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m/Library/CloudStorage/Dropbox/Python2/SIMPLE/tests/"/>
    </mc:Choice>
  </mc:AlternateContent>
  <xr:revisionPtr revIDLastSave="0" documentId="13_ncr:1_{18735886-2EFD-5549-9BB1-7D79F7553AD4}" xr6:coauthVersionLast="47" xr6:coauthVersionMax="47" xr10:uidLastSave="{00000000-0000-0000-0000-000000000000}"/>
  <bookViews>
    <workbookView xWindow="-28640" yWindow="11800" windowWidth="28800" windowHeight="19440" activeTab="3" xr2:uid="{01BA9E70-D18B-7643-8268-CBB1C12F35BE}"/>
  </bookViews>
  <sheets>
    <sheet name="largest_offset" sheetId="2" r:id="rId1"/>
    <sheet name="better_linear" sheetId="3" r:id="rId2"/>
    <sheet name="simplified_linear" sheetId="4" r:id="rId3"/>
    <sheet name="simp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7" l="1"/>
  <c r="H40" i="7"/>
  <c r="I40" i="7"/>
  <c r="J40" i="7"/>
  <c r="K40" i="7"/>
  <c r="L40" i="7"/>
  <c r="G41" i="7"/>
  <c r="H41" i="7"/>
  <c r="I41" i="7"/>
  <c r="J41" i="7"/>
  <c r="K41" i="7"/>
  <c r="L41" i="7"/>
  <c r="G42" i="7"/>
  <c r="H42" i="7"/>
  <c r="I42" i="7"/>
  <c r="J42" i="7"/>
  <c r="K42" i="7"/>
  <c r="L42" i="7"/>
  <c r="H39" i="7"/>
  <c r="I39" i="7"/>
  <c r="J39" i="7"/>
  <c r="K39" i="7"/>
  <c r="L39" i="7"/>
  <c r="G39" i="7"/>
  <c r="G35" i="7"/>
  <c r="T26" i="7"/>
  <c r="S26" i="7"/>
  <c r="R26" i="7"/>
  <c r="Q26" i="7"/>
  <c r="P26" i="7"/>
  <c r="O26" i="7"/>
  <c r="T22" i="7"/>
  <c r="S22" i="7"/>
  <c r="R22" i="7"/>
  <c r="Q22" i="7"/>
  <c r="P22" i="7"/>
  <c r="O22" i="7"/>
  <c r="P18" i="7"/>
  <c r="Q18" i="7"/>
  <c r="R18" i="7"/>
  <c r="S18" i="7"/>
  <c r="T18" i="7"/>
  <c r="O18" i="7"/>
  <c r="Z13" i="7"/>
  <c r="X14" i="7" s="1"/>
  <c r="Y13" i="7"/>
  <c r="AC26" i="7"/>
  <c r="AB26" i="7"/>
  <c r="AA26" i="7"/>
  <c r="Z26" i="7"/>
  <c r="Y26" i="7"/>
  <c r="X26" i="7"/>
  <c r="AC22" i="7"/>
  <c r="AB22" i="7"/>
  <c r="AA22" i="7"/>
  <c r="Z22" i="7"/>
  <c r="Y22" i="7"/>
  <c r="X22" i="7"/>
  <c r="AC18" i="7"/>
  <c r="AB18" i="7"/>
  <c r="AA18" i="7"/>
  <c r="Z18" i="7"/>
  <c r="Y18" i="7"/>
  <c r="X18" i="7"/>
  <c r="Z14" i="7"/>
  <c r="AA14" i="7"/>
  <c r="AB14" i="7"/>
  <c r="AC14" i="7"/>
  <c r="L26" i="7"/>
  <c r="K26" i="7"/>
  <c r="J26" i="7"/>
  <c r="I26" i="7"/>
  <c r="H26" i="7"/>
  <c r="G26" i="7"/>
  <c r="G22" i="7"/>
  <c r="L22" i="7"/>
  <c r="K22" i="7"/>
  <c r="J22" i="7"/>
  <c r="I22" i="7"/>
  <c r="H22" i="7"/>
  <c r="G18" i="7"/>
  <c r="H18" i="7"/>
  <c r="I18" i="7"/>
  <c r="J18" i="7"/>
  <c r="K18" i="7"/>
  <c r="L18" i="7"/>
  <c r="L38" i="7"/>
  <c r="K38" i="7"/>
  <c r="J38" i="7"/>
  <c r="I38" i="7"/>
  <c r="H38" i="7"/>
  <c r="G38" i="7"/>
  <c r="F38" i="7"/>
  <c r="L37" i="7"/>
  <c r="K37" i="7"/>
  <c r="J37" i="7"/>
  <c r="I37" i="7"/>
  <c r="H37" i="7"/>
  <c r="G37" i="7"/>
  <c r="F37" i="7"/>
  <c r="L36" i="7"/>
  <c r="K36" i="7"/>
  <c r="J36" i="7"/>
  <c r="I36" i="7"/>
  <c r="H36" i="7"/>
  <c r="G36" i="7"/>
  <c r="F36" i="7"/>
  <c r="F35" i="7"/>
  <c r="G31" i="7"/>
  <c r="H31" i="7" s="1"/>
  <c r="H35" i="7" s="1"/>
  <c r="W25" i="7"/>
  <c r="V25" i="7"/>
  <c r="U25" i="7"/>
  <c r="M25" i="7"/>
  <c r="Y24" i="7"/>
  <c r="Z24" i="7" s="1"/>
  <c r="AA24" i="7" s="1"/>
  <c r="O24" i="7"/>
  <c r="P24" i="7" s="1"/>
  <c r="Q24" i="7" s="1"/>
  <c r="R24" i="7" s="1"/>
  <c r="S24" i="7" s="1"/>
  <c r="G24" i="7"/>
  <c r="H24" i="7" s="1"/>
  <c r="I24" i="7" s="1"/>
  <c r="J24" i="7" s="1"/>
  <c r="K24" i="7" s="1"/>
  <c r="X21" i="7"/>
  <c r="W21" i="7"/>
  <c r="V21" i="7"/>
  <c r="U21" i="7"/>
  <c r="O21" i="7"/>
  <c r="N21" i="7"/>
  <c r="M21" i="7"/>
  <c r="F21" i="7"/>
  <c r="Y20" i="7"/>
  <c r="Y21" i="7" s="1"/>
  <c r="O20" i="7"/>
  <c r="P20" i="7" s="1"/>
  <c r="P21" i="7" s="1"/>
  <c r="G20" i="7"/>
  <c r="G21" i="7" s="1"/>
  <c r="X17" i="7"/>
  <c r="W17" i="7"/>
  <c r="V17" i="7"/>
  <c r="U17" i="7"/>
  <c r="N17" i="7"/>
  <c r="M17" i="7"/>
  <c r="F17" i="7"/>
  <c r="Y16" i="7"/>
  <c r="Z16" i="7" s="1"/>
  <c r="O16" i="7"/>
  <c r="P16" i="7" s="1"/>
  <c r="Q16" i="7" s="1"/>
  <c r="G16" i="7"/>
  <c r="H16" i="7" s="1"/>
  <c r="X13" i="7"/>
  <c r="W13" i="7"/>
  <c r="Y12" i="7"/>
  <c r="Z12" i="7" s="1"/>
  <c r="AA12" i="7" s="1"/>
  <c r="AC7" i="7"/>
  <c r="AB7" i="7"/>
  <c r="AA7" i="7"/>
  <c r="Z7" i="7"/>
  <c r="Y7" i="7"/>
  <c r="X7" i="7"/>
  <c r="X25" i="7" s="1"/>
  <c r="T7" i="7"/>
  <c r="S7" i="7"/>
  <c r="R7" i="7"/>
  <c r="Q7" i="7"/>
  <c r="P7" i="7"/>
  <c r="O7" i="7"/>
  <c r="N7" i="7"/>
  <c r="N25" i="7" s="1"/>
  <c r="L7" i="7"/>
  <c r="K7" i="7"/>
  <c r="J7" i="7"/>
  <c r="I7" i="7"/>
  <c r="H7" i="7"/>
  <c r="G7" i="7"/>
  <c r="G25" i="7" s="1"/>
  <c r="F7" i="7"/>
  <c r="F25" i="7" s="1"/>
  <c r="AC3" i="7"/>
  <c r="AB3" i="7"/>
  <c r="AA3" i="7"/>
  <c r="Z3" i="7"/>
  <c r="Y3" i="7"/>
  <c r="X3" i="7"/>
  <c r="T3" i="7"/>
  <c r="S3" i="7"/>
  <c r="R3" i="7"/>
  <c r="Q3" i="7"/>
  <c r="P3" i="7"/>
  <c r="O3" i="7"/>
  <c r="N3" i="7"/>
  <c r="L3" i="7"/>
  <c r="K3" i="7"/>
  <c r="J3" i="7"/>
  <c r="I3" i="7"/>
  <c r="H3" i="7"/>
  <c r="G3" i="7"/>
  <c r="F3" i="7"/>
  <c r="X82" i="2"/>
  <c r="X78" i="2"/>
  <c r="Y82" i="2"/>
  <c r="Z82" i="2"/>
  <c r="AA82" i="2"/>
  <c r="AB82" i="2"/>
  <c r="Z83" i="2" s="1"/>
  <c r="AC82" i="2"/>
  <c r="AC83" i="2" s="1"/>
  <c r="W82" i="2"/>
  <c r="Y81" i="2"/>
  <c r="Z81" i="2" s="1"/>
  <c r="AD78" i="2"/>
  <c r="Y10" i="2"/>
  <c r="Y78" i="2" s="1"/>
  <c r="X10" i="2"/>
  <c r="X7" i="2"/>
  <c r="W78" i="2"/>
  <c r="Y77" i="2"/>
  <c r="Z77" i="2" s="1"/>
  <c r="N10" i="2"/>
  <c r="G7" i="2"/>
  <c r="H7" i="2"/>
  <c r="I7" i="2"/>
  <c r="J7" i="2"/>
  <c r="K7" i="2"/>
  <c r="L7" i="2"/>
  <c r="N7" i="2"/>
  <c r="O7" i="2"/>
  <c r="P7" i="2"/>
  <c r="Q7" i="2"/>
  <c r="R7" i="2"/>
  <c r="S7" i="2"/>
  <c r="T7" i="2"/>
  <c r="Y7" i="2"/>
  <c r="Z7" i="2"/>
  <c r="AA7" i="2"/>
  <c r="AB7" i="2"/>
  <c r="AC7" i="2"/>
  <c r="F7" i="2"/>
  <c r="G10" i="2"/>
  <c r="H10" i="2"/>
  <c r="I10" i="2"/>
  <c r="J10" i="2"/>
  <c r="K10" i="2"/>
  <c r="L10" i="2"/>
  <c r="O10" i="2"/>
  <c r="P10" i="2"/>
  <c r="Q10" i="2"/>
  <c r="R10" i="2"/>
  <c r="S10" i="2"/>
  <c r="T10" i="2"/>
  <c r="Z10" i="2"/>
  <c r="Z78" i="2" s="1"/>
  <c r="AA10" i="2"/>
  <c r="AB10" i="2"/>
  <c r="AC10" i="2"/>
  <c r="F10" i="2"/>
  <c r="Y3" i="4"/>
  <c r="Z3" i="4"/>
  <c r="AA3" i="4"/>
  <c r="AB3" i="4"/>
  <c r="AC3" i="4"/>
  <c r="X3" i="4"/>
  <c r="O3" i="4"/>
  <c r="P3" i="4"/>
  <c r="Q3" i="4"/>
  <c r="R3" i="4"/>
  <c r="S3" i="4"/>
  <c r="T3" i="4"/>
  <c r="N3" i="4"/>
  <c r="G3" i="4"/>
  <c r="H3" i="4"/>
  <c r="I3" i="4"/>
  <c r="I42" i="4" s="1"/>
  <c r="J3" i="4"/>
  <c r="K3" i="4"/>
  <c r="L3" i="4"/>
  <c r="K41" i="4"/>
  <c r="F3" i="4"/>
  <c r="L38" i="4"/>
  <c r="K38" i="4"/>
  <c r="J38" i="4"/>
  <c r="J42" i="4" s="1"/>
  <c r="I38" i="4"/>
  <c r="H38" i="4"/>
  <c r="G38" i="4"/>
  <c r="F38" i="4"/>
  <c r="L37" i="4"/>
  <c r="K37" i="4"/>
  <c r="J37" i="4"/>
  <c r="J41" i="4" s="1"/>
  <c r="I37" i="4"/>
  <c r="H37" i="4"/>
  <c r="G37" i="4"/>
  <c r="F37" i="4"/>
  <c r="L36" i="4"/>
  <c r="K36" i="4"/>
  <c r="J36" i="4"/>
  <c r="I36" i="4"/>
  <c r="H36" i="4"/>
  <c r="G36" i="4"/>
  <c r="F36" i="4"/>
  <c r="F35" i="4"/>
  <c r="G31" i="4"/>
  <c r="H31" i="4" s="1"/>
  <c r="W25" i="4"/>
  <c r="V25" i="4"/>
  <c r="U25" i="4"/>
  <c r="N25" i="4"/>
  <c r="M25" i="4"/>
  <c r="F25" i="4"/>
  <c r="Z24" i="4"/>
  <c r="AA24" i="4" s="1"/>
  <c r="AB24" i="4" s="1"/>
  <c r="AC24" i="4" s="1"/>
  <c r="AC25" i="4" s="1"/>
  <c r="Y24" i="4"/>
  <c r="O24" i="4"/>
  <c r="P24" i="4" s="1"/>
  <c r="Q24" i="4" s="1"/>
  <c r="R24" i="4" s="1"/>
  <c r="G24" i="4"/>
  <c r="H24" i="4" s="1"/>
  <c r="I24" i="4" s="1"/>
  <c r="J24" i="4" s="1"/>
  <c r="X21" i="4"/>
  <c r="W21" i="4"/>
  <c r="V21" i="4"/>
  <c r="U21" i="4"/>
  <c r="P21" i="4"/>
  <c r="O21" i="4"/>
  <c r="N21" i="4"/>
  <c r="M21" i="4"/>
  <c r="F21" i="4"/>
  <c r="Y20" i="4"/>
  <c r="Y21" i="4" s="1"/>
  <c r="Q20" i="4"/>
  <c r="R20" i="4" s="1"/>
  <c r="P20" i="4"/>
  <c r="O20" i="4"/>
  <c r="G20" i="4"/>
  <c r="H20" i="4" s="1"/>
  <c r="X17" i="4"/>
  <c r="W17" i="4"/>
  <c r="V17" i="4"/>
  <c r="U17" i="4"/>
  <c r="N17" i="4"/>
  <c r="M17" i="4"/>
  <c r="H17" i="4"/>
  <c r="G17" i="4"/>
  <c r="F17" i="4"/>
  <c r="Y16" i="4"/>
  <c r="Y17" i="4" s="1"/>
  <c r="O16" i="4"/>
  <c r="O17" i="4" s="1"/>
  <c r="H16" i="4"/>
  <c r="I16" i="4" s="1"/>
  <c r="G16" i="4"/>
  <c r="X13" i="4"/>
  <c r="W13" i="4"/>
  <c r="Y12" i="4"/>
  <c r="Z12" i="4" s="1"/>
  <c r="AC7" i="4"/>
  <c r="AB7" i="4"/>
  <c r="AA7" i="4"/>
  <c r="Z7" i="4"/>
  <c r="Y7" i="4"/>
  <c r="Y25" i="4" s="1"/>
  <c r="X7" i="4"/>
  <c r="X25" i="4" s="1"/>
  <c r="T7" i="4"/>
  <c r="S7" i="4"/>
  <c r="R7" i="4"/>
  <c r="Q7" i="4"/>
  <c r="Q25" i="4" s="1"/>
  <c r="P7" i="4"/>
  <c r="P25" i="4" s="1"/>
  <c r="O7" i="4"/>
  <c r="O25" i="4" s="1"/>
  <c r="N7" i="4"/>
  <c r="L7" i="4"/>
  <c r="K7" i="4"/>
  <c r="J7" i="4"/>
  <c r="I7" i="4"/>
  <c r="H7" i="4"/>
  <c r="H25" i="4" s="1"/>
  <c r="G7" i="4"/>
  <c r="G25" i="4" s="1"/>
  <c r="F7" i="4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G40" i="3"/>
  <c r="G41" i="3"/>
  <c r="G42" i="3"/>
  <c r="G39" i="3"/>
  <c r="G38" i="3"/>
  <c r="F36" i="3"/>
  <c r="G36" i="3"/>
  <c r="H36" i="3"/>
  <c r="I36" i="3"/>
  <c r="J36" i="3"/>
  <c r="K36" i="3"/>
  <c r="L36" i="3"/>
  <c r="F37" i="3"/>
  <c r="G37" i="3"/>
  <c r="H37" i="3"/>
  <c r="I37" i="3"/>
  <c r="J37" i="3"/>
  <c r="K37" i="3"/>
  <c r="L37" i="3"/>
  <c r="F38" i="3"/>
  <c r="H38" i="3"/>
  <c r="I38" i="3"/>
  <c r="J38" i="3"/>
  <c r="K38" i="3"/>
  <c r="L38" i="3"/>
  <c r="G35" i="3"/>
  <c r="H35" i="3"/>
  <c r="I35" i="3"/>
  <c r="J35" i="3"/>
  <c r="K35" i="3"/>
  <c r="L35" i="3"/>
  <c r="F35" i="3"/>
  <c r="G25" i="3"/>
  <c r="H25" i="3"/>
  <c r="H26" i="3" s="1"/>
  <c r="I25" i="3"/>
  <c r="J25" i="3"/>
  <c r="J26" i="3" s="1"/>
  <c r="K25" i="3"/>
  <c r="K26" i="3" s="1"/>
  <c r="L25" i="3"/>
  <c r="L26" i="3" s="1"/>
  <c r="M25" i="3"/>
  <c r="N25" i="3"/>
  <c r="O25" i="3"/>
  <c r="P25" i="3"/>
  <c r="Q25" i="3"/>
  <c r="R25" i="3"/>
  <c r="R26" i="3" s="1"/>
  <c r="S25" i="3"/>
  <c r="S26" i="3" s="1"/>
  <c r="T25" i="3"/>
  <c r="U25" i="3"/>
  <c r="V25" i="3"/>
  <c r="W25" i="3"/>
  <c r="X25" i="3"/>
  <c r="Y25" i="3"/>
  <c r="Z25" i="3"/>
  <c r="AA25" i="3"/>
  <c r="AA26" i="3" s="1"/>
  <c r="AB25" i="3"/>
  <c r="AB26" i="3" s="1"/>
  <c r="AC25" i="3"/>
  <c r="AC26" i="3" s="1"/>
  <c r="F25" i="3"/>
  <c r="Y26" i="3"/>
  <c r="X26" i="3"/>
  <c r="T26" i="3"/>
  <c r="P26" i="3"/>
  <c r="O26" i="3"/>
  <c r="AC22" i="3"/>
  <c r="AB22" i="3"/>
  <c r="AA22" i="3"/>
  <c r="Z22" i="3"/>
  <c r="Y22" i="3"/>
  <c r="X22" i="3"/>
  <c r="T22" i="3"/>
  <c r="S22" i="3"/>
  <c r="R22" i="3"/>
  <c r="Q22" i="3"/>
  <c r="P22" i="3"/>
  <c r="O22" i="3"/>
  <c r="L22" i="3"/>
  <c r="K22" i="3"/>
  <c r="J22" i="3"/>
  <c r="I22" i="3"/>
  <c r="H22" i="3"/>
  <c r="G22" i="3"/>
  <c r="AC14" i="3"/>
  <c r="Y14" i="3"/>
  <c r="X14" i="3"/>
  <c r="AC13" i="3"/>
  <c r="AB13" i="3"/>
  <c r="AB14" i="3" s="1"/>
  <c r="AA13" i="3"/>
  <c r="AA14" i="3" s="1"/>
  <c r="Z13" i="3"/>
  <c r="Z14" i="3" s="1"/>
  <c r="Y13" i="3"/>
  <c r="X13" i="3"/>
  <c r="Y18" i="3"/>
  <c r="Z18" i="3"/>
  <c r="AA18" i="3"/>
  <c r="AB18" i="3"/>
  <c r="AC18" i="3"/>
  <c r="X18" i="3"/>
  <c r="P18" i="3"/>
  <c r="Q18" i="3"/>
  <c r="R18" i="3"/>
  <c r="S18" i="3"/>
  <c r="T18" i="3"/>
  <c r="O18" i="3"/>
  <c r="H18" i="3"/>
  <c r="I18" i="3"/>
  <c r="J18" i="3"/>
  <c r="K18" i="3"/>
  <c r="L18" i="3"/>
  <c r="G18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F17" i="3"/>
  <c r="Y14" i="7" l="1"/>
  <c r="O17" i="7"/>
  <c r="G17" i="7"/>
  <c r="Z25" i="7"/>
  <c r="P25" i="7"/>
  <c r="H25" i="7"/>
  <c r="Q25" i="7"/>
  <c r="H20" i="7"/>
  <c r="I20" i="7" s="1"/>
  <c r="I21" i="7" s="1"/>
  <c r="O25" i="7"/>
  <c r="I25" i="7"/>
  <c r="J25" i="7"/>
  <c r="R25" i="7"/>
  <c r="AA16" i="7"/>
  <c r="Z17" i="7"/>
  <c r="AB12" i="7"/>
  <c r="AA13" i="7"/>
  <c r="K25" i="7"/>
  <c r="L24" i="7"/>
  <c r="L25" i="7" s="1"/>
  <c r="T24" i="7"/>
  <c r="T25" i="7" s="1"/>
  <c r="S25" i="7"/>
  <c r="H17" i="7"/>
  <c r="I16" i="7"/>
  <c r="R16" i="7"/>
  <c r="Q17" i="7"/>
  <c r="AA25" i="7"/>
  <c r="AB24" i="7"/>
  <c r="AC24" i="7" s="1"/>
  <c r="AC25" i="7" s="1"/>
  <c r="Y25" i="7"/>
  <c r="P17" i="7"/>
  <c r="Q20" i="7"/>
  <c r="I31" i="7"/>
  <c r="Y17" i="7"/>
  <c r="Z20" i="7"/>
  <c r="AB83" i="2"/>
  <c r="AA83" i="2"/>
  <c r="Y83" i="2"/>
  <c r="AA81" i="2"/>
  <c r="AA77" i="2"/>
  <c r="AA78" i="2" s="1"/>
  <c r="G40" i="4"/>
  <c r="G41" i="4"/>
  <c r="H40" i="4"/>
  <c r="I40" i="4"/>
  <c r="H42" i="4"/>
  <c r="H41" i="4"/>
  <c r="I41" i="4"/>
  <c r="G42" i="4"/>
  <c r="L40" i="4"/>
  <c r="K42" i="4"/>
  <c r="L42" i="4"/>
  <c r="L41" i="4"/>
  <c r="H21" i="4"/>
  <c r="I20" i="4"/>
  <c r="O26" i="4"/>
  <c r="P26" i="4"/>
  <c r="AA12" i="4"/>
  <c r="Z13" i="4"/>
  <c r="Y26" i="4"/>
  <c r="R21" i="4"/>
  <c r="S20" i="4"/>
  <c r="AB25" i="4"/>
  <c r="K24" i="4"/>
  <c r="J25" i="4"/>
  <c r="H35" i="4"/>
  <c r="I31" i="4"/>
  <c r="J16" i="4"/>
  <c r="I17" i="4"/>
  <c r="AA25" i="4"/>
  <c r="AA26" i="4" s="1"/>
  <c r="Q26" i="4"/>
  <c r="I25" i="4"/>
  <c r="R25" i="4"/>
  <c r="R26" i="4" s="1"/>
  <c r="S24" i="4"/>
  <c r="J40" i="4"/>
  <c r="Y13" i="4"/>
  <c r="Z16" i="4"/>
  <c r="G21" i="4"/>
  <c r="K40" i="4"/>
  <c r="P16" i="4"/>
  <c r="Q21" i="4"/>
  <c r="Q22" i="4" s="1"/>
  <c r="Z20" i="4"/>
  <c r="G35" i="4"/>
  <c r="Z25" i="4"/>
  <c r="Z26" i="4" s="1"/>
  <c r="G26" i="3"/>
  <c r="Z26" i="3"/>
  <c r="Q26" i="3"/>
  <c r="I26" i="3"/>
  <c r="I31" i="3"/>
  <c r="H31" i="3"/>
  <c r="G31" i="3"/>
  <c r="Y24" i="3"/>
  <c r="Z24" i="3" s="1"/>
  <c r="AA24" i="3" s="1"/>
  <c r="O24" i="3"/>
  <c r="P24" i="3" s="1"/>
  <c r="H24" i="3"/>
  <c r="G24" i="3"/>
  <c r="Y20" i="3"/>
  <c r="Z20" i="3" s="1"/>
  <c r="O20" i="3"/>
  <c r="H20" i="3"/>
  <c r="G20" i="3"/>
  <c r="Y16" i="3"/>
  <c r="Z16" i="3" s="1"/>
  <c r="P16" i="3"/>
  <c r="O16" i="3"/>
  <c r="G16" i="3"/>
  <c r="H16" i="3" s="1"/>
  <c r="W13" i="3"/>
  <c r="Z12" i="3"/>
  <c r="Y12" i="3"/>
  <c r="AC7" i="3"/>
  <c r="AB7" i="3"/>
  <c r="AA7" i="3"/>
  <c r="Z7" i="3"/>
  <c r="Y7" i="3"/>
  <c r="X7" i="3"/>
  <c r="T7" i="3"/>
  <c r="S7" i="3"/>
  <c r="R7" i="3"/>
  <c r="Q7" i="3"/>
  <c r="P7" i="3"/>
  <c r="O7" i="3"/>
  <c r="N7" i="3"/>
  <c r="L7" i="3"/>
  <c r="K7" i="3"/>
  <c r="J7" i="3"/>
  <c r="I7" i="3"/>
  <c r="H7" i="3"/>
  <c r="G7" i="3"/>
  <c r="F7" i="3"/>
  <c r="AC3" i="3"/>
  <c r="AB3" i="3"/>
  <c r="AA3" i="3"/>
  <c r="Z3" i="3"/>
  <c r="Y3" i="3"/>
  <c r="X3" i="3"/>
  <c r="T3" i="3"/>
  <c r="S3" i="3"/>
  <c r="R3" i="3"/>
  <c r="Q3" i="3"/>
  <c r="P3" i="3"/>
  <c r="O3" i="3"/>
  <c r="N3" i="3"/>
  <c r="L3" i="3"/>
  <c r="K3" i="3"/>
  <c r="J3" i="3"/>
  <c r="I3" i="3"/>
  <c r="H3" i="3"/>
  <c r="G3" i="3"/>
  <c r="F3" i="3"/>
  <c r="F18" i="2"/>
  <c r="X4" i="2"/>
  <c r="L54" i="2"/>
  <c r="K54" i="2"/>
  <c r="J54" i="2"/>
  <c r="I54" i="2"/>
  <c r="H54" i="2"/>
  <c r="G54" i="2"/>
  <c r="F54" i="2"/>
  <c r="F22" i="2"/>
  <c r="F52" i="2"/>
  <c r="F53" i="2"/>
  <c r="L55" i="2"/>
  <c r="K55" i="2"/>
  <c r="J55" i="2"/>
  <c r="I55" i="2"/>
  <c r="H55" i="2"/>
  <c r="G55" i="2"/>
  <c r="F55" i="2"/>
  <c r="L53" i="2"/>
  <c r="K53" i="2"/>
  <c r="J53" i="2"/>
  <c r="I53" i="2"/>
  <c r="H53" i="2"/>
  <c r="G53" i="2"/>
  <c r="G37" i="2"/>
  <c r="H37" i="2"/>
  <c r="I37" i="2"/>
  <c r="J37" i="2"/>
  <c r="K37" i="2"/>
  <c r="L37" i="2"/>
  <c r="G38" i="2"/>
  <c r="H38" i="2"/>
  <c r="I38" i="2"/>
  <c r="J38" i="2"/>
  <c r="K38" i="2"/>
  <c r="L38" i="2"/>
  <c r="G39" i="2"/>
  <c r="H39" i="2"/>
  <c r="I39" i="2"/>
  <c r="J39" i="2"/>
  <c r="K39" i="2"/>
  <c r="L39" i="2"/>
  <c r="F37" i="2"/>
  <c r="F38" i="2"/>
  <c r="F39" i="2"/>
  <c r="F36" i="2"/>
  <c r="X22" i="2"/>
  <c r="N22" i="2"/>
  <c r="X18" i="2"/>
  <c r="N18" i="2"/>
  <c r="X14" i="2"/>
  <c r="G64" i="2"/>
  <c r="H64" i="2" s="1"/>
  <c r="G32" i="2"/>
  <c r="H32" i="2" s="1"/>
  <c r="H36" i="2" s="1"/>
  <c r="G48" i="2"/>
  <c r="G52" i="2" s="1"/>
  <c r="W14" i="2"/>
  <c r="Y13" i="2"/>
  <c r="Z13" i="2" s="1"/>
  <c r="Z14" i="2" s="1"/>
  <c r="W18" i="2"/>
  <c r="V18" i="2"/>
  <c r="U18" i="2"/>
  <c r="M18" i="2"/>
  <c r="Y17" i="2"/>
  <c r="Z17" i="2" s="1"/>
  <c r="Z18" i="2" s="1"/>
  <c r="O17" i="2"/>
  <c r="P17" i="2" s="1"/>
  <c r="P18" i="2" s="1"/>
  <c r="G17" i="2"/>
  <c r="H17" i="2" s="1"/>
  <c r="H18" i="2" s="1"/>
  <c r="M22" i="2"/>
  <c r="U22" i="2"/>
  <c r="V22" i="2"/>
  <c r="W22" i="2"/>
  <c r="Y21" i="2"/>
  <c r="Y22" i="2" s="1"/>
  <c r="O21" i="2"/>
  <c r="P21" i="2" s="1"/>
  <c r="P22" i="2" s="1"/>
  <c r="G21" i="2"/>
  <c r="G22" i="2" s="1"/>
  <c r="M26" i="2"/>
  <c r="U26" i="2"/>
  <c r="V26" i="2"/>
  <c r="W26" i="2"/>
  <c r="Y25" i="2"/>
  <c r="Z25" i="2" s="1"/>
  <c r="AA25" i="2" s="1"/>
  <c r="AB25" i="2" s="1"/>
  <c r="AC25" i="2" s="1"/>
  <c r="G25" i="2"/>
  <c r="H25" i="2" s="1"/>
  <c r="I25" i="2" s="1"/>
  <c r="J25" i="2" s="1"/>
  <c r="K25" i="2" s="1"/>
  <c r="L25" i="2" s="1"/>
  <c r="F4" i="2"/>
  <c r="O4" i="2"/>
  <c r="P4" i="2"/>
  <c r="Q4" i="2"/>
  <c r="R4" i="2"/>
  <c r="S4" i="2"/>
  <c r="T4" i="2"/>
  <c r="N4" i="2"/>
  <c r="Y4" i="2"/>
  <c r="Z4" i="2"/>
  <c r="AA4" i="2"/>
  <c r="AB4" i="2"/>
  <c r="AC4" i="2"/>
  <c r="K4" i="2"/>
  <c r="G4" i="2"/>
  <c r="H4" i="2"/>
  <c r="I4" i="2"/>
  <c r="J4" i="2"/>
  <c r="L4" i="2"/>
  <c r="O25" i="2"/>
  <c r="H21" i="7" l="1"/>
  <c r="J20" i="7"/>
  <c r="J21" i="7" s="1"/>
  <c r="I35" i="7"/>
  <c r="J31" i="7"/>
  <c r="Q21" i="7"/>
  <c r="R20" i="7"/>
  <c r="AB16" i="7"/>
  <c r="AA17" i="7"/>
  <c r="AB25" i="7"/>
  <c r="AA20" i="7"/>
  <c r="Z21" i="7"/>
  <c r="I17" i="7"/>
  <c r="J16" i="7"/>
  <c r="R17" i="7"/>
  <c r="S16" i="7"/>
  <c r="AB13" i="7"/>
  <c r="AC12" i="7"/>
  <c r="AC13" i="7" s="1"/>
  <c r="AB81" i="2"/>
  <c r="AB77" i="2"/>
  <c r="AB78" i="2" s="1"/>
  <c r="AA16" i="4"/>
  <c r="Z17" i="4"/>
  <c r="T20" i="4"/>
  <c r="T21" i="4" s="1"/>
  <c r="T22" i="4" s="1"/>
  <c r="S21" i="4"/>
  <c r="S22" i="4" s="1"/>
  <c r="I35" i="4"/>
  <c r="J31" i="4"/>
  <c r="P22" i="4"/>
  <c r="R22" i="4"/>
  <c r="AC26" i="4"/>
  <c r="J17" i="4"/>
  <c r="K16" i="4"/>
  <c r="J26" i="4"/>
  <c r="O22" i="4"/>
  <c r="I21" i="4"/>
  <c r="J20" i="4"/>
  <c r="T24" i="4"/>
  <c r="T25" i="4" s="1"/>
  <c r="T26" i="4" s="1"/>
  <c r="S25" i="4"/>
  <c r="S26" i="4" s="1"/>
  <c r="P17" i="4"/>
  <c r="Q16" i="4"/>
  <c r="L24" i="4"/>
  <c r="L25" i="4" s="1"/>
  <c r="K25" i="4"/>
  <c r="X26" i="4"/>
  <c r="AA20" i="4"/>
  <c r="Z21" i="4"/>
  <c r="I26" i="4"/>
  <c r="AB26" i="4"/>
  <c r="AB12" i="4"/>
  <c r="AA13" i="4"/>
  <c r="AA16" i="3"/>
  <c r="AB24" i="3"/>
  <c r="I16" i="3"/>
  <c r="AA20" i="3"/>
  <c r="Q24" i="3"/>
  <c r="R24" i="3" s="1"/>
  <c r="S24" i="3" s="1"/>
  <c r="AA12" i="3"/>
  <c r="P20" i="3"/>
  <c r="I24" i="3"/>
  <c r="J24" i="3" s="1"/>
  <c r="K24" i="3" s="1"/>
  <c r="L24" i="3" s="1"/>
  <c r="Q16" i="3"/>
  <c r="I20" i="3"/>
  <c r="J31" i="3"/>
  <c r="O18" i="2"/>
  <c r="Y14" i="2"/>
  <c r="O22" i="2"/>
  <c r="G36" i="2"/>
  <c r="G18" i="2"/>
  <c r="Y18" i="2"/>
  <c r="H58" i="2"/>
  <c r="X9" i="2"/>
  <c r="G42" i="2"/>
  <c r="G43" i="2"/>
  <c r="N9" i="2"/>
  <c r="N26" i="2" s="1"/>
  <c r="I9" i="2"/>
  <c r="I26" i="2" s="1"/>
  <c r="L57" i="2"/>
  <c r="H9" i="2"/>
  <c r="H26" i="2" s="1"/>
  <c r="H21" i="2"/>
  <c r="H22" i="2" s="1"/>
  <c r="G9" i="2"/>
  <c r="G26" i="2" s="1"/>
  <c r="J43" i="2"/>
  <c r="F9" i="2"/>
  <c r="F26" i="2" s="1"/>
  <c r="H43" i="2"/>
  <c r="L43" i="2"/>
  <c r="L9" i="2"/>
  <c r="L26" i="2" s="1"/>
  <c r="K41" i="2"/>
  <c r="K9" i="2"/>
  <c r="K26" i="2" s="1"/>
  <c r="J9" i="2"/>
  <c r="J26" i="2" s="1"/>
  <c r="I64" i="2"/>
  <c r="I43" i="2"/>
  <c r="K43" i="2"/>
  <c r="I32" i="2"/>
  <c r="I36" i="2" s="1"/>
  <c r="I41" i="2"/>
  <c r="J41" i="2"/>
  <c r="H48" i="2"/>
  <c r="H52" i="2" s="1"/>
  <c r="AA13" i="2"/>
  <c r="AA14" i="2" s="1"/>
  <c r="AA17" i="2"/>
  <c r="AA18" i="2" s="1"/>
  <c r="I17" i="2"/>
  <c r="I18" i="2" s="1"/>
  <c r="Q17" i="2"/>
  <c r="Q18" i="2" s="1"/>
  <c r="Q21" i="2"/>
  <c r="Q22" i="2" s="1"/>
  <c r="Z21" i="2"/>
  <c r="Z22" i="2" s="1"/>
  <c r="AC9" i="2"/>
  <c r="AC26" i="2" s="1"/>
  <c r="P25" i="2"/>
  <c r="T9" i="2"/>
  <c r="Y9" i="2"/>
  <c r="S9" i="2"/>
  <c r="Q9" i="2"/>
  <c r="P9" i="2"/>
  <c r="AB9" i="2"/>
  <c r="AB26" i="2" s="1"/>
  <c r="Z9" i="2"/>
  <c r="AA9" i="2"/>
  <c r="AA26" i="2" s="1"/>
  <c r="O9" i="2"/>
  <c r="O26" i="2" s="1"/>
  <c r="R9" i="2"/>
  <c r="K20" i="7" l="1"/>
  <c r="K21" i="7"/>
  <c r="L20" i="7"/>
  <c r="L21" i="7" s="1"/>
  <c r="AA21" i="7"/>
  <c r="AB20" i="7"/>
  <c r="J17" i="7"/>
  <c r="K16" i="7"/>
  <c r="R21" i="7"/>
  <c r="S20" i="7"/>
  <c r="S17" i="7"/>
  <c r="T16" i="7"/>
  <c r="T17" i="7" s="1"/>
  <c r="K31" i="7"/>
  <c r="J35" i="7"/>
  <c r="AC16" i="7"/>
  <c r="AC17" i="7" s="1"/>
  <c r="AB17" i="7"/>
  <c r="Y26" i="2"/>
  <c r="X26" i="2"/>
  <c r="X79" i="2"/>
  <c r="AB79" i="2"/>
  <c r="Z79" i="2"/>
  <c r="Y79" i="2"/>
  <c r="Z26" i="2"/>
  <c r="AA79" i="2"/>
  <c r="AC81" i="2"/>
  <c r="AC77" i="2"/>
  <c r="AC78" i="2" s="1"/>
  <c r="AC79" i="2" s="1"/>
  <c r="AB20" i="4"/>
  <c r="AA21" i="4"/>
  <c r="K17" i="4"/>
  <c r="L16" i="4"/>
  <c r="L17" i="4" s="1"/>
  <c r="L18" i="4" s="1"/>
  <c r="AA14" i="4"/>
  <c r="AC12" i="4"/>
  <c r="AC13" i="4" s="1"/>
  <c r="AB13" i="4"/>
  <c r="K20" i="4"/>
  <c r="J21" i="4"/>
  <c r="K26" i="4"/>
  <c r="G26" i="4"/>
  <c r="H26" i="4"/>
  <c r="R16" i="4"/>
  <c r="Q17" i="4"/>
  <c r="J18" i="4"/>
  <c r="AB16" i="4"/>
  <c r="AA17" i="4"/>
  <c r="L26" i="4"/>
  <c r="J35" i="4"/>
  <c r="K31" i="4"/>
  <c r="K31" i="3"/>
  <c r="T24" i="3"/>
  <c r="J20" i="3"/>
  <c r="AC24" i="3"/>
  <c r="R16" i="3"/>
  <c r="J16" i="3"/>
  <c r="AB12" i="3"/>
  <c r="AB20" i="3"/>
  <c r="AB16" i="3"/>
  <c r="Q20" i="3"/>
  <c r="I21" i="2"/>
  <c r="I22" i="2" s="1"/>
  <c r="P26" i="2"/>
  <c r="H57" i="2"/>
  <c r="G57" i="2"/>
  <c r="J57" i="2"/>
  <c r="H41" i="2"/>
  <c r="K27" i="2"/>
  <c r="J42" i="2"/>
  <c r="G41" i="2"/>
  <c r="I57" i="2"/>
  <c r="K42" i="2"/>
  <c r="L41" i="2"/>
  <c r="L42" i="2"/>
  <c r="I42" i="2"/>
  <c r="K57" i="2"/>
  <c r="A35" i="2" a="1"/>
  <c r="A35" i="2" s="1"/>
  <c r="B35" i="2" s="1"/>
  <c r="AB27" i="2"/>
  <c r="H42" i="2"/>
  <c r="J64" i="2"/>
  <c r="J32" i="2"/>
  <c r="J36" i="2" s="1"/>
  <c r="I48" i="2"/>
  <c r="I52" i="2" s="1"/>
  <c r="AB13" i="2"/>
  <c r="AB14" i="2" s="1"/>
  <c r="X15" i="2" s="1"/>
  <c r="R17" i="2"/>
  <c r="R18" i="2" s="1"/>
  <c r="J17" i="2"/>
  <c r="J18" i="2" s="1"/>
  <c r="AB17" i="2"/>
  <c r="AB18" i="2" s="1"/>
  <c r="AA21" i="2"/>
  <c r="AA22" i="2" s="1"/>
  <c r="R21" i="2"/>
  <c r="R22" i="2" s="1"/>
  <c r="J27" i="2"/>
  <c r="H27" i="2"/>
  <c r="I27" i="2"/>
  <c r="L27" i="2"/>
  <c r="G27" i="2"/>
  <c r="Q25" i="2"/>
  <c r="Q26" i="2" s="1"/>
  <c r="S21" i="7" l="1"/>
  <c r="T20" i="7"/>
  <c r="T21" i="7" s="1"/>
  <c r="AC20" i="7"/>
  <c r="AC21" i="7" s="1"/>
  <c r="AB21" i="7"/>
  <c r="L31" i="7"/>
  <c r="L35" i="7" s="1"/>
  <c r="K35" i="7"/>
  <c r="K17" i="7"/>
  <c r="L16" i="7"/>
  <c r="L17" i="7" s="1"/>
  <c r="X83" i="2"/>
  <c r="J21" i="2"/>
  <c r="J22" i="2" s="1"/>
  <c r="L31" i="4"/>
  <c r="L35" i="4" s="1"/>
  <c r="K35" i="4"/>
  <c r="J39" i="4"/>
  <c r="AB17" i="4"/>
  <c r="AC16" i="4"/>
  <c r="AC17" i="4" s="1"/>
  <c r="AC18" i="4" s="1"/>
  <c r="J22" i="4"/>
  <c r="Q18" i="4"/>
  <c r="S16" i="4"/>
  <c r="R17" i="4"/>
  <c r="AB14" i="4"/>
  <c r="X14" i="4"/>
  <c r="Z14" i="4"/>
  <c r="Y14" i="4"/>
  <c r="AB21" i="4"/>
  <c r="AC20" i="4"/>
  <c r="AC21" i="4" s="1"/>
  <c r="K18" i="4"/>
  <c r="G18" i="4"/>
  <c r="H18" i="4"/>
  <c r="I18" i="4"/>
  <c r="K21" i="4"/>
  <c r="L20" i="4"/>
  <c r="L21" i="4" s="1"/>
  <c r="L22" i="4" s="1"/>
  <c r="AC14" i="4"/>
  <c r="L31" i="3"/>
  <c r="K16" i="3"/>
  <c r="S16" i="3"/>
  <c r="AC12" i="3"/>
  <c r="AC20" i="3"/>
  <c r="R20" i="3"/>
  <c r="AC16" i="3"/>
  <c r="K20" i="3"/>
  <c r="Y15" i="2"/>
  <c r="A33" i="2" a="1"/>
  <c r="A33" i="2" s="1"/>
  <c r="B33" i="2" s="1"/>
  <c r="A49" i="2" a="1"/>
  <c r="A49" i="2" s="1"/>
  <c r="B49" i="2" s="1"/>
  <c r="Y27" i="2"/>
  <c r="AC27" i="2"/>
  <c r="AA27" i="2"/>
  <c r="X27" i="2"/>
  <c r="Z27" i="2"/>
  <c r="A34" i="2" a="1"/>
  <c r="A34" i="2" s="1"/>
  <c r="B34" i="2" s="1"/>
  <c r="K64" i="2"/>
  <c r="K32" i="2"/>
  <c r="K36" i="2" s="1"/>
  <c r="J48" i="2"/>
  <c r="J52" i="2" s="1"/>
  <c r="AA15" i="2"/>
  <c r="AC13" i="2"/>
  <c r="AC14" i="2" s="1"/>
  <c r="K17" i="2"/>
  <c r="K18" i="2" s="1"/>
  <c r="AC17" i="2"/>
  <c r="AC18" i="2" s="1"/>
  <c r="Q19" i="2"/>
  <c r="S17" i="2"/>
  <c r="S18" i="2" s="1"/>
  <c r="S21" i="2"/>
  <c r="S22" i="2" s="1"/>
  <c r="K21" i="2"/>
  <c r="K22" i="2" s="1"/>
  <c r="AB21" i="2"/>
  <c r="AB22" i="2" s="1"/>
  <c r="R25" i="2"/>
  <c r="R26" i="2" s="1"/>
  <c r="A83" i="2" l="1" a="1"/>
  <c r="A83" i="2" s="1"/>
  <c r="B83" i="2" s="1"/>
  <c r="A79" i="2" a="1"/>
  <c r="A79" i="2" s="1"/>
  <c r="B79" i="2" s="1"/>
  <c r="AB18" i="4"/>
  <c r="Z18" i="4"/>
  <c r="X18" i="4"/>
  <c r="Y18" i="4"/>
  <c r="R18" i="4"/>
  <c r="O18" i="4"/>
  <c r="P18" i="4"/>
  <c r="K22" i="4"/>
  <c r="H22" i="4"/>
  <c r="G22" i="4"/>
  <c r="I22" i="4"/>
  <c r="AA18" i="4"/>
  <c r="S17" i="4"/>
  <c r="S18" i="4" s="1"/>
  <c r="T16" i="4"/>
  <c r="T17" i="4" s="1"/>
  <c r="T18" i="4" s="1"/>
  <c r="K39" i="4"/>
  <c r="I39" i="4"/>
  <c r="H39" i="4"/>
  <c r="G39" i="4"/>
  <c r="AB22" i="4"/>
  <c r="Z22" i="4"/>
  <c r="Y22" i="4"/>
  <c r="X22" i="4"/>
  <c r="AC22" i="4"/>
  <c r="AA22" i="4"/>
  <c r="L39" i="4"/>
  <c r="L20" i="3"/>
  <c r="S20" i="3"/>
  <c r="T16" i="3"/>
  <c r="L16" i="3"/>
  <c r="L64" i="2"/>
  <c r="L32" i="2"/>
  <c r="L36" i="2" s="1"/>
  <c r="K48" i="2"/>
  <c r="AC15" i="2"/>
  <c r="AB15" i="2"/>
  <c r="Z15" i="2"/>
  <c r="AB19" i="2"/>
  <c r="X19" i="2"/>
  <c r="Y19" i="2"/>
  <c r="Z19" i="2"/>
  <c r="AC19" i="2"/>
  <c r="AA19" i="2"/>
  <c r="S19" i="2"/>
  <c r="T17" i="2"/>
  <c r="R19" i="2"/>
  <c r="P19" i="2"/>
  <c r="O19" i="2"/>
  <c r="J19" i="2"/>
  <c r="L17" i="2"/>
  <c r="AC21" i="2"/>
  <c r="AC22" i="2" s="1"/>
  <c r="R23" i="2"/>
  <c r="O23" i="2"/>
  <c r="P23" i="2"/>
  <c r="AA23" i="2"/>
  <c r="J23" i="2"/>
  <c r="L21" i="2"/>
  <c r="L22" i="2" s="1"/>
  <c r="S23" i="2"/>
  <c r="T21" i="2"/>
  <c r="T22" i="2" s="1"/>
  <c r="Q23" i="2"/>
  <c r="S25" i="2"/>
  <c r="S26" i="2" s="1"/>
  <c r="T20" i="3" l="1"/>
  <c r="L18" i="2"/>
  <c r="L19" i="2" s="1"/>
  <c r="K52" i="2"/>
  <c r="H56" i="2" s="1"/>
  <c r="T18" i="2"/>
  <c r="T19" i="2" s="1"/>
  <c r="T23" i="2"/>
  <c r="AC23" i="2"/>
  <c r="L23" i="2"/>
  <c r="J56" i="2"/>
  <c r="K40" i="2"/>
  <c r="G40" i="2"/>
  <c r="I40" i="2"/>
  <c r="H40" i="2"/>
  <c r="L40" i="2"/>
  <c r="J40" i="2"/>
  <c r="L48" i="2"/>
  <c r="G56" i="2"/>
  <c r="K19" i="2"/>
  <c r="H19" i="2"/>
  <c r="G19" i="2"/>
  <c r="I19" i="2"/>
  <c r="K23" i="2"/>
  <c r="I23" i="2"/>
  <c r="G23" i="2"/>
  <c r="H23" i="2"/>
  <c r="AB23" i="2"/>
  <c r="X23" i="2"/>
  <c r="Z23" i="2"/>
  <c r="Y23" i="2"/>
  <c r="R27" i="2"/>
  <c r="O27" i="2"/>
  <c r="P27" i="2"/>
  <c r="Q27" i="2"/>
  <c r="T25" i="2"/>
  <c r="T26" i="2" s="1"/>
  <c r="S27" i="2"/>
  <c r="L52" i="2" l="1"/>
  <c r="L56" i="2" s="1"/>
  <c r="A19" i="2" a="1"/>
  <c r="A19" i="2" s="1"/>
  <c r="B19" i="2" s="1"/>
  <c r="T27" i="2"/>
  <c r="A27" i="2" s="1" a="1"/>
  <c r="A27" i="2" s="1"/>
  <c r="B27" i="2" s="1"/>
  <c r="A32" i="2" a="1"/>
  <c r="A32" i="2" s="1"/>
  <c r="B32" i="2" s="1"/>
  <c r="K56" i="2"/>
  <c r="I56" i="2"/>
  <c r="A15" i="2" a="1"/>
  <c r="A15" i="2" s="1"/>
  <c r="B15" i="2" s="1"/>
  <c r="A23" i="2" a="1"/>
  <c r="A23" i="2" s="1"/>
  <c r="B23" i="2" s="1"/>
  <c r="A48" i="2" l="1" a="1"/>
  <c r="A48" i="2" s="1"/>
  <c r="B48" i="2" s="1"/>
  <c r="I59" i="2" l="1"/>
  <c r="K58" i="2"/>
  <c r="J58" i="2"/>
  <c r="G59" i="2"/>
  <c r="L58" i="2"/>
  <c r="I58" i="2"/>
  <c r="J59" i="2"/>
  <c r="G58" i="2"/>
  <c r="H59" i="2"/>
  <c r="K59" i="2"/>
  <c r="L59" i="2"/>
  <c r="A51" i="2" l="1" a="1"/>
  <c r="A51" i="2" s="1"/>
  <c r="B51" i="2" s="1"/>
  <c r="A50" i="2" a="1"/>
  <c r="A50" i="2" s="1"/>
  <c r="B50" i="2" s="1"/>
  <c r="G68" i="2"/>
  <c r="K68" i="2"/>
  <c r="H68" i="2"/>
  <c r="I68" i="2"/>
  <c r="J68" i="2"/>
  <c r="L68" i="2"/>
  <c r="G69" i="2"/>
  <c r="G71" i="2"/>
  <c r="J71" i="2"/>
  <c r="K69" i="2"/>
  <c r="L69" i="2"/>
  <c r="J69" i="2"/>
  <c r="I69" i="2"/>
  <c r="G70" i="2"/>
  <c r="H69" i="2"/>
  <c r="I70" i="2"/>
  <c r="K71" i="2"/>
  <c r="L71" i="2"/>
  <c r="I71" i="2"/>
  <c r="J70" i="2"/>
  <c r="L70" i="2"/>
  <c r="H70" i="2"/>
  <c r="H71" i="2"/>
  <c r="K70" i="2"/>
  <c r="F68" i="2"/>
  <c r="F69" i="2"/>
  <c r="F71" i="2"/>
  <c r="F70" i="2"/>
  <c r="H74" i="2" l="1"/>
  <c r="G74" i="2"/>
  <c r="L73" i="2"/>
  <c r="J75" i="2"/>
  <c r="G72" i="2"/>
  <c r="J72" i="2"/>
  <c r="H75" i="2"/>
  <c r="G75" i="2"/>
  <c r="K73" i="2"/>
  <c r="K75" i="2"/>
  <c r="I74" i="2"/>
  <c r="I72" i="2"/>
  <c r="K74" i="2"/>
  <c r="H72" i="2"/>
  <c r="H73" i="2"/>
  <c r="L74" i="2"/>
  <c r="J74" i="2"/>
  <c r="I73" i="2"/>
  <c r="L72" i="2"/>
  <c r="K72" i="2"/>
  <c r="G73" i="2"/>
  <c r="L75" i="2"/>
  <c r="J73" i="2"/>
  <c r="I75" i="2"/>
  <c r="A66" i="2" l="1" a="1"/>
  <c r="A66" i="2" s="1"/>
  <c r="B66" i="2" s="1"/>
  <c r="A65" i="2" a="1"/>
  <c r="A65" i="2" s="1"/>
  <c r="B65" i="2" s="1"/>
  <c r="A67" i="2" a="1"/>
  <c r="A67" i="2" s="1"/>
  <c r="B67" i="2" s="1"/>
  <c r="A64" i="2" a="1"/>
  <c r="A64" i="2" s="1"/>
  <c r="B6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<sst xmlns="http://schemas.openxmlformats.org/spreadsheetml/2006/main" count="236" uniqueCount="45">
  <si>
    <t>solar</t>
  </si>
  <si>
    <t>92Mo</t>
  </si>
  <si>
    <t>94Mo</t>
  </si>
  <si>
    <t>95Mo</t>
  </si>
  <si>
    <t>96Mo</t>
  </si>
  <si>
    <t>97Mo</t>
  </si>
  <si>
    <t>98Mo</t>
  </si>
  <si>
    <t>100Mo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</si>
  <si>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</si>
  <si>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</si>
  <si>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</si>
  <si>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</si>
  <si>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</si>
  <si>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</si>
  <si>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</si>
  <si>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</si>
  <si>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</si>
  <si>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</si>
  <si>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</si>
  <si>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</si>
  <si>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</si>
  <si>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</si>
  <si>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mass</t>
  </si>
  <si>
    <t>abu_factor</t>
  </si>
  <si>
    <t>sabu</t>
  </si>
  <si>
    <t>sabu = 1</t>
  </si>
  <si>
    <t>Max</t>
  </si>
  <si>
    <t>Q</t>
  </si>
  <si>
    <t>r_smp</t>
  </si>
  <si>
    <t>eR_smp</t>
  </si>
  <si>
    <t>Test 4 - abs Mo1, Ru2, Pd3</t>
  </si>
  <si>
    <t>Test 3 - Mo1, Ru2, Pd3</t>
  </si>
  <si>
    <t>Test 2 - Mo, Ru, Pd</t>
  </si>
  <si>
    <t>Test 1 - Pd</t>
  </si>
  <si>
    <t>dilution factor</t>
  </si>
  <si>
    <t>df</t>
  </si>
  <si>
    <t>new df</t>
  </si>
  <si>
    <t># Test 5 - Multirow large df</t>
  </si>
  <si>
    <t># Test 6 - Multirow small df</t>
  </si>
  <si>
    <t>Multirow small df, lower largest offset</t>
  </si>
  <si>
    <t>sabu/mass</t>
  </si>
  <si>
    <t>mass number</t>
  </si>
  <si>
    <t>solar/mass</t>
  </si>
  <si>
    <t>Test 8 - convert_unit of abu</t>
  </si>
  <si>
    <t>R_smp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</si>
</sst>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i/>
      <sz val="9.8000000000000007"/>
      <color rgb="FF8C8C8C"/>
      <name val="JetBrains Mono"/>
      <family val="3"/>
    </font>
    <font>
      <i/>
      <sz val="13"/>
      <color rgb="FF797979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0" xfId="1"/>
    <xf numFmtId="0" fontId="2" fillId="0" borderId="0" xfId="0" applyFont="1"/>
    <xf numFmtId="164" fontId="0" fillId="0" borderId="4" xfId="0" applyNumberForma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DD01-1D65-F542-8BBC-908B4EFE6AC2}">
  <dimension ref="A1:AD83"/>
  <sheetViews>
    <sheetView zoomScale="80" zoomScaleNormal="80" workbookViewId="0">
      <pane ySplit="1" topLeftCell="A41" activePane="bottomLeft" state="frozen"/>
      <selection pane="bottomLeft" activeCell="A81" sqref="A81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41</v>
      </c>
      <c r="F2">
        <v>92</v>
      </c>
      <c r="G2">
        <v>94</v>
      </c>
      <c r="H2">
        <v>95</v>
      </c>
      <c r="I2">
        <v>96</v>
      </c>
      <c r="J2">
        <v>97</v>
      </c>
      <c r="K2">
        <v>98</v>
      </c>
      <c r="L2">
        <v>100</v>
      </c>
      <c r="N2">
        <v>96</v>
      </c>
      <c r="O2">
        <v>98</v>
      </c>
      <c r="P2">
        <v>99</v>
      </c>
      <c r="Q2">
        <v>100</v>
      </c>
      <c r="R2">
        <v>101</v>
      </c>
      <c r="S2">
        <v>102</v>
      </c>
      <c r="T2">
        <v>104</v>
      </c>
      <c r="V2">
        <v>103</v>
      </c>
      <c r="X2">
        <v>102</v>
      </c>
      <c r="Y2">
        <v>104</v>
      </c>
      <c r="Z2">
        <v>105</v>
      </c>
      <c r="AA2">
        <v>106</v>
      </c>
      <c r="AB2">
        <v>108</v>
      </c>
      <c r="AC2">
        <v>110</v>
      </c>
    </row>
    <row r="3" spans="1:29">
      <c r="E3" t="s">
        <v>22</v>
      </c>
      <c r="F3">
        <v>91.90680716</v>
      </c>
      <c r="G3">
        <v>93.905083590000004</v>
      </c>
      <c r="H3">
        <v>94.905837439999999</v>
      </c>
      <c r="I3">
        <v>95.90467477</v>
      </c>
      <c r="J3">
        <v>96.906016899999997</v>
      </c>
      <c r="K3">
        <v>97.905403609999993</v>
      </c>
      <c r="L3">
        <v>99.907467999999994</v>
      </c>
      <c r="N3">
        <v>95.907588910000001</v>
      </c>
      <c r="O3">
        <v>97.905287000000001</v>
      </c>
      <c r="P3">
        <v>98.905930299999994</v>
      </c>
      <c r="Q3">
        <v>99.904210500000005</v>
      </c>
      <c r="R3">
        <v>100.9055731</v>
      </c>
      <c r="S3">
        <v>101.9043403</v>
      </c>
      <c r="T3">
        <v>103.9054254</v>
      </c>
      <c r="V3">
        <v>102.9054941</v>
      </c>
      <c r="X3">
        <v>101.90563210000001</v>
      </c>
      <c r="Y3">
        <v>103.9040304</v>
      </c>
      <c r="Z3">
        <v>104.9050795</v>
      </c>
      <c r="AA3">
        <v>105.9034803</v>
      </c>
      <c r="AB3">
        <v>107.9038918</v>
      </c>
      <c r="AC3">
        <v>109.9051729</v>
      </c>
    </row>
    <row r="4" spans="1:29">
      <c r="E4" t="s">
        <v>27</v>
      </c>
      <c r="F4">
        <f>(LN(F$3)-LN($I$3))/(LN($K$3)-LN($I$3))</f>
        <v>-2.0622654896035155</v>
      </c>
      <c r="G4">
        <f t="shared" ref="G4:L4" si="0">(LN(G$3)-LN($I$3))/(LN($K$3)-LN($I$3))</f>
        <v>-1.0204963126320516</v>
      </c>
      <c r="H4">
        <f t="shared" si="0"/>
        <v>-0.5070714180540099</v>
      </c>
      <c r="I4">
        <f t="shared" si="0"/>
        <v>0</v>
      </c>
      <c r="J4">
        <f t="shared" si="0"/>
        <v>0.50306948827691667</v>
      </c>
      <c r="K4">
        <f>(LN(K$3)-LN($I$3))/(LN($K$3)-LN($I$3))</f>
        <v>1</v>
      </c>
      <c r="L4">
        <f t="shared" si="0"/>
        <v>1.9804174217763351</v>
      </c>
      <c r="N4">
        <f>(LN(N$3)-LN($R$3))/(LN($P$3)-LN($R$3))</f>
        <v>2.5379770247331326</v>
      </c>
      <c r="O4">
        <f t="shared" ref="O4:T4" si="1">(LN(O$3)-LN($R$3))/(LN($P$3)-LN($R$3))</f>
        <v>1.5080269493949841</v>
      </c>
      <c r="P4">
        <f t="shared" si="1"/>
        <v>1</v>
      </c>
      <c r="Q4">
        <f t="shared" si="1"/>
        <v>0.49826876459393649</v>
      </c>
      <c r="R4">
        <f t="shared" si="1"/>
        <v>0</v>
      </c>
      <c r="S4">
        <f t="shared" si="1"/>
        <v>-0.49207598133426794</v>
      </c>
      <c r="T4">
        <f t="shared" si="1"/>
        <v>-1.4636297272902596</v>
      </c>
      <c r="X4">
        <f>(LN(X$3)-LN($Z$3))/(LN($AB$3)-LN($Z$3))</f>
        <v>-1.0292255886504609</v>
      </c>
      <c r="Y4">
        <f t="shared" ref="Y4:AC4" si="2">(LN(Y$3)-LN($Z$3))/(LN($AB$3)-LN($Z$3))</f>
        <v>-0.34018970353228256</v>
      </c>
      <c r="Z4">
        <f t="shared" si="2"/>
        <v>0</v>
      </c>
      <c r="AA4">
        <f t="shared" si="2"/>
        <v>0.33607160984629325</v>
      </c>
      <c r="AB4">
        <f t="shared" si="2"/>
        <v>1</v>
      </c>
      <c r="AC4">
        <f t="shared" si="2"/>
        <v>1.6520130166548828</v>
      </c>
    </row>
    <row r="6" spans="1:29">
      <c r="E6" t="s">
        <v>0</v>
      </c>
      <c r="F6">
        <v>0.37</v>
      </c>
      <c r="G6">
        <v>0.23300000000000001</v>
      </c>
      <c r="H6">
        <v>0.40400000000000003</v>
      </c>
      <c r="I6">
        <v>0.42499999999999999</v>
      </c>
      <c r="J6">
        <v>0.245</v>
      </c>
      <c r="K6">
        <v>0.622</v>
      </c>
      <c r="L6">
        <v>0.25</v>
      </c>
      <c r="N6">
        <v>9.9000000000000005E-2</v>
      </c>
      <c r="O6">
        <v>3.3000000000000002E-2</v>
      </c>
      <c r="P6">
        <v>0.22700000000000001</v>
      </c>
      <c r="Q6">
        <v>0.224</v>
      </c>
      <c r="R6">
        <v>0.30399999999999999</v>
      </c>
      <c r="S6">
        <v>0.56200000000000006</v>
      </c>
      <c r="T6">
        <v>0.33200000000000002</v>
      </c>
      <c r="X6">
        <v>1.3899999999999999E-2</v>
      </c>
      <c r="Y6">
        <v>0.15129999999999999</v>
      </c>
      <c r="Z6">
        <v>0.30320000000000003</v>
      </c>
      <c r="AA6">
        <v>0.371</v>
      </c>
      <c r="AB6">
        <v>0.35899999999999999</v>
      </c>
      <c r="AC6">
        <v>0.159</v>
      </c>
    </row>
    <row r="7" spans="1:29">
      <c r="E7" t="s">
        <v>42</v>
      </c>
      <c r="F7">
        <f>F6/F2</f>
        <v>4.0217391304347826E-3</v>
      </c>
      <c r="G7">
        <f t="shared" ref="G7:AC7" si="3">G6/G2</f>
        <v>2.4787234042553193E-3</v>
      </c>
      <c r="H7">
        <f t="shared" si="3"/>
        <v>4.252631578947369E-3</v>
      </c>
      <c r="I7">
        <f t="shared" si="3"/>
        <v>4.4270833333333332E-3</v>
      </c>
      <c r="J7">
        <f t="shared" si="3"/>
        <v>2.5257731958762885E-3</v>
      </c>
      <c r="K7">
        <f t="shared" si="3"/>
        <v>6.3469387755102037E-3</v>
      </c>
      <c r="L7">
        <f t="shared" si="3"/>
        <v>2.5000000000000001E-3</v>
      </c>
      <c r="N7">
        <f t="shared" si="3"/>
        <v>1.03125E-3</v>
      </c>
      <c r="O7">
        <f t="shared" si="3"/>
        <v>3.3673469387755106E-4</v>
      </c>
      <c r="P7">
        <f t="shared" si="3"/>
        <v>2.2929292929292932E-3</v>
      </c>
      <c r="Q7">
        <f t="shared" si="3"/>
        <v>2.2400000000000002E-3</v>
      </c>
      <c r="R7">
        <f t="shared" si="3"/>
        <v>3.00990099009901E-3</v>
      </c>
      <c r="S7">
        <f t="shared" si="3"/>
        <v>5.5098039215686276E-3</v>
      </c>
      <c r="T7">
        <f t="shared" si="3"/>
        <v>3.1923076923076926E-3</v>
      </c>
      <c r="X7">
        <f>X6/X2</f>
        <v>1.3627450980392155E-4</v>
      </c>
      <c r="Y7">
        <f t="shared" si="3"/>
        <v>1.4548076923076923E-3</v>
      </c>
      <c r="Z7">
        <f t="shared" si="3"/>
        <v>2.8876190476190477E-3</v>
      </c>
      <c r="AA7">
        <f t="shared" si="3"/>
        <v>3.5000000000000001E-3</v>
      </c>
      <c r="AB7">
        <f t="shared" si="3"/>
        <v>3.3240740740740739E-3</v>
      </c>
      <c r="AC7">
        <f t="shared" si="3"/>
        <v>1.4454545454545456E-3</v>
      </c>
    </row>
    <row r="8" spans="1:29">
      <c r="E8" t="s">
        <v>24</v>
      </c>
      <c r="F8">
        <v>0</v>
      </c>
      <c r="G8">
        <v>2.0969999999999999E-3</v>
      </c>
      <c r="H8">
        <v>0.28118399999999999</v>
      </c>
      <c r="I8">
        <v>0.509575</v>
      </c>
      <c r="J8">
        <v>0.15606500000000001</v>
      </c>
      <c r="K8">
        <v>0.51128399999999996</v>
      </c>
      <c r="L8">
        <v>1.125E-2</v>
      </c>
      <c r="N8">
        <v>0</v>
      </c>
      <c r="O8">
        <v>0</v>
      </c>
      <c r="P8">
        <v>7.5137000000000009E-2</v>
      </c>
      <c r="Q8">
        <v>0.24617600000000001</v>
      </c>
      <c r="R8">
        <v>5.3807999999999995E-2</v>
      </c>
      <c r="S8">
        <v>0.28100000000000003</v>
      </c>
      <c r="T8">
        <v>8.3000000000000001E-3</v>
      </c>
      <c r="X8">
        <v>0</v>
      </c>
      <c r="Y8">
        <v>0.18398079999999997</v>
      </c>
      <c r="Z8">
        <v>4.7602400000000003E-2</v>
      </c>
      <c r="AA8">
        <v>0.216664</v>
      </c>
      <c r="AB8">
        <v>0.267814</v>
      </c>
      <c r="AC8">
        <v>4.7699999999999999E-3</v>
      </c>
    </row>
    <row r="9" spans="1:29">
      <c r="E9" t="s">
        <v>25</v>
      </c>
      <c r="F9">
        <f>F8/SUM($F$8:$L$8)</f>
        <v>0</v>
      </c>
      <c r="G9">
        <f t="shared" ref="G9:L9" si="4">G8/SUM($F$8:$L$8)</f>
        <v>1.4251200342518119E-3</v>
      </c>
      <c r="H9">
        <f t="shared" si="4"/>
        <v>0.1910924900863431</v>
      </c>
      <c r="I9">
        <f t="shared" si="4"/>
        <v>0.34630688672096666</v>
      </c>
      <c r="J9">
        <f t="shared" si="4"/>
        <v>0.10606168724153985</v>
      </c>
      <c r="K9">
        <f t="shared" si="4"/>
        <v>0.34746832217091245</v>
      </c>
      <c r="L9">
        <f t="shared" si="4"/>
        <v>7.6454937459861155E-3</v>
      </c>
      <c r="N9">
        <f t="shared" ref="N9:T9" si="5">N8/SUM($N$8:$T$8)</f>
        <v>0</v>
      </c>
      <c r="O9">
        <f t="shared" si="5"/>
        <v>0</v>
      </c>
      <c r="P9">
        <f t="shared" si="5"/>
        <v>0.11308643164499618</v>
      </c>
      <c r="Q9">
        <f t="shared" si="5"/>
        <v>0.37051206990748337</v>
      </c>
      <c r="R9">
        <f t="shared" si="5"/>
        <v>8.0984797289670243E-2</v>
      </c>
      <c r="S9">
        <f t="shared" si="5"/>
        <v>0.42292462158781857</v>
      </c>
      <c r="T9">
        <f t="shared" si="5"/>
        <v>1.2492079570031652E-2</v>
      </c>
      <c r="X9">
        <f t="shared" ref="X9:AC9" si="6">X8/SUM($X$8:$AC$8)</f>
        <v>0</v>
      </c>
      <c r="Y9">
        <f t="shared" si="6"/>
        <v>0.25523423514409471</v>
      </c>
      <c r="Z9">
        <f t="shared" si="6"/>
        <v>6.6038207003248472E-2</v>
      </c>
      <c r="AA9">
        <f t="shared" si="6"/>
        <v>0.30057522482378674</v>
      </c>
      <c r="AB9">
        <f t="shared" si="6"/>
        <v>0.37153497240408018</v>
      </c>
      <c r="AC9">
        <f t="shared" si="6"/>
        <v>6.6173606247898259E-3</v>
      </c>
    </row>
    <row r="10" spans="1:29">
      <c r="E10" t="s">
        <v>40</v>
      </c>
      <c r="F10">
        <f>F8/F2</f>
        <v>0</v>
      </c>
      <c r="G10">
        <f>G8/G2</f>
        <v>2.2308510638297872E-5</v>
      </c>
      <c r="H10">
        <f>H8/H2</f>
        <v>2.9598315789473684E-3</v>
      </c>
      <c r="I10">
        <f>I8/I2</f>
        <v>5.3080729166666667E-3</v>
      </c>
      <c r="J10">
        <f>J8/J2</f>
        <v>1.6089175257731959E-3</v>
      </c>
      <c r="K10">
        <f>K8/K2</f>
        <v>5.2171836734693873E-3</v>
      </c>
      <c r="L10">
        <f>L8/L2</f>
        <v>1.125E-4</v>
      </c>
      <c r="N10">
        <f>N8/N2</f>
        <v>0</v>
      </c>
      <c r="O10">
        <f>O8/O2</f>
        <v>0</v>
      </c>
      <c r="P10">
        <f>P8/P2</f>
        <v>7.5895959595959604E-4</v>
      </c>
      <c r="Q10">
        <f>Q8/Q2</f>
        <v>2.4617599999999999E-3</v>
      </c>
      <c r="R10">
        <f>R8/R2</f>
        <v>5.3275247524752465E-4</v>
      </c>
      <c r="S10">
        <f>S8/S2</f>
        <v>2.7549019607843138E-3</v>
      </c>
      <c r="T10">
        <f>T8/T2</f>
        <v>7.9807692307692311E-5</v>
      </c>
      <c r="X10">
        <f>X8/X2</f>
        <v>0</v>
      </c>
      <c r="Y10">
        <f>Y8/Y2</f>
        <v>1.7690461538461535E-3</v>
      </c>
      <c r="Z10">
        <f>Z8/Z2</f>
        <v>4.5335619047619051E-4</v>
      </c>
      <c r="AA10">
        <f>AA8/AA2</f>
        <v>2.0439999999999998E-3</v>
      </c>
      <c r="AB10">
        <f>AB8/AB2</f>
        <v>2.4797592592592592E-3</v>
      </c>
      <c r="AC10">
        <f>AC8/AC2</f>
        <v>4.3363636363636365E-5</v>
      </c>
    </row>
    <row r="13" spans="1:29">
      <c r="A13" s="7" t="s">
        <v>33</v>
      </c>
      <c r="E13" t="s">
        <v>23</v>
      </c>
      <c r="F13" s="6"/>
      <c r="N13" s="6"/>
      <c r="X13" s="6">
        <v>1</v>
      </c>
      <c r="Y13">
        <f>X13</f>
        <v>1</v>
      </c>
      <c r="Z13">
        <f t="shared" ref="Z13:AC13" si="7">Y13</f>
        <v>1</v>
      </c>
      <c r="AA13">
        <f t="shared" si="7"/>
        <v>1</v>
      </c>
      <c r="AB13">
        <f t="shared" si="7"/>
        <v>1</v>
      </c>
      <c r="AC13">
        <f t="shared" si="7"/>
        <v>1</v>
      </c>
    </row>
    <row r="14" spans="1:29">
      <c r="A14" s="1" t="s">
        <v>26</v>
      </c>
      <c r="B14" s="2" t="s">
        <v>36</v>
      </c>
      <c r="C14" s="3" t="s">
        <v>35</v>
      </c>
      <c r="D14" t="s">
        <v>34</v>
      </c>
      <c r="E14" t="s">
        <v>28</v>
      </c>
      <c r="W14" t="str">
        <f>IF(W$6="","",((1-$C15)*W$6)+($C15*W$8*W13))</f>
        <v/>
      </c>
      <c r="X14">
        <f>IF(X$6="","",X$6+(X$8*X13)/$C15)</f>
        <v>1.3899999999999999E-2</v>
      </c>
      <c r="Y14">
        <f>IF(Y$6="","",Y$6+(Y$8*Y13)/$C15)</f>
        <v>0.15131460900496452</v>
      </c>
      <c r="Z14">
        <f>IF(Z$6="","",Z$6+(Z$8*Z13)/$C15)</f>
        <v>0.30320377987104052</v>
      </c>
      <c r="AA14">
        <f>IF(AA$6="","",AA$6+(AA$8*AA13)/$C15)</f>
        <v>0.37101720421615536</v>
      </c>
      <c r="AB14">
        <f>IF(AB$6="","",AB$6+(AB$8*AB13)/$C15)</f>
        <v>0.35902126578455779</v>
      </c>
      <c r="AC14">
        <f>IF(AC$6="","",AC$6+(AC$8*AC13)/$C15)</f>
        <v>0.15900037876209736</v>
      </c>
    </row>
    <row r="15" spans="1:29">
      <c r="A15" s="8" cm="1">
        <f t="array" ref="A15">MAX(ABS(F15:AC15))</f>
        <v>1.0000032368639999</v>
      </c>
      <c r="B15" s="4">
        <f>C15*A15</f>
        <v>12593.697925866318</v>
      </c>
      <c r="C15" s="5">
        <v>12593.657161910824</v>
      </c>
      <c r="E15" t="s">
        <v>29</v>
      </c>
      <c r="X15">
        <f t="shared" ref="X15:AC15" si="8">(((X14/$Z14)/(X$6/$Z$6))*(($AB14/$Z14)/($AB$6/$Z$6))^(X$4*-1)-1)*10000</f>
        <v>0.3566883891559236</v>
      </c>
      <c r="Y15">
        <f t="shared" si="8"/>
        <v>1.0000032368639999</v>
      </c>
      <c r="Z15">
        <f t="shared" si="8"/>
        <v>0</v>
      </c>
      <c r="AA15">
        <f t="shared" si="8"/>
        <v>0.18187762013344155</v>
      </c>
      <c r="AB15">
        <f t="shared" si="8"/>
        <v>0</v>
      </c>
      <c r="AC15">
        <f t="shared" si="8"/>
        <v>-0.87341729879897301</v>
      </c>
    </row>
    <row r="17" spans="1:29">
      <c r="A17" s="7" t="s">
        <v>32</v>
      </c>
      <c r="E17" t="s">
        <v>23</v>
      </c>
      <c r="F17" s="6">
        <v>1</v>
      </c>
      <c r="G17">
        <f>F17</f>
        <v>1</v>
      </c>
      <c r="H17">
        <f t="shared" ref="H17:L17" si="9">G17</f>
        <v>1</v>
      </c>
      <c r="I17">
        <f t="shared" si="9"/>
        <v>1</v>
      </c>
      <c r="J17">
        <f t="shared" si="9"/>
        <v>1</v>
      </c>
      <c r="K17">
        <f t="shared" si="9"/>
        <v>1</v>
      </c>
      <c r="L17">
        <f t="shared" si="9"/>
        <v>1</v>
      </c>
      <c r="N17" s="6">
        <v>1</v>
      </c>
      <c r="O17">
        <f>N17</f>
        <v>1</v>
      </c>
      <c r="P17">
        <f t="shared" ref="P17:T17" si="10">O17</f>
        <v>1</v>
      </c>
      <c r="Q17">
        <f t="shared" si="10"/>
        <v>1</v>
      </c>
      <c r="R17">
        <f t="shared" si="10"/>
        <v>1</v>
      </c>
      <c r="S17">
        <f t="shared" si="10"/>
        <v>1</v>
      </c>
      <c r="T17">
        <f t="shared" si="10"/>
        <v>1</v>
      </c>
      <c r="X17" s="6">
        <v>1</v>
      </c>
      <c r="Y17">
        <f>X17</f>
        <v>1</v>
      </c>
      <c r="Z17">
        <f t="shared" ref="Z17:AC17" si="11">Y17</f>
        <v>1</v>
      </c>
      <c r="AA17">
        <f t="shared" si="11"/>
        <v>1</v>
      </c>
      <c r="AB17">
        <f t="shared" si="11"/>
        <v>1</v>
      </c>
      <c r="AC17">
        <f t="shared" si="11"/>
        <v>1</v>
      </c>
    </row>
    <row r="18" spans="1:29">
      <c r="A18" s="1" t="s">
        <v>26</v>
      </c>
      <c r="B18" s="2" t="s">
        <v>36</v>
      </c>
      <c r="C18" s="3" t="s">
        <v>35</v>
      </c>
      <c r="E18" t="s">
        <v>28</v>
      </c>
      <c r="F18">
        <f>IF(F$6="","",F$6+(F$8*F17)/$C19)</f>
        <v>0.37</v>
      </c>
      <c r="G18">
        <f>IF(G$6="","",G$6+(G$8*G17)/$C19)</f>
        <v>0.23300013317853954</v>
      </c>
      <c r="H18">
        <f>IF(H$6="","",H$6+(H$8*H17)/$C19)</f>
        <v>0.40401785773698684</v>
      </c>
      <c r="I18">
        <f>IF(I$6="","",I$6+(I$8*I17)/$C19)</f>
        <v>0.42503236263914396</v>
      </c>
      <c r="J18">
        <f>IF(J$6="","",J$6+(J$8*J17)/$C19)</f>
        <v>0.24500991154447921</v>
      </c>
      <c r="K18">
        <f>IF(K$6="","",K$6+(K$8*K17)/$C19)</f>
        <v>0.62203247117616067</v>
      </c>
      <c r="L18">
        <f>IF(L$6="","",L$6+(L$8*L17)/$C19)</f>
        <v>0.25000071447714345</v>
      </c>
      <c r="M18" t="str">
        <f>IF(M$6="","",((1-$C19)*M$6)+($C19*M$8*M17))</f>
        <v/>
      </c>
      <c r="N18">
        <f>IF(N$6="","",N$6+(N$8*N17)/$C19)</f>
        <v>9.9000000000000005E-2</v>
      </c>
      <c r="O18">
        <f>IF(O$6="","",O$6+(O$8*O17)/$C19)</f>
        <v>3.3000000000000002E-2</v>
      </c>
      <c r="P18">
        <f>IF(P$6="","",P$6+(P$8*P17)/$C19)</f>
        <v>0.22700477188170018</v>
      </c>
      <c r="Q18">
        <f>IF(Q$6="","",Q$6+(Q$8*Q17)/$C19)</f>
        <v>0.22401563441113459</v>
      </c>
      <c r="R18">
        <f>IF(R$6="","",R$6+(R$8*R17)/$C19)</f>
        <v>0.30400341729654529</v>
      </c>
      <c r="S18">
        <f>IF(S$6="","",S$6+(S$8*S17)/$C19)</f>
        <v>0.56201784605131622</v>
      </c>
      <c r="T18">
        <f>IF(T$6="","",T$6+(T$8*T17)/$C19)</f>
        <v>0.33200052712535916</v>
      </c>
      <c r="U18" t="str">
        <f>IF(U$6="","",((1-$C19)*U$6)+($C19*U$8*U17))</f>
        <v/>
      </c>
      <c r="V18" t="str">
        <f>IF(V$6="","",((1-$C19)*V$6)+($C19*V$8*V17))</f>
        <v/>
      </c>
      <c r="W18" t="str">
        <f>IF(W$6="","",((1-$C19)*W$6)+($C19*W$8*W17))</f>
        <v/>
      </c>
      <c r="X18">
        <f>IF(X$6="","",X$6+(X$8*X17)/$C19)</f>
        <v>1.3899999999999999E-2</v>
      </c>
      <c r="Y18">
        <f>IF(Y$6="","",Y$6+(Y$8*Y17)/$C19)</f>
        <v>0.15131168445123841</v>
      </c>
      <c r="Z18">
        <f>IF(Z$6="","",Z$6+(Z$8*Z17)/$C19)</f>
        <v>0.30320302318460207</v>
      </c>
      <c r="AA18">
        <f>IF(AA$6="","",AA$6+(AA$8*AA17)/$C19)</f>
        <v>0.37101376013118281</v>
      </c>
      <c r="AB18">
        <f>IF(AB$6="","",AB$6+(AB$8*AB17)/$C19)</f>
        <v>0.35901700862059499</v>
      </c>
      <c r="AC18">
        <f>IF(AC$6="","",AC$6+(AC$8*AC17)/$C19)</f>
        <v>0.15900030293830883</v>
      </c>
    </row>
    <row r="19" spans="1:29">
      <c r="A19" s="8" cm="1">
        <f t="array" ref="A19">MAX(ABS(F19:AC19))</f>
        <v>1.0000000189402947</v>
      </c>
      <c r="B19" s="4">
        <f>C19*A19</f>
        <v>15745.780416261641</v>
      </c>
      <c r="C19" s="5">
        <v>15745.780118031926</v>
      </c>
      <c r="E19" t="s">
        <v>29</v>
      </c>
      <c r="G19">
        <f t="shared" ref="G19:L19" si="12">(((G18/$I18)/(G$6/$I$6))*(($K18/$I18)/($K$6/$I$6))^(G$4*-1)-1)*10000</f>
        <v>-1.0000000189402947</v>
      </c>
      <c r="H19">
        <f t="shared" si="12"/>
        <v>-0.44082165921333072</v>
      </c>
      <c r="I19">
        <f t="shared" si="12"/>
        <v>0</v>
      </c>
      <c r="J19">
        <f t="shared" si="12"/>
        <v>-0.23645561253893277</v>
      </c>
      <c r="K19">
        <f t="shared" si="12"/>
        <v>0</v>
      </c>
      <c r="L19">
        <f t="shared" si="12"/>
        <v>-0.25872309084018497</v>
      </c>
      <c r="O19">
        <f t="shared" ref="O19:T19" si="13">(((O18/$R18)/(O$6/$R$6))*(($P18/$R18)/($P$6/$R$6))^(O$4*-1)-1)*10000</f>
        <v>-0.25989572330020749</v>
      </c>
      <c r="P19">
        <f t="shared" si="13"/>
        <v>0</v>
      </c>
      <c r="Q19">
        <f t="shared" si="13"/>
        <v>0.53681251196868729</v>
      </c>
      <c r="R19">
        <f t="shared" si="13"/>
        <v>0</v>
      </c>
      <c r="S19">
        <f t="shared" si="13"/>
        <v>0.25325933787012644</v>
      </c>
      <c r="T19">
        <f t="shared" si="13"/>
        <v>4.6613433932751747E-2</v>
      </c>
      <c r="X19">
        <f t="shared" ref="X19:AC19" si="14">(((X18/$Z18)/(X$6/$Z$6))*(($AB18/$Z18)/($AB$6/$Z$6))^(X$4*-1)-1)*10000</f>
        <v>0.28528512164838205</v>
      </c>
      <c r="Y19">
        <f t="shared" si="14"/>
        <v>0.79981440876286669</v>
      </c>
      <c r="Z19">
        <f t="shared" si="14"/>
        <v>0</v>
      </c>
      <c r="AA19">
        <f t="shared" si="14"/>
        <v>0.14546825545913578</v>
      </c>
      <c r="AB19">
        <f t="shared" si="14"/>
        <v>0</v>
      </c>
      <c r="AC19">
        <f t="shared" si="14"/>
        <v>-0.69857992528121748</v>
      </c>
    </row>
    <row r="21" spans="1:29">
      <c r="A21" s="7" t="s">
        <v>31</v>
      </c>
      <c r="E21" t="s">
        <v>23</v>
      </c>
      <c r="F21" s="6">
        <v>1</v>
      </c>
      <c r="G21">
        <f>F21</f>
        <v>1</v>
      </c>
      <c r="H21">
        <f t="shared" ref="H21:L21" si="15">G21</f>
        <v>1</v>
      </c>
      <c r="I21">
        <f t="shared" si="15"/>
        <v>1</v>
      </c>
      <c r="J21">
        <f t="shared" si="15"/>
        <v>1</v>
      </c>
      <c r="K21">
        <f t="shared" si="15"/>
        <v>1</v>
      </c>
      <c r="L21">
        <f t="shared" si="15"/>
        <v>1</v>
      </c>
      <c r="N21" s="6">
        <v>2</v>
      </c>
      <c r="O21">
        <f>N21</f>
        <v>2</v>
      </c>
      <c r="P21">
        <f t="shared" ref="P21:T21" si="16">O21</f>
        <v>2</v>
      </c>
      <c r="Q21">
        <f t="shared" si="16"/>
        <v>2</v>
      </c>
      <c r="R21">
        <f t="shared" si="16"/>
        <v>2</v>
      </c>
      <c r="S21">
        <f t="shared" si="16"/>
        <v>2</v>
      </c>
      <c r="T21">
        <f t="shared" si="16"/>
        <v>2</v>
      </c>
      <c r="X21" s="6">
        <v>3</v>
      </c>
      <c r="Y21">
        <f>X21</f>
        <v>3</v>
      </c>
      <c r="Z21">
        <f t="shared" ref="Z21:AC21" si="17">Y21</f>
        <v>3</v>
      </c>
      <c r="AA21">
        <f t="shared" si="17"/>
        <v>3</v>
      </c>
      <c r="AB21">
        <f t="shared" si="17"/>
        <v>3</v>
      </c>
      <c r="AC21">
        <f t="shared" si="17"/>
        <v>3</v>
      </c>
    </row>
    <row r="22" spans="1:29">
      <c r="A22" s="1" t="s">
        <v>26</v>
      </c>
      <c r="B22" s="2" t="s">
        <v>36</v>
      </c>
      <c r="C22" s="3" t="s">
        <v>35</v>
      </c>
      <c r="E22" t="s">
        <v>28</v>
      </c>
      <c r="F22">
        <f>IF(F$6="","",F$6+(F$8*F21)/$C23)</f>
        <v>0.37</v>
      </c>
      <c r="G22">
        <f>IF(G$6="","",G$6+(G$8*G21)/$C23)</f>
        <v>0.23300005550413128</v>
      </c>
      <c r="H22">
        <f>IF(H$6="","",H$6+(H$8*H21)/$C23)</f>
        <v>0.40400744247670345</v>
      </c>
      <c r="I22">
        <f>IF(I$6="","",I$6+(I$8*I21)/$C23)</f>
        <v>0.42501348760977209</v>
      </c>
      <c r="J22">
        <f>IF(J$6="","",J$6+(J$8*J21)/$C23)</f>
        <v>0.24500413078314101</v>
      </c>
      <c r="K22">
        <f>IF(K$6="","",K$6+(K$8*K21)/$C23)</f>
        <v>0.62201353284418326</v>
      </c>
      <c r="L22">
        <f>IF(L$6="","",L$6+(L$8*L21)/$C23)</f>
        <v>0.25000029776894456</v>
      </c>
      <c r="M22" t="str">
        <f>IF(M$6="","",((1-$C23)*M$6)+($C23*M$8*M21))</f>
        <v/>
      </c>
      <c r="N22">
        <f>IF(N$6="","",N$6+(N$8*N21)/$C23)</f>
        <v>9.9000000000000005E-2</v>
      </c>
      <c r="O22">
        <f>IF(O$6="","",O$6+(O$8*O21)/$C23)</f>
        <v>3.3000000000000002E-2</v>
      </c>
      <c r="P22">
        <f>IF(P$6="","",P$6+(P$8*P21)/$C23)</f>
        <v>0.22700397750492252</v>
      </c>
      <c r="Q22">
        <f>IF(Q$6="","",Q$6+(Q$8*Q21)/$C23)</f>
        <v>0.22401303174536918</v>
      </c>
      <c r="R22">
        <f>IF(R$6="","",R$6+(R$8*R21)/$C23)</f>
        <v>0.30400284841802133</v>
      </c>
      <c r="S22">
        <f>IF(S$6="","",S$6+(S$8*S21)/$C23)</f>
        <v>0.56201487521305393</v>
      </c>
      <c r="T22">
        <f>IF(T$6="","",T$6+(T$8*T21)/$C23)</f>
        <v>0.33200043937462048</v>
      </c>
      <c r="U22" t="str">
        <f>IF(U$6="","",((1-$C23)*U$6)+($C23*U$8*U21))</f>
        <v/>
      </c>
      <c r="V22" t="str">
        <f>IF(V$6="","",((1-$C23)*V$6)+($C23*V$8*V21))</f>
        <v/>
      </c>
      <c r="W22" t="str">
        <f>IF(W$6="","",((1-$C23)*W$6)+($C23*W$8*W21))</f>
        <v/>
      </c>
      <c r="X22">
        <f>IF(X$6="","",X$6+(X$8*X21)/$C23)</f>
        <v>1.3899999999999999E-2</v>
      </c>
      <c r="Y22">
        <f>IF(Y$6="","",Y$6+(Y$8*Y21)/$C23)</f>
        <v>0.15131460900497054</v>
      </c>
      <c r="Z22">
        <f>IF(Z$6="","",Z$6+(Z$8*Z21)/$C23)</f>
        <v>0.30320377987104208</v>
      </c>
      <c r="AA22">
        <f>IF(AA$6="","",AA$6+(AA$8*AA21)/$C23)</f>
        <v>0.37101720421616241</v>
      </c>
      <c r="AB22">
        <f>IF(AB$6="","",AB$6+(AB$8*AB21)/$C23)</f>
        <v>0.35902126578456656</v>
      </c>
      <c r="AC22">
        <f>IF(AC$6="","",AC$6+(AC$8*AC21)/$C23)</f>
        <v>0.15900037876209752</v>
      </c>
    </row>
    <row r="23" spans="1:29">
      <c r="A23" s="8" cm="1">
        <f t="array" ref="A23">MAX(ABS(F23:AC23))</f>
        <v>1.0000032372747825</v>
      </c>
      <c r="B23" s="4">
        <f>C23*A23</f>
        <v>37781.093777574977</v>
      </c>
      <c r="C23" s="5">
        <v>37780.971470188779</v>
      </c>
      <c r="E23" t="s">
        <v>29</v>
      </c>
      <c r="G23">
        <f t="shared" ref="G23:L23" si="18">(((G22/$I22)/(G$6/$I$6))*(($K22/$I22)/($K$6/$I$6))^(G$4*-1)-1)*10000</f>
        <v>-0.41678784819421111</v>
      </c>
      <c r="H23">
        <f t="shared" si="18"/>
        <v>-0.1837278909810891</v>
      </c>
      <c r="I23">
        <f t="shared" si="18"/>
        <v>0</v>
      </c>
      <c r="J23">
        <f t="shared" si="18"/>
        <v>-9.8550241330874755E-2</v>
      </c>
      <c r="K23">
        <f t="shared" si="18"/>
        <v>0</v>
      </c>
      <c r="L23">
        <f t="shared" si="18"/>
        <v>-0.10782713895540752</v>
      </c>
      <c r="O23">
        <f t="shared" ref="O23:T23" si="19">(((O22/$R22)/(O$6/$R$6))*(($P22/$R22)/($P$6/$R$6))^(O$4*-1)-1)*10000</f>
        <v>-0.21663167982355347</v>
      </c>
      <c r="P23">
        <f t="shared" si="19"/>
        <v>0</v>
      </c>
      <c r="Q23">
        <f t="shared" si="19"/>
        <v>0.44745033332072026</v>
      </c>
      <c r="R23">
        <f t="shared" si="19"/>
        <v>0</v>
      </c>
      <c r="S23">
        <f t="shared" si="19"/>
        <v>0.21109944396302538</v>
      </c>
      <c r="T23">
        <f t="shared" si="19"/>
        <v>3.8853899071433773E-2</v>
      </c>
      <c r="X23">
        <f t="shared" ref="X23:AC23" si="20">(((X22/$Z22)/(X$6/$Z$6))*(($AB22/$Z22)/($AB$6/$Z$6))^(X$4*-1)-1)*10000</f>
        <v>0.35668838930469349</v>
      </c>
      <c r="Y23">
        <f t="shared" si="20"/>
        <v>1.0000032372747825</v>
      </c>
      <c r="Z23">
        <f t="shared" si="20"/>
        <v>0</v>
      </c>
      <c r="AA23">
        <f t="shared" si="20"/>
        <v>0.18187762020671627</v>
      </c>
      <c r="AB23">
        <f t="shared" si="20"/>
        <v>0</v>
      </c>
      <c r="AC23">
        <f t="shared" si="20"/>
        <v>-0.87341729915646482</v>
      </c>
    </row>
    <row r="25" spans="1:29">
      <c r="A25" s="7" t="s">
        <v>30</v>
      </c>
      <c r="E25" t="s">
        <v>23</v>
      </c>
      <c r="F25" s="6">
        <v>1</v>
      </c>
      <c r="G25">
        <f>F25</f>
        <v>1</v>
      </c>
      <c r="H25">
        <f t="shared" ref="H25:L25" si="21">G25</f>
        <v>1</v>
      </c>
      <c r="I25">
        <f t="shared" si="21"/>
        <v>1</v>
      </c>
      <c r="J25">
        <f t="shared" si="21"/>
        <v>1</v>
      </c>
      <c r="K25">
        <f t="shared" si="21"/>
        <v>1</v>
      </c>
      <c r="L25">
        <f t="shared" si="21"/>
        <v>1</v>
      </c>
      <c r="N25" s="6">
        <v>2</v>
      </c>
      <c r="O25">
        <f>N25</f>
        <v>2</v>
      </c>
      <c r="P25">
        <f t="shared" ref="P25:T25" si="22">O25</f>
        <v>2</v>
      </c>
      <c r="Q25">
        <f t="shared" si="22"/>
        <v>2</v>
      </c>
      <c r="R25">
        <f t="shared" si="22"/>
        <v>2</v>
      </c>
      <c r="S25">
        <f t="shared" si="22"/>
        <v>2</v>
      </c>
      <c r="T25">
        <f t="shared" si="22"/>
        <v>2</v>
      </c>
      <c r="X25" s="6">
        <v>3</v>
      </c>
      <c r="Y25">
        <f>X25</f>
        <v>3</v>
      </c>
      <c r="Z25">
        <f t="shared" ref="Z25:AC25" si="23">Y25</f>
        <v>3</v>
      </c>
      <c r="AA25">
        <f t="shared" si="23"/>
        <v>3</v>
      </c>
      <c r="AB25">
        <f t="shared" si="23"/>
        <v>3</v>
      </c>
      <c r="AC25">
        <f t="shared" si="23"/>
        <v>3</v>
      </c>
    </row>
    <row r="26" spans="1:29">
      <c r="A26" s="1" t="s">
        <v>26</v>
      </c>
      <c r="B26" s="2" t="s">
        <v>36</v>
      </c>
      <c r="C26" s="3" t="s">
        <v>35</v>
      </c>
      <c r="E26" t="s">
        <v>28</v>
      </c>
      <c r="F26">
        <f>IF(F$6="","",F$6+(F$9*F25)/$C27)</f>
        <v>0.37</v>
      </c>
      <c r="G26">
        <f>IF(G$6="","",G$6+(G$9*G25)/$C27)</f>
        <v>0.23300002719007823</v>
      </c>
      <c r="H26">
        <f>IF(H$6="","",H$6+(H$9*H25)/$C27)</f>
        <v>0.40400364588218984</v>
      </c>
      <c r="I26">
        <f>IF(I$6="","",I$6+(I$9*I25)/$C27)</f>
        <v>0.42500660724087025</v>
      </c>
      <c r="J26">
        <f>IF(J$6="","",J$6+(J$9*J25)/$C27)</f>
        <v>0.24500202356678882</v>
      </c>
      <c r="K26">
        <f>IF(K$6="","",K$6+(K$9*K25)/$C27)</f>
        <v>0.6220066294000709</v>
      </c>
      <c r="L26">
        <f>IF(L$6="","",L$6+(L$9*L25)/$C27)</f>
        <v>0.2500001458695183</v>
      </c>
      <c r="M26" t="str">
        <f>IF(M$6="","",((1-$C27)*M$6)+($C27*M$9*M25))</f>
        <v/>
      </c>
      <c r="N26">
        <f>IF(N$6="","",N$6+(N$9*N25)/$C27)</f>
        <v>9.9000000000000005E-2</v>
      </c>
      <c r="O26">
        <f>IF(O$6="","",O$6+(O$9*O25)/$C27)</f>
        <v>3.3000000000000002E-2</v>
      </c>
      <c r="P26">
        <f>IF(P$6="","",P$6+(P$9*P25)/$C27)</f>
        <v>0.22700431518587524</v>
      </c>
      <c r="Q26">
        <f>IF(Q$6="","",Q$6+(Q$9*Q25)/$C27)</f>
        <v>0.2240141381103587</v>
      </c>
      <c r="R26">
        <f>IF(R$6="","",R$6+(R$9*R25)/$C27)</f>
        <v>0.30400309024211208</v>
      </c>
      <c r="S26">
        <f>IF(S$6="","",S$6+(S$9*S25)/$C27)</f>
        <v>0.56201613808417883</v>
      </c>
      <c r="T26">
        <f>IF(T$6="","",T$6+(T$9*T25)/$C27)</f>
        <v>0.33200047667650778</v>
      </c>
      <c r="U26" t="str">
        <f>IF(U$6="","",((1-$C27)*U$6)+($C27*U$9*U25))</f>
        <v/>
      </c>
      <c r="V26" t="str">
        <f>IF(V$6="","",((1-$C27)*V$6)+($C27*V$9*V25))</f>
        <v/>
      </c>
      <c r="W26" t="str">
        <f>IF(W$6="","",((1-$C27)*W$6)+($C27*W$9*W25))</f>
        <v/>
      </c>
      <c r="X26">
        <f>IF(X$6="","",X$6+(X$9*X25)/$C27)</f>
        <v>1.3899999999999999E-2</v>
      </c>
      <c r="Y26">
        <f>IF(Y$6="","",Y$6+(Y$9*Y25)/$C27)</f>
        <v>0.15131460895640195</v>
      </c>
      <c r="Z26">
        <f>IF(Z$6="","",Z$6+(Z$9*Z25)/$C27)</f>
        <v>0.30320377985847563</v>
      </c>
      <c r="AA26">
        <f>IF(AA$6="","",AA$6+(AA$9*AA25)/$C27)</f>
        <v>0.37101720415896589</v>
      </c>
      <c r="AB26">
        <f>IF(AB$6="","",AB$6+(AB$9*AB25)/$C27)</f>
        <v>0.35902126571386705</v>
      </c>
      <c r="AC26">
        <f>IF(AC$6="","",AC$6+(AC$9*AC25)/$C27)</f>
        <v>0.15900037876083828</v>
      </c>
    </row>
    <row r="27" spans="1:29">
      <c r="A27" s="8" cm="1">
        <f t="array" ref="A27">MAX(ABS(F27:AC27))</f>
        <v>0.99999991270527389</v>
      </c>
      <c r="B27" s="4">
        <f>C27*A27</f>
        <v>52413.233192191168</v>
      </c>
      <c r="C27" s="5">
        <v>52413.237767590406</v>
      </c>
      <c r="E27" t="s">
        <v>29</v>
      </c>
      <c r="G27">
        <f t="shared" ref="G27:L27" si="24">(((G26/$I26)/(G$6/$I$6))*(($K26/$I26)/($K$6/$I$6))^(G$4*-1)-1)*10000</f>
        <v>-0.2041779957706602</v>
      </c>
      <c r="H27">
        <f t="shared" si="24"/>
        <v>-9.0005268095216806E-2</v>
      </c>
      <c r="I27">
        <f t="shared" si="24"/>
        <v>0</v>
      </c>
      <c r="J27">
        <f t="shared" si="24"/>
        <v>-4.8277974129540269E-2</v>
      </c>
      <c r="K27">
        <f t="shared" si="24"/>
        <v>0</v>
      </c>
      <c r="L27">
        <f t="shared" si="24"/>
        <v>-5.2821885063725205E-2</v>
      </c>
      <c r="O27">
        <f t="shared" ref="O27:T27" si="25">(((O26/$R26)/(O$6/$R$6))*(($P26/$R26)/($P$6/$R$6))^(O$4*-1)-1)*10000</f>
        <v>-0.23502279874687559</v>
      </c>
      <c r="P27">
        <f t="shared" si="25"/>
        <v>0</v>
      </c>
      <c r="Q27">
        <f t="shared" si="25"/>
        <v>0.48543728405459063</v>
      </c>
      <c r="R27">
        <f t="shared" si="25"/>
        <v>0</v>
      </c>
      <c r="S27">
        <f t="shared" si="25"/>
        <v>0.22902117101875064</v>
      </c>
      <c r="T27">
        <f t="shared" si="25"/>
        <v>4.2152403891826395E-2</v>
      </c>
      <c r="X27">
        <f t="shared" ref="X27:AC27" si="26">(((X26/$Z26)/(X$6/$Z$6))*(($AB26/$Z26)/($AB$6/$Z$6))^(X$4*-1)-1)*10000</f>
        <v>0.35668720350656713</v>
      </c>
      <c r="Y27">
        <f t="shared" si="26"/>
        <v>0.99999991270527389</v>
      </c>
      <c r="Z27">
        <f t="shared" si="26"/>
        <v>0</v>
      </c>
      <c r="AA27">
        <f t="shared" si="26"/>
        <v>0.18187701555261171</v>
      </c>
      <c r="AB27">
        <f t="shared" si="26"/>
        <v>0</v>
      </c>
      <c r="AC27">
        <f t="shared" si="26"/>
        <v>-0.87341439565125079</v>
      </c>
    </row>
    <row r="30" spans="1:29" ht="18">
      <c r="A30" s="9" t="s">
        <v>37</v>
      </c>
    </row>
    <row r="31" spans="1:29">
      <c r="A31" s="1" t="s">
        <v>26</v>
      </c>
      <c r="B31" s="2" t="s">
        <v>36</v>
      </c>
      <c r="C31" s="3" t="s">
        <v>35</v>
      </c>
    </row>
    <row r="32" spans="1:29">
      <c r="A32" s="8" cm="1">
        <f t="array" ref="A32">MAX(ABS(F40:L40))</f>
        <v>1.0000000189391844</v>
      </c>
      <c r="B32" s="4">
        <f>C32*A32</f>
        <v>15745.780416254815</v>
      </c>
      <c r="C32" s="5">
        <v>15745.780118042581</v>
      </c>
      <c r="E32" t="s">
        <v>23</v>
      </c>
      <c r="F32" s="6">
        <v>1</v>
      </c>
      <c r="G32">
        <f>F32</f>
        <v>1</v>
      </c>
      <c r="H32">
        <f t="shared" ref="H32:L32" si="27">G32</f>
        <v>1</v>
      </c>
      <c r="I32">
        <f t="shared" si="27"/>
        <v>1</v>
      </c>
      <c r="J32">
        <f t="shared" si="27"/>
        <v>1</v>
      </c>
      <c r="K32">
        <f t="shared" si="27"/>
        <v>1</v>
      </c>
      <c r="L32">
        <f t="shared" si="27"/>
        <v>1</v>
      </c>
    </row>
    <row r="33" spans="1:12">
      <c r="A33" s="8" cm="1">
        <f t="array" ref="A33">MAX(ABS(F41:L41))</f>
        <v>1.0000000189402947</v>
      </c>
      <c r="B33" s="4">
        <f>C33*A33</f>
        <v>157.45780416258566</v>
      </c>
      <c r="C33" s="5">
        <v>157.4578011802885</v>
      </c>
      <c r="F33">
        <v>0.01</v>
      </c>
      <c r="G33">
        <v>0.01</v>
      </c>
      <c r="H33">
        <v>0.02</v>
      </c>
      <c r="I33">
        <v>0.01</v>
      </c>
      <c r="J33">
        <v>0.01</v>
      </c>
      <c r="K33">
        <v>0.01</v>
      </c>
      <c r="L33">
        <v>0.01</v>
      </c>
    </row>
    <row r="34" spans="1:12">
      <c r="A34" s="8" cm="1">
        <f t="array" ref="A34">MAX(ABS(F42:L42))</f>
        <v>1.0000000189380742</v>
      </c>
      <c r="B34" s="4">
        <f>C34*A34</f>
        <v>1574.5780416287375</v>
      </c>
      <c r="C34" s="5">
        <v>1574.5780118092623</v>
      </c>
      <c r="F34">
        <v>0.1</v>
      </c>
      <c r="G34">
        <v>0.1</v>
      </c>
      <c r="H34">
        <v>0.3</v>
      </c>
      <c r="I34">
        <v>0.1</v>
      </c>
      <c r="J34">
        <v>0.1</v>
      </c>
      <c r="K34">
        <v>0.1</v>
      </c>
      <c r="L34">
        <v>0.1</v>
      </c>
    </row>
    <row r="35" spans="1:12">
      <c r="A35" s="8" cm="1">
        <f t="array" ref="A35">MAX(ABS(F43:L43))</f>
        <v>1.0000000139431808</v>
      </c>
      <c r="B35" s="4">
        <f>C35*A35</f>
        <v>7872.8902081350971</v>
      </c>
      <c r="C35" s="5">
        <v>7872.8900983619669</v>
      </c>
      <c r="F35">
        <v>0.5</v>
      </c>
      <c r="G35">
        <v>0.5</v>
      </c>
      <c r="H35">
        <v>2</v>
      </c>
      <c r="I35">
        <v>0.5</v>
      </c>
      <c r="J35">
        <v>0.5</v>
      </c>
      <c r="K35">
        <v>0.5</v>
      </c>
      <c r="L35">
        <v>0.5</v>
      </c>
    </row>
    <row r="36" spans="1:12">
      <c r="E36" t="s">
        <v>28</v>
      </c>
      <c r="F36">
        <f>IF(F$6="","",F$6+(F$8*F32)/$C32)</f>
        <v>0.37</v>
      </c>
      <c r="G36">
        <f>IF(G$6="","",G$6+(G$8*G32)/$C32)</f>
        <v>0.23300013317853954</v>
      </c>
      <c r="H36">
        <f>IF(H$6="","",H$6+(H$8*H32)/$C32)</f>
        <v>0.40401785773698684</v>
      </c>
      <c r="I36">
        <f>IF(I$6="","",I$6+(I$8*I32)/$C32)</f>
        <v>0.4250323626391439</v>
      </c>
      <c r="J36">
        <f>IF(J$6="","",J$6+(J$8*J32)/$C32)</f>
        <v>0.24500991154447921</v>
      </c>
      <c r="K36">
        <f>IF(K$6="","",K$6+(K$8*K32)/$C32)</f>
        <v>0.62203247117616067</v>
      </c>
      <c r="L36">
        <f>IF(L$6="","",L$6+(L$8*L32)/$C32)</f>
        <v>0.25000071447714345</v>
      </c>
    </row>
    <row r="37" spans="1:12">
      <c r="F37">
        <f>IF(F$6="","",F$6+(F$8*F33)/$C33)</f>
        <v>0.37</v>
      </c>
      <c r="G37">
        <f>IF(G$6="","",G$6+(G$8*G33)/$C33)</f>
        <v>0.23300013317853954</v>
      </c>
      <c r="H37">
        <f>IF(H$6="","",H$6+(H$8*H33)/$C33)</f>
        <v>0.40403571547397366</v>
      </c>
      <c r="I37">
        <f>IF(I$6="","",I$6+(I$8*I33)/$C33)</f>
        <v>0.42503236263914396</v>
      </c>
      <c r="J37">
        <f>IF(J$6="","",J$6+(J$8*J33)/$C33)</f>
        <v>0.24500991154447924</v>
      </c>
      <c r="K37">
        <f>IF(K$6="","",K$6+(K$8*K33)/$C33)</f>
        <v>0.62203247117616067</v>
      </c>
      <c r="L37">
        <f>IF(L$6="","",L$6+(L$8*L33)/$C33)</f>
        <v>0.25000071447714345</v>
      </c>
    </row>
    <row r="38" spans="1:12">
      <c r="F38">
        <f>IF(F$6="","",F$6+(F$8*F34)/$C34)</f>
        <v>0.37</v>
      </c>
      <c r="G38">
        <f>IF(G$6="","",G$6+(G$8*G34)/$C34)</f>
        <v>0.23300013317853954</v>
      </c>
      <c r="H38">
        <f>IF(H$6="","",H$6+(H$8*H34)/$C34)</f>
        <v>0.40405357321096025</v>
      </c>
      <c r="I38">
        <f>IF(I$6="","",I$6+(I$8*I34)/$C34)</f>
        <v>0.42503236263914385</v>
      </c>
      <c r="J38">
        <f>IF(J$6="","",J$6+(J$8*J34)/$C34)</f>
        <v>0.24500991154447918</v>
      </c>
      <c r="K38">
        <f>IF(K$6="","",K$6+(K$8*K34)/$C34)</f>
        <v>0.62203247117616056</v>
      </c>
      <c r="L38">
        <f>IF(L$6="","",L$6+(L$8*L34)/$C34)</f>
        <v>0.25000071447714345</v>
      </c>
    </row>
    <row r="39" spans="1:12">
      <c r="F39">
        <f>IF(F$6="","",F$6+(F$8*F35)/$C35)</f>
        <v>0.37</v>
      </c>
      <c r="G39">
        <f>IF(G$6="","",G$6+(G$8*G35)/$C35)</f>
        <v>0.23300013317853888</v>
      </c>
      <c r="H39">
        <f>IF(H$6="","",H$6+(H$8*H35)/$C35)</f>
        <v>0.40407143094759029</v>
      </c>
      <c r="I39">
        <f>IF(I$6="","",I$6+(I$8*I35)/$C35)</f>
        <v>0.4250323626389822</v>
      </c>
      <c r="J39">
        <f>IF(J$6="","",J$6+(J$8*J35)/$C35)</f>
        <v>0.24500991154442969</v>
      </c>
      <c r="K39">
        <f>IF(K$6="","",K$6+(K$8*K35)/$C35)</f>
        <v>0.62203247117599836</v>
      </c>
      <c r="L39">
        <f>IF(L$6="","",L$6+(L$8*L35)/$C35)</f>
        <v>0.2500007144771399</v>
      </c>
    </row>
    <row r="40" spans="1:12">
      <c r="E40" t="s">
        <v>29</v>
      </c>
      <c r="G40">
        <f t="shared" ref="G40:L43" si="28">(((G36/$I36)/(G$6/$I$6))*(($K36/$I36)/($K$6/$I$6))^(G$4*-1)-1)*10000</f>
        <v>-1.0000000189391844</v>
      </c>
      <c r="H40">
        <f t="shared" si="28"/>
        <v>-0.44082165921111027</v>
      </c>
      <c r="I40">
        <f t="shared" si="28"/>
        <v>0</v>
      </c>
      <c r="J40">
        <f t="shared" si="28"/>
        <v>-0.23645561253893277</v>
      </c>
      <c r="K40">
        <f t="shared" si="28"/>
        <v>0</v>
      </c>
      <c r="L40">
        <f t="shared" si="28"/>
        <v>-0.25872309084129519</v>
      </c>
    </row>
    <row r="41" spans="1:12">
      <c r="G41">
        <f t="shared" si="28"/>
        <v>-1.0000000189402947</v>
      </c>
      <c r="H41">
        <f t="shared" si="28"/>
        <v>1.1625114648694534E-3</v>
      </c>
      <c r="I41">
        <f t="shared" si="28"/>
        <v>0</v>
      </c>
      <c r="J41">
        <f t="shared" si="28"/>
        <v>-0.23645561253671232</v>
      </c>
      <c r="K41">
        <f t="shared" si="28"/>
        <v>0</v>
      </c>
      <c r="L41">
        <f t="shared" si="28"/>
        <v>-0.25872309084018497</v>
      </c>
    </row>
    <row r="42" spans="1:12">
      <c r="G42">
        <f t="shared" si="28"/>
        <v>-1.0000000189380742</v>
      </c>
      <c r="H42">
        <f t="shared" si="28"/>
        <v>0.44314668214084918</v>
      </c>
      <c r="I42">
        <f t="shared" si="28"/>
        <v>0</v>
      </c>
      <c r="J42">
        <f t="shared" si="28"/>
        <v>-0.23645561253893277</v>
      </c>
      <c r="K42">
        <f t="shared" si="28"/>
        <v>0</v>
      </c>
      <c r="L42">
        <f t="shared" si="28"/>
        <v>-0.25872309084129519</v>
      </c>
    </row>
    <row r="43" spans="1:12">
      <c r="G43">
        <f t="shared" si="28"/>
        <v>-1.0000000139431808</v>
      </c>
      <c r="H43">
        <f t="shared" si="28"/>
        <v>0.88513084839814127</v>
      </c>
      <c r="I43">
        <f t="shared" si="28"/>
        <v>0</v>
      </c>
      <c r="J43">
        <f t="shared" si="28"/>
        <v>-0.23645561135765547</v>
      </c>
      <c r="K43">
        <f t="shared" si="28"/>
        <v>0</v>
      </c>
      <c r="L43">
        <f t="shared" si="28"/>
        <v>-0.25872308954677514</v>
      </c>
    </row>
    <row r="46" spans="1:12">
      <c r="A46" s="7" t="s">
        <v>38</v>
      </c>
    </row>
    <row r="47" spans="1:12">
      <c r="A47" s="1" t="s">
        <v>26</v>
      </c>
      <c r="B47" s="2" t="s">
        <v>36</v>
      </c>
      <c r="C47" s="3" t="s">
        <v>35</v>
      </c>
    </row>
    <row r="48" spans="1:12">
      <c r="A48" s="8" cm="1">
        <f t="array" ref="A48">MAX(ABS(F56:L56))</f>
        <v>0.99999999999766942</v>
      </c>
      <c r="B48" s="4">
        <f>C48*A48</f>
        <v>15745.780416288477</v>
      </c>
      <c r="C48" s="5">
        <v>15745.780416325173</v>
      </c>
      <c r="E48" t="s">
        <v>23</v>
      </c>
      <c r="F48" s="6">
        <v>1</v>
      </c>
      <c r="G48">
        <f>F48</f>
        <v>1</v>
      </c>
      <c r="H48">
        <f t="shared" ref="H48:L48" si="29">G48</f>
        <v>1</v>
      </c>
      <c r="I48">
        <f t="shared" si="29"/>
        <v>1</v>
      </c>
      <c r="J48">
        <f t="shared" si="29"/>
        <v>1</v>
      </c>
      <c r="K48">
        <f t="shared" si="29"/>
        <v>1</v>
      </c>
      <c r="L48">
        <f t="shared" si="29"/>
        <v>1</v>
      </c>
    </row>
    <row r="49" spans="1:12">
      <c r="A49" s="8" cm="1">
        <f t="array" ref="A49">MAX(ABS(F57:L57))</f>
        <v>0.99999999193300937</v>
      </c>
      <c r="B49" s="4">
        <f>C49*A49</f>
        <v>1.5745780416310022E-2</v>
      </c>
      <c r="C49" s="5">
        <v>1.5745780543331086E-2</v>
      </c>
      <c r="F49">
        <v>9.9999999999999995E-7</v>
      </c>
      <c r="G49">
        <v>9.9999999999999995E-7</v>
      </c>
      <c r="H49">
        <v>1.9999999999999999E-6</v>
      </c>
      <c r="I49">
        <v>9.9999999999999995E-7</v>
      </c>
      <c r="J49">
        <v>9.9999999999999995E-7</v>
      </c>
      <c r="K49">
        <v>9.9999999999999995E-7</v>
      </c>
      <c r="L49">
        <v>9.9999999999999995E-7</v>
      </c>
    </row>
    <row r="50" spans="1:12">
      <c r="A50" s="8" cm="1">
        <f t="array" ref="A50">MAX(ABS(F58:L58))</f>
        <v>0.99999999193745026</v>
      </c>
      <c r="B50" s="4">
        <f>C50*A50</f>
        <v>1.574578041631013E-3</v>
      </c>
      <c r="C50" s="5">
        <v>1.5745780543261268E-3</v>
      </c>
      <c r="F50">
        <v>9.9999999999999995E-8</v>
      </c>
      <c r="G50">
        <v>9.9999999999999995E-8</v>
      </c>
      <c r="H50">
        <v>2.9999999999999999E-7</v>
      </c>
      <c r="I50">
        <v>9.9999999999999995E-8</v>
      </c>
      <c r="J50">
        <v>9.9999999999999995E-8</v>
      </c>
      <c r="K50">
        <v>9.9999999999999995E-8</v>
      </c>
      <c r="L50">
        <v>9.9999999999999995E-8</v>
      </c>
    </row>
    <row r="51" spans="1:12">
      <c r="A51" s="8" cm="1">
        <f t="array" ref="A51">MAX(ABS(F59:L59))</f>
        <v>0.99999999122024619</v>
      </c>
      <c r="B51" s="4">
        <f>C51*A51</f>
        <v>1.5745780416337938</v>
      </c>
      <c r="C51" s="5">
        <v>1.5745780554582014</v>
      </c>
      <c r="F51">
        <v>1E-4</v>
      </c>
      <c r="G51">
        <v>1E-4</v>
      </c>
      <c r="H51">
        <v>4.0000000000000002E-4</v>
      </c>
      <c r="I51">
        <v>1E-4</v>
      </c>
      <c r="J51">
        <v>1E-4</v>
      </c>
      <c r="K51">
        <v>1E-4</v>
      </c>
      <c r="L51">
        <v>1E-4</v>
      </c>
    </row>
    <row r="52" spans="1:12">
      <c r="E52" t="s">
        <v>28</v>
      </c>
      <c r="F52">
        <f>IF(F$6="","",F$6+(F$8*F48)/$C48)</f>
        <v>0.37</v>
      </c>
      <c r="G52">
        <f>IF(G$6="","",G$6+(G$8*G48)/$C48)</f>
        <v>0.23300013317853702</v>
      </c>
      <c r="H52">
        <f>IF(H$6="","",H$6+(H$8*H48)/$C48)</f>
        <v>0.40401785773664856</v>
      </c>
      <c r="I52">
        <f>IF(I$6="","",I$6+(I$8*I48)/$C48)</f>
        <v>0.42503236263853084</v>
      </c>
      <c r="J52">
        <f>IF(J$6="","",J$6+(J$8*J48)/$C48)</f>
        <v>0.24500991154429144</v>
      </c>
      <c r="K52">
        <f>IF(K$6="","",K$6+(K$8*K48)/$C48)</f>
        <v>0.6220324711755455</v>
      </c>
      <c r="L52">
        <f>IF(L$6="","",L$6+(L$8*L48)/$C48)</f>
        <v>0.2500007144771299</v>
      </c>
    </row>
    <row r="53" spans="1:12">
      <c r="F53">
        <f>IF(F$6="","",F$6+(F$8*F49)/$C49)</f>
        <v>0.37</v>
      </c>
      <c r="G53">
        <f>IF(G$6="","",G$6+(G$8*G49)/$C49)</f>
        <v>0.23300013317853596</v>
      </c>
      <c r="H53">
        <f>IF(H$6="","",H$6+(H$8*H49)/$C49)</f>
        <v>0.40403571547300898</v>
      </c>
      <c r="I53">
        <f>IF(I$6="","",I$6+(I$8*I49)/$C49)</f>
        <v>0.42503236263826982</v>
      </c>
      <c r="J53">
        <f>IF(J$6="","",J$6+(J$8*J49)/$C49)</f>
        <v>0.24500991154421151</v>
      </c>
      <c r="K53">
        <f>IF(K$6="","",K$6+(K$8*K49)/$C49)</f>
        <v>0.6220324711752836</v>
      </c>
      <c r="L53">
        <f>IF(L$6="","",L$6+(L$8*L49)/$C49)</f>
        <v>0.25000071447712413</v>
      </c>
    </row>
    <row r="54" spans="1:12">
      <c r="F54">
        <f>IF(F$6="","",F$6+(F$8*F50)/$C50)</f>
        <v>0.37</v>
      </c>
      <c r="G54">
        <f>IF(G$6="","",G$6+(G$8*G50)/$C50)</f>
        <v>0.23300013317853596</v>
      </c>
      <c r="H54">
        <f>IF(H$6="","",H$6+(H$8*H50)/$C50)</f>
        <v>0.40405357320951368</v>
      </c>
      <c r="I54">
        <f>IF(I$6="","",I$6+(I$8*I50)/$C50)</f>
        <v>0.42503236263826999</v>
      </c>
      <c r="J54">
        <f>IF(J$6="","",J$6+(J$8*J50)/$C50)</f>
        <v>0.24500991154421156</v>
      </c>
      <c r="K54">
        <f>IF(K$6="","",K$6+(K$8*K50)/$C50)</f>
        <v>0.62203247117528382</v>
      </c>
      <c r="L54">
        <f>IF(L$6="","",L$6+(L$8*L50)/$C50)</f>
        <v>0.25000071447712413</v>
      </c>
    </row>
    <row r="55" spans="1:12">
      <c r="F55">
        <f>IF(F$6="","",F$6+(F$8*F51)/$C51)</f>
        <v>0.37</v>
      </c>
      <c r="G55">
        <f>IF(G$6="","",G$6+(G$8*G51)/$C51)</f>
        <v>0.23300013317853585</v>
      </c>
      <c r="H55">
        <f>IF(H$6="","",H$6+(H$8*H51)/$C51)</f>
        <v>0.40407143094596687</v>
      </c>
      <c r="I55">
        <f>IF(I$6="","",I$6+(I$8*I51)/$C51)</f>
        <v>0.42503236263824667</v>
      </c>
      <c r="J55">
        <f>IF(J$6="","",J$6+(J$8*J51)/$C51)</f>
        <v>0.24500991154420443</v>
      </c>
      <c r="K55">
        <f>IF(K$6="","",K$6+(K$8*K51)/$C51)</f>
        <v>0.62203247117526039</v>
      </c>
      <c r="L55">
        <f>IF(L$6="","",L$6+(L$8*L51)/$C51)</f>
        <v>0.25000071447712363</v>
      </c>
    </row>
    <row r="56" spans="1:12">
      <c r="E56" t="s">
        <v>29</v>
      </c>
      <c r="G56">
        <f t="shared" ref="G56:L59" si="30">(((G52/$I52)/(G$6/$I$6))*(($K52/$I52)/($K$6/$I$6))^(G$4*-1)-1)*10000</f>
        <v>-0.99999999999766942</v>
      </c>
      <c r="H56">
        <f t="shared" si="30"/>
        <v>-0.44082165086001268</v>
      </c>
      <c r="I56">
        <f t="shared" si="30"/>
        <v>0</v>
      </c>
      <c r="J56">
        <f t="shared" si="30"/>
        <v>-0.23645560806140331</v>
      </c>
      <c r="K56">
        <f t="shared" si="30"/>
        <v>0</v>
      </c>
      <c r="L56">
        <f t="shared" si="30"/>
        <v>-0.25872308594188098</v>
      </c>
    </row>
    <row r="57" spans="1:12">
      <c r="G57">
        <f t="shared" si="30"/>
        <v>-0.99999999193300937</v>
      </c>
      <c r="H57">
        <f t="shared" si="30"/>
        <v>1.1625114360036548E-3</v>
      </c>
      <c r="I57">
        <f t="shared" si="30"/>
        <v>0</v>
      </c>
      <c r="J57">
        <f t="shared" si="30"/>
        <v>-0.23645560615404015</v>
      </c>
      <c r="K57">
        <f t="shared" si="30"/>
        <v>0</v>
      </c>
      <c r="L57">
        <f t="shared" si="30"/>
        <v>-0.25872308385244125</v>
      </c>
    </row>
    <row r="58" spans="1:12">
      <c r="G58">
        <f t="shared" si="30"/>
        <v>-0.99999999193745026</v>
      </c>
      <c r="H58">
        <f t="shared" si="30"/>
        <v>0.44314667017708587</v>
      </c>
      <c r="I58">
        <f t="shared" si="30"/>
        <v>0</v>
      </c>
      <c r="J58">
        <f t="shared" si="30"/>
        <v>-0.23645560615404015</v>
      </c>
      <c r="K58">
        <f t="shared" si="30"/>
        <v>0</v>
      </c>
      <c r="L58">
        <f t="shared" si="30"/>
        <v>-0.25872308385688214</v>
      </c>
    </row>
    <row r="59" spans="1:12">
      <c r="G59">
        <f t="shared" si="30"/>
        <v>-0.99999999122024619</v>
      </c>
      <c r="H59">
        <f t="shared" si="30"/>
        <v>0.88513082828312051</v>
      </c>
      <c r="I59">
        <f t="shared" si="30"/>
        <v>0</v>
      </c>
      <c r="J59">
        <f t="shared" si="30"/>
        <v>-0.23645560598417603</v>
      </c>
      <c r="K59">
        <f t="shared" si="30"/>
        <v>0</v>
      </c>
      <c r="L59">
        <f t="shared" si="30"/>
        <v>-0.25872308366814423</v>
      </c>
    </row>
    <row r="61" spans="1:12">
      <c r="A61" s="7"/>
    </row>
    <row r="62" spans="1:12" ht="18">
      <c r="A62" s="9" t="s">
        <v>39</v>
      </c>
    </row>
    <row r="63" spans="1:12">
      <c r="A63" s="1" t="s">
        <v>26</v>
      </c>
      <c r="B63" s="2" t="s">
        <v>36</v>
      </c>
      <c r="C63" s="3" t="s">
        <v>35</v>
      </c>
    </row>
    <row r="64" spans="1:12">
      <c r="A64" s="8" cm="1">
        <f t="array" ref="A64">MAX(ABS(F72:L72))*10</f>
        <v>1.0000000002063913</v>
      </c>
      <c r="B64" s="4">
        <f>C64*A64</f>
        <v>157471.22031173966</v>
      </c>
      <c r="C64" s="4">
        <v>157471.22027923897</v>
      </c>
      <c r="E64" t="s">
        <v>23</v>
      </c>
      <c r="F64" s="6">
        <v>1</v>
      </c>
      <c r="G64">
        <f>F64</f>
        <v>1</v>
      </c>
      <c r="H64">
        <f t="shared" ref="H64:L64" si="31">G64</f>
        <v>1</v>
      </c>
      <c r="I64">
        <f t="shared" si="31"/>
        <v>1</v>
      </c>
      <c r="J64">
        <f t="shared" si="31"/>
        <v>1</v>
      </c>
      <c r="K64">
        <f t="shared" si="31"/>
        <v>1</v>
      </c>
      <c r="L64">
        <f t="shared" si="31"/>
        <v>1</v>
      </c>
    </row>
    <row r="65" spans="1:30">
      <c r="A65" s="8" cm="1">
        <f t="array" ref="A65">MAX(ABS(F73:L73))*10</f>
        <v>0.99999999992883559</v>
      </c>
      <c r="B65" s="4">
        <f>C65*A65</f>
        <v>0.1574712203071349</v>
      </c>
      <c r="C65" s="4">
        <v>0.15747122031834124</v>
      </c>
      <c r="F65">
        <v>9.9999999999999995E-7</v>
      </c>
      <c r="G65">
        <v>9.9999999999999995E-7</v>
      </c>
      <c r="H65">
        <v>1.9999999999999999E-6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</row>
    <row r="66" spans="1:30">
      <c r="A66" s="8" cm="1">
        <f t="array" ref="A66">MAX(ABS(F74:L74))*10</f>
        <v>0.99999999991773336</v>
      </c>
      <c r="B66" s="4">
        <f>C66*A66</f>
        <v>1.5747122030967522E-2</v>
      </c>
      <c r="C66" s="4">
        <v>1.5747122032262986E-2</v>
      </c>
      <c r="F66">
        <v>9.9999999999999995E-8</v>
      </c>
      <c r="G66">
        <v>9.9999999999999995E-8</v>
      </c>
      <c r="H66">
        <v>2.9999999999999999E-7</v>
      </c>
      <c r="I66">
        <v>9.9999999999999995E-8</v>
      </c>
      <c r="J66">
        <v>9.9999999999999995E-8</v>
      </c>
      <c r="K66">
        <v>9.9999999999999995E-8</v>
      </c>
      <c r="L66">
        <v>9.9999999999999995E-8</v>
      </c>
    </row>
    <row r="67" spans="1:30">
      <c r="A67" s="8" cm="1">
        <f t="array" ref="A67">MAX(ABS(F75:L75))*10</f>
        <v>0.99999999990663113</v>
      </c>
      <c r="B67" s="4">
        <f>C67*A67</f>
        <v>15.747122031029658</v>
      </c>
      <c r="C67" s="4">
        <v>15.747122032499949</v>
      </c>
      <c r="F67">
        <v>1E-4</v>
      </c>
      <c r="G67">
        <v>1E-4</v>
      </c>
      <c r="H67">
        <v>4.0000000000000002E-4</v>
      </c>
      <c r="I67">
        <v>1E-4</v>
      </c>
      <c r="J67">
        <v>1E-4</v>
      </c>
      <c r="K67">
        <v>1E-4</v>
      </c>
      <c r="L67">
        <v>1E-4</v>
      </c>
    </row>
    <row r="68" spans="1:30">
      <c r="E68" t="s">
        <v>28</v>
      </c>
      <c r="F68">
        <f>IF(F$6="","",F$6+(F$8*F64)/$C64)</f>
        <v>0.37</v>
      </c>
      <c r="G68">
        <f>IF(G$6="","",G$6+(G$8*G64)/$C64)</f>
        <v>0.23300001331671907</v>
      </c>
      <c r="H68">
        <f>IF(H$6="","",H$6+(H$8*H64)/$C64)</f>
        <v>0.40400178562152184</v>
      </c>
      <c r="I68">
        <f>IF(I$6="","",I$6+(I$8*I64)/$C64)</f>
        <v>0.42500323598813228</v>
      </c>
      <c r="J68">
        <f>IF(J$6="","",J$6+(J$8*J64)/$C64)</f>
        <v>0.24500099106998549</v>
      </c>
      <c r="K68">
        <f>IF(K$6="","",K$6+(K$8*K64)/$C64)</f>
        <v>0.62200324684090902</v>
      </c>
      <c r="L68">
        <f>IF(L$6="","",L$6+(L$8*L64)/$C64)</f>
        <v>0.25000007144162584</v>
      </c>
    </row>
    <row r="69" spans="1:30">
      <c r="F69">
        <f>IF(F$6="","",F$6+(F$8*F65)/$C65)</f>
        <v>0.37</v>
      </c>
      <c r="G69">
        <f>IF(G$6="","",G$6+(G$8*G65)/$C65)</f>
        <v>0.23300001331671907</v>
      </c>
      <c r="H69">
        <f>IF(H$6="","",H$6+(H$8*H65)/$C65)</f>
        <v>0.40400357124304281</v>
      </c>
      <c r="I69">
        <f>IF(I$6="","",I$6+(I$8*I65)/$C65)</f>
        <v>0.42500323598813144</v>
      </c>
      <c r="J69">
        <f>IF(J$6="","",J$6+(J$8*J65)/$C65)</f>
        <v>0.24500099106998527</v>
      </c>
      <c r="K69">
        <f>IF(K$6="","",K$6+(K$8*K65)/$C65)</f>
        <v>0.62200324684090824</v>
      </c>
      <c r="L69">
        <f>IF(L$6="","",L$6+(L$8*L65)/$C65)</f>
        <v>0.25000007144162584</v>
      </c>
    </row>
    <row r="70" spans="1:30">
      <c r="F70">
        <f>IF(F$6="","",F$6+(F$8*F66)/$C66)</f>
        <v>0.37</v>
      </c>
      <c r="G70">
        <f>IF(G$6="","",G$6+(G$8*G66)/$C66)</f>
        <v>0.23300001331671907</v>
      </c>
      <c r="H70">
        <f>IF(H$6="","",H$6+(H$8*H66)/$C66)</f>
        <v>0.40400535686456407</v>
      </c>
      <c r="I70">
        <f>IF(I$6="","",I$6+(I$8*I66)/$C66)</f>
        <v>0.42500323598813139</v>
      </c>
      <c r="J70">
        <f>IF(J$6="","",J$6+(J$8*J66)/$C66)</f>
        <v>0.24500099106998524</v>
      </c>
      <c r="K70">
        <f>IF(K$6="","",K$6+(K$8*K66)/$C66)</f>
        <v>0.62200324684090813</v>
      </c>
      <c r="L70">
        <f>IF(L$6="","",L$6+(L$8*L66)/$C66)</f>
        <v>0.25000007144162584</v>
      </c>
    </row>
    <row r="71" spans="1:30">
      <c r="F71">
        <f>IF(F$6="","",F$6+(F$8*F67)/$C67)</f>
        <v>0.37</v>
      </c>
      <c r="G71">
        <f>IF(G$6="","",G$6+(G$8*G67)/$C67)</f>
        <v>0.23300001331671907</v>
      </c>
      <c r="H71">
        <f>IF(H$6="","",H$6+(H$8*H67)/$C67)</f>
        <v>0.40400714248608527</v>
      </c>
      <c r="I71">
        <f>IF(I$6="","",I$6+(I$8*I67)/$C67)</f>
        <v>0.42500323598813133</v>
      </c>
      <c r="J71">
        <f>IF(J$6="","",J$6+(J$8*J67)/$C67)</f>
        <v>0.24500099106998521</v>
      </c>
      <c r="K71">
        <f>IF(K$6="","",K$6+(K$8*K67)/$C67)</f>
        <v>0.62200324684090813</v>
      </c>
      <c r="L71">
        <f>IF(L$6="","",L$6+(L$8*L67)/$C67)</f>
        <v>0.25000007144162584</v>
      </c>
    </row>
    <row r="72" spans="1:30">
      <c r="E72" t="s">
        <v>29</v>
      </c>
      <c r="G72">
        <f t="shared" ref="G72:L75" si="32">(((G68/$I68)/(G$6/$I$6))*(($K68/$I68)/($K$6/$I$6))^(G$4*-1)-1)*10000</f>
        <v>-0.10000000002063913</v>
      </c>
      <c r="H72">
        <f t="shared" si="32"/>
        <v>-4.4081714751786905E-2</v>
      </c>
      <c r="I72">
        <f t="shared" si="32"/>
        <v>0</v>
      </c>
      <c r="J72">
        <f t="shared" si="32"/>
        <v>-2.3644974798120444E-2</v>
      </c>
      <c r="K72">
        <f t="shared" si="32"/>
        <v>-1.1102230246251565E-12</v>
      </c>
      <c r="L72">
        <f t="shared" si="32"/>
        <v>-2.587027249312257E-2</v>
      </c>
    </row>
    <row r="73" spans="1:30">
      <c r="G73">
        <f t="shared" si="32"/>
        <v>-9.9999999992883559E-2</v>
      </c>
      <c r="H73">
        <f t="shared" si="32"/>
        <v>1.1644758712847647E-4</v>
      </c>
      <c r="I73">
        <f t="shared" si="32"/>
        <v>0</v>
      </c>
      <c r="J73">
        <f t="shared" si="32"/>
        <v>-2.3644974793679552E-2</v>
      </c>
      <c r="K73">
        <f t="shared" si="32"/>
        <v>0</v>
      </c>
      <c r="L73">
        <f t="shared" si="32"/>
        <v>-2.5870272489791901E-2</v>
      </c>
    </row>
    <row r="74" spans="1:30">
      <c r="G74">
        <f t="shared" si="32"/>
        <v>-9.9999999991773336E-2</v>
      </c>
      <c r="H74">
        <f t="shared" si="32"/>
        <v>4.4314609910500735E-2</v>
      </c>
      <c r="I74">
        <f t="shared" si="32"/>
        <v>0</v>
      </c>
      <c r="J74">
        <f t="shared" si="32"/>
        <v>-2.3644974791459106E-2</v>
      </c>
      <c r="K74">
        <f t="shared" si="32"/>
        <v>-1.1102230246251565E-12</v>
      </c>
      <c r="L74">
        <f t="shared" si="32"/>
        <v>-2.5870272485351009E-2</v>
      </c>
    </row>
    <row r="75" spans="1:30">
      <c r="G75">
        <f t="shared" si="32"/>
        <v>-9.9999999990663113E-2</v>
      </c>
      <c r="H75">
        <f t="shared" si="32"/>
        <v>8.8512772231652548E-2</v>
      </c>
      <c r="I75">
        <f t="shared" si="32"/>
        <v>0</v>
      </c>
      <c r="J75">
        <f t="shared" si="32"/>
        <v>-2.3644974793679552E-2</v>
      </c>
      <c r="K75">
        <f t="shared" si="32"/>
        <v>0</v>
      </c>
      <c r="L75">
        <f t="shared" si="32"/>
        <v>-2.5870272487571455E-2</v>
      </c>
    </row>
    <row r="77" spans="1:30">
      <c r="A77" s="7" t="s">
        <v>43</v>
      </c>
      <c r="E77" t="s">
        <v>23</v>
      </c>
      <c r="F77" s="6"/>
      <c r="N77" s="6"/>
      <c r="X77" s="6">
        <v>1</v>
      </c>
      <c r="Y77">
        <f>X77</f>
        <v>1</v>
      </c>
      <c r="Z77">
        <f t="shared" ref="Z77" si="33">Y77</f>
        <v>1</v>
      </c>
      <c r="AA77">
        <f t="shared" ref="AA77" si="34">Z77</f>
        <v>1</v>
      </c>
      <c r="AB77">
        <f t="shared" ref="AB77" si="35">AA77</f>
        <v>1</v>
      </c>
      <c r="AC77">
        <f t="shared" ref="AC77" si="36">AB77</f>
        <v>1</v>
      </c>
    </row>
    <row r="78" spans="1:30">
      <c r="A78" s="1" t="s">
        <v>26</v>
      </c>
      <c r="B78" s="2" t="s">
        <v>36</v>
      </c>
      <c r="C78" s="3" t="s">
        <v>35</v>
      </c>
      <c r="D78" t="s">
        <v>34</v>
      </c>
      <c r="E78" t="s">
        <v>28</v>
      </c>
      <c r="W78" t="str">
        <f>IF(W$6="","",((1-$C79)*W$6)+($C79*W$8*W77))</f>
        <v/>
      </c>
      <c r="X78">
        <f>IF(X$6="","",X$6+(X$10*X77)/$C79)</f>
        <v>1.3899999999999999E-2</v>
      </c>
      <c r="Y78">
        <f t="shared" ref="Y78:AC78" si="37">IF(Y$6="","",Y$6+(Y$10*Y77)/$C79)</f>
        <v>0.151314695255474</v>
      </c>
      <c r="Z78">
        <f t="shared" si="37"/>
        <v>0.30320376597581999</v>
      </c>
      <c r="AA78">
        <f t="shared" si="37"/>
        <v>0.37101697926429084</v>
      </c>
      <c r="AB78">
        <f t="shared" si="37"/>
        <v>0.35902059906450129</v>
      </c>
      <c r="AC78">
        <f t="shared" si="37"/>
        <v>0.15900036021655697</v>
      </c>
      <c r="AD78" t="str">
        <f t="shared" ref="AD78" si="38">IF(AD$6="","",AD$6+(AD$10*AD77)/$C79)</f>
        <v/>
      </c>
    </row>
    <row r="79" spans="1:30">
      <c r="A79" s="8" cm="1">
        <f t="array" ref="A79">MAX(ABS(F79:AC79))</f>
        <v>0.99999999999988987</v>
      </c>
      <c r="B79" s="4">
        <f>C79*A79</f>
        <v>120.38212993134276</v>
      </c>
      <c r="C79" s="5">
        <v>120.38212993135602</v>
      </c>
      <c r="E79" t="s">
        <v>29</v>
      </c>
      <c r="X79">
        <f>(((X78/$Z78)/(X$6/$Z$6))*(($AB78/$Z78)/($AB$6/$Z$6))^(X$4*-1)-1)*10000</f>
        <v>0.3385044699855122</v>
      </c>
      <c r="Y79">
        <f t="shared" ref="Y79:AC79" si="39">(((Y78/$Z78)/(Y$6/$Z$6))*(($AB78/$Z78)/($AB$6/$Z$6))^(Y$4*-1)-1)*10000</f>
        <v>0.99999999999988987</v>
      </c>
      <c r="Z79">
        <f t="shared" si="39"/>
        <v>0</v>
      </c>
      <c r="AA79">
        <f t="shared" si="39"/>
        <v>0.18235980074443603</v>
      </c>
      <c r="AB79">
        <f t="shared" si="39"/>
        <v>0</v>
      </c>
      <c r="AC79">
        <f t="shared" si="39"/>
        <v>-0.84420627716186303</v>
      </c>
    </row>
    <row r="81" spans="1:29">
      <c r="A81" s="7" t="s">
        <v>43</v>
      </c>
      <c r="E81" t="s">
        <v>23</v>
      </c>
      <c r="F81" s="6"/>
      <c r="N81" s="6"/>
      <c r="X81" s="6">
        <v>1</v>
      </c>
      <c r="Y81">
        <f>X81</f>
        <v>1</v>
      </c>
      <c r="Z81">
        <f t="shared" ref="Z81" si="40">Y81</f>
        <v>1</v>
      </c>
      <c r="AA81">
        <f t="shared" ref="AA81" si="41">Z81</f>
        <v>1</v>
      </c>
      <c r="AB81">
        <f t="shared" ref="AB81" si="42">AA81</f>
        <v>1</v>
      </c>
      <c r="AC81">
        <f t="shared" ref="AC81" si="43">AB81</f>
        <v>1</v>
      </c>
    </row>
    <row r="82" spans="1:29">
      <c r="A82" s="1" t="s">
        <v>26</v>
      </c>
      <c r="B82" s="2" t="s">
        <v>36</v>
      </c>
      <c r="C82" s="3" t="s">
        <v>35</v>
      </c>
      <c r="D82" t="s">
        <v>34</v>
      </c>
      <c r="E82" t="s">
        <v>28</v>
      </c>
      <c r="W82" t="str">
        <f>IF(W$6="","",((1-$C83)*W$6)+($C83*W$8*W81))</f>
        <v/>
      </c>
      <c r="X82">
        <f>IF(X$7="","",X$7+(X$8*X81)/$C83)</f>
        <v>1.3627450980392155E-4</v>
      </c>
      <c r="Y82">
        <f t="shared" ref="Y82:AC82" si="44">IF(Y$7="","",Y$7+(Y$8*Y81)/$C83)</f>
        <v>1.4549473051853094E-3</v>
      </c>
      <c r="Z82">
        <f t="shared" si="44"/>
        <v>2.8876551704538514E-3</v>
      </c>
      <c r="AA82">
        <f t="shared" si="44"/>
        <v>3.5001644143547372E-3</v>
      </c>
      <c r="AB82">
        <f t="shared" si="44"/>
        <v>3.3242773033415091E-3</v>
      </c>
      <c r="AC82">
        <f t="shared" si="44"/>
        <v>1.4454581651443515E-3</v>
      </c>
    </row>
    <row r="83" spans="1:29">
      <c r="A83" s="8" cm="1">
        <f t="array" ref="A83">MAX(ABS(F83:AC83))</f>
        <v>0.99999962098085149</v>
      </c>
      <c r="B83" s="4">
        <f>C83*A83</f>
        <v>1317791.9788484299</v>
      </c>
      <c r="C83" s="5">
        <v>1317792.478317013</v>
      </c>
      <c r="E83" t="s">
        <v>29</v>
      </c>
      <c r="X83">
        <f>(((X82/$Z82)/(X$7/$Z$7))*(($AB82/$Z82)/($AB$7/$Z$7))^(X$4*-1)-1)*10000</f>
        <v>0.37539648441331508</v>
      </c>
      <c r="Y83">
        <f t="shared" ref="Y83:AC83" si="45">(((Y82/$Z82)/(Y$7/$Z$7))*(($AB82/$Z82)/($AB$7/$Z$7))^(Y$4*-1)-1)*10000</f>
        <v>0.99999962098085149</v>
      </c>
      <c r="Z83">
        <f t="shared" si="45"/>
        <v>0</v>
      </c>
      <c r="AA83">
        <f t="shared" si="45"/>
        <v>0.18122869889669602</v>
      </c>
      <c r="AB83">
        <f t="shared" si="45"/>
        <v>0</v>
      </c>
      <c r="AC83">
        <f t="shared" si="45"/>
        <v>-0.90334083549081789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F50-8D37-B34D-9E07-365669B233D4}">
  <dimension ref="A1:AC66"/>
  <sheetViews>
    <sheetView topLeftCell="A8" zoomScale="80" zoomScaleNormal="80" workbookViewId="0">
      <selection activeCell="R34" sqref="R34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(LN(F$2)-LN($I$2))/(LN($K$2)-LN($I$2))</f>
        <v>-2.0622654896035155</v>
      </c>
      <c r="G3">
        <f t="shared" ref="G3:L3" si="0">(LN(G$2)-LN($I$2))/(LN($K$2)-LN($I$2))</f>
        <v>-1.0204963126320516</v>
      </c>
      <c r="H3">
        <f t="shared" si="0"/>
        <v>-0.5070714180540099</v>
      </c>
      <c r="I3">
        <f t="shared" si="0"/>
        <v>0</v>
      </c>
      <c r="J3">
        <f t="shared" si="0"/>
        <v>0.50306948827691667</v>
      </c>
      <c r="K3">
        <f>(LN(K$2)-LN($I$2))/(LN($K$2)-LN($I$2))</f>
        <v>1</v>
      </c>
      <c r="L3">
        <f t="shared" si="0"/>
        <v>1.9804174217763351</v>
      </c>
      <c r="N3">
        <f>(LN(N$2)-LN($R$2))/(LN($P$2)-LN($R$2))</f>
        <v>2.5379770247331326</v>
      </c>
      <c r="O3">
        <f t="shared" ref="O3:T3" si="1">(LN(O$2)-LN($R$2))/(LN($P$2)-LN($R$2))</f>
        <v>1.5080269493949841</v>
      </c>
      <c r="P3">
        <f t="shared" si="1"/>
        <v>1</v>
      </c>
      <c r="Q3">
        <f t="shared" si="1"/>
        <v>0.49826876459393649</v>
      </c>
      <c r="R3">
        <f t="shared" si="1"/>
        <v>0</v>
      </c>
      <c r="S3">
        <f t="shared" si="1"/>
        <v>-0.49207598133426794</v>
      </c>
      <c r="T3">
        <f t="shared" si="1"/>
        <v>-1.4636297272902596</v>
      </c>
      <c r="X3">
        <f>(LN(X$2)-LN($Z$2))/(LN($AB$2)-LN($Z$2))</f>
        <v>-1.0292255886504609</v>
      </c>
      <c r="Y3">
        <f t="shared" ref="Y3:AC3" si="2">(LN(Y$2)-LN($Z$2))/(LN($AB$2)-LN($Z$2))</f>
        <v>-0.34018970353228256</v>
      </c>
      <c r="Z3">
        <f t="shared" si="2"/>
        <v>0</v>
      </c>
      <c r="AA3">
        <f t="shared" si="2"/>
        <v>0.33607160984629325</v>
      </c>
      <c r="AB3">
        <f t="shared" si="2"/>
        <v>1</v>
      </c>
      <c r="AC3">
        <f t="shared" si="2"/>
        <v>1.6520130166548828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/>
      <c r="B13" s="2"/>
      <c r="C13" s="3"/>
      <c r="D13" t="s">
        <v>34</v>
      </c>
      <c r="E13" t="s">
        <v>28</v>
      </c>
      <c r="W13" t="str">
        <f>IF(W$5="","",((1-$C14)*W$5)+($C14*W$6*W12))</f>
        <v/>
      </c>
      <c r="X13">
        <f t="shared" ref="X13" si="7">IF(X$5="","",(X$6*X12))</f>
        <v>0</v>
      </c>
      <c r="Y13">
        <f t="shared" ref="Y13" si="8">IF(Y$5="","",(Y$6*Y12))</f>
        <v>0.18398079999999997</v>
      </c>
      <c r="Z13">
        <f t="shared" ref="Z13" si="9">IF(Z$5="","",(Z$6*Z12))</f>
        <v>4.7602400000000003E-2</v>
      </c>
      <c r="AA13">
        <f t="shared" ref="AA13" si="10">IF(AA$5="","",(AA$6*AA12))</f>
        <v>0.216664</v>
      </c>
      <c r="AB13">
        <f t="shared" ref="AB13" si="11">IF(AB$5="","",(AB$6*AB12))</f>
        <v>0.267814</v>
      </c>
      <c r="AC13">
        <f t="shared" ref="AC13" si="12">IF(AC$5="","",(AC$6*AC12))</f>
        <v>4.7699999999999999E-3</v>
      </c>
    </row>
    <row r="14" spans="1:29">
      <c r="A14" s="8"/>
      <c r="B14" s="4"/>
      <c r="C14" s="5"/>
      <c r="E14" t="s">
        <v>29</v>
      </c>
      <c r="X14">
        <f>(((X13/$Z13)/(X$5/$Z$5)-1)-X$3*(($AB13/$Z13)/($AB$5/$Z$5)-1))*10000</f>
        <v>28612.348516886719</v>
      </c>
      <c r="Y14">
        <f t="shared" ref="Y14" si="13">(((Y13/$Z13)/(Y$5/$Z$5)-1)-Y$3*(($AB13/$Z13)/($AB$5/$Z$5)-1))*10000</f>
        <v>80214.760215319387</v>
      </c>
      <c r="Z14">
        <f t="shared" ref="Z14" si="14">(((Z13/$Z13)/(Z$5/$Z$5)-1)-Z$3*(($AB13/$Z13)/($AB$5/$Z$5)-1))*10000</f>
        <v>0</v>
      </c>
      <c r="AA14">
        <f t="shared" ref="AA14" si="15">(((AA13/$Z13)/(AA$5/$Z$5)-1)-AA$3*(($AB13/$Z13)/($AB$5/$Z$5)-1))*10000</f>
        <v>14589.415401307853</v>
      </c>
      <c r="AB14">
        <f t="shared" ref="AB14" si="16">(((AB13/$Z13)/(AB$5/$Z$5)-1)-AB$3*(($AB13/$Z13)/($AB$5/$Z$5)-1))*10000</f>
        <v>0</v>
      </c>
      <c r="AC14">
        <f t="shared" ref="AC14" si="17">(((AC13/$Z13)/(AC$5/$Z$5)-1)-AC$3*(($AB13/$Z13)/($AB$5/$Z$5)-1))*10000</f>
        <v>-70065.96603883605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18">G16</f>
        <v>1</v>
      </c>
      <c r="I16">
        <f t="shared" si="18"/>
        <v>1</v>
      </c>
      <c r="J16">
        <f t="shared" si="18"/>
        <v>1</v>
      </c>
      <c r="K16">
        <f t="shared" si="18"/>
        <v>1</v>
      </c>
      <c r="L16">
        <f t="shared" si="18"/>
        <v>1</v>
      </c>
      <c r="N16" s="6">
        <v>1</v>
      </c>
      <c r="O16">
        <f>N16</f>
        <v>1</v>
      </c>
      <c r="P16">
        <f t="shared" ref="P16:T16" si="19">O16</f>
        <v>1</v>
      </c>
      <c r="Q16">
        <f t="shared" si="19"/>
        <v>1</v>
      </c>
      <c r="R16">
        <f t="shared" si="19"/>
        <v>1</v>
      </c>
      <c r="S16">
        <f t="shared" si="19"/>
        <v>1</v>
      </c>
      <c r="T16">
        <f t="shared" si="19"/>
        <v>1</v>
      </c>
      <c r="X16" s="6">
        <v>1</v>
      </c>
      <c r="Y16">
        <f>X16</f>
        <v>1</v>
      </c>
      <c r="Z16">
        <f t="shared" ref="Z16:AC16" si="20">Y16</f>
        <v>1</v>
      </c>
      <c r="AA16">
        <f t="shared" si="20"/>
        <v>1</v>
      </c>
      <c r="AB16">
        <f t="shared" si="20"/>
        <v>1</v>
      </c>
      <c r="AC16">
        <f t="shared" si="20"/>
        <v>1</v>
      </c>
    </row>
    <row r="17" spans="1:29">
      <c r="A17" s="1"/>
      <c r="B17" s="2"/>
      <c r="C17" s="3"/>
      <c r="E17" t="s">
        <v>28</v>
      </c>
      <c r="F17">
        <f>IF(F$5="","",(F$6*F16))</f>
        <v>0</v>
      </c>
      <c r="G17">
        <f t="shared" ref="G17:AC17" si="21">IF(G$5="","",(G$6*G16))</f>
        <v>2.0969999999999999E-3</v>
      </c>
      <c r="H17">
        <f t="shared" si="21"/>
        <v>0.28118399999999999</v>
      </c>
      <c r="I17">
        <f t="shared" si="21"/>
        <v>0.509575</v>
      </c>
      <c r="J17">
        <f t="shared" si="21"/>
        <v>0.15606500000000001</v>
      </c>
      <c r="K17">
        <f t="shared" si="21"/>
        <v>0.51128399999999996</v>
      </c>
      <c r="L17">
        <f t="shared" si="21"/>
        <v>1.125E-2</v>
      </c>
      <c r="M17" t="str">
        <f t="shared" si="21"/>
        <v/>
      </c>
      <c r="N17">
        <f t="shared" si="21"/>
        <v>0</v>
      </c>
      <c r="O17">
        <f t="shared" si="21"/>
        <v>0</v>
      </c>
      <c r="P17">
        <f t="shared" si="21"/>
        <v>7.5137000000000009E-2</v>
      </c>
      <c r="Q17">
        <f t="shared" si="21"/>
        <v>0.24617600000000001</v>
      </c>
      <c r="R17">
        <f t="shared" si="21"/>
        <v>5.3807999999999995E-2</v>
      </c>
      <c r="S17">
        <f t="shared" si="21"/>
        <v>0.28100000000000003</v>
      </c>
      <c r="T17">
        <f t="shared" si="21"/>
        <v>8.3000000000000001E-3</v>
      </c>
      <c r="U17" t="str">
        <f t="shared" si="21"/>
        <v/>
      </c>
      <c r="V17">
        <f t="shared" si="21"/>
        <v>0</v>
      </c>
      <c r="W17" t="str">
        <f t="shared" si="21"/>
        <v/>
      </c>
      <c r="X17">
        <f t="shared" si="21"/>
        <v>0</v>
      </c>
      <c r="Y17">
        <f t="shared" si="21"/>
        <v>0.18398079999999997</v>
      </c>
      <c r="Z17">
        <f t="shared" si="21"/>
        <v>4.7602400000000003E-2</v>
      </c>
      <c r="AA17">
        <f t="shared" si="21"/>
        <v>0.216664</v>
      </c>
      <c r="AB17">
        <f t="shared" si="21"/>
        <v>0.267814</v>
      </c>
      <c r="AC17">
        <f t="shared" si="21"/>
        <v>4.7699999999999999E-3</v>
      </c>
    </row>
    <row r="18" spans="1:29">
      <c r="A18" s="8"/>
      <c r="B18" s="4"/>
      <c r="C18" s="5"/>
      <c r="E18" t="s">
        <v>29</v>
      </c>
      <c r="G18">
        <f>(((G17/$I17)/(G$5/$I$5)-1)-G$3*(($K17/$I17)/($K$5/$I$5)-1))*10000</f>
        <v>-13133.670641053241</v>
      </c>
      <c r="H18">
        <f t="shared" ref="H18:L18" si="22">(((H17/$I17)/(H$5/$I$5)-1)-H$3*(($K17/$I17)/($K$5/$I$5)-1))*10000</f>
        <v>-5789.5406555993486</v>
      </c>
      <c r="I18">
        <f t="shared" si="22"/>
        <v>0</v>
      </c>
      <c r="J18">
        <f t="shared" si="22"/>
        <v>-3105.4445614645715</v>
      </c>
      <c r="K18">
        <f t="shared" si="22"/>
        <v>0</v>
      </c>
      <c r="L18">
        <f t="shared" si="22"/>
        <v>-3397.6866721461329</v>
      </c>
      <c r="O18">
        <f>(((O17/$R17)/(O$5/$R$5)-1)-O$3*(($P17/$R17)/($P$5/$R$5)-1))*10000</f>
        <v>-23120.686452363141</v>
      </c>
      <c r="P18">
        <f t="shared" ref="P18:T18" si="23">(((P17/$R17)/(P$5/$R$5)-1)-P$3*(($P17/$R17)/($P$5/$R$5)-1))*10000</f>
        <v>0</v>
      </c>
      <c r="Q18">
        <f t="shared" si="23"/>
        <v>47755.175720482141</v>
      </c>
      <c r="R18">
        <f t="shared" si="23"/>
        <v>0</v>
      </c>
      <c r="S18">
        <f t="shared" si="23"/>
        <v>22529.926617258607</v>
      </c>
      <c r="T18">
        <f t="shared" si="23"/>
        <v>4146.8349154067864</v>
      </c>
      <c r="X18">
        <f>(((X17/$Z17)/(X$5/$Z$5)-1)-X$3*(($AB17/$Z17)/($AB$5/$Z$5)-1))*10000</f>
        <v>28612.348516886719</v>
      </c>
      <c r="Y18">
        <f t="shared" ref="Y18:AC18" si="24">(((Y17/$Z17)/(Y$5/$Z$5)-1)-Y$3*(($AB17/$Z17)/($AB$5/$Z$5)-1))*10000</f>
        <v>80214.760215319387</v>
      </c>
      <c r="Z18">
        <f t="shared" si="24"/>
        <v>0</v>
      </c>
      <c r="AA18">
        <f t="shared" si="24"/>
        <v>14589.415401307853</v>
      </c>
      <c r="AB18">
        <f t="shared" si="24"/>
        <v>0</v>
      </c>
      <c r="AC18">
        <f t="shared" si="24"/>
        <v>-70065.96603883605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25">G20</f>
        <v>1</v>
      </c>
      <c r="I20">
        <f t="shared" si="25"/>
        <v>1</v>
      </c>
      <c r="J20">
        <f t="shared" si="25"/>
        <v>1</v>
      </c>
      <c r="K20">
        <f t="shared" si="25"/>
        <v>1</v>
      </c>
      <c r="L20">
        <f t="shared" si="25"/>
        <v>1</v>
      </c>
      <c r="N20" s="6">
        <v>2</v>
      </c>
      <c r="O20">
        <f>N20</f>
        <v>2</v>
      </c>
      <c r="P20">
        <f t="shared" ref="P20:T20" si="26">O20</f>
        <v>2</v>
      </c>
      <c r="Q20">
        <f t="shared" si="26"/>
        <v>2</v>
      </c>
      <c r="R20">
        <f t="shared" si="26"/>
        <v>2</v>
      </c>
      <c r="S20">
        <f t="shared" si="26"/>
        <v>2</v>
      </c>
      <c r="T20">
        <f t="shared" si="26"/>
        <v>2</v>
      </c>
      <c r="X20" s="6">
        <v>3</v>
      </c>
      <c r="Y20">
        <f>X20</f>
        <v>3</v>
      </c>
      <c r="Z20">
        <f t="shared" ref="Z20:AC20" si="27">Y20</f>
        <v>3</v>
      </c>
      <c r="AA20">
        <f t="shared" si="27"/>
        <v>3</v>
      </c>
      <c r="AB20">
        <f t="shared" si="27"/>
        <v>3</v>
      </c>
      <c r="AC20">
        <f t="shared" si="27"/>
        <v>3</v>
      </c>
    </row>
    <row r="21" spans="1:29">
      <c r="A21" s="1"/>
      <c r="B21" s="2"/>
      <c r="C21" s="3"/>
      <c r="E21" t="s">
        <v>28</v>
      </c>
      <c r="F21">
        <f>IF(F$5="","",(F$6*F20))</f>
        <v>0</v>
      </c>
      <c r="G21">
        <f t="shared" ref="G21" si="28">IF(G$5="","",(G$6*G20))</f>
        <v>2.0969999999999999E-3</v>
      </c>
      <c r="H21">
        <f t="shared" ref="H21" si="29">IF(H$5="","",(H$6*H20))</f>
        <v>0.28118399999999999</v>
      </c>
      <c r="I21">
        <f t="shared" ref="I21" si="30">IF(I$5="","",(I$6*I20))</f>
        <v>0.509575</v>
      </c>
      <c r="J21">
        <f t="shared" ref="J21" si="31">IF(J$5="","",(J$6*J20))</f>
        <v>0.15606500000000001</v>
      </c>
      <c r="K21">
        <f t="shared" ref="K21" si="32">IF(K$5="","",(K$6*K20))</f>
        <v>0.51128399999999996</v>
      </c>
      <c r="L21">
        <f t="shared" ref="L21" si="33">IF(L$5="","",(L$6*L20))</f>
        <v>1.125E-2</v>
      </c>
      <c r="M21" t="str">
        <f t="shared" ref="M21" si="34">IF(M$5="","",(M$6*M20))</f>
        <v/>
      </c>
      <c r="N21">
        <f t="shared" ref="N21" si="35">IF(N$5="","",(N$6*N20))</f>
        <v>0</v>
      </c>
      <c r="O21">
        <f t="shared" ref="O21" si="36">IF(O$5="","",(O$6*O20))</f>
        <v>0</v>
      </c>
      <c r="P21">
        <f t="shared" ref="P21" si="37">IF(P$5="","",(P$6*P20))</f>
        <v>0.15027400000000002</v>
      </c>
      <c r="Q21">
        <f t="shared" ref="Q21" si="38">IF(Q$5="","",(Q$6*Q20))</f>
        <v>0.49235200000000001</v>
      </c>
      <c r="R21">
        <f t="shared" ref="R21" si="39">IF(R$5="","",(R$6*R20))</f>
        <v>0.10761599999999999</v>
      </c>
      <c r="S21">
        <f t="shared" ref="S21" si="40">IF(S$5="","",(S$6*S20))</f>
        <v>0.56200000000000006</v>
      </c>
      <c r="T21">
        <f t="shared" ref="T21" si="41">IF(T$5="","",(T$6*T20))</f>
        <v>1.66E-2</v>
      </c>
      <c r="U21" t="str">
        <f t="shared" ref="U21" si="42">IF(U$5="","",(U$6*U20))</f>
        <v/>
      </c>
      <c r="V21">
        <f t="shared" ref="V21" si="43">IF(V$5="","",(V$6*V20))</f>
        <v>0</v>
      </c>
      <c r="W21" t="str">
        <f t="shared" ref="W21" si="44">IF(W$5="","",(W$6*W20))</f>
        <v/>
      </c>
      <c r="X21">
        <f t="shared" ref="X21" si="45">IF(X$5="","",(X$6*X20))</f>
        <v>0</v>
      </c>
      <c r="Y21">
        <f t="shared" ref="Y21" si="46">IF(Y$5="","",(Y$6*Y20))</f>
        <v>0.55194239999999994</v>
      </c>
      <c r="Z21">
        <f t="shared" ref="Z21" si="47">IF(Z$5="","",(Z$6*Z20))</f>
        <v>0.14280720000000002</v>
      </c>
      <c r="AA21">
        <f t="shared" ref="AA21" si="48">IF(AA$5="","",(AA$6*AA20))</f>
        <v>0.64999200000000001</v>
      </c>
      <c r="AB21">
        <f t="shared" ref="AB21" si="49">IF(AB$5="","",(AB$6*AB20))</f>
        <v>0.80344199999999999</v>
      </c>
      <c r="AC21">
        <f t="shared" ref="AC21" si="50">IF(AC$5="","",(AC$6*AC20))</f>
        <v>1.431E-2</v>
      </c>
    </row>
    <row r="22" spans="1:29">
      <c r="A22" s="8"/>
      <c r="B22" s="4"/>
      <c r="C22" s="5"/>
      <c r="E22" t="s">
        <v>29</v>
      </c>
      <c r="G22">
        <f>(((G21/$I21)/(G$5/$I$5)-1)-G$3*(($K21/$I21)/($K$5/$I$5)-1))*10000</f>
        <v>-13133.670641053241</v>
      </c>
      <c r="H22">
        <f t="shared" ref="H22" si="51">(((H21/$I21)/(H$5/$I$5)-1)-H$3*(($K21/$I21)/($K$5/$I$5)-1))*10000</f>
        <v>-5789.5406555993486</v>
      </c>
      <c r="I22">
        <f t="shared" ref="I22" si="52">(((I21/$I21)/(I$5/$I$5)-1)-I$3*(($K21/$I21)/($K$5/$I$5)-1))*10000</f>
        <v>0</v>
      </c>
      <c r="J22">
        <f t="shared" ref="J22" si="53">(((J21/$I21)/(J$5/$I$5)-1)-J$3*(($K21/$I21)/($K$5/$I$5)-1))*10000</f>
        <v>-3105.4445614645715</v>
      </c>
      <c r="K22">
        <f t="shared" ref="K22" si="54">(((K21/$I21)/(K$5/$I$5)-1)-K$3*(($K21/$I21)/($K$5/$I$5)-1))*10000</f>
        <v>0</v>
      </c>
      <c r="L22">
        <f t="shared" ref="L22" si="55">(((L21/$I21)/(L$5/$I$5)-1)-L$3*(($K21/$I21)/($K$5/$I$5)-1))*10000</f>
        <v>-3397.6866721461329</v>
      </c>
      <c r="O22">
        <f>(((O21/$R21)/(O$5/$R$5)-1)-O$3*(($P21/$R21)/($P$5/$R$5)-1))*10000</f>
        <v>-23120.686452363141</v>
      </c>
      <c r="P22">
        <f t="shared" ref="P22" si="56">(((P21/$R21)/(P$5/$R$5)-1)-P$3*(($P21/$R21)/($P$5/$R$5)-1))*10000</f>
        <v>0</v>
      </c>
      <c r="Q22">
        <f t="shared" ref="Q22" si="57">(((Q21/$R21)/(Q$5/$R$5)-1)-Q$3*(($P21/$R21)/($P$5/$R$5)-1))*10000</f>
        <v>47755.175720482141</v>
      </c>
      <c r="R22">
        <f t="shared" ref="R22" si="58">(((R21/$R21)/(R$5/$R$5)-1)-R$3*(($P21/$R21)/($P$5/$R$5)-1))*10000</f>
        <v>0</v>
      </c>
      <c r="S22">
        <f t="shared" ref="S22" si="59">(((S21/$R21)/(S$5/$R$5)-1)-S$3*(($P21/$R21)/($P$5/$R$5)-1))*10000</f>
        <v>22529.926617258607</v>
      </c>
      <c r="T22">
        <f t="shared" ref="T22" si="60">(((T21/$R21)/(T$5/$R$5)-1)-T$3*(($P21/$R21)/($P$5/$R$5)-1))*10000</f>
        <v>4146.8349154067864</v>
      </c>
      <c r="X22">
        <f>(((X21/$Z21)/(X$5/$Z$5)-1)-X$3*(($AB21/$Z21)/($AB$5/$Z$5)-1))*10000</f>
        <v>28612.348516886719</v>
      </c>
      <c r="Y22">
        <f t="shared" ref="Y22" si="61">(((Y21/$Z21)/(Y$5/$Z$5)-1)-Y$3*(($AB21/$Z21)/($AB$5/$Z$5)-1))*10000</f>
        <v>80214.760215319387</v>
      </c>
      <c r="Z22">
        <f t="shared" ref="Z22" si="62">(((Z21/$Z21)/(Z$5/$Z$5)-1)-Z$3*(($AB21/$Z21)/($AB$5/$Z$5)-1))*10000</f>
        <v>0</v>
      </c>
      <c r="AA22">
        <f t="shared" ref="AA22" si="63">(((AA21/$Z21)/(AA$5/$Z$5)-1)-AA$3*(($AB21/$Z21)/($AB$5/$Z$5)-1))*10000</f>
        <v>14589.415401307853</v>
      </c>
      <c r="AB22">
        <f t="shared" ref="AB22" si="64">(((AB21/$Z21)/(AB$5/$Z$5)-1)-AB$3*(($AB21/$Z21)/($AB$5/$Z$5)-1))*10000</f>
        <v>0</v>
      </c>
      <c r="AC22">
        <f t="shared" ref="AC22" si="65">(((AC21/$Z21)/(AC$5/$Z$5)-1)-AC$3*(($AB21/$Z21)/($AB$5/$Z$5)-1))*10000</f>
        <v>-70065.96603883605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66">G24</f>
        <v>1</v>
      </c>
      <c r="I24">
        <f t="shared" si="66"/>
        <v>1</v>
      </c>
      <c r="J24">
        <f t="shared" si="66"/>
        <v>1</v>
      </c>
      <c r="K24">
        <f t="shared" si="66"/>
        <v>1</v>
      </c>
      <c r="L24">
        <f t="shared" si="66"/>
        <v>1</v>
      </c>
      <c r="N24" s="6">
        <v>2</v>
      </c>
      <c r="O24">
        <f>N24</f>
        <v>2</v>
      </c>
      <c r="P24">
        <f t="shared" ref="P24:T24" si="67">O24</f>
        <v>2</v>
      </c>
      <c r="Q24">
        <f t="shared" si="67"/>
        <v>2</v>
      </c>
      <c r="R24">
        <f t="shared" si="67"/>
        <v>2</v>
      </c>
      <c r="S24">
        <f t="shared" si="67"/>
        <v>2</v>
      </c>
      <c r="T24">
        <f t="shared" si="67"/>
        <v>2</v>
      </c>
      <c r="X24" s="6">
        <v>3</v>
      </c>
      <c r="Y24">
        <f>X24</f>
        <v>3</v>
      </c>
      <c r="Z24">
        <f t="shared" ref="Z24:AC24" si="68">Y24</f>
        <v>3</v>
      </c>
      <c r="AA24">
        <f t="shared" si="68"/>
        <v>3</v>
      </c>
      <c r="AB24">
        <f t="shared" si="68"/>
        <v>3</v>
      </c>
      <c r="AC24">
        <f t="shared" si="68"/>
        <v>3</v>
      </c>
    </row>
    <row r="25" spans="1:29">
      <c r="A25" s="1"/>
      <c r="B25" s="2"/>
      <c r="C25" s="3"/>
      <c r="E25" t="s">
        <v>28</v>
      </c>
      <c r="F25">
        <f>IF(F$5="","",(F$7*F24))</f>
        <v>0</v>
      </c>
      <c r="G25">
        <f>IF(G$5="","",(G$7*G24))</f>
        <v>1.4251200342518119E-3</v>
      </c>
      <c r="H25">
        <f t="shared" ref="H25:AC25" si="69">IF(H$5="","",(H$7*H24))</f>
        <v>0.1910924900863431</v>
      </c>
      <c r="I25">
        <f t="shared" si="69"/>
        <v>0.34630688672096666</v>
      </c>
      <c r="J25">
        <f t="shared" si="69"/>
        <v>0.10606168724153985</v>
      </c>
      <c r="K25">
        <f t="shared" si="69"/>
        <v>0.34746832217091245</v>
      </c>
      <c r="L25">
        <f t="shared" si="69"/>
        <v>7.6454937459861155E-3</v>
      </c>
      <c r="M25" t="str">
        <f t="shared" si="69"/>
        <v/>
      </c>
      <c r="N25">
        <f t="shared" si="69"/>
        <v>0</v>
      </c>
      <c r="O25">
        <f t="shared" si="69"/>
        <v>0</v>
      </c>
      <c r="P25">
        <f t="shared" si="69"/>
        <v>0.22617286328999237</v>
      </c>
      <c r="Q25">
        <f t="shared" si="69"/>
        <v>0.74102413981496673</v>
      </c>
      <c r="R25">
        <f t="shared" si="69"/>
        <v>0.16196959457934049</v>
      </c>
      <c r="S25">
        <f t="shared" si="69"/>
        <v>0.84584924317563714</v>
      </c>
      <c r="T25">
        <f t="shared" si="69"/>
        <v>2.4984159140063304E-2</v>
      </c>
      <c r="U25" t="str">
        <f t="shared" si="69"/>
        <v/>
      </c>
      <c r="V25">
        <f t="shared" si="69"/>
        <v>0</v>
      </c>
      <c r="W25" t="str">
        <f t="shared" si="69"/>
        <v/>
      </c>
      <c r="X25">
        <f t="shared" si="69"/>
        <v>0</v>
      </c>
      <c r="Y25">
        <f t="shared" si="69"/>
        <v>0.76570270543228414</v>
      </c>
      <c r="Z25">
        <f t="shared" si="69"/>
        <v>0.19811462100974542</v>
      </c>
      <c r="AA25">
        <f t="shared" si="69"/>
        <v>0.90172567447136021</v>
      </c>
      <c r="AB25">
        <f t="shared" si="69"/>
        <v>1.1146049172122405</v>
      </c>
      <c r="AC25">
        <f t="shared" si="69"/>
        <v>1.9852081874369477E-2</v>
      </c>
    </row>
    <row r="26" spans="1:29">
      <c r="A26" s="8"/>
      <c r="B26" s="4"/>
      <c r="C26" s="5"/>
      <c r="E26" t="s">
        <v>29</v>
      </c>
      <c r="G26">
        <f>(((G25/$I25)/(G$5/$I$5)-1)-G$3*(($K25/$I25)/($K$5/$I$5)-1))*10000</f>
        <v>-13133.670641053241</v>
      </c>
      <c r="H26">
        <f t="shared" ref="H26" si="70">(((H25/$I25)/(H$5/$I$5)-1)-H$3*(($K25/$I25)/($K$5/$I$5)-1))*10000</f>
        <v>-5789.5406555993477</v>
      </c>
      <c r="I26">
        <f t="shared" ref="I26" si="71">(((I25/$I25)/(I$5/$I$5)-1)-I$3*(($K25/$I25)/($K$5/$I$5)-1))*10000</f>
        <v>0</v>
      </c>
      <c r="J26">
        <f t="shared" ref="J26" si="72">(((J25/$I25)/(J$5/$I$5)-1)-J$3*(($K25/$I25)/($K$5/$I$5)-1))*10000</f>
        <v>-3105.444561464572</v>
      </c>
      <c r="K26">
        <f t="shared" ref="K26" si="73">(((K25/$I25)/(K$5/$I$5)-1)-K$3*(($K25/$I25)/($K$5/$I$5)-1))*10000</f>
        <v>0</v>
      </c>
      <c r="L26">
        <f t="shared" ref="L26" si="74">(((L25/$I25)/(L$5/$I$5)-1)-L$3*(($K25/$I25)/($K$5/$I$5)-1))*10000</f>
        <v>-3397.6866721461352</v>
      </c>
      <c r="O26">
        <f>(((O25/$R25)/(O$5/$R$5)-1)-O$3*(($P25/$R25)/($P$5/$R$5)-1))*10000</f>
        <v>-23120.686452363141</v>
      </c>
      <c r="P26">
        <f t="shared" ref="P26" si="75">(((P25/$R25)/(P$5/$R$5)-1)-P$3*(($P25/$R25)/($P$5/$R$5)-1))*10000</f>
        <v>0</v>
      </c>
      <c r="Q26">
        <f t="shared" ref="Q26" si="76">(((Q25/$R25)/(Q$5/$R$5)-1)-Q$3*(($P25/$R25)/($P$5/$R$5)-1))*10000</f>
        <v>47755.175720482141</v>
      </c>
      <c r="R26">
        <f t="shared" ref="R26" si="77">(((R25/$R25)/(R$5/$R$5)-1)-R$3*(($P25/$R25)/($P$5/$R$5)-1))*10000</f>
        <v>0</v>
      </c>
      <c r="S26">
        <f t="shared" ref="S26" si="78">(((S25/$R25)/(S$5/$R$5)-1)-S$3*(($P25/$R25)/($P$5/$R$5)-1))*10000</f>
        <v>22529.926617258607</v>
      </c>
      <c r="T26">
        <f t="shared" ref="T26" si="79">(((T25/$R25)/(T$5/$R$5)-1)-T$3*(($P25/$R25)/($P$5/$R$5)-1))*10000</f>
        <v>4146.8349154067864</v>
      </c>
      <c r="X26">
        <f>(((X25/$Z25)/(X$5/$Z$5)-1)-X$3*(($AB25/$Z25)/($AB$5/$Z$5)-1))*10000</f>
        <v>28612.34851688673</v>
      </c>
      <c r="Y26">
        <f t="shared" ref="Y26" si="80">(((Y25/$Z25)/(Y$5/$Z$5)-1)-Y$3*(($AB25/$Z25)/($AB$5/$Z$5)-1))*10000</f>
        <v>80214.760215319387</v>
      </c>
      <c r="Z26">
        <f t="shared" ref="Z26" si="81">(((Z25/$Z25)/(Z$5/$Z$5)-1)-Z$3*(($AB25/$Z25)/($AB$5/$Z$5)-1))*10000</f>
        <v>0</v>
      </c>
      <c r="AA26">
        <f t="shared" ref="AA26" si="82">(((AA25/$Z25)/(AA$5/$Z$5)-1)-AA$3*(($AB25/$Z25)/($AB$5/$Z$5)-1))*10000</f>
        <v>14589.415401307848</v>
      </c>
      <c r="AB26">
        <f t="shared" ref="AB26" si="83">(((AB25/$Z25)/(AB$5/$Z$5)-1)-AB$3*(($AB25/$Z25)/($AB$5/$Z$5)-1))*10000</f>
        <v>0</v>
      </c>
      <c r="AC26">
        <f t="shared" ref="AC26" si="84">(((AC25/$Z25)/(AC$5/$Z$5)-1)-AC$3*(($AB25/$Z25)/($AB$5/$Z$5)-1))*10000</f>
        <v>-70065.966038836064</v>
      </c>
    </row>
    <row r="29" spans="1:29" ht="18">
      <c r="A29" s="9" t="s">
        <v>37</v>
      </c>
    </row>
    <row r="30" spans="1:29">
      <c r="A30" s="1"/>
      <c r="B30" s="2"/>
      <c r="C30" s="3"/>
    </row>
    <row r="31" spans="1:29">
      <c r="A31" s="8"/>
      <c r="B31" s="4"/>
      <c r="C31" s="5"/>
      <c r="E31" t="s">
        <v>23</v>
      </c>
      <c r="F31" s="6">
        <v>1</v>
      </c>
      <c r="G31">
        <f>F31</f>
        <v>1</v>
      </c>
      <c r="H31">
        <f t="shared" ref="H31:L31" si="85">G31</f>
        <v>1</v>
      </c>
      <c r="I31">
        <f t="shared" si="85"/>
        <v>1</v>
      </c>
      <c r="J31">
        <f t="shared" si="85"/>
        <v>1</v>
      </c>
      <c r="K31">
        <f t="shared" si="85"/>
        <v>1</v>
      </c>
      <c r="L31">
        <f t="shared" si="85"/>
        <v>1</v>
      </c>
    </row>
    <row r="32" spans="1:29">
      <c r="A32" s="8"/>
      <c r="B32" s="4"/>
      <c r="C32" s="5"/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/>
      <c r="B33" s="4"/>
      <c r="C33" s="5"/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/>
      <c r="B34" s="4"/>
      <c r="C34" s="5"/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>IF(F$5="","",(F$6*F31))</f>
        <v>0</v>
      </c>
      <c r="G35">
        <f t="shared" ref="G35:L35" si="86">IF(G$5="","",(G$6*G31))</f>
        <v>2.0969999999999999E-3</v>
      </c>
      <c r="H35">
        <f t="shared" si="86"/>
        <v>0.28118399999999999</v>
      </c>
      <c r="I35">
        <f t="shared" si="86"/>
        <v>0.509575</v>
      </c>
      <c r="J35">
        <f t="shared" si="86"/>
        <v>0.15606500000000001</v>
      </c>
      <c r="K35">
        <f t="shared" si="86"/>
        <v>0.51128399999999996</v>
      </c>
      <c r="L35">
        <f t="shared" si="86"/>
        <v>1.125E-2</v>
      </c>
    </row>
    <row r="36" spans="1:12">
      <c r="F36">
        <f t="shared" ref="F36:L36" si="87">IF(F$5="","",(F$6*F32))</f>
        <v>0</v>
      </c>
      <c r="G36">
        <f t="shared" si="87"/>
        <v>2.0970000000000001E-5</v>
      </c>
      <c r="H36">
        <f t="shared" si="87"/>
        <v>5.6236799999999998E-3</v>
      </c>
      <c r="I36">
        <f t="shared" si="87"/>
        <v>5.0957500000000005E-3</v>
      </c>
      <c r="J36">
        <f t="shared" si="87"/>
        <v>1.5606500000000002E-3</v>
      </c>
      <c r="K36">
        <f t="shared" si="87"/>
        <v>5.1128399999999996E-3</v>
      </c>
      <c r="L36">
        <f t="shared" si="87"/>
        <v>1.125E-4</v>
      </c>
    </row>
    <row r="37" spans="1:12">
      <c r="F37">
        <f t="shared" ref="F37:L37" si="88">IF(F$5="","",(F$6*F33))</f>
        <v>0</v>
      </c>
      <c r="G37">
        <f t="shared" si="88"/>
        <v>2.097E-4</v>
      </c>
      <c r="H37">
        <f t="shared" si="88"/>
        <v>8.4355199999999991E-2</v>
      </c>
      <c r="I37">
        <f t="shared" si="88"/>
        <v>5.0957500000000003E-2</v>
      </c>
      <c r="J37">
        <f t="shared" si="88"/>
        <v>1.5606500000000002E-2</v>
      </c>
      <c r="K37">
        <f t="shared" si="88"/>
        <v>5.1128399999999997E-2</v>
      </c>
      <c r="L37">
        <f t="shared" si="88"/>
        <v>1.1249999999999999E-3</v>
      </c>
    </row>
    <row r="38" spans="1:12">
      <c r="F38">
        <f t="shared" ref="F38:L38" si="89">IF(F$5="","",(F$6*F34))</f>
        <v>0</v>
      </c>
      <c r="G38">
        <f>IF(G$5="","",(G$6*G34))</f>
        <v>1.0485E-3</v>
      </c>
      <c r="H38">
        <f t="shared" si="89"/>
        <v>0.56236799999999998</v>
      </c>
      <c r="I38">
        <f t="shared" si="89"/>
        <v>0.2547875</v>
      </c>
      <c r="J38">
        <f t="shared" si="89"/>
        <v>7.8032500000000005E-2</v>
      </c>
      <c r="K38">
        <f t="shared" si="89"/>
        <v>0.25564199999999998</v>
      </c>
      <c r="L38">
        <f t="shared" si="89"/>
        <v>5.6249999999999998E-3</v>
      </c>
    </row>
    <row r="39" spans="1:12">
      <c r="E39" t="s">
        <v>29</v>
      </c>
      <c r="G39">
        <f>(((G35/$I35)/(G$5/$I$5)-1)-G$3*(($K35/$I35)/($K$5/$I$5)-1))*10000</f>
        <v>-13133.670641053241</v>
      </c>
      <c r="H39">
        <f t="shared" ref="H39:L39" si="90">(((H35/$I35)/(H$5/$I$5)-1)-H$3*(($K35/$I35)/($K$5/$I$5)-1))*10000</f>
        <v>-5789.5406555993486</v>
      </c>
      <c r="I39">
        <f t="shared" si="90"/>
        <v>0</v>
      </c>
      <c r="J39">
        <f t="shared" si="90"/>
        <v>-3105.4445614645715</v>
      </c>
      <c r="K39">
        <f t="shared" si="90"/>
        <v>0</v>
      </c>
      <c r="L39">
        <f t="shared" si="90"/>
        <v>-3397.6866721461329</v>
      </c>
    </row>
    <row r="40" spans="1:12">
      <c r="G40">
        <f t="shared" ref="G40:L42" si="91">(((G36/$I36)/(G$5/$I$5)-1)-G$3*(($K36/$I36)/($K$5/$I$5)-1))*10000</f>
        <v>-13133.670641053241</v>
      </c>
      <c r="H40">
        <f t="shared" si="91"/>
        <v>15.296708871042064</v>
      </c>
      <c r="I40">
        <f t="shared" si="91"/>
        <v>0</v>
      </c>
      <c r="J40">
        <f t="shared" si="91"/>
        <v>-3105.4445614645715</v>
      </c>
      <c r="K40">
        <f t="shared" si="91"/>
        <v>0</v>
      </c>
      <c r="L40">
        <f t="shared" si="91"/>
        <v>-3397.6866721461329</v>
      </c>
    </row>
    <row r="41" spans="1:12">
      <c r="G41">
        <f t="shared" si="91"/>
        <v>-13133.670641053241</v>
      </c>
      <c r="H41">
        <f t="shared" si="91"/>
        <v>5820.1340733414299</v>
      </c>
      <c r="I41">
        <f t="shared" si="91"/>
        <v>0</v>
      </c>
      <c r="J41">
        <f t="shared" si="91"/>
        <v>-3105.4445614645715</v>
      </c>
      <c r="K41">
        <f t="shared" si="91"/>
        <v>0</v>
      </c>
      <c r="L41">
        <f t="shared" si="91"/>
        <v>-3397.6866721461329</v>
      </c>
    </row>
    <row r="42" spans="1:12">
      <c r="G42">
        <f t="shared" si="91"/>
        <v>-13133.670641053241</v>
      </c>
      <c r="H42">
        <f t="shared" si="91"/>
        <v>11624.971437811824</v>
      </c>
      <c r="I42">
        <f t="shared" si="91"/>
        <v>0</v>
      </c>
      <c r="J42">
        <f t="shared" si="91"/>
        <v>-3105.4445614645715</v>
      </c>
      <c r="K42">
        <f t="shared" si="91"/>
        <v>0</v>
      </c>
      <c r="L42">
        <f t="shared" si="91"/>
        <v>-3397.6866721461329</v>
      </c>
    </row>
    <row r="45" spans="1:12">
      <c r="A45" s="7"/>
    </row>
    <row r="46" spans="1:12">
      <c r="A46" s="1"/>
      <c r="B46" s="2"/>
      <c r="C46" s="3"/>
    </row>
    <row r="47" spans="1:12">
      <c r="A47" s="8"/>
      <c r="B47" s="4"/>
      <c r="C47" s="5"/>
      <c r="F47" s="6"/>
    </row>
    <row r="48" spans="1:12">
      <c r="A48" s="8"/>
      <c r="B48" s="4"/>
      <c r="C48" s="5"/>
    </row>
    <row r="49" spans="1:6">
      <c r="A49" s="8"/>
      <c r="B49" s="4"/>
      <c r="C49" s="5"/>
    </row>
    <row r="50" spans="1:6">
      <c r="A50" s="8"/>
      <c r="B50" s="4"/>
      <c r="C50" s="5"/>
    </row>
    <row r="60" spans="1:6">
      <c r="A60" s="7"/>
    </row>
    <row r="61" spans="1:6" ht="18">
      <c r="A61" s="9"/>
    </row>
    <row r="62" spans="1:6">
      <c r="A62" s="1"/>
      <c r="B62" s="2"/>
      <c r="C62" s="3"/>
    </row>
    <row r="63" spans="1:6">
      <c r="A63" s="8"/>
      <c r="B63" s="4"/>
      <c r="C63" s="4"/>
      <c r="F63" s="6"/>
    </row>
    <row r="64" spans="1:6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524-C162-0045-AC4F-90051A5DCD7F}">
  <dimension ref="A1:AC66"/>
  <sheetViews>
    <sheetView zoomScale="80" zoomScaleNormal="80" workbookViewId="0">
      <selection activeCell="P32" sqref="P32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(F$2-$I$2)/($K$2-$I$2)</f>
        <v>-1.9982056189083639</v>
      </c>
      <c r="G3">
        <f t="shared" ref="G3:L3" si="0">(G$2-$I$2)/($K$2-$I$2)</f>
        <v>-0.99943137721751552</v>
      </c>
      <c r="H3">
        <f t="shared" si="0"/>
        <v>-0.49923673314970751</v>
      </c>
      <c r="I3">
        <f t="shared" si="0"/>
        <v>0</v>
      </c>
      <c r="J3">
        <f t="shared" si="0"/>
        <v>0.50048867691635857</v>
      </c>
      <c r="K3">
        <f t="shared" si="0"/>
        <v>1</v>
      </c>
      <c r="L3">
        <f t="shared" si="0"/>
        <v>2.0006675317380878</v>
      </c>
      <c r="N3">
        <f>(N$2-$R$2)/($P$2-$R$2)</f>
        <v>2.4994384947151498</v>
      </c>
      <c r="O3">
        <f t="shared" ref="O3:T3" si="1">(O$2-$R$2)/($P$2-$R$2)</f>
        <v>1.5004110234087764</v>
      </c>
      <c r="P3">
        <f t="shared" si="1"/>
        <v>1</v>
      </c>
      <c r="Q3">
        <f t="shared" si="1"/>
        <v>0.50077073765374058</v>
      </c>
      <c r="R3">
        <f t="shared" si="1"/>
        <v>0</v>
      </c>
      <c r="S3">
        <f t="shared" si="1"/>
        <v>-0.49947280584312426</v>
      </c>
      <c r="T3">
        <f t="shared" si="1"/>
        <v>-1.5001940846635184</v>
      </c>
      <c r="X3">
        <f>(X$2-$Z$2)/($AB$2-$Z$2)</f>
        <v>-1.0002117838452231</v>
      </c>
      <c r="Y3">
        <f t="shared" ref="Y3:AC3" si="2">(Y$2-$Z$2)/($AB$2-$Z$2)</f>
        <v>-0.33381519076735944</v>
      </c>
      <c r="Z3">
        <f t="shared" si="2"/>
        <v>0</v>
      </c>
      <c r="AA3">
        <f t="shared" si="2"/>
        <v>0.33293207447495121</v>
      </c>
      <c r="AB3">
        <f t="shared" si="2"/>
        <v>1</v>
      </c>
      <c r="AC3">
        <f t="shared" si="2"/>
        <v>1.6673579069953801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/>
      <c r="B13" s="2"/>
      <c r="C13" s="3"/>
      <c r="D13" t="s">
        <v>34</v>
      </c>
      <c r="E13" t="s">
        <v>28</v>
      </c>
      <c r="W13" t="str">
        <f>IF(W$5="","",((1-$C14)*W$5)+($C14*W$6*W12))</f>
        <v/>
      </c>
      <c r="X13">
        <f t="shared" ref="X13:AC13" si="7">IF(X$5="","",(X$6*X12))</f>
        <v>0</v>
      </c>
      <c r="Y13">
        <f t="shared" si="7"/>
        <v>0.18398079999999997</v>
      </c>
      <c r="Z13">
        <f t="shared" si="7"/>
        <v>4.7602400000000003E-2</v>
      </c>
      <c r="AA13">
        <f t="shared" si="7"/>
        <v>0.216664</v>
      </c>
      <c r="AB13">
        <f t="shared" si="7"/>
        <v>0.267814</v>
      </c>
      <c r="AC13">
        <f t="shared" si="7"/>
        <v>4.7699999999999999E-3</v>
      </c>
    </row>
    <row r="14" spans="1:29">
      <c r="A14" s="8"/>
      <c r="B14" s="4"/>
      <c r="C14" s="5"/>
      <c r="E14" t="s">
        <v>29</v>
      </c>
      <c r="X14">
        <f>(((X13/$Z13)/(X$5/$Z$5)-1)-X$3*(($AB13/$Z13)/($AB$5/$Z$5)-1))*10000</f>
        <v>27523.868833429071</v>
      </c>
      <c r="Y14">
        <f t="shared" ref="Y14:AC14" si="8">(((Y13/$Z13)/(Y$5/$Z$5)-1)-Y$3*(($AB13/$Z13)/($AB$5/$Z$5)-1))*10000</f>
        <v>79975.61448165444</v>
      </c>
      <c r="Z14">
        <f t="shared" si="8"/>
        <v>0</v>
      </c>
      <c r="AA14">
        <f t="shared" si="8"/>
        <v>14707.197970334633</v>
      </c>
      <c r="AB14">
        <f t="shared" si="8"/>
        <v>0</v>
      </c>
      <c r="AC14">
        <f t="shared" si="8"/>
        <v>-70641.643771992298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9">G16</f>
        <v>1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1</v>
      </c>
      <c r="N16" s="6">
        <v>1</v>
      </c>
      <c r="O16">
        <f>N16</f>
        <v>1</v>
      </c>
      <c r="P16">
        <f t="shared" ref="P16:T16" si="10">O16</f>
        <v>1</v>
      </c>
      <c r="Q16">
        <f t="shared" si="10"/>
        <v>1</v>
      </c>
      <c r="R16">
        <f t="shared" si="10"/>
        <v>1</v>
      </c>
      <c r="S16">
        <f t="shared" si="10"/>
        <v>1</v>
      </c>
      <c r="T16">
        <f t="shared" si="10"/>
        <v>1</v>
      </c>
      <c r="X16" s="6">
        <v>1</v>
      </c>
      <c r="Y16">
        <f>X16</f>
        <v>1</v>
      </c>
      <c r="Z16">
        <f t="shared" ref="Z16:AC16" si="11">Y16</f>
        <v>1</v>
      </c>
      <c r="AA16">
        <f t="shared" si="11"/>
        <v>1</v>
      </c>
      <c r="AB16">
        <f t="shared" si="11"/>
        <v>1</v>
      </c>
      <c r="AC16">
        <f t="shared" si="11"/>
        <v>1</v>
      </c>
    </row>
    <row r="17" spans="1:29">
      <c r="A17" s="1"/>
      <c r="B17" s="2"/>
      <c r="C17" s="3"/>
      <c r="E17" t="s">
        <v>28</v>
      </c>
      <c r="F17">
        <f>IF(F$5="","",(F$6*F16))</f>
        <v>0</v>
      </c>
      <c r="G17">
        <f t="shared" ref="G17:AC17" si="12">IF(G$5="","",(G$6*G16))</f>
        <v>2.0969999999999999E-3</v>
      </c>
      <c r="H17">
        <f t="shared" si="12"/>
        <v>0.28118399999999999</v>
      </c>
      <c r="I17">
        <f t="shared" si="12"/>
        <v>0.509575</v>
      </c>
      <c r="J17">
        <f t="shared" si="12"/>
        <v>0.15606500000000001</v>
      </c>
      <c r="K17">
        <f t="shared" si="12"/>
        <v>0.51128399999999996</v>
      </c>
      <c r="L17">
        <f t="shared" si="12"/>
        <v>1.125E-2</v>
      </c>
      <c r="M17" t="str">
        <f t="shared" si="12"/>
        <v/>
      </c>
      <c r="N17">
        <f t="shared" si="12"/>
        <v>0</v>
      </c>
      <c r="O17">
        <f t="shared" si="12"/>
        <v>0</v>
      </c>
      <c r="P17">
        <f t="shared" si="12"/>
        <v>7.5137000000000009E-2</v>
      </c>
      <c r="Q17">
        <f t="shared" si="12"/>
        <v>0.24617600000000001</v>
      </c>
      <c r="R17">
        <f t="shared" si="12"/>
        <v>5.3807999999999995E-2</v>
      </c>
      <c r="S17">
        <f t="shared" si="12"/>
        <v>0.28100000000000003</v>
      </c>
      <c r="T17">
        <f t="shared" si="12"/>
        <v>8.3000000000000001E-3</v>
      </c>
      <c r="U17" t="str">
        <f t="shared" si="12"/>
        <v/>
      </c>
      <c r="V17">
        <f t="shared" si="12"/>
        <v>0</v>
      </c>
      <c r="W17" t="str">
        <f t="shared" si="12"/>
        <v/>
      </c>
      <c r="X17">
        <f t="shared" si="12"/>
        <v>0</v>
      </c>
      <c r="Y17">
        <f t="shared" si="12"/>
        <v>0.18398079999999997</v>
      </c>
      <c r="Z17">
        <f t="shared" si="12"/>
        <v>4.7602400000000003E-2</v>
      </c>
      <c r="AA17">
        <f t="shared" si="12"/>
        <v>0.216664</v>
      </c>
      <c r="AB17">
        <f t="shared" si="12"/>
        <v>0.267814</v>
      </c>
      <c r="AC17">
        <f t="shared" si="12"/>
        <v>4.7699999999999999E-3</v>
      </c>
    </row>
    <row r="18" spans="1:29">
      <c r="A18" s="8"/>
      <c r="B18" s="4"/>
      <c r="C18" s="5"/>
      <c r="E18" t="s">
        <v>29</v>
      </c>
      <c r="G18">
        <f>(((G17/$I17)/(G$5/$I$5)-1)-G$3*(($K17/$I17)/($K$5/$I$5)-1))*10000</f>
        <v>-13067.436440458743</v>
      </c>
      <c r="H18">
        <f t="shared" ref="H18:L18" si="13">(((H17/$I17)/(H$5/$I$5)-1)-H$3*(($K17/$I17)/($K$5/$I$5)-1))*10000</f>
        <v>-5764.906158444036</v>
      </c>
      <c r="I18">
        <f t="shared" si="13"/>
        <v>0</v>
      </c>
      <c r="J18">
        <f t="shared" si="13"/>
        <v>-3113.5593728317976</v>
      </c>
      <c r="K18">
        <f t="shared" si="13"/>
        <v>0</v>
      </c>
      <c r="L18">
        <f t="shared" si="13"/>
        <v>-3334.0145165532986</v>
      </c>
      <c r="O18">
        <f>(((O17/$R17)/(O$5/$R$5)-1)-O$3*(($P17/$R17)/($P$5/$R$5)-1))*10000</f>
        <v>-23054.423593500094</v>
      </c>
      <c r="P18">
        <f t="shared" ref="P18:T18" si="14">(((P17/$R17)/(P$5/$R$5)-1)-P$3*(($P17/$R17)/($P$5/$R$5)-1))*10000</f>
        <v>0</v>
      </c>
      <c r="Q18">
        <f t="shared" si="14"/>
        <v>47733.407141317744</v>
      </c>
      <c r="R18">
        <f t="shared" si="14"/>
        <v>0</v>
      </c>
      <c r="S18">
        <f t="shared" si="14"/>
        <v>22594.283169482555</v>
      </c>
      <c r="T18">
        <f t="shared" si="14"/>
        <v>4464.9654823831615</v>
      </c>
      <c r="X18">
        <f>(((X17/$Z17)/(X$5/$Z$5)-1)-X$3*(($AB17/$Z17)/($AB$5/$Z$5)-1))*10000</f>
        <v>27523.868833429071</v>
      </c>
      <c r="Y18">
        <f t="shared" ref="Y18:AC18" si="15">(((Y17/$Z17)/(Y$5/$Z$5)-1)-Y$3*(($AB17/$Z17)/($AB$5/$Z$5)-1))*10000</f>
        <v>79975.61448165444</v>
      </c>
      <c r="Z18">
        <f t="shared" si="15"/>
        <v>0</v>
      </c>
      <c r="AA18">
        <f t="shared" si="15"/>
        <v>14707.197970334633</v>
      </c>
      <c r="AB18">
        <f t="shared" si="15"/>
        <v>0</v>
      </c>
      <c r="AC18">
        <f t="shared" si="15"/>
        <v>-70641.643771992298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16">G20</f>
        <v>1</v>
      </c>
      <c r="I20">
        <f t="shared" si="16"/>
        <v>1</v>
      </c>
      <c r="J20">
        <f t="shared" si="16"/>
        <v>1</v>
      </c>
      <c r="K20">
        <f t="shared" si="16"/>
        <v>1</v>
      </c>
      <c r="L20">
        <f t="shared" si="16"/>
        <v>1</v>
      </c>
      <c r="N20" s="6">
        <v>2</v>
      </c>
      <c r="O20">
        <f>N20</f>
        <v>2</v>
      </c>
      <c r="P20">
        <f t="shared" ref="P20:T20" si="17">O20</f>
        <v>2</v>
      </c>
      <c r="Q20">
        <f t="shared" si="17"/>
        <v>2</v>
      </c>
      <c r="R20">
        <f t="shared" si="17"/>
        <v>2</v>
      </c>
      <c r="S20">
        <f t="shared" si="17"/>
        <v>2</v>
      </c>
      <c r="T20">
        <f t="shared" si="17"/>
        <v>2</v>
      </c>
      <c r="X20" s="6">
        <v>3</v>
      </c>
      <c r="Y20">
        <f>X20</f>
        <v>3</v>
      </c>
      <c r="Z20">
        <f t="shared" ref="Z20:AC20" si="18">Y20</f>
        <v>3</v>
      </c>
      <c r="AA20">
        <f t="shared" si="18"/>
        <v>3</v>
      </c>
      <c r="AB20">
        <f t="shared" si="18"/>
        <v>3</v>
      </c>
      <c r="AC20">
        <f t="shared" si="18"/>
        <v>3</v>
      </c>
    </row>
    <row r="21" spans="1:29">
      <c r="A21" s="1"/>
      <c r="B21" s="2"/>
      <c r="C21" s="3"/>
      <c r="E21" t="s">
        <v>28</v>
      </c>
      <c r="F21">
        <f>IF(F$5="","",(F$6*F20))</f>
        <v>0</v>
      </c>
      <c r="G21">
        <f t="shared" ref="G21:AC21" si="19">IF(G$5="","",(G$6*G20))</f>
        <v>2.0969999999999999E-3</v>
      </c>
      <c r="H21">
        <f t="shared" si="19"/>
        <v>0.28118399999999999</v>
      </c>
      <c r="I21">
        <f t="shared" si="19"/>
        <v>0.509575</v>
      </c>
      <c r="J21">
        <f t="shared" si="19"/>
        <v>0.15606500000000001</v>
      </c>
      <c r="K21">
        <f t="shared" si="19"/>
        <v>0.51128399999999996</v>
      </c>
      <c r="L21">
        <f t="shared" si="19"/>
        <v>1.125E-2</v>
      </c>
      <c r="M21" t="str">
        <f t="shared" si="19"/>
        <v/>
      </c>
      <c r="N21">
        <f t="shared" si="19"/>
        <v>0</v>
      </c>
      <c r="O21">
        <f t="shared" si="19"/>
        <v>0</v>
      </c>
      <c r="P21">
        <f t="shared" si="19"/>
        <v>0.15027400000000002</v>
      </c>
      <c r="Q21">
        <f t="shared" si="19"/>
        <v>0.49235200000000001</v>
      </c>
      <c r="R21">
        <f t="shared" si="19"/>
        <v>0.10761599999999999</v>
      </c>
      <c r="S21">
        <f t="shared" si="19"/>
        <v>0.56200000000000006</v>
      </c>
      <c r="T21">
        <f t="shared" si="19"/>
        <v>1.66E-2</v>
      </c>
      <c r="U21" t="str">
        <f t="shared" si="19"/>
        <v/>
      </c>
      <c r="V21">
        <f t="shared" si="19"/>
        <v>0</v>
      </c>
      <c r="W21" t="str">
        <f t="shared" si="19"/>
        <v/>
      </c>
      <c r="X21">
        <f t="shared" si="19"/>
        <v>0</v>
      </c>
      <c r="Y21">
        <f t="shared" si="19"/>
        <v>0.55194239999999994</v>
      </c>
      <c r="Z21">
        <f t="shared" si="19"/>
        <v>0.14280720000000002</v>
      </c>
      <c r="AA21">
        <f t="shared" si="19"/>
        <v>0.64999200000000001</v>
      </c>
      <c r="AB21">
        <f t="shared" si="19"/>
        <v>0.80344199999999999</v>
      </c>
      <c r="AC21">
        <f t="shared" si="19"/>
        <v>1.431E-2</v>
      </c>
    </row>
    <row r="22" spans="1:29">
      <c r="A22" s="8"/>
      <c r="B22" s="4"/>
      <c r="C22" s="5"/>
      <c r="E22" t="s">
        <v>29</v>
      </c>
      <c r="G22">
        <f>(((G21/$I21)/(G$5/$I$5)-1)-G$3*(($K21/$I21)/($K$5/$I$5)-1))*10000</f>
        <v>-13067.436440458743</v>
      </c>
      <c r="H22">
        <f t="shared" ref="H22:L22" si="20">(((H21/$I21)/(H$5/$I$5)-1)-H$3*(($K21/$I21)/($K$5/$I$5)-1))*10000</f>
        <v>-5764.906158444036</v>
      </c>
      <c r="I22">
        <f t="shared" si="20"/>
        <v>0</v>
      </c>
      <c r="J22">
        <f t="shared" si="20"/>
        <v>-3113.5593728317976</v>
      </c>
      <c r="K22">
        <f t="shared" si="20"/>
        <v>0</v>
      </c>
      <c r="L22">
        <f t="shared" si="20"/>
        <v>-3334.0145165532986</v>
      </c>
      <c r="O22">
        <f>(((O21/$R21)/(O$5/$R$5)-1)-O$3*(($P21/$R21)/($P$5/$R$5)-1))*10000</f>
        <v>-23054.423593500094</v>
      </c>
      <c r="P22">
        <f t="shared" ref="P22:T22" si="21">(((P21/$R21)/(P$5/$R$5)-1)-P$3*(($P21/$R21)/($P$5/$R$5)-1))*10000</f>
        <v>0</v>
      </c>
      <c r="Q22">
        <f t="shared" si="21"/>
        <v>47733.407141317744</v>
      </c>
      <c r="R22">
        <f t="shared" si="21"/>
        <v>0</v>
      </c>
      <c r="S22">
        <f t="shared" si="21"/>
        <v>22594.283169482555</v>
      </c>
      <c r="T22">
        <f t="shared" si="21"/>
        <v>4464.9654823831615</v>
      </c>
      <c r="X22">
        <f>(((X21/$Z21)/(X$5/$Z$5)-1)-X$3*(($AB21/$Z21)/($AB$5/$Z$5)-1))*10000</f>
        <v>27523.868833429071</v>
      </c>
      <c r="Y22">
        <f t="shared" ref="Y22:AC22" si="22">(((Y21/$Z21)/(Y$5/$Z$5)-1)-Y$3*(($AB21/$Z21)/($AB$5/$Z$5)-1))*10000</f>
        <v>79975.61448165444</v>
      </c>
      <c r="Z22">
        <f t="shared" si="22"/>
        <v>0</v>
      </c>
      <c r="AA22">
        <f t="shared" si="22"/>
        <v>14707.197970334633</v>
      </c>
      <c r="AB22">
        <f t="shared" si="22"/>
        <v>0</v>
      </c>
      <c r="AC22">
        <f t="shared" si="22"/>
        <v>-70641.643771992298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23">G24</f>
        <v>1</v>
      </c>
      <c r="I24">
        <f t="shared" si="23"/>
        <v>1</v>
      </c>
      <c r="J24">
        <f t="shared" si="23"/>
        <v>1</v>
      </c>
      <c r="K24">
        <f t="shared" si="23"/>
        <v>1</v>
      </c>
      <c r="L24">
        <f t="shared" si="23"/>
        <v>1</v>
      </c>
      <c r="N24" s="6">
        <v>2</v>
      </c>
      <c r="O24">
        <f>N24</f>
        <v>2</v>
      </c>
      <c r="P24">
        <f t="shared" ref="P24:T24" si="24">O24</f>
        <v>2</v>
      </c>
      <c r="Q24">
        <f t="shared" si="24"/>
        <v>2</v>
      </c>
      <c r="R24">
        <f t="shared" si="24"/>
        <v>2</v>
      </c>
      <c r="S24">
        <f t="shared" si="24"/>
        <v>2</v>
      </c>
      <c r="T24">
        <f t="shared" si="24"/>
        <v>2</v>
      </c>
      <c r="X24" s="6">
        <v>3</v>
      </c>
      <c r="Y24">
        <f>X24</f>
        <v>3</v>
      </c>
      <c r="Z24">
        <f t="shared" ref="Z24:AC24" si="25">Y24</f>
        <v>3</v>
      </c>
      <c r="AA24">
        <f t="shared" si="25"/>
        <v>3</v>
      </c>
      <c r="AB24">
        <f t="shared" si="25"/>
        <v>3</v>
      </c>
      <c r="AC24">
        <f t="shared" si="25"/>
        <v>3</v>
      </c>
    </row>
    <row r="25" spans="1:29">
      <c r="A25" s="1"/>
      <c r="B25" s="2"/>
      <c r="C25" s="3"/>
      <c r="E25" t="s">
        <v>28</v>
      </c>
      <c r="F25">
        <f>IF(F$5="","",(F$7*F24))</f>
        <v>0</v>
      </c>
      <c r="G25">
        <f>IF(G$5="","",(G$7*G24))</f>
        <v>1.4251200342518119E-3</v>
      </c>
      <c r="H25">
        <f t="shared" ref="H25:AC25" si="26">IF(H$5="","",(H$7*H24))</f>
        <v>0.1910924900863431</v>
      </c>
      <c r="I25">
        <f t="shared" si="26"/>
        <v>0.34630688672096666</v>
      </c>
      <c r="J25">
        <f t="shared" si="26"/>
        <v>0.10606168724153985</v>
      </c>
      <c r="K25">
        <f t="shared" si="26"/>
        <v>0.34746832217091245</v>
      </c>
      <c r="L25">
        <f t="shared" si="26"/>
        <v>7.6454937459861155E-3</v>
      </c>
      <c r="M25" t="str">
        <f t="shared" si="26"/>
        <v/>
      </c>
      <c r="N25">
        <f t="shared" si="26"/>
        <v>0</v>
      </c>
      <c r="O25">
        <f t="shared" si="26"/>
        <v>0</v>
      </c>
      <c r="P25">
        <f t="shared" si="26"/>
        <v>0.22617286328999237</v>
      </c>
      <c r="Q25">
        <f t="shared" si="26"/>
        <v>0.74102413981496673</v>
      </c>
      <c r="R25">
        <f t="shared" si="26"/>
        <v>0.16196959457934049</v>
      </c>
      <c r="S25">
        <f t="shared" si="26"/>
        <v>0.84584924317563714</v>
      </c>
      <c r="T25">
        <f t="shared" si="26"/>
        <v>2.4984159140063304E-2</v>
      </c>
      <c r="U25" t="str">
        <f t="shared" si="26"/>
        <v/>
      </c>
      <c r="V25">
        <f t="shared" si="26"/>
        <v>0</v>
      </c>
      <c r="W25" t="str">
        <f t="shared" si="26"/>
        <v/>
      </c>
      <c r="X25">
        <f t="shared" si="26"/>
        <v>0</v>
      </c>
      <c r="Y25">
        <f t="shared" si="26"/>
        <v>0.76570270543228414</v>
      </c>
      <c r="Z25">
        <f t="shared" si="26"/>
        <v>0.19811462100974542</v>
      </c>
      <c r="AA25">
        <f t="shared" si="26"/>
        <v>0.90172567447136021</v>
      </c>
      <c r="AB25">
        <f t="shared" si="26"/>
        <v>1.1146049172122405</v>
      </c>
      <c r="AC25">
        <f t="shared" si="26"/>
        <v>1.9852081874369477E-2</v>
      </c>
    </row>
    <row r="26" spans="1:29">
      <c r="A26" s="8"/>
      <c r="B26" s="4"/>
      <c r="C26" s="5"/>
      <c r="E26" t="s">
        <v>29</v>
      </c>
      <c r="G26">
        <f>(((G25/$I25)/(G$5/$I$5)-1)-G$3*(($K25/$I25)/($K$5/$I$5)-1))*10000</f>
        <v>-13067.436440458743</v>
      </c>
      <c r="H26">
        <f t="shared" ref="H26:L26" si="27">(((H25/$I25)/(H$5/$I$5)-1)-H$3*(($K25/$I25)/($K$5/$I$5)-1))*10000</f>
        <v>-5764.9061584440351</v>
      </c>
      <c r="I26">
        <f t="shared" si="27"/>
        <v>0</v>
      </c>
      <c r="J26">
        <f t="shared" si="27"/>
        <v>-3113.5593728317976</v>
      </c>
      <c r="K26">
        <f t="shared" si="27"/>
        <v>0</v>
      </c>
      <c r="L26">
        <f t="shared" si="27"/>
        <v>-3334.0145165533008</v>
      </c>
      <c r="O26">
        <f>(((O25/$R25)/(O$5/$R$5)-1)-O$3*(($P25/$R25)/($P$5/$R$5)-1))*10000</f>
        <v>-23054.423593500094</v>
      </c>
      <c r="P26">
        <f t="shared" ref="P26:T26" si="28">(((P25/$R25)/(P$5/$R$5)-1)-P$3*(($P25/$R25)/($P$5/$R$5)-1))*10000</f>
        <v>0</v>
      </c>
      <c r="Q26">
        <f t="shared" si="28"/>
        <v>47733.407141317744</v>
      </c>
      <c r="R26">
        <f t="shared" si="28"/>
        <v>0</v>
      </c>
      <c r="S26">
        <f t="shared" si="28"/>
        <v>22594.283169482555</v>
      </c>
      <c r="T26">
        <f t="shared" si="28"/>
        <v>4464.9654823831615</v>
      </c>
      <c r="X26">
        <f>(((X25/$Z25)/(X$5/$Z$5)-1)-X$3*(($AB25/$Z25)/($AB$5/$Z$5)-1))*10000</f>
        <v>27523.868833429082</v>
      </c>
      <c r="Y26">
        <f t="shared" ref="Y26:AC26" si="29">(((Y25/$Z25)/(Y$5/$Z$5)-1)-Y$3*(($AB25/$Z25)/($AB$5/$Z$5)-1))*10000</f>
        <v>79975.61448165444</v>
      </c>
      <c r="Z26">
        <f t="shared" si="29"/>
        <v>0</v>
      </c>
      <c r="AA26">
        <f t="shared" si="29"/>
        <v>14707.19797033463</v>
      </c>
      <c r="AB26">
        <f t="shared" si="29"/>
        <v>0</v>
      </c>
      <c r="AC26">
        <f t="shared" si="29"/>
        <v>-70641.643771992298</v>
      </c>
    </row>
    <row r="29" spans="1:29" ht="18">
      <c r="A29" s="9" t="s">
        <v>37</v>
      </c>
    </row>
    <row r="30" spans="1:29">
      <c r="A30" s="1"/>
      <c r="B30" s="2"/>
      <c r="C30" s="3"/>
    </row>
    <row r="31" spans="1:29">
      <c r="A31" s="8"/>
      <c r="B31" s="4"/>
      <c r="C31" s="5"/>
      <c r="E31" t="s">
        <v>23</v>
      </c>
      <c r="F31" s="6">
        <v>1</v>
      </c>
      <c r="G31">
        <f>F31</f>
        <v>1</v>
      </c>
      <c r="H31">
        <f t="shared" ref="H31:L31" si="30">G31</f>
        <v>1</v>
      </c>
      <c r="I31">
        <f t="shared" si="30"/>
        <v>1</v>
      </c>
      <c r="J31">
        <f t="shared" si="30"/>
        <v>1</v>
      </c>
      <c r="K31">
        <f t="shared" si="30"/>
        <v>1</v>
      </c>
      <c r="L31">
        <f t="shared" si="30"/>
        <v>1</v>
      </c>
    </row>
    <row r="32" spans="1:29">
      <c r="A32" s="8"/>
      <c r="B32" s="4"/>
      <c r="C32" s="5"/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/>
      <c r="B33" s="4"/>
      <c r="C33" s="5"/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/>
      <c r="B34" s="4"/>
      <c r="C34" s="5"/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>IF(F$5="","",(F$6*F31))</f>
        <v>0</v>
      </c>
      <c r="G35">
        <f t="shared" ref="G35:L35" si="31">IF(G$5="","",(G$6*G31))</f>
        <v>2.0969999999999999E-3</v>
      </c>
      <c r="H35">
        <f t="shared" si="31"/>
        <v>0.28118399999999999</v>
      </c>
      <c r="I35">
        <f t="shared" si="31"/>
        <v>0.509575</v>
      </c>
      <c r="J35">
        <f t="shared" si="31"/>
        <v>0.15606500000000001</v>
      </c>
      <c r="K35">
        <f t="shared" si="31"/>
        <v>0.51128399999999996</v>
      </c>
      <c r="L35">
        <f t="shared" si="31"/>
        <v>1.125E-2</v>
      </c>
    </row>
    <row r="36" spans="1:12">
      <c r="F36">
        <f t="shared" ref="F36:L38" si="32">IF(F$5="","",(F$6*F32))</f>
        <v>0</v>
      </c>
      <c r="G36">
        <f t="shared" si="32"/>
        <v>2.0970000000000001E-5</v>
      </c>
      <c r="H36">
        <f t="shared" si="32"/>
        <v>5.6236799999999998E-3</v>
      </c>
      <c r="I36">
        <f t="shared" si="32"/>
        <v>5.0957500000000005E-3</v>
      </c>
      <c r="J36">
        <f t="shared" si="32"/>
        <v>1.5606500000000002E-3</v>
      </c>
      <c r="K36">
        <f t="shared" si="32"/>
        <v>5.1128399999999996E-3</v>
      </c>
      <c r="L36">
        <f t="shared" si="32"/>
        <v>1.125E-4</v>
      </c>
    </row>
    <row r="37" spans="1:12">
      <c r="F37">
        <f t="shared" si="32"/>
        <v>0</v>
      </c>
      <c r="G37">
        <f t="shared" si="32"/>
        <v>2.097E-4</v>
      </c>
      <c r="H37">
        <f t="shared" si="32"/>
        <v>8.4355199999999991E-2</v>
      </c>
      <c r="I37">
        <f t="shared" si="32"/>
        <v>5.0957500000000003E-2</v>
      </c>
      <c r="J37">
        <f t="shared" si="32"/>
        <v>1.5606500000000002E-2</v>
      </c>
      <c r="K37">
        <f t="shared" si="32"/>
        <v>5.1128399999999997E-2</v>
      </c>
      <c r="L37">
        <f t="shared" si="32"/>
        <v>1.1249999999999999E-3</v>
      </c>
    </row>
    <row r="38" spans="1:12">
      <c r="F38">
        <f t="shared" si="32"/>
        <v>0</v>
      </c>
      <c r="G38">
        <f>IF(G$5="","",(G$6*G34))</f>
        <v>1.0485E-3</v>
      </c>
      <c r="H38">
        <f t="shared" si="32"/>
        <v>0.56236799999999998</v>
      </c>
      <c r="I38">
        <f t="shared" si="32"/>
        <v>0.2547875</v>
      </c>
      <c r="J38">
        <f t="shared" si="32"/>
        <v>7.8032500000000005E-2</v>
      </c>
      <c r="K38">
        <f t="shared" si="32"/>
        <v>0.25564199999999998</v>
      </c>
      <c r="L38">
        <f t="shared" si="32"/>
        <v>5.6249999999999998E-3</v>
      </c>
    </row>
    <row r="39" spans="1:12">
      <c r="E39" t="s">
        <v>29</v>
      </c>
      <c r="G39">
        <f>(((G35/$I35)/(G$5/$I$5)-1)-G$3*(($K35/$I35)/($K$5/$I$5)-1))*10000</f>
        <v>-13067.436440458743</v>
      </c>
      <c r="H39">
        <f t="shared" ref="H39:L39" si="33">(((H35/$I35)/(H$5/$I$5)-1)-H$3*(($K35/$I35)/($K$5/$I$5)-1))*10000</f>
        <v>-5764.906158444036</v>
      </c>
      <c r="I39">
        <f t="shared" si="33"/>
        <v>0</v>
      </c>
      <c r="J39">
        <f t="shared" si="33"/>
        <v>-3113.5593728317976</v>
      </c>
      <c r="K39">
        <f t="shared" si="33"/>
        <v>0</v>
      </c>
      <c r="L39">
        <f t="shared" si="33"/>
        <v>-3334.0145165532986</v>
      </c>
    </row>
    <row r="40" spans="1:12">
      <c r="G40">
        <f t="shared" ref="G40:L42" si="34">(((G36/$I36)/(G$5/$I$5)-1)-G$3*(($K36/$I36)/($K$5/$I$5)-1))*10000</f>
        <v>-13067.436440458743</v>
      </c>
      <c r="H40">
        <f t="shared" si="34"/>
        <v>39.931206026354857</v>
      </c>
      <c r="I40">
        <f t="shared" si="34"/>
        <v>0</v>
      </c>
      <c r="J40">
        <f t="shared" si="34"/>
        <v>-3113.5593728317976</v>
      </c>
      <c r="K40">
        <f t="shared" si="34"/>
        <v>0</v>
      </c>
      <c r="L40">
        <f t="shared" si="34"/>
        <v>-3334.0145165532986</v>
      </c>
    </row>
    <row r="41" spans="1:12">
      <c r="G41">
        <f t="shared" si="34"/>
        <v>-13067.436440458743</v>
      </c>
      <c r="H41">
        <f t="shared" si="34"/>
        <v>5844.7685704967425</v>
      </c>
      <c r="I41">
        <f t="shared" si="34"/>
        <v>0</v>
      </c>
      <c r="J41">
        <f t="shared" si="34"/>
        <v>-3113.5593728317976</v>
      </c>
      <c r="K41">
        <f t="shared" si="34"/>
        <v>0</v>
      </c>
      <c r="L41">
        <f t="shared" si="34"/>
        <v>-3334.0145165532986</v>
      </c>
    </row>
    <row r="42" spans="1:12">
      <c r="G42">
        <f t="shared" si="34"/>
        <v>-13067.436440458743</v>
      </c>
      <c r="H42">
        <f t="shared" si="34"/>
        <v>11649.605934967138</v>
      </c>
      <c r="I42">
        <f t="shared" si="34"/>
        <v>0</v>
      </c>
      <c r="J42">
        <f t="shared" si="34"/>
        <v>-3113.5593728317976</v>
      </c>
      <c r="K42">
        <f t="shared" si="34"/>
        <v>0</v>
      </c>
      <c r="L42">
        <f t="shared" si="34"/>
        <v>-3334.0145165532986</v>
      </c>
    </row>
    <row r="45" spans="1:12">
      <c r="A45" s="7"/>
    </row>
    <row r="46" spans="1:12">
      <c r="A46" s="1"/>
      <c r="B46" s="2"/>
      <c r="C46" s="3"/>
    </row>
    <row r="47" spans="1:12">
      <c r="A47" s="8"/>
      <c r="B47" s="4"/>
      <c r="C47" s="5"/>
      <c r="F47" s="6"/>
    </row>
    <row r="48" spans="1:12">
      <c r="A48" s="8"/>
      <c r="B48" s="4"/>
      <c r="C48" s="5"/>
    </row>
    <row r="49" spans="1:6">
      <c r="A49" s="8"/>
      <c r="B49" s="4"/>
      <c r="C49" s="5"/>
    </row>
    <row r="50" spans="1:6">
      <c r="A50" s="8"/>
      <c r="B50" s="4"/>
      <c r="C50" s="5"/>
    </row>
    <row r="60" spans="1:6">
      <c r="A60" s="7"/>
    </row>
    <row r="61" spans="1:6" ht="18">
      <c r="A61" s="9"/>
    </row>
    <row r="62" spans="1:6">
      <c r="A62" s="1"/>
      <c r="B62" s="2"/>
      <c r="C62" s="3"/>
    </row>
    <row r="63" spans="1:6">
      <c r="A63" s="8"/>
      <c r="B63" s="4"/>
      <c r="C63" s="4"/>
      <c r="F63" s="6"/>
    </row>
    <row r="64" spans="1:6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DE07-7FC9-0642-8482-8A2C6133C6AF}">
  <dimension ref="A1:AC66"/>
  <sheetViews>
    <sheetView tabSelected="1" topLeftCell="B1" zoomScale="80" zoomScaleNormal="80" workbookViewId="0">
      <selection activeCell="T38" sqref="T38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(LN(F$2)-LN($I$2))/(LN($K$2)-LN($I$2))</f>
        <v>-2.0622654896035155</v>
      </c>
      <c r="G3">
        <f t="shared" ref="G3:L3" si="0">(LN(G$2)-LN($I$2))/(LN($K$2)-LN($I$2))</f>
        <v>-1.0204963126320516</v>
      </c>
      <c r="H3">
        <f t="shared" si="0"/>
        <v>-0.5070714180540099</v>
      </c>
      <c r="I3">
        <f t="shared" si="0"/>
        <v>0</v>
      </c>
      <c r="J3">
        <f t="shared" si="0"/>
        <v>0.50306948827691667</v>
      </c>
      <c r="K3">
        <f>(LN(K$2)-LN($I$2))/(LN($K$2)-LN($I$2))</f>
        <v>1</v>
      </c>
      <c r="L3">
        <f t="shared" si="0"/>
        <v>1.9804174217763351</v>
      </c>
      <c r="N3">
        <f>(LN(N$2)-LN($R$2))/(LN($P$2)-LN($R$2))</f>
        <v>2.5379770247331326</v>
      </c>
      <c r="O3">
        <f t="shared" ref="O3:T3" si="1">(LN(O$2)-LN($R$2))/(LN($P$2)-LN($R$2))</f>
        <v>1.5080269493949841</v>
      </c>
      <c r="P3">
        <f t="shared" si="1"/>
        <v>1</v>
      </c>
      <c r="Q3">
        <f t="shared" si="1"/>
        <v>0.49826876459393649</v>
      </c>
      <c r="R3">
        <f t="shared" si="1"/>
        <v>0</v>
      </c>
      <c r="S3">
        <f t="shared" si="1"/>
        <v>-0.49207598133426794</v>
      </c>
      <c r="T3">
        <f t="shared" si="1"/>
        <v>-1.4636297272902596</v>
      </c>
      <c r="X3">
        <f>(LN(X$2)-LN($Z$2))/(LN($AB$2)-LN($Z$2))</f>
        <v>-1.0292255886504609</v>
      </c>
      <c r="Y3">
        <f t="shared" ref="Y3:AC3" si="2">(LN(Y$2)-LN($Z$2))/(LN($AB$2)-LN($Z$2))</f>
        <v>-0.34018970353228256</v>
      </c>
      <c r="Z3">
        <f t="shared" si="2"/>
        <v>0</v>
      </c>
      <c r="AA3">
        <f t="shared" si="2"/>
        <v>0.33607160984629325</v>
      </c>
      <c r="AB3">
        <f t="shared" si="2"/>
        <v>1</v>
      </c>
      <c r="AC3">
        <f t="shared" si="2"/>
        <v>1.6520130166548828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/>
      <c r="B13" s="2"/>
      <c r="C13" s="3"/>
      <c r="D13" t="s">
        <v>34</v>
      </c>
      <c r="E13" t="s">
        <v>28</v>
      </c>
      <c r="W13" t="str">
        <f>IF(W$5="","",((1-$C14)*W$5)+($C14*W$6*W12))</f>
        <v/>
      </c>
      <c r="X13">
        <f t="shared" ref="X13:AC13" si="7">IF(X$5="","",(X$6*X12))</f>
        <v>0</v>
      </c>
      <c r="Y13">
        <f>IF(Y$5="","",(Y$6*Y12))</f>
        <v>0.18398079999999997</v>
      </c>
      <c r="Z13">
        <f>IF(Z$5="","",(Z$6*Z12))</f>
        <v>4.7602400000000003E-2</v>
      </c>
      <c r="AA13">
        <f t="shared" si="7"/>
        <v>0.216664</v>
      </c>
      <c r="AB13">
        <f t="shared" si="7"/>
        <v>0.267814</v>
      </c>
      <c r="AC13">
        <f t="shared" si="7"/>
        <v>4.7699999999999999E-3</v>
      </c>
    </row>
    <row r="14" spans="1:29">
      <c r="A14" s="8"/>
      <c r="B14" s="4"/>
      <c r="C14" s="5"/>
      <c r="E14" t="s">
        <v>44</v>
      </c>
      <c r="X14">
        <f>(X13/$Z13)/(X$5/$Z$5)-1</f>
        <v>-1</v>
      </c>
      <c r="Y14">
        <f>(Y13/$Z13)/(Y$5/$Z$5)-1</f>
        <v>6.7452229299363058</v>
      </c>
      <c r="Z14">
        <f t="shared" ref="Y14:AC14" si="8">(Z13/$Z13)/(Z$5/$Z$5)-1</f>
        <v>0</v>
      </c>
      <c r="AA14">
        <f t="shared" si="8"/>
        <v>2.7197452229299364</v>
      </c>
      <c r="AB14">
        <f t="shared" si="8"/>
        <v>3.7515923566878984</v>
      </c>
      <c r="AC14">
        <f t="shared" si="8"/>
        <v>-0.80891719745222934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9">G16</f>
        <v>1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1</v>
      </c>
      <c r="N16" s="6">
        <v>1</v>
      </c>
      <c r="O16">
        <f>N16</f>
        <v>1</v>
      </c>
      <c r="P16">
        <f t="shared" ref="P16:T16" si="10">O16</f>
        <v>1</v>
      </c>
      <c r="Q16">
        <f t="shared" si="10"/>
        <v>1</v>
      </c>
      <c r="R16">
        <f t="shared" si="10"/>
        <v>1</v>
      </c>
      <c r="S16">
        <f t="shared" si="10"/>
        <v>1</v>
      </c>
      <c r="T16">
        <f t="shared" si="10"/>
        <v>1</v>
      </c>
      <c r="X16" s="6">
        <v>1</v>
      </c>
      <c r="Y16">
        <f>X16</f>
        <v>1</v>
      </c>
      <c r="Z16">
        <f t="shared" ref="Z16:AC16" si="11">Y16</f>
        <v>1</v>
      </c>
      <c r="AA16">
        <f t="shared" si="11"/>
        <v>1</v>
      </c>
      <c r="AB16">
        <f t="shared" si="11"/>
        <v>1</v>
      </c>
      <c r="AC16">
        <f t="shared" si="11"/>
        <v>1</v>
      </c>
    </row>
    <row r="17" spans="1:29">
      <c r="A17" s="1"/>
      <c r="B17" s="2"/>
      <c r="C17" s="3"/>
      <c r="E17" t="s">
        <v>28</v>
      </c>
      <c r="F17">
        <f>IF(F$5="","",(F$6*F16))</f>
        <v>0</v>
      </c>
      <c r="G17">
        <f t="shared" ref="G17:AC17" si="12">IF(G$5="","",(G$6*G16))</f>
        <v>2.0969999999999999E-3</v>
      </c>
      <c r="H17">
        <f t="shared" si="12"/>
        <v>0.28118399999999999</v>
      </c>
      <c r="I17">
        <f t="shared" si="12"/>
        <v>0.509575</v>
      </c>
      <c r="J17">
        <f t="shared" si="12"/>
        <v>0.15606500000000001</v>
      </c>
      <c r="K17">
        <f t="shared" si="12"/>
        <v>0.51128399999999996</v>
      </c>
      <c r="L17">
        <f t="shared" si="12"/>
        <v>1.125E-2</v>
      </c>
      <c r="M17" t="str">
        <f t="shared" si="12"/>
        <v/>
      </c>
      <c r="N17">
        <f t="shared" si="12"/>
        <v>0</v>
      </c>
      <c r="O17">
        <f t="shared" si="12"/>
        <v>0</v>
      </c>
      <c r="P17">
        <f t="shared" si="12"/>
        <v>7.5137000000000009E-2</v>
      </c>
      <c r="Q17">
        <f t="shared" si="12"/>
        <v>0.24617600000000001</v>
      </c>
      <c r="R17">
        <f t="shared" si="12"/>
        <v>5.3807999999999995E-2</v>
      </c>
      <c r="S17">
        <f t="shared" si="12"/>
        <v>0.28100000000000003</v>
      </c>
      <c r="T17">
        <f t="shared" si="12"/>
        <v>8.3000000000000001E-3</v>
      </c>
      <c r="U17" t="str">
        <f t="shared" si="12"/>
        <v/>
      </c>
      <c r="V17">
        <f t="shared" si="12"/>
        <v>0</v>
      </c>
      <c r="W17" t="str">
        <f t="shared" si="12"/>
        <v/>
      </c>
      <c r="X17">
        <f t="shared" si="12"/>
        <v>0</v>
      </c>
      <c r="Y17">
        <f t="shared" si="12"/>
        <v>0.18398079999999997</v>
      </c>
      <c r="Z17">
        <f t="shared" si="12"/>
        <v>4.7602400000000003E-2</v>
      </c>
      <c r="AA17">
        <f t="shared" si="12"/>
        <v>0.216664</v>
      </c>
      <c r="AB17">
        <f t="shared" si="12"/>
        <v>0.267814</v>
      </c>
      <c r="AC17">
        <f t="shared" si="12"/>
        <v>4.7699999999999999E-3</v>
      </c>
    </row>
    <row r="18" spans="1:29">
      <c r="A18" s="8"/>
      <c r="B18" s="4"/>
      <c r="C18" s="5"/>
      <c r="E18" t="s">
        <v>44</v>
      </c>
      <c r="G18">
        <f>(G17/$I17)/(G$5/$I$5)-1</f>
        <v>-0.99249374478732277</v>
      </c>
      <c r="H18">
        <f t="shared" ref="H18:L18" si="13">(H17/$I17)/(H$5/$I$5)-1</f>
        <v>-0.4195162635529609</v>
      </c>
      <c r="I18">
        <f t="shared" si="13"/>
        <v>0</v>
      </c>
      <c r="J18">
        <f t="shared" si="13"/>
        <v>-0.4687239366138447</v>
      </c>
      <c r="K18">
        <f t="shared" si="13"/>
        <v>-0.31442869057547973</v>
      </c>
      <c r="L18">
        <f t="shared" si="13"/>
        <v>-0.96246872393661387</v>
      </c>
      <c r="O18">
        <f>(O17/$R17)/(O$5/$R$5)-1</f>
        <v>-1</v>
      </c>
      <c r="P18">
        <f t="shared" ref="P18:T18" si="14">(P17/$R17)/(P$5/$R$5)-1</f>
        <v>0.87005649717514166</v>
      </c>
      <c r="Q18">
        <f t="shared" si="14"/>
        <v>5.2090395480225995</v>
      </c>
      <c r="R18">
        <f t="shared" si="14"/>
        <v>0</v>
      </c>
      <c r="S18">
        <f t="shared" si="14"/>
        <v>1.8248587570621471</v>
      </c>
      <c r="T18">
        <f t="shared" si="14"/>
        <v>-0.85875706214689262</v>
      </c>
      <c r="X18">
        <f>(X17/$Z17)/(X$5/$Z$5)-1</f>
        <v>-1</v>
      </c>
      <c r="Y18">
        <f t="shared" ref="Y18" si="15">(Y17/$Z17)/(Y$5/$Z$5)-1</f>
        <v>6.7452229299363058</v>
      </c>
      <c r="Z18">
        <f t="shared" ref="Z18" si="16">(Z17/$Z17)/(Z$5/$Z$5)-1</f>
        <v>0</v>
      </c>
      <c r="AA18">
        <f t="shared" ref="AA18" si="17">(AA17/$Z17)/(AA$5/$Z$5)-1</f>
        <v>2.7197452229299364</v>
      </c>
      <c r="AB18">
        <f t="shared" ref="AB18" si="18">(AB17/$Z17)/(AB$5/$Z$5)-1</f>
        <v>3.7515923566878984</v>
      </c>
      <c r="AC18">
        <f t="shared" ref="AC18" si="19">(AC17/$Z17)/(AC$5/$Z$5)-1</f>
        <v>-0.80891719745222934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20">G20</f>
        <v>1</v>
      </c>
      <c r="I20">
        <f t="shared" si="20"/>
        <v>1</v>
      </c>
      <c r="J20">
        <f t="shared" si="20"/>
        <v>1</v>
      </c>
      <c r="K20">
        <f t="shared" si="20"/>
        <v>1</v>
      </c>
      <c r="L20">
        <f t="shared" si="20"/>
        <v>1</v>
      </c>
      <c r="N20" s="6">
        <v>2</v>
      </c>
      <c r="O20">
        <f>N20</f>
        <v>2</v>
      </c>
      <c r="P20">
        <f t="shared" ref="P20:T20" si="21">O20</f>
        <v>2</v>
      </c>
      <c r="Q20">
        <f t="shared" si="21"/>
        <v>2</v>
      </c>
      <c r="R20">
        <f t="shared" si="21"/>
        <v>2</v>
      </c>
      <c r="S20">
        <f t="shared" si="21"/>
        <v>2</v>
      </c>
      <c r="T20">
        <f t="shared" si="21"/>
        <v>2</v>
      </c>
      <c r="X20" s="6">
        <v>3</v>
      </c>
      <c r="Y20">
        <f>X20</f>
        <v>3</v>
      </c>
      <c r="Z20">
        <f t="shared" ref="Z20:AC20" si="22">Y20</f>
        <v>3</v>
      </c>
      <c r="AA20">
        <f t="shared" si="22"/>
        <v>3</v>
      </c>
      <c r="AB20">
        <f t="shared" si="22"/>
        <v>3</v>
      </c>
      <c r="AC20">
        <f t="shared" si="22"/>
        <v>3</v>
      </c>
    </row>
    <row r="21" spans="1:29">
      <c r="A21" s="1"/>
      <c r="B21" s="2"/>
      <c r="C21" s="3"/>
      <c r="E21" t="s">
        <v>28</v>
      </c>
      <c r="F21">
        <f>IF(F$5="","",(F$6*F20))</f>
        <v>0</v>
      </c>
      <c r="G21">
        <f t="shared" ref="G21:AC21" si="23">IF(G$5="","",(G$6*G20))</f>
        <v>2.0969999999999999E-3</v>
      </c>
      <c r="H21">
        <f t="shared" si="23"/>
        <v>0.28118399999999999</v>
      </c>
      <c r="I21">
        <f t="shared" si="23"/>
        <v>0.509575</v>
      </c>
      <c r="J21">
        <f t="shared" si="23"/>
        <v>0.15606500000000001</v>
      </c>
      <c r="K21">
        <f t="shared" si="23"/>
        <v>0.51128399999999996</v>
      </c>
      <c r="L21">
        <f t="shared" si="23"/>
        <v>1.125E-2</v>
      </c>
      <c r="M21" t="str">
        <f t="shared" si="23"/>
        <v/>
      </c>
      <c r="N21">
        <f t="shared" si="23"/>
        <v>0</v>
      </c>
      <c r="O21">
        <f t="shared" si="23"/>
        <v>0</v>
      </c>
      <c r="P21">
        <f t="shared" si="23"/>
        <v>0.15027400000000002</v>
      </c>
      <c r="Q21">
        <f t="shared" si="23"/>
        <v>0.49235200000000001</v>
      </c>
      <c r="R21">
        <f t="shared" si="23"/>
        <v>0.10761599999999999</v>
      </c>
      <c r="S21">
        <f t="shared" si="23"/>
        <v>0.56200000000000006</v>
      </c>
      <c r="T21">
        <f t="shared" si="23"/>
        <v>1.66E-2</v>
      </c>
      <c r="U21" t="str">
        <f t="shared" si="23"/>
        <v/>
      </c>
      <c r="V21">
        <f t="shared" si="23"/>
        <v>0</v>
      </c>
      <c r="W21" t="str">
        <f t="shared" si="23"/>
        <v/>
      </c>
      <c r="X21">
        <f t="shared" si="23"/>
        <v>0</v>
      </c>
      <c r="Y21">
        <f t="shared" si="23"/>
        <v>0.55194239999999994</v>
      </c>
      <c r="Z21">
        <f t="shared" si="23"/>
        <v>0.14280720000000002</v>
      </c>
      <c r="AA21">
        <f t="shared" si="23"/>
        <v>0.64999200000000001</v>
      </c>
      <c r="AB21">
        <f t="shared" si="23"/>
        <v>0.80344199999999999</v>
      </c>
      <c r="AC21">
        <f t="shared" si="23"/>
        <v>1.431E-2</v>
      </c>
    </row>
    <row r="22" spans="1:29">
      <c r="A22" s="8"/>
      <c r="B22" s="4"/>
      <c r="C22" s="5"/>
      <c r="E22" t="s">
        <v>44</v>
      </c>
      <c r="G22">
        <f>(G21/$I21)/(G$5/$I$5)-1</f>
        <v>-0.99249374478732277</v>
      </c>
      <c r="H22">
        <f t="shared" ref="H22" si="24">(H21/$I21)/(H$5/$I$5)-1</f>
        <v>-0.4195162635529609</v>
      </c>
      <c r="I22">
        <f t="shared" ref="I22" si="25">(I21/$I21)/(I$5/$I$5)-1</f>
        <v>0</v>
      </c>
      <c r="J22">
        <f t="shared" ref="J22" si="26">(J21/$I21)/(J$5/$I$5)-1</f>
        <v>-0.4687239366138447</v>
      </c>
      <c r="K22">
        <f t="shared" ref="K22" si="27">(K21/$I21)/(K$5/$I$5)-1</f>
        <v>-0.31442869057547973</v>
      </c>
      <c r="L22">
        <f t="shared" ref="L22" si="28">(L21/$I21)/(L$5/$I$5)-1</f>
        <v>-0.96246872393661387</v>
      </c>
      <c r="O22">
        <f>(O21/$R21)/(O$5/$R$5)-1</f>
        <v>-1</v>
      </c>
      <c r="P22">
        <f t="shared" ref="P22" si="29">(P21/$R21)/(P$5/$R$5)-1</f>
        <v>0.87005649717514166</v>
      </c>
      <c r="Q22">
        <f t="shared" ref="Q22" si="30">(Q21/$R21)/(Q$5/$R$5)-1</f>
        <v>5.2090395480225995</v>
      </c>
      <c r="R22">
        <f t="shared" ref="R22" si="31">(R21/$R21)/(R$5/$R$5)-1</f>
        <v>0</v>
      </c>
      <c r="S22">
        <f t="shared" ref="S22" si="32">(S21/$R21)/(S$5/$R$5)-1</f>
        <v>1.8248587570621471</v>
      </c>
      <c r="T22">
        <f t="shared" ref="T22" si="33">(T21/$R21)/(T$5/$R$5)-1</f>
        <v>-0.85875706214689262</v>
      </c>
      <c r="X22">
        <f>(X21/$Z21)/(X$5/$Z$5)-1</f>
        <v>-1</v>
      </c>
      <c r="Y22">
        <f t="shared" ref="Y22" si="34">(Y21/$Z21)/(Y$5/$Z$5)-1</f>
        <v>6.7452229299363058</v>
      </c>
      <c r="Z22">
        <f t="shared" ref="Z22" si="35">(Z21/$Z21)/(Z$5/$Z$5)-1</f>
        <v>0</v>
      </c>
      <c r="AA22">
        <f t="shared" ref="AA22" si="36">(AA21/$Z21)/(AA$5/$Z$5)-1</f>
        <v>2.7197452229299364</v>
      </c>
      <c r="AB22">
        <f t="shared" ref="AB22" si="37">(AB21/$Z21)/(AB$5/$Z$5)-1</f>
        <v>3.7515923566878984</v>
      </c>
      <c r="AC22">
        <f t="shared" ref="AC22" si="38">(AC21/$Z21)/(AC$5/$Z$5)-1</f>
        <v>-0.80891719745222934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39">G24</f>
        <v>1</v>
      </c>
      <c r="I24">
        <f t="shared" si="39"/>
        <v>1</v>
      </c>
      <c r="J24">
        <f t="shared" si="39"/>
        <v>1</v>
      </c>
      <c r="K24">
        <f t="shared" si="39"/>
        <v>1</v>
      </c>
      <c r="L24">
        <f t="shared" si="39"/>
        <v>1</v>
      </c>
      <c r="N24" s="6">
        <v>2</v>
      </c>
      <c r="O24">
        <f>N24</f>
        <v>2</v>
      </c>
      <c r="P24">
        <f t="shared" ref="P24:T24" si="40">O24</f>
        <v>2</v>
      </c>
      <c r="Q24">
        <f t="shared" si="40"/>
        <v>2</v>
      </c>
      <c r="R24">
        <f t="shared" si="40"/>
        <v>2</v>
      </c>
      <c r="S24">
        <f t="shared" si="40"/>
        <v>2</v>
      </c>
      <c r="T24">
        <f t="shared" si="40"/>
        <v>2</v>
      </c>
      <c r="X24" s="6">
        <v>3</v>
      </c>
      <c r="Y24">
        <f>X24</f>
        <v>3</v>
      </c>
      <c r="Z24">
        <f t="shared" ref="Z24:AC24" si="41">Y24</f>
        <v>3</v>
      </c>
      <c r="AA24">
        <f t="shared" si="41"/>
        <v>3</v>
      </c>
      <c r="AB24">
        <f t="shared" si="41"/>
        <v>3</v>
      </c>
      <c r="AC24">
        <f t="shared" si="41"/>
        <v>3</v>
      </c>
    </row>
    <row r="25" spans="1:29">
      <c r="A25" s="1"/>
      <c r="B25" s="2"/>
      <c r="C25" s="3"/>
      <c r="E25" t="s">
        <v>28</v>
      </c>
      <c r="F25">
        <f>IF(F$5="","",(F$7*F24))</f>
        <v>0</v>
      </c>
      <c r="G25">
        <f>IF(G$5="","",(G$7*G24))</f>
        <v>1.4251200342518119E-3</v>
      </c>
      <c r="H25">
        <f t="shared" ref="H25:AC25" si="42">IF(H$5="","",(H$7*H24))</f>
        <v>0.1910924900863431</v>
      </c>
      <c r="I25">
        <f t="shared" si="42"/>
        <v>0.34630688672096666</v>
      </c>
      <c r="J25">
        <f t="shared" si="42"/>
        <v>0.10606168724153985</v>
      </c>
      <c r="K25">
        <f t="shared" si="42"/>
        <v>0.34746832217091245</v>
      </c>
      <c r="L25">
        <f t="shared" si="42"/>
        <v>7.6454937459861155E-3</v>
      </c>
      <c r="M25" t="str">
        <f t="shared" si="42"/>
        <v/>
      </c>
      <c r="N25">
        <f t="shared" si="42"/>
        <v>0</v>
      </c>
      <c r="O25">
        <f t="shared" si="42"/>
        <v>0</v>
      </c>
      <c r="P25">
        <f t="shared" si="42"/>
        <v>0.22617286328999237</v>
      </c>
      <c r="Q25">
        <f t="shared" si="42"/>
        <v>0.74102413981496673</v>
      </c>
      <c r="R25">
        <f t="shared" si="42"/>
        <v>0.16196959457934049</v>
      </c>
      <c r="S25">
        <f t="shared" si="42"/>
        <v>0.84584924317563714</v>
      </c>
      <c r="T25">
        <f t="shared" si="42"/>
        <v>2.4984159140063304E-2</v>
      </c>
      <c r="U25" t="str">
        <f t="shared" si="42"/>
        <v/>
      </c>
      <c r="V25">
        <f t="shared" si="42"/>
        <v>0</v>
      </c>
      <c r="W25" t="str">
        <f t="shared" si="42"/>
        <v/>
      </c>
      <c r="X25">
        <f t="shared" si="42"/>
        <v>0</v>
      </c>
      <c r="Y25">
        <f t="shared" si="42"/>
        <v>0.76570270543228414</v>
      </c>
      <c r="Z25">
        <f t="shared" si="42"/>
        <v>0.19811462100974542</v>
      </c>
      <c r="AA25">
        <f t="shared" si="42"/>
        <v>0.90172567447136021</v>
      </c>
      <c r="AB25">
        <f t="shared" si="42"/>
        <v>1.1146049172122405</v>
      </c>
      <c r="AC25">
        <f t="shared" si="42"/>
        <v>1.9852081874369477E-2</v>
      </c>
    </row>
    <row r="26" spans="1:29">
      <c r="A26" s="8"/>
      <c r="B26" s="4"/>
      <c r="C26" s="5"/>
      <c r="E26" t="s">
        <v>44</v>
      </c>
      <c r="G26">
        <f>(G25/$I25)/(G$5/$I$5)-1</f>
        <v>-0.99249374478732277</v>
      </c>
      <c r="H26">
        <f t="shared" ref="H26" si="43">(H25/$I25)/(H$5/$I$5)-1</f>
        <v>-0.4195162635529609</v>
      </c>
      <c r="I26">
        <f t="shared" ref="I26" si="44">(I25/$I25)/(I$5/$I$5)-1</f>
        <v>0</v>
      </c>
      <c r="J26">
        <f t="shared" ref="J26" si="45">(J25/$I25)/(J$5/$I$5)-1</f>
        <v>-0.4687239366138447</v>
      </c>
      <c r="K26">
        <f t="shared" ref="K26" si="46">(K25/$I25)/(K$5/$I$5)-1</f>
        <v>-0.31442869057547962</v>
      </c>
      <c r="L26">
        <f t="shared" ref="L26" si="47">(L25/$I25)/(L$5/$I$5)-1</f>
        <v>-0.96246872393661387</v>
      </c>
      <c r="O26">
        <f>(O25/$R25)/(O$5/$R$5)-1</f>
        <v>-1</v>
      </c>
      <c r="P26">
        <f t="shared" ref="P26" si="48">(P25/$R25)/(P$5/$R$5)-1</f>
        <v>0.87005649717514166</v>
      </c>
      <c r="Q26">
        <f t="shared" ref="Q26" si="49">(Q25/$R25)/(Q$5/$R$5)-1</f>
        <v>5.2090395480225995</v>
      </c>
      <c r="R26">
        <f t="shared" ref="R26" si="50">(R25/$R25)/(R$5/$R$5)-1</f>
        <v>0</v>
      </c>
      <c r="S26">
        <f t="shared" ref="S26" si="51">(S25/$R25)/(S$5/$R$5)-1</f>
        <v>1.8248587570621471</v>
      </c>
      <c r="T26">
        <f t="shared" ref="T26" si="52">(T25/$R25)/(T$5/$R$5)-1</f>
        <v>-0.85875706214689262</v>
      </c>
      <c r="X26">
        <f>(X25/$Z25)/(X$5/$Z$5)-1</f>
        <v>-1</v>
      </c>
      <c r="Y26">
        <f t="shared" ref="Y26" si="53">(Y25/$Z25)/(Y$5/$Z$5)-1</f>
        <v>6.7452229299363058</v>
      </c>
      <c r="Z26">
        <f t="shared" ref="Z26" si="54">(Z25/$Z25)/(Z$5/$Z$5)-1</f>
        <v>0</v>
      </c>
      <c r="AA26">
        <f t="shared" ref="AA26" si="55">(AA25/$Z25)/(AA$5/$Z$5)-1</f>
        <v>2.7197452229299364</v>
      </c>
      <c r="AB26">
        <f t="shared" ref="AB26" si="56">(AB25/$Z25)/(AB$5/$Z$5)-1</f>
        <v>3.7515923566878993</v>
      </c>
      <c r="AC26">
        <f t="shared" ref="AC26" si="57">(AC25/$Z25)/(AC$5/$Z$5)-1</f>
        <v>-0.80891719745222934</v>
      </c>
    </row>
    <row r="29" spans="1:29" ht="18">
      <c r="A29" s="9" t="s">
        <v>37</v>
      </c>
    </row>
    <row r="30" spans="1:29">
      <c r="A30" s="1"/>
      <c r="B30" s="2"/>
      <c r="C30" s="3"/>
    </row>
    <row r="31" spans="1:29">
      <c r="A31" s="8"/>
      <c r="B31" s="4"/>
      <c r="C31" s="5"/>
      <c r="E31" t="s">
        <v>23</v>
      </c>
      <c r="F31" s="6">
        <v>1</v>
      </c>
      <c r="G31">
        <f>F31</f>
        <v>1</v>
      </c>
      <c r="H31">
        <f t="shared" ref="H31:L31" si="58">G31</f>
        <v>1</v>
      </c>
      <c r="I31">
        <f t="shared" si="58"/>
        <v>1</v>
      </c>
      <c r="J31">
        <f t="shared" si="58"/>
        <v>1</v>
      </c>
      <c r="K31">
        <f t="shared" si="58"/>
        <v>1</v>
      </c>
      <c r="L31">
        <f t="shared" si="58"/>
        <v>1</v>
      </c>
    </row>
    <row r="32" spans="1:29">
      <c r="A32" s="8"/>
      <c r="B32" s="4"/>
      <c r="C32" s="5"/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/>
      <c r="B33" s="4"/>
      <c r="C33" s="5"/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/>
      <c r="B34" s="4"/>
      <c r="C34" s="5"/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>IF(F$5="","",(F$6*F31))</f>
        <v>0</v>
      </c>
      <c r="G35">
        <f>IF(G$5="","",(G$6*G31))</f>
        <v>2.0969999999999999E-3</v>
      </c>
      <c r="H35">
        <f t="shared" ref="G35:L35" si="59">IF(H$5="","",(H$6*H31))</f>
        <v>0.28118399999999999</v>
      </c>
      <c r="I35">
        <f t="shared" si="59"/>
        <v>0.509575</v>
      </c>
      <c r="J35">
        <f t="shared" si="59"/>
        <v>0.15606500000000001</v>
      </c>
      <c r="K35">
        <f t="shared" si="59"/>
        <v>0.51128399999999996</v>
      </c>
      <c r="L35">
        <f t="shared" si="59"/>
        <v>1.125E-2</v>
      </c>
    </row>
    <row r="36" spans="1:12">
      <c r="F36">
        <f t="shared" ref="F36:L38" si="60">IF(F$5="","",(F$6*F32))</f>
        <v>0</v>
      </c>
      <c r="G36">
        <f t="shared" si="60"/>
        <v>2.0970000000000001E-5</v>
      </c>
      <c r="H36">
        <f t="shared" si="60"/>
        <v>5.6236799999999998E-3</v>
      </c>
      <c r="I36">
        <f t="shared" si="60"/>
        <v>5.0957500000000005E-3</v>
      </c>
      <c r="J36">
        <f t="shared" si="60"/>
        <v>1.5606500000000002E-3</v>
      </c>
      <c r="K36">
        <f t="shared" si="60"/>
        <v>5.1128399999999996E-3</v>
      </c>
      <c r="L36">
        <f t="shared" si="60"/>
        <v>1.125E-4</v>
      </c>
    </row>
    <row r="37" spans="1:12">
      <c r="F37">
        <f t="shared" si="60"/>
        <v>0</v>
      </c>
      <c r="G37">
        <f t="shared" si="60"/>
        <v>2.097E-4</v>
      </c>
      <c r="H37">
        <f t="shared" si="60"/>
        <v>8.4355199999999991E-2</v>
      </c>
      <c r="I37">
        <f t="shared" si="60"/>
        <v>5.0957500000000003E-2</v>
      </c>
      <c r="J37">
        <f t="shared" si="60"/>
        <v>1.5606500000000002E-2</v>
      </c>
      <c r="K37">
        <f t="shared" si="60"/>
        <v>5.1128399999999997E-2</v>
      </c>
      <c r="L37">
        <f t="shared" si="60"/>
        <v>1.1249999999999999E-3</v>
      </c>
    </row>
    <row r="38" spans="1:12">
      <c r="F38">
        <f t="shared" si="60"/>
        <v>0</v>
      </c>
      <c r="G38">
        <f>IF(G$5="","",(G$6*G34))</f>
        <v>1.0485E-3</v>
      </c>
      <c r="H38">
        <f t="shared" si="60"/>
        <v>0.56236799999999998</v>
      </c>
      <c r="I38">
        <f t="shared" si="60"/>
        <v>0.2547875</v>
      </c>
      <c r="J38">
        <f t="shared" si="60"/>
        <v>7.8032500000000005E-2</v>
      </c>
      <c r="K38">
        <f t="shared" si="60"/>
        <v>0.25564199999999998</v>
      </c>
      <c r="L38">
        <f t="shared" si="60"/>
        <v>5.6249999999999998E-3</v>
      </c>
    </row>
    <row r="39" spans="1:12">
      <c r="E39" t="s">
        <v>44</v>
      </c>
      <c r="G39">
        <f>(G35/$I35)/(G$5/$I$5)-1</f>
        <v>-0.99249374478732277</v>
      </c>
      <c r="H39">
        <f t="shared" ref="H39:L39" si="61">(H35/$I35)/(H$5/$I$5)-1</f>
        <v>-0.4195162635529609</v>
      </c>
      <c r="I39">
        <f t="shared" si="61"/>
        <v>0</v>
      </c>
      <c r="J39">
        <f t="shared" si="61"/>
        <v>-0.4687239366138447</v>
      </c>
      <c r="K39">
        <f t="shared" si="61"/>
        <v>-0.31442869057547973</v>
      </c>
      <c r="L39">
        <f t="shared" si="61"/>
        <v>-0.96246872393661387</v>
      </c>
    </row>
    <row r="40" spans="1:12">
      <c r="G40">
        <f t="shared" ref="G40:L40" si="62">(G36/$I36)/(G$5/$I$5)-1</f>
        <v>-0.99249374478732277</v>
      </c>
      <c r="H40">
        <f t="shared" si="62"/>
        <v>0.1609674728940782</v>
      </c>
      <c r="I40">
        <f t="shared" si="62"/>
        <v>0</v>
      </c>
      <c r="J40">
        <f t="shared" si="62"/>
        <v>-0.4687239366138447</v>
      </c>
      <c r="K40">
        <f t="shared" si="62"/>
        <v>-0.31442869057547973</v>
      </c>
      <c r="L40">
        <f t="shared" si="62"/>
        <v>-0.96246872393661387</v>
      </c>
    </row>
    <row r="41" spans="1:12">
      <c r="G41">
        <f t="shared" ref="G41:L41" si="63">(G37/$I37)/(G$5/$I$5)-1</f>
        <v>-0.99249374478732277</v>
      </c>
      <c r="H41">
        <f t="shared" si="63"/>
        <v>0.74145120934111697</v>
      </c>
      <c r="I41">
        <f t="shared" si="63"/>
        <v>0</v>
      </c>
      <c r="J41">
        <f t="shared" si="63"/>
        <v>-0.4687239366138447</v>
      </c>
      <c r="K41">
        <f t="shared" si="63"/>
        <v>-0.31442869057547973</v>
      </c>
      <c r="L41">
        <f t="shared" si="63"/>
        <v>-0.96246872393661387</v>
      </c>
    </row>
    <row r="42" spans="1:12">
      <c r="G42">
        <f t="shared" ref="G42:L42" si="64">(G38/$I38)/(G$5/$I$5)-1</f>
        <v>-0.99249374478732277</v>
      </c>
      <c r="H42">
        <f t="shared" si="64"/>
        <v>1.3219349457881564</v>
      </c>
      <c r="I42">
        <f t="shared" si="64"/>
        <v>0</v>
      </c>
      <c r="J42">
        <f t="shared" si="64"/>
        <v>-0.4687239366138447</v>
      </c>
      <c r="K42">
        <f t="shared" si="64"/>
        <v>-0.31442869057547973</v>
      </c>
      <c r="L42">
        <f t="shared" si="64"/>
        <v>-0.96246872393661387</v>
      </c>
    </row>
    <row r="45" spans="1:12">
      <c r="A45" s="7"/>
    </row>
    <row r="46" spans="1:12">
      <c r="A46" s="1"/>
      <c r="B46" s="2"/>
      <c r="C46" s="3"/>
    </row>
    <row r="47" spans="1:12">
      <c r="A47" s="8"/>
      <c r="B47" s="4"/>
      <c r="C47" s="5"/>
      <c r="F47" s="6"/>
    </row>
    <row r="48" spans="1:12">
      <c r="A48" s="8"/>
      <c r="B48" s="4"/>
      <c r="C48" s="5"/>
    </row>
    <row r="49" spans="1:6">
      <c r="A49" s="8"/>
      <c r="B49" s="4"/>
      <c r="C49" s="5"/>
    </row>
    <row r="50" spans="1:6">
      <c r="A50" s="8"/>
      <c r="B50" s="4"/>
      <c r="C50" s="5"/>
    </row>
    <row r="60" spans="1:6">
      <c r="A60" s="7"/>
    </row>
    <row r="61" spans="1:6" ht="18">
      <c r="A61" s="9"/>
    </row>
    <row r="62" spans="1:6">
      <c r="A62" s="1"/>
      <c r="B62" s="2"/>
      <c r="C62" s="3"/>
    </row>
    <row r="63" spans="1:6">
      <c r="A63" s="8"/>
      <c r="B63" s="4"/>
      <c r="C63" s="4"/>
      <c r="F63" s="6"/>
    </row>
    <row r="64" spans="1:6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largest_offset</vt:lpstr>
      <vt:lpstr>better_linear</vt:lpstr>
      <vt:lpstr>simplified_linear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Ek</dc:creator>
  <cp:lastModifiedBy>Mattias Ek</cp:lastModifiedBy>
  <dcterms:created xsi:type="dcterms:W3CDTF">2024-09-20T13:20:25Z</dcterms:created>
  <dcterms:modified xsi:type="dcterms:W3CDTF">2024-09-27T13:53:34Z</dcterms:modified>
</cp:coreProperties>
</file>