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m/Library/CloudStorage/Dropbox/Python2/SIMPLE/tests/"/>
    </mc:Choice>
  </mc:AlternateContent>
  <xr:revisionPtr revIDLastSave="0" documentId="13_ncr:1_{CC223B9F-AB6B-944D-9C8D-E1F1E72D1B51}" xr6:coauthVersionLast="47" xr6:coauthVersionMax="47" xr10:uidLastSave="{00000000-0000-0000-0000-000000000000}"/>
  <bookViews>
    <workbookView xWindow="-28820" yWindow="10160" windowWidth="28800" windowHeight="21040" activeTab="1" xr2:uid="{01BA9E70-D18B-7643-8268-CBB1C12F35B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4" i="2" l="1"/>
  <c r="F70" i="2"/>
  <c r="G70" i="2"/>
  <c r="H70" i="2"/>
  <c r="I70" i="2"/>
  <c r="J70" i="2"/>
  <c r="I74" i="2" s="1"/>
  <c r="K70" i="2"/>
  <c r="A65" i="2" a="1"/>
  <c r="A65" i="2" s="1"/>
  <c r="J74" i="2"/>
  <c r="F75" i="2"/>
  <c r="H75" i="2"/>
  <c r="I75" i="2"/>
  <c r="J75" i="2"/>
  <c r="K75" i="2"/>
  <c r="F76" i="2"/>
  <c r="H76" i="2"/>
  <c r="I76" i="2"/>
  <c r="J76" i="2"/>
  <c r="K76" i="2"/>
  <c r="G73" i="2"/>
  <c r="H73" i="2"/>
  <c r="I73" i="2"/>
  <c r="J73" i="2"/>
  <c r="K73" i="2"/>
  <c r="F73" i="2"/>
  <c r="F55" i="2"/>
  <c r="G55" i="2"/>
  <c r="H55" i="2"/>
  <c r="I55" i="2"/>
  <c r="J55" i="2"/>
  <c r="K55" i="2"/>
  <c r="E55" i="2"/>
  <c r="E71" i="2"/>
  <c r="F71" i="2"/>
  <c r="G71" i="2"/>
  <c r="G75" i="2" s="1"/>
  <c r="A67" i="2" s="1" a="1"/>
  <c r="A67" i="2" s="1"/>
  <c r="H71" i="2"/>
  <c r="I71" i="2"/>
  <c r="J71" i="2"/>
  <c r="K71" i="2"/>
  <c r="G59" i="2"/>
  <c r="K72" i="2"/>
  <c r="J72" i="2"/>
  <c r="I72" i="2"/>
  <c r="H72" i="2"/>
  <c r="G72" i="2"/>
  <c r="G76" i="2" s="1"/>
  <c r="A68" i="2" s="1" a="1"/>
  <c r="A68" i="2" s="1"/>
  <c r="F72" i="2"/>
  <c r="E72" i="2"/>
  <c r="K74" i="2"/>
  <c r="E70" i="2"/>
  <c r="E69" i="2"/>
  <c r="F65" i="2"/>
  <c r="G65" i="2" s="1"/>
  <c r="A50" i="2" a="1"/>
  <c r="A50" i="2" s="1"/>
  <c r="A52" i="2" a="1"/>
  <c r="A52" i="2" s="1"/>
  <c r="A49" i="2" a="1"/>
  <c r="A49" i="2" s="1"/>
  <c r="B49" i="2" s="1"/>
  <c r="A34" i="2" a="1"/>
  <c r="A34" i="2" s="1"/>
  <c r="A35" i="2" a="1"/>
  <c r="A35" i="2" s="1"/>
  <c r="A36" i="2" a="1"/>
  <c r="A36" i="2" s="1"/>
  <c r="A33" i="2" a="1"/>
  <c r="A33" i="2" s="1"/>
  <c r="E38" i="2"/>
  <c r="E37" i="2"/>
  <c r="K40" i="2"/>
  <c r="J40" i="2"/>
  <c r="I40" i="2"/>
  <c r="H40" i="2"/>
  <c r="G40" i="2"/>
  <c r="F40" i="2"/>
  <c r="E40" i="2"/>
  <c r="K39" i="2"/>
  <c r="J39" i="2"/>
  <c r="I39" i="2"/>
  <c r="H39" i="2"/>
  <c r="G39" i="2"/>
  <c r="F39" i="2"/>
  <c r="E39" i="2"/>
  <c r="K38" i="2"/>
  <c r="J38" i="2"/>
  <c r="I38" i="2"/>
  <c r="H38" i="2"/>
  <c r="G38" i="2"/>
  <c r="F38" i="2"/>
  <c r="F33" i="2"/>
  <c r="G33" i="2" s="1"/>
  <c r="E54" i="2"/>
  <c r="G54" i="2"/>
  <c r="F54" i="2"/>
  <c r="F53" i="2"/>
  <c r="H54" i="2"/>
  <c r="I54" i="2"/>
  <c r="J54" i="2"/>
  <c r="K54" i="2"/>
  <c r="E53" i="2"/>
  <c r="F49" i="2"/>
  <c r="E27" i="2"/>
  <c r="W9" i="2"/>
  <c r="E8" i="2"/>
  <c r="F9" i="2"/>
  <c r="G9" i="2"/>
  <c r="H9" i="2"/>
  <c r="I9" i="2"/>
  <c r="I27" i="2" s="1"/>
  <c r="J9" i="2"/>
  <c r="J27" i="2" s="1"/>
  <c r="K9" i="2"/>
  <c r="K27" i="2" s="1"/>
  <c r="M9" i="2"/>
  <c r="E9" i="2"/>
  <c r="X15" i="2"/>
  <c r="W15" i="2"/>
  <c r="V15" i="2"/>
  <c r="X14" i="2"/>
  <c r="Y14" i="2" s="1"/>
  <c r="W19" i="2"/>
  <c r="V19" i="2"/>
  <c r="U19" i="2"/>
  <c r="T19" i="2"/>
  <c r="M19" i="2"/>
  <c r="L19" i="2"/>
  <c r="E19" i="2"/>
  <c r="X18" i="2"/>
  <c r="Y18" i="2" s="1"/>
  <c r="N18" i="2"/>
  <c r="O18" i="2" s="1"/>
  <c r="F18" i="2"/>
  <c r="G18" i="2" s="1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E23" i="2"/>
  <c r="X22" i="2"/>
  <c r="N22" i="2"/>
  <c r="O22" i="2" s="1"/>
  <c r="G22" i="2"/>
  <c r="F22" i="2"/>
  <c r="F27" i="2"/>
  <c r="G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X26" i="2"/>
  <c r="Y26" i="2" s="1"/>
  <c r="Z26" i="2" s="1"/>
  <c r="AA26" i="2" s="1"/>
  <c r="AB26" i="2" s="1"/>
  <c r="F26" i="2"/>
  <c r="G26" i="2" s="1"/>
  <c r="H26" i="2" s="1"/>
  <c r="I26" i="2" s="1"/>
  <c r="J26" i="2" s="1"/>
  <c r="K26" i="2" s="1"/>
  <c r="E3" i="2"/>
  <c r="X8" i="2"/>
  <c r="Y8" i="2"/>
  <c r="Z8" i="2"/>
  <c r="AA8" i="2"/>
  <c r="AB8" i="2"/>
  <c r="W8" i="2"/>
  <c r="N8" i="2"/>
  <c r="O8" i="2"/>
  <c r="P8" i="2"/>
  <c r="Q8" i="2"/>
  <c r="R8" i="2"/>
  <c r="S8" i="2"/>
  <c r="M8" i="2"/>
  <c r="F8" i="2"/>
  <c r="G8" i="2"/>
  <c r="H8" i="2"/>
  <c r="I8" i="2"/>
  <c r="J8" i="2"/>
  <c r="K8" i="2"/>
  <c r="N3" i="2"/>
  <c r="O3" i="2"/>
  <c r="P3" i="2"/>
  <c r="Q3" i="2"/>
  <c r="R3" i="2"/>
  <c r="S3" i="2"/>
  <c r="M3" i="2"/>
  <c r="W3" i="2"/>
  <c r="X3" i="2"/>
  <c r="Y3" i="2"/>
  <c r="Z3" i="2"/>
  <c r="AA3" i="2"/>
  <c r="AB3" i="2"/>
  <c r="J3" i="2"/>
  <c r="F3" i="2"/>
  <c r="G3" i="2"/>
  <c r="H3" i="2"/>
  <c r="I3" i="2"/>
  <c r="K3" i="2"/>
  <c r="N26" i="2"/>
  <c r="E9" i="1"/>
  <c r="E8" i="1"/>
  <c r="D9" i="1"/>
  <c r="D8" i="1"/>
  <c r="I6" i="1"/>
  <c r="G74" i="2" l="1"/>
  <c r="A66" i="2" s="1" a="1"/>
  <c r="A66" i="2" s="1"/>
  <c r="H74" i="2"/>
  <c r="H65" i="2"/>
  <c r="G69" i="2"/>
  <c r="F69" i="2"/>
  <c r="F42" i="2"/>
  <c r="G43" i="2"/>
  <c r="H44" i="2"/>
  <c r="G42" i="2"/>
  <c r="H43" i="2"/>
  <c r="J43" i="2"/>
  <c r="K44" i="2"/>
  <c r="I43" i="2"/>
  <c r="F44" i="2"/>
  <c r="I44" i="2"/>
  <c r="J44" i="2"/>
  <c r="J42" i="2"/>
  <c r="K43" i="2"/>
  <c r="F43" i="2"/>
  <c r="K42" i="2"/>
  <c r="G44" i="2"/>
  <c r="H33" i="2"/>
  <c r="G37" i="2"/>
  <c r="H42" i="2"/>
  <c r="I42" i="2"/>
  <c r="F37" i="2"/>
  <c r="F58" i="2"/>
  <c r="K58" i="2"/>
  <c r="H58" i="2"/>
  <c r="I58" i="2"/>
  <c r="J58" i="2"/>
  <c r="G58" i="2"/>
  <c r="G49" i="2"/>
  <c r="G53" i="2" s="1"/>
  <c r="H27" i="2"/>
  <c r="Z14" i="2"/>
  <c r="Y15" i="2"/>
  <c r="Z18" i="2"/>
  <c r="Y19" i="2"/>
  <c r="G19" i="2"/>
  <c r="H18" i="2"/>
  <c r="P18" i="2"/>
  <c r="O19" i="2"/>
  <c r="F19" i="2"/>
  <c r="N19" i="2"/>
  <c r="X19" i="2"/>
  <c r="P22" i="2"/>
  <c r="H22" i="2"/>
  <c r="Y22" i="2"/>
  <c r="AB9" i="2"/>
  <c r="O26" i="2"/>
  <c r="S9" i="2"/>
  <c r="X9" i="2"/>
  <c r="R9" i="2"/>
  <c r="J28" i="2"/>
  <c r="P9" i="2"/>
  <c r="O9" i="2"/>
  <c r="AA9" i="2"/>
  <c r="AA28" i="2" s="1"/>
  <c r="Y9" i="2"/>
  <c r="Z9" i="2"/>
  <c r="N9" i="2"/>
  <c r="Q9" i="2"/>
  <c r="G8" i="1"/>
  <c r="B9" i="1" s="1"/>
  <c r="C9" i="1" s="1"/>
  <c r="I8" i="1"/>
  <c r="K8" i="1" s="1"/>
  <c r="L8" i="1" s="1"/>
  <c r="B66" i="2" l="1"/>
  <c r="B67" i="2"/>
  <c r="B68" i="2"/>
  <c r="H69" i="2"/>
  <c r="I65" i="2"/>
  <c r="B34" i="2"/>
  <c r="B35" i="2"/>
  <c r="B36" i="2"/>
  <c r="H37" i="2"/>
  <c r="I33" i="2"/>
  <c r="B50" i="2"/>
  <c r="H49" i="2"/>
  <c r="H53" i="2" s="1"/>
  <c r="AA14" i="2"/>
  <c r="Z15" i="2"/>
  <c r="Q18" i="2"/>
  <c r="P19" i="2"/>
  <c r="H19" i="2"/>
  <c r="I18" i="2"/>
  <c r="AA18" i="2"/>
  <c r="Z19" i="2"/>
  <c r="Z22" i="2"/>
  <c r="Q22" i="2"/>
  <c r="I22" i="2"/>
  <c r="I28" i="2"/>
  <c r="G28" i="2"/>
  <c r="X28" i="2"/>
  <c r="H28" i="2"/>
  <c r="W28" i="2"/>
  <c r="K28" i="2"/>
  <c r="F28" i="2"/>
  <c r="Z28" i="2"/>
  <c r="Y28" i="2"/>
  <c r="AB28" i="2"/>
  <c r="P26" i="2"/>
  <c r="J8" i="1"/>
  <c r="J65" i="2" l="1"/>
  <c r="I69" i="2"/>
  <c r="J33" i="2"/>
  <c r="I37" i="2"/>
  <c r="I49" i="2"/>
  <c r="I53" i="2" s="1"/>
  <c r="AA15" i="2"/>
  <c r="AB14" i="2"/>
  <c r="AB15" i="2" s="1"/>
  <c r="Z16" i="2"/>
  <c r="I19" i="2"/>
  <c r="J18" i="2"/>
  <c r="AA19" i="2"/>
  <c r="AB18" i="2"/>
  <c r="AB19" i="2" s="1"/>
  <c r="Q19" i="2"/>
  <c r="P20" i="2" s="1"/>
  <c r="R18" i="2"/>
  <c r="R22" i="2"/>
  <c r="J22" i="2"/>
  <c r="AA22" i="2"/>
  <c r="Q26" i="2"/>
  <c r="G9" i="1"/>
  <c r="B10" i="1" s="1"/>
  <c r="K65" i="2" l="1"/>
  <c r="K69" i="2" s="1"/>
  <c r="J69" i="2"/>
  <c r="K33" i="2"/>
  <c r="K37" i="2" s="1"/>
  <c r="J37" i="2"/>
  <c r="J49" i="2"/>
  <c r="J53" i="2" s="1"/>
  <c r="G57" i="2" s="1"/>
  <c r="AB16" i="2"/>
  <c r="AA16" i="2"/>
  <c r="Y16" i="2"/>
  <c r="X16" i="2"/>
  <c r="W16" i="2"/>
  <c r="AA20" i="2"/>
  <c r="W20" i="2"/>
  <c r="X20" i="2"/>
  <c r="Y20" i="2"/>
  <c r="AB20" i="2"/>
  <c r="Z20" i="2"/>
  <c r="R19" i="2"/>
  <c r="R20" i="2" s="1"/>
  <c r="S18" i="2"/>
  <c r="S19" i="2" s="1"/>
  <c r="S20" i="2" s="1"/>
  <c r="Q20" i="2"/>
  <c r="O20" i="2"/>
  <c r="N20" i="2"/>
  <c r="J19" i="2"/>
  <c r="K18" i="2"/>
  <c r="K19" i="2" s="1"/>
  <c r="K20" i="2" s="1"/>
  <c r="I20" i="2"/>
  <c r="AB22" i="2"/>
  <c r="AB24" i="2" s="1"/>
  <c r="Q24" i="2"/>
  <c r="N24" i="2"/>
  <c r="O24" i="2"/>
  <c r="Z24" i="2"/>
  <c r="I24" i="2"/>
  <c r="K22" i="2"/>
  <c r="K24" i="2" s="1"/>
  <c r="R24" i="2"/>
  <c r="S22" i="2"/>
  <c r="S24" i="2" s="1"/>
  <c r="P24" i="2"/>
  <c r="R26" i="2"/>
  <c r="C10" i="1"/>
  <c r="I57" i="2" l="1"/>
  <c r="J41" i="2"/>
  <c r="F41" i="2"/>
  <c r="H41" i="2"/>
  <c r="G41" i="2"/>
  <c r="K41" i="2"/>
  <c r="I41" i="2"/>
  <c r="K49" i="2"/>
  <c r="K53" i="2" s="1"/>
  <c r="K57" i="2" s="1"/>
  <c r="F57" i="2"/>
  <c r="J20" i="2"/>
  <c r="G20" i="2"/>
  <c r="F20" i="2"/>
  <c r="H20" i="2"/>
  <c r="A20" i="2" a="1"/>
  <c r="A20" i="2" s="1"/>
  <c r="B20" i="2" s="1"/>
  <c r="J24" i="2"/>
  <c r="H24" i="2"/>
  <c r="F24" i="2"/>
  <c r="G24" i="2"/>
  <c r="AA24" i="2"/>
  <c r="W24" i="2"/>
  <c r="Y24" i="2"/>
  <c r="X24" i="2"/>
  <c r="Q28" i="2"/>
  <c r="N28" i="2"/>
  <c r="O28" i="2"/>
  <c r="P28" i="2"/>
  <c r="S26" i="2"/>
  <c r="S28" i="2" s="1"/>
  <c r="R28" i="2"/>
  <c r="D10" i="1"/>
  <c r="E10" i="1"/>
  <c r="B65" i="2" l="1"/>
  <c r="B33" i="2"/>
  <c r="J57" i="2"/>
  <c r="H57" i="2"/>
  <c r="A16" i="2" a="1"/>
  <c r="A16" i="2" s="1"/>
  <c r="B16" i="2" s="1"/>
  <c r="A24" i="2" a="1"/>
  <c r="A24" i="2" s="1"/>
  <c r="B24" i="2" s="1"/>
  <c r="A28" i="2" a="1"/>
  <c r="A28" i="2" s="1"/>
  <c r="B28" i="2" s="1"/>
  <c r="G10" i="1"/>
  <c r="B11" i="1" s="1"/>
  <c r="C11" i="1" s="1"/>
  <c r="D11" i="1" l="1"/>
  <c r="E11" i="1"/>
  <c r="G11" i="1" l="1"/>
  <c r="B12" i="1" s="1"/>
  <c r="C12" i="1" l="1"/>
  <c r="E12" i="1" l="1"/>
  <c r="D12" i="1"/>
  <c r="G12" i="1" l="1"/>
  <c r="B13" i="1" s="1"/>
  <c r="C13" i="1" l="1"/>
  <c r="D13" i="1" l="1"/>
  <c r="E13" i="1"/>
  <c r="G13" i="1" l="1"/>
  <c r="B14" i="1" l="1"/>
  <c r="C14" i="1" s="1"/>
  <c r="D14" i="1" l="1"/>
  <c r="E14" i="1"/>
  <c r="G14" i="1" l="1"/>
  <c r="B15" i="1" s="1"/>
  <c r="C15" i="1" s="1"/>
  <c r="D15" i="1" l="1"/>
  <c r="E15" i="1"/>
  <c r="G15" i="1" l="1"/>
  <c r="B16" i="1" s="1"/>
  <c r="C16" i="1" s="1"/>
  <c r="D16" i="1" l="1"/>
  <c r="E16" i="1"/>
  <c r="G16" i="1" l="1"/>
  <c r="B17" i="1" s="1"/>
  <c r="C17" i="1" s="1"/>
  <c r="D17" i="1" l="1"/>
  <c r="E17" i="1"/>
  <c r="G17" i="1" l="1"/>
  <c r="B18" i="1" s="1"/>
  <c r="C18" i="1" s="1"/>
  <c r="D18" i="1" l="1"/>
  <c r="E18" i="1"/>
  <c r="G18" i="1"/>
  <c r="B19" i="1" s="1"/>
  <c r="C19" i="1" l="1"/>
  <c r="D19" i="1" l="1"/>
  <c r="E19" i="1"/>
  <c r="G19" i="1" s="1"/>
  <c r="B20" i="1" s="1"/>
  <c r="C20" i="1" s="1"/>
  <c r="D20" i="1" l="1"/>
  <c r="E20" i="1"/>
  <c r="G20" i="1" l="1"/>
  <c r="B21" i="1" s="1"/>
  <c r="C21" i="1" s="1"/>
  <c r="D21" i="1"/>
  <c r="E21" i="1"/>
  <c r="G21" i="1" l="1"/>
  <c r="B22" i="1" s="1"/>
  <c r="C22" i="1"/>
  <c r="D22" i="1" l="1"/>
  <c r="E22" i="1"/>
  <c r="G22" i="1"/>
  <c r="B23" i="1" s="1"/>
  <c r="C23" i="1" l="1"/>
  <c r="D23" i="1" l="1"/>
  <c r="E23" i="1"/>
  <c r="G23" i="1" l="1"/>
  <c r="B24" i="1" s="1"/>
  <c r="C24" i="1" s="1"/>
  <c r="D24" i="1"/>
  <c r="E24" i="1"/>
  <c r="G24" i="1"/>
  <c r="B25" i="1" s="1"/>
  <c r="C25" i="1" s="1"/>
  <c r="D25" i="1" l="1"/>
  <c r="E25" i="1"/>
  <c r="G25" i="1" s="1"/>
  <c r="B26" i="1" s="1"/>
  <c r="C26" i="1" l="1"/>
  <c r="D26" i="1" l="1"/>
  <c r="E26" i="1"/>
  <c r="G26" i="1"/>
  <c r="B27" i="1" s="1"/>
  <c r="C27" i="1" s="1"/>
  <c r="D27" i="1" l="1"/>
  <c r="E27" i="1"/>
  <c r="G27" i="1" s="1"/>
  <c r="B28" i="1" s="1"/>
  <c r="C28" i="1" l="1"/>
  <c r="D28" i="1" l="1"/>
  <c r="E28" i="1"/>
  <c r="G28" i="1"/>
  <c r="B29" i="1" s="1"/>
  <c r="C29" i="1" l="1"/>
  <c r="D29" i="1" l="1"/>
  <c r="E29" i="1"/>
  <c r="G29" i="1" s="1"/>
  <c r="B30" i="1" s="1"/>
  <c r="C30" i="1" l="1"/>
  <c r="D30" i="1" l="1"/>
  <c r="E30" i="1"/>
  <c r="G30" i="1" s="1"/>
  <c r="H56" i="2"/>
  <c r="F56" i="2"/>
  <c r="K56" i="2"/>
  <c r="I56" i="2"/>
  <c r="J56" i="2"/>
  <c r="E56" i="2"/>
  <c r="G56" i="2"/>
  <c r="H60" i="2" l="1"/>
  <c r="J59" i="2"/>
  <c r="I59" i="2"/>
  <c r="F60" i="2"/>
  <c r="K59" i="2"/>
  <c r="H59" i="2"/>
  <c r="I60" i="2"/>
  <c r="F59" i="2"/>
  <c r="G60" i="2"/>
  <c r="J60" i="2"/>
  <c r="K60" i="2"/>
  <c r="A51" i="2" l="1" a="1"/>
  <c r="A51" i="2" s="1"/>
  <c r="B51" i="2" s="1"/>
  <c r="B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<sst xmlns="http://schemas.openxmlformats.org/spreadsheetml/2006/main" count="81" uniqueCount="44">
  <si>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i</t>
  </si>
  <si>
    <t>j</t>
  </si>
  <si>
    <t>k</t>
  </si>
  <si>
    <t>solar</t>
  </si>
  <si>
    <t>dil</t>
  </si>
  <si>
    <t>92Mo</t>
  </si>
  <si>
    <t>94Mo</t>
  </si>
  <si>
    <t>95Mo</t>
  </si>
  <si>
    <t>96Mo</t>
  </si>
  <si>
    <t>97Mo</t>
  </si>
  <si>
    <t>98Mo</t>
  </si>
  <si>
    <t>100Mo</t>
  </si>
  <si>
    <t>96Ru</t>
  </si>
  <si>
    <t>98Ru</t>
  </si>
  <si>
    <t>99Ru</t>
  </si>
  <si>
    <t>100Ru</t>
  </si>
  <si>
    <t>101Ru</t>
  </si>
  <si>
    <t>102Ru</t>
  </si>
  <si>
    <t>104Ru</t>
  </si>
  <si>
    <t>103Rh</t>
  </si>
  <si>
    <t>102Pd</t>
  </si>
  <si>
    <t>104Pd</t>
  </si>
  <si>
    <t>105Pd</t>
  </si>
  <si>
    <t>106Pd</t>
  </si>
  <si>
    <t>108Pd</t>
  </si>
  <si>
    <t>110Pd</t>
  </si>
  <si>
    <t>mass</t>
  </si>
  <si>
    <t>s-process</t>
  </si>
  <si>
    <t>abu_factor</t>
  </si>
  <si>
    <t>sabu</t>
  </si>
  <si>
    <t>sabu = 1</t>
  </si>
  <si>
    <t>Max</t>
  </si>
  <si>
    <t>New f</t>
  </si>
  <si>
    <t>Used f</t>
  </si>
  <si>
    <t>Q</t>
  </si>
  <si>
    <t>r_smp</t>
  </si>
  <si>
    <t>eR_smp</t>
  </si>
  <si>
    <t>Test 4 - abs Mo1, Ru2, Pd3</t>
  </si>
  <si>
    <t>Test 3 - Mo1, Ru2, Pd3</t>
  </si>
  <si>
    <t>Test 2 - Mo, Ru, Pd</t>
  </si>
  <si>
    <t>Test 1 - Pd</t>
  </si>
  <si>
    <t># Test 5 - Multirow small f</t>
  </si>
  <si>
    <t># Test 6 - Multirow large f</t>
  </si>
  <si>
    <t># Test 7 - Multirow large f, smaller largest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</si>
</sst>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i/>
      <sz val="9.8000000000000007"/>
      <color rgb="FF8C8C8C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7ED4-E11E-4D40-853F-99738A891C84}">
  <dimension ref="B5:L30"/>
  <sheetViews>
    <sheetView workbookViewId="0">
      <selection activeCell="C9" sqref="C9"/>
    </sheetView>
  </sheetViews>
  <sheetFormatPr baseColWidth="10" defaultRowHeight="16"/>
  <sheetData>
    <row r="5" spans="2:12">
      <c r="C5" t="s">
        <v>4</v>
      </c>
      <c r="D5" t="s">
        <v>0</v>
      </c>
      <c r="E5" t="s">
        <v>1</v>
      </c>
      <c r="F5" t="s">
        <v>2</v>
      </c>
    </row>
    <row r="6" spans="2:12">
      <c r="B6" t="s">
        <v>3</v>
      </c>
      <c r="D6">
        <v>1</v>
      </c>
      <c r="E6">
        <v>5</v>
      </c>
      <c r="I6">
        <f>D6/E6</f>
        <v>0.2</v>
      </c>
    </row>
    <row r="7" spans="2:12">
      <c r="D7">
        <v>1.0049999999999999</v>
      </c>
      <c r="E7">
        <v>5</v>
      </c>
    </row>
    <row r="8" spans="2:12">
      <c r="C8">
        <v>1</v>
      </c>
      <c r="D8">
        <f>$C8*D$7+(1-$C8)*D$6</f>
        <v>1.0049999999999999</v>
      </c>
      <c r="E8">
        <f>$C8*E$7+(1-$C8)*E$6</f>
        <v>5</v>
      </c>
      <c r="G8">
        <f>((D8/E8)/($D$6/$E$6)-1)*1000</f>
        <v>4.9999999999998934</v>
      </c>
      <c r="I8">
        <f>D8/E8</f>
        <v>0.20099999999999998</v>
      </c>
      <c r="J8">
        <f>I8/$I$6</f>
        <v>1.0049999999999999</v>
      </c>
      <c r="K8">
        <f>I8-I6</f>
        <v>9.9999999999997313E-4</v>
      </c>
      <c r="L8">
        <f>1/K8</f>
        <v>1000.0000000000268</v>
      </c>
    </row>
    <row r="9" spans="2:12">
      <c r="B9">
        <f>C8*1/ABS(G8)</f>
        <v>0.20000000000000426</v>
      </c>
      <c r="C9">
        <f>B9</f>
        <v>0.20000000000000426</v>
      </c>
      <c r="D9">
        <f>$C9*D$7+(1-$C9)*D$6</f>
        <v>1.0009999999999999</v>
      </c>
      <c r="E9">
        <f>$C9*E$7+(1-$C9)*E$6</f>
        <v>5</v>
      </c>
      <c r="G9">
        <f>((D9/E9)/($D$6/$E$6)-1)*1000</f>
        <v>0.99999999999988987</v>
      </c>
    </row>
    <row r="10" spans="2:12">
      <c r="B10">
        <f>C9*1/ABS(G9)</f>
        <v>0.2000000000000263</v>
      </c>
      <c r="C10">
        <f t="shared" ref="C10:C30" si="0">B10</f>
        <v>0.2000000000000263</v>
      </c>
      <c r="D10">
        <f t="shared" ref="D9:E30" si="1">$C10*D$7+(1-$C10)*D$6</f>
        <v>1.0010000000000001</v>
      </c>
      <c r="E10">
        <f t="shared" si="1"/>
        <v>5</v>
      </c>
      <c r="G10">
        <f t="shared" ref="G8:G30" si="2">((D10/E10)/($D$6/$E$6)-1)*1000</f>
        <v>1.0000000000001119</v>
      </c>
    </row>
    <row r="11" spans="2:12">
      <c r="B11">
        <f t="shared" ref="B10:B30" si="3">C10*1/ABS(G10)</f>
        <v>0.20000000000000392</v>
      </c>
      <c r="C11">
        <f t="shared" si="0"/>
        <v>0.20000000000000392</v>
      </c>
      <c r="D11">
        <f t="shared" si="1"/>
        <v>1.0009999999999999</v>
      </c>
      <c r="E11">
        <f t="shared" si="1"/>
        <v>5</v>
      </c>
      <c r="G11">
        <f t="shared" si="2"/>
        <v>0.99999999999988987</v>
      </c>
    </row>
    <row r="12" spans="2:12">
      <c r="B12">
        <f t="shared" si="3"/>
        <v>0.20000000000002596</v>
      </c>
      <c r="C12">
        <f t="shared" si="0"/>
        <v>0.20000000000002596</v>
      </c>
      <c r="D12">
        <f t="shared" si="1"/>
        <v>1.0010000000000001</v>
      </c>
      <c r="E12">
        <f t="shared" si="1"/>
        <v>5</v>
      </c>
      <c r="G12">
        <f t="shared" si="2"/>
        <v>1.0000000000001119</v>
      </c>
    </row>
    <row r="13" spans="2:12">
      <c r="B13">
        <f t="shared" si="3"/>
        <v>0.20000000000000359</v>
      </c>
      <c r="C13">
        <f t="shared" si="0"/>
        <v>0.20000000000000359</v>
      </c>
      <c r="D13">
        <f t="shared" si="1"/>
        <v>1.0009999999999999</v>
      </c>
      <c r="E13">
        <f t="shared" si="1"/>
        <v>5</v>
      </c>
      <c r="G13">
        <f t="shared" si="2"/>
        <v>0.99999999999988987</v>
      </c>
    </row>
    <row r="14" spans="2:12">
      <c r="B14">
        <f t="shared" si="3"/>
        <v>0.20000000000002563</v>
      </c>
      <c r="C14">
        <f t="shared" si="0"/>
        <v>0.20000000000002563</v>
      </c>
      <c r="D14">
        <f t="shared" si="1"/>
        <v>1.0010000000000001</v>
      </c>
      <c r="E14">
        <f t="shared" si="1"/>
        <v>5</v>
      </c>
      <c r="G14">
        <f t="shared" si="2"/>
        <v>1.0000000000001119</v>
      </c>
    </row>
    <row r="15" spans="2:12">
      <c r="B15">
        <f t="shared" si="3"/>
        <v>0.20000000000000326</v>
      </c>
      <c r="C15">
        <f t="shared" si="0"/>
        <v>0.20000000000000326</v>
      </c>
      <c r="D15">
        <f t="shared" si="1"/>
        <v>1.0009999999999999</v>
      </c>
      <c r="E15">
        <f t="shared" si="1"/>
        <v>5</v>
      </c>
      <c r="G15">
        <f t="shared" si="2"/>
        <v>0.99999999999988987</v>
      </c>
    </row>
    <row r="16" spans="2:12">
      <c r="B16">
        <f t="shared" si="3"/>
        <v>0.2000000000000253</v>
      </c>
      <c r="C16">
        <f t="shared" si="0"/>
        <v>0.2000000000000253</v>
      </c>
      <c r="D16">
        <f t="shared" si="1"/>
        <v>1.0010000000000001</v>
      </c>
      <c r="E16">
        <f t="shared" si="1"/>
        <v>5</v>
      </c>
      <c r="G16">
        <f t="shared" si="2"/>
        <v>1.0000000000001119</v>
      </c>
    </row>
    <row r="17" spans="2:7">
      <c r="B17">
        <f t="shared" si="3"/>
        <v>0.20000000000000293</v>
      </c>
      <c r="C17">
        <f t="shared" si="0"/>
        <v>0.20000000000000293</v>
      </c>
      <c r="D17">
        <f t="shared" si="1"/>
        <v>1.0009999999999999</v>
      </c>
      <c r="E17">
        <f t="shared" si="1"/>
        <v>5</v>
      </c>
      <c r="G17">
        <f t="shared" si="2"/>
        <v>0.99999999999988987</v>
      </c>
    </row>
    <row r="18" spans="2:7">
      <c r="B18">
        <f t="shared" si="3"/>
        <v>0.20000000000002496</v>
      </c>
      <c r="C18">
        <f t="shared" si="0"/>
        <v>0.20000000000002496</v>
      </c>
      <c r="D18">
        <f t="shared" si="1"/>
        <v>1.0010000000000001</v>
      </c>
      <c r="E18">
        <f t="shared" si="1"/>
        <v>5</v>
      </c>
      <c r="G18">
        <f t="shared" si="2"/>
        <v>1.0000000000001119</v>
      </c>
    </row>
    <row r="19" spans="2:7">
      <c r="B19">
        <f t="shared" si="3"/>
        <v>0.20000000000000259</v>
      </c>
      <c r="C19">
        <f t="shared" si="0"/>
        <v>0.20000000000000259</v>
      </c>
      <c r="D19">
        <f t="shared" si="1"/>
        <v>1.0009999999999999</v>
      </c>
      <c r="E19">
        <f t="shared" si="1"/>
        <v>5</v>
      </c>
      <c r="G19">
        <f t="shared" si="2"/>
        <v>0.99999999999988987</v>
      </c>
    </row>
    <row r="20" spans="2:7">
      <c r="B20">
        <f t="shared" si="3"/>
        <v>0.20000000000002463</v>
      </c>
      <c r="C20">
        <f t="shared" si="0"/>
        <v>0.20000000000002463</v>
      </c>
      <c r="D20">
        <f t="shared" si="1"/>
        <v>1.0010000000000001</v>
      </c>
      <c r="E20">
        <f t="shared" si="1"/>
        <v>5</v>
      </c>
      <c r="G20">
        <f t="shared" si="2"/>
        <v>1.0000000000001119</v>
      </c>
    </row>
    <row r="21" spans="2:7">
      <c r="B21">
        <f t="shared" si="3"/>
        <v>0.20000000000000226</v>
      </c>
      <c r="C21">
        <f t="shared" si="0"/>
        <v>0.20000000000000226</v>
      </c>
      <c r="D21">
        <f t="shared" si="1"/>
        <v>1.0009999999999999</v>
      </c>
      <c r="E21">
        <f t="shared" si="1"/>
        <v>5</v>
      </c>
      <c r="G21">
        <f t="shared" si="2"/>
        <v>0.99999999999988987</v>
      </c>
    </row>
    <row r="22" spans="2:7">
      <c r="B22">
        <f t="shared" si="3"/>
        <v>0.2000000000000243</v>
      </c>
      <c r="C22">
        <f t="shared" si="0"/>
        <v>0.2000000000000243</v>
      </c>
      <c r="D22">
        <f t="shared" si="1"/>
        <v>1.0010000000000001</v>
      </c>
      <c r="E22">
        <f t="shared" si="1"/>
        <v>5</v>
      </c>
      <c r="G22">
        <f t="shared" si="2"/>
        <v>1.0000000000001119</v>
      </c>
    </row>
    <row r="23" spans="2:7">
      <c r="B23">
        <f t="shared" si="3"/>
        <v>0.20000000000000193</v>
      </c>
      <c r="C23">
        <f t="shared" si="0"/>
        <v>0.20000000000000193</v>
      </c>
      <c r="D23">
        <f t="shared" si="1"/>
        <v>1.0009999999999999</v>
      </c>
      <c r="E23">
        <f t="shared" si="1"/>
        <v>5</v>
      </c>
      <c r="G23">
        <f t="shared" si="2"/>
        <v>0.99999999999988987</v>
      </c>
    </row>
    <row r="24" spans="2:7">
      <c r="B24">
        <f t="shared" si="3"/>
        <v>0.20000000000002396</v>
      </c>
      <c r="C24">
        <f t="shared" si="0"/>
        <v>0.20000000000002396</v>
      </c>
      <c r="D24">
        <f t="shared" si="1"/>
        <v>1.0010000000000001</v>
      </c>
      <c r="E24">
        <f t="shared" si="1"/>
        <v>5</v>
      </c>
      <c r="G24">
        <f t="shared" si="2"/>
        <v>1.0000000000001119</v>
      </c>
    </row>
    <row r="25" spans="2:7">
      <c r="B25">
        <f t="shared" si="3"/>
        <v>0.20000000000000159</v>
      </c>
      <c r="C25">
        <f t="shared" si="0"/>
        <v>0.20000000000000159</v>
      </c>
      <c r="D25">
        <f t="shared" si="1"/>
        <v>1.0009999999999999</v>
      </c>
      <c r="E25">
        <f t="shared" si="1"/>
        <v>5</v>
      </c>
      <c r="G25">
        <f t="shared" si="2"/>
        <v>0.99999999999988987</v>
      </c>
    </row>
    <row r="26" spans="2:7">
      <c r="B26">
        <f t="shared" si="3"/>
        <v>0.20000000000002363</v>
      </c>
      <c r="C26">
        <f t="shared" si="0"/>
        <v>0.20000000000002363</v>
      </c>
      <c r="D26">
        <f t="shared" si="1"/>
        <v>1.0010000000000001</v>
      </c>
      <c r="E26">
        <f t="shared" si="1"/>
        <v>5</v>
      </c>
      <c r="G26">
        <f t="shared" si="2"/>
        <v>1.0000000000001119</v>
      </c>
    </row>
    <row r="27" spans="2:7">
      <c r="B27">
        <f t="shared" si="3"/>
        <v>0.20000000000000126</v>
      </c>
      <c r="C27">
        <f t="shared" si="0"/>
        <v>0.20000000000000126</v>
      </c>
      <c r="D27">
        <f t="shared" si="1"/>
        <v>1.0009999999999999</v>
      </c>
      <c r="E27">
        <f t="shared" si="1"/>
        <v>5</v>
      </c>
      <c r="G27">
        <f t="shared" si="2"/>
        <v>0.99999999999988987</v>
      </c>
    </row>
    <row r="28" spans="2:7">
      <c r="B28">
        <f t="shared" si="3"/>
        <v>0.2000000000000233</v>
      </c>
      <c r="C28">
        <f t="shared" si="0"/>
        <v>0.2000000000000233</v>
      </c>
      <c r="D28">
        <f t="shared" si="1"/>
        <v>1.0010000000000001</v>
      </c>
      <c r="E28">
        <f t="shared" si="1"/>
        <v>5</v>
      </c>
      <c r="G28">
        <f t="shared" si="2"/>
        <v>1.0000000000001119</v>
      </c>
    </row>
    <row r="29" spans="2:7">
      <c r="B29">
        <f t="shared" si="3"/>
        <v>0.20000000000000093</v>
      </c>
      <c r="C29">
        <f t="shared" si="0"/>
        <v>0.20000000000000093</v>
      </c>
      <c r="D29">
        <f t="shared" si="1"/>
        <v>1.0009999999999999</v>
      </c>
      <c r="E29">
        <f t="shared" si="1"/>
        <v>5</v>
      </c>
      <c r="G29">
        <f t="shared" si="2"/>
        <v>0.99999999999988987</v>
      </c>
    </row>
    <row r="30" spans="2:7">
      <c r="B30">
        <f t="shared" si="3"/>
        <v>0.20000000000002296</v>
      </c>
      <c r="C30">
        <f t="shared" si="0"/>
        <v>0.20000000000002296</v>
      </c>
      <c r="D30">
        <f t="shared" si="1"/>
        <v>1.0010000000000001</v>
      </c>
      <c r="E30">
        <f t="shared" si="1"/>
        <v>5</v>
      </c>
      <c r="G30">
        <f t="shared" si="2"/>
        <v>1.0000000000001119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DD01-1D65-F542-8BBC-908B4EFE6AC2}">
  <dimension ref="A1:AB76"/>
  <sheetViews>
    <sheetView tabSelected="1" topLeftCell="A31" zoomScale="80" zoomScaleNormal="80" workbookViewId="0">
      <selection activeCell="P52" sqref="P52"/>
    </sheetView>
  </sheetViews>
  <sheetFormatPr baseColWidth="10" defaultRowHeight="16"/>
  <cols>
    <col min="2" max="2" width="12.83203125" bestFit="1" customWidth="1"/>
    <col min="3" max="3" width="12.1640625" bestFit="1" customWidth="1"/>
    <col min="5" max="5" width="12.83203125" bestFit="1" customWidth="1"/>
    <col min="12" max="12" width="3.5" customWidth="1"/>
    <col min="13" max="13" width="12.83203125" bestFit="1" customWidth="1"/>
    <col min="20" max="20" width="3" customWidth="1"/>
    <col min="22" max="22" width="3.83203125" customWidth="1"/>
    <col min="23" max="23" width="12.1640625" bestFit="1" customWidth="1"/>
  </cols>
  <sheetData>
    <row r="1" spans="1:28"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D2" t="s">
        <v>26</v>
      </c>
      <c r="E2">
        <v>91.90680716</v>
      </c>
      <c r="F2">
        <v>93.905083590000004</v>
      </c>
      <c r="G2">
        <v>94.905837439999999</v>
      </c>
      <c r="H2">
        <v>95.90467477</v>
      </c>
      <c r="I2">
        <v>96.906016899999997</v>
      </c>
      <c r="J2">
        <v>97.905403609999993</v>
      </c>
      <c r="K2">
        <v>99.907467999999994</v>
      </c>
      <c r="M2">
        <v>95.907588910000001</v>
      </c>
      <c r="N2">
        <v>97.905287000000001</v>
      </c>
      <c r="O2">
        <v>98.905930299999994</v>
      </c>
      <c r="P2">
        <v>99.904210500000005</v>
      </c>
      <c r="Q2">
        <v>100.9055731</v>
      </c>
      <c r="R2">
        <v>101.9043403</v>
      </c>
      <c r="S2">
        <v>103.9054254</v>
      </c>
      <c r="U2">
        <v>102.9054941</v>
      </c>
      <c r="W2">
        <v>101.90563210000001</v>
      </c>
      <c r="X2">
        <v>103.9040304</v>
      </c>
      <c r="Y2">
        <v>104.9050795</v>
      </c>
      <c r="Z2">
        <v>105.9034803</v>
      </c>
      <c r="AA2">
        <v>107.9038918</v>
      </c>
      <c r="AB2">
        <v>109.9051729</v>
      </c>
    </row>
    <row r="3" spans="1:28">
      <c r="D3" t="s">
        <v>34</v>
      </c>
      <c r="E3">
        <f>(LN(E$2)-LN($H$2))/(LN($J$2)-LN($H$2))</f>
        <v>-2.0622654896035155</v>
      </c>
      <c r="F3">
        <f t="shared" ref="F3:K13" si="0">(LN(F$2)-LN($H$2))/(LN($J$2)-LN($H$2))</f>
        <v>-1.0204963126320516</v>
      </c>
      <c r="G3">
        <f t="shared" si="0"/>
        <v>-0.5070714180540099</v>
      </c>
      <c r="H3">
        <f t="shared" si="0"/>
        <v>0</v>
      </c>
      <c r="I3">
        <f t="shared" si="0"/>
        <v>0.50306948827691667</v>
      </c>
      <c r="J3">
        <f>(LN(J$2)-LN($H$2))/(LN($J$2)-LN($H$2))</f>
        <v>1</v>
      </c>
      <c r="K3">
        <f t="shared" si="0"/>
        <v>1.9804174217763351</v>
      </c>
      <c r="M3">
        <f>(LN(M$2)-LN($Q$2))/(LN($O$2)-LN($Q$2))</f>
        <v>2.5379770247331326</v>
      </c>
      <c r="N3">
        <f t="shared" ref="N3:S13" si="1">(LN(N$2)-LN($Q$2))/(LN($O$2)-LN($Q$2))</f>
        <v>1.5080269493949841</v>
      </c>
      <c r="O3">
        <f t="shared" si="1"/>
        <v>1</v>
      </c>
      <c r="P3">
        <f t="shared" si="1"/>
        <v>0.49826876459393649</v>
      </c>
      <c r="Q3">
        <f t="shared" si="1"/>
        <v>0</v>
      </c>
      <c r="R3">
        <f t="shared" si="1"/>
        <v>-0.49207598133426794</v>
      </c>
      <c r="S3">
        <f t="shared" si="1"/>
        <v>-1.4636297272902596</v>
      </c>
      <c r="W3">
        <f>(LN(W$2)-LN($Y$2))/(LN($AA$2)-LN($Y$2))</f>
        <v>-1.0292255886504609</v>
      </c>
      <c r="X3">
        <f t="shared" ref="X3:AB13" si="2">(LN(X$2)-LN($Y$2))/(LN($AA$2)-LN($Y$2))</f>
        <v>-0.34018970353228256</v>
      </c>
      <c r="Y3">
        <f t="shared" si="2"/>
        <v>0</v>
      </c>
      <c r="Z3">
        <f t="shared" si="2"/>
        <v>0.33607160984629325</v>
      </c>
      <c r="AA3">
        <f t="shared" si="2"/>
        <v>1</v>
      </c>
      <c r="AB3">
        <f t="shared" si="2"/>
        <v>1.6520130166548828</v>
      </c>
    </row>
    <row r="5" spans="1:28">
      <c r="D5" t="s">
        <v>3</v>
      </c>
      <c r="E5">
        <v>0.37</v>
      </c>
      <c r="F5">
        <v>0.23300000000000001</v>
      </c>
      <c r="G5">
        <v>0.40400000000000003</v>
      </c>
      <c r="H5">
        <v>0.42499999999999999</v>
      </c>
      <c r="I5">
        <v>0.245</v>
      </c>
      <c r="J5">
        <v>0.622</v>
      </c>
      <c r="K5">
        <v>0.25</v>
      </c>
      <c r="M5">
        <v>9.9000000000000005E-2</v>
      </c>
      <c r="N5">
        <v>3.3000000000000002E-2</v>
      </c>
      <c r="O5">
        <v>0.22700000000000001</v>
      </c>
      <c r="P5">
        <v>0.224</v>
      </c>
      <c r="Q5">
        <v>0.30399999999999999</v>
      </c>
      <c r="R5">
        <v>0.56200000000000006</v>
      </c>
      <c r="S5">
        <v>0.33200000000000002</v>
      </c>
      <c r="U5">
        <v>0.37</v>
      </c>
      <c r="W5">
        <v>1.3899999999999999E-2</v>
      </c>
      <c r="X5">
        <v>0.15129999999999999</v>
      </c>
      <c r="Y5">
        <v>0.30320000000000003</v>
      </c>
      <c r="Z5">
        <v>0.371</v>
      </c>
      <c r="AA5">
        <v>0.35899999999999999</v>
      </c>
      <c r="AB5">
        <v>0.159</v>
      </c>
    </row>
    <row r="6" spans="1:28">
      <c r="D6" t="s">
        <v>27</v>
      </c>
      <c r="E6">
        <v>0</v>
      </c>
      <c r="F6">
        <v>2.0969999999999999E-3</v>
      </c>
      <c r="G6">
        <v>0.28118399999999999</v>
      </c>
      <c r="H6">
        <v>0.509575</v>
      </c>
      <c r="I6">
        <v>0.15606500000000001</v>
      </c>
      <c r="J6">
        <v>0.51128399999999996</v>
      </c>
      <c r="K6">
        <v>1.125E-2</v>
      </c>
      <c r="M6">
        <v>0</v>
      </c>
      <c r="N6">
        <v>0</v>
      </c>
      <c r="O6">
        <v>7.5137000000000009E-2</v>
      </c>
      <c r="P6">
        <v>0.24617600000000001</v>
      </c>
      <c r="Q6">
        <v>5.3807999999999995E-2</v>
      </c>
      <c r="R6">
        <v>0.28100000000000003</v>
      </c>
      <c r="S6">
        <v>8.3000000000000001E-3</v>
      </c>
      <c r="U6">
        <v>5.6239999999999998E-2</v>
      </c>
      <c r="W6">
        <v>0</v>
      </c>
      <c r="X6">
        <v>0.18398079999999997</v>
      </c>
      <c r="Y6">
        <v>4.7602400000000003E-2</v>
      </c>
      <c r="Z6">
        <v>0.216664</v>
      </c>
      <c r="AA6">
        <v>0.267814</v>
      </c>
      <c r="AB6">
        <v>4.7699999999999999E-3</v>
      </c>
    </row>
    <row r="8" spans="1:28">
      <c r="D8" t="s">
        <v>29</v>
      </c>
      <c r="E8">
        <f>E5*E6</f>
        <v>0</v>
      </c>
      <c r="F8">
        <f>F5*F6</f>
        <v>4.8860099999999997E-4</v>
      </c>
      <c r="G8">
        <f>G5*G6</f>
        <v>0.11359833600000001</v>
      </c>
      <c r="H8">
        <f>H5*H6</f>
        <v>0.21656937499999998</v>
      </c>
      <c r="I8">
        <f>I5*I6</f>
        <v>3.8235925000000004E-2</v>
      </c>
      <c r="J8">
        <f>J5*J6</f>
        <v>0.31801864799999996</v>
      </c>
      <c r="K8">
        <f>K5*K6</f>
        <v>2.8124999999999999E-3</v>
      </c>
      <c r="M8">
        <f>M5*M6</f>
        <v>0</v>
      </c>
      <c r="N8">
        <f>N5*N6</f>
        <v>0</v>
      </c>
      <c r="O8">
        <f>O5*O6</f>
        <v>1.7056099000000002E-2</v>
      </c>
      <c r="P8">
        <f>P5*P6</f>
        <v>5.5143424000000003E-2</v>
      </c>
      <c r="Q8">
        <f>Q5*Q6</f>
        <v>1.6357631999999997E-2</v>
      </c>
      <c r="R8">
        <f>R5*R6</f>
        <v>0.15792200000000003</v>
      </c>
      <c r="S8">
        <f>S5*S6</f>
        <v>2.7556E-3</v>
      </c>
      <c r="W8">
        <f>W5*W6</f>
        <v>0</v>
      </c>
      <c r="X8">
        <f>X5*X6</f>
        <v>2.7836295039999993E-2</v>
      </c>
      <c r="Y8">
        <f>Y5*Y6</f>
        <v>1.4433047680000002E-2</v>
      </c>
      <c r="Z8">
        <f>Z5*Z6</f>
        <v>8.0382343999999994E-2</v>
      </c>
      <c r="AA8">
        <f>AA5*AA6</f>
        <v>9.6145226E-2</v>
      </c>
      <c r="AB8">
        <f>AB5*AB6</f>
        <v>7.5843000000000004E-4</v>
      </c>
    </row>
    <row r="9" spans="1:28">
      <c r="D9" t="s">
        <v>30</v>
      </c>
      <c r="E9">
        <f>E8/SUM($E$8:$K$8)</f>
        <v>0</v>
      </c>
      <c r="F9">
        <f t="shared" ref="F9:K9" si="3">F8/SUM($E$8:$K$8)</f>
        <v>7.0840138325888426E-4</v>
      </c>
      <c r="G9">
        <f t="shared" si="3"/>
        <v>0.1647012968829526</v>
      </c>
      <c r="H9">
        <f t="shared" si="3"/>
        <v>0.31399453709982589</v>
      </c>
      <c r="I9">
        <f t="shared" si="3"/>
        <v>5.5436608112105705E-2</v>
      </c>
      <c r="J9">
        <f t="shared" si="3"/>
        <v>0.46108143484217223</v>
      </c>
      <c r="K9">
        <f t="shared" si="3"/>
        <v>4.0777216796846752E-3</v>
      </c>
      <c r="M9">
        <f>M8/SUM($M$8:$S$8)</f>
        <v>0</v>
      </c>
      <c r="N9">
        <f>N8/SUM($M$8:$S$8)</f>
        <v>0</v>
      </c>
      <c r="O9">
        <f>O8/SUM($M$8:$S$8)</f>
        <v>6.8433870709564568E-2</v>
      </c>
      <c r="P9">
        <f>P8/SUM($M$8:$S$8)</f>
        <v>0.22125094070447757</v>
      </c>
      <c r="Q9">
        <f>Q8/SUM($M$8:$S$8)</f>
        <v>6.5631424477697722E-2</v>
      </c>
      <c r="R9">
        <f>R8/SUM($M$8:$S$8)</f>
        <v>0.6336275211697503</v>
      </c>
      <c r="S9">
        <f>S8/SUM($M$8:$S$8)</f>
        <v>1.1056242938509918E-2</v>
      </c>
      <c r="W9">
        <f>W8/SUM($W$8:$AB$8)</f>
        <v>0</v>
      </c>
      <c r="X9">
        <f>X8/SUM($W$8:$AB$8)</f>
        <v>0.12678486751971121</v>
      </c>
      <c r="Y9">
        <f>Y8/SUM($W$8:$AB$8)</f>
        <v>6.573762906970812E-2</v>
      </c>
      <c r="Z9">
        <f>Z8/SUM($W$8:$AB$8)</f>
        <v>0.36611426988826229</v>
      </c>
      <c r="AA9">
        <f>AA8/SUM($W$8:$AB$8)</f>
        <v>0.43790884252183504</v>
      </c>
      <c r="AB9">
        <f>AB8/SUM($W$8:$AB$8)</f>
        <v>3.454391000483325E-3</v>
      </c>
    </row>
    <row r="14" spans="1:28">
      <c r="A14" s="9" t="s">
        <v>40</v>
      </c>
      <c r="D14" t="s">
        <v>28</v>
      </c>
      <c r="E14" s="8"/>
      <c r="M14" s="8"/>
      <c r="W14" s="8">
        <v>1</v>
      </c>
      <c r="X14">
        <f>W14</f>
        <v>1</v>
      </c>
      <c r="Y14">
        <f t="shared" ref="Y14:AB14" si="4">X14</f>
        <v>1</v>
      </c>
      <c r="Z14">
        <f t="shared" si="4"/>
        <v>1</v>
      </c>
      <c r="AA14">
        <f t="shared" si="4"/>
        <v>1</v>
      </c>
      <c r="AB14">
        <f t="shared" si="4"/>
        <v>1</v>
      </c>
    </row>
    <row r="15" spans="1:28">
      <c r="A15" s="1" t="s">
        <v>31</v>
      </c>
      <c r="B15" s="2" t="s">
        <v>32</v>
      </c>
      <c r="C15" s="3" t="s">
        <v>33</v>
      </c>
      <c r="D15" s="7" t="s">
        <v>35</v>
      </c>
      <c r="V15" t="str">
        <f t="shared" ref="V15" si="5">IF(V$5="","",((1-$C16)*V$5)+($C16*V$8*V14))</f>
        <v/>
      </c>
      <c r="W15">
        <f t="shared" ref="W15" si="6">IF(W$5="","",((1-$C16)*W$5)+($C16*W$8*W14))</f>
        <v>1.3896582056508244E-2</v>
      </c>
      <c r="X15">
        <f t="shared" ref="X15" si="7">IF(X$5="","",((1-$C16)*X$5)+($C16*X$8*X14))</f>
        <v>0.15126964086569525</v>
      </c>
      <c r="Y15">
        <f t="shared" ref="Y15" si="8">IF(Y$5="","",((1-$C16)*Y$5)+($C16*Y$8*Y14))</f>
        <v>0.3031289935881068</v>
      </c>
      <c r="Z15">
        <f t="shared" ref="Z15" si="9">IF(Z$5="","",((1-$C16)*Z$5)+($C16*Z$8*Z14))</f>
        <v>0.37092853850892704</v>
      </c>
      <c r="AA15">
        <f t="shared" ref="AA15" si="10">IF(AA$5="","",((1-$C16)*AA$5)+($C16*AA$8*AA14))</f>
        <v>0.3589353652687719</v>
      </c>
      <c r="AB15">
        <f t="shared" ref="AB15" si="11">IF(AB$5="","",((1-$C16)*AB$5)+($C16*AB$8*AB14))</f>
        <v>0.15896108915508583</v>
      </c>
    </row>
    <row r="16" spans="1:28">
      <c r="A16" s="4" cm="1">
        <f t="array" ref="A16">MAX(ABS(E16:AB16))</f>
        <v>1.0000315331548659</v>
      </c>
      <c r="B16" s="5">
        <f>C16/A16</f>
        <v>2.4588746162685851E-4</v>
      </c>
      <c r="C16" s="6">
        <v>2.4589521523426557E-4</v>
      </c>
      <c r="D16" s="7" t="s">
        <v>36</v>
      </c>
      <c r="W16">
        <f>(((W15/$Y15)/(W$5/$Y$5))*(($AA15/$Y15)/($AA$5/$Y$5))^(W$3*-1)-1)*10000</f>
        <v>0.44036016566106895</v>
      </c>
      <c r="X16">
        <f t="shared" ref="X16" si="12">(((X15/$Y15)/(X$5/$Y$5))*(($AA15/$Y15)/($AA$5/$Y$5))^(X$3*-1)-1)*10000</f>
        <v>0.51968180223793681</v>
      </c>
      <c r="Y16">
        <f t="shared" ref="Y16" si="13">(((Y15/$Y15)/(Y$5/$Y$5))*(($AA15/$Y15)/($AA$5/$Y$5))^(Y$3*-1)-1)*10000</f>
        <v>0</v>
      </c>
      <c r="Z16">
        <f t="shared" ref="Z16" si="14">(((Z15/$Y15)/(Z$5/$Y$5))*(($AA15/$Y15)/($AA$5/$Y$5))^(Z$3*-1)-1)*10000</f>
        <v>0.23378880894986409</v>
      </c>
      <c r="AA16">
        <f t="shared" ref="AA16" si="15">(((AA15/$Y15)/(AA$5/$Y$5))*(($AA15/$Y15)/($AA$5/$Y$5))^(AA$3*-1)-1)*10000</f>
        <v>0</v>
      </c>
      <c r="AB16">
        <f t="shared" ref="AB16" si="16">(((AB15/$Y15)/(AB$5/$Y$5))*(($AA15/$Y15)/($AA$5/$Y$5))^(AB$3*-1)-1)*10000</f>
        <v>-1.0000315331548659</v>
      </c>
    </row>
    <row r="18" spans="1:28">
      <c r="A18" s="9" t="s">
        <v>39</v>
      </c>
      <c r="D18" t="s">
        <v>28</v>
      </c>
      <c r="E18" s="8">
        <v>1</v>
      </c>
      <c r="F18">
        <f>E18</f>
        <v>1</v>
      </c>
      <c r="G18">
        <f t="shared" ref="G18:K18" si="17">F18</f>
        <v>1</v>
      </c>
      <c r="H18">
        <f t="shared" si="17"/>
        <v>1</v>
      </c>
      <c r="I18">
        <f t="shared" si="17"/>
        <v>1</v>
      </c>
      <c r="J18">
        <f t="shared" si="17"/>
        <v>1</v>
      </c>
      <c r="K18">
        <f t="shared" si="17"/>
        <v>1</v>
      </c>
      <c r="M18" s="8">
        <v>1</v>
      </c>
      <c r="N18">
        <f>M18</f>
        <v>1</v>
      </c>
      <c r="O18">
        <f t="shared" ref="O18:S18" si="18">N18</f>
        <v>1</v>
      </c>
      <c r="P18">
        <f t="shared" si="18"/>
        <v>1</v>
      </c>
      <c r="Q18">
        <f t="shared" si="18"/>
        <v>1</v>
      </c>
      <c r="R18">
        <f t="shared" si="18"/>
        <v>1</v>
      </c>
      <c r="S18">
        <f t="shared" si="18"/>
        <v>1</v>
      </c>
      <c r="W18" s="8">
        <v>1</v>
      </c>
      <c r="X18">
        <f>W18</f>
        <v>1</v>
      </c>
      <c r="Y18">
        <f t="shared" ref="Y18:AB18" si="19">X18</f>
        <v>1</v>
      </c>
      <c r="Z18">
        <f t="shared" si="19"/>
        <v>1</v>
      </c>
      <c r="AA18">
        <f t="shared" si="19"/>
        <v>1</v>
      </c>
      <c r="AB18">
        <f t="shared" si="19"/>
        <v>1</v>
      </c>
    </row>
    <row r="19" spans="1:28">
      <c r="A19" s="1" t="s">
        <v>31</v>
      </c>
      <c r="B19" s="2" t="s">
        <v>32</v>
      </c>
      <c r="C19" s="3" t="s">
        <v>33</v>
      </c>
      <c r="D19" s="7" t="s">
        <v>35</v>
      </c>
      <c r="E19">
        <f>IF(E$5="","",((1-$C20)*E$5)+($C20*E$8*E18))</f>
        <v>0.36992684612135962</v>
      </c>
      <c r="F19">
        <f t="shared" ref="F19" si="20">IF(F$5="","",((1-$C20)*F$5)+($C20*F$8*F18))</f>
        <v>0.23295402943063528</v>
      </c>
      <c r="G19">
        <f t="shared" ref="G19" si="21">IF(G$5="","",((1-$C20)*G$5)+($C20*G$8*G18))</f>
        <v>0.40394258376193187</v>
      </c>
      <c r="H19">
        <f t="shared" ref="H19" si="22">IF(H$5="","",((1-$C20)*H$5)+($C20*H$8*H18))</f>
        <v>0.42495879051717245</v>
      </c>
      <c r="I19">
        <f t="shared" ref="I19" si="23">IF(I$5="","",((1-$C20)*I$5)+($C20*I$8*I18))</f>
        <v>0.24495912001608178</v>
      </c>
      <c r="J19">
        <f t="shared" ref="J19" si="24">IF(J$5="","",((1-$C20)*J$5)+($C20*J$8*J18))</f>
        <v>0.62193989887855905</v>
      </c>
      <c r="K19">
        <f t="shared" ref="K19" si="25">IF(K$5="","",((1-$C20)*K$5)+($C20*K$8*K18))</f>
        <v>0.24995112777195563</v>
      </c>
      <c r="L19" t="str">
        <f t="shared" ref="L19" si="26">IF(L$5="","",((1-$C20)*L$5)+($C20*L$8*L18))</f>
        <v/>
      </c>
      <c r="M19">
        <f t="shared" ref="M19" si="27">IF(M$5="","",((1-$C20)*M$5)+($C20*M$8*M18))</f>
        <v>9.8980426394634072E-2</v>
      </c>
      <c r="N19">
        <f t="shared" ref="N19" si="28">IF(N$5="","",((1-$C20)*N$5)+($C20*N$8*N18))</f>
        <v>3.2993475464878019E-2</v>
      </c>
      <c r="O19">
        <f t="shared" ref="O19" si="29">IF(O$5="","",((1-$C20)*O$5)+($C20*O$8*O18))</f>
        <v>0.22695849132255394</v>
      </c>
      <c r="P19">
        <f t="shared" ref="P19" si="30">IF(P$5="","",((1-$C20)*P$5)+($C20*P$8*P18))</f>
        <v>0.22396661482846397</v>
      </c>
      <c r="Q19">
        <f t="shared" ref="Q19" si="31">IF(Q$5="","",((1-$C20)*Q$5)+($C20*Q$8*Q18))</f>
        <v>0.30394312931113376</v>
      </c>
      <c r="R19">
        <f t="shared" ref="R19" si="32">IF(R$5="","",((1-$C20)*R$5)+($C20*R$8*R18))</f>
        <v>0.56192010845142371</v>
      </c>
      <c r="S19">
        <f t="shared" ref="S19" si="33">IF(S$5="","",((1-$C20)*S$5)+($C20*S$8*S18))</f>
        <v>0.33193490404086323</v>
      </c>
      <c r="T19" t="str">
        <f t="shared" ref="T19" si="34">IF(T$5="","",((1-$C20)*T$5)+($C20*T$8*T18))</f>
        <v/>
      </c>
      <c r="U19">
        <f t="shared" ref="U19" si="35">IF(U$5="","",((1-$C20)*U$5)+($C20*U$8*U18))</f>
        <v>0.36992684612135962</v>
      </c>
      <c r="V19" t="str">
        <f t="shared" ref="V19" si="36">IF(V$5="","",((1-$C20)*V$5)+($C20*V$8*V18))</f>
        <v/>
      </c>
      <c r="W19">
        <f t="shared" ref="W19" si="37">IF(W$5="","",((1-$C20)*W$5)+($C20*W$8*W18))</f>
        <v>1.3897251786721347E-2</v>
      </c>
      <c r="X19">
        <f t="shared" ref="X19" si="38">IF(X$5="","",((1-$C20)*X$5)+($C20*X$8*X18))</f>
        <v>0.15127558959759693</v>
      </c>
      <c r="Y19">
        <f t="shared" ref="Y19" si="39">IF(Y$5="","",((1-$C20)*Y$5)+($C20*Y$8*Y18))</f>
        <v>0.3031429069659855</v>
      </c>
      <c r="Z19">
        <f t="shared" ref="Z19" si="40">IF(Z$5="","",((1-$C20)*Z$5)+($C20*Z$8*Z18))</f>
        <v>0.37094254105746549</v>
      </c>
      <c r="AA19">
        <f t="shared" ref="AA19" si="41">IF(AA$5="","",((1-$C20)*AA$5)+($C20*AA$8*AA18))</f>
        <v>0.35894803014530474</v>
      </c>
      <c r="AB19">
        <f t="shared" ref="AB19" si="42">IF(AB$5="","",((1-$C20)*AB$5)+($C20*AB$8*AB18))</f>
        <v>0.15896871355511449</v>
      </c>
    </row>
    <row r="20" spans="1:28">
      <c r="A20" s="4" cm="1">
        <f t="array" ref="A20">MAX(ABS(E20:AB20))</f>
        <v>1.0000000553689325</v>
      </c>
      <c r="B20" s="5">
        <f>C20/A20</f>
        <v>1.9771317456738572E-4</v>
      </c>
      <c r="C20" s="6">
        <v>1.9771318551455315E-4</v>
      </c>
      <c r="D20" s="7" t="s">
        <v>36</v>
      </c>
      <c r="F20">
        <f t="shared" ref="E20:F20" si="43">(((F19/$H19)/(F$5/$H$5))*(($J19/$H19)/($J$5/$H$5))^(F$3*-1)-1)*10000</f>
        <v>-1.0000000553689325</v>
      </c>
      <c r="G20">
        <f t="shared" ref="G20" si="44">(((G19/$H19)/(G$5/$H$5))*(($J19/$H19)/($J$5/$H$5))^(G$3*-1)-1)*10000</f>
        <v>-0.44988946898416593</v>
      </c>
      <c r="H20">
        <f t="shared" ref="H20" si="45">(((H19/$H19)/(H$5/$H$5))*(($J19/$H19)/($J$5/$H$5))^(H$3*-1)-1)*10000</f>
        <v>0</v>
      </c>
      <c r="I20">
        <f t="shared" ref="I20" si="46">(((I19/$H19)/(I$5/$H$5))*(($J19/$H19)/($J$5/$H$5))^(I$3*-1)-1)*10000</f>
        <v>-0.70070353624274162</v>
      </c>
      <c r="J20">
        <f t="shared" ref="J20" si="47">(((J19/$H19)/(J$5/$H$5))*(($J19/$H19)/($J$5/$H$5))^(J$3*-1)-1)*10000</f>
        <v>0</v>
      </c>
      <c r="K20">
        <f t="shared" ref="K20" si="48">(((K19/$H19)/(K$5/$H$5))*(($J19/$H19)/($J$5/$H$5))^(K$3*-1)-1)*10000</f>
        <v>-0.99204142952724617</v>
      </c>
      <c r="N20">
        <f t="shared" ref="N20" si="49">(((N19/$Q19)/(N$5/$Q$5))*(($O19/$Q19)/($O$5/$Q$5))^(N$3*-1)-1)*10000</f>
        <v>-0.17001016885731524</v>
      </c>
      <c r="O20">
        <f t="shared" ref="O20" si="50">(((O19/$Q19)/(O$5/$Q$5))*(($O19/$Q19)/($O$5/$Q$5))^(O$3*-1)-1)*10000</f>
        <v>0</v>
      </c>
      <c r="P20">
        <f t="shared" ref="P20" si="51">(((P19/$Q19)/(P$5/$Q$5))*(($O19/$Q19)/($O$5/$Q$5))^(P$3*-1)-1)*10000</f>
        <v>0.35939128473216897</v>
      </c>
      <c r="Q20">
        <f t="shared" ref="Q20" si="52">(((Q19/$Q19)/(Q$5/$Q$5))*(($O19/$Q19)/($O$5/$Q$5))^(Q$3*-1)-1)*10000</f>
        <v>0</v>
      </c>
      <c r="R20">
        <f t="shared" ref="R20" si="53">(((R19/$Q19)/(R$5/$Q$5))*(($O19/$Q19)/($O$5/$Q$5))^(R$3*-1)-1)*10000</f>
        <v>0.47002834572706931</v>
      </c>
      <c r="S20">
        <f t="shared" ref="S20" si="54">(((S19/$Q19)/(S$5/$Q$5))*(($O19/$Q19)/($O$5/$Q$5))^(S$3*-1)-1)*10000</f>
        <v>-2.8259473509040234E-2</v>
      </c>
      <c r="W20">
        <f>(((W19/$Y19)/(W$5/$Y$5))*(($AA19/$Y19)/($AA$5/$Y$5))^(W$3*-1)-1)*10000</f>
        <v>0.3540583366001826</v>
      </c>
      <c r="X20">
        <f t="shared" ref="X20" si="55">(((X19/$Y19)/(X$5/$Y$5))*(($AA19/$Y19)/($AA$5/$Y$5))^(X$3*-1)-1)*10000</f>
        <v>0.41783292425767726</v>
      </c>
      <c r="Y20">
        <f t="shared" ref="Y20" si="56">(((Y19/$Y19)/(Y$5/$Y$5))*(($AA19/$Y19)/($AA$5/$Y$5))^(Y$3*-1)-1)*10000</f>
        <v>0</v>
      </c>
      <c r="Z20">
        <f t="shared" ref="Z20" si="57">(((Z19/$Y19)/(Z$5/$Y$5))*(($AA19/$Y19)/($AA$5/$Y$5))^(Z$3*-1)-1)*10000</f>
        <v>0.18797050070018528</v>
      </c>
      <c r="AA20">
        <f t="shared" ref="AA20" si="58">(((AA19/$Y19)/(AA$5/$Y$5))*(($AA19/$Y19)/($AA$5/$Y$5))^(AA$3*-1)-1)*10000</f>
        <v>0</v>
      </c>
      <c r="AB20">
        <f t="shared" ref="AB20" si="59">(((AB19/$Y19)/(AB$5/$Y$5))*(($AA19/$Y19)/($AA$5/$Y$5))^(AB$3*-1)-1)*10000</f>
        <v>-0.80405468584010542</v>
      </c>
    </row>
    <row r="22" spans="1:28">
      <c r="A22" s="9" t="s">
        <v>38</v>
      </c>
      <c r="D22" t="s">
        <v>28</v>
      </c>
      <c r="E22" s="8">
        <v>1</v>
      </c>
      <c r="F22">
        <f>E22</f>
        <v>1</v>
      </c>
      <c r="G22">
        <f t="shared" ref="G22:K22" si="60">F22</f>
        <v>1</v>
      </c>
      <c r="H22">
        <f t="shared" si="60"/>
        <v>1</v>
      </c>
      <c r="I22">
        <f t="shared" si="60"/>
        <v>1</v>
      </c>
      <c r="J22">
        <f t="shared" si="60"/>
        <v>1</v>
      </c>
      <c r="K22">
        <f t="shared" si="60"/>
        <v>1</v>
      </c>
      <c r="M22" s="8">
        <v>2</v>
      </c>
      <c r="N22">
        <f>M22</f>
        <v>2</v>
      </c>
      <c r="O22">
        <f t="shared" ref="O22:S22" si="61">N22</f>
        <v>2</v>
      </c>
      <c r="P22">
        <f t="shared" si="61"/>
        <v>2</v>
      </c>
      <c r="Q22">
        <f t="shared" si="61"/>
        <v>2</v>
      </c>
      <c r="R22">
        <f t="shared" si="61"/>
        <v>2</v>
      </c>
      <c r="S22">
        <f t="shared" si="61"/>
        <v>2</v>
      </c>
      <c r="W22" s="8">
        <v>3</v>
      </c>
      <c r="X22">
        <f>W22</f>
        <v>3</v>
      </c>
      <c r="Y22">
        <f t="shared" ref="Y22:AB22" si="62">X22</f>
        <v>3</v>
      </c>
      <c r="Z22">
        <f t="shared" si="62"/>
        <v>3</v>
      </c>
      <c r="AA22">
        <f t="shared" si="62"/>
        <v>3</v>
      </c>
      <c r="AB22">
        <f t="shared" si="62"/>
        <v>3</v>
      </c>
    </row>
    <row r="23" spans="1:28">
      <c r="A23" s="1" t="s">
        <v>31</v>
      </c>
      <c r="B23" s="2" t="s">
        <v>32</v>
      </c>
      <c r="C23" s="3" t="s">
        <v>33</v>
      </c>
      <c r="D23" s="7" t="s">
        <v>35</v>
      </c>
      <c r="E23">
        <f>IF(E$5="","",((1-$C24)*E$5)+($C24*E$8*E22))</f>
        <v>0.36996966898809935</v>
      </c>
      <c r="F23">
        <f t="shared" ref="F23:AB23" si="63">IF(F$5="","",((1-$C24)*F$5)+($C24*F$8*F22))</f>
        <v>0.23298093971348621</v>
      </c>
      <c r="G23">
        <f t="shared" si="63"/>
        <v>0.40397619411803587</v>
      </c>
      <c r="H23">
        <f t="shared" si="63"/>
        <v>0.42498291375198016</v>
      </c>
      <c r="I23">
        <f t="shared" si="63"/>
        <v>0.24498305036859605</v>
      </c>
      <c r="J23">
        <f t="shared" si="63"/>
        <v>0.62197508091349984</v>
      </c>
      <c r="K23">
        <f t="shared" si="63"/>
        <v>0.2499797366297184</v>
      </c>
      <c r="L23" t="str">
        <f t="shared" si="63"/>
        <v/>
      </c>
      <c r="M23">
        <f t="shared" si="63"/>
        <v>9.8991884404923874E-2</v>
      </c>
      <c r="N23">
        <f t="shared" si="63"/>
        <v>3.2997294801641291E-2</v>
      </c>
      <c r="O23">
        <f t="shared" si="63"/>
        <v>0.22698418788589744</v>
      </c>
      <c r="P23">
        <f t="shared" si="63"/>
        <v>0.22399067828387412</v>
      </c>
      <c r="Q23">
        <f t="shared" si="63"/>
        <v>0.30397776124174031</v>
      </c>
      <c r="R23">
        <f t="shared" si="63"/>
        <v>0.5619798211876611</v>
      </c>
      <c r="S23">
        <f t="shared" si="63"/>
        <v>0.33197323584951832</v>
      </c>
      <c r="T23" t="str">
        <f t="shared" si="63"/>
        <v/>
      </c>
      <c r="U23">
        <f t="shared" si="63"/>
        <v>0.36996966898809935</v>
      </c>
      <c r="V23" t="str">
        <f t="shared" si="63"/>
        <v/>
      </c>
      <c r="W23">
        <f t="shared" si="63"/>
        <v>1.3898860537661028E-2</v>
      </c>
      <c r="X23">
        <f t="shared" si="63"/>
        <v>0.15129444277537246</v>
      </c>
      <c r="Y23">
        <f t="shared" si="63"/>
        <v>0.3031786944432826</v>
      </c>
      <c r="Z23">
        <f t="shared" si="63"/>
        <v>0.3709893552110331</v>
      </c>
      <c r="AA23">
        <f t="shared" si="63"/>
        <v>0.35899421543975585</v>
      </c>
      <c r="AB23">
        <f t="shared" si="63"/>
        <v>0.15898715238096178</v>
      </c>
    </row>
    <row r="24" spans="1:28">
      <c r="A24" s="4" cm="1">
        <f t="array" ref="A24">MAX(ABS(E24:AB24))</f>
        <v>0.99999734452405065</v>
      </c>
      <c r="B24" s="5">
        <f>C24/A24</f>
        <v>8.1975925524762556E-5</v>
      </c>
      <c r="C24" s="6">
        <v>8.1975707839663904E-5</v>
      </c>
      <c r="D24" s="7" t="s">
        <v>36</v>
      </c>
      <c r="F24">
        <f t="shared" ref="F24" si="64">(((F23/$H23)/(F$5/$H$5))*(($J23/$H23)/($J$5/$H$5))^(F$3*-1)-1)*10000</f>
        <v>-0.41459573061009003</v>
      </c>
      <c r="G24">
        <f t="shared" ref="G24" si="65">(((G23/$H23)/(G$5/$H$5))*(($J23/$H23)/($J$5/$H$5))^(G$3*-1)-1)*10000</f>
        <v>-0.18652226172588549</v>
      </c>
      <c r="H24">
        <f t="shared" ref="H24" si="66">(((H23/$H23)/(H$5/$H$5))*(($J23/$H23)/($J$5/$H$5))^(H$3*-1)-1)*10000</f>
        <v>0</v>
      </c>
      <c r="I24">
        <f t="shared" ref="I24" si="67">(((I23/$H23)/(I$5/$H$5))*(($J23/$H23)/($J$5/$H$5))^(I$3*-1)-1)*10000</f>
        <v>-0.29050876625857924</v>
      </c>
      <c r="J24">
        <f t="shared" ref="J24" si="68">(((J23/$H23)/(J$5/$H$5))*(($J23/$H23)/($J$5/$H$5))^(J$3*-1)-1)*10000</f>
        <v>0</v>
      </c>
      <c r="K24">
        <f t="shared" ref="K24" si="69">(((K23/$H23)/(K$5/$H$5))*(($J23/$H23)/($J$5/$H$5))^(K$3*-1)-1)*10000</f>
        <v>-0.41129636268566472</v>
      </c>
      <c r="N24">
        <f t="shared" ref="N24" si="70">(((N23/$Q23)/(N$5/$Q$5))*(($O23/$Q23)/($O$5/$Q$5))^(N$3*-1)-1)*10000</f>
        <v>-0.14096308537436819</v>
      </c>
      <c r="O24">
        <f t="shared" ref="O24" si="71">(((O23/$Q23)/(O$5/$Q$5))*(($O23/$Q23)/($O$5/$Q$5))^(O$3*-1)-1)*10000</f>
        <v>0</v>
      </c>
      <c r="P24">
        <f t="shared" ref="P24" si="72">(((P23/$Q23)/(P$5/$Q$5))*(($O23/$Q23)/($O$5/$Q$5))^(P$3*-1)-1)*10000</f>
        <v>0.29798729547891867</v>
      </c>
      <c r="Q24">
        <f t="shared" ref="Q24" si="73">(((Q23/$Q23)/(Q$5/$Q$5))*(($O23/$Q23)/($O$5/$Q$5))^(Q$3*-1)-1)*10000</f>
        <v>0</v>
      </c>
      <c r="R24">
        <f t="shared" ref="R24" si="74">(((R23/$Q23)/(R$5/$Q$5))*(($O23/$Q23)/($O$5/$Q$5))^(R$3*-1)-1)*10000</f>
        <v>0.38972113776569728</v>
      </c>
      <c r="S24">
        <f t="shared" ref="S24" si="75">(((S23/$Q23)/(S$5/$Q$5))*(($O23/$Q23)/($O$5/$Q$5))^(S$3*-1)-1)*10000</f>
        <v>-2.34311078017857E-2</v>
      </c>
      <c r="W24">
        <f>(((W23/$Y23)/(W$5/$Y$5))*(($AA23/$Y23)/($AA$5/$Y$5))^(W$3*-1)-1)*10000</f>
        <v>0.44034510992663201</v>
      </c>
      <c r="X24">
        <f t="shared" ref="X24" si="76">(((X23/$Y23)/(X$5/$Y$5))*(($AA23/$Y23)/($AA$5/$Y$5))^(X$3*-1)-1)*10000</f>
        <v>0.51966403418424179</v>
      </c>
      <c r="Y24">
        <f t="shared" ref="Y24" si="77">(((Y23/$Y23)/(Y$5/$Y$5))*(($AA23/$Y23)/($AA$5/$Y$5))^(Y$3*-1)-1)*10000</f>
        <v>0</v>
      </c>
      <c r="Z24">
        <f t="shared" ref="Z24" si="78">(((Z23/$Y23)/(Z$5/$Y$5))*(($AA23/$Y23)/($AA$5/$Y$5))^(Z$3*-1)-1)*10000</f>
        <v>0.23378081572822396</v>
      </c>
      <c r="AA24">
        <f t="shared" ref="AA24" si="79">(((AA23/$Y23)/(AA$5/$Y$5))*(($AA23/$Y23)/($AA$5/$Y$5))^(AA$3*-1)-1)*10000</f>
        <v>0</v>
      </c>
      <c r="AB24">
        <f t="shared" ref="AB24" si="80">(((AB23/$Y23)/(AB$5/$Y$5))*(($AA23/$Y23)/($AA$5/$Y$5))^(AB$3*-1)-1)*10000</f>
        <v>-0.99999734452405065</v>
      </c>
    </row>
    <row r="26" spans="1:28">
      <c r="A26" s="9" t="s">
        <v>37</v>
      </c>
      <c r="D26" t="s">
        <v>28</v>
      </c>
      <c r="E26" s="8">
        <v>1</v>
      </c>
      <c r="F26">
        <f>E26</f>
        <v>1</v>
      </c>
      <c r="G26">
        <f t="shared" ref="G26:K26" si="81">F26</f>
        <v>1</v>
      </c>
      <c r="H26">
        <f t="shared" si="81"/>
        <v>1</v>
      </c>
      <c r="I26">
        <f t="shared" si="81"/>
        <v>1</v>
      </c>
      <c r="J26">
        <f t="shared" si="81"/>
        <v>1</v>
      </c>
      <c r="K26">
        <f t="shared" si="81"/>
        <v>1</v>
      </c>
      <c r="M26" s="8">
        <v>2</v>
      </c>
      <c r="N26">
        <f>M26</f>
        <v>2</v>
      </c>
      <c r="O26">
        <f t="shared" ref="O26:S26" si="82">N26</f>
        <v>2</v>
      </c>
      <c r="P26">
        <f t="shared" si="82"/>
        <v>2</v>
      </c>
      <c r="Q26">
        <f t="shared" si="82"/>
        <v>2</v>
      </c>
      <c r="R26">
        <f t="shared" si="82"/>
        <v>2</v>
      </c>
      <c r="S26">
        <f t="shared" si="82"/>
        <v>2</v>
      </c>
      <c r="W26" s="8">
        <v>3</v>
      </c>
      <c r="X26">
        <f>W26</f>
        <v>3</v>
      </c>
      <c r="Y26">
        <f t="shared" ref="Y26:AB26" si="83">X26</f>
        <v>3</v>
      </c>
      <c r="Z26">
        <f t="shared" si="83"/>
        <v>3</v>
      </c>
      <c r="AA26">
        <f t="shared" si="83"/>
        <v>3</v>
      </c>
      <c r="AB26">
        <f t="shared" si="83"/>
        <v>3</v>
      </c>
    </row>
    <row r="27" spans="1:28">
      <c r="A27" s="1" t="s">
        <v>31</v>
      </c>
      <c r="B27" s="2" t="s">
        <v>32</v>
      </c>
      <c r="C27" s="3" t="s">
        <v>33</v>
      </c>
      <c r="D27" s="7" t="s">
        <v>35</v>
      </c>
      <c r="E27">
        <f>IF(E$5="","",((1-$C28)*E$5)+($C28*E$9*E26))</f>
        <v>0.36999334022041858</v>
      </c>
      <c r="F27">
        <f t="shared" ref="F27:AB27" si="84">IF(F$5="","",((1-$C28)*F$5)+($C28*F$9*F26))</f>
        <v>0.23299581888960705</v>
      </c>
      <c r="G27">
        <f t="shared" si="84"/>
        <v>0.4039956927659003</v>
      </c>
      <c r="H27">
        <f t="shared" si="84"/>
        <v>0.42499800196779658</v>
      </c>
      <c r="I27">
        <f t="shared" si="84"/>
        <v>0.24499658797187385</v>
      </c>
      <c r="J27">
        <f t="shared" si="84"/>
        <v>0.62199710356169047</v>
      </c>
      <c r="K27">
        <f t="shared" si="84"/>
        <v>0.24999557354549251</v>
      </c>
      <c r="L27" t="str">
        <f t="shared" si="84"/>
        <v/>
      </c>
      <c r="M27">
        <f t="shared" si="84"/>
        <v>9.8998218058976878E-2</v>
      </c>
      <c r="N27">
        <f t="shared" si="84"/>
        <v>3.2999406019658957E-2</v>
      </c>
      <c r="O27">
        <f t="shared" si="84"/>
        <v>0.22699837767303965</v>
      </c>
      <c r="P27">
        <f t="shared" si="84"/>
        <v>0.22400393290369811</v>
      </c>
      <c r="Q27">
        <f t="shared" si="84"/>
        <v>0.30399689083418518</v>
      </c>
      <c r="R27">
        <f t="shared" si="84"/>
        <v>0.56201269417062338</v>
      </c>
      <c r="S27">
        <f t="shared" si="84"/>
        <v>0.33199442220935382</v>
      </c>
      <c r="T27" t="str">
        <f t="shared" si="84"/>
        <v/>
      </c>
      <c r="U27">
        <f t="shared" si="84"/>
        <v>0.36999334022041858</v>
      </c>
      <c r="V27" t="str">
        <f t="shared" si="84"/>
        <v/>
      </c>
      <c r="W27">
        <f t="shared" si="84"/>
        <v>1.3899749808280589E-2</v>
      </c>
      <c r="X27">
        <f t="shared" si="84"/>
        <v>0.15130412284639227</v>
      </c>
      <c r="Y27">
        <f t="shared" si="84"/>
        <v>0.30319809229510902</v>
      </c>
      <c r="Z27">
        <f t="shared" si="84"/>
        <v>0.37101309173727692</v>
      </c>
      <c r="AA27">
        <f t="shared" si="84"/>
        <v>0.35901718450874076</v>
      </c>
      <c r="AB27">
        <f t="shared" si="84"/>
        <v>0.15899732462566085</v>
      </c>
    </row>
    <row r="28" spans="1:28">
      <c r="A28" s="4" cm="1">
        <f t="array" ref="A28">MAX(ABS(E28:AB28))</f>
        <v>1.0000000161403122</v>
      </c>
      <c r="B28" s="5">
        <f>C28/A28</f>
        <v>1.7999403983495506E-5</v>
      </c>
      <c r="C28" s="6">
        <v>1.7999404274011506E-5</v>
      </c>
      <c r="D28" s="7" t="s">
        <v>36</v>
      </c>
      <c r="F28">
        <f t="shared" ref="F28:K28" si="85">(((F27/$H27)/(F$5/$H$5))*(($J27/$H27)/($J$5/$H$5))^(F$3*-1)-1)*10000</f>
        <v>-0.13197977076884193</v>
      </c>
      <c r="G28">
        <f t="shared" si="85"/>
        <v>-5.9376314653913909E-2</v>
      </c>
      <c r="H28">
        <f t="shared" si="85"/>
        <v>0</v>
      </c>
      <c r="I28">
        <f t="shared" si="85"/>
        <v>-9.2478728405120947E-2</v>
      </c>
      <c r="J28">
        <f t="shared" si="85"/>
        <v>0</v>
      </c>
      <c r="K28">
        <f t="shared" si="85"/>
        <v>-0.13092950846615992</v>
      </c>
      <c r="N28">
        <f t="shared" ref="N28:S28" si="86">(((N27/$Q27)/(N$5/$Q$5))*(($O27/$Q27)/($O$5/$Q$5))^(N$3*-1)-1)*10000</f>
        <v>-0.12417743238679613</v>
      </c>
      <c r="O28">
        <f t="shared" si="86"/>
        <v>0</v>
      </c>
      <c r="P28">
        <f t="shared" si="86"/>
        <v>0.26250335552369108</v>
      </c>
      <c r="Q28">
        <f t="shared" si="86"/>
        <v>0</v>
      </c>
      <c r="R28">
        <f t="shared" si="86"/>
        <v>0.34331351628225093</v>
      </c>
      <c r="S28">
        <f t="shared" si="86"/>
        <v>-2.064092206377488E-2</v>
      </c>
      <c r="W28">
        <f>(((W27/$Y27)/(W$5/$Y$5))*(($AA27/$Y27)/($AA$5/$Y$5))^(W$3*-1)-1)*10000</f>
        <v>0.44034628643663254</v>
      </c>
      <c r="X28">
        <f t="shared" ref="X28:AB28" si="87">(((X27/$Y27)/(X$5/$Y$5))*(($AA27/$Y27)/($AA$5/$Y$5))^(X$3*-1)-1)*10000</f>
        <v>0.51966542264247906</v>
      </c>
      <c r="Y28">
        <f t="shared" si="87"/>
        <v>0</v>
      </c>
      <c r="Z28">
        <f t="shared" si="87"/>
        <v>0.23378144034191806</v>
      </c>
      <c r="AA28">
        <f t="shared" si="87"/>
        <v>0</v>
      </c>
      <c r="AB28">
        <f t="shared" si="87"/>
        <v>-1.0000000161403122</v>
      </c>
    </row>
    <row r="31" spans="1:28">
      <c r="A31" s="9" t="s">
        <v>41</v>
      </c>
    </row>
    <row r="32" spans="1:28">
      <c r="A32" s="1" t="s">
        <v>31</v>
      </c>
      <c r="B32" s="2" t="s">
        <v>32</v>
      </c>
      <c r="C32" s="3" t="s">
        <v>33</v>
      </c>
    </row>
    <row r="33" spans="1:11">
      <c r="A33" s="4" cm="1">
        <f t="array" ref="A33">MAX(ABS(E41:K41))</f>
        <v>0.99999999999877964</v>
      </c>
      <c r="B33" s="5">
        <f>C33/A33</f>
        <v>1.9771317456863569E-4</v>
      </c>
      <c r="C33" s="6">
        <v>1.977131745683944E-4</v>
      </c>
      <c r="D33" t="s">
        <v>28</v>
      </c>
      <c r="E33" s="8">
        <v>1</v>
      </c>
      <c r="F33">
        <f>E33</f>
        <v>1</v>
      </c>
      <c r="G33">
        <f t="shared" ref="G33:K33" si="88">F33</f>
        <v>1</v>
      </c>
      <c r="H33">
        <f t="shared" si="88"/>
        <v>1</v>
      </c>
      <c r="I33">
        <f t="shared" si="88"/>
        <v>1</v>
      </c>
      <c r="J33">
        <f t="shared" si="88"/>
        <v>1</v>
      </c>
      <c r="K33">
        <f t="shared" si="88"/>
        <v>1</v>
      </c>
    </row>
    <row r="34" spans="1:11">
      <c r="A34" s="4" cm="1">
        <f t="array" ref="A34">MAX(ABS(E42:K42))</f>
        <v>1.0000050781788783</v>
      </c>
      <c r="B34" s="5">
        <f>C34/A34</f>
        <v>1.9391749096553834E-2</v>
      </c>
      <c r="C34" s="6">
        <v>1.9391847571324509E-2</v>
      </c>
      <c r="E34">
        <v>0.01</v>
      </c>
      <c r="F34">
        <v>0.01</v>
      </c>
      <c r="G34">
        <v>0.02</v>
      </c>
      <c r="H34">
        <v>0.01</v>
      </c>
      <c r="I34">
        <v>0.01</v>
      </c>
      <c r="J34">
        <v>0.01</v>
      </c>
      <c r="K34">
        <v>0.01</v>
      </c>
    </row>
    <row r="35" spans="1:11">
      <c r="A35" s="4" cm="1">
        <f t="array" ref="A35">MAX(ABS(E43:K43))</f>
        <v>1.0000000010235155</v>
      </c>
      <c r="B35" s="5">
        <f>C35/A35</f>
        <v>1.9736198498678569E-3</v>
      </c>
      <c r="C35" s="6">
        <v>1.9736198518878873E-3</v>
      </c>
      <c r="E35">
        <v>0.1</v>
      </c>
      <c r="F35">
        <v>0.1</v>
      </c>
      <c r="G35">
        <v>0.3</v>
      </c>
      <c r="H35">
        <v>0.1</v>
      </c>
      <c r="I35">
        <v>0.1</v>
      </c>
      <c r="J35">
        <v>0.1</v>
      </c>
      <c r="K35">
        <v>0.1</v>
      </c>
    </row>
    <row r="36" spans="1:11">
      <c r="A36" s="4" cm="1">
        <f t="array" ref="A36">MAX(ABS(E44:K44))</f>
        <v>0.99999999999988987</v>
      </c>
      <c r="B36" s="5">
        <f>C36/A36</f>
        <v>3.2458221066500656E-4</v>
      </c>
      <c r="C36" s="6">
        <v>3.2458221066497084E-4</v>
      </c>
      <c r="E36">
        <v>0.5</v>
      </c>
      <c r="F36">
        <v>0.5</v>
      </c>
      <c r="G36">
        <v>2</v>
      </c>
      <c r="H36">
        <v>0.5</v>
      </c>
      <c r="I36">
        <v>0.5</v>
      </c>
      <c r="J36">
        <v>0.5</v>
      </c>
      <c r="K36">
        <v>0.5</v>
      </c>
    </row>
    <row r="37" spans="1:11">
      <c r="D37" s="7" t="s">
        <v>35</v>
      </c>
      <c r="E37">
        <f>IF(E$5="","",((1-$C33)*E$5)+($C33*E$8*E33))</f>
        <v>0.36992684612540971</v>
      </c>
      <c r="F37">
        <f>IF(F$5="","",((1-$C33)*F$5)+($C33*F$8*F33))</f>
        <v>0.23295402943318036</v>
      </c>
      <c r="G37">
        <f>IF(G$5="","",((1-$C33)*G$5)+($C33*G$8*G33))</f>
        <v>0.40394258376511066</v>
      </c>
      <c r="H37">
        <f>IF(H$5="","",((1-$C33)*H$5)+($C33*H$8*H33))</f>
        <v>0.42495879051945395</v>
      </c>
      <c r="I37">
        <f>IF(I$5="","",((1-$C33)*I$5)+($C33*I$8*I33))</f>
        <v>0.24495912001834505</v>
      </c>
      <c r="J37">
        <f>IF(J$5="","",((1-$C33)*J$5)+($C33*J$8*J33))</f>
        <v>0.6219398988818865</v>
      </c>
      <c r="K37">
        <f>IF(K$5="","",((1-$C33)*K$5)+($C33*K$8*K33))</f>
        <v>0.24995112777466139</v>
      </c>
    </row>
    <row r="38" spans="1:11">
      <c r="E38">
        <f>IF(E$5="","",((1-$C34)*E$5)+($C34*E$8*E34))</f>
        <v>0.36282501639860992</v>
      </c>
      <c r="F38">
        <f>IF(F$5="","",((1-$C34)*F$5)+($C34*F$8*F34))</f>
        <v>0.22848179426464255</v>
      </c>
      <c r="G38">
        <f>IF(G$5="","",((1-$C34)*G$5)+($C34*G$8*G34))</f>
        <v>0.39620975121350627</v>
      </c>
      <c r="H38">
        <f>IF(H$5="","",((1-$C34)*H$5)+($C34*H$8*H34))</f>
        <v>0.41680046158527329</v>
      </c>
      <c r="I38">
        <f>IF(I$5="","",((1-$C34)*I$5)+($C34*I$8*I34))</f>
        <v>0.24025641199731898</v>
      </c>
      <c r="J38">
        <f>IF(J$5="","",((1-$C34)*J$5)+($C34*J$8*J34))</f>
        <v>0.60999994050210471</v>
      </c>
      <c r="K38">
        <f>IF(K$5="","",((1-$C34)*K$5)+($C34*K$8*K34))</f>
        <v>0.24515258350288183</v>
      </c>
    </row>
    <row r="39" spans="1:11">
      <c r="E39">
        <f>IF(E$5="","",((1-$C35)*E$5)+($C35*E$8*E35))</f>
        <v>0.36926976065480144</v>
      </c>
      <c r="F39">
        <f>IF(F$5="","",((1-$C35)*F$5)+($C35*F$8*F35))</f>
        <v>0.23254024300577347</v>
      </c>
      <c r="G39">
        <f>IF(G$5="","",((1-$C35)*G$5)+($C35*G$8*G35))</f>
        <v>0.40326991755915864</v>
      </c>
      <c r="H39">
        <f>IF(H$5="","",((1-$C35)*H$5)+($C35*H$8*H35))</f>
        <v>0.42420395412472872</v>
      </c>
      <c r="I39">
        <f>IF(I$5="","",((1-$C35)*I$5)+($C35*I$8*I35))</f>
        <v>0.24452400945435096</v>
      </c>
      <c r="J39">
        <f>IF(J$5="","",((1-$C35)*J$5)+($C35*J$8*J35))</f>
        <v>0.62083517324382198</v>
      </c>
      <c r="K39">
        <f>IF(K$5="","",((1-$C35)*K$5)+($C35*K$8*K35))</f>
        <v>0.24950715011761135</v>
      </c>
    </row>
    <row r="40" spans="1:11">
      <c r="E40">
        <f>IF(E$5="","",((1-$C36)*E$5)+($C36*E$8*E36))</f>
        <v>0.36987990458205394</v>
      </c>
      <c r="F40">
        <f>IF(F$5="","",((1-$C36)*F$5)+($C36*F$8*F36))</f>
        <v>0.23292445164051143</v>
      </c>
      <c r="G40">
        <f>IF(G$5="","",((1-$C36)*G$5)+($C36*G$8*G36))</f>
        <v>0.40394261278494487</v>
      </c>
      <c r="H40">
        <f>IF(H$5="","",((1-$C36)*H$5)+($C36*H$8*H36))</f>
        <v>0.42489719984371732</v>
      </c>
      <c r="I40">
        <f>IF(I$5="","",((1-$C36)*I$5)+($C36*I$8*I36))</f>
        <v>0.24492668270891874</v>
      </c>
      <c r="J40">
        <f>IF(J$5="","",((1-$C36)*J$5)+($C36*J$8*J36))</f>
        <v>0.62184972146286666</v>
      </c>
      <c r="K40">
        <f>IF(K$5="","",((1-$C36)*K$5)+($C36*K$8*K36))</f>
        <v>0.2499193108910675</v>
      </c>
    </row>
    <row r="41" spans="1:11">
      <c r="D41" s="7" t="s">
        <v>36</v>
      </c>
      <c r="F41">
        <f>(((F37/$H37)/(F$5/$H$5))*(($J37/$H37)/($J$5/$H$5))^(F$3*-1)-1)*10000</f>
        <v>-0.99999999999877964</v>
      </c>
      <c r="G41">
        <f>(((G37/$H37)/(G$5/$H$5))*(($J37/$H37)/($J$5/$H$5))^(G$3*-1)-1)*10000</f>
        <v>-0.44988944407409193</v>
      </c>
      <c r="H41">
        <f>(((H37/$H37)/(H$5/$H$5))*(($J37/$H37)/($J$5/$H$5))^(H$3*-1)-1)*10000</f>
        <v>0</v>
      </c>
      <c r="I41">
        <f>(((I37/$H37)/(I$5/$H$5))*(($J37/$H37)/($J$5/$H$5))^(I$3*-1)-1)*10000</f>
        <v>-0.70070349744155713</v>
      </c>
      <c r="J41">
        <f>(((J37/$H37)/(J$5/$H$5))*(($J37/$H37)/($J$5/$H$5))^(J$3*-1)-1)*10000</f>
        <v>0</v>
      </c>
      <c r="K41">
        <f>(((K37/$H37)/(K$5/$H$5))*(($J37/$H37)/($J$5/$H$5))^(K$3*-1)-1)*10000</f>
        <v>-0.9920413745978518</v>
      </c>
    </row>
    <row r="42" spans="1:11">
      <c r="F42">
        <f>(((F38/$H38)/(F$5/$H$5))*(($J38/$H38)/($J$5/$H$5))^(F$3*-1)-1)*10000</f>
        <v>-1.0000050781788783</v>
      </c>
      <c r="G42">
        <f>(((G38/$H38)/(G$5/$H$5))*(($J38/$H38)/($J$5/$H$5))^(G$3*-1)-1)*10000</f>
        <v>0.1061029136728564</v>
      </c>
      <c r="H42">
        <f>(((H38/$H38)/(H$5/$H$5))*(($J38/$H38)/($J$5/$H$5))^(H$3*-1)-1)*10000</f>
        <v>0</v>
      </c>
      <c r="I42">
        <f>(((I38/$H38)/(I$5/$H$5))*(($J38/$H38)/($J$5/$H$5))^(I$3*-1)-1)*10000</f>
        <v>-0.70070705573965775</v>
      </c>
      <c r="J42">
        <f>(((J38/$H38)/(J$5/$H$5))*(($J38/$H38)/($J$5/$H$5))^(J$3*-1)-1)*10000</f>
        <v>0</v>
      </c>
      <c r="K42">
        <f>(((K38/$H38)/(K$5/$H$5))*(($J38/$H38)/($J$5/$H$5))^(K$3*-1)-1)*10000</f>
        <v>-0.99204641235473012</v>
      </c>
    </row>
    <row r="43" spans="1:11">
      <c r="F43">
        <f>(((F39/$H39)/(F$5/$H$5))*(($J39/$H39)/($J$5/$H$5))^(F$3*-1)-1)*10000</f>
        <v>-1.0000000010235155</v>
      </c>
      <c r="G43">
        <f>(((G39/$H39)/(G$5/$H$5))*(($J39/$H39)/($J$5/$H$5))^(G$3*-1)-1)*10000</f>
        <v>0.66209419449014817</v>
      </c>
      <c r="H43">
        <f>(((H39/$H39)/(H$5/$H$5))*(($J39/$H39)/($J$5/$H$5))^(H$3*-1)-1)*10000</f>
        <v>0</v>
      </c>
      <c r="I43">
        <f>(((I39/$H39)/(I$5/$H$5))*(($J39/$H39)/($J$5/$H$5))^(I$3*-1)-1)*10000</f>
        <v>-0.70070349816209188</v>
      </c>
      <c r="J43">
        <f>(((J39/$H39)/(J$5/$H$5))*(($J39/$H39)/($J$5/$H$5))^(J$3*-1)-1)*10000</f>
        <v>0</v>
      </c>
      <c r="K43">
        <f>(((K39/$H39)/(K$5/$H$5))*(($J39/$H39)/($J$5/$H$5))^(K$3*-1)-1)*10000</f>
        <v>-0.99204137561259564</v>
      </c>
    </row>
    <row r="44" spans="1:11">
      <c r="F44">
        <f>(((F40/$H40)/(F$5/$H$5))*(($J40/$H40)/($J$5/$H$5))^(F$3*-1)-1)*10000</f>
        <v>-0.8209600620934232</v>
      </c>
      <c r="G44">
        <f>(((G40/$H40)/(G$5/$H$5))*(($J40/$H40)/($J$5/$H$5))^(G$3*-1)-1)*10000</f>
        <v>0.99999999999988987</v>
      </c>
      <c r="H44">
        <f>(((H40/$H40)/(H$5/$H$5))*(($J40/$H40)/($J$5/$H$5))^(H$3*-1)-1)*10000</f>
        <v>0</v>
      </c>
      <c r="I44">
        <f>(((I40/$H40)/(I$5/$H$5))*(($J40/$H40)/($J$5/$H$5))^(I$3*-1)-1)*10000</f>
        <v>-0.5752496399380469</v>
      </c>
      <c r="J44">
        <f>(((J40/$H40)/(J$5/$H$5))*(($J40/$H40)/($J$5/$H$5))^(J$3*-1)-1)*10000</f>
        <v>0</v>
      </c>
      <c r="K44">
        <f>(((K40/$H40)/(K$5/$H$5))*(($J40/$H40)/($J$5/$H$5))^(K$3*-1)-1)*10000</f>
        <v>-0.81442649636498388</v>
      </c>
    </row>
    <row r="47" spans="1:11">
      <c r="A47" s="9" t="s">
        <v>42</v>
      </c>
    </row>
    <row r="48" spans="1:11">
      <c r="A48" s="1" t="s">
        <v>31</v>
      </c>
      <c r="B48" s="2" t="s">
        <v>32</v>
      </c>
      <c r="C48" s="3" t="s">
        <v>33</v>
      </c>
    </row>
    <row r="49" spans="1:11">
      <c r="A49" s="4" cm="1">
        <f t="array" ref="A49">MAX(ABS(E57:K57))</f>
        <v>0.99999999999877964</v>
      </c>
      <c r="B49" s="5">
        <f>C49/A49</f>
        <v>1.9771317456863569E-4</v>
      </c>
      <c r="C49" s="6">
        <v>1.977131745683944E-4</v>
      </c>
      <c r="D49" t="s">
        <v>28</v>
      </c>
      <c r="E49" s="8">
        <v>1</v>
      </c>
      <c r="F49">
        <f>E49</f>
        <v>1</v>
      </c>
      <c r="G49">
        <f t="shared" ref="G49:K49" si="89">F49</f>
        <v>1</v>
      </c>
      <c r="H49">
        <f t="shared" si="89"/>
        <v>1</v>
      </c>
      <c r="I49">
        <f t="shared" si="89"/>
        <v>1</v>
      </c>
      <c r="J49">
        <f t="shared" si="89"/>
        <v>1</v>
      </c>
      <c r="K49">
        <f t="shared" si="89"/>
        <v>1</v>
      </c>
    </row>
    <row r="50" spans="1:11">
      <c r="A50" s="4" cm="1">
        <f t="array" ref="A50">MAX(ABS(E58:K58))</f>
        <v>0.99999848213294662</v>
      </c>
      <c r="B50" s="5">
        <f>C50/A50</f>
        <v>0.6641510080929337</v>
      </c>
      <c r="C50" s="6">
        <v>0.66415000000000002</v>
      </c>
      <c r="E50">
        <v>1E-4</v>
      </c>
      <c r="F50">
        <v>1E-4</v>
      </c>
      <c r="G50">
        <v>2.0000000000000001E-4</v>
      </c>
      <c r="H50">
        <v>1E-4</v>
      </c>
      <c r="I50">
        <v>1E-4</v>
      </c>
      <c r="J50">
        <v>1E-4</v>
      </c>
      <c r="K50">
        <v>1E-4</v>
      </c>
    </row>
    <row r="51" spans="1:11">
      <c r="A51" s="4" cm="1">
        <f t="array" ref="A51">MAX(ABS(E59:K59))</f>
        <v>0.29999999999974492</v>
      </c>
      <c r="B51" s="5">
        <f>C51/A51</f>
        <v>3.3333333333361677</v>
      </c>
      <c r="C51" s="6">
        <v>1</v>
      </c>
      <c r="E51">
        <v>1</v>
      </c>
      <c r="F51">
        <v>1</v>
      </c>
      <c r="G51">
        <v>1.00003</v>
      </c>
      <c r="H51">
        <v>1</v>
      </c>
      <c r="I51">
        <v>1</v>
      </c>
      <c r="J51">
        <v>1</v>
      </c>
      <c r="K51">
        <v>1</v>
      </c>
    </row>
    <row r="52" spans="1:11">
      <c r="A52" s="4" cm="1">
        <f t="array" ref="A52">MAX(ABS(E60:K60))</f>
        <v>0.9999926440573681</v>
      </c>
      <c r="B52" s="5">
        <f>C52/A52</f>
        <v>3.1447699536108112E-2</v>
      </c>
      <c r="C52" s="6">
        <v>3.1447468208634421E-2</v>
      </c>
      <c r="E52">
        <v>5.0000000000000001E-3</v>
      </c>
      <c r="F52">
        <v>5.0000000000000001E-3</v>
      </c>
      <c r="G52">
        <v>0.02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</row>
    <row r="53" spans="1:11">
      <c r="D53" s="7" t="s">
        <v>35</v>
      </c>
      <c r="E53">
        <f>IF(E$5="","",((1-$C49)*E$5)+($C49*E$8*E49))</f>
        <v>0.36992684612540971</v>
      </c>
      <c r="F53">
        <f>IF(F$5="","",((1-$C49)*F$5)+($C49*F$8*F49))</f>
        <v>0.23295402943318036</v>
      </c>
      <c r="G53">
        <f>IF(G$5="","",((1-$C49)*G$5)+($C49*G$8*G49))</f>
        <v>0.40394258376511066</v>
      </c>
      <c r="H53">
        <f>IF(H$5="","",((1-$C49)*H$5)+($C49*H$8*H49))</f>
        <v>0.42495879051945395</v>
      </c>
      <c r="I53">
        <f>IF(I$5="","",((1-$C49)*I$5)+($C49*I$8*I49))</f>
        <v>0.24495912001834505</v>
      </c>
      <c r="J53">
        <f>IF(J$5="","",((1-$C49)*J$5)+($C49*J$8*J49))</f>
        <v>0.6219398988818865</v>
      </c>
      <c r="K53">
        <f>IF(K$5="","",((1-$C49)*K$5)+($C49*K$8*K49))</f>
        <v>0.24995112777466139</v>
      </c>
    </row>
    <row r="54" spans="1:11">
      <c r="E54">
        <f>IF(E$5="","",((1-$C50)*E$5)+($C50*E$8*E50))</f>
        <v>0.12426449999999999</v>
      </c>
      <c r="F54">
        <f>IF(F$5="","",((1-$C50)*F$5)+($C50*F$8*F50))</f>
        <v>7.8253082450435413E-2</v>
      </c>
      <c r="G54">
        <f>IF(G$5="","",((1-$C50)*G$5)+($C50*G$8*G50))</f>
        <v>0.1356984892669709</v>
      </c>
      <c r="H54">
        <f>IF(H$5="","",((1-$C50)*H$5)+($C50*H$8*H50))</f>
        <v>0.1427506334550406</v>
      </c>
      <c r="I54">
        <f>IF(I$5="","",((1-$C50)*I$5)+($C50*I$8*I50))</f>
        <v>8.2285789438958867E-2</v>
      </c>
      <c r="J54">
        <f>IF(J$5="","",((1-$C50)*J$5)+($C50*J$8*J50))</f>
        <v>0.20891982120850691</v>
      </c>
      <c r="K54">
        <f>IF(K$5="","",((1-$C50)*K$5)+($C50*K$8*K50))</f>
        <v>8.3962686792187491E-2</v>
      </c>
    </row>
    <row r="55" spans="1:11">
      <c r="E55">
        <f>IF(E$5="","",((1-$C51)*E$5)+($C51*E$5*E51))</f>
        <v>0.37</v>
      </c>
      <c r="F55">
        <f t="shared" ref="F55:K55" si="90">IF(F$5="","",((1-$C51)*F$5)+($C51*F$5*F51))</f>
        <v>0.23300000000000001</v>
      </c>
      <c r="G55">
        <f t="shared" si="90"/>
        <v>0.40401212000000003</v>
      </c>
      <c r="H55">
        <f t="shared" si="90"/>
        <v>0.42499999999999999</v>
      </c>
      <c r="I55">
        <f t="shared" si="90"/>
        <v>0.245</v>
      </c>
      <c r="J55">
        <f t="shared" si="90"/>
        <v>0.622</v>
      </c>
      <c r="K55">
        <f t="shared" si="90"/>
        <v>0.25</v>
      </c>
    </row>
    <row r="56" spans="1:11">
      <c r="E56">
        <f>IF(E$5="","",((1-$C52)*E$5)+($C52*E$8*E52))</f>
        <v>0.35836443676280527</v>
      </c>
      <c r="F56">
        <f>IF(F$5="","",((1-$C52)*F$5)+($C52*F$8*F52))</f>
        <v>0.22567281673371029</v>
      </c>
      <c r="G56">
        <f>IF(G$5="","",((1-$C52)*G$5)+($C52*G$8*G52))</f>
        <v>0.39136667044490997</v>
      </c>
      <c r="H56">
        <f>IF(H$5="","",((1-$C52)*H$5)+($C52*H$8*H52))</f>
        <v>0.41166887880400671</v>
      </c>
      <c r="I56">
        <f>IF(I$5="","",((1-$C52)*I$5)+($C52*I$8*I52))</f>
        <v>0.2373013824040639</v>
      </c>
      <c r="J56">
        <f>IF(J$5="","",((1-$C52)*J$5)+($C52*J$8*J52))</f>
        <v>0.60248967918084306</v>
      </c>
      <c r="K56">
        <f>IF(K$5="","",((1-$C52)*K$5)+($C52*K$8*K52))</f>
        <v>0.24213857517786308</v>
      </c>
    </row>
    <row r="57" spans="1:11">
      <c r="D57" s="7" t="s">
        <v>36</v>
      </c>
      <c r="F57">
        <f>(((F53/$H53)/(F$5/$H$5))*(($J53/$H53)/($J$5/$H$5))^(F$3*-1)-1)*10000</f>
        <v>-0.99999999999877964</v>
      </c>
      <c r="G57">
        <f>(((G53/$H53)/(G$5/$H$5))*(($J53/$H53)/($J$5/$H$5))^(G$3*-1)-1)*10000</f>
        <v>-0.44988944407409193</v>
      </c>
      <c r="H57">
        <f>(((H53/$H53)/(H$5/$H$5))*(($J53/$H53)/($J$5/$H$5))^(H$3*-1)-1)*10000</f>
        <v>0</v>
      </c>
      <c r="I57">
        <f>(((I53/$H53)/(I$5/$H$5))*(($J53/$H53)/($J$5/$H$5))^(I$3*-1)-1)*10000</f>
        <v>-0.70070349744155713</v>
      </c>
      <c r="J57">
        <f>(((J53/$H53)/(J$5/$H$5))*(($J53/$H53)/($J$5/$H$5))^(J$3*-1)-1)*10000</f>
        <v>0</v>
      </c>
      <c r="K57">
        <f>(((K53/$H53)/(K$5/$H$5))*(($J53/$H53)/($J$5/$H$5))^(K$3*-1)-1)*10000</f>
        <v>-0.9920413745978518</v>
      </c>
    </row>
    <row r="58" spans="1:11">
      <c r="F58">
        <f>(((F54/$H54)/(F$5/$H$5))*(($J54/$H54)/($J$5/$H$5))^(F$3*-1)-1)*10000</f>
        <v>-0.99999848213294662</v>
      </c>
      <c r="G58">
        <f>(((G54/$H54)/(G$5/$H$5))*(($J54/$H54)/($J$5/$H$5))^(G$3*-1)-1)*10000</f>
        <v>0.10610221382378882</v>
      </c>
      <c r="H58">
        <f>(((H54/$H54)/(H$5/$H$5))*(($J54/$H54)/($J$5/$H$5))^(H$3*-1)-1)*10000</f>
        <v>0</v>
      </c>
      <c r="I58">
        <f>(((I54/$H54)/(I$5/$H$5))*(($J54/$H54)/($J$5/$H$5))^(I$3*-1)-1)*10000</f>
        <v>-0.70070243387343467</v>
      </c>
      <c r="J58">
        <f>(((J54/$H54)/(J$5/$H$5))*(($J54/$H54)/($J$5/$H$5))^(J$3*-1)-1)*10000</f>
        <v>0</v>
      </c>
      <c r="K58">
        <f>(((K54/$H54)/(K$5/$H$5))*(($J54/$H54)/($J$5/$H$5))^(K$3*-1)-1)*10000</f>
        <v>-0.99203986882345774</v>
      </c>
    </row>
    <row r="59" spans="1:11">
      <c r="F59">
        <f>(((F55/$H55)/(F$5/$H$5))*(($J55/$H55)/($J$5/$H$5))^(F$3*-1)-1)*10000</f>
        <v>0</v>
      </c>
      <c r="G59">
        <f>(((G55/$H55)/(G$5/$H$5))*(($J55/$H55)/($J$5/$H$5))^(G$3*-1)-1)*10000</f>
        <v>0.29999999999974492</v>
      </c>
      <c r="H59">
        <f>(((H55/$H55)/(H$5/$H$5))*(($J55/$H55)/($J$5/$H$5))^(H$3*-1)-1)*10000</f>
        <v>0</v>
      </c>
      <c r="I59">
        <f>(((I55/$H55)/(I$5/$H$5))*(($J55/$H55)/($J$5/$H$5))^(I$3*-1)-1)*10000</f>
        <v>0</v>
      </c>
      <c r="J59">
        <f>(((J55/$H55)/(J$5/$H$5))*(($J55/$H55)/($J$5/$H$5))^(J$3*-1)-1)*10000</f>
        <v>0</v>
      </c>
      <c r="K59">
        <f>(((K55/$H55)/(K$5/$H$5))*(($J55/$H55)/($J$5/$H$5))^(K$3*-1)-1)*10000</f>
        <v>0</v>
      </c>
    </row>
    <row r="60" spans="1:11">
      <c r="F60">
        <f>(((F56/$H56)/(F$5/$H$5))*(($J56/$H56)/($J$5/$H$5))^(F$3*-1)-1)*10000</f>
        <v>-0.82095402315185417</v>
      </c>
      <c r="G60">
        <f>(((G56/$H56)/(G$5/$H$5))*(($J56/$H56)/($J$5/$H$5))^(G$3*-1)-1)*10000</f>
        <v>0.9999926440573681</v>
      </c>
      <c r="H60">
        <f>(((H56/$H56)/(H$5/$H$5))*(($J56/$H56)/($J$5/$H$5))^(H$3*-1)-1)*10000</f>
        <v>0</v>
      </c>
      <c r="I60">
        <f>(((I56/$H56)/(I$5/$H$5))*(($J56/$H56)/($J$5/$H$5))^(I$3*-1)-1)*10000</f>
        <v>-0.57524540843401084</v>
      </c>
      <c r="J60">
        <f>(((J56/$H56)/(J$5/$H$5))*(($J56/$H56)/($J$5/$H$5))^(J$3*-1)-1)*10000</f>
        <v>0</v>
      </c>
      <c r="K60">
        <f>(((K56/$H56)/(K$5/$H$5))*(($J56/$H56)/($J$5/$H$5))^(K$3*-1)-1)*10000</f>
        <v>-0.81442050549496159</v>
      </c>
    </row>
    <row r="62" spans="1:11">
      <c r="A62" s="9"/>
    </row>
    <row r="63" spans="1:11">
      <c r="A63" s="9" t="s">
        <v>43</v>
      </c>
    </row>
    <row r="64" spans="1:11">
      <c r="A64" s="1" t="s">
        <v>31</v>
      </c>
      <c r="B64" s="2" t="s">
        <v>32</v>
      </c>
      <c r="C64" s="3" t="s">
        <v>33</v>
      </c>
    </row>
    <row r="65" spans="1:11">
      <c r="A65" s="4" cm="1">
        <f t="array" ref="A65">MAX(ABS(E73:K73))*10</f>
        <v>0.99999999997324451</v>
      </c>
      <c r="B65" s="5">
        <f>C65/A65</f>
        <v>1.9773049150951157E-5</v>
      </c>
      <c r="C65" s="6">
        <v>1.9773049150422121E-5</v>
      </c>
      <c r="D65" t="s">
        <v>28</v>
      </c>
      <c r="E65" s="8">
        <v>1</v>
      </c>
      <c r="F65">
        <f>E65</f>
        <v>1</v>
      </c>
      <c r="G65">
        <f t="shared" ref="G65:K65" si="91">F65</f>
        <v>1</v>
      </c>
      <c r="H65">
        <f t="shared" si="91"/>
        <v>1</v>
      </c>
      <c r="I65">
        <f t="shared" si="91"/>
        <v>1</v>
      </c>
      <c r="J65">
        <f t="shared" si="91"/>
        <v>1</v>
      </c>
      <c r="K65">
        <f t="shared" si="91"/>
        <v>1</v>
      </c>
    </row>
    <row r="66" spans="1:11">
      <c r="A66" s="4" cm="1">
        <f t="array" ref="A66">MAX(ABS(E74:K74))*10</f>
        <v>0.96975096760543167</v>
      </c>
      <c r="B66" s="5">
        <f>C66/A66</f>
        <v>0.16591888574992</v>
      </c>
      <c r="C66" s="6">
        <v>0.16089999999999999</v>
      </c>
      <c r="E66">
        <v>1E-4</v>
      </c>
      <c r="F66">
        <v>1E-4</v>
      </c>
      <c r="G66">
        <v>2.0000000000000001E-4</v>
      </c>
      <c r="H66">
        <v>1E-4</v>
      </c>
      <c r="I66">
        <v>1E-4</v>
      </c>
      <c r="J66">
        <v>1E-4</v>
      </c>
      <c r="K66">
        <v>1E-4</v>
      </c>
    </row>
    <row r="67" spans="1:11">
      <c r="A67" s="4" cm="1">
        <f t="array" ref="A67">MAX(ABS(E75:K75))*10</f>
        <v>1.0000000000065512</v>
      </c>
      <c r="B67" s="5">
        <f>C67/A67</f>
        <v>0.33333333333531734</v>
      </c>
      <c r="C67" s="6">
        <v>0.33333333333750109</v>
      </c>
      <c r="E67">
        <v>1</v>
      </c>
      <c r="F67">
        <v>1</v>
      </c>
      <c r="G67">
        <v>1.00003</v>
      </c>
      <c r="H67">
        <v>1</v>
      </c>
      <c r="I67">
        <v>1</v>
      </c>
      <c r="J67">
        <v>1</v>
      </c>
      <c r="K67">
        <v>1</v>
      </c>
    </row>
    <row r="68" spans="1:11">
      <c r="A68" s="4" cm="1">
        <f t="array" ref="A68">MAX(ABS(E76:K76))*10</f>
        <v>1.0000000000065512</v>
      </c>
      <c r="B68" s="5">
        <f>C68/A68</f>
        <v>3.2361281452241188E-3</v>
      </c>
      <c r="C68" s="6">
        <v>3.2361281452453193E-3</v>
      </c>
      <c r="E68">
        <v>5.0000000000000001E-3</v>
      </c>
      <c r="F68">
        <v>5.0000000000000001E-3</v>
      </c>
      <c r="G68">
        <v>0.02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</row>
    <row r="69" spans="1:11">
      <c r="D69" s="7" t="s">
        <v>35</v>
      </c>
      <c r="E69">
        <f>IF(E$5="","",((1-$C65)*E$5)+($C65*E$8*E65))</f>
        <v>0.36999268397181434</v>
      </c>
      <c r="F69">
        <f>IF(F$5="","",((1-$C65)*F$5)+($C65*F$8*F65))</f>
        <v>0.23299540254067955</v>
      </c>
      <c r="G69">
        <f>IF(G$5="","",((1-$C65)*G$5)+($C65*G$8*G65))</f>
        <v>0.40399425787362436</v>
      </c>
      <c r="H69">
        <f>IF(H$5="","",((1-$C65)*H$5)+($C65*H$8*H65))</f>
        <v>0.42499587869100741</v>
      </c>
      <c r="I69">
        <f>IF(I$5="","",((1-$C65)*I$5)+($C65*I$8*I65))</f>
        <v>0.24499591164378245</v>
      </c>
      <c r="J69">
        <f>IF(J$5="","",((1-$C65)*J$5)+($C65*J$8*J65))</f>
        <v>0.62199398936178607</v>
      </c>
      <c r="K69">
        <f>IF(K$5="","",((1-$C65)*K$5)+($C65*K$8*K65))</f>
        <v>0.24999511234941313</v>
      </c>
    </row>
    <row r="70" spans="1:11">
      <c r="E70">
        <f>IF(E$5="","",((1-$C66)*E$5)+($C66*E$8*E66))</f>
        <v>0.31046699999999999</v>
      </c>
      <c r="F70">
        <f>IF(F$5="","",((1-$C66)*F$5)+($C66*F$8*F66))</f>
        <v>0.1955103078615901</v>
      </c>
      <c r="G70">
        <f t="shared" ref="F70:K70" si="92">IF(G$5="","",((1-$C66)*G$5)+($C66*G$8*G66))</f>
        <v>0.33900005559445251</v>
      </c>
      <c r="H70">
        <f t="shared" si="92"/>
        <v>0.35662098460124375</v>
      </c>
      <c r="I70">
        <f t="shared" si="92"/>
        <v>0.20558011521603325</v>
      </c>
      <c r="J70">
        <f t="shared" si="92"/>
        <v>0.52192531692004629</v>
      </c>
      <c r="K70">
        <f t="shared" si="92"/>
        <v>0.20977504525312499</v>
      </c>
    </row>
    <row r="71" spans="1:11">
      <c r="E71">
        <f>IF(E$5="","",((1-$C67)*E$5)+($C67*E$5*E67))</f>
        <v>0.37</v>
      </c>
      <c r="F71">
        <f t="shared" ref="F71:K71" si="93">IF(F$5="","",((1-$C67)*F$5)+($C67*F$5*F67))</f>
        <v>0.23300000000000004</v>
      </c>
      <c r="G71">
        <f t="shared" si="93"/>
        <v>0.40400404000000012</v>
      </c>
      <c r="H71">
        <f t="shared" si="93"/>
        <v>0.42500000000000004</v>
      </c>
      <c r="I71">
        <f t="shared" si="93"/>
        <v>0.245</v>
      </c>
      <c r="J71">
        <f t="shared" si="93"/>
        <v>0.62200000000000011</v>
      </c>
      <c r="K71">
        <f t="shared" si="93"/>
        <v>0.25</v>
      </c>
    </row>
    <row r="72" spans="1:11">
      <c r="E72">
        <f>IF(E$5="","",((1-$C68)*E$5)+($C68*E$8*E68))</f>
        <v>0.36880263258625923</v>
      </c>
      <c r="F72">
        <f>IF(F$5="","",((1-$C68)*F$5)+($C68*F$8*F68))</f>
        <v>0.23224599004803509</v>
      </c>
      <c r="G72">
        <f>IF(G$5="","",((1-$C68)*G$5)+($C68*G$8*G68))</f>
        <v>0.40269995660476854</v>
      </c>
      <c r="H72">
        <f>IF(H$5="","",((1-$C68)*H$5)+($C68*H$8*H68))</f>
        <v>0.4236281497695199</v>
      </c>
      <c r="I72">
        <f>IF(I$5="","",((1-$C68)*I$5)+($C68*I$8*I68))</f>
        <v>0.24420776728618016</v>
      </c>
      <c r="J72">
        <f>IF(J$5="","",((1-$C68)*J$5)+($C68*J$8*J68))</f>
        <v>0.61999227403914492</v>
      </c>
      <c r="K72">
        <f>IF(K$5="","",((1-$C68)*K$5)+($C68*K$8*K68))</f>
        <v>0.24919101347174072</v>
      </c>
    </row>
    <row r="73" spans="1:11">
      <c r="D73" s="7" t="s">
        <v>36</v>
      </c>
      <c r="F73">
        <f>(((F69/$H69)/(F$5/$H$5))*(($J69/$H69)/($J$5/$H$5))^(F$3*-1)-1)*10000</f>
        <v>-9.9999999997324451E-2</v>
      </c>
      <c r="G73">
        <f t="shared" ref="G73:K73" si="94">(((G69/$H69)/(G$5/$H$5))*(($J69/$H69)/($J$5/$H$5))^(G$3*-1)-1)*10000</f>
        <v>-4.4988951439783875E-2</v>
      </c>
      <c r="H73">
        <f t="shared" si="94"/>
        <v>0</v>
      </c>
      <c r="I73">
        <f t="shared" si="94"/>
        <v>-7.0070382295339684E-2</v>
      </c>
      <c r="J73">
        <f t="shared" si="94"/>
        <v>0</v>
      </c>
      <c r="K73">
        <f t="shared" si="94"/>
        <v>-9.920422799902795E-2</v>
      </c>
    </row>
    <row r="74" spans="1:11">
      <c r="F74">
        <f>(((F70/$H70)/(F$5/$H$5))*(($J70/$H70)/($J$5/$H$5))^(F$3*-1)-1)*10000</f>
        <v>-9.6975096760543167E-2</v>
      </c>
      <c r="G74">
        <f t="shared" ref="F74:K74" si="95">(((G70/$H70)/(G$5/$H$5))*(($J70/$H70)/($J$5/$H$5))^(G$3*-1)-1)*10000</f>
        <v>1.0289289731346685E-2</v>
      </c>
      <c r="H74">
        <f t="shared" si="95"/>
        <v>0</v>
      </c>
      <c r="I74">
        <f t="shared" si="95"/>
        <v>-6.7950821137641171E-2</v>
      </c>
      <c r="J74">
        <f t="shared" si="95"/>
        <v>0</v>
      </c>
      <c r="K74">
        <f t="shared" si="95"/>
        <v>-9.6203396389160645E-2</v>
      </c>
    </row>
    <row r="75" spans="1:11">
      <c r="F75">
        <f t="shared" ref="F75:K75" si="96">(((F71/$H71)/(F$5/$H$5))*(($J71/$H71)/($J$5/$H$5))^(F$3*-1)-1)*10000</f>
        <v>-2.2204460492503131E-12</v>
      </c>
      <c r="G75">
        <f t="shared" si="96"/>
        <v>0.10000000000065512</v>
      </c>
      <c r="H75">
        <f t="shared" si="96"/>
        <v>0</v>
      </c>
      <c r="I75">
        <f t="shared" si="96"/>
        <v>0</v>
      </c>
      <c r="J75">
        <f t="shared" si="96"/>
        <v>0</v>
      </c>
      <c r="K75">
        <f t="shared" si="96"/>
        <v>-2.2204460492503131E-12</v>
      </c>
    </row>
    <row r="76" spans="1:11">
      <c r="F76">
        <f t="shared" ref="F76:K76" si="97">(((F72/$H72)/(F$5/$H$5))*(($J72/$H72)/($J$5/$H$5))^(F$3*-1)-1)*10000</f>
        <v>-8.2095995593833848E-2</v>
      </c>
      <c r="G76">
        <f t="shared" si="97"/>
        <v>0.10000000000065512</v>
      </c>
      <c r="H76">
        <f t="shared" si="97"/>
        <v>0</v>
      </c>
      <c r="I76">
        <f t="shared" si="97"/>
        <v>-5.7524978495093748E-2</v>
      </c>
      <c r="J76">
        <f t="shared" si="97"/>
        <v>0</v>
      </c>
      <c r="K76">
        <f t="shared" si="97"/>
        <v>-8.1442700131661994E-2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Ek</dc:creator>
  <cp:lastModifiedBy>Mattias Ek</cp:lastModifiedBy>
  <dcterms:created xsi:type="dcterms:W3CDTF">2024-09-20T13:20:25Z</dcterms:created>
  <dcterms:modified xsi:type="dcterms:W3CDTF">2024-09-21T12:47:57Z</dcterms:modified>
</cp:coreProperties>
</file>