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<sst xmlns="http://schemas.openxmlformats.org/spreadsheetml/2006/main" uniqueCount="21">
  <si>
    <t>Table 1</t>
  </si>
  <si>
    <t>Month</t>
  </si>
  <si>
    <t>House Blend</t>
  </si>
  <si>
    <t>Rich Blend</t>
  </si>
  <si>
    <t>Bold Blend</t>
  </si>
  <si>
    <t>Colombian</t>
  </si>
  <si>
    <t>Arabian Mocha</t>
  </si>
  <si>
    <t>French Roast</t>
  </si>
  <si>
    <t>Espresso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</si>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</sst>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 &quot;* #,##0&quot; &quot;;&quot; &quot;* (#,##0);&quot; &quot;* &quot;- &quot;"/>
  </numFmts>
  <fonts count="5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  <font>
      <sz val="10"/>
      <color indexed="8"/>
      <name val="Times New Roman"/>
    </font>
    <font>
      <b val="1"/>
      <sz val="10"/>
      <color indexed="8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2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49" fontId="3" fillId="3" borderId="2" applyNumberFormat="1" applyFont="1" applyFill="1" applyBorder="1" applyAlignment="1" applyProtection="0">
      <alignment vertical="bottom"/>
    </xf>
    <xf numFmtId="49" fontId="4" fillId="3" borderId="3" applyNumberFormat="1" applyFont="1" applyFill="1" applyBorder="1" applyAlignment="1" applyProtection="0">
      <alignment horizontal="center" vertical="bottom"/>
    </xf>
    <xf numFmtId="0" fontId="3" fillId="3" borderId="4" applyNumberFormat="1" applyFont="1" applyFill="1" applyBorder="1" applyAlignment="1" applyProtection="0">
      <alignment vertical="bottom"/>
    </xf>
    <xf numFmtId="59" fontId="3" fillId="3" borderId="5" applyNumberFormat="1" applyFont="1" applyFill="1" applyBorder="1" applyAlignment="1" applyProtection="0">
      <alignment vertical="bottom"/>
    </xf>
    <xf numFmtId="59" fontId="3" fillId="3" borderId="6" applyNumberFormat="1" applyFont="1" applyFill="1" applyBorder="1" applyAlignment="1" applyProtection="0">
      <alignment vertical="bottom"/>
    </xf>
    <xf numFmtId="0" fontId="3" fillId="3" borderId="7" applyNumberFormat="1" applyFont="1" applyFill="1" applyBorder="1" applyAlignment="1" applyProtection="0">
      <alignment vertical="bottom"/>
    </xf>
    <xf numFmtId="59" fontId="3" fillId="3" borderId="8" applyNumberFormat="1" applyFont="1" applyFill="1" applyBorder="1" applyAlignment="1" applyProtection="0">
      <alignment vertical="bottom"/>
    </xf>
    <xf numFmtId="49" fontId="4" fillId="3" borderId="9" applyNumberFormat="1" applyFont="1" applyFill="1" applyBorder="1" applyAlignment="1" applyProtection="0">
      <alignment horizontal="center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ffffff"/>
      <rgbColor rgb="ff3f3f3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H14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8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8" width="16.3516" style="1" customWidth="1"/>
    <col min="9" max="256" width="16.3516" style="1" customWidth="1"/>
  </cols>
  <sheetData>
    <row r="1" ht="28" customHeight="1">
      <c r="A1" t="s" s="2">
        <v>0</v>
      </c>
      <c r="B1" s="2"/>
      <c r="C1" s="2"/>
      <c r="D1" s="2"/>
      <c r="E1" s="2"/>
      <c r="F1" s="2"/>
      <c r="G1" s="2"/>
      <c r="H1" s="2"/>
    </row>
    <row r="2" ht="20.65" customHeight="1">
      <c r="A2" t="s" s="3">
        <v>1</v>
      </c>
      <c r="B2" t="s" s="4">
        <v>2</v>
      </c>
      <c r="C2" t="s" s="4">
        <v>3</v>
      </c>
      <c r="D2" t="s" s="4">
        <v>4</v>
      </c>
      <c r="E2" t="s" s="4">
        <v>5</v>
      </c>
      <c r="F2" t="s" s="4">
        <v>6</v>
      </c>
      <c r="G2" t="s" s="4">
        <v>7</v>
      </c>
      <c r="H2" t="s" s="4">
        <v>8</v>
      </c>
    </row>
    <row r="3" ht="13.55" customHeight="1">
      <c r="A3" t="s" s="5">
        <v>9</v>
      </c>
      <c r="B3" s="6">
        <v>55200</v>
      </c>
      <c r="C3" s="7">
        <v>46400</v>
      </c>
      <c r="D3" s="7">
        <v>35200</v>
      </c>
      <c r="E3" s="7">
        <v>28700</v>
      </c>
      <c r="F3" s="7">
        <v>22100</v>
      </c>
      <c r="G3" s="7">
        <v>19900</v>
      </c>
      <c r="H3" s="8">
        <v>16800</v>
      </c>
    </row>
    <row r="4" ht="13.55" customHeight="1">
      <c r="A4" t="s" s="5">
        <v>10</v>
      </c>
      <c r="B4" s="9">
        <f>B3*1.1</f>
        <v>60720.000000000007</v>
      </c>
      <c r="C4" s="10">
        <f>C3*1.11</f>
        <v>51504.000000000007</v>
      </c>
      <c r="D4" s="10">
        <f>D3*1.15</f>
        <v>40480</v>
      </c>
      <c r="E4" s="10">
        <f>E3*1.07</f>
        <v>30709</v>
      </c>
      <c r="F4" s="10">
        <f>F3*1.05</f>
        <v>23205</v>
      </c>
      <c r="G4" s="10">
        <f>G3*1.04</f>
        <v>20696</v>
      </c>
      <c r="H4" s="10">
        <f>H3*1.25</f>
        <v>21000</v>
      </c>
    </row>
    <row r="5" ht="13.55" customHeight="1">
      <c r="A5" t="s" s="5">
        <v>11</v>
      </c>
      <c r="B5" s="9">
        <f>B4*1.08</f>
        <v>65577.600000000006</v>
      </c>
      <c r="C5" s="10">
        <f>C4*1.07</f>
        <v>55109.280000000013</v>
      </c>
      <c r="D5" s="10">
        <f>D4*1.02</f>
        <v>41289.6</v>
      </c>
      <c r="E5" s="10">
        <f>E4*1.01</f>
        <v>31016.09</v>
      </c>
      <c r="F5" s="10">
        <f>F4*1.02</f>
        <v>23669.1</v>
      </c>
      <c r="G5" s="10">
        <f>G4*1.1</f>
        <v>22765.6</v>
      </c>
      <c r="H5" s="10">
        <f>H4*0.95</f>
        <v>19950</v>
      </c>
    </row>
    <row r="6" ht="13.55" customHeight="1">
      <c r="A6" t="s" s="5">
        <v>12</v>
      </c>
      <c r="B6" s="9">
        <f>B5*1.01</f>
        <v>66233.376</v>
      </c>
      <c r="C6" s="10">
        <f>C5*1.02</f>
        <v>56211.465600000018</v>
      </c>
      <c r="D6" s="10">
        <f>D5*0.95</f>
        <v>39225.12</v>
      </c>
      <c r="E6" s="10">
        <f>E5*1.02</f>
        <v>31636.4118</v>
      </c>
      <c r="F6" s="10">
        <f>F5*0.9</f>
        <v>21302.19</v>
      </c>
      <c r="G6" s="10">
        <f>G5*1.11</f>
        <v>25269.816000000006</v>
      </c>
      <c r="H6" s="10">
        <f>H5*0.91</f>
        <v>18154.5</v>
      </c>
    </row>
    <row r="7" ht="13.55" customHeight="1">
      <c r="A7" t="s" s="5">
        <v>13</v>
      </c>
      <c r="B7" s="9">
        <f>B6*1.02</f>
        <v>67558.043520000007</v>
      </c>
      <c r="C7" s="10">
        <f>C6*0.98</f>
        <v>55087.236288000015</v>
      </c>
      <c r="D7" s="10">
        <f>D6*0.92</f>
        <v>36087.1104</v>
      </c>
      <c r="E7" s="10">
        <f>E6*1.06</f>
        <v>33534.596508</v>
      </c>
      <c r="F7" s="10">
        <f>F6*0.98</f>
        <v>20876.1462</v>
      </c>
      <c r="G7" s="10">
        <f>G6*1.15</f>
        <v>29060.2884</v>
      </c>
      <c r="H7" s="10">
        <f>H6*0.9</f>
        <v>16339.05</v>
      </c>
    </row>
    <row r="8" ht="13.55" customHeight="1">
      <c r="A8" t="s" s="5">
        <v>14</v>
      </c>
      <c r="B8" s="9">
        <f>B7*1.08</f>
        <v>72962.687001600018</v>
      </c>
      <c r="C8" s="10">
        <f>C7*0.93</f>
        <v>51231.129747840016</v>
      </c>
      <c r="D8" s="10">
        <f>D7*0.9</f>
        <v>32478.39936</v>
      </c>
      <c r="E8" s="10">
        <f>E7*0.9</f>
        <v>30181.1368572</v>
      </c>
      <c r="F8" s="10">
        <f>F7*0.94</f>
        <v>19623.577428</v>
      </c>
      <c r="G8" s="10">
        <f>G7*1.08</f>
        <v>31385.111472000008</v>
      </c>
      <c r="H8" s="10">
        <f>H7*1.03</f>
        <v>16829.2215</v>
      </c>
    </row>
    <row r="9" ht="13.55" customHeight="1">
      <c r="A9" t="s" s="5">
        <v>15</v>
      </c>
      <c r="B9" s="9">
        <f>B8*0.95</f>
        <v>69314.552651520018</v>
      </c>
      <c r="C9" s="10">
        <f>C8*0.96</f>
        <v>49181.884557926416</v>
      </c>
      <c r="D9" s="10">
        <f>D8*0.94</f>
        <v>30529.6953984</v>
      </c>
      <c r="E9" s="10">
        <f>E8*0.7</f>
        <v>21126.79580004</v>
      </c>
      <c r="F9" s="10">
        <f>F8*0.99</f>
        <v>19427.34165372</v>
      </c>
      <c r="G9" s="10">
        <f>G8*1.06</f>
        <v>33268.218160320008</v>
      </c>
      <c r="H9" s="10">
        <f>H8*1.15</f>
        <v>19353.604725</v>
      </c>
    </row>
    <row r="10" ht="13.55" customHeight="1">
      <c r="A10" t="s" s="5">
        <v>16</v>
      </c>
      <c r="B10" s="9">
        <f>B9*0.92</f>
        <v>63769.388439398419</v>
      </c>
      <c r="C10" s="10">
        <f>C9*0.9</f>
        <v>44263.696102133777</v>
      </c>
      <c r="D10" s="10">
        <f>D9*0.95</f>
        <v>29003.21062848</v>
      </c>
      <c r="E10" s="10">
        <f>E9*0.75</f>
        <v>15845.09685003</v>
      </c>
      <c r="F10" s="10">
        <f>F9*1.06</f>
        <v>20592.9821529432</v>
      </c>
      <c r="G10" s="10">
        <f>G9*1.01</f>
        <v>33600.900341923210</v>
      </c>
      <c r="H10" s="10">
        <f>H9*1.05</f>
        <v>20321.28496125</v>
      </c>
    </row>
    <row r="11" ht="13.55" customHeight="1">
      <c r="A11" t="s" s="5">
        <v>17</v>
      </c>
      <c r="B11" s="9">
        <f>B10*1.07</f>
        <v>68233.245630156307</v>
      </c>
      <c r="C11" s="10">
        <f>C10*1.06</f>
        <v>46919.517868261806</v>
      </c>
      <c r="D11" s="10">
        <f>D10*1.03</f>
        <v>29873.3069473344</v>
      </c>
      <c r="E11" s="10">
        <f>E10*1.2</f>
        <v>19014.116220036</v>
      </c>
      <c r="F11" s="10">
        <f>F10*0.94</f>
        <v>19357.403223766607</v>
      </c>
      <c r="G11" s="10">
        <f>G10*0.94</f>
        <v>31584.846321407815</v>
      </c>
      <c r="H11" s="10">
        <f>H10*1.08</f>
        <v>21946.98775815</v>
      </c>
    </row>
    <row r="12" ht="13.55" customHeight="1">
      <c r="A12" t="s" s="5">
        <v>18</v>
      </c>
      <c r="B12" s="9">
        <f>B11*0.94</f>
        <v>64139.250892346929</v>
      </c>
      <c r="C12" s="10">
        <f>C11*1.02</f>
        <v>47857.908225627041</v>
      </c>
      <c r="D12" s="10">
        <f>D11*1.06</f>
        <v>31665.705364174464</v>
      </c>
      <c r="E12" s="10">
        <f>E11*1.15</f>
        <v>21866.2336530414</v>
      </c>
      <c r="F12" s="10">
        <f>F11*1.08</f>
        <v>20905.995481667938</v>
      </c>
      <c r="G12" s="10">
        <f>G11*0.85</f>
        <v>26847.119373196641</v>
      </c>
      <c r="H12" s="10">
        <f>H11*1.08</f>
        <v>23702.746778802008</v>
      </c>
    </row>
    <row r="13" ht="13.55" customHeight="1">
      <c r="A13" t="s" s="5">
        <v>19</v>
      </c>
      <c r="B13" s="9">
        <f>B12*0.99</f>
        <v>63497.858383423460</v>
      </c>
      <c r="C13" s="10">
        <f>C12*1.08</f>
        <v>51686.540883677211</v>
      </c>
      <c r="D13" s="10">
        <f>D12*1.1</f>
        <v>34832.275900591914</v>
      </c>
      <c r="E13" s="10">
        <f>E12*1.25</f>
        <v>27332.792066301750</v>
      </c>
      <c r="F13" s="10">
        <f>F12*1.001</f>
        <v>20926.9014771496</v>
      </c>
      <c r="G13" s="10">
        <f>G12*0.8</f>
        <v>21477.695498557314</v>
      </c>
      <c r="H13" s="10">
        <f>H12*1.072</f>
        <v>25409.344546875753</v>
      </c>
    </row>
    <row r="14" ht="13.25" customHeight="1">
      <c r="A14" t="s" s="11">
        <v>20</v>
      </c>
      <c r="B14" s="9">
        <f>B13*1.02</f>
        <v>64767.815551091931</v>
      </c>
      <c r="C14" s="10">
        <f>C13*1.15</f>
        <v>59439.522016228788</v>
      </c>
      <c r="D14" s="10">
        <f>D13*1.04</f>
        <v>36225.566936615593</v>
      </c>
      <c r="E14" s="10">
        <f>E13*1.05</f>
        <v>28699.431669616839</v>
      </c>
      <c r="F14" s="10">
        <f>F13*1.07</f>
        <v>22391.784580550076</v>
      </c>
      <c r="G14" s="10">
        <f>G13*1.01</f>
        <v>21692.472453542887</v>
      </c>
      <c r="H14" s="10">
        <f>H13*1.09</f>
        <v>27696.185556094573</v>
      </c>
    </row>
  </sheetData>
  <mergeCells count="1">
    <mergeCell ref="A1:H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