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simosotgia/Desktop/università@DIFI/laboratorio/esperienza_1__Massa_Volume_Densità_Solido/dati/sotgia/"/>
    </mc:Choice>
  </mc:AlternateContent>
  <xr:revisionPtr revIDLastSave="0" documentId="13_ncr:1_{71D1A507-EDFC-5C47-96D3-3AA3AC6C179E}" xr6:coauthVersionLast="45" xr6:coauthVersionMax="45" xr10:uidLastSave="{00000000-0000-0000-0000-000000000000}"/>
  <bookViews>
    <workbookView xWindow="2400" yWindow="3640" windowWidth="28040" windowHeight="17440" activeTab="2" xr2:uid="{17C7D3FB-959D-CE49-957F-B1154A2F9046}"/>
  </bookViews>
  <sheets>
    <sheet name="misure_indirette" sheetId="1" r:id="rId1"/>
    <sheet name="misure_indirette_ellissoide" sheetId="3" r:id="rId2"/>
    <sheet name="misure_idrostatic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3" l="1"/>
  <c r="D8" i="3"/>
  <c r="I9" i="2"/>
  <c r="H2" i="3" l="1"/>
  <c r="G2" i="3"/>
  <c r="C9" i="2" l="1"/>
  <c r="D9" i="2"/>
  <c r="H9" i="2" s="1"/>
  <c r="A9" i="2"/>
  <c r="E9" i="2"/>
  <c r="F9" i="2"/>
  <c r="G9" i="2"/>
  <c r="C18" i="1"/>
  <c r="E18" i="1" s="1"/>
  <c r="A18" i="1"/>
  <c r="A2" i="3"/>
  <c r="C2" i="3"/>
  <c r="B7" i="1"/>
  <c r="B11" i="1"/>
  <c r="B8" i="1"/>
  <c r="B5" i="1"/>
  <c r="B6" i="1"/>
  <c r="B9" i="1"/>
  <c r="B12" i="1"/>
  <c r="F12" i="1" s="1"/>
  <c r="B3" i="1"/>
  <c r="B10" i="1"/>
  <c r="B4" i="1"/>
  <c r="B13" i="1"/>
  <c r="E7" i="1"/>
  <c r="E11" i="1"/>
  <c r="E8" i="1"/>
  <c r="E5" i="1"/>
  <c r="E6" i="1"/>
  <c r="E9" i="1"/>
  <c r="E12" i="1"/>
  <c r="E3" i="1"/>
  <c r="E10" i="1"/>
  <c r="E4" i="1"/>
  <c r="E13" i="1"/>
  <c r="E2" i="1"/>
  <c r="D7" i="1"/>
  <c r="F7" i="1" s="1"/>
  <c r="D11" i="1"/>
  <c r="D8" i="1"/>
  <c r="D5" i="1"/>
  <c r="D6" i="1"/>
  <c r="F6" i="1" s="1"/>
  <c r="D9" i="1"/>
  <c r="D12" i="1"/>
  <c r="D3" i="1"/>
  <c r="D10" i="1"/>
  <c r="F10" i="1" s="1"/>
  <c r="D4" i="1"/>
  <c r="D13" i="1"/>
  <c r="D2" i="1"/>
  <c r="F2" i="1" s="1"/>
  <c r="B2" i="1"/>
  <c r="I3" i="2"/>
  <c r="I4" i="2"/>
  <c r="I5" i="2"/>
  <c r="I2" i="2"/>
  <c r="H3" i="2"/>
  <c r="H4" i="2"/>
  <c r="H5" i="2"/>
  <c r="H6" i="2"/>
  <c r="I6" i="2" s="1"/>
  <c r="H2" i="2"/>
  <c r="G3" i="2"/>
  <c r="G4" i="2"/>
  <c r="G5" i="2"/>
  <c r="G6" i="2"/>
  <c r="G2" i="2"/>
  <c r="F3" i="2"/>
  <c r="F4" i="2"/>
  <c r="F5" i="2"/>
  <c r="F6" i="2"/>
  <c r="F2" i="2"/>
  <c r="C3" i="2"/>
  <c r="C4" i="2"/>
  <c r="C5" i="2"/>
  <c r="C6" i="2"/>
  <c r="C2" i="2"/>
  <c r="F2" i="3" l="1"/>
  <c r="D18" i="1"/>
  <c r="F18" i="1" s="1"/>
  <c r="D2" i="3"/>
  <c r="F4" i="1"/>
  <c r="F9" i="1"/>
  <c r="F11" i="1"/>
  <c r="F3" i="1"/>
  <c r="F5" i="1"/>
  <c r="F13" i="1"/>
  <c r="F8" i="1"/>
  <c r="I2" i="3" l="1"/>
</calcChain>
</file>

<file path=xl/sharedStrings.xml><?xml version="1.0" encoding="utf-8"?>
<sst xmlns="http://schemas.openxmlformats.org/spreadsheetml/2006/main" count="51" uniqueCount="29">
  <si>
    <t>eD (mm)</t>
  </si>
  <si>
    <t>eV (mm^3)</t>
  </si>
  <si>
    <t>err. Rel. D (%)</t>
  </si>
  <si>
    <t>err. Rel. V (%)</t>
  </si>
  <si>
    <t>note</t>
  </si>
  <si>
    <t>Massa M (g)</t>
  </si>
  <si>
    <t>eM (g)</t>
  </si>
  <si>
    <t>err. Rel. M (%)</t>
  </si>
  <si>
    <t>densità Ro Acqua (g/mm^3)</t>
  </si>
  <si>
    <t>eRo (g/mm^3)</t>
  </si>
  <si>
    <t>Volume V (mm^3)</t>
  </si>
  <si>
    <t>Diametro D (mm)</t>
  </si>
  <si>
    <t>err. Rel. Ro (%)</t>
  </si>
  <si>
    <t>asse a</t>
  </si>
  <si>
    <t>asse b</t>
  </si>
  <si>
    <t>asse pol</t>
  </si>
  <si>
    <t>eA=eB=eC (mm)</t>
  </si>
  <si>
    <t>asse a/b</t>
  </si>
  <si>
    <t>Asse A (media valori) (mm)</t>
  </si>
  <si>
    <t>Asse B (media valori) (mm)</t>
  </si>
  <si>
    <t>Asse C (media valori) (mm)</t>
  </si>
  <si>
    <t>semisomma</t>
  </si>
  <si>
    <t>medie</t>
  </si>
  <si>
    <t>err. Rel. A, B (%)</t>
  </si>
  <si>
    <t>err. Rel. C (%)</t>
  </si>
  <si>
    <t>em</t>
  </si>
  <si>
    <t>ed</t>
  </si>
  <si>
    <t>massa</t>
  </si>
  <si>
    <t>densita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</si>
</sst>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1"/>
      <color theme="1"/>
      <name val="Helvetica"/>
      <family val="2"/>
    </font>
    <font>
      <b/>
      <sz val="11"/>
      <color theme="1"/>
      <name val="Helvetica"/>
      <family val="2"/>
    </font>
    <font>
      <sz val="11"/>
      <color rgb="FF000000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0" fontId="3" fillId="0" borderId="0" xfId="0" applyNumberFormat="1" applyFont="1"/>
    <xf numFmtId="10" fontId="2" fillId="0" borderId="0" xfId="0" applyNumberFormat="1" applyFont="1"/>
    <xf numFmtId="10" fontId="1" fillId="0" borderId="0" xfId="0" applyNumberFormat="1" applyFont="1"/>
    <xf numFmtId="11" fontId="1" fillId="0" borderId="0" xfId="0" applyNumberFormat="1" applyFont="1"/>
    <xf numFmtId="11" fontId="2" fillId="0" borderId="0" xfId="0" applyNumberFormat="1" applyFont="1"/>
    <xf numFmtId="0" fontId="1" fillId="0" borderId="0" xfId="0" applyNumberFormat="1" applyFont="1"/>
    <xf numFmtId="2" fontId="2" fillId="0" borderId="0" xfId="0" applyNumberFormat="1" applyFont="1"/>
    <xf numFmtId="2" fontId="4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9254-FC0E-914F-A988-11F1AD8F86DB}">
  <dimension ref="A1:H26"/>
  <sheetViews>
    <sheetView zoomScale="150" zoomScaleNormal="150" workbookViewId="0">
      <selection activeCell="B18" sqref="B18"/>
    </sheetView>
  </sheetViews>
  <sheetFormatPr baseColWidth="10" defaultRowHeight="15" x14ac:dyDescent="0.2"/>
  <cols>
    <col min="1" max="1" width="16.33203125" style="2" bestFit="1" customWidth="1"/>
    <col min="2" max="2" width="16.83203125" style="2" bestFit="1" customWidth="1"/>
    <col min="3" max="3" width="8.6640625" style="2" bestFit="1" customWidth="1"/>
    <col min="4" max="4" width="10.5" style="2" bestFit="1" customWidth="1"/>
    <col min="5" max="6" width="13.33203125" style="5" bestFit="1" customWidth="1"/>
    <col min="7" max="7" width="29.33203125" style="2" customWidth="1"/>
    <col min="8" max="16384" width="10.83203125" style="2"/>
  </cols>
  <sheetData>
    <row r="1" spans="1:8" x14ac:dyDescent="0.2">
      <c r="A1" s="3" t="s">
        <v>11</v>
      </c>
      <c r="B1" s="3" t="s">
        <v>10</v>
      </c>
      <c r="C1" s="3" t="s">
        <v>0</v>
      </c>
      <c r="D1" s="3" t="s">
        <v>1</v>
      </c>
      <c r="E1" s="4" t="s">
        <v>2</v>
      </c>
      <c r="F1" s="4" t="s">
        <v>3</v>
      </c>
      <c r="G1" s="3" t="s">
        <v>4</v>
      </c>
    </row>
    <row r="2" spans="1:8" x14ac:dyDescent="0.2">
      <c r="A2" s="2">
        <v>60.35</v>
      </c>
      <c r="B2" s="8">
        <f t="shared" ref="B2:B13" si="0">(PI()/6)*POWER(A2, 3)</f>
        <v>115088.10670329357</v>
      </c>
      <c r="C2" s="2">
        <v>0.05</v>
      </c>
      <c r="D2" s="8">
        <f t="shared" ref="D2:D13" si="1">(1/2)*POWER(A2, 2)*PI()*C2</f>
        <v>286.0516322368523</v>
      </c>
      <c r="E2" s="5">
        <f t="shared" ref="E2:E13" si="2">C2/A2</f>
        <v>8.2850041425020719E-4</v>
      </c>
      <c r="F2" s="5">
        <f t="shared" ref="F2:F13" si="3">D2/B2</f>
        <v>2.4855012427506215E-3</v>
      </c>
      <c r="G2" s="2" t="s">
        <v>13</v>
      </c>
      <c r="H2" s="8"/>
    </row>
    <row r="3" spans="1:8" x14ac:dyDescent="0.2">
      <c r="A3" s="2">
        <v>60.2</v>
      </c>
      <c r="B3" s="8">
        <f t="shared" si="0"/>
        <v>114232.0829844994</v>
      </c>
      <c r="C3" s="2">
        <v>0.05</v>
      </c>
      <c r="D3" s="8">
        <f t="shared" si="1"/>
        <v>284.63143600788891</v>
      </c>
      <c r="E3" s="5">
        <f t="shared" si="2"/>
        <v>8.3056478405315617E-4</v>
      </c>
      <c r="F3" s="5">
        <f t="shared" si="3"/>
        <v>2.4916943521594687E-3</v>
      </c>
      <c r="G3" s="2" t="s">
        <v>13</v>
      </c>
      <c r="H3" s="8"/>
    </row>
    <row r="4" spans="1:8" x14ac:dyDescent="0.2">
      <c r="A4" s="2">
        <v>60.3</v>
      </c>
      <c r="B4" s="8">
        <f t="shared" si="0"/>
        <v>114802.29199950266</v>
      </c>
      <c r="C4" s="2">
        <v>0.05</v>
      </c>
      <c r="D4" s="8">
        <f t="shared" si="1"/>
        <v>285.57784079478273</v>
      </c>
      <c r="E4" s="5">
        <f t="shared" si="2"/>
        <v>8.2918739635157558E-4</v>
      </c>
      <c r="F4" s="5">
        <f t="shared" si="3"/>
        <v>2.4875621890547263E-3</v>
      </c>
      <c r="G4" s="2" t="s">
        <v>13</v>
      </c>
      <c r="H4" s="8"/>
    </row>
    <row r="5" spans="1:8" x14ac:dyDescent="0.2">
      <c r="A5" s="2">
        <v>60.4</v>
      </c>
      <c r="B5" s="8">
        <f t="shared" si="0"/>
        <v>115374.39539487605</v>
      </c>
      <c r="C5" s="2">
        <v>0.05</v>
      </c>
      <c r="D5" s="8">
        <f t="shared" si="1"/>
        <v>286.52581637800353</v>
      </c>
      <c r="E5" s="5">
        <f t="shared" si="2"/>
        <v>8.2781456953642395E-4</v>
      </c>
      <c r="F5" s="5">
        <f t="shared" si="3"/>
        <v>2.4834437086092725E-3</v>
      </c>
      <c r="G5" s="2" t="s">
        <v>17</v>
      </c>
      <c r="H5" s="8"/>
    </row>
    <row r="6" spans="1:8" x14ac:dyDescent="0.2">
      <c r="A6" s="2">
        <v>60.25</v>
      </c>
      <c r="B6" s="8">
        <f t="shared" si="0"/>
        <v>114516.95089080431</v>
      </c>
      <c r="C6" s="2">
        <v>0.05</v>
      </c>
      <c r="D6" s="8">
        <f t="shared" si="1"/>
        <v>285.10444205179499</v>
      </c>
      <c r="E6" s="5">
        <f t="shared" si="2"/>
        <v>8.2987551867219926E-4</v>
      </c>
      <c r="F6" s="5">
        <f t="shared" si="3"/>
        <v>2.4896265560165978E-3</v>
      </c>
      <c r="G6" s="2" t="s">
        <v>17</v>
      </c>
      <c r="H6" s="8"/>
    </row>
    <row r="7" spans="1:8" x14ac:dyDescent="0.2">
      <c r="A7" s="2">
        <v>60.3</v>
      </c>
      <c r="B7" s="8">
        <f t="shared" si="0"/>
        <v>114802.29199950266</v>
      </c>
      <c r="C7" s="2">
        <v>0.05</v>
      </c>
      <c r="D7" s="8">
        <f t="shared" si="1"/>
        <v>285.57784079478273</v>
      </c>
      <c r="E7" s="5">
        <f t="shared" si="2"/>
        <v>8.2918739635157558E-4</v>
      </c>
      <c r="F7" s="5">
        <f t="shared" si="3"/>
        <v>2.4875621890547263E-3</v>
      </c>
      <c r="G7" s="2" t="s">
        <v>14</v>
      </c>
      <c r="H7" s="8"/>
    </row>
    <row r="8" spans="1:8" x14ac:dyDescent="0.2">
      <c r="A8" s="2">
        <v>60.25</v>
      </c>
      <c r="B8" s="8">
        <f t="shared" si="0"/>
        <v>114516.95089080431</v>
      </c>
      <c r="C8" s="2">
        <v>0.05</v>
      </c>
      <c r="D8" s="8">
        <f t="shared" si="1"/>
        <v>285.10444205179499</v>
      </c>
      <c r="E8" s="5">
        <f t="shared" si="2"/>
        <v>8.2987551867219926E-4</v>
      </c>
      <c r="F8" s="5">
        <f t="shared" si="3"/>
        <v>2.4896265560165978E-3</v>
      </c>
      <c r="G8" s="2" t="s">
        <v>14</v>
      </c>
      <c r="H8" s="8"/>
    </row>
    <row r="9" spans="1:8" x14ac:dyDescent="0.2">
      <c r="A9" s="2">
        <v>60.3</v>
      </c>
      <c r="B9" s="8">
        <f t="shared" si="0"/>
        <v>114802.29199950266</v>
      </c>
      <c r="C9" s="2">
        <v>0.05</v>
      </c>
      <c r="D9" s="8">
        <f t="shared" si="1"/>
        <v>285.57784079478273</v>
      </c>
      <c r="E9" s="5">
        <f t="shared" si="2"/>
        <v>8.2918739635157558E-4</v>
      </c>
      <c r="F9" s="5">
        <f t="shared" si="3"/>
        <v>2.4875621890547263E-3</v>
      </c>
      <c r="G9" s="2" t="s">
        <v>14</v>
      </c>
      <c r="H9" s="8"/>
    </row>
    <row r="10" spans="1:8" x14ac:dyDescent="0.2">
      <c r="A10" s="2">
        <v>60.3</v>
      </c>
      <c r="B10" s="8">
        <f t="shared" si="0"/>
        <v>114802.29199950266</v>
      </c>
      <c r="C10" s="2">
        <v>0.05</v>
      </c>
      <c r="D10" s="8">
        <f t="shared" si="1"/>
        <v>285.57784079478273</v>
      </c>
      <c r="E10" s="5">
        <f t="shared" si="2"/>
        <v>8.2918739635157558E-4</v>
      </c>
      <c r="F10" s="5">
        <f t="shared" si="3"/>
        <v>2.4875621890547263E-3</v>
      </c>
      <c r="G10" s="2" t="s">
        <v>14</v>
      </c>
      <c r="H10" s="8"/>
    </row>
    <row r="11" spans="1:8" x14ac:dyDescent="0.2">
      <c r="A11" s="2">
        <v>60.95</v>
      </c>
      <c r="B11" s="8">
        <f t="shared" si="0"/>
        <v>118554.96650846727</v>
      </c>
      <c r="C11" s="2">
        <v>0.05</v>
      </c>
      <c r="D11" s="8">
        <f t="shared" si="1"/>
        <v>291.76776007005896</v>
      </c>
      <c r="E11" s="5">
        <f t="shared" si="2"/>
        <v>8.2034454470877774E-4</v>
      </c>
      <c r="F11" s="5">
        <f t="shared" si="3"/>
        <v>2.4610336341263335E-3</v>
      </c>
      <c r="G11" s="2" t="s">
        <v>15</v>
      </c>
      <c r="H11" s="8"/>
    </row>
    <row r="12" spans="1:8" x14ac:dyDescent="0.2">
      <c r="A12" s="2">
        <v>60.9</v>
      </c>
      <c r="B12" s="8">
        <f t="shared" si="0"/>
        <v>118263.43803303764</v>
      </c>
      <c r="C12" s="2">
        <v>0.05</v>
      </c>
      <c r="D12" s="8">
        <f t="shared" si="1"/>
        <v>291.28925623900903</v>
      </c>
      <c r="E12" s="5">
        <f t="shared" si="2"/>
        <v>8.2101806239737282E-4</v>
      </c>
      <c r="F12" s="5">
        <f t="shared" si="3"/>
        <v>2.4630541871921187E-3</v>
      </c>
      <c r="G12" s="2" t="s">
        <v>15</v>
      </c>
      <c r="H12" s="8"/>
    </row>
    <row r="13" spans="1:8" x14ac:dyDescent="0.2">
      <c r="A13" s="2">
        <v>61</v>
      </c>
      <c r="B13" s="8">
        <f t="shared" si="0"/>
        <v>118846.97368407746</v>
      </c>
      <c r="C13" s="2">
        <v>0.05</v>
      </c>
      <c r="D13" s="8">
        <f t="shared" si="1"/>
        <v>292.24665660019053</v>
      </c>
      <c r="E13" s="5">
        <f t="shared" si="2"/>
        <v>8.1967213114754098E-4</v>
      </c>
      <c r="F13" s="5">
        <f t="shared" si="3"/>
        <v>2.4590163934426236E-3</v>
      </c>
      <c r="G13" s="2" t="s">
        <v>15</v>
      </c>
      <c r="H13" s="8"/>
    </row>
    <row r="14" spans="1:8" x14ac:dyDescent="0.2">
      <c r="B14" s="8"/>
      <c r="D14" s="8"/>
    </row>
    <row r="15" spans="1:8" x14ac:dyDescent="0.2">
      <c r="B15" s="8"/>
      <c r="D15" s="8"/>
    </row>
    <row r="16" spans="1:8" x14ac:dyDescent="0.2">
      <c r="B16" s="8"/>
      <c r="D16" s="8"/>
    </row>
    <row r="17" spans="1:7" x14ac:dyDescent="0.2">
      <c r="A17" s="3" t="s">
        <v>11</v>
      </c>
      <c r="B17" s="3" t="s">
        <v>10</v>
      </c>
      <c r="C17" s="3" t="s">
        <v>0</v>
      </c>
      <c r="D17" s="3" t="s">
        <v>1</v>
      </c>
      <c r="E17" s="4" t="s">
        <v>2</v>
      </c>
      <c r="F17" s="4" t="s">
        <v>3</v>
      </c>
      <c r="G17" s="3" t="s">
        <v>4</v>
      </c>
    </row>
    <row r="18" spans="1:7" x14ac:dyDescent="0.2">
      <c r="A18" s="2">
        <f>SUM(MIN(A2:A13),MAX(A2:A13))/2</f>
        <v>60.6</v>
      </c>
      <c r="B18" s="8">
        <v>116524.29789310382</v>
      </c>
      <c r="C18" s="2">
        <f>(MAX(A2:A13)-MIN(A2:A13))/2</f>
        <v>0.39999999999999858</v>
      </c>
      <c r="D18" s="8">
        <f>(1/2)*POWER(A18, 2)*PI()*C18</f>
        <v>2307.4118394673947</v>
      </c>
      <c r="E18" s="5">
        <f>C18/A18</f>
        <v>6.6006600660065773E-3</v>
      </c>
      <c r="F18" s="5">
        <f>D18/B18</f>
        <v>1.9801980198019736E-2</v>
      </c>
      <c r="G18" s="2" t="s">
        <v>21</v>
      </c>
    </row>
    <row r="19" spans="1:7" x14ac:dyDescent="0.2">
      <c r="B19" s="8"/>
      <c r="D19" s="8"/>
    </row>
    <row r="20" spans="1:7" x14ac:dyDescent="0.2">
      <c r="B20" s="8"/>
      <c r="D20" s="8"/>
    </row>
    <row r="21" spans="1:7" x14ac:dyDescent="0.2">
      <c r="B21" s="8"/>
      <c r="D21" s="8"/>
    </row>
    <row r="22" spans="1:7" x14ac:dyDescent="0.2">
      <c r="B22" s="8"/>
      <c r="D22" s="8"/>
    </row>
    <row r="23" spans="1:7" x14ac:dyDescent="0.2">
      <c r="B23" s="8"/>
      <c r="D23" s="8"/>
    </row>
    <row r="24" spans="1:7" x14ac:dyDescent="0.2">
      <c r="B24" s="8"/>
      <c r="D24" s="8"/>
    </row>
    <row r="25" spans="1:7" x14ac:dyDescent="0.2">
      <c r="B25" s="8"/>
      <c r="D25" s="8"/>
    </row>
    <row r="26" spans="1:7" x14ac:dyDescent="0.2">
      <c r="B26" s="8"/>
      <c r="D26" s="8"/>
    </row>
  </sheetData>
  <sortState xmlns:xlrd2="http://schemas.microsoft.com/office/spreadsheetml/2017/richdata2" ref="A2:G13">
    <sortCondition ref="G2:G1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1182B-10C0-A844-A64F-ED918844C2C5}">
  <dimension ref="A1:J8"/>
  <sheetViews>
    <sheetView zoomScale="150" zoomScaleNormal="150" workbookViewId="0">
      <selection activeCell="E8" sqref="E8"/>
    </sheetView>
  </sheetViews>
  <sheetFormatPr baseColWidth="10" defaultRowHeight="15" x14ac:dyDescent="0.2"/>
  <cols>
    <col min="1" max="3" width="25.5" style="2" bestFit="1" customWidth="1"/>
    <col min="4" max="4" width="16.83203125" style="2" bestFit="1" customWidth="1"/>
    <col min="5" max="5" width="15.5" style="2" bestFit="1" customWidth="1"/>
    <col min="6" max="6" width="10.5" style="2" bestFit="1" customWidth="1"/>
    <col min="7" max="7" width="18.6640625" style="5" bestFit="1" customWidth="1"/>
    <col min="8" max="8" width="18.6640625" style="5" customWidth="1"/>
    <col min="9" max="9" width="13.33203125" style="5" bestFit="1" customWidth="1"/>
    <col min="10" max="10" width="29.33203125" style="2" customWidth="1"/>
    <col min="11" max="16384" width="10.83203125" style="2"/>
  </cols>
  <sheetData>
    <row r="1" spans="1:10" x14ac:dyDescent="0.2">
      <c r="A1" s="3" t="s">
        <v>18</v>
      </c>
      <c r="B1" s="3" t="s">
        <v>19</v>
      </c>
      <c r="C1" s="3" t="s">
        <v>20</v>
      </c>
      <c r="D1" s="3" t="s">
        <v>10</v>
      </c>
      <c r="E1" s="3" t="s">
        <v>16</v>
      </c>
      <c r="F1" s="3" t="s">
        <v>1</v>
      </c>
      <c r="G1" s="4" t="s">
        <v>23</v>
      </c>
      <c r="H1" s="4" t="s">
        <v>24</v>
      </c>
      <c r="I1" s="4" t="s">
        <v>3</v>
      </c>
      <c r="J1" s="3" t="s">
        <v>4</v>
      </c>
    </row>
    <row r="2" spans="1:10" x14ac:dyDescent="0.2">
      <c r="A2" s="10">
        <f>AVERAGE(misure_indirette!A1:A10)</f>
        <v>60.294444444444444</v>
      </c>
      <c r="B2" s="11">
        <v>60.294444439999999</v>
      </c>
      <c r="C2" s="2">
        <f>AVERAGE(misure_indirette!A11:A13)</f>
        <v>60.949999999999996</v>
      </c>
      <c r="D2" s="8">
        <f>(4/3)*PI()*0.5*A2*0.5*B2*0.5*C2</f>
        <v>116018.41501130814</v>
      </c>
      <c r="E2" s="2">
        <v>0.05</v>
      </c>
      <c r="F2" s="8">
        <f>((4/3)*PI()*misure_indirette_ellissoide!A2*misure_indirette_ellissoide!B2*misure_indirette_ellissoide!E2)+((4/3)*PI()*misure_indirette_ellissoide!A2*misure_indirette_ellissoide!C2*misure_indirette_ellissoide!E2)+((4/3)*PI()*misure_indirette_ellissoide!C2*misure_indirette_ellissoide!B2*misure_indirette_ellissoide!E2)</f>
        <v>2300.7585343548399</v>
      </c>
      <c r="G2" s="5">
        <f>E2/B2</f>
        <v>8.2926379808932196E-4</v>
      </c>
      <c r="H2" s="5">
        <f>E2/C2</f>
        <v>8.2034454470877774E-4</v>
      </c>
      <c r="I2" s="5">
        <f>F2/D2</f>
        <v>1.9830977126610361E-2</v>
      </c>
    </row>
    <row r="7" spans="1:10" x14ac:dyDescent="0.2">
      <c r="B7" s="2" t="s">
        <v>27</v>
      </c>
      <c r="C7" s="2" t="s">
        <v>25</v>
      </c>
      <c r="D7" s="2" t="s">
        <v>28</v>
      </c>
      <c r="E7" s="2" t="s">
        <v>26</v>
      </c>
    </row>
    <row r="8" spans="1:10" x14ac:dyDescent="0.2">
      <c r="B8" s="2">
        <v>420</v>
      </c>
      <c r="C8" s="2">
        <v>1</v>
      </c>
      <c r="D8" s="12">
        <f>B8/D2</f>
        <v>3.6201149615693613E-3</v>
      </c>
      <c r="E8" s="12">
        <f>((1/D2)*C8)+((B8*LN(D2))*F2)</f>
        <v>11268728.238196837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818CE-5EC1-1641-8C0E-689212E1D17E}">
  <dimension ref="A1:K14"/>
  <sheetViews>
    <sheetView tabSelected="1" zoomScale="150" zoomScaleNormal="150" workbookViewId="0">
      <selection activeCell="G9" sqref="G9"/>
    </sheetView>
  </sheetViews>
  <sheetFormatPr baseColWidth="10" defaultRowHeight="16" x14ac:dyDescent="0.2"/>
  <cols>
    <col min="1" max="1" width="11.6640625" style="1" bestFit="1" customWidth="1"/>
    <col min="2" max="2" width="10" style="1" bestFit="1" customWidth="1"/>
    <col min="3" max="3" width="13.33203125" style="6" bestFit="1" customWidth="1"/>
    <col min="4" max="4" width="25.6640625" style="1" bestFit="1" customWidth="1"/>
    <col min="5" max="5" width="13.5" style="1" bestFit="1" customWidth="1"/>
    <col min="6" max="6" width="14.33203125" style="6" bestFit="1" customWidth="1"/>
    <col min="7" max="7" width="17" style="1" bestFit="1" customWidth="1"/>
    <col min="8" max="8" width="10.6640625" style="1" bestFit="1" customWidth="1"/>
    <col min="9" max="9" width="13" style="6" bestFit="1" customWidth="1"/>
    <col min="10" max="16384" width="10.83203125" style="1"/>
  </cols>
  <sheetData>
    <row r="1" spans="1:11" x14ac:dyDescent="0.2">
      <c r="A1" s="3" t="s">
        <v>5</v>
      </c>
      <c r="B1" s="3" t="s">
        <v>6</v>
      </c>
      <c r="C1" s="4" t="s">
        <v>7</v>
      </c>
      <c r="D1" s="3" t="s">
        <v>8</v>
      </c>
      <c r="E1" s="3" t="s">
        <v>9</v>
      </c>
      <c r="F1" s="4" t="s">
        <v>12</v>
      </c>
      <c r="G1" s="3" t="s">
        <v>10</v>
      </c>
      <c r="H1" s="3" t="s">
        <v>1</v>
      </c>
      <c r="I1" s="4" t="s">
        <v>3</v>
      </c>
    </row>
    <row r="2" spans="1:11" x14ac:dyDescent="0.2">
      <c r="A2" s="1">
        <v>111</v>
      </c>
      <c r="B2" s="1">
        <v>1</v>
      </c>
      <c r="C2" s="6">
        <f>B2/A2</f>
        <v>9.0090090090090089E-3</v>
      </c>
      <c r="D2" s="7">
        <v>9.9822999999999991E-4</v>
      </c>
      <c r="E2" s="7">
        <v>2.1E-7</v>
      </c>
      <c r="F2" s="6">
        <f>E2/D2</f>
        <v>2.1037235907556378E-4</v>
      </c>
      <c r="G2" s="7">
        <f>A2/D2</f>
        <v>111196.81836851228</v>
      </c>
      <c r="H2" s="7">
        <f>(ABS(A2*LN(D2))*E2)+(ABS(1/D2)*B2)</f>
        <v>1001.7732995161364</v>
      </c>
      <c r="I2" s="6">
        <f>H2/G2</f>
        <v>9.009010457441376E-3</v>
      </c>
      <c r="K2" s="7"/>
    </row>
    <row r="3" spans="1:11" x14ac:dyDescent="0.2">
      <c r="A3" s="1">
        <v>110</v>
      </c>
      <c r="B3" s="1">
        <v>1</v>
      </c>
      <c r="C3" s="6">
        <f t="shared" ref="C3:C6" si="0">B3/A3</f>
        <v>9.0909090909090905E-3</v>
      </c>
      <c r="D3" s="7">
        <v>9.9822999999999991E-4</v>
      </c>
      <c r="E3" s="7">
        <v>2.1E-7</v>
      </c>
      <c r="F3" s="6">
        <f t="shared" ref="F3:F6" si="1">E3/D3</f>
        <v>2.1037235907556378E-4</v>
      </c>
      <c r="G3" s="7">
        <f t="shared" ref="G3:G6" si="2">A3/D3</f>
        <v>110195.04523005721</v>
      </c>
      <c r="H3" s="7">
        <f t="shared" ref="H3:H9" si="3">(ABS(A3*LN(D3))*E3)+(ABS(1/D3)*B3)</f>
        <v>1001.7732980651358</v>
      </c>
      <c r="I3" s="6">
        <f t="shared" ref="I3:I6" si="4">H3/G3</f>
        <v>9.0909105393414593E-3</v>
      </c>
      <c r="K3" s="7"/>
    </row>
    <row r="4" spans="1:11" x14ac:dyDescent="0.2">
      <c r="A4" s="1">
        <v>111</v>
      </c>
      <c r="B4" s="1">
        <v>1</v>
      </c>
      <c r="C4" s="6">
        <f t="shared" si="0"/>
        <v>9.0090090090090089E-3</v>
      </c>
      <c r="D4" s="7">
        <v>9.9822999999999991E-4</v>
      </c>
      <c r="E4" s="7">
        <v>2.1E-7</v>
      </c>
      <c r="F4" s="6">
        <f t="shared" si="1"/>
        <v>2.1037235907556378E-4</v>
      </c>
      <c r="G4" s="7">
        <f t="shared" si="2"/>
        <v>111196.81836851228</v>
      </c>
      <c r="H4" s="7">
        <f t="shared" si="3"/>
        <v>1001.7732995161364</v>
      </c>
      <c r="I4" s="6">
        <f t="shared" si="4"/>
        <v>9.009010457441376E-3</v>
      </c>
      <c r="K4" s="7"/>
    </row>
    <row r="5" spans="1:11" x14ac:dyDescent="0.2">
      <c r="A5" s="1">
        <v>110</v>
      </c>
      <c r="B5" s="1">
        <v>1</v>
      </c>
      <c r="C5" s="6">
        <f t="shared" si="0"/>
        <v>9.0909090909090905E-3</v>
      </c>
      <c r="D5" s="7">
        <v>9.9822999999999991E-4</v>
      </c>
      <c r="E5" s="7">
        <v>2.1E-7</v>
      </c>
      <c r="F5" s="6">
        <f t="shared" si="1"/>
        <v>2.1037235907556378E-4</v>
      </c>
      <c r="G5" s="7">
        <f t="shared" si="2"/>
        <v>110195.04523005721</v>
      </c>
      <c r="H5" s="7">
        <f t="shared" si="3"/>
        <v>1001.7732980651358</v>
      </c>
      <c r="I5" s="6">
        <f t="shared" si="4"/>
        <v>9.0909105393414593E-3</v>
      </c>
      <c r="K5" s="7"/>
    </row>
    <row r="6" spans="1:11" x14ac:dyDescent="0.2">
      <c r="A6" s="1">
        <v>111</v>
      </c>
      <c r="B6" s="1">
        <v>1</v>
      </c>
      <c r="C6" s="6">
        <f t="shared" si="0"/>
        <v>9.0090090090090089E-3</v>
      </c>
      <c r="D6" s="7">
        <v>9.9822999999999991E-4</v>
      </c>
      <c r="E6" s="7">
        <v>2.1E-7</v>
      </c>
      <c r="F6" s="6">
        <f t="shared" si="1"/>
        <v>2.1037235907556378E-4</v>
      </c>
      <c r="G6" s="7">
        <f t="shared" si="2"/>
        <v>111196.81836851228</v>
      </c>
      <c r="H6" s="7">
        <f t="shared" si="3"/>
        <v>1001.7732995161364</v>
      </c>
      <c r="I6" s="6">
        <f t="shared" si="4"/>
        <v>9.009010457441376E-3</v>
      </c>
      <c r="K6" s="7"/>
    </row>
    <row r="7" spans="1:11" x14ac:dyDescent="0.2">
      <c r="D7" s="7"/>
      <c r="E7" s="7"/>
      <c r="G7" s="7"/>
      <c r="H7" s="7"/>
    </row>
    <row r="8" spans="1:11" x14ac:dyDescent="0.2">
      <c r="A8" s="1" t="s">
        <v>22</v>
      </c>
      <c r="D8" s="7"/>
      <c r="E8" s="7"/>
      <c r="G8" s="7"/>
      <c r="H8" s="7"/>
    </row>
    <row r="9" spans="1:11" x14ac:dyDescent="0.2">
      <c r="A9" s="7">
        <f t="shared" ref="A9:F9" si="5">AVERAGE(A2:A6)</f>
        <v>110.6</v>
      </c>
      <c r="B9" s="7">
        <v>1</v>
      </c>
      <c r="C9" s="7">
        <f t="shared" si="5"/>
        <v>9.0417690417690412E-3</v>
      </c>
      <c r="D9" s="7">
        <f t="shared" si="5"/>
        <v>9.9822999999999991E-4</v>
      </c>
      <c r="E9" s="7">
        <f t="shared" si="5"/>
        <v>2.1000000000000003E-7</v>
      </c>
      <c r="F9" s="7">
        <f t="shared" si="5"/>
        <v>2.1037235907556381E-4</v>
      </c>
      <c r="G9" s="9">
        <f>AVERAGE(G2:G6)</f>
        <v>110796.10911313025</v>
      </c>
      <c r="H9" s="9">
        <f t="shared" si="3"/>
        <v>1001.7732989357361</v>
      </c>
      <c r="I9" s="6">
        <f>H9/G9</f>
        <v>9.0415927685046985E-3</v>
      </c>
    </row>
    <row r="10" spans="1:11" x14ac:dyDescent="0.2">
      <c r="D10" s="7"/>
      <c r="E10" s="7"/>
      <c r="G10" s="7"/>
      <c r="H10" s="7"/>
    </row>
    <row r="11" spans="1:11" x14ac:dyDescent="0.2">
      <c r="D11" s="7"/>
      <c r="E11" s="7"/>
      <c r="G11" s="7"/>
      <c r="H11" s="7"/>
    </row>
    <row r="12" spans="1:11" x14ac:dyDescent="0.2">
      <c r="D12" s="7"/>
      <c r="E12" s="7"/>
      <c r="G12" s="7"/>
      <c r="H12" s="7"/>
    </row>
    <row r="13" spans="1:11" x14ac:dyDescent="0.2">
      <c r="D13" s="7"/>
      <c r="E13" s="7"/>
      <c r="G13" s="7"/>
      <c r="H13" s="7"/>
    </row>
    <row r="14" spans="1:11" x14ac:dyDescent="0.2">
      <c r="D14" s="7"/>
      <c r="E14" s="7"/>
      <c r="G14" s="7"/>
      <c r="H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misure_indirette</vt:lpstr>
      <vt:lpstr>misure_indirette_ellissoide</vt:lpstr>
      <vt:lpstr>misure_idrostatica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Mattia Sotgia</dc:creator>
  <cp:lastModifiedBy>Mattia Sotgia</cp:lastModifiedBy>
  <dcterms:created xsi:type="dcterms:W3CDTF">2020-11-16T08:41:20Z</dcterms:created>
  <dcterms:modified xsi:type="dcterms:W3CDTF">2020-11-18T15:49:02Z</dcterms:modified>
</cp:coreProperties>
</file>