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labor_mod_sim\PM\640_Netzplan\"/>
    </mc:Choice>
  </mc:AlternateContent>
  <xr:revisionPtr revIDLastSave="0" documentId="13_ncr:1_{094B628B-7D76-4E13-AA73-A80C3845B7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W40" i="1"/>
  <c r="W39" i="1"/>
  <c r="AP40" i="1"/>
  <c r="AN40" i="1"/>
  <c r="AL40" i="1" s="1"/>
  <c r="AJ46" i="1" s="1"/>
  <c r="AH46" i="1" s="1"/>
  <c r="AF46" i="1" s="1"/>
  <c r="AD46" i="1" s="1"/>
  <c r="AB46" i="1" s="1"/>
  <c r="Z46" i="1" s="1"/>
  <c r="X46" i="1" s="1"/>
  <c r="V46" i="1" s="1"/>
  <c r="V40" i="1"/>
  <c r="T40" i="1" s="1"/>
  <c r="L28" i="1"/>
  <c r="K27" i="1" s="1"/>
  <c r="P8" i="1"/>
  <c r="O7" i="1" s="1"/>
  <c r="AP39" i="1"/>
  <c r="AM40" i="1" s="1"/>
  <c r="AL39" i="1"/>
  <c r="AI46" i="1" s="1"/>
  <c r="AH45" i="1"/>
  <c r="AE46" i="1" s="1"/>
  <c r="AD45" i="1"/>
  <c r="AA46" i="1" s="1"/>
  <c r="Z45" i="1"/>
  <c r="W46" i="1" s="1"/>
  <c r="V45" i="1"/>
  <c r="V39" i="1"/>
  <c r="S40" i="1" s="1"/>
  <c r="R39" i="1"/>
  <c r="O40" i="1" s="1"/>
  <c r="K52" i="1"/>
  <c r="N39" i="1"/>
  <c r="K46" i="1" s="1"/>
  <c r="R7" i="1"/>
  <c r="O14" i="1" s="1"/>
  <c r="N13" i="1"/>
  <c r="N7" i="1"/>
  <c r="K8" i="1" s="1"/>
  <c r="G8" i="1"/>
  <c r="J51" i="1"/>
  <c r="J45" i="1"/>
  <c r="J39" i="1"/>
  <c r="J27" i="1"/>
  <c r="J20" i="1"/>
  <c r="J7" i="1"/>
  <c r="R8" i="1"/>
  <c r="L21" i="1" s="1"/>
  <c r="R40" i="1" l="1"/>
  <c r="S39" i="1"/>
  <c r="J21" i="1"/>
  <c r="K20" i="1"/>
  <c r="J28" i="1"/>
  <c r="N8" i="1"/>
  <c r="L8" i="1" s="1"/>
  <c r="AA45" i="1"/>
  <c r="W45" i="1"/>
  <c r="AM39" i="1"/>
  <c r="AI45" i="1"/>
  <c r="O8" i="1"/>
  <c r="P14" i="1"/>
  <c r="AE45" i="1"/>
  <c r="K40" i="1"/>
  <c r="K28" i="1"/>
  <c r="K21" i="1"/>
  <c r="O13" i="1" l="1"/>
  <c r="N14" i="1"/>
  <c r="K7" i="1"/>
  <c r="J8" i="1"/>
  <c r="P40" i="1"/>
  <c r="L52" i="1"/>
  <c r="F7" i="1"/>
  <c r="J52" i="1" l="1"/>
  <c r="K51" i="1"/>
  <c r="N40" i="1"/>
  <c r="O39" i="1"/>
  <c r="C8" i="1"/>
  <c r="L40" i="1" l="1"/>
  <c r="K39" i="1" s="1"/>
  <c r="L46" i="1"/>
  <c r="J40" i="1"/>
  <c r="H8" i="1" l="1"/>
  <c r="G7" i="1" s="1"/>
  <c r="K45" i="1"/>
  <c r="J46" i="1"/>
  <c r="F8" i="1" l="1"/>
  <c r="D8" i="1" s="1"/>
  <c r="B8" i="1" l="1"/>
  <c r="C7" i="1"/>
</calcChain>
</file>

<file path=xl/sharedStrings.xml><?xml version="1.0" encoding="utf-8"?>
<sst xmlns="http://schemas.openxmlformats.org/spreadsheetml/2006/main" count="438" uniqueCount="132">
  <si>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</si>
  <si>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</si>
  <si>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</si>
  <si>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</si>
  <si>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</si>
  <si>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</si>
  <si>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</si>
  <si>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</si>
  <si>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</si>
  <si>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</si>
  <si>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</si>
  <si>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</si>
  <si>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</si>
  <si>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</si>
  <si>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</si>
  <si>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</si>
  <si>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</si>
  <si>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</si>
  <si>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</si>
  <si>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</si>
  <si>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</si>
  <si>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</si>
  <si>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</si>
  <si>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</si>
  <si>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</si>
  <si>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</si>
  <si>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</si>
  <si>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</si>
  <si>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</si>
  <si>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</si>
  <si>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</si>
  <si>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</si>
  <si>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</si>
  <si>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</si>
  <si>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</si>
  <si>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</si>
  <si>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</si>
  <si>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</si>
  <si>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</si>
  <si>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</si>
  <si>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</si>
  <si>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</si>
  <si>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</si>
  <si>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</si>
  <si>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</si>
  <si>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</si>
  <si>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</si>
  <si>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</si>
  <si>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</si>
  <si>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</si>
  <si>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</si>
  <si>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</si>
  <si>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</si>
  <si>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</si>
  <si>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</si>
  <si>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Team- und Projektvertrag</t>
  </si>
  <si>
    <t>Projektstruktur- und Phasenplan</t>
  </si>
  <si>
    <t>Netzplan</t>
  </si>
  <si>
    <t>1h</t>
  </si>
  <si>
    <t>Herleitung der Bewegungsgleichungen</t>
  </si>
  <si>
    <t>Beweis der Invertierbarkeit</t>
  </si>
  <si>
    <t>Umformung nach φ_1</t>
  </si>
  <si>
    <t>Erstellen der Vorabgabepräsentation</t>
  </si>
  <si>
    <t>Einstellung der Simulationsparameter</t>
  </si>
  <si>
    <t>Erstellung der Animationsoberfläche</t>
  </si>
  <si>
    <t>Erstellung der Abgabefolien</t>
  </si>
  <si>
    <t>Erstellung der Abschlusspräsentation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</si>
  <si>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</si>
  <si>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</si>
  <si>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</si>
  <si>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</si>
  <si>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</si>
  <si>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</si>
  <si>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</si>
  <si>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</si>
  <si>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</si>
  <si>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</si>
  <si>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</si>
  <si>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</si>
  <si>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</si>
  <si>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</si>
  <si>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</si>
  <si>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</si>
  <si>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</si>
  <si>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</si>
  <si>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</si>
  <si>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</si>
  <si>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</si>
  <si>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</si>
  <si>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</si>
  <si>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Bestimmung stationäre Gleichungen</t>
  </si>
  <si>
    <t xml:space="preserve">Start: </t>
  </si>
  <si>
    <t xml:space="preserve">Vorabgabe: </t>
  </si>
  <si>
    <t xml:space="preserve">Abschluss: </t>
  </si>
  <si>
    <t>Abgabe Projektmanagement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</si>
  <si>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</si>
  <si>
    <t>6.7</t>
  </si>
  <si>
    <t>Controlling</t>
  </si>
  <si>
    <t>6.8</t>
  </si>
  <si>
    <t>04.10.2022</t>
  </si>
  <si>
    <t>04.11.2022</t>
  </si>
  <si>
    <t>16h</t>
  </si>
  <si>
    <r>
      <rPr>
        <sz val="11"/>
        <color theme="1"/>
        <rFont val="Calibri"/>
        <family val="2"/>
        <scheme val="minor"/>
      </rPr>
      <t>--------</t>
    </r>
    <r>
      <rPr>
        <sz val="11"/>
        <color rgb="FFFF0000"/>
        <rFont val="Calibri"/>
        <family val="2"/>
        <scheme val="minor"/>
      </rPr>
      <t>-------&gt;</t>
    </r>
  </si>
  <si>
    <t>GP [Tagen] = Gesamtpuffer = SEZ-FEZ</t>
  </si>
  <si>
    <t>FP [Tagen] = Freier Puffer = Nachfolger FAZ-FEZ</t>
  </si>
  <si>
    <t>Legende</t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</si>
  <si>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theme="1"/>
        <rFont val="Calibri"/>
        <family val="2"/>
        <scheme val="minor"/>
      </rPr>
      <t xml:space="preserve"> Kritischer Pfad</t>
    </r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</si>
  <si>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rgb="FF3F3F3F"/>
        <rFont val="Calibri"/>
        <family val="2"/>
        <scheme val="minor"/>
      </rPr>
      <t xml:space="preserve"> Kritischer Pfad</t>
    </r>
  </si>
  <si>
    <t xml:space="preserve">FAZ = Frühester Anfangszeitpunkt </t>
  </si>
  <si>
    <t>Fixtermin</t>
  </si>
  <si>
    <t>Datum:</t>
  </si>
  <si>
    <t>MS4</t>
  </si>
  <si>
    <r>
      <rPr>
        <sz val="11"/>
        <rFont val="Calibri"/>
        <family val="2"/>
        <scheme val="minor"/>
      </rPr>
      <t>------</t>
    </r>
    <r>
      <rPr>
        <sz val="11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</t>
    </r>
  </si>
  <si>
    <t>Meilenstein</t>
  </si>
  <si>
    <t>MS1</t>
  </si>
  <si>
    <r>
      <t>------</t>
    </r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</si>
  <si>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MS2</t>
  </si>
  <si>
    <t>MS0</t>
  </si>
  <si>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</si>
  <si>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Wochenstunden des gesamten Teams</t>
  </si>
  <si>
    <t>Implementierung des Zustandsraum</t>
  </si>
  <si>
    <t>--------&lt;---------</t>
  </si>
  <si>
    <t>&lt;------------------</t>
  </si>
  <si>
    <r>
      <t xml:space="preserve">  </t>
    </r>
    <r>
      <rPr>
        <sz val="11"/>
        <rFont val="Calibri"/>
        <family val="2"/>
        <scheme val="minor"/>
      </rPr>
      <t>MS3</t>
    </r>
    <r>
      <rPr>
        <sz val="11"/>
        <color rgb="FFFF0000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-------</t>
    </r>
  </si>
  <si>
    <t>7h</t>
  </si>
  <si>
    <t>Arbeitspakete</t>
  </si>
  <si>
    <t>6.9</t>
  </si>
  <si>
    <t>Risiko- und Stakeholderanalyse</t>
  </si>
  <si>
    <t>10.11.2022</t>
  </si>
  <si>
    <t>Verfügbare Wochen-stunden pro Mitglied</t>
  </si>
  <si>
    <t>Mo,Di,Mi,Do,Fr</t>
  </si>
  <si>
    <t>Mögliche Arbeitstage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</si>
</sst>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83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0" fontId="5" fillId="0" borderId="0" xfId="0" quotePrefix="1" applyFont="1" applyAlignment="1">
      <alignment horizontal="center"/>
    </xf>
    <xf numFmtId="0" fontId="8" fillId="0" borderId="0" xfId="0" quotePrefix="1" applyFont="1"/>
    <xf numFmtId="49" fontId="1" fillId="5" borderId="1" xfId="0" applyNumberFormat="1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14" fontId="3" fillId="5" borderId="0" xfId="0" applyNumberFormat="1" applyFont="1" applyFill="1"/>
    <xf numFmtId="0" fontId="0" fillId="5" borderId="13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49" fontId="0" fillId="5" borderId="0" xfId="0" applyNumberFormat="1" applyFill="1" applyAlignment="1">
      <alignment horizontal="left"/>
    </xf>
    <xf numFmtId="0" fontId="9" fillId="4" borderId="0" xfId="1" applyFont="1" applyBorder="1" applyAlignment="1">
      <alignment vertical="center"/>
    </xf>
    <xf numFmtId="0" fontId="0" fillId="5" borderId="0" xfId="0" quotePrefix="1" applyFill="1" applyAlignment="1">
      <alignment horizontal="center"/>
    </xf>
    <xf numFmtId="0" fontId="9" fillId="4" borderId="12" xfId="1" applyFont="1" applyBorder="1" applyAlignment="1">
      <alignment vertical="center"/>
    </xf>
    <xf numFmtId="0" fontId="9" fillId="4" borderId="14" xfId="1" applyFont="1" applyBorder="1" applyAlignment="1">
      <alignment vertical="center"/>
    </xf>
    <xf numFmtId="0" fontId="9" fillId="4" borderId="5" xfId="1" applyFont="1" applyBorder="1" applyAlignment="1">
      <alignment vertical="center"/>
    </xf>
    <xf numFmtId="0" fontId="1" fillId="5" borderId="0" xfId="0" applyFont="1" applyFill="1" applyAlignment="1">
      <alignment horizontal="center"/>
    </xf>
    <xf numFmtId="0" fontId="9" fillId="4" borderId="7" xfId="1" applyFont="1" applyBorder="1" applyAlignment="1">
      <alignment vertical="center"/>
    </xf>
    <xf numFmtId="0" fontId="9" fillId="4" borderId="8" xfId="1" applyFont="1" applyBorder="1" applyAlignment="1">
      <alignment vertical="center"/>
    </xf>
    <xf numFmtId="0" fontId="9" fillId="4" borderId="13" xfId="1" applyFont="1" applyBorder="1" applyAlignment="1">
      <alignment vertical="center"/>
    </xf>
    <xf numFmtId="0" fontId="9" fillId="4" borderId="16" xfId="1" applyFont="1" applyBorder="1" applyAlignment="1">
      <alignment vertical="center"/>
    </xf>
    <xf numFmtId="0" fontId="0" fillId="5" borderId="9" xfId="0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9" fillId="4" borderId="12" xfId="1" quotePrefix="1" applyFont="1" applyBorder="1" applyAlignment="1">
      <alignment vertical="center"/>
    </xf>
    <xf numFmtId="0" fontId="9" fillId="4" borderId="0" xfId="1" quotePrefix="1" applyFont="1" applyBorder="1" applyAlignment="1">
      <alignment vertical="center"/>
    </xf>
    <xf numFmtId="0" fontId="9" fillId="4" borderId="13" xfId="1" quotePrefix="1" applyFont="1" applyBorder="1" applyAlignment="1">
      <alignment vertical="center"/>
    </xf>
    <xf numFmtId="0" fontId="9" fillId="4" borderId="14" xfId="1" quotePrefix="1" applyFont="1" applyBorder="1" applyAlignment="1">
      <alignment vertical="center"/>
    </xf>
    <xf numFmtId="0" fontId="9" fillId="4" borderId="5" xfId="1" quotePrefix="1" applyFont="1" applyBorder="1" applyAlignment="1">
      <alignment vertical="center"/>
    </xf>
    <xf numFmtId="0" fontId="9" fillId="4" borderId="15" xfId="1" quotePrefix="1" applyFont="1" applyBorder="1" applyAlignment="1">
      <alignment vertical="center"/>
    </xf>
    <xf numFmtId="0" fontId="9" fillId="4" borderId="15" xfId="1" applyFont="1" applyBorder="1" applyAlignment="1">
      <alignment vertical="center"/>
    </xf>
    <xf numFmtId="0" fontId="8" fillId="5" borderId="12" xfId="0" quotePrefix="1" applyFont="1" applyFill="1" applyBorder="1"/>
    <xf numFmtId="49" fontId="0" fillId="0" borderId="17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9" fillId="6" borderId="0" xfId="1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4" borderId="6" xfId="1" applyAlignment="1">
      <alignment horizontal="left" vertical="top" wrapText="1"/>
    </xf>
    <xf numFmtId="0" fontId="6" fillId="4" borderId="6" xfId="1" applyAlignment="1">
      <alignment horizontal="left" vertical="center"/>
    </xf>
    <xf numFmtId="0" fontId="6" fillId="4" borderId="6" xfId="1" applyAlignment="1">
      <alignment horizontal="left" vertical="top"/>
    </xf>
    <xf numFmtId="0" fontId="6" fillId="4" borderId="6" xfId="1" applyAlignment="1">
      <alignment horizontal="left"/>
    </xf>
    <xf numFmtId="14" fontId="6" fillId="4" borderId="6" xfId="1" applyNumberFormat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6" fillId="4" borderId="9" xfId="1" applyBorder="1" applyAlignment="1">
      <alignment horizontal="center"/>
    </xf>
    <xf numFmtId="0" fontId="6" fillId="4" borderId="10" xfId="1" applyBorder="1" applyAlignment="1">
      <alignment horizontal="center"/>
    </xf>
    <xf numFmtId="0" fontId="6" fillId="4" borderId="3" xfId="1" applyBorder="1" applyAlignment="1">
      <alignment horizontal="center"/>
    </xf>
    <xf numFmtId="0" fontId="6" fillId="4" borderId="2" xfId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1"/>
  <sheetViews>
    <sheetView tabSelected="1" zoomScale="76" zoomScaleNormal="70" workbookViewId="0">
      <selection activeCell="AQ40" sqref="AQ40"/>
    </sheetView>
  </sheetViews>
  <sheetFormatPr defaultColWidth="11.5546875" defaultRowHeight="14.4" x14ac:dyDescent="0.3"/>
  <cols>
    <col min="5" max="5" width="11.33203125" style="2"/>
    <col min="9" max="9" width="11.33203125" style="2"/>
    <col min="13" max="13" width="11.33203125" style="2"/>
    <col min="17" max="17" width="11.33203125" style="2" customWidth="1"/>
    <col min="18" max="20" width="11.33203125" customWidth="1"/>
    <col min="21" max="21" width="11.33203125" style="2"/>
  </cols>
  <sheetData>
    <row r="1" spans="1:51" ht="14.7" customHeight="1" x14ac:dyDescent="0.3">
      <c r="B1" s="75" t="s">
        <v>79</v>
      </c>
      <c r="C1" s="75"/>
      <c r="D1" s="75"/>
      <c r="E1" s="75"/>
      <c r="F1" s="75"/>
      <c r="G1" s="75"/>
      <c r="H1" s="75"/>
    </row>
    <row r="2" spans="1:51" ht="14.7" customHeight="1" x14ac:dyDescent="0.3">
      <c r="B2" s="75"/>
      <c r="C2" s="75"/>
      <c r="D2" s="75"/>
      <c r="E2" s="75"/>
      <c r="F2" s="75"/>
      <c r="G2" s="75"/>
      <c r="H2" s="75"/>
    </row>
    <row r="5" spans="1:51" x14ac:dyDescent="0.3">
      <c r="A5" s="58" t="s">
        <v>117</v>
      </c>
      <c r="B5" s="1" t="s">
        <v>39</v>
      </c>
      <c r="C5" s="1" t="s">
        <v>69</v>
      </c>
      <c r="D5" s="1" t="s">
        <v>54</v>
      </c>
      <c r="F5" s="1" t="s">
        <v>40</v>
      </c>
      <c r="G5" s="1" t="s">
        <v>71</v>
      </c>
      <c r="H5" s="1" t="s">
        <v>48</v>
      </c>
      <c r="J5" s="1" t="s">
        <v>41</v>
      </c>
      <c r="K5" s="1" t="s">
        <v>70</v>
      </c>
      <c r="L5" s="1" t="s">
        <v>50</v>
      </c>
      <c r="N5" s="1" t="s">
        <v>42</v>
      </c>
      <c r="O5" s="1" t="s">
        <v>71</v>
      </c>
      <c r="P5" s="1" t="s">
        <v>74</v>
      </c>
      <c r="R5" s="1" t="s">
        <v>126</v>
      </c>
      <c r="S5" s="1" t="s">
        <v>70</v>
      </c>
      <c r="T5" s="1" t="s">
        <v>47</v>
      </c>
      <c r="U5" s="13" t="s">
        <v>111</v>
      </c>
      <c r="X5" s="70" t="s">
        <v>82</v>
      </c>
      <c r="Y5" s="70"/>
      <c r="Z5" s="70" t="s">
        <v>84</v>
      </c>
      <c r="AA5" s="70"/>
      <c r="AD5" s="76" t="s">
        <v>105</v>
      </c>
      <c r="AE5" s="77"/>
      <c r="AF5" s="77"/>
      <c r="AG5" s="78"/>
      <c r="AH5" s="78"/>
      <c r="AI5" s="78"/>
      <c r="AJ5" s="78"/>
      <c r="AK5" s="78"/>
      <c r="AL5" s="78"/>
      <c r="AM5" s="78"/>
      <c r="AN5" s="78"/>
      <c r="AO5" s="78"/>
      <c r="AP5" s="79"/>
      <c r="AT5" s="16"/>
      <c r="AU5" s="16"/>
      <c r="AV5" s="16"/>
      <c r="AW5" s="16"/>
      <c r="AX5" s="16"/>
      <c r="AY5" s="16"/>
    </row>
    <row r="6" spans="1:51" x14ac:dyDescent="0.3">
      <c r="A6" s="12" t="s">
        <v>118</v>
      </c>
      <c r="B6" s="64" t="s">
        <v>55</v>
      </c>
      <c r="C6" s="65"/>
      <c r="D6" s="66"/>
      <c r="E6" s="10" t="s">
        <v>13</v>
      </c>
      <c r="F6" s="64" t="s">
        <v>14</v>
      </c>
      <c r="G6" s="65"/>
      <c r="H6" s="66"/>
      <c r="I6" s="10" t="s">
        <v>68</v>
      </c>
      <c r="J6" s="64" t="s">
        <v>56</v>
      </c>
      <c r="K6" s="65"/>
      <c r="L6" s="66"/>
      <c r="M6" s="24" t="s">
        <v>13</v>
      </c>
      <c r="N6" s="64" t="s">
        <v>57</v>
      </c>
      <c r="O6" s="65"/>
      <c r="P6" s="66"/>
      <c r="Q6" s="24" t="s">
        <v>13</v>
      </c>
      <c r="R6" s="64" t="s">
        <v>94</v>
      </c>
      <c r="S6" s="65"/>
      <c r="T6" s="66"/>
      <c r="U6" s="25" t="s">
        <v>95</v>
      </c>
      <c r="X6" s="69" t="s">
        <v>83</v>
      </c>
      <c r="Y6" s="69"/>
      <c r="Z6" s="70" t="s">
        <v>85</v>
      </c>
      <c r="AA6" s="70"/>
      <c r="AD6" s="46"/>
      <c r="AE6" s="27"/>
      <c r="AF6" s="28"/>
      <c r="AG6" s="29"/>
      <c r="AH6" s="29"/>
      <c r="AI6" s="41"/>
      <c r="AJ6" s="29"/>
      <c r="AK6" s="29"/>
      <c r="AL6" s="29"/>
      <c r="AM6" s="29"/>
      <c r="AN6" s="29"/>
      <c r="AO6" s="29"/>
      <c r="AP6" s="31"/>
      <c r="AQ6" s="20"/>
      <c r="AR6" s="20"/>
      <c r="AS6" s="20"/>
    </row>
    <row r="7" spans="1:51" x14ac:dyDescent="0.3">
      <c r="B7" s="7">
        <v>44838</v>
      </c>
      <c r="C7" s="63">
        <f>D8-D7-2</f>
        <v>4</v>
      </c>
      <c r="D7" s="1" t="s">
        <v>99</v>
      </c>
      <c r="F7" s="1" t="str">
        <f>D7</f>
        <v>04.10.2022</v>
      </c>
      <c r="G7" s="63">
        <f>H8-H7-2</f>
        <v>4</v>
      </c>
      <c r="H7" s="1" t="s">
        <v>99</v>
      </c>
      <c r="I7" s="11" t="s">
        <v>16</v>
      </c>
      <c r="J7" s="7">
        <f>H7+1</f>
        <v>44839</v>
      </c>
      <c r="K7" s="63">
        <f>L8-L7-2*10+1</f>
        <v>49</v>
      </c>
      <c r="L7" s="7">
        <v>44854</v>
      </c>
      <c r="M7" s="17" t="s">
        <v>16</v>
      </c>
      <c r="N7" s="7">
        <f>L7+1</f>
        <v>44855</v>
      </c>
      <c r="O7" s="63">
        <f>P8-P7-2*10+1</f>
        <v>51</v>
      </c>
      <c r="P7" s="7">
        <v>44868</v>
      </c>
      <c r="Q7" s="17" t="s">
        <v>16</v>
      </c>
      <c r="R7" s="7">
        <f>P7+1</f>
        <v>44869</v>
      </c>
      <c r="S7" s="63">
        <f>T8-T7-2*10+1</f>
        <v>52</v>
      </c>
      <c r="T7" s="7" t="s">
        <v>128</v>
      </c>
      <c r="U7" s="17" t="s">
        <v>16</v>
      </c>
      <c r="X7" s="69"/>
      <c r="Y7" s="69"/>
      <c r="Z7" s="70" t="s">
        <v>86</v>
      </c>
      <c r="AA7" s="70"/>
      <c r="AD7" s="50" t="s">
        <v>107</v>
      </c>
      <c r="AE7" s="51"/>
      <c r="AF7" s="52"/>
      <c r="AG7" s="38"/>
      <c r="AH7" s="36"/>
      <c r="AI7" s="37"/>
      <c r="AJ7" s="26" t="s">
        <v>18</v>
      </c>
      <c r="AK7" s="26" t="s">
        <v>19</v>
      </c>
      <c r="AL7" s="26" t="s">
        <v>20</v>
      </c>
      <c r="AM7" s="29"/>
      <c r="AN7" s="30"/>
      <c r="AO7" s="29"/>
      <c r="AP7" s="31"/>
      <c r="AS7" s="17"/>
    </row>
    <row r="8" spans="1:51" x14ac:dyDescent="0.3">
      <c r="B8" s="7">
        <f>D8</f>
        <v>44844</v>
      </c>
      <c r="C8" s="6">
        <f>F7-D7</f>
        <v>0</v>
      </c>
      <c r="D8" s="7">
        <f>F8</f>
        <v>44844</v>
      </c>
      <c r="F8" s="7">
        <f>H8</f>
        <v>44844</v>
      </c>
      <c r="G8" s="18">
        <f>J39-H7-1</f>
        <v>0</v>
      </c>
      <c r="H8" s="7">
        <f>J40-1</f>
        <v>44844</v>
      </c>
      <c r="I8" s="11" t="s">
        <v>16</v>
      </c>
      <c r="J8" s="7">
        <f>L8-14-1</f>
        <v>44907</v>
      </c>
      <c r="K8" s="18">
        <f>N7-L7-1</f>
        <v>0</v>
      </c>
      <c r="L8" s="7">
        <f>N8-1</f>
        <v>44922</v>
      </c>
      <c r="M8" s="17" t="s">
        <v>16</v>
      </c>
      <c r="N8" s="7">
        <f>P8-14-1</f>
        <v>44923</v>
      </c>
      <c r="O8" s="18">
        <f>R7-P7-1</f>
        <v>0</v>
      </c>
      <c r="P8" s="7">
        <f>R8-1</f>
        <v>44938</v>
      </c>
      <c r="Q8" s="17" t="s">
        <v>16</v>
      </c>
      <c r="R8" s="7">
        <f>T8-7</f>
        <v>44939</v>
      </c>
      <c r="S8" s="6" t="s">
        <v>38</v>
      </c>
      <c r="T8" s="61">
        <v>44946</v>
      </c>
      <c r="U8" s="17" t="s">
        <v>16</v>
      </c>
      <c r="X8" s="69"/>
      <c r="Y8" s="69"/>
      <c r="Z8" s="70" t="s">
        <v>87</v>
      </c>
      <c r="AA8" s="70"/>
      <c r="AD8" s="53"/>
      <c r="AE8" s="54"/>
      <c r="AF8" s="55"/>
      <c r="AG8" s="38"/>
      <c r="AH8" s="36"/>
      <c r="AI8" s="29"/>
      <c r="AJ8" s="80" t="s">
        <v>21</v>
      </c>
      <c r="AK8" s="81"/>
      <c r="AL8" s="82"/>
      <c r="AM8" s="29"/>
      <c r="AN8" s="29"/>
      <c r="AO8" s="29"/>
      <c r="AP8" s="31"/>
      <c r="AS8" s="17"/>
    </row>
    <row r="9" spans="1:51" x14ac:dyDescent="0.3">
      <c r="I9" s="11" t="s">
        <v>16</v>
      </c>
      <c r="M9" s="17" t="s">
        <v>16</v>
      </c>
      <c r="Q9" s="17" t="s">
        <v>16</v>
      </c>
      <c r="U9" s="17" t="s">
        <v>16</v>
      </c>
      <c r="X9" s="67" t="s">
        <v>129</v>
      </c>
      <c r="Y9" s="67"/>
      <c r="Z9" s="68">
        <v>4</v>
      </c>
      <c r="AA9" s="68"/>
      <c r="AD9" s="50"/>
      <c r="AE9" s="51"/>
      <c r="AF9" s="52"/>
      <c r="AG9" s="38" t="s">
        <v>108</v>
      </c>
      <c r="AH9" s="36"/>
      <c r="AI9" s="29"/>
      <c r="AJ9" s="26" t="s">
        <v>22</v>
      </c>
      <c r="AK9" s="26" t="s">
        <v>23</v>
      </c>
      <c r="AL9" s="26" t="s">
        <v>24</v>
      </c>
      <c r="AM9" s="35" t="s">
        <v>30</v>
      </c>
      <c r="AN9" s="29"/>
      <c r="AO9" s="29"/>
      <c r="AP9" s="31"/>
      <c r="AS9" s="17"/>
      <c r="AW9" s="13"/>
    </row>
    <row r="10" spans="1:51" x14ac:dyDescent="0.3">
      <c r="I10" s="11" t="s">
        <v>16</v>
      </c>
      <c r="M10" s="17" t="s">
        <v>16</v>
      </c>
      <c r="Q10" s="17" t="s">
        <v>16</v>
      </c>
      <c r="U10" s="17" t="s">
        <v>16</v>
      </c>
      <c r="X10" s="67"/>
      <c r="Y10" s="67"/>
      <c r="Z10" s="68"/>
      <c r="AA10" s="68"/>
      <c r="AD10" s="50"/>
      <c r="AE10" s="60" t="s">
        <v>109</v>
      </c>
      <c r="AF10" s="52"/>
      <c r="AG10" s="36" t="s">
        <v>31</v>
      </c>
      <c r="AH10" s="36"/>
      <c r="AI10" s="29"/>
      <c r="AJ10" s="26" t="s">
        <v>25</v>
      </c>
      <c r="AK10" s="26" t="s">
        <v>26</v>
      </c>
      <c r="AL10" s="26" t="s">
        <v>27</v>
      </c>
      <c r="AM10" s="35" t="s">
        <v>32</v>
      </c>
      <c r="AN10" s="29"/>
      <c r="AO10" s="29"/>
      <c r="AP10" s="31"/>
      <c r="AS10" s="17"/>
    </row>
    <row r="11" spans="1:51" x14ac:dyDescent="0.3">
      <c r="I11" s="11" t="s">
        <v>16</v>
      </c>
      <c r="L11" s="47"/>
      <c r="M11" s="17" t="s">
        <v>16</v>
      </c>
      <c r="N11" s="1" t="s">
        <v>43</v>
      </c>
      <c r="O11" s="1" t="s">
        <v>71</v>
      </c>
      <c r="P11" s="1" t="s">
        <v>74</v>
      </c>
      <c r="Q11" s="17" t="s">
        <v>16</v>
      </c>
      <c r="U11" s="17" t="s">
        <v>16</v>
      </c>
      <c r="X11" s="67" t="s">
        <v>119</v>
      </c>
      <c r="Y11" s="67"/>
      <c r="Z11" s="68">
        <v>12</v>
      </c>
      <c r="AA11" s="68"/>
      <c r="AD11" s="32"/>
      <c r="AE11" s="40"/>
      <c r="AF11" s="56"/>
      <c r="AG11" s="38"/>
      <c r="AH11" s="36"/>
      <c r="AI11" s="29"/>
      <c r="AJ11" s="29"/>
      <c r="AK11" s="29"/>
      <c r="AL11" s="29"/>
      <c r="AM11" s="29"/>
      <c r="AN11" s="29"/>
      <c r="AO11" s="29"/>
      <c r="AP11" s="31"/>
      <c r="AS11" s="17"/>
    </row>
    <row r="12" spans="1:51" ht="15" customHeight="1" x14ac:dyDescent="0.3">
      <c r="I12" s="11" t="s">
        <v>16</v>
      </c>
      <c r="M12" s="19" t="s">
        <v>17</v>
      </c>
      <c r="N12" s="64" t="s">
        <v>125</v>
      </c>
      <c r="O12" s="65"/>
      <c r="P12" s="66"/>
      <c r="Q12" s="20" t="s">
        <v>67</v>
      </c>
      <c r="U12" s="17" t="s">
        <v>16</v>
      </c>
      <c r="X12" s="67"/>
      <c r="Y12" s="67"/>
      <c r="Z12" s="68"/>
      <c r="AA12" s="68"/>
      <c r="AD12" s="42"/>
      <c r="AE12" s="51"/>
      <c r="AF12" s="44"/>
      <c r="AG12" s="38"/>
      <c r="AH12" s="36"/>
      <c r="AI12" s="29"/>
      <c r="AJ12" s="29" t="s">
        <v>103</v>
      </c>
      <c r="AK12" s="29"/>
      <c r="AL12" s="29"/>
      <c r="AM12" s="29"/>
      <c r="AN12" s="29"/>
      <c r="AO12" s="29"/>
      <c r="AP12" s="31"/>
      <c r="AS12" s="19"/>
    </row>
    <row r="13" spans="1:51" x14ac:dyDescent="0.3">
      <c r="I13" s="11" t="s">
        <v>16</v>
      </c>
      <c r="M13" s="17"/>
      <c r="N13" s="7">
        <f>L7+1</f>
        <v>44855</v>
      </c>
      <c r="O13" s="63">
        <f>P14-P13-2*10+1</f>
        <v>51</v>
      </c>
      <c r="P13" s="7">
        <v>44868</v>
      </c>
      <c r="Q13" s="17" t="s">
        <v>16</v>
      </c>
      <c r="U13" s="17" t="s">
        <v>16</v>
      </c>
      <c r="X13" s="67" t="s">
        <v>131</v>
      </c>
      <c r="Y13" s="67"/>
      <c r="Z13" s="68" t="s">
        <v>130</v>
      </c>
      <c r="AA13" s="68"/>
      <c r="AD13" s="57" t="s">
        <v>112</v>
      </c>
      <c r="AE13" s="36" t="s">
        <v>113</v>
      </c>
      <c r="AF13" s="31"/>
      <c r="AG13" s="38"/>
      <c r="AH13" s="36"/>
      <c r="AI13" s="29"/>
      <c r="AJ13" s="29" t="s">
        <v>104</v>
      </c>
      <c r="AK13" s="29"/>
      <c r="AL13" s="29"/>
      <c r="AM13" s="29"/>
      <c r="AN13" s="29"/>
      <c r="AO13" s="29"/>
      <c r="AP13" s="31"/>
      <c r="AS13" s="11"/>
    </row>
    <row r="14" spans="1:51" x14ac:dyDescent="0.3">
      <c r="I14" s="11" t="s">
        <v>16</v>
      </c>
      <c r="M14" s="17"/>
      <c r="N14" s="7">
        <f>P14-14-1</f>
        <v>44923</v>
      </c>
      <c r="O14" s="18">
        <f>R7-P13-1</f>
        <v>0</v>
      </c>
      <c r="P14" s="7">
        <f>R8-1</f>
        <v>44938</v>
      </c>
      <c r="Q14" s="17" t="s">
        <v>16</v>
      </c>
      <c r="U14" s="17" t="s">
        <v>16</v>
      </c>
      <c r="X14" s="67"/>
      <c r="Y14" s="67"/>
      <c r="Z14" s="68"/>
      <c r="AA14" s="68"/>
      <c r="AD14" s="43"/>
      <c r="AE14" s="33"/>
      <c r="AF14" s="45"/>
      <c r="AG14" s="39"/>
      <c r="AH14" s="40"/>
      <c r="AI14" s="33"/>
      <c r="AJ14" s="33"/>
      <c r="AK14" s="33"/>
      <c r="AL14" s="33"/>
      <c r="AM14" s="33"/>
      <c r="AN14" s="33"/>
      <c r="AO14" s="33"/>
      <c r="AP14" s="34"/>
      <c r="AS14" s="11"/>
    </row>
    <row r="15" spans="1:51" x14ac:dyDescent="0.3">
      <c r="I15" s="11" t="s">
        <v>16</v>
      </c>
      <c r="M15" s="17"/>
      <c r="Q15" s="17" t="s">
        <v>16</v>
      </c>
      <c r="U15" s="17" t="s">
        <v>16</v>
      </c>
      <c r="AS15" s="11"/>
    </row>
    <row r="16" spans="1:51" x14ac:dyDescent="0.3">
      <c r="I16" s="11" t="s">
        <v>16</v>
      </c>
      <c r="M16" s="17"/>
      <c r="Q16" s="17" t="s">
        <v>16</v>
      </c>
      <c r="U16" s="17" t="s">
        <v>16</v>
      </c>
      <c r="AS16" s="11"/>
    </row>
    <row r="17" spans="7:45" x14ac:dyDescent="0.3">
      <c r="I17" s="11" t="s">
        <v>16</v>
      </c>
      <c r="M17" s="17"/>
      <c r="Q17" s="17" t="s">
        <v>16</v>
      </c>
      <c r="U17" s="17" t="s">
        <v>16</v>
      </c>
      <c r="AS17" s="11"/>
    </row>
    <row r="18" spans="7:45" x14ac:dyDescent="0.3">
      <c r="G18" s="4"/>
      <c r="I18" s="11" t="s">
        <v>16</v>
      </c>
      <c r="J18" s="1" t="s">
        <v>44</v>
      </c>
      <c r="K18" s="1" t="s">
        <v>71</v>
      </c>
      <c r="L18" s="1" t="s">
        <v>58</v>
      </c>
      <c r="M18" s="17"/>
      <c r="Q18" s="17" t="s">
        <v>16</v>
      </c>
      <c r="U18" s="17" t="s">
        <v>16</v>
      </c>
      <c r="AS18" s="15"/>
    </row>
    <row r="19" spans="7:45" x14ac:dyDescent="0.3">
      <c r="G19" s="4"/>
      <c r="I19" s="19" t="s">
        <v>17</v>
      </c>
      <c r="J19" s="64" t="s">
        <v>15</v>
      </c>
      <c r="K19" s="65"/>
      <c r="L19" s="66"/>
      <c r="M19" s="20" t="s">
        <v>80</v>
      </c>
      <c r="N19" s="20" t="s">
        <v>80</v>
      </c>
      <c r="O19" s="20" t="s">
        <v>80</v>
      </c>
      <c r="P19" s="20" t="s">
        <v>80</v>
      </c>
      <c r="Q19" s="17" t="s">
        <v>16</v>
      </c>
      <c r="U19" s="17" t="s">
        <v>16</v>
      </c>
    </row>
    <row r="20" spans="7:45" x14ac:dyDescent="0.3">
      <c r="I20" s="11" t="s">
        <v>16</v>
      </c>
      <c r="J20" s="7">
        <f>H7+1</f>
        <v>44839</v>
      </c>
      <c r="K20" s="63">
        <f>L21-L20-2*13+1</f>
        <v>66</v>
      </c>
      <c r="L20" s="7">
        <v>44847</v>
      </c>
      <c r="M20" s="17"/>
      <c r="Q20" s="17" t="s">
        <v>16</v>
      </c>
      <c r="U20" s="17" t="s">
        <v>16</v>
      </c>
    </row>
    <row r="21" spans="7:45" x14ac:dyDescent="0.3">
      <c r="I21" s="11" t="s">
        <v>16</v>
      </c>
      <c r="J21" s="7">
        <f>L21-8-1</f>
        <v>44929</v>
      </c>
      <c r="K21" s="18">
        <f>R7-L20</f>
        <v>22</v>
      </c>
      <c r="L21" s="7">
        <f>R8-1</f>
        <v>44938</v>
      </c>
      <c r="M21" s="17"/>
      <c r="Q21" s="17" t="s">
        <v>16</v>
      </c>
      <c r="U21" s="17" t="s">
        <v>16</v>
      </c>
    </row>
    <row r="22" spans="7:45" x14ac:dyDescent="0.3">
      <c r="I22" s="11" t="s">
        <v>16</v>
      </c>
      <c r="M22" s="17"/>
      <c r="Q22" s="17" t="s">
        <v>16</v>
      </c>
      <c r="U22" s="17" t="s">
        <v>16</v>
      </c>
      <c r="Y22" s="3"/>
    </row>
    <row r="23" spans="7:45" x14ac:dyDescent="0.3">
      <c r="I23" s="11" t="s">
        <v>16</v>
      </c>
      <c r="M23" s="17"/>
      <c r="Q23" s="17" t="s">
        <v>16</v>
      </c>
      <c r="U23" s="17" t="s">
        <v>16</v>
      </c>
      <c r="Y23" s="3"/>
    </row>
    <row r="24" spans="7:45" x14ac:dyDescent="0.3">
      <c r="I24" s="11" t="s">
        <v>16</v>
      </c>
      <c r="M24" s="17"/>
      <c r="Q24" s="17" t="s">
        <v>16</v>
      </c>
      <c r="U24" s="17" t="s">
        <v>16</v>
      </c>
    </row>
    <row r="25" spans="7:45" x14ac:dyDescent="0.3">
      <c r="I25" s="11" t="s">
        <v>16</v>
      </c>
      <c r="J25" s="1" t="s">
        <v>96</v>
      </c>
      <c r="K25" s="1" t="s">
        <v>71</v>
      </c>
      <c r="L25" s="1" t="s">
        <v>49</v>
      </c>
      <c r="M25" s="17"/>
      <c r="Q25" s="17" t="s">
        <v>16</v>
      </c>
      <c r="U25" s="17" t="s">
        <v>16</v>
      </c>
    </row>
    <row r="26" spans="7:45" x14ac:dyDescent="0.3">
      <c r="I26" s="19" t="s">
        <v>17</v>
      </c>
      <c r="J26" s="64" t="s">
        <v>127</v>
      </c>
      <c r="K26" s="65"/>
      <c r="L26" s="66"/>
      <c r="M26" s="20" t="s">
        <v>80</v>
      </c>
      <c r="N26" s="20" t="s">
        <v>80</v>
      </c>
      <c r="O26" s="20" t="s">
        <v>80</v>
      </c>
      <c r="P26" s="20" t="s">
        <v>80</v>
      </c>
      <c r="Q26" s="20" t="s">
        <v>67</v>
      </c>
      <c r="U26" s="17" t="s">
        <v>16</v>
      </c>
      <c r="X26" s="69" t="s">
        <v>89</v>
      </c>
      <c r="Y26" s="69"/>
      <c r="Z26" s="21" t="s">
        <v>91</v>
      </c>
      <c r="AA26" s="23">
        <v>44838</v>
      </c>
    </row>
    <row r="27" spans="7:45" x14ac:dyDescent="0.3">
      <c r="I27" s="11" t="s">
        <v>16</v>
      </c>
      <c r="J27" s="7">
        <f>H7+1</f>
        <v>44839</v>
      </c>
      <c r="K27" s="63">
        <f>L28-L27-2*12+1</f>
        <v>54</v>
      </c>
      <c r="L27" s="7">
        <v>44861</v>
      </c>
      <c r="M27" s="17"/>
      <c r="U27" s="17" t="s">
        <v>16</v>
      </c>
      <c r="X27" s="69"/>
      <c r="Y27" s="69"/>
      <c r="Z27" s="21" t="s">
        <v>92</v>
      </c>
      <c r="AA27" s="23">
        <v>44874</v>
      </c>
    </row>
    <row r="28" spans="7:45" x14ac:dyDescent="0.3">
      <c r="I28" s="11" t="s">
        <v>16</v>
      </c>
      <c r="J28" s="7">
        <f>L28-18-2</f>
        <v>44918</v>
      </c>
      <c r="K28" s="18">
        <f>R7-L27</f>
        <v>8</v>
      </c>
      <c r="L28" s="7">
        <f>R8-1</f>
        <v>44938</v>
      </c>
      <c r="M28" s="17"/>
      <c r="U28" s="17" t="s">
        <v>16</v>
      </c>
      <c r="X28" s="69"/>
      <c r="Y28" s="69"/>
      <c r="Z28" s="22" t="s">
        <v>93</v>
      </c>
      <c r="AA28" s="23">
        <v>44936</v>
      </c>
    </row>
    <row r="29" spans="7:45" x14ac:dyDescent="0.3">
      <c r="I29" s="11" t="s">
        <v>16</v>
      </c>
      <c r="M29" s="17"/>
      <c r="Q29"/>
      <c r="U29" s="17" t="s">
        <v>16</v>
      </c>
      <c r="X29" s="70" t="s">
        <v>88</v>
      </c>
      <c r="Y29" s="70"/>
      <c r="Z29" s="71">
        <v>44844</v>
      </c>
      <c r="AA29" s="70"/>
    </row>
    <row r="30" spans="7:45" x14ac:dyDescent="0.3">
      <c r="I30" s="11" t="s">
        <v>16</v>
      </c>
      <c r="M30" s="17"/>
      <c r="U30" s="17" t="s">
        <v>16</v>
      </c>
    </row>
    <row r="31" spans="7:45" x14ac:dyDescent="0.3">
      <c r="I31" s="11" t="s">
        <v>16</v>
      </c>
      <c r="J31" s="1" t="s">
        <v>98</v>
      </c>
      <c r="K31" s="1" t="s">
        <v>69</v>
      </c>
      <c r="L31" s="1" t="s">
        <v>49</v>
      </c>
      <c r="M31" s="17"/>
      <c r="U31" s="17" t="s">
        <v>16</v>
      </c>
    </row>
    <row r="32" spans="7:45" x14ac:dyDescent="0.3">
      <c r="H32" s="19" t="s">
        <v>81</v>
      </c>
      <c r="I32" s="24" t="s">
        <v>13</v>
      </c>
      <c r="J32" s="64" t="s">
        <v>97</v>
      </c>
      <c r="K32" s="65"/>
      <c r="L32" s="66"/>
      <c r="M32" s="20" t="s">
        <v>80</v>
      </c>
      <c r="N32" s="20" t="s">
        <v>80</v>
      </c>
      <c r="O32" s="20" t="s">
        <v>80</v>
      </c>
      <c r="P32" s="20" t="s">
        <v>80</v>
      </c>
      <c r="Q32" s="20" t="s">
        <v>80</v>
      </c>
      <c r="R32" s="20" t="s">
        <v>80</v>
      </c>
      <c r="S32" s="20" t="s">
        <v>80</v>
      </c>
      <c r="T32" s="20" t="s">
        <v>80</v>
      </c>
      <c r="U32" s="20" t="s">
        <v>67</v>
      </c>
    </row>
    <row r="33" spans="8:49" x14ac:dyDescent="0.3">
      <c r="H33" s="17" t="s">
        <v>16</v>
      </c>
      <c r="I33" s="11" t="s">
        <v>16</v>
      </c>
      <c r="J33" s="62" t="s">
        <v>109</v>
      </c>
      <c r="K33" s="1"/>
      <c r="L33" s="62" t="s">
        <v>109</v>
      </c>
    </row>
    <row r="34" spans="8:49" x14ac:dyDescent="0.3">
      <c r="H34" s="17" t="s">
        <v>16</v>
      </c>
      <c r="I34" s="11" t="s">
        <v>16</v>
      </c>
      <c r="J34" s="62" t="s">
        <v>109</v>
      </c>
      <c r="K34" s="18"/>
      <c r="L34" s="62" t="s">
        <v>109</v>
      </c>
      <c r="M34" s="20" t="s">
        <v>122</v>
      </c>
      <c r="N34" s="20" t="s">
        <v>80</v>
      </c>
      <c r="O34" s="20" t="s">
        <v>80</v>
      </c>
      <c r="P34" s="20" t="s">
        <v>80</v>
      </c>
      <c r="Q34" s="20" t="s">
        <v>80</v>
      </c>
      <c r="R34" s="20" t="s">
        <v>80</v>
      </c>
      <c r="S34" s="20" t="s">
        <v>80</v>
      </c>
      <c r="T34" s="20" t="s">
        <v>80</v>
      </c>
      <c r="U34" s="20" t="s">
        <v>80</v>
      </c>
      <c r="V34" s="20" t="s">
        <v>80</v>
      </c>
      <c r="W34" s="20" t="s">
        <v>80</v>
      </c>
      <c r="X34" s="20" t="s">
        <v>80</v>
      </c>
      <c r="Y34" s="17" t="s">
        <v>16</v>
      </c>
      <c r="Z34" s="20"/>
    </row>
    <row r="35" spans="8:49" x14ac:dyDescent="0.3">
      <c r="H35" s="17" t="s">
        <v>16</v>
      </c>
      <c r="I35" s="11" t="s">
        <v>16</v>
      </c>
      <c r="J35" s="47">
        <v>44839</v>
      </c>
      <c r="L35" s="47">
        <v>44946</v>
      </c>
      <c r="Y35" s="17" t="s">
        <v>16</v>
      </c>
    </row>
    <row r="36" spans="8:49" x14ac:dyDescent="0.3">
      <c r="H36" s="17" t="s">
        <v>16</v>
      </c>
      <c r="I36" s="11" t="s">
        <v>16</v>
      </c>
      <c r="M36"/>
      <c r="Q36"/>
      <c r="U36"/>
      <c r="Y36" s="17" t="s">
        <v>16</v>
      </c>
    </row>
    <row r="37" spans="8:49" x14ac:dyDescent="0.3">
      <c r="H37" s="17" t="s">
        <v>16</v>
      </c>
      <c r="I37" s="11" t="s">
        <v>16</v>
      </c>
      <c r="J37" s="1" t="s">
        <v>0</v>
      </c>
      <c r="K37" s="1" t="s">
        <v>70</v>
      </c>
      <c r="L37" s="1" t="s">
        <v>78</v>
      </c>
      <c r="N37" s="1" t="s">
        <v>2</v>
      </c>
      <c r="O37" s="1" t="s">
        <v>69</v>
      </c>
      <c r="P37" s="1" t="s">
        <v>47</v>
      </c>
      <c r="R37" s="1" t="s">
        <v>3</v>
      </c>
      <c r="S37" s="1" t="s">
        <v>69</v>
      </c>
      <c r="T37" s="1" t="s">
        <v>54</v>
      </c>
      <c r="V37" s="1" t="s">
        <v>4</v>
      </c>
      <c r="W37" s="1" t="s">
        <v>70</v>
      </c>
      <c r="X37" s="1" t="s">
        <v>101</v>
      </c>
      <c r="Y37" s="13" t="s">
        <v>114</v>
      </c>
      <c r="AL37" s="1" t="s">
        <v>10</v>
      </c>
      <c r="AM37" s="1" t="s">
        <v>70</v>
      </c>
      <c r="AN37" s="1" t="s">
        <v>48</v>
      </c>
      <c r="AP37" s="1" t="s">
        <v>75</v>
      </c>
      <c r="AQ37" s="1" t="s">
        <v>70</v>
      </c>
      <c r="AR37" s="1" t="s">
        <v>124</v>
      </c>
      <c r="AS37" s="2"/>
      <c r="AT37" s="1" t="s">
        <v>11</v>
      </c>
      <c r="AU37" s="1" t="s">
        <v>70</v>
      </c>
      <c r="AV37" s="1" t="s">
        <v>72</v>
      </c>
      <c r="AW37" s="49" t="s">
        <v>111</v>
      </c>
    </row>
    <row r="38" spans="8:49" x14ac:dyDescent="0.3">
      <c r="H38" s="17" t="s">
        <v>16</v>
      </c>
      <c r="I38" s="12" t="s">
        <v>17</v>
      </c>
      <c r="J38" s="64" t="s">
        <v>59</v>
      </c>
      <c r="K38" s="65"/>
      <c r="L38" s="66"/>
      <c r="M38" s="10" t="s">
        <v>13</v>
      </c>
      <c r="N38" s="64" t="s">
        <v>90</v>
      </c>
      <c r="O38" s="65"/>
      <c r="P38" s="66"/>
      <c r="Q38" s="10" t="s">
        <v>13</v>
      </c>
      <c r="R38" s="72" t="s">
        <v>61</v>
      </c>
      <c r="S38" s="73"/>
      <c r="T38" s="74"/>
      <c r="U38" s="10" t="s">
        <v>68</v>
      </c>
      <c r="V38" s="72" t="s">
        <v>62</v>
      </c>
      <c r="W38" s="73"/>
      <c r="X38" s="74"/>
      <c r="Y38" t="s">
        <v>112</v>
      </c>
      <c r="Z38" s="20" t="s">
        <v>80</v>
      </c>
      <c r="AA38" s="20" t="s">
        <v>80</v>
      </c>
      <c r="AB38" s="20" t="s">
        <v>80</v>
      </c>
      <c r="AC38" s="20" t="s">
        <v>80</v>
      </c>
      <c r="AD38" s="20" t="s">
        <v>80</v>
      </c>
      <c r="AE38" s="20" t="s">
        <v>80</v>
      </c>
      <c r="AF38" s="20" t="s">
        <v>80</v>
      </c>
      <c r="AG38" s="20" t="s">
        <v>80</v>
      </c>
      <c r="AH38" s="20" t="s">
        <v>80</v>
      </c>
      <c r="AI38" s="20" t="s">
        <v>80</v>
      </c>
      <c r="AJ38" s="20" t="s">
        <v>80</v>
      </c>
      <c r="AK38" s="10" t="s">
        <v>102</v>
      </c>
      <c r="AL38" s="64" t="s">
        <v>65</v>
      </c>
      <c r="AM38" s="65"/>
      <c r="AN38" s="66"/>
      <c r="AO38" s="10" t="s">
        <v>13</v>
      </c>
      <c r="AP38" s="64" t="s">
        <v>66</v>
      </c>
      <c r="AQ38" s="65"/>
      <c r="AR38" s="66"/>
      <c r="AS38" s="10" t="s">
        <v>13</v>
      </c>
      <c r="AT38" s="64" t="s">
        <v>12</v>
      </c>
      <c r="AU38" s="65"/>
      <c r="AV38" s="66"/>
      <c r="AW38" s="9" t="s">
        <v>52</v>
      </c>
    </row>
    <row r="39" spans="8:49" x14ac:dyDescent="0.3">
      <c r="H39" s="17" t="s">
        <v>16</v>
      </c>
      <c r="I39" s="17" t="s">
        <v>16</v>
      </c>
      <c r="J39" s="7">
        <f>H7+1</f>
        <v>44839</v>
      </c>
      <c r="K39" s="63">
        <f>L40-L39-3+1</f>
        <v>2</v>
      </c>
      <c r="L39" s="7">
        <v>44847</v>
      </c>
      <c r="M39" s="17" t="s">
        <v>16</v>
      </c>
      <c r="N39" s="7">
        <f>L39+1</f>
        <v>44848</v>
      </c>
      <c r="O39" s="63">
        <f>P40-P39-3+1</f>
        <v>2</v>
      </c>
      <c r="P39" s="7">
        <v>44854</v>
      </c>
      <c r="Q39" s="17" t="s">
        <v>16</v>
      </c>
      <c r="R39" s="7">
        <f>P39+1</f>
        <v>44855</v>
      </c>
      <c r="S39" s="63">
        <f>T40-T39-3+1</f>
        <v>2</v>
      </c>
      <c r="T39" s="7">
        <v>44861</v>
      </c>
      <c r="U39" s="11" t="s">
        <v>16</v>
      </c>
      <c r="V39" s="7">
        <f>T39+1</f>
        <v>44862</v>
      </c>
      <c r="W39" s="63">
        <f>X40-X39-3+1</f>
        <v>3</v>
      </c>
      <c r="X39" s="7" t="s">
        <v>100</v>
      </c>
      <c r="AK39" s="11" t="s">
        <v>16</v>
      </c>
      <c r="AL39" s="7">
        <f>AJ45+1</f>
        <v>44904</v>
      </c>
      <c r="AM39" s="63">
        <f>AN40-AN39-3+1</f>
        <v>2</v>
      </c>
      <c r="AN39" s="7">
        <v>44917</v>
      </c>
      <c r="AP39" s="7">
        <f>AN39+1</f>
        <v>44918</v>
      </c>
      <c r="AQ39" s="63">
        <v>1</v>
      </c>
      <c r="AR39" s="7">
        <v>44931</v>
      </c>
      <c r="AS39" s="2"/>
      <c r="AT39" s="62" t="s">
        <v>109</v>
      </c>
      <c r="AU39" s="1" t="s">
        <v>38</v>
      </c>
      <c r="AV39" s="62" t="s">
        <v>109</v>
      </c>
    </row>
    <row r="40" spans="8:49" x14ac:dyDescent="0.3">
      <c r="H40" s="17" t="s">
        <v>16</v>
      </c>
      <c r="I40" s="17" t="s">
        <v>16</v>
      </c>
      <c r="J40" s="7">
        <f>L40-6</f>
        <v>44845</v>
      </c>
      <c r="K40" s="18">
        <f>N39-L39-1</f>
        <v>0</v>
      </c>
      <c r="L40" s="7">
        <f>N40-1</f>
        <v>44851</v>
      </c>
      <c r="M40" s="17" t="s">
        <v>16</v>
      </c>
      <c r="N40" s="7">
        <f>P40-6</f>
        <v>44852</v>
      </c>
      <c r="O40" s="18">
        <f>R39-P39-1</f>
        <v>0</v>
      </c>
      <c r="P40" s="7">
        <f>R40-1</f>
        <v>44858</v>
      </c>
      <c r="Q40" s="17" t="s">
        <v>16</v>
      </c>
      <c r="R40" s="7">
        <f>T40-6</f>
        <v>44859</v>
      </c>
      <c r="S40" s="18">
        <f>V39-T39-1</f>
        <v>0</v>
      </c>
      <c r="T40" s="7">
        <f>V40-2</f>
        <v>44865</v>
      </c>
      <c r="U40" s="11" t="s">
        <v>16</v>
      </c>
      <c r="V40" s="7">
        <f>X40-9+2</f>
        <v>44867</v>
      </c>
      <c r="W40" s="18">
        <f>3</f>
        <v>3</v>
      </c>
      <c r="X40" s="61">
        <v>44874</v>
      </c>
      <c r="AK40" s="11" t="s">
        <v>16</v>
      </c>
      <c r="AL40" s="7">
        <f>AN40-14+1</f>
        <v>44908</v>
      </c>
      <c r="AM40" s="18">
        <f>AP39-AN39-1</f>
        <v>0</v>
      </c>
      <c r="AN40" s="7">
        <f>AP40-1</f>
        <v>44921</v>
      </c>
      <c r="AP40" s="7">
        <f>AR40-13</f>
        <v>44922</v>
      </c>
      <c r="AQ40" s="18">
        <v>0</v>
      </c>
      <c r="AR40" s="7">
        <v>44935</v>
      </c>
      <c r="AS40" s="2"/>
      <c r="AT40" s="61" t="s">
        <v>109</v>
      </c>
      <c r="AU40" s="6" t="s">
        <v>38</v>
      </c>
      <c r="AV40" s="61" t="s">
        <v>109</v>
      </c>
    </row>
    <row r="41" spans="8:49" x14ac:dyDescent="0.3">
      <c r="H41" s="17" t="s">
        <v>16</v>
      </c>
      <c r="I41" s="17" t="s">
        <v>16</v>
      </c>
      <c r="M41" s="17" t="s">
        <v>16</v>
      </c>
      <c r="Q41" s="17" t="s">
        <v>16</v>
      </c>
      <c r="U41" s="11" t="s">
        <v>16</v>
      </c>
      <c r="AK41" s="11" t="s">
        <v>16</v>
      </c>
      <c r="AT41" s="48" t="s">
        <v>110</v>
      </c>
      <c r="AU41" s="47">
        <v>44936</v>
      </c>
    </row>
    <row r="42" spans="8:49" x14ac:dyDescent="0.3">
      <c r="H42" s="17" t="s">
        <v>16</v>
      </c>
      <c r="I42" s="17" t="s">
        <v>16</v>
      </c>
      <c r="M42" s="17" t="s">
        <v>16</v>
      </c>
      <c r="Q42" s="17" t="s">
        <v>16</v>
      </c>
      <c r="U42" s="11" t="s">
        <v>16</v>
      </c>
      <c r="AK42" s="59" t="s">
        <v>123</v>
      </c>
      <c r="AL42" s="17" t="s">
        <v>16</v>
      </c>
    </row>
    <row r="43" spans="8:49" x14ac:dyDescent="0.3">
      <c r="H43" s="17" t="s">
        <v>16</v>
      </c>
      <c r="I43" s="17" t="s">
        <v>16</v>
      </c>
      <c r="J43" s="1" t="s">
        <v>1</v>
      </c>
      <c r="K43" s="1" t="s">
        <v>71</v>
      </c>
      <c r="L43" s="1" t="s">
        <v>54</v>
      </c>
      <c r="M43" s="17" t="s">
        <v>16</v>
      </c>
      <c r="Q43" s="17" t="s">
        <v>16</v>
      </c>
      <c r="U43" s="11" t="s">
        <v>16</v>
      </c>
      <c r="V43" s="1" t="s">
        <v>6</v>
      </c>
      <c r="W43" s="1" t="s">
        <v>69</v>
      </c>
      <c r="X43" s="1" t="s">
        <v>54</v>
      </c>
      <c r="Z43" s="1" t="s">
        <v>7</v>
      </c>
      <c r="AA43" s="1" t="s">
        <v>69</v>
      </c>
      <c r="AB43" s="1" t="s">
        <v>77</v>
      </c>
      <c r="AC43" s="58" t="s">
        <v>116</v>
      </c>
      <c r="AD43" s="1" t="s">
        <v>8</v>
      </c>
      <c r="AE43" s="1" t="s">
        <v>69</v>
      </c>
      <c r="AF43" s="1" t="s">
        <v>49</v>
      </c>
      <c r="AH43" s="1" t="s">
        <v>9</v>
      </c>
      <c r="AI43" s="1" t="s">
        <v>71</v>
      </c>
      <c r="AJ43" s="1" t="s">
        <v>47</v>
      </c>
      <c r="AK43" s="11" t="s">
        <v>16</v>
      </c>
      <c r="AL43" s="17" t="s">
        <v>16</v>
      </c>
    </row>
    <row r="44" spans="8:49" x14ac:dyDescent="0.3">
      <c r="H44" s="17" t="s">
        <v>16</v>
      </c>
      <c r="I44" s="19" t="s">
        <v>17</v>
      </c>
      <c r="J44" s="64" t="s">
        <v>60</v>
      </c>
      <c r="K44" s="65"/>
      <c r="L44" s="66"/>
      <c r="M44" s="20" t="s">
        <v>67</v>
      </c>
      <c r="Q44" s="17" t="s">
        <v>16</v>
      </c>
      <c r="U44" s="12" t="s">
        <v>17</v>
      </c>
      <c r="V44" s="64" t="s">
        <v>63</v>
      </c>
      <c r="W44" s="65"/>
      <c r="X44" s="66"/>
      <c r="Y44" s="10" t="s">
        <v>13</v>
      </c>
      <c r="Z44" s="64" t="s">
        <v>120</v>
      </c>
      <c r="AA44" s="65"/>
      <c r="AB44" s="66"/>
      <c r="AC44" s="15" t="s">
        <v>115</v>
      </c>
      <c r="AD44" s="64" t="s">
        <v>64</v>
      </c>
      <c r="AE44" s="65"/>
      <c r="AF44" s="66"/>
      <c r="AG44" s="10" t="s">
        <v>13</v>
      </c>
      <c r="AH44" s="64" t="s">
        <v>73</v>
      </c>
      <c r="AI44" s="65"/>
      <c r="AJ44" s="66"/>
      <c r="AK44" s="15" t="s">
        <v>67</v>
      </c>
      <c r="AL44" s="17" t="s">
        <v>16</v>
      </c>
    </row>
    <row r="45" spans="8:49" x14ac:dyDescent="0.3">
      <c r="H45" s="17" t="s">
        <v>16</v>
      </c>
      <c r="I45" s="17" t="s">
        <v>16</v>
      </c>
      <c r="J45" s="7">
        <f>H7+1</f>
        <v>44839</v>
      </c>
      <c r="K45" s="63">
        <f>L46-L45-3+1</f>
        <v>2</v>
      </c>
      <c r="L45" s="7">
        <v>44847</v>
      </c>
      <c r="Q45" s="17" t="s">
        <v>16</v>
      </c>
      <c r="U45"/>
      <c r="V45" s="7">
        <f>T39+1</f>
        <v>44862</v>
      </c>
      <c r="W45" s="63">
        <f>X46-X45-5+1</f>
        <v>7</v>
      </c>
      <c r="X45" s="7">
        <v>44868</v>
      </c>
      <c r="Z45" s="7">
        <f>X45+1</f>
        <v>44869</v>
      </c>
      <c r="AA45" s="63">
        <f>AB46-AB45-5+1</f>
        <v>7</v>
      </c>
      <c r="AB45" s="7">
        <v>44875</v>
      </c>
      <c r="AC45" s="17" t="s">
        <v>16</v>
      </c>
      <c r="AD45" s="7">
        <f>AB45+1</f>
        <v>44876</v>
      </c>
      <c r="AE45" s="63">
        <f>AF46-AF45-3+1</f>
        <v>2</v>
      </c>
      <c r="AF45" s="7">
        <v>44896</v>
      </c>
      <c r="AH45" s="7">
        <f>AF45+1</f>
        <v>44897</v>
      </c>
      <c r="AI45" s="63">
        <f>AJ46-AJ45-3+1</f>
        <v>2</v>
      </c>
      <c r="AJ45" s="7">
        <v>44903</v>
      </c>
      <c r="AL45" s="17" t="s">
        <v>16</v>
      </c>
    </row>
    <row r="46" spans="8:49" x14ac:dyDescent="0.3">
      <c r="H46" s="17" t="s">
        <v>16</v>
      </c>
      <c r="I46" s="17" t="s">
        <v>16</v>
      </c>
      <c r="J46" s="7">
        <f>L46-6</f>
        <v>44845</v>
      </c>
      <c r="K46" s="18">
        <f>N39-L45-1</f>
        <v>0</v>
      </c>
      <c r="L46" s="7">
        <f>N40-1</f>
        <v>44851</v>
      </c>
      <c r="M46" s="17"/>
      <c r="Q46" s="17" t="s">
        <v>16</v>
      </c>
      <c r="U46"/>
      <c r="V46" s="7">
        <f>X46-7+1</f>
        <v>44873</v>
      </c>
      <c r="W46" s="18">
        <f>Z45-X45-1</f>
        <v>0</v>
      </c>
      <c r="X46" s="7">
        <f>Z46-1</f>
        <v>44879</v>
      </c>
      <c r="Z46" s="7">
        <f>AB46-7+1</f>
        <v>44880</v>
      </c>
      <c r="AA46" s="18">
        <f>AD45-AB45-1</f>
        <v>0</v>
      </c>
      <c r="AB46" s="7">
        <f>AD46-1</f>
        <v>44886</v>
      </c>
      <c r="AC46" s="17" t="s">
        <v>16</v>
      </c>
      <c r="AD46" s="7">
        <f>AF46-14+1</f>
        <v>44887</v>
      </c>
      <c r="AE46" s="18">
        <f>AH45-AF45-1</f>
        <v>0</v>
      </c>
      <c r="AF46" s="7">
        <f>AH46-1</f>
        <v>44900</v>
      </c>
      <c r="AH46" s="7">
        <f>AJ46-7+1</f>
        <v>44901</v>
      </c>
      <c r="AI46" s="18">
        <f>AL39-AJ45-1</f>
        <v>0</v>
      </c>
      <c r="AJ46" s="7">
        <f>AL40-1</f>
        <v>44907</v>
      </c>
      <c r="AL46" s="17" t="s">
        <v>16</v>
      </c>
    </row>
    <row r="47" spans="8:49" x14ac:dyDescent="0.3">
      <c r="H47" s="17" t="s">
        <v>16</v>
      </c>
      <c r="I47" s="17" t="s">
        <v>16</v>
      </c>
      <c r="M47" s="17"/>
      <c r="Q47" s="17" t="s">
        <v>16</v>
      </c>
      <c r="U47"/>
      <c r="AC47" s="17" t="s">
        <v>16</v>
      </c>
      <c r="AL47" s="17" t="s">
        <v>16</v>
      </c>
    </row>
    <row r="48" spans="8:49" x14ac:dyDescent="0.3">
      <c r="H48" s="17" t="s">
        <v>16</v>
      </c>
      <c r="I48" s="17" t="s">
        <v>16</v>
      </c>
      <c r="M48" s="17"/>
      <c r="Q48" s="17" t="s">
        <v>16</v>
      </c>
      <c r="U48"/>
      <c r="AC48" s="17" t="s">
        <v>16</v>
      </c>
      <c r="AL48" s="17" t="s">
        <v>16</v>
      </c>
    </row>
    <row r="49" spans="8:38" x14ac:dyDescent="0.3">
      <c r="H49" s="17" t="s">
        <v>16</v>
      </c>
      <c r="I49" s="17" t="s">
        <v>16</v>
      </c>
      <c r="J49" s="1" t="s">
        <v>5</v>
      </c>
      <c r="K49" s="1" t="s">
        <v>71</v>
      </c>
      <c r="L49" s="1" t="s">
        <v>58</v>
      </c>
      <c r="M49" s="17"/>
      <c r="Q49" s="17" t="s">
        <v>16</v>
      </c>
      <c r="U49"/>
      <c r="AC49" s="17" t="s">
        <v>16</v>
      </c>
      <c r="AL49" s="17" t="s">
        <v>16</v>
      </c>
    </row>
    <row r="50" spans="8:38" x14ac:dyDescent="0.3">
      <c r="H50" s="17" t="s">
        <v>16</v>
      </c>
      <c r="I50" s="19" t="s">
        <v>17</v>
      </c>
      <c r="J50" s="64" t="s">
        <v>76</v>
      </c>
      <c r="K50" s="65"/>
      <c r="L50" s="66"/>
      <c r="M50" s="20" t="s">
        <v>80</v>
      </c>
      <c r="N50" s="20" t="s">
        <v>80</v>
      </c>
      <c r="O50" s="20" t="s">
        <v>80</v>
      </c>
      <c r="P50" s="20" t="s">
        <v>80</v>
      </c>
      <c r="Q50" s="20" t="s">
        <v>81</v>
      </c>
      <c r="U50"/>
      <c r="AC50" s="17" t="s">
        <v>16</v>
      </c>
      <c r="AL50" s="17" t="s">
        <v>16</v>
      </c>
    </row>
    <row r="51" spans="8:38" x14ac:dyDescent="0.3">
      <c r="H51" s="17" t="s">
        <v>16</v>
      </c>
      <c r="J51" s="7">
        <f>H7+1</f>
        <v>44839</v>
      </c>
      <c r="K51" s="63">
        <f>L52-L51-5+1</f>
        <v>7</v>
      </c>
      <c r="L51" s="7">
        <v>44847</v>
      </c>
      <c r="M51"/>
      <c r="Q51" s="17"/>
      <c r="U51"/>
      <c r="AC51" s="17" t="s">
        <v>16</v>
      </c>
      <c r="AL51" s="17" t="s">
        <v>16</v>
      </c>
    </row>
    <row r="52" spans="8:38" x14ac:dyDescent="0.3">
      <c r="H52" s="17" t="s">
        <v>16</v>
      </c>
      <c r="J52" s="7">
        <f>L52-6</f>
        <v>44852</v>
      </c>
      <c r="K52" s="18">
        <f>N39-L51-1</f>
        <v>0</v>
      </c>
      <c r="L52" s="7">
        <f>R40-1</f>
        <v>44858</v>
      </c>
      <c r="M52"/>
      <c r="Q52"/>
      <c r="U52"/>
      <c r="AC52" s="17" t="s">
        <v>16</v>
      </c>
      <c r="AL52" s="17" t="s">
        <v>16</v>
      </c>
    </row>
    <row r="53" spans="8:38" x14ac:dyDescent="0.3">
      <c r="H53" s="17" t="s">
        <v>16</v>
      </c>
      <c r="U53"/>
      <c r="AC53" s="17" t="s">
        <v>16</v>
      </c>
      <c r="AL53" s="17" t="s">
        <v>16</v>
      </c>
    </row>
    <row r="54" spans="8:38" x14ac:dyDescent="0.3">
      <c r="H54" s="17" t="s">
        <v>16</v>
      </c>
      <c r="U54"/>
      <c r="AC54" s="17" t="s">
        <v>16</v>
      </c>
      <c r="AL54" s="17" t="s">
        <v>16</v>
      </c>
    </row>
    <row r="55" spans="8:38" x14ac:dyDescent="0.3">
      <c r="H55" s="19" t="s">
        <v>81</v>
      </c>
      <c r="I55" s="20" t="s">
        <v>80</v>
      </c>
      <c r="J55" s="20" t="s">
        <v>80</v>
      </c>
      <c r="K55" s="20" t="s">
        <v>80</v>
      </c>
      <c r="L55" s="20" t="s">
        <v>80</v>
      </c>
      <c r="M55" s="20" t="s">
        <v>80</v>
      </c>
      <c r="N55" s="20" t="s">
        <v>80</v>
      </c>
      <c r="O55" s="20" t="s">
        <v>80</v>
      </c>
      <c r="P55" s="20" t="s">
        <v>80</v>
      </c>
      <c r="Q55" s="20" t="s">
        <v>80</v>
      </c>
      <c r="R55" s="20" t="s">
        <v>80</v>
      </c>
      <c r="S55" s="20" t="s">
        <v>80</v>
      </c>
      <c r="T55" s="20" t="s">
        <v>80</v>
      </c>
      <c r="U55" s="20" t="s">
        <v>80</v>
      </c>
      <c r="V55" s="20" t="s">
        <v>80</v>
      </c>
      <c r="W55" s="20" t="s">
        <v>80</v>
      </c>
      <c r="X55" s="20" t="s">
        <v>80</v>
      </c>
      <c r="Y55" s="20" t="s">
        <v>80</v>
      </c>
      <c r="Z55" s="20" t="s">
        <v>80</v>
      </c>
      <c r="AA55" s="20" t="s">
        <v>80</v>
      </c>
      <c r="AB55" s="20" t="s">
        <v>121</v>
      </c>
      <c r="AC55" s="20" t="s">
        <v>80</v>
      </c>
      <c r="AD55" s="20" t="s">
        <v>80</v>
      </c>
      <c r="AE55" s="20" t="s">
        <v>80</v>
      </c>
      <c r="AF55" s="20" t="s">
        <v>80</v>
      </c>
      <c r="AG55" s="20" t="s">
        <v>80</v>
      </c>
      <c r="AH55" s="20" t="s">
        <v>80</v>
      </c>
      <c r="AI55" s="20" t="s">
        <v>80</v>
      </c>
      <c r="AJ55" s="20" t="s">
        <v>80</v>
      </c>
      <c r="AK55" s="20" t="s">
        <v>80</v>
      </c>
      <c r="AL55" s="17" t="s">
        <v>16</v>
      </c>
    </row>
    <row r="56" spans="8:38" x14ac:dyDescent="0.3">
      <c r="U56"/>
    </row>
    <row r="57" spans="8:38" x14ac:dyDescent="0.3">
      <c r="U57"/>
    </row>
    <row r="58" spans="8:38" x14ac:dyDescent="0.3">
      <c r="U58"/>
    </row>
    <row r="59" spans="8:38" x14ac:dyDescent="0.3">
      <c r="Q59"/>
      <c r="U59"/>
    </row>
    <row r="60" spans="8:38" x14ac:dyDescent="0.3">
      <c r="Q60"/>
      <c r="U60"/>
    </row>
    <row r="61" spans="8:38" x14ac:dyDescent="0.3">
      <c r="U61"/>
    </row>
  </sheetData>
  <mergeCells count="40">
    <mergeCell ref="B1:H2"/>
    <mergeCell ref="X5:Y5"/>
    <mergeCell ref="Z5:AA5"/>
    <mergeCell ref="AD5:AP5"/>
    <mergeCell ref="X6:Y8"/>
    <mergeCell ref="F6:H6"/>
    <mergeCell ref="B6:D6"/>
    <mergeCell ref="Z7:AA7"/>
    <mergeCell ref="Z8:AA8"/>
    <mergeCell ref="N6:P6"/>
    <mergeCell ref="AJ8:AL8"/>
    <mergeCell ref="R6:T6"/>
    <mergeCell ref="J6:L6"/>
    <mergeCell ref="AT38:AV38"/>
    <mergeCell ref="N38:P38"/>
    <mergeCell ref="V38:X38"/>
    <mergeCell ref="R38:T38"/>
    <mergeCell ref="Z6:AA6"/>
    <mergeCell ref="Z11:AA12"/>
    <mergeCell ref="N12:P12"/>
    <mergeCell ref="AH44:AJ44"/>
    <mergeCell ref="AP38:AR38"/>
    <mergeCell ref="AL38:AN38"/>
    <mergeCell ref="J38:L38"/>
    <mergeCell ref="J44:L44"/>
    <mergeCell ref="AD44:AF44"/>
    <mergeCell ref="J50:L50"/>
    <mergeCell ref="V44:X44"/>
    <mergeCell ref="Z44:AB44"/>
    <mergeCell ref="X9:Y10"/>
    <mergeCell ref="Z9:AA10"/>
    <mergeCell ref="X26:Y28"/>
    <mergeCell ref="X29:Y29"/>
    <mergeCell ref="Z29:AA29"/>
    <mergeCell ref="X11:Y12"/>
    <mergeCell ref="J26:L26"/>
    <mergeCell ref="J19:L19"/>
    <mergeCell ref="J32:L32"/>
    <mergeCell ref="X13:Y14"/>
    <mergeCell ref="Z13:AA14"/>
  </mergeCells>
  <pageMargins left="0.23622047244094491" right="0.23622047244094491" top="0.74803149606299213" bottom="0.74803149606299213" header="0.31496062992125984" footer="0.31496062992125984"/>
  <pageSetup paperSize="3" scale="3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15"/>
  <sheetViews>
    <sheetView workbookViewId="0">
      <selection activeCell="H15" sqref="H15"/>
    </sheetView>
  </sheetViews>
  <sheetFormatPr defaultColWidth="11.5546875" defaultRowHeight="14.4" x14ac:dyDescent="0.3"/>
  <sheetData>
    <row r="2" spans="2:18" x14ac:dyDescent="0.3">
      <c r="E2" s="2"/>
      <c r="I2" s="2"/>
      <c r="M2" s="2"/>
      <c r="Q2" s="2"/>
    </row>
    <row r="3" spans="2:18" x14ac:dyDescent="0.3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3">
      <c r="B4" t="s">
        <v>37</v>
      </c>
      <c r="D4" s="64" t="s">
        <v>21</v>
      </c>
      <c r="E4" s="65"/>
      <c r="F4" s="66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3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3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3">
      <c r="F7" s="2"/>
      <c r="H7" s="8"/>
      <c r="I7" s="14" t="s">
        <v>51</v>
      </c>
      <c r="J7" s="2"/>
      <c r="M7" s="2"/>
      <c r="N7" s="2"/>
      <c r="Q7" s="2"/>
    </row>
    <row r="8" spans="2:18" x14ac:dyDescent="0.3">
      <c r="E8" s="2"/>
      <c r="H8" s="15" t="s">
        <v>13</v>
      </c>
      <c r="I8" s="3" t="s">
        <v>53</v>
      </c>
      <c r="M8" s="2"/>
      <c r="Q8" s="2"/>
    </row>
    <row r="9" spans="2:18" x14ac:dyDescent="0.3">
      <c r="E9" s="2"/>
      <c r="I9" s="2"/>
      <c r="M9" s="2"/>
      <c r="Q9" s="2"/>
    </row>
    <row r="15" spans="2:18" x14ac:dyDescent="0.3">
      <c r="H15" s="16" t="s">
        <v>106</v>
      </c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Mattis Ritter</cp:lastModifiedBy>
  <cp:lastPrinted>2022-12-15T07:13:40Z</cp:lastPrinted>
  <dcterms:created xsi:type="dcterms:W3CDTF">2018-05-04T12:22:44Z</dcterms:created>
  <dcterms:modified xsi:type="dcterms:W3CDTF">2022-12-15T14:49:17Z</dcterms:modified>
</cp:coreProperties>
</file>