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77AF8876-811C-4FE9-99EE-A2EF6320923C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53" i="1"/>
  <c r="I53" i="1" s="1"/>
  <c r="H52" i="1" l="1"/>
  <c r="I52" i="1" s="1"/>
  <c r="E52" i="1"/>
  <c r="H51" i="1"/>
  <c r="I51" i="1" s="1"/>
  <c r="E51" i="1"/>
  <c r="H50" i="1"/>
  <c r="I50" i="1" s="1"/>
  <c r="E50" i="1"/>
  <c r="H49" i="1"/>
  <c r="I49" i="1" s="1"/>
  <c r="E49" i="1"/>
  <c r="H48" i="1"/>
  <c r="I48" i="1" s="1"/>
  <c r="E48" i="1"/>
  <c r="E47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H47" i="1"/>
  <c r="I47" i="1" s="1"/>
  <c r="H46" i="1" l="1"/>
  <c r="I46" i="1" s="1"/>
  <c r="H45" i="1"/>
  <c r="I45" i="1" s="1"/>
  <c r="H44" i="1"/>
  <c r="I44" i="1" s="1"/>
  <c r="H43" i="1" l="1"/>
  <c r="I43" i="1" s="1"/>
  <c r="H42" i="1"/>
  <c r="I42" i="1" s="1"/>
  <c r="H41" i="1" l="1"/>
  <c r="I41" i="1" s="1"/>
  <c r="H40" i="1"/>
  <c r="I40" i="1" s="1"/>
  <c r="H39" i="1"/>
  <c r="I39" i="1" s="1"/>
  <c r="H38" i="1" l="1"/>
  <c r="I38" i="1" s="1"/>
  <c r="H23" i="1"/>
  <c r="I23" i="1" s="1"/>
  <c r="H37" i="1" l="1"/>
  <c r="I37" i="1" s="1"/>
  <c r="H36" i="1"/>
  <c r="I36" i="1" s="1"/>
  <c r="H35" i="1" l="1"/>
  <c r="I35" i="1" s="1"/>
  <c r="H34" i="1" l="1"/>
  <c r="I34" i="1" s="1"/>
  <c r="H33" i="1"/>
  <c r="I33" i="1" s="1"/>
  <c r="H32" i="1" l="1"/>
  <c r="I32" i="1" s="1"/>
  <c r="H31" i="1"/>
  <c r="I31" i="1" s="1"/>
  <c r="H21" i="1"/>
  <c r="I21" i="1" s="1"/>
  <c r="H22" i="1"/>
  <c r="I22" i="1" s="1"/>
  <c r="H30" i="1"/>
  <c r="I30" i="1" s="1"/>
  <c r="H29" i="1" l="1"/>
  <c r="I29" i="1" s="1"/>
  <c r="H27" i="1"/>
  <c r="I27" i="1" s="1"/>
  <c r="H28" i="1"/>
  <c r="I28" i="1" s="1"/>
  <c r="H26" i="1" l="1"/>
  <c r="I26" i="1" s="1"/>
  <c r="H25" i="1" l="1"/>
  <c r="I25" i="1" s="1"/>
  <c r="H24" i="1"/>
  <c r="I24" i="1" s="1"/>
  <c r="H4" i="1"/>
  <c r="I4" i="1" s="1"/>
  <c r="H6" i="1" l="1"/>
  <c r="I6" i="1" s="1"/>
  <c r="H19" i="1"/>
  <c r="I19" i="1" s="1"/>
  <c r="H20" i="1"/>
  <c r="I20" i="1" s="1"/>
  <c r="H18" i="1"/>
  <c r="I18" i="1" s="1"/>
  <c r="H17" i="1"/>
  <c r="I17" i="1" s="1"/>
  <c r="H16" i="1"/>
  <c r="I16" i="1" s="1"/>
  <c r="H15" i="1" l="1"/>
  <c r="I15" i="1" s="1"/>
  <c r="H14" i="1" l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<sst xmlns="http://schemas.openxmlformats.org/spreadsheetml/2006/main" count="171" uniqueCount="72">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</sst>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ySplit="3" topLeftCell="A34" activePane="bottomLeft" state="frozen"/>
      <selection pane="bottomLeft" activeCell="I53" sqref="I53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Scheme'!$A$2:$B$5,2)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Scheme'!$A$2:$B$5,2)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Scheme'!$A$2:$B$5,2)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Scheme'!$A$2:$B$5,2)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Scheme'!$A$2:$B$5,2)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Scheme'!$A$2:$B$5,2)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Scheme'!$A$2:$B$5,2)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Scheme'!$A$2:$B$5,2)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Scheme'!$A$2:$B$5,2)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Scheme'!$A$2:$B$5,2)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Scheme'!$A$2:$B$5,2)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Scheme'!$A$2:$B$5,2)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Scheme'!$A$2:$B$5,2)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Scheme'!$A$2:$B$5,2)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Scheme'!$A$2:$B$5,2)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Scheme'!$A$2:$B$5,2)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Scheme'!$A$2:$B$5,2)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Scheme'!$A$2:$B$5,2)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  <c r="J21" s="2" t="s">
        <v>33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Scheme'!$A$2:$B$5,2)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  <c r="J22" s="2" t="s">
        <v>33</v>
      </c>
    </row>
    <row r="23" spans="1:11" x14ac:dyDescent="0.25">
      <c r="A23" t="s">
        <v>52</v>
      </c>
      <c r="B23">
        <v>1897</v>
      </c>
      <c r="C23">
        <v>1</v>
      </c>
      <c r="D23" t="s">
        <v>22</v>
      </c>
      <c r="E23">
        <f>IF(B23 &gt; 1900, ((B23-1900)*10)+400+C23, ((B23-1730)*2)+C23)+VLOOKUP(D23,'ID Scheme'!$A$2:$B$5,2)</f>
        <v>3935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35</v>
      </c>
      <c r="B24">
        <v>1800</v>
      </c>
      <c r="C24">
        <v>1</v>
      </c>
      <c r="D24" t="s">
        <v>21</v>
      </c>
      <c r="E24">
        <f>IF(B24 &gt; 1900, ((B24-1900)*10)+400+C24, ((B24-1730)*2)+C24)+VLOOKUP(D24,'ID Scheme'!$A$2:$B$5,2)</f>
        <v>741</v>
      </c>
      <c r="F24">
        <v>18</v>
      </c>
      <c r="G24">
        <v>14</v>
      </c>
      <c r="H24" s="2">
        <f t="shared" ref="H24" si="12">SQRT(F24*G24)/$B$1</f>
        <v>52.915026221291818</v>
      </c>
      <c r="I24" s="2">
        <f t="shared" ref="I24" si="13">H24*0.9</f>
        <v>47.623523599162638</v>
      </c>
      <c r="J24" s="2" t="s">
        <v>33</v>
      </c>
    </row>
    <row r="25" spans="1:11" x14ac:dyDescent="0.25">
      <c r="A25" t="s">
        <v>37</v>
      </c>
      <c r="B25">
        <v>1911</v>
      </c>
      <c r="C25">
        <v>1</v>
      </c>
      <c r="D25" t="s">
        <v>21</v>
      </c>
      <c r="E25">
        <f>IF(B25 &gt; 1900, ((B25-1900)*10)+400+C25, ((B25-1730)*2)+C25)+VLOOKUP(D25,'ID Scheme'!$A$2:$B$5,2)</f>
        <v>1111</v>
      </c>
      <c r="F25">
        <v>20</v>
      </c>
      <c r="G25">
        <v>36</v>
      </c>
      <c r="H25" s="2">
        <f t="shared" ref="H25" si="14">SQRT(F25*G25)/$B$1</f>
        <v>89.442719099991592</v>
      </c>
      <c r="I25" s="2">
        <f t="shared" ref="I25" si="15">H25*0.9</f>
        <v>80.498447189992433</v>
      </c>
      <c r="J25" s="2" t="s">
        <v>33</v>
      </c>
    </row>
    <row r="26" spans="1:11" x14ac:dyDescent="0.25">
      <c r="A26" t="s">
        <v>38</v>
      </c>
      <c r="B26">
        <v>1963</v>
      </c>
      <c r="C26">
        <v>1</v>
      </c>
      <c r="D26" t="s">
        <v>21</v>
      </c>
      <c r="E26">
        <f>IF(B26 &gt; 1900, ((B26-1900)*10)+400+C26, ((B26-1730)*2)+C26)+VLOOKUP(D26,'ID Scheme'!$A$2:$B$5,2)</f>
        <v>1631</v>
      </c>
      <c r="F26">
        <v>55</v>
      </c>
      <c r="G26">
        <v>52</v>
      </c>
      <c r="H26" s="2">
        <f t="shared" ref="H26" si="16">SQRT(F26*G26)/$B$1</f>
        <v>178.26322609494585</v>
      </c>
      <c r="I26" s="2">
        <f t="shared" ref="I26" si="17">H26*0.9</f>
        <v>160.43690348545127</v>
      </c>
      <c r="J26" s="2" t="s">
        <v>33</v>
      </c>
    </row>
    <row r="27" spans="1:11" x14ac:dyDescent="0.25">
      <c r="A27" t="s">
        <v>39</v>
      </c>
      <c r="B27">
        <v>1929</v>
      </c>
      <c r="C27">
        <v>1</v>
      </c>
      <c r="D27" t="s">
        <v>21</v>
      </c>
      <c r="E27">
        <f>IF(B27 &gt; 1900, ((B27-1900)*10)+400+C27, ((B27-1730)*2)+C27)+VLOOKUP(D27,'ID Scheme'!$A$2:$B$5,2)</f>
        <v>1291</v>
      </c>
      <c r="F27">
        <v>29</v>
      </c>
      <c r="G27">
        <v>50</v>
      </c>
      <c r="H27" s="2">
        <f t="shared" ref="H27" si="18">SQRT(F27*G27)/$B$1</f>
        <v>126.92955176439848</v>
      </c>
      <c r="I27" s="2">
        <f t="shared" ref="I27" si="19">H27*0.9</f>
        <v>114.23659658795863</v>
      </c>
      <c r="J27" s="2" t="s">
        <v>33</v>
      </c>
    </row>
    <row r="28" spans="1:11" x14ac:dyDescent="0.25">
      <c r="A28" t="s">
        <v>40</v>
      </c>
      <c r="B28">
        <v>1945</v>
      </c>
      <c r="C28">
        <v>1</v>
      </c>
      <c r="D28" t="s">
        <v>21</v>
      </c>
      <c r="E28">
        <f>IF(B28 &gt; 1900, ((B28-1900)*10)+400+C28, ((B28-1730)*2)+C28)+VLOOKUP(D28,'ID Scheme'!$A$2:$B$5,2)</f>
        <v>1451</v>
      </c>
      <c r="F28">
        <v>38</v>
      </c>
      <c r="G28">
        <v>57</v>
      </c>
      <c r="H28" s="2">
        <f t="shared" ref="H28:H34" si="20">SQRT(F28*G28)/$B$1</f>
        <v>155.13435037626795</v>
      </c>
      <c r="I28" s="2">
        <f t="shared" ref="I28:I35" si="21">H28*0.9</f>
        <v>139.62091533864117</v>
      </c>
      <c r="J28" s="2" t="s">
        <v>33</v>
      </c>
    </row>
    <row r="29" spans="1:11" x14ac:dyDescent="0.25">
      <c r="A29" t="s">
        <v>41</v>
      </c>
      <c r="B29">
        <v>1954</v>
      </c>
      <c r="C29">
        <v>1</v>
      </c>
      <c r="D29" t="s">
        <v>21</v>
      </c>
      <c r="E29">
        <f>IF(B29 &gt; 1900, ((B29-1900)*10)+400+C29, ((B29-1730)*2)+C29)+VLOOKUP(D29,'ID Scheme'!$A$2:$B$5,2)</f>
        <v>1541</v>
      </c>
      <c r="F29">
        <v>40</v>
      </c>
      <c r="G29">
        <v>72</v>
      </c>
      <c r="H29" s="2">
        <f t="shared" si="20"/>
        <v>178.88543819998318</v>
      </c>
      <c r="I29" s="2">
        <f t="shared" si="21"/>
        <v>160.99689437998487</v>
      </c>
      <c r="J29" s="2" t="s">
        <v>33</v>
      </c>
    </row>
    <row r="30" spans="1:11" x14ac:dyDescent="0.25">
      <c r="A30" t="s">
        <v>42</v>
      </c>
      <c r="B30">
        <v>1958</v>
      </c>
      <c r="C30">
        <v>1</v>
      </c>
      <c r="D30" t="s">
        <v>21</v>
      </c>
      <c r="E30">
        <f>IF(B30 &gt; 1900, ((B30-1900)*10)+400+C30, ((B30-1730)*2)+C30)+VLOOKUP(D30,'ID Scheme'!$A$2:$B$5,2)</f>
        <v>1581</v>
      </c>
      <c r="F30">
        <v>76</v>
      </c>
      <c r="G30">
        <v>34</v>
      </c>
      <c r="H30" s="2">
        <f t="shared" si="20"/>
        <v>169.44353369518447</v>
      </c>
      <c r="I30" s="2">
        <f t="shared" si="21"/>
        <v>152.49918032566603</v>
      </c>
      <c r="J30" s="2" t="s">
        <v>33</v>
      </c>
    </row>
    <row r="31" spans="1:11" x14ac:dyDescent="0.25">
      <c r="A31" t="s">
        <v>45</v>
      </c>
      <c r="B31">
        <v>1980</v>
      </c>
      <c r="C31">
        <v>1</v>
      </c>
      <c r="D31" t="s">
        <v>21</v>
      </c>
      <c r="E31">
        <f>IF(B31 &gt; 1900, ((B31-1900)*10)+400+C31, ((B31-1730)*2)+C31)+VLOOKUP(D31,'ID Scheme'!$A$2:$B$5,2)</f>
        <v>1801</v>
      </c>
      <c r="F31">
        <v>47</v>
      </c>
      <c r="G31">
        <v>73</v>
      </c>
      <c r="H31" s="2">
        <f t="shared" si="20"/>
        <v>195.2491286080996</v>
      </c>
      <c r="I31" s="2">
        <f t="shared" si="21"/>
        <v>175.72421574728963</v>
      </c>
      <c r="J31" s="2" t="s">
        <v>33</v>
      </c>
    </row>
    <row r="32" spans="1:11" x14ac:dyDescent="0.25">
      <c r="A32" t="s">
        <v>46</v>
      </c>
      <c r="B32">
        <v>2005</v>
      </c>
      <c r="C32">
        <v>1</v>
      </c>
      <c r="D32" t="s">
        <v>21</v>
      </c>
      <c r="E32">
        <f>IF(B32 &gt; 1900, ((B32-1900)*10)+400+C32, ((B32-1730)*2)+C32)+VLOOKUP(D32,'ID Scheme'!$A$2:$B$5,2)</f>
        <v>2051</v>
      </c>
      <c r="F32">
        <v>60</v>
      </c>
      <c r="G32">
        <v>90</v>
      </c>
      <c r="H32" s="2">
        <f t="shared" si="20"/>
        <v>244.94897427831785</v>
      </c>
      <c r="I32" s="2">
        <f t="shared" si="21"/>
        <v>220.45407685048608</v>
      </c>
      <c r="J32" s="2" t="s">
        <v>33</v>
      </c>
    </row>
    <row r="33" spans="1:11" x14ac:dyDescent="0.25">
      <c r="A33" t="s">
        <v>47</v>
      </c>
      <c r="B33">
        <v>1978</v>
      </c>
      <c r="C33">
        <v>1</v>
      </c>
      <c r="D33" t="s">
        <v>21</v>
      </c>
      <c r="E33">
        <f>IF(B33 &gt; 1900, ((B33-1900)*10)+400+C33, ((B33-1730)*2)+C33)+VLOOKUP(D33,'ID Scheme'!$A$2:$B$5,2)</f>
        <v>1781</v>
      </c>
      <c r="F33">
        <v>62</v>
      </c>
      <c r="G33">
        <v>55</v>
      </c>
      <c r="H33" s="2">
        <f t="shared" si="20"/>
        <v>194.65068427541911</v>
      </c>
      <c r="I33" s="2">
        <f t="shared" si="21"/>
        <v>175.18561584787722</v>
      </c>
      <c r="J33" s="2" t="s">
        <v>33</v>
      </c>
    </row>
    <row r="34" spans="1:11" x14ac:dyDescent="0.25">
      <c r="A34" t="s">
        <v>48</v>
      </c>
      <c r="B34">
        <v>2001</v>
      </c>
      <c r="C34">
        <v>1</v>
      </c>
      <c r="D34" t="s">
        <v>21</v>
      </c>
      <c r="E34">
        <f>IF(B34 &gt; 1900, ((B34-1900)*10)+400+C34, ((B34-1730)*2)+C34)+VLOOKUP(D34,'ID Scheme'!$A$2:$B$5,2)</f>
        <v>2011</v>
      </c>
      <c r="F34">
        <v>70</v>
      </c>
      <c r="G34">
        <v>58</v>
      </c>
      <c r="H34" s="2">
        <f t="shared" si="20"/>
        <v>212.39376429431988</v>
      </c>
      <c r="I34" s="2">
        <f t="shared" si="21"/>
        <v>191.15438786488789</v>
      </c>
      <c r="J34" s="2" t="s">
        <v>33</v>
      </c>
    </row>
    <row r="35" spans="1:11" x14ac:dyDescent="0.25">
      <c r="A35" t="s">
        <v>49</v>
      </c>
      <c r="B35">
        <v>1833</v>
      </c>
      <c r="C35">
        <v>1</v>
      </c>
      <c r="D35" t="s">
        <v>21</v>
      </c>
      <c r="E35">
        <f>IF(B35 &gt; 1900, ((B35-1900)*10)+400+C35, ((B35-1730)*2)+C35)+VLOOKUP(D35,'ID Scheme'!$A$2:$B$5,2)</f>
        <v>807</v>
      </c>
      <c r="F35">
        <v>18</v>
      </c>
      <c r="G35">
        <v>22</v>
      </c>
      <c r="H35" s="2">
        <f t="shared" ref="H35" si="22">SQRT(F35*G35)/$B$1</f>
        <v>66.332495807108003</v>
      </c>
      <c r="I35" s="2">
        <f t="shared" si="21"/>
        <v>59.699246226397207</v>
      </c>
      <c r="J35" s="2" t="s">
        <v>33</v>
      </c>
    </row>
    <row r="36" spans="1:11" x14ac:dyDescent="0.25">
      <c r="A36" t="s">
        <v>50</v>
      </c>
      <c r="B36">
        <v>1965</v>
      </c>
      <c r="C36">
        <v>1</v>
      </c>
      <c r="D36" t="s">
        <v>23</v>
      </c>
      <c r="E36">
        <f>IF(B36 &gt; 1900, ((B36-1900)*10)+400+C36, ((B36-1730)*2)+C36)+VLOOKUP(D36,'ID Scheme'!$A$2:$B$5,2)</f>
        <v>7651</v>
      </c>
      <c r="F36">
        <v>65</v>
      </c>
      <c r="G36">
        <v>8</v>
      </c>
      <c r="H36" s="2">
        <f t="shared" ref="H36" si="23">SQRT(F36*G36)/$B$1</f>
        <v>76.011695006609202</v>
      </c>
      <c r="I36" s="2">
        <f t="shared" ref="I36" si="24">H36*0.9</f>
        <v>68.410525505948286</v>
      </c>
      <c r="J36" s="2" t="s">
        <v>33</v>
      </c>
    </row>
    <row r="37" spans="1:11" x14ac:dyDescent="0.25">
      <c r="A37" t="s">
        <v>51</v>
      </c>
      <c r="B37">
        <v>1986</v>
      </c>
      <c r="C37">
        <v>1</v>
      </c>
      <c r="D37" t="s">
        <v>23</v>
      </c>
      <c r="E37">
        <f>IF(B37 &gt; 1900, ((B37-1900)*10)+400+C37, ((B37-1730)*2)+C37)+VLOOKUP(D37,'ID Scheme'!$A$2:$B$5,2)</f>
        <v>7861</v>
      </c>
      <c r="F37">
        <v>80</v>
      </c>
      <c r="G37">
        <v>10</v>
      </c>
      <c r="H37" s="2">
        <f t="shared" ref="H37" si="25">SQRT(F37*G37)/$B$1</f>
        <v>94.28090415820634</v>
      </c>
      <c r="I37" s="2">
        <f t="shared" ref="I37" si="26">H37*0.9</f>
        <v>84.852813742385706</v>
      </c>
      <c r="J37" s="2" t="s">
        <v>33</v>
      </c>
    </row>
    <row r="38" spans="1:11" x14ac:dyDescent="0.25">
      <c r="A38" t="s">
        <v>53</v>
      </c>
      <c r="B38">
        <v>1986</v>
      </c>
      <c r="C38">
        <v>2</v>
      </c>
      <c r="D38" t="s">
        <v>23</v>
      </c>
      <c r="E38">
        <f>IF(B38 &gt; 1900, ((B38-1900)*10)+400+C38, ((B38-1730)*2)+C38)+VLOOKUP(D38,'ID Scheme'!$A$2:$B$5,2)</f>
        <v>7862</v>
      </c>
      <c r="F38">
        <v>65</v>
      </c>
      <c r="G38">
        <v>4</v>
      </c>
      <c r="H38" s="2">
        <f t="shared" ref="H38:H39" si="27">SQRT(F38*G38)/$B$1</f>
        <v>53.748384988656994</v>
      </c>
      <c r="I38" s="2">
        <f t="shared" ref="I38:I39" si="28">H38*0.9</f>
        <v>48.373546489791295</v>
      </c>
      <c r="J38" s="2" t="s">
        <v>33</v>
      </c>
    </row>
    <row r="39" spans="1:11" x14ac:dyDescent="0.25">
      <c r="A39" t="s">
        <v>54</v>
      </c>
      <c r="B39">
        <v>2012</v>
      </c>
      <c r="C39">
        <v>1</v>
      </c>
      <c r="D39" t="s">
        <v>23</v>
      </c>
      <c r="E39">
        <f>IF(B39 &gt; 1900, ((B39-1900)*10)+400+C39, ((B39-1730)*2)+C39)+VLOOKUP(D39,'ID Scheme'!$A$2:$B$5,2)</f>
        <v>8121</v>
      </c>
      <c r="F39">
        <v>92</v>
      </c>
      <c r="G39">
        <v>10</v>
      </c>
      <c r="H39" s="2">
        <f t="shared" si="27"/>
        <v>101.10500592068735</v>
      </c>
      <c r="I39" s="2">
        <f t="shared" si="28"/>
        <v>90.994505328618615</v>
      </c>
      <c r="J39" s="2" t="s">
        <v>33</v>
      </c>
    </row>
    <row r="40" spans="1:11" x14ac:dyDescent="0.25">
      <c r="A40" t="s">
        <v>55</v>
      </c>
      <c r="B40">
        <v>2006</v>
      </c>
      <c r="C40">
        <v>1</v>
      </c>
      <c r="D40" t="s">
        <v>23</v>
      </c>
      <c r="E40">
        <f>IF(B40 &gt; 1900, ((B40-1900)*10)+400+C40, ((B40-1730)*2)+C40)+VLOOKUP(D40,'ID Scheme'!$A$2:$B$5,2)</f>
        <v>8061</v>
      </c>
      <c r="F40">
        <v>85</v>
      </c>
      <c r="G40">
        <v>12</v>
      </c>
      <c r="H40" s="2">
        <f t="shared" ref="H40" si="29">SQRT(F40*G40)/$B$1</f>
        <v>106.45812948447541</v>
      </c>
      <c r="I40" s="2">
        <f t="shared" ref="I40" si="30">H40*0.9</f>
        <v>95.812316536027865</v>
      </c>
      <c r="J40" s="2" t="s">
        <v>33</v>
      </c>
    </row>
    <row r="41" spans="1:11" x14ac:dyDescent="0.25">
      <c r="A41" t="s">
        <v>56</v>
      </c>
      <c r="B41">
        <v>1957</v>
      </c>
      <c r="C41">
        <v>1</v>
      </c>
      <c r="D41" t="s">
        <v>23</v>
      </c>
      <c r="E41">
        <f>IF(B41 &gt; 1900, ((B41-1900)*10)+400+C41, ((B41-1730)*2)+C41)+VLOOKUP(D41,'ID Scheme'!$A$2:$B$5,2)</f>
        <v>7571</v>
      </c>
      <c r="F41">
        <v>60</v>
      </c>
      <c r="G41">
        <v>6</v>
      </c>
      <c r="H41" s="2">
        <f t="shared" ref="H41" si="31">SQRT(F41*G41)/$B$1</f>
        <v>63.245553203367592</v>
      </c>
      <c r="I41" s="2">
        <f t="shared" ref="I41" si="32">H41*0.9</f>
        <v>56.920997883030836</v>
      </c>
      <c r="J41" s="2" t="s">
        <v>33</v>
      </c>
    </row>
    <row r="42" spans="1:11" x14ac:dyDescent="0.25">
      <c r="A42" t="s">
        <v>57</v>
      </c>
      <c r="B42">
        <v>1933</v>
      </c>
      <c r="C42">
        <v>1</v>
      </c>
      <c r="D42" t="s">
        <v>21</v>
      </c>
      <c r="E42">
        <f>IF(B42 &gt; 1900, ((B42-1900)*10)+400+C42, ((B42-1730)*2)+C42)+VLOOKUP(D42,'ID Scheme'!$A$2:$B$5,2)</f>
        <v>1331</v>
      </c>
      <c r="F42">
        <v>40</v>
      </c>
      <c r="G42">
        <v>44</v>
      </c>
      <c r="H42" s="2">
        <f t="shared" ref="H42" si="33">SQRT(F42*G42)/$B$1</f>
        <v>139.84117975602021</v>
      </c>
      <c r="I42" s="2">
        <f t="shared" ref="I42" si="34">H42*0.9</f>
        <v>125.85706178041819</v>
      </c>
      <c r="J42" s="2" t="s">
        <v>33</v>
      </c>
    </row>
    <row r="43" spans="1:11" x14ac:dyDescent="0.25">
      <c r="A43" t="s">
        <v>58</v>
      </c>
      <c r="B43">
        <v>1927</v>
      </c>
      <c r="C43">
        <v>1</v>
      </c>
      <c r="D43" t="s">
        <v>21</v>
      </c>
      <c r="E43">
        <f>IF(B43 &gt; 1900, ((B43-1900)*10)+400+C43, ((B43-1730)*2)+C43)+VLOOKUP(D43,'ID Scheme'!$A$2:$B$5,2)</f>
        <v>1271</v>
      </c>
      <c r="F43">
        <v>42</v>
      </c>
      <c r="G43">
        <v>35</v>
      </c>
      <c r="H43" s="2">
        <f t="shared" ref="H43" si="35">SQRT(F43*G43)/$B$1</f>
        <v>127.80193008453877</v>
      </c>
      <c r="I43" s="2">
        <f t="shared" ref="I43" si="36">H43*0.9</f>
        <v>115.02173707608489</v>
      </c>
      <c r="J43" s="2" t="s">
        <v>33</v>
      </c>
    </row>
    <row r="44" spans="1:11" x14ac:dyDescent="0.25">
      <c r="A44" t="s">
        <v>59</v>
      </c>
      <c r="B44">
        <v>1972</v>
      </c>
      <c r="C44">
        <v>1</v>
      </c>
      <c r="D44" t="s">
        <v>21</v>
      </c>
      <c r="E44">
        <f>IF(B44 &gt; 1900, ((B44-1900)*10)+400+C44, ((B44-1730)*2)+C44)+VLOOKUP(D44,'ID Scheme'!$A$2:$B$5,2)</f>
        <v>1721</v>
      </c>
      <c r="F44">
        <v>52</v>
      </c>
      <c r="G44">
        <v>58</v>
      </c>
      <c r="H44" s="2">
        <f t="shared" ref="H44" si="37">SQRT(F44*G44)/$B$1</f>
        <v>183.06040290327977</v>
      </c>
      <c r="I44" s="2">
        <f t="shared" ref="I44" si="38">H44*0.9</f>
        <v>164.75436261295178</v>
      </c>
      <c r="J44" s="2" t="s">
        <v>33</v>
      </c>
    </row>
    <row r="45" spans="1:11" x14ac:dyDescent="0.25">
      <c r="A45" t="s">
        <v>60</v>
      </c>
      <c r="B45">
        <v>1989</v>
      </c>
      <c r="C45">
        <v>1</v>
      </c>
      <c r="D45" t="s">
        <v>21</v>
      </c>
      <c r="E45">
        <f>IF(B45 &gt; 1900, ((B45-1900)*10)+400+C45, ((B45-1730)*2)+C45)+VLOOKUP(D45,'ID Scheme'!$A$2:$B$5,2)</f>
        <v>1891</v>
      </c>
      <c r="F45">
        <v>56</v>
      </c>
      <c r="G45">
        <v>50</v>
      </c>
      <c r="H45" s="2">
        <f t="shared" ref="H45" si="39">SQRT(F45*G45)/$B$1</f>
        <v>176.38342073763937</v>
      </c>
      <c r="I45" s="2">
        <f t="shared" ref="I45" si="40">H45*0.9</f>
        <v>158.74507866387543</v>
      </c>
      <c r="J45" s="2" t="s">
        <v>33</v>
      </c>
    </row>
    <row r="46" spans="1:11" x14ac:dyDescent="0.25">
      <c r="A46" t="s">
        <v>61</v>
      </c>
      <c r="B46">
        <v>1924</v>
      </c>
      <c r="C46">
        <v>1</v>
      </c>
      <c r="D46" t="s">
        <v>21</v>
      </c>
      <c r="E46">
        <f>IF(B46 &gt; 1900, ((B46-1900)*10)+400+C46, ((B46-1730)*2)+C46)+VLOOKUP(D46,'ID Scheme'!$A$2:$B$5,2)</f>
        <v>1241</v>
      </c>
      <c r="F46">
        <v>36</v>
      </c>
      <c r="G46">
        <v>32</v>
      </c>
      <c r="H46" s="2">
        <f t="shared" ref="H46" si="41">SQRT(F46*G46)/$B$1</f>
        <v>113.13708498984759</v>
      </c>
      <c r="I46" s="2">
        <f t="shared" ref="I46" si="42">H46*0.9</f>
        <v>101.82337649086284</v>
      </c>
      <c r="J46" s="2" t="s">
        <v>33</v>
      </c>
    </row>
    <row r="47" spans="1:11" x14ac:dyDescent="0.25">
      <c r="A47" t="s">
        <v>63</v>
      </c>
      <c r="B47">
        <v>1958</v>
      </c>
      <c r="C47">
        <v>1</v>
      </c>
      <c r="D47" t="s">
        <v>62</v>
      </c>
      <c r="E47">
        <f>IF(B47 &gt; 1900, ((B47-1900)*10)+400+C47, ((B47-1730)*2)+C47)+VLOOKUP(D47,'ID Scheme'!$A$2:$B$6,2, FALSE)</f>
        <v>10581</v>
      </c>
      <c r="F47">
        <v>75</v>
      </c>
      <c r="G47">
        <v>4</v>
      </c>
      <c r="H47" s="2">
        <f t="shared" ref="H47" si="43">SQRT(F47*G47)/$B$1</f>
        <v>57.735026918962582</v>
      </c>
      <c r="I47" s="2">
        <f t="shared" ref="I47" si="44">H47*0.9</f>
        <v>51.961524227066327</v>
      </c>
      <c r="J47" s="2" t="s">
        <v>33</v>
      </c>
      <c r="K47" t="s">
        <v>69</v>
      </c>
    </row>
    <row r="48" spans="1:11" x14ac:dyDescent="0.25">
      <c r="A48" t="s">
        <v>64</v>
      </c>
      <c r="B48">
        <v>1997</v>
      </c>
      <c r="C48">
        <v>1</v>
      </c>
      <c r="D48" t="s">
        <v>62</v>
      </c>
      <c r="E48">
        <f>IF(B48 &gt; 1900, ((B48-1900)*10)+400+C48, ((B48-1730)*2)+C48)+VLOOKUP(D48,'ID Scheme'!$A$2:$B$6,2, FALSE)</f>
        <v>10971</v>
      </c>
      <c r="F48">
        <v>81</v>
      </c>
      <c r="G48">
        <v>5</v>
      </c>
      <c r="H48" s="2">
        <f t="shared" ref="H48:H52" si="45">SQRT(F48*G48)/$B$1</f>
        <v>67.082039324993701</v>
      </c>
      <c r="I48" s="2">
        <f t="shared" ref="I48:I52" si="46">H48*0.9</f>
        <v>60.373835392494335</v>
      </c>
      <c r="J48" s="2" t="s">
        <v>33</v>
      </c>
      <c r="K48" t="s">
        <v>70</v>
      </c>
    </row>
    <row r="49" spans="1:10" x14ac:dyDescent="0.25">
      <c r="A49" t="s">
        <v>65</v>
      </c>
      <c r="B49">
        <v>1976</v>
      </c>
      <c r="C49">
        <v>1</v>
      </c>
      <c r="D49" t="s">
        <v>62</v>
      </c>
      <c r="E49">
        <f>IF(B49 &gt; 1900, ((B49-1900)*10)+400+C49, ((B49-1730)*2)+C49)+VLOOKUP(D49,'ID Scheme'!$A$2:$B$6,2, FALSE)</f>
        <v>10761</v>
      </c>
      <c r="F49">
        <v>90</v>
      </c>
      <c r="G49">
        <v>4</v>
      </c>
      <c r="H49" s="2">
        <f t="shared" si="45"/>
        <v>63.245553203367592</v>
      </c>
      <c r="I49" s="2">
        <f t="shared" si="46"/>
        <v>56.920997883030836</v>
      </c>
      <c r="J49" s="2" t="s">
        <v>33</v>
      </c>
    </row>
    <row r="50" spans="1:10" x14ac:dyDescent="0.25">
      <c r="A50" t="s">
        <v>66</v>
      </c>
      <c r="B50">
        <v>1994</v>
      </c>
      <c r="C50">
        <v>1</v>
      </c>
      <c r="D50" t="s">
        <v>62</v>
      </c>
      <c r="E50">
        <f>IF(B50 &gt; 1900, ((B50-1900)*10)+400+C50, ((B50-1730)*2)+C50)+VLOOKUP(D50,'ID Scheme'!$A$2:$B$6,2, FALSE)</f>
        <v>10941</v>
      </c>
      <c r="F50">
        <v>120</v>
      </c>
      <c r="G50">
        <v>4</v>
      </c>
      <c r="H50" s="2">
        <f t="shared" si="45"/>
        <v>73.029674334022147</v>
      </c>
      <c r="I50" s="2">
        <f t="shared" si="46"/>
        <v>65.726706900619931</v>
      </c>
      <c r="J50" s="2" t="s">
        <v>33</v>
      </c>
    </row>
    <row r="51" spans="1:10" x14ac:dyDescent="0.25">
      <c r="A51" t="s">
        <v>67</v>
      </c>
      <c r="B51">
        <v>2009</v>
      </c>
      <c r="C51">
        <v>1</v>
      </c>
      <c r="D51" t="s">
        <v>62</v>
      </c>
      <c r="E51">
        <f>IF(B51 &gt; 1900, ((B51-1900)*10)+400+C51, ((B51-1730)*2)+C51)+VLOOKUP(D51,'ID Scheme'!$A$2:$B$6,2, FALSE)</f>
        <v>11091</v>
      </c>
      <c r="F51">
        <v>112</v>
      </c>
      <c r="G51">
        <v>4</v>
      </c>
      <c r="H51" s="2">
        <f t="shared" si="45"/>
        <v>70.553368295055762</v>
      </c>
      <c r="I51" s="2">
        <f t="shared" si="46"/>
        <v>63.498031465550184</v>
      </c>
      <c r="J51" s="2" t="s">
        <v>33</v>
      </c>
    </row>
    <row r="52" spans="1:10" x14ac:dyDescent="0.25">
      <c r="A52" t="s">
        <v>68</v>
      </c>
      <c r="B52">
        <v>2004</v>
      </c>
      <c r="C52">
        <v>1</v>
      </c>
      <c r="D52" t="s">
        <v>62</v>
      </c>
      <c r="E52">
        <f>IF(B52 &gt; 1900, ((B52-1900)*10)+400+C52, ((B52-1730)*2)+C52)+VLOOKUP(D52,'ID Scheme'!$A$2:$B$6,2, FALSE)</f>
        <v>11041</v>
      </c>
      <c r="F52">
        <v>145</v>
      </c>
      <c r="G52">
        <v>4</v>
      </c>
      <c r="H52" s="2">
        <f t="shared" si="45"/>
        <v>80.277297191948648</v>
      </c>
      <c r="I52" s="2">
        <f t="shared" si="46"/>
        <v>72.249567472753782</v>
      </c>
      <c r="J52" s="2" t="s">
        <v>33</v>
      </c>
    </row>
    <row r="53" spans="1:10" x14ac:dyDescent="0.25">
      <c r="A53" t="s">
        <v>71</v>
      </c>
      <c r="B53">
        <v>1908</v>
      </c>
      <c r="C53">
        <v>1</v>
      </c>
      <c r="D53" t="s">
        <v>23</v>
      </c>
      <c r="E53">
        <f>IF(B53 &gt; 1900, ((B53-1900)*10)+400+C53, ((B53-1730)*2)+C53)+VLOOKUP(D53,'ID Scheme'!$A$2:$B$6,2, FALSE)</f>
        <v>7081</v>
      </c>
      <c r="F53">
        <v>40</v>
      </c>
      <c r="G53">
        <v>4</v>
      </c>
      <c r="H53" s="2">
        <f t="shared" ref="H53" si="47">SQRT(F53*G53)/$B$1</f>
        <v>42.163702135578397</v>
      </c>
      <c r="I53" s="2">
        <f t="shared" ref="I53" si="48">H53*0.9</f>
        <v>37.94733192202056</v>
      </c>
      <c r="J53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  <row r="5" spans="1:2" x14ac:dyDescent="0.25">
      <c r="A5" t="s">
        <v>62</v>
      </c>
      <c r="B5">
        <v>9600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2018-06-13T18:14:11Z</dcterms:modified>
</cp:coreProperties>
</file>