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DB317C30-4168-4D0A-A480-C9EF479DE6AF}" xr6:coauthVersionLast="34" xr6:coauthVersionMax="34" xr10:uidLastSave="{00000000-0000-0000-0000-000000000000}"/>
  <bookViews>
    <workbookView xWindow="0" yWindow="0" windowWidth="8190" windowHeight="2400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O25" i="1"/>
  <c r="I25" i="1"/>
  <c r="J25" i="1" s="1"/>
  <c r="F25" i="1"/>
  <c r="C25" i="1"/>
  <c r="C52" i="1"/>
  <c r="C53" i="1"/>
  <c r="O52" i="1"/>
  <c r="I52" i="1"/>
  <c r="J52" i="1" s="1"/>
  <c r="F52" i="1"/>
  <c r="C22" i="1"/>
  <c r="O21" i="1"/>
  <c r="I21" i="1"/>
  <c r="J21" i="1" s="1"/>
  <c r="F21" i="1"/>
  <c r="C21" i="1"/>
  <c r="C19" i="1"/>
  <c r="C20" i="1"/>
  <c r="C23" i="1"/>
  <c r="C2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O7" i="1"/>
  <c r="I7" i="1"/>
  <c r="J7" i="1" s="1"/>
  <c r="F7" i="1"/>
  <c r="F12" i="1"/>
  <c r="I12" i="1"/>
  <c r="J12" i="1" s="1"/>
  <c r="O12" i="1"/>
  <c r="O63" i="1"/>
  <c r="I63" i="1"/>
  <c r="J63" i="1" s="1"/>
  <c r="F63" i="1"/>
  <c r="O56" i="1" l="1"/>
  <c r="I56" i="1"/>
  <c r="J56" i="1" s="1"/>
  <c r="F56" i="1"/>
  <c r="F14" i="1"/>
  <c r="I14" i="1"/>
  <c r="J14" i="1" s="1"/>
  <c r="O14" i="1"/>
  <c r="F15" i="1"/>
  <c r="I15" i="1"/>
  <c r="J15" i="1" s="1"/>
  <c r="O15" i="1"/>
  <c r="F62" i="1" l="1"/>
  <c r="I62" i="1"/>
  <c r="J62" i="1" s="1"/>
  <c r="O62" i="1"/>
  <c r="O4" i="1"/>
  <c r="O5" i="1"/>
  <c r="O6" i="1"/>
  <c r="O8" i="1"/>
  <c r="O9" i="1"/>
  <c r="O10" i="1"/>
  <c r="O11" i="1"/>
  <c r="O13" i="1"/>
  <c r="O16" i="1"/>
  <c r="O17" i="1"/>
  <c r="O18" i="1"/>
  <c r="O19" i="1"/>
  <c r="O20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3" i="1"/>
  <c r="O54" i="1"/>
  <c r="O55" i="1"/>
  <c r="O57" i="1"/>
  <c r="O58" i="1"/>
  <c r="O59" i="1"/>
  <c r="O60" i="1"/>
  <c r="O61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50" i="1"/>
  <c r="F50" i="1"/>
  <c r="I50" i="1"/>
  <c r="J50" i="1" s="1"/>
  <c r="F65" i="1" l="1"/>
  <c r="I65" i="1"/>
  <c r="J65" i="1" s="1"/>
  <c r="F44" i="1"/>
  <c r="I44" i="1"/>
  <c r="J44" i="1" s="1"/>
  <c r="F49" i="1"/>
  <c r="I49" i="1"/>
  <c r="J49" i="1" s="1"/>
  <c r="F59" i="1"/>
  <c r="I59" i="1"/>
  <c r="J59" i="1" s="1"/>
  <c r="F54" i="1"/>
  <c r="I54" i="1"/>
  <c r="J54" i="1" s="1"/>
  <c r="F41" i="1" l="1"/>
  <c r="I41" i="1"/>
  <c r="J41" i="1" s="1"/>
  <c r="F76" i="1"/>
  <c r="F4" i="1"/>
  <c r="F5" i="1"/>
  <c r="F6" i="1"/>
  <c r="F8" i="1"/>
  <c r="F9" i="1"/>
  <c r="F10" i="1"/>
  <c r="F11" i="1"/>
  <c r="F13" i="1"/>
  <c r="F16" i="1"/>
  <c r="F17" i="1"/>
  <c r="F18" i="1"/>
  <c r="F19" i="1"/>
  <c r="F20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5" i="1"/>
  <c r="F46" i="1"/>
  <c r="F47" i="1"/>
  <c r="F48" i="1"/>
  <c r="F51" i="1"/>
  <c r="F53" i="1"/>
  <c r="F55" i="1"/>
  <c r="F57" i="1"/>
  <c r="F58" i="1"/>
  <c r="F60" i="1"/>
  <c r="F61" i="1"/>
  <c r="F64" i="1"/>
  <c r="F66" i="1"/>
  <c r="F67" i="1"/>
  <c r="F68" i="1"/>
  <c r="F69" i="1"/>
  <c r="F70" i="1"/>
  <c r="F71" i="1"/>
  <c r="F72" i="1"/>
  <c r="F73" i="1"/>
  <c r="F74" i="1"/>
  <c r="F75" i="1"/>
  <c r="F77" i="1"/>
  <c r="I76" i="1"/>
  <c r="J76" i="1" s="1"/>
  <c r="I37" i="1" l="1"/>
  <c r="J37" i="1" s="1"/>
  <c r="I30" i="1" l="1"/>
  <c r="J30" i="1" s="1"/>
  <c r="I31" i="1"/>
  <c r="J31" i="1" s="1"/>
  <c r="I26" i="1"/>
  <c r="J26" i="1" s="1"/>
  <c r="I67" i="1"/>
  <c r="J67" i="1" s="1"/>
  <c r="I69" i="1"/>
  <c r="J69" i="1" s="1"/>
  <c r="I39" i="1"/>
  <c r="J39" i="1" s="1"/>
  <c r="I38" i="1"/>
  <c r="J38" i="1" s="1"/>
  <c r="I18" i="1" l="1"/>
  <c r="J18" i="1" s="1"/>
  <c r="I28" i="1"/>
  <c r="J28" i="1" s="1"/>
  <c r="I66" i="1"/>
  <c r="J66" i="1" s="1"/>
  <c r="I80" i="1" l="1"/>
  <c r="J80" i="1" s="1"/>
  <c r="F80" i="1"/>
  <c r="I81" i="1"/>
  <c r="J81" i="1" s="1"/>
  <c r="F81" i="1"/>
  <c r="I78" i="1"/>
  <c r="J78" i="1" s="1"/>
  <c r="F78" i="1"/>
  <c r="I77" i="1"/>
  <c r="J77" i="1" s="1"/>
  <c r="I79" i="1"/>
  <c r="J79" i="1" s="1"/>
  <c r="F79" i="1"/>
  <c r="I75" i="1" l="1"/>
  <c r="J75" i="1" s="1"/>
  <c r="I8" i="1" l="1"/>
  <c r="J8" i="1" s="1"/>
  <c r="I24" i="1"/>
  <c r="J24" i="1" s="1"/>
  <c r="I20" i="1"/>
  <c r="J20" i="1" s="1"/>
  <c r="I9" i="1" l="1"/>
  <c r="J9" i="1" s="1"/>
  <c r="I11" i="1"/>
  <c r="J11" i="1" s="1"/>
  <c r="I68" i="1" l="1"/>
  <c r="J68" i="1" s="1"/>
  <c r="I73" i="1"/>
  <c r="J73" i="1" s="1"/>
  <c r="I74" i="1"/>
  <c r="J74" i="1" s="1"/>
  <c r="I72" i="1" l="1"/>
  <c r="J72" i="1" s="1"/>
  <c r="I33" i="1"/>
  <c r="J33" i="1" s="1"/>
  <c r="I71" i="1" l="1"/>
  <c r="J71" i="1" s="1"/>
  <c r="I70" i="1"/>
  <c r="J70" i="1" s="1"/>
  <c r="I5" i="1" l="1"/>
  <c r="J5" i="1" s="1"/>
  <c r="I27" i="1" l="1"/>
  <c r="J27" i="1" s="1"/>
  <c r="I22" i="1"/>
  <c r="J22" i="1" s="1"/>
  <c r="I29" i="1" l="1"/>
  <c r="J29" i="1" s="1"/>
  <c r="I23" i="1"/>
  <c r="J23" i="1" s="1"/>
  <c r="I55" i="1"/>
  <c r="J55" i="1" s="1"/>
  <c r="I57" i="1"/>
  <c r="J57" i="1" s="1"/>
  <c r="I17" i="1"/>
  <c r="J17" i="1" s="1"/>
  <c r="I16" i="1" l="1"/>
  <c r="J16" i="1" s="1"/>
  <c r="I10" i="1"/>
  <c r="J10" i="1" s="1"/>
  <c r="I13" i="1"/>
  <c r="J13" i="1" s="1"/>
  <c r="I19" i="1" l="1"/>
  <c r="J19" i="1" s="1"/>
  <c r="I6" i="1" l="1"/>
  <c r="J6" i="1" s="1"/>
  <c r="I4" i="1"/>
  <c r="J4" i="1" s="1"/>
  <c r="I32" i="1"/>
  <c r="J32" i="1" s="1"/>
  <c r="I35" i="1" l="1"/>
  <c r="J35" i="1" s="1"/>
  <c r="I46" i="1"/>
  <c r="J46" i="1" s="1"/>
  <c r="I47" i="1"/>
  <c r="J47" i="1" s="1"/>
  <c r="I64" i="1"/>
  <c r="J64" i="1" s="1"/>
  <c r="I60" i="1"/>
  <c r="J60" i="1" s="1"/>
  <c r="I58" i="1"/>
  <c r="J58" i="1" s="1"/>
  <c r="I61" i="1" l="1"/>
  <c r="J61" i="1" s="1"/>
  <c r="I34" i="1" l="1"/>
  <c r="J34" i="1" s="1"/>
  <c r="I40" i="1" l="1"/>
  <c r="J40" i="1" s="1"/>
  <c r="I42" i="1"/>
  <c r="J42" i="1" s="1"/>
  <c r="I43" i="1"/>
  <c r="J43" i="1" s="1"/>
  <c r="I45" i="1"/>
  <c r="J45" i="1" s="1"/>
  <c r="I48" i="1"/>
  <c r="J48" i="1" s="1"/>
  <c r="I51" i="1"/>
  <c r="J51" i="1" s="1"/>
  <c r="I53" i="1"/>
  <c r="J53" i="1" s="1"/>
  <c r="I36" i="1"/>
  <c r="J36" i="1" s="1"/>
</calcChain>
</file>

<file path=xl/sharedStrings.xml><?xml version="1.0" encoding="utf-8"?>
<sst xmlns="http://schemas.openxmlformats.org/spreadsheetml/2006/main" count="275" uniqueCount="118">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</sst>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workbookViewId="0">
      <pane ySplit="3" topLeftCell="A7" activePane="bottomLeft" state="frozen"/>
      <selection pane="bottomLeft" activeCell="C26" sqref="C26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bestFit="1" customWidth="1"/>
    <col min="4" max="4" width="10.5703125" bestFit="1" customWidth="1"/>
    <col min="5" max="5" width="12.42578125" bestFit="1" customWidth="1"/>
    <col min="6" max="6" width="9.7109375" customWidth="1"/>
    <col min="7" max="7" width="10.28515625" bestFit="1" customWidth="1"/>
    <col min="8" max="8" width="15.7109375" bestFit="1" customWidth="1"/>
    <col min="9" max="9" width="4.85546875" bestFit="1" customWidth="1"/>
    <col min="10" max="10" width="12.5703125" bestFit="1" customWidth="1"/>
    <col min="11" max="15" width="12.5703125" customWidth="1"/>
  </cols>
  <sheetData>
    <row r="1" spans="1:16" x14ac:dyDescent="0.25">
      <c r="A1" s="1" t="s">
        <v>14</v>
      </c>
      <c r="B1">
        <v>0.3</v>
      </c>
    </row>
    <row r="3" spans="1:16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32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30</v>
      </c>
    </row>
    <row r="4" spans="1:16" x14ac:dyDescent="0.25">
      <c r="A4" t="s">
        <v>35</v>
      </c>
      <c r="B4">
        <v>1800</v>
      </c>
      <c r="D4">
        <v>1</v>
      </c>
      <c r="E4" t="s">
        <v>21</v>
      </c>
      <c r="F4">
        <f>IF(B4 &gt; 1900, ((B4-1900)*10)+400+D4, ((B4-1730)*2)+D4)+VLOOKUP(E4,'ID Scheme'!$A$2:$B$6,2, FALSE)</f>
        <v>741</v>
      </c>
      <c r="G4">
        <v>18</v>
      </c>
      <c r="H4">
        <v>14</v>
      </c>
      <c r="I4" s="2">
        <f>SQRT(G4*H4)/$B$1</f>
        <v>52.915026221291818</v>
      </c>
      <c r="J4" s="2">
        <f>I4*0.9</f>
        <v>47.623523599162638</v>
      </c>
      <c r="K4" s="2" t="s">
        <v>33</v>
      </c>
      <c r="L4" s="3"/>
      <c r="M4" s="3"/>
      <c r="N4" s="3"/>
      <c r="O4" s="2" t="str">
        <f>CONCATENATE(
ROUND(L4*VLOOKUP(E4,'ID Scheme'!$A$2:$E$5,3),0), "x",
ROUND(M4*VLOOKUP(E4,'ID Scheme'!$A$2:$E$5,5),0), "x",
ROUND(N4*VLOOKUP(E4,'ID Scheme'!$A$2:$E$5,4),0))</f>
        <v>0x0x0</v>
      </c>
    </row>
    <row r="5" spans="1:16" x14ac:dyDescent="0.25">
      <c r="A5" t="s">
        <v>49</v>
      </c>
      <c r="B5">
        <v>1833</v>
      </c>
      <c r="C5">
        <f>B5-B4</f>
        <v>33</v>
      </c>
      <c r="D5">
        <v>1</v>
      </c>
      <c r="E5" t="s">
        <v>21</v>
      </c>
      <c r="F5">
        <f>IF(B5 &gt; 1900, ((B5-1900)*10)+400+D5, ((B5-1730)*2)+D5)+VLOOKUP(E5,'ID Scheme'!$A$2:$B$6,2, FALSE)</f>
        <v>807</v>
      </c>
      <c r="G5">
        <v>18</v>
      </c>
      <c r="H5">
        <v>22</v>
      </c>
      <c r="I5" s="2">
        <f>SQRT(G5*H5)/$B$1</f>
        <v>66.332495807108003</v>
      </c>
      <c r="J5" s="2">
        <f>I5*0.9</f>
        <v>59.699246226397207</v>
      </c>
      <c r="K5" s="2" t="s">
        <v>33</v>
      </c>
      <c r="L5" s="3"/>
      <c r="M5" s="3"/>
      <c r="N5" s="3"/>
      <c r="O5" s="2" t="str">
        <f>CONCATENATE(
ROUND(L5*VLOOKUP(E5,'ID Scheme'!$A$2:$E$5,3),0), "x",
ROUND(M5*VLOOKUP(E5,'ID Scheme'!$A$2:$E$5,5),0), "x",
ROUND(N5*VLOOKUP(E5,'ID Scheme'!$A$2:$E$5,4),0))</f>
        <v>0x0x0</v>
      </c>
    </row>
    <row r="6" spans="1:16" x14ac:dyDescent="0.25">
      <c r="A6" t="s">
        <v>37</v>
      </c>
      <c r="B6">
        <v>1911</v>
      </c>
      <c r="C6">
        <f>B6-B5</f>
        <v>78</v>
      </c>
      <c r="D6">
        <v>1</v>
      </c>
      <c r="E6" t="s">
        <v>21</v>
      </c>
      <c r="F6">
        <f>IF(B6 &gt; 1900, ((B6-1900)*10)+400+D6, ((B6-1730)*2)+D6)+VLOOKUP(E6,'ID Scheme'!$A$2:$B$6,2, FALSE)</f>
        <v>1111</v>
      </c>
      <c r="G6">
        <v>20</v>
      </c>
      <c r="H6">
        <v>36</v>
      </c>
      <c r="I6" s="2">
        <f>SQRT(G6*H6)/$B$1</f>
        <v>89.442719099991592</v>
      </c>
      <c r="J6" s="2">
        <f>I6*0.9</f>
        <v>80.498447189992433</v>
      </c>
      <c r="K6" s="2" t="s">
        <v>33</v>
      </c>
      <c r="L6" s="3"/>
      <c r="M6" s="3"/>
      <c r="N6" s="3"/>
      <c r="O6" s="2" t="str">
        <f>CONCATENATE(
ROUND(L6*VLOOKUP(E6,'ID Scheme'!$A$2:$E$5,3),0), "x",
ROUND(M6*VLOOKUP(E6,'ID Scheme'!$A$2:$E$5,5),0), "x",
ROUND(N6*VLOOKUP(E6,'ID Scheme'!$A$2:$E$5,4),0))</f>
        <v>0x0x0</v>
      </c>
    </row>
    <row r="7" spans="1:16" x14ac:dyDescent="0.25">
      <c r="A7" t="s">
        <v>111</v>
      </c>
      <c r="B7">
        <v>1920</v>
      </c>
      <c r="C7">
        <f>B7-B6</f>
        <v>9</v>
      </c>
      <c r="D7">
        <v>1</v>
      </c>
      <c r="E7" t="s">
        <v>21</v>
      </c>
      <c r="F7">
        <f>IF(B7 &gt; 1900, ((B7-1900)*10)+400+D7, ((B7-1730)*2)+D7)+VLOOKUP(E7,'ID Scheme'!$A$2:$B$6,2, FALSE)</f>
        <v>1201</v>
      </c>
      <c r="G7">
        <v>25</v>
      </c>
      <c r="H7">
        <v>46</v>
      </c>
      <c r="I7" s="2">
        <f>SQRT(G7*H7)/$B$1</f>
        <v>113.03883305208781</v>
      </c>
      <c r="J7" s="2">
        <f>I7*0.9</f>
        <v>101.73494974687902</v>
      </c>
      <c r="K7" s="2" t="s">
        <v>33</v>
      </c>
      <c r="L7" s="3"/>
      <c r="M7" s="3"/>
      <c r="N7" s="3"/>
      <c r="O7" s="2" t="str">
        <f>CONCATENATE(
ROUND(L7*VLOOKUP(E7,'ID Scheme'!$A$2:$E$5,3),0), "x",
ROUND(M7*VLOOKUP(E7,'ID Scheme'!$A$2:$E$5,5),0), "x",
ROUND(N7*VLOOKUP(E7,'ID Scheme'!$A$2:$E$5,4),0))</f>
        <v>0x0x0</v>
      </c>
    </row>
    <row r="8" spans="1:16" x14ac:dyDescent="0.25">
      <c r="A8" t="s">
        <v>61</v>
      </c>
      <c r="B8">
        <v>1924</v>
      </c>
      <c r="C8">
        <f>B8-B7</f>
        <v>4</v>
      </c>
      <c r="D8">
        <v>1</v>
      </c>
      <c r="E8" t="s">
        <v>21</v>
      </c>
      <c r="F8">
        <f>IF(B8 &gt; 1900, ((B8-1900)*10)+400+D8, ((B8-1730)*2)+D8)+VLOOKUP(E8,'ID Scheme'!$A$2:$B$6,2, FALSE)</f>
        <v>1241</v>
      </c>
      <c r="G8">
        <v>36</v>
      </c>
      <c r="H8">
        <v>32</v>
      </c>
      <c r="I8" s="2">
        <f>SQRT(G8*H8)/$B$1</f>
        <v>113.13708498984759</v>
      </c>
      <c r="J8" s="2">
        <f>I8*0.9</f>
        <v>101.82337649086284</v>
      </c>
      <c r="K8" s="2" t="s">
        <v>33</v>
      </c>
      <c r="L8" s="3"/>
      <c r="M8" s="3"/>
      <c r="N8" s="3"/>
      <c r="O8" s="2" t="str">
        <f>CONCATENATE(
ROUND(L8*VLOOKUP(E8,'ID Scheme'!$A$2:$E$5,3),0), "x",
ROUND(M8*VLOOKUP(E8,'ID Scheme'!$A$2:$E$5,5),0), "x",
ROUND(N8*VLOOKUP(E8,'ID Scheme'!$A$2:$E$5,4),0))</f>
        <v>0x0x0</v>
      </c>
    </row>
    <row r="9" spans="1:16" ht="14.25" customHeight="1" x14ac:dyDescent="0.25">
      <c r="A9" t="s">
        <v>58</v>
      </c>
      <c r="B9">
        <v>1927</v>
      </c>
      <c r="C9">
        <f>B9-B8</f>
        <v>3</v>
      </c>
      <c r="D9">
        <v>1</v>
      </c>
      <c r="E9" t="s">
        <v>21</v>
      </c>
      <c r="F9">
        <f>IF(B9 &gt; 1900, ((B9-1900)*10)+400+D9, ((B9-1730)*2)+D9)+VLOOKUP(E9,'ID Scheme'!$A$2:$B$6,2, FALSE)</f>
        <v>1271</v>
      </c>
      <c r="G9">
        <v>42</v>
      </c>
      <c r="H9">
        <v>35</v>
      </c>
      <c r="I9" s="2">
        <f>SQRT(G9*H9)/$B$1</f>
        <v>127.80193008453877</v>
      </c>
      <c r="J9" s="2">
        <f>I9*0.9</f>
        <v>115.02173707608489</v>
      </c>
      <c r="K9" s="2" t="s">
        <v>33</v>
      </c>
      <c r="L9" s="3"/>
      <c r="M9" s="3"/>
      <c r="N9" s="3"/>
      <c r="O9" s="2" t="str">
        <f>CONCATENATE(
ROUND(L9*VLOOKUP(E9,'ID Scheme'!$A$2:$E$5,3),0), "x",
ROUND(M9*VLOOKUP(E9,'ID Scheme'!$A$2:$E$5,5),0), "x",
ROUND(N9*VLOOKUP(E9,'ID Scheme'!$A$2:$E$5,4),0))</f>
        <v>0x0x0</v>
      </c>
    </row>
    <row r="10" spans="1:16" x14ac:dyDescent="0.25">
      <c r="A10" t="s">
        <v>39</v>
      </c>
      <c r="B10">
        <v>1929</v>
      </c>
      <c r="C10">
        <f>B10-B9</f>
        <v>2</v>
      </c>
      <c r="D10">
        <v>1</v>
      </c>
      <c r="E10" t="s">
        <v>21</v>
      </c>
      <c r="F10">
        <f>IF(B10 &gt; 1900, ((B10-1900)*10)+400+D10, ((B10-1730)*2)+D10)+VLOOKUP(E10,'ID Scheme'!$A$2:$B$6,2, FALSE)</f>
        <v>1291</v>
      </c>
      <c r="G10">
        <v>29</v>
      </c>
      <c r="H10">
        <v>50</v>
      </c>
      <c r="I10" s="2">
        <f>SQRT(G10*H10)/$B$1</f>
        <v>126.92955176439848</v>
      </c>
      <c r="J10" s="2">
        <f>I10*0.9</f>
        <v>114.23659658795863</v>
      </c>
      <c r="K10" s="2" t="s">
        <v>33</v>
      </c>
      <c r="L10" s="3"/>
      <c r="M10" s="3"/>
      <c r="N10" s="3"/>
      <c r="O10" s="2" t="str">
        <f>CONCATENATE(
ROUND(L10*VLOOKUP(E10,'ID Scheme'!$A$2:$E$5,3),0), "x",
ROUND(M10*VLOOKUP(E10,'ID Scheme'!$A$2:$E$5,5),0), "x",
ROUND(N10*VLOOKUP(E10,'ID Scheme'!$A$2:$E$5,4),0))</f>
        <v>0x0x0</v>
      </c>
    </row>
    <row r="11" spans="1:16" x14ac:dyDescent="0.25">
      <c r="A11" t="s">
        <v>57</v>
      </c>
      <c r="B11">
        <v>1933</v>
      </c>
      <c r="C11">
        <f>B11-B10</f>
        <v>4</v>
      </c>
      <c r="D11">
        <v>1</v>
      </c>
      <c r="E11" t="s">
        <v>21</v>
      </c>
      <c r="F11">
        <f>IF(B11 &gt; 1900, ((B11-1900)*10)+400+D11, ((B11-1730)*2)+D11)+VLOOKUP(E11,'ID Scheme'!$A$2:$B$6,2, FALSE)</f>
        <v>1331</v>
      </c>
      <c r="G11">
        <v>40</v>
      </c>
      <c r="H11">
        <v>44</v>
      </c>
      <c r="I11" s="2">
        <f>SQRT(G11*H11)/$B$1</f>
        <v>139.84117975602021</v>
      </c>
      <c r="J11" s="2">
        <f>I11*0.9</f>
        <v>125.85706178041819</v>
      </c>
      <c r="K11" s="2" t="s">
        <v>33</v>
      </c>
      <c r="L11" s="3"/>
      <c r="M11" s="3"/>
      <c r="N11" s="3"/>
      <c r="O11" s="2" t="str">
        <f>CONCATENATE(
ROUND(L11*VLOOKUP(E11,'ID Scheme'!$A$2:$E$5,3),0), "x",
ROUND(M11*VLOOKUP(E11,'ID Scheme'!$A$2:$E$5,5),0), "x",
ROUND(N11*VLOOKUP(E11,'ID Scheme'!$A$2:$E$5,4),0))</f>
        <v>0x0x0</v>
      </c>
    </row>
    <row r="12" spans="1:16" x14ac:dyDescent="0.25">
      <c r="A12" t="s">
        <v>110</v>
      </c>
      <c r="B12">
        <v>1937</v>
      </c>
      <c r="C12">
        <f>B12-B11</f>
        <v>4</v>
      </c>
      <c r="D12">
        <v>1</v>
      </c>
      <c r="E12" t="s">
        <v>21</v>
      </c>
      <c r="F12">
        <f>IF(B12 &gt; 1900, ((B12-1900)*10)+400+D12, ((B12-1730)*2)+D12)+VLOOKUP(E12,'ID Scheme'!$A$2:$B$6,2, FALSE)</f>
        <v>1371</v>
      </c>
      <c r="G12">
        <v>44</v>
      </c>
      <c r="H12">
        <v>38</v>
      </c>
      <c r="I12" s="2">
        <f>SQRT(G12*H12)/$B$1</f>
        <v>136.30032200173915</v>
      </c>
      <c r="J12" s="2">
        <f>I12*0.9</f>
        <v>122.67028980156523</v>
      </c>
      <c r="K12" s="2" t="s">
        <v>33</v>
      </c>
      <c r="L12" s="3">
        <v>8.4</v>
      </c>
      <c r="M12" s="3">
        <v>2.4</v>
      </c>
      <c r="N12" s="3">
        <v>2.6</v>
      </c>
      <c r="O12" s="2" t="str">
        <f>CONCATENATE(
ROUND(L12*VLOOKUP(E12,'ID Scheme'!$A$2:$E$5,3),0), "x",
ROUND(M12*VLOOKUP(E12,'ID Scheme'!$A$2:$E$5,5),0), "x",
ROUND(N12*VLOOKUP(E12,'ID Scheme'!$A$2:$E$5,4),0))</f>
        <v>39x17x13</v>
      </c>
    </row>
    <row r="13" spans="1:16" x14ac:dyDescent="0.25">
      <c r="A13" t="s">
        <v>40</v>
      </c>
      <c r="B13">
        <v>1945</v>
      </c>
      <c r="C13">
        <f>B13-B12</f>
        <v>8</v>
      </c>
      <c r="D13">
        <v>1</v>
      </c>
      <c r="E13" t="s">
        <v>21</v>
      </c>
      <c r="F13">
        <f>IF(B13 &gt; 1900, ((B13-1900)*10)+400+D13, ((B13-1730)*2)+D13)+VLOOKUP(E13,'ID Scheme'!$A$2:$B$6,2, FALSE)</f>
        <v>1451</v>
      </c>
      <c r="G13">
        <v>38</v>
      </c>
      <c r="H13">
        <v>57</v>
      </c>
      <c r="I13" s="2">
        <f>SQRT(G13*H13)/$B$1</f>
        <v>155.13435037626795</v>
      </c>
      <c r="J13" s="2">
        <f>I13*0.9</f>
        <v>139.62091533864117</v>
      </c>
      <c r="K13" s="2" t="s">
        <v>33</v>
      </c>
      <c r="L13" s="3"/>
      <c r="M13" s="3"/>
      <c r="N13" s="3"/>
      <c r="O13" s="2" t="str">
        <f>CONCATENATE(
ROUND(L13*VLOOKUP(E13,'ID Scheme'!$A$2:$E$5,3),0), "x",
ROUND(M13*VLOOKUP(E13,'ID Scheme'!$A$2:$E$5,5),0), "x",
ROUND(N13*VLOOKUP(E13,'ID Scheme'!$A$2:$E$5,4),0))</f>
        <v>0x0x0</v>
      </c>
    </row>
    <row r="14" spans="1:16" x14ac:dyDescent="0.25">
      <c r="A14" t="s">
        <v>104</v>
      </c>
      <c r="B14">
        <v>1949</v>
      </c>
      <c r="C14">
        <f>B14-B13</f>
        <v>4</v>
      </c>
      <c r="D14">
        <v>1</v>
      </c>
      <c r="E14" t="s">
        <v>21</v>
      </c>
      <c r="F14">
        <f>IF(B14 &gt; 1900, ((B14-1900)*10)+400+D14, ((B14-1730)*2)+D14)+VLOOKUP(E14,'ID Scheme'!$A$2:$B$6,2, FALSE)</f>
        <v>1491</v>
      </c>
      <c r="G14">
        <v>42</v>
      </c>
      <c r="H14">
        <v>58</v>
      </c>
      <c r="I14" s="2">
        <f>SQRT(G14*H14)/$B$1</f>
        <v>164.51950239004088</v>
      </c>
      <c r="J14" s="2">
        <f>I14*0.9</f>
        <v>148.06755215103681</v>
      </c>
      <c r="K14" s="2" t="s">
        <v>33</v>
      </c>
      <c r="L14" s="3">
        <v>9.1</v>
      </c>
      <c r="M14" s="3">
        <v>2.4</v>
      </c>
      <c r="N14" s="3">
        <v>3.9</v>
      </c>
      <c r="O14" s="2" t="str">
        <f>CONCATENATE(
ROUND(L14*VLOOKUP(E14,'ID Scheme'!$A$2:$E$5,3),0), "x",
ROUND(M14*VLOOKUP(E14,'ID Scheme'!$A$2:$E$5,5),0), "x",
ROUND(N14*VLOOKUP(E14,'ID Scheme'!$A$2:$E$5,4),0))</f>
        <v>42x17x19</v>
      </c>
      <c r="P14" t="s">
        <v>105</v>
      </c>
    </row>
    <row r="15" spans="1:16" x14ac:dyDescent="0.25">
      <c r="A15" t="s">
        <v>103</v>
      </c>
      <c r="B15">
        <v>1950</v>
      </c>
      <c r="C15">
        <f>B15-B14</f>
        <v>1</v>
      </c>
      <c r="D15">
        <v>1</v>
      </c>
      <c r="E15" t="s">
        <v>21</v>
      </c>
      <c r="F15">
        <f>IF(B15 &gt; 1900, ((B15-1900)*10)+400+D15, ((B15-1730)*2)+D15)+VLOOKUP(E15,'ID Scheme'!$A$2:$B$6,2, FALSE)</f>
        <v>1501</v>
      </c>
      <c r="G15">
        <v>45</v>
      </c>
      <c r="H15">
        <v>42</v>
      </c>
      <c r="I15" s="2">
        <f>SQRT(G15*H15)/$B$1</f>
        <v>144.91376746189439</v>
      </c>
      <c r="J15" s="2">
        <f>I15*0.9</f>
        <v>130.42239071570495</v>
      </c>
      <c r="K15" s="2" t="s">
        <v>33</v>
      </c>
      <c r="L15" s="3">
        <v>9.1</v>
      </c>
      <c r="M15" s="3">
        <v>2.4</v>
      </c>
      <c r="N15" s="3">
        <v>2.6</v>
      </c>
      <c r="O15" s="2" t="str">
        <f>CONCATENATE(
ROUND(L15*VLOOKUP(E15,'ID Scheme'!$A$2:$E$5,3),0), "x",
ROUND(M15*VLOOKUP(E15,'ID Scheme'!$A$2:$E$5,5),0), "x",
ROUND(N15*VLOOKUP(E15,'ID Scheme'!$A$2:$E$5,4),0))</f>
        <v>42x17x13</v>
      </c>
      <c r="P15" t="s">
        <v>105</v>
      </c>
    </row>
    <row r="16" spans="1:16" x14ac:dyDescent="0.25">
      <c r="A16" t="s">
        <v>41</v>
      </c>
      <c r="B16">
        <v>1954</v>
      </c>
      <c r="C16">
        <f>B16-B15</f>
        <v>4</v>
      </c>
      <c r="D16">
        <v>1</v>
      </c>
      <c r="E16" t="s">
        <v>21</v>
      </c>
      <c r="F16">
        <f>IF(B16 &gt; 1900, ((B16-1900)*10)+400+D16, ((B16-1730)*2)+D16)+VLOOKUP(E16,'ID Scheme'!$A$2:$B$6,2, FALSE)</f>
        <v>1541</v>
      </c>
      <c r="G16">
        <v>40</v>
      </c>
      <c r="H16">
        <v>72</v>
      </c>
      <c r="I16" s="2">
        <f>SQRT(G16*H16)/$B$1</f>
        <v>178.88543819998318</v>
      </c>
      <c r="J16" s="2">
        <f>I16*0.9</f>
        <v>160.99689437998487</v>
      </c>
      <c r="K16" s="2" t="s">
        <v>33</v>
      </c>
      <c r="L16" s="3"/>
      <c r="M16" s="3"/>
      <c r="N16" s="3"/>
      <c r="O16" s="2" t="str">
        <f>CONCATENATE(
ROUND(L16*VLOOKUP(E16,'ID Scheme'!$A$2:$E$5,3),0), "x",
ROUND(M16*VLOOKUP(E16,'ID Scheme'!$A$2:$E$5,5),0), "x",
ROUND(N16*VLOOKUP(E16,'ID Scheme'!$A$2:$E$5,4),0))</f>
        <v>0x0x0</v>
      </c>
    </row>
    <row r="17" spans="1:16" x14ac:dyDescent="0.25">
      <c r="A17" t="s">
        <v>42</v>
      </c>
      <c r="B17">
        <v>1958</v>
      </c>
      <c r="C17">
        <f>B17-B16</f>
        <v>4</v>
      </c>
      <c r="D17">
        <v>1</v>
      </c>
      <c r="E17" t="s">
        <v>21</v>
      </c>
      <c r="F17">
        <f>IF(B17 &gt; 1900, ((B17-1900)*10)+400+D17, ((B17-1730)*2)+D17)+VLOOKUP(E17,'ID Scheme'!$A$2:$B$6,2, FALSE)</f>
        <v>1581</v>
      </c>
      <c r="G17">
        <v>76</v>
      </c>
      <c r="H17">
        <v>34</v>
      </c>
      <c r="I17" s="2">
        <f>SQRT(G17*H17)/$B$1</f>
        <v>169.44353369518447</v>
      </c>
      <c r="J17" s="2">
        <f>I17*0.9</f>
        <v>152.49918032566603</v>
      </c>
      <c r="K17" s="2" t="s">
        <v>33</v>
      </c>
      <c r="L17" s="3"/>
      <c r="M17" s="3"/>
      <c r="N17" s="3"/>
      <c r="O17" s="2" t="str">
        <f>CONCATENATE(
ROUND(L17*VLOOKUP(E17,'ID Scheme'!$A$2:$E$5,3),0), "x",
ROUND(M17*VLOOKUP(E17,'ID Scheme'!$A$2:$E$5,5),0), "x",
ROUND(N17*VLOOKUP(E17,'ID Scheme'!$A$2:$E$5,4),0))</f>
        <v>0x0x0</v>
      </c>
    </row>
    <row r="18" spans="1:16" x14ac:dyDescent="0.25">
      <c r="A18" t="s">
        <v>73</v>
      </c>
      <c r="B18">
        <v>1958</v>
      </c>
      <c r="C18">
        <f>B18-B17</f>
        <v>0</v>
      </c>
      <c r="D18">
        <v>2</v>
      </c>
      <c r="E18" t="s">
        <v>21</v>
      </c>
      <c r="F18">
        <f>IF(B18 &gt; 1900, ((B18-1900)*10)+400+D18, ((B18-1730)*2)+D18)+VLOOKUP(E18,'ID Scheme'!$A$2:$B$6,2, FALSE)</f>
        <v>1582</v>
      </c>
      <c r="G18">
        <v>55</v>
      </c>
      <c r="H18">
        <v>57</v>
      </c>
      <c r="I18" s="2">
        <f>SQRT(G18*H18)/$B$1</f>
        <v>186.63690238892559</v>
      </c>
      <c r="J18" s="2">
        <f>I18*0.9</f>
        <v>167.97321215003305</v>
      </c>
      <c r="K18" s="2" t="s">
        <v>33</v>
      </c>
      <c r="L18" s="3"/>
      <c r="M18" s="3"/>
      <c r="N18" s="3"/>
      <c r="O18" s="2" t="str">
        <f>CONCATENATE(
ROUND(L18*VLOOKUP(E18,'ID Scheme'!$A$2:$E$5,3),0), "x",
ROUND(M18*VLOOKUP(E18,'ID Scheme'!$A$2:$E$5,5),0), "x",
ROUND(N18*VLOOKUP(E18,'ID Scheme'!$A$2:$E$5,4),0))</f>
        <v>0x0x0</v>
      </c>
    </row>
    <row r="19" spans="1:16" x14ac:dyDescent="0.25">
      <c r="A19" t="s">
        <v>38</v>
      </c>
      <c r="B19">
        <v>1963</v>
      </c>
      <c r="C19">
        <f>B19-B18</f>
        <v>5</v>
      </c>
      <c r="D19">
        <v>1</v>
      </c>
      <c r="E19" t="s">
        <v>21</v>
      </c>
      <c r="F19">
        <f>IF(B19 &gt; 1900, ((B19-1900)*10)+400+D19, ((B19-1730)*2)+D19)+VLOOKUP(E19,'ID Scheme'!$A$2:$B$6,2, FALSE)</f>
        <v>1631</v>
      </c>
      <c r="G19">
        <v>55</v>
      </c>
      <c r="H19">
        <v>52</v>
      </c>
      <c r="I19" s="2">
        <f>SQRT(G19*H19)/$B$1</f>
        <v>178.26322609494585</v>
      </c>
      <c r="J19" s="2">
        <f>I19*0.9</f>
        <v>160.43690348545127</v>
      </c>
      <c r="K19" s="2" t="s">
        <v>33</v>
      </c>
      <c r="L19" s="3">
        <v>11</v>
      </c>
      <c r="M19" s="3">
        <v>2.5</v>
      </c>
      <c r="N19" s="3"/>
      <c r="O19" s="2" t="str">
        <f>CONCATENATE(
ROUND(L19*VLOOKUP(E19,'ID Scheme'!$A$2:$E$5,3),0), "x",
ROUND(M19*VLOOKUP(E19,'ID Scheme'!$A$2:$E$5,5),0), "x",
ROUND(N19*VLOOKUP(E19,'ID Scheme'!$A$2:$E$5,4),0))</f>
        <v>51x18x0</v>
      </c>
    </row>
    <row r="20" spans="1:16" x14ac:dyDescent="0.25">
      <c r="A20" t="s">
        <v>59</v>
      </c>
      <c r="B20">
        <v>1972</v>
      </c>
      <c r="C20">
        <f>B20-B19</f>
        <v>9</v>
      </c>
      <c r="D20">
        <v>1</v>
      </c>
      <c r="E20" t="s">
        <v>21</v>
      </c>
      <c r="F20">
        <f>IF(B20 &gt; 1900, ((B20-1900)*10)+400+D20, ((B20-1730)*2)+D20)+VLOOKUP(E20,'ID Scheme'!$A$2:$B$6,2, FALSE)</f>
        <v>1721</v>
      </c>
      <c r="G20">
        <v>52</v>
      </c>
      <c r="H20">
        <v>58</v>
      </c>
      <c r="I20" s="2">
        <f>SQRT(G20*H20)/$B$1</f>
        <v>183.06040290327977</v>
      </c>
      <c r="J20" s="2">
        <f>I20*0.9</f>
        <v>164.75436261295178</v>
      </c>
      <c r="K20" s="2" t="s">
        <v>33</v>
      </c>
      <c r="L20" s="3">
        <v>11.3</v>
      </c>
      <c r="M20" s="3">
        <v>2.5</v>
      </c>
      <c r="N20" s="3"/>
      <c r="O20" s="2" t="str">
        <f>CONCATENATE(
ROUND(L20*VLOOKUP(E20,'ID Scheme'!$A$2:$E$5,3),0), "x",
ROUND(M20*VLOOKUP(E20,'ID Scheme'!$A$2:$E$5,5),0), "x",
ROUND(N20*VLOOKUP(E20,'ID Scheme'!$A$2:$E$5,4),0))</f>
        <v>53x18x0</v>
      </c>
    </row>
    <row r="21" spans="1:16" x14ac:dyDescent="0.25">
      <c r="A21" t="s">
        <v>113</v>
      </c>
      <c r="B21">
        <v>1977</v>
      </c>
      <c r="C21">
        <f>B21-B20</f>
        <v>5</v>
      </c>
      <c r="D21">
        <v>1</v>
      </c>
      <c r="E21" t="s">
        <v>21</v>
      </c>
      <c r="F21">
        <f>IF(B21 &gt; 1900, ((B21-1900)*10)+400+D21, ((B21-1730)*2)+D21)+VLOOKUP(E21,'ID Scheme'!$A$2:$B$6,2, FALSE)</f>
        <v>1771</v>
      </c>
      <c r="G21">
        <v>45</v>
      </c>
      <c r="H21">
        <v>71</v>
      </c>
      <c r="I21" s="2">
        <f>SQRT(G21*H21)/$B$1</f>
        <v>188.41443681416774</v>
      </c>
      <c r="J21" s="2">
        <f>I21*0.9</f>
        <v>169.57299313275098</v>
      </c>
      <c r="K21" s="2" t="s">
        <v>33</v>
      </c>
      <c r="L21" s="3">
        <v>12</v>
      </c>
      <c r="M21" s="3">
        <v>2.5</v>
      </c>
      <c r="N21" s="3">
        <v>4.2</v>
      </c>
      <c r="O21" s="2" t="str">
        <f>CONCATENATE(
ROUND(L21*VLOOKUP(E21,'ID Scheme'!$A$2:$E$5,3),0), "x",
ROUND(M21*VLOOKUP(E21,'ID Scheme'!$A$2:$E$5,5),0), "x",
ROUND(N21*VLOOKUP(E21,'ID Scheme'!$A$2:$E$5,4),0))</f>
        <v>56x18x20</v>
      </c>
    </row>
    <row r="22" spans="1:16" x14ac:dyDescent="0.25">
      <c r="A22" t="s">
        <v>47</v>
      </c>
      <c r="B22">
        <v>1978</v>
      </c>
      <c r="C22">
        <f>B22-B21</f>
        <v>1</v>
      </c>
      <c r="D22">
        <v>1</v>
      </c>
      <c r="E22" t="s">
        <v>21</v>
      </c>
      <c r="F22">
        <f>IF(B22 &gt; 1900, ((B22-1900)*10)+400+D22, ((B22-1730)*2)+D22)+VLOOKUP(E22,'ID Scheme'!$A$2:$B$6,2, FALSE)</f>
        <v>1781</v>
      </c>
      <c r="G22">
        <v>62</v>
      </c>
      <c r="H22">
        <v>55</v>
      </c>
      <c r="I22" s="2">
        <f>SQRT(G22*H22)/$B$1</f>
        <v>194.65068427541911</v>
      </c>
      <c r="J22" s="2">
        <f>I22*0.9</f>
        <v>175.18561584787722</v>
      </c>
      <c r="K22" s="2" t="s">
        <v>33</v>
      </c>
      <c r="L22" s="3">
        <v>12</v>
      </c>
      <c r="M22" s="3">
        <v>2.5</v>
      </c>
      <c r="N22" s="3">
        <v>3.3</v>
      </c>
      <c r="O22" s="2" t="str">
        <f>CONCATENATE(
ROUND(L22*VLOOKUP(E22,'ID Scheme'!$A$2:$E$5,3),0), "x",
ROUND(M22*VLOOKUP(E22,'ID Scheme'!$A$2:$E$5,5),0), "x",
ROUND(N22*VLOOKUP(E22,'ID Scheme'!$A$2:$E$5,4),0))</f>
        <v>56x18x16</v>
      </c>
    </row>
    <row r="23" spans="1:16" x14ac:dyDescent="0.25">
      <c r="A23" t="s">
        <v>45</v>
      </c>
      <c r="B23">
        <v>1980</v>
      </c>
      <c r="C23">
        <f>B23-B22</f>
        <v>2</v>
      </c>
      <c r="D23">
        <v>1</v>
      </c>
      <c r="E23" t="s">
        <v>21</v>
      </c>
      <c r="F23">
        <f>IF(B23 &gt; 1900, ((B23-1900)*10)+400+D23, ((B23-1730)*2)+D23)+VLOOKUP(E23,'ID Scheme'!$A$2:$B$6,2, FALSE)</f>
        <v>1801</v>
      </c>
      <c r="G23">
        <v>47</v>
      </c>
      <c r="H23">
        <v>73</v>
      </c>
      <c r="I23" s="2">
        <f>SQRT(G23*H23)/$B$1</f>
        <v>195.2491286080996</v>
      </c>
      <c r="J23" s="2">
        <f>I23*0.9</f>
        <v>175.72421574728963</v>
      </c>
      <c r="K23" s="2" t="s">
        <v>33</v>
      </c>
      <c r="L23" s="3">
        <v>12</v>
      </c>
      <c r="M23" s="3">
        <v>2.5</v>
      </c>
      <c r="N23" s="3">
        <v>4.2</v>
      </c>
      <c r="O23" s="2" t="str">
        <f>CONCATENATE(
ROUND(L23*VLOOKUP(E23,'ID Scheme'!$A$2:$E$5,3),0), "x",
ROUND(M23*VLOOKUP(E23,'ID Scheme'!$A$2:$E$5,5),0), "x",
ROUND(N23*VLOOKUP(E23,'ID Scheme'!$A$2:$E$5,4),0))</f>
        <v>56x18x20</v>
      </c>
    </row>
    <row r="24" spans="1:16" x14ac:dyDescent="0.25">
      <c r="A24" t="s">
        <v>60</v>
      </c>
      <c r="B24">
        <v>1989</v>
      </c>
      <c r="C24">
        <f>B24-B23</f>
        <v>9</v>
      </c>
      <c r="D24">
        <v>1</v>
      </c>
      <c r="E24" t="s">
        <v>21</v>
      </c>
      <c r="F24">
        <f>IF(B24 &gt; 1900, ((B24-1900)*10)+400+D24, ((B24-1730)*2)+D24)+VLOOKUP(E24,'ID Scheme'!$A$2:$B$6,2, FALSE)</f>
        <v>1891</v>
      </c>
      <c r="G24">
        <v>56</v>
      </c>
      <c r="H24">
        <v>50</v>
      </c>
      <c r="I24" s="2">
        <f>SQRT(G24*H24)/$B$1</f>
        <v>176.38342073763937</v>
      </c>
      <c r="J24" s="2">
        <f>I24*0.9</f>
        <v>158.74507866387543</v>
      </c>
      <c r="K24" s="2" t="s">
        <v>33</v>
      </c>
      <c r="L24" s="3">
        <v>10.199999999999999</v>
      </c>
      <c r="M24" s="3">
        <v>2.4</v>
      </c>
      <c r="N24" s="3">
        <v>2.7</v>
      </c>
      <c r="O24" s="2" t="str">
        <f>CONCATENATE(
ROUND(L24*VLOOKUP(E24,'ID Scheme'!$A$2:$E$5,3),0), "x",
ROUND(M24*VLOOKUP(E24,'ID Scheme'!$A$2:$E$5,5),0), "x",
ROUND(N24*VLOOKUP(E24,'ID Scheme'!$A$2:$E$5,4),0))</f>
        <v>48x17x13</v>
      </c>
    </row>
    <row r="25" spans="1:16" x14ac:dyDescent="0.25">
      <c r="A25" t="s">
        <v>116</v>
      </c>
      <c r="B25">
        <v>1995</v>
      </c>
      <c r="C25">
        <f>B25-B24</f>
        <v>6</v>
      </c>
      <c r="D25">
        <v>1</v>
      </c>
      <c r="E25" t="s">
        <v>21</v>
      </c>
      <c r="F25">
        <f>IF(B25 &gt; 1900, ((B25-1900)*10)+400+D25, ((B25-1730)*2)+D25)+VLOOKUP(E25,'ID Scheme'!$A$2:$B$6,2, FALSE)</f>
        <v>1951</v>
      </c>
      <c r="G25">
        <v>60</v>
      </c>
      <c r="H25">
        <v>53</v>
      </c>
      <c r="I25" s="2">
        <f>SQRT(G25*H25)/$B$1</f>
        <v>187.97162906495581</v>
      </c>
      <c r="J25" s="2">
        <f>I25*0.9</f>
        <v>169.17446615846023</v>
      </c>
      <c r="K25" s="2" t="s">
        <v>33</v>
      </c>
      <c r="L25" s="3">
        <v>10.199999999999999</v>
      </c>
      <c r="M25" s="3">
        <v>2.4</v>
      </c>
      <c r="N25" s="3">
        <v>2.7</v>
      </c>
      <c r="O25" s="2" t="str">
        <f>CONCATENATE(
ROUND(L25*VLOOKUP(E25,'ID Scheme'!$A$2:$E$5,3),0), "x",
ROUND(M25*VLOOKUP(E25,'ID Scheme'!$A$2:$E$5,5),0), "x",
ROUND(N25*VLOOKUP(E25,'ID Scheme'!$A$2:$E$5,4),0))</f>
        <v>48x17x13</v>
      </c>
      <c r="P25" t="s">
        <v>117</v>
      </c>
    </row>
    <row r="26" spans="1:16" x14ac:dyDescent="0.25">
      <c r="A26" t="s">
        <v>78</v>
      </c>
      <c r="B26">
        <v>1998</v>
      </c>
      <c r="C26">
        <f>B26-B25</f>
        <v>3</v>
      </c>
      <c r="D26">
        <v>1</v>
      </c>
      <c r="E26" t="s">
        <v>21</v>
      </c>
      <c r="F26">
        <f>IF(B26 &gt; 1900, ((B26-1900)*10)+400+D26, ((B26-1730)*2)+D26)+VLOOKUP(E26,'ID Scheme'!$A$2:$B$6,2, FALSE)</f>
        <v>1981</v>
      </c>
      <c r="G26">
        <v>59</v>
      </c>
      <c r="H26">
        <v>33</v>
      </c>
      <c r="I26" s="2">
        <f>SQRT(G26*H26)/$B$1</f>
        <v>147.08274315273474</v>
      </c>
      <c r="J26" s="2">
        <f>I26*0.9</f>
        <v>132.37446883746128</v>
      </c>
      <c r="K26" s="2" t="s">
        <v>33</v>
      </c>
      <c r="L26" s="3">
        <v>10.199999999999999</v>
      </c>
      <c r="M26" s="3">
        <v>2.2999999999999998</v>
      </c>
      <c r="N26" s="3">
        <v>2.7</v>
      </c>
      <c r="O26" s="2" t="str">
        <f>CONCATENATE(
ROUND(L26*VLOOKUP(E26,'ID Scheme'!$A$2:$E$5,3),0), "x",
ROUND(M26*VLOOKUP(E26,'ID Scheme'!$A$2:$E$5,5),0), "x",
ROUND(N26*VLOOKUP(E26,'ID Scheme'!$A$2:$E$5,4),0))</f>
        <v>48x17x13</v>
      </c>
    </row>
    <row r="27" spans="1:16" x14ac:dyDescent="0.25">
      <c r="A27" t="s">
        <v>48</v>
      </c>
      <c r="B27">
        <v>2001</v>
      </c>
      <c r="C27">
        <f>B27-B26</f>
        <v>3</v>
      </c>
      <c r="D27">
        <v>1</v>
      </c>
      <c r="E27" t="s">
        <v>21</v>
      </c>
      <c r="F27">
        <f>IF(B27 &gt; 1900, ((B27-1900)*10)+400+D27, ((B27-1730)*2)+D27)+VLOOKUP(E27,'ID Scheme'!$A$2:$B$6,2, FALSE)</f>
        <v>2011</v>
      </c>
      <c r="G27">
        <v>70</v>
      </c>
      <c r="H27">
        <v>58</v>
      </c>
      <c r="I27" s="2">
        <f>SQRT(G27*H27)/$B$1</f>
        <v>212.39376429431988</v>
      </c>
      <c r="J27" s="2">
        <f>I27*0.9</f>
        <v>191.15438786488789</v>
      </c>
      <c r="K27" s="2" t="s">
        <v>33</v>
      </c>
      <c r="L27" s="3">
        <v>12</v>
      </c>
      <c r="M27" s="3">
        <v>2.5</v>
      </c>
      <c r="N27" s="3">
        <v>3.3</v>
      </c>
      <c r="O27" s="2" t="str">
        <f>CONCATENATE(
ROUND(L27*VLOOKUP(E27,'ID Scheme'!$A$2:$E$5,3),0), "x",
ROUND(M27*VLOOKUP(E27,'ID Scheme'!$A$2:$E$5,5),0), "x",
ROUND(N27*VLOOKUP(E27,'ID Scheme'!$A$2:$E$5,4),0))</f>
        <v>56x18x16</v>
      </c>
    </row>
    <row r="28" spans="1:16" x14ac:dyDescent="0.25">
      <c r="A28" t="s">
        <v>72</v>
      </c>
      <c r="B28">
        <v>2001</v>
      </c>
      <c r="C28">
        <f>B28-B27</f>
        <v>0</v>
      </c>
      <c r="D28">
        <v>2</v>
      </c>
      <c r="E28" t="s">
        <v>21</v>
      </c>
      <c r="F28">
        <f>IF(B28 &gt; 1900, ((B28-1900)*10)+400+D28, ((B28-1730)*2)+D28)+VLOOKUP(E28,'ID Scheme'!$A$2:$B$6,2, FALSE)</f>
        <v>2012</v>
      </c>
      <c r="G28">
        <v>55</v>
      </c>
      <c r="H28">
        <v>140</v>
      </c>
      <c r="I28" s="2">
        <f>SQRT(G28*H28)/$B$1</f>
        <v>292.49881291307071</v>
      </c>
      <c r="J28" s="2">
        <f>I28*0.9</f>
        <v>263.24893162176363</v>
      </c>
      <c r="K28" s="2" t="s">
        <v>33</v>
      </c>
      <c r="L28" s="3">
        <v>18</v>
      </c>
      <c r="M28" s="3">
        <v>2.5</v>
      </c>
      <c r="N28" s="3">
        <v>3.2</v>
      </c>
      <c r="O28" s="2" t="str">
        <f>CONCATENATE(
ROUND(L28*VLOOKUP(E28,'ID Scheme'!$A$2:$E$5,3),0), "x",
ROUND(M28*VLOOKUP(E28,'ID Scheme'!$A$2:$E$5,5),0), "x",
ROUND(N28*VLOOKUP(E28,'ID Scheme'!$A$2:$E$5,4),0))</f>
        <v>84x18x15</v>
      </c>
    </row>
    <row r="29" spans="1:16" x14ac:dyDescent="0.25">
      <c r="A29" t="s">
        <v>46</v>
      </c>
      <c r="B29">
        <v>2005</v>
      </c>
      <c r="C29">
        <f>B29-B28</f>
        <v>4</v>
      </c>
      <c r="D29">
        <v>1</v>
      </c>
      <c r="E29" t="s">
        <v>21</v>
      </c>
      <c r="F29">
        <f>IF(B29 &gt; 1900, ((B29-1900)*10)+400+D29, ((B29-1730)*2)+D29)+VLOOKUP(E29,'ID Scheme'!$A$2:$B$6,2, FALSE)</f>
        <v>2051</v>
      </c>
      <c r="G29">
        <v>60</v>
      </c>
      <c r="H29">
        <v>90</v>
      </c>
      <c r="I29" s="2">
        <f>SQRT(G29*H29)/$B$1</f>
        <v>244.94897427831785</v>
      </c>
      <c r="J29" s="2">
        <f>I29*0.9</f>
        <v>220.45407685048608</v>
      </c>
      <c r="K29" s="2" t="s">
        <v>33</v>
      </c>
      <c r="L29" s="3">
        <v>11.4</v>
      </c>
      <c r="M29" s="3">
        <v>2.5499999999999998</v>
      </c>
      <c r="N29" s="3">
        <v>4.2</v>
      </c>
      <c r="O29" s="2" t="str">
        <f>CONCATENATE(
ROUND(L29*VLOOKUP(E29,'ID Scheme'!$A$2:$E$5,3),0), "x",
ROUND(M29*VLOOKUP(E29,'ID Scheme'!$A$2:$E$5,5),0), "x",
ROUND(N29*VLOOKUP(E29,'ID Scheme'!$A$2:$E$5,4),0))</f>
        <v>53x18x20</v>
      </c>
    </row>
    <row r="30" spans="1:16" x14ac:dyDescent="0.25">
      <c r="A30" t="s">
        <v>80</v>
      </c>
      <c r="B30">
        <v>2012</v>
      </c>
      <c r="C30">
        <f>B30-B29</f>
        <v>7</v>
      </c>
      <c r="D30">
        <v>1</v>
      </c>
      <c r="E30" t="s">
        <v>21</v>
      </c>
      <c r="F30">
        <f>IF(B30 &gt; 1900, ((B30-1900)*10)+400+D30, ((B30-1730)*2)+D30)+VLOOKUP(E30,'ID Scheme'!$A$2:$B$6,2, FALSE)</f>
        <v>2121</v>
      </c>
      <c r="G30">
        <v>50</v>
      </c>
      <c r="H30">
        <v>87</v>
      </c>
      <c r="I30" s="2">
        <f>SQRT(G30*H30)/$B$1</f>
        <v>219.84843263788198</v>
      </c>
      <c r="J30" s="2">
        <f>I30*0.9</f>
        <v>197.86358937409378</v>
      </c>
      <c r="K30" s="2" t="s">
        <v>33</v>
      </c>
      <c r="L30" s="3"/>
      <c r="M30" s="3"/>
      <c r="N30" s="3"/>
      <c r="O30" s="2" t="str">
        <f>CONCATENATE(
ROUND(L30*VLOOKUP(E30,'ID Scheme'!$A$2:$E$5,3),0), "x",
ROUND(M30*VLOOKUP(E30,'ID Scheme'!$A$2:$E$5,5),0), "x",
ROUND(N30*VLOOKUP(E30,'ID Scheme'!$A$2:$E$5,4),0))</f>
        <v>0x0x0</v>
      </c>
    </row>
    <row r="31" spans="1:16" x14ac:dyDescent="0.25">
      <c r="A31" t="s">
        <v>79</v>
      </c>
      <c r="B31">
        <v>2012</v>
      </c>
      <c r="C31">
        <f>B31-B30</f>
        <v>0</v>
      </c>
      <c r="D31">
        <v>2</v>
      </c>
      <c r="E31" t="s">
        <v>21</v>
      </c>
      <c r="F31">
        <f>IF(B31 &gt; 1900, ((B31-1900)*10)+400+D31, ((B31-1730)*2)+D31)+VLOOKUP(E31,'ID Scheme'!$A$2:$B$6,2, FALSE)</f>
        <v>2122</v>
      </c>
      <c r="G31">
        <v>60</v>
      </c>
      <c r="H31">
        <v>35</v>
      </c>
      <c r="I31" s="2">
        <f>SQRT(G31*H31)/$B$1</f>
        <v>152.75252316519467</v>
      </c>
      <c r="J31" s="2">
        <f>I31*0.9</f>
        <v>137.4772708486752</v>
      </c>
      <c r="K31" s="2" t="s">
        <v>33</v>
      </c>
      <c r="L31" s="3">
        <v>10.199999999999999</v>
      </c>
      <c r="M31" s="3">
        <v>2.2999999999999998</v>
      </c>
      <c r="N31" s="3">
        <v>2.7</v>
      </c>
      <c r="O31" s="2" t="str">
        <f>CONCATENATE(
ROUND(L31*VLOOKUP(E31,'ID Scheme'!$A$2:$E$5,3),0), "x",
ROUND(M31*VLOOKUP(E31,'ID Scheme'!$A$2:$E$5,5),0), "x",
ROUND(N31*VLOOKUP(E31,'ID Scheme'!$A$2:$E$5,4),0))</f>
        <v>48x17x13</v>
      </c>
    </row>
    <row r="32" spans="1:16" x14ac:dyDescent="0.25">
      <c r="A32" t="s">
        <v>36</v>
      </c>
      <c r="B32">
        <v>1800</v>
      </c>
      <c r="C32">
        <f>B32-B31</f>
        <v>-212</v>
      </c>
      <c r="D32">
        <v>1</v>
      </c>
      <c r="E32" t="s">
        <v>22</v>
      </c>
      <c r="F32">
        <f>IF(B32 &gt; 1900, ((B32-1900)*10)+400+D32, ((B32-1730)*2)+D32)+VLOOKUP(E32,'ID Scheme'!$A$2:$B$6,2, FALSE)</f>
        <v>3741</v>
      </c>
      <c r="G32">
        <v>16</v>
      </c>
      <c r="H32">
        <v>12</v>
      </c>
      <c r="I32" s="2">
        <f>SQRT(G32*H32)/$B$1</f>
        <v>46.188021535170058</v>
      </c>
      <c r="J32" s="2">
        <f>I32*0.9</f>
        <v>41.569219381653056</v>
      </c>
      <c r="K32" s="2" t="s">
        <v>33</v>
      </c>
      <c r="L32" s="3"/>
      <c r="M32" s="3"/>
      <c r="N32" s="3"/>
      <c r="O32" s="2" t="str">
        <f>CONCATENATE(
ROUND(L32*VLOOKUP(E32,'ID Scheme'!$A$2:$E$5,3),0), "x",
ROUND(M32*VLOOKUP(E32,'ID Scheme'!$A$2:$E$5,5),0), "x",
ROUND(N32*VLOOKUP(E32,'ID Scheme'!$A$2:$E$5,4),0))</f>
        <v>0x0x0</v>
      </c>
    </row>
    <row r="33" spans="1:16" x14ac:dyDescent="0.25">
      <c r="A33" t="s">
        <v>52</v>
      </c>
      <c r="B33">
        <v>1897</v>
      </c>
      <c r="C33">
        <f>B33-B32</f>
        <v>97</v>
      </c>
      <c r="D33">
        <v>1</v>
      </c>
      <c r="E33" t="s">
        <v>22</v>
      </c>
      <c r="F33">
        <f>IF(B33 &gt; 1900, ((B33-1900)*10)+400+D33, ((B33-1730)*2)+D33)+VLOOKUP(E33,'ID Scheme'!$A$2:$B$6,2, FALSE)</f>
        <v>3935</v>
      </c>
      <c r="G33">
        <v>18</v>
      </c>
      <c r="H33">
        <v>14</v>
      </c>
      <c r="I33" s="2">
        <f>SQRT(G33*H33)/$B$1</f>
        <v>52.915026221291818</v>
      </c>
      <c r="J33" s="2">
        <f>I33*0.9</f>
        <v>47.623523599162638</v>
      </c>
      <c r="K33" s="2" t="s">
        <v>33</v>
      </c>
      <c r="L33" s="3"/>
      <c r="M33" s="3"/>
      <c r="N33" s="3"/>
      <c r="O33" s="2" t="str">
        <f>CONCATENATE(
ROUND(L33*VLOOKUP(E33,'ID Scheme'!$A$2:$E$5,3),0), "x",
ROUND(M33*VLOOKUP(E33,'ID Scheme'!$A$2:$E$5,5),0), "x",
ROUND(N33*VLOOKUP(E33,'ID Scheme'!$A$2:$E$5,4),0))</f>
        <v>0x0x0</v>
      </c>
    </row>
    <row r="34" spans="1:16" x14ac:dyDescent="0.25">
      <c r="A34" t="s">
        <v>15</v>
      </c>
      <c r="B34">
        <v>1902</v>
      </c>
      <c r="C34">
        <f>B34-B33</f>
        <v>5</v>
      </c>
      <c r="D34">
        <v>1</v>
      </c>
      <c r="E34" t="s">
        <v>22</v>
      </c>
      <c r="F34">
        <f>IF(B34 &gt; 1900, ((B34-1900)*10)+400+D34, ((B34-1730)*2)+D34)+VLOOKUP(E34,'ID Scheme'!$A$2:$B$6,2, FALSE)</f>
        <v>4021</v>
      </c>
      <c r="G34">
        <v>18</v>
      </c>
      <c r="H34">
        <v>16</v>
      </c>
      <c r="I34" s="2">
        <f>SQRT(G34*H34)/$B$1</f>
        <v>56.568542494923797</v>
      </c>
      <c r="J34" s="2">
        <f>I34*0.9</f>
        <v>50.911688245431421</v>
      </c>
      <c r="K34" s="2" t="s">
        <v>33</v>
      </c>
      <c r="L34" s="3"/>
      <c r="M34" s="3"/>
      <c r="N34" s="3"/>
      <c r="O34" s="2" t="str">
        <f>CONCATENATE(
ROUND(L34*VLOOKUP(E34,'ID Scheme'!$A$2:$E$5,3),0), "x",
ROUND(M34*VLOOKUP(E34,'ID Scheme'!$A$2:$E$5,5),0), "x",
ROUND(N34*VLOOKUP(E34,'ID Scheme'!$A$2:$E$5,4),0))</f>
        <v>0x0x0</v>
      </c>
    </row>
    <row r="35" spans="1:16" x14ac:dyDescent="0.25">
      <c r="A35" t="s">
        <v>34</v>
      </c>
      <c r="B35">
        <v>1907</v>
      </c>
      <c r="C35">
        <f>B35-B34</f>
        <v>5</v>
      </c>
      <c r="D35">
        <v>1</v>
      </c>
      <c r="E35" t="s">
        <v>22</v>
      </c>
      <c r="F35">
        <f>IF(B35 &gt; 1900, ((B35-1900)*10)+400+D35, ((B35-1730)*2)+D35)+VLOOKUP(E35,'ID Scheme'!$A$2:$B$6,2, FALSE)</f>
        <v>4071</v>
      </c>
      <c r="G35">
        <v>20</v>
      </c>
      <c r="H35">
        <v>18</v>
      </c>
      <c r="I35" s="2">
        <f>SQRT(G35*H35)/$B$1</f>
        <v>63.245553203367592</v>
      </c>
      <c r="J35" s="2">
        <f>I35*0.9</f>
        <v>56.920997883030836</v>
      </c>
      <c r="K35" s="2" t="s">
        <v>33</v>
      </c>
      <c r="L35" s="3"/>
      <c r="M35" s="3"/>
      <c r="N35" s="3"/>
      <c r="O35" s="2" t="str">
        <f>CONCATENATE(
ROUND(L35*VLOOKUP(E35,'ID Scheme'!$A$2:$E$5,3),0), "x",
ROUND(M35*VLOOKUP(E35,'ID Scheme'!$A$2:$E$5,5),0), "x",
ROUND(N35*VLOOKUP(E35,'ID Scheme'!$A$2:$E$5,4),0))</f>
        <v>0x0x0</v>
      </c>
    </row>
    <row r="36" spans="1:16" x14ac:dyDescent="0.25">
      <c r="A36" t="s">
        <v>2</v>
      </c>
      <c r="B36">
        <v>1913</v>
      </c>
      <c r="C36">
        <f>B36-B35</f>
        <v>6</v>
      </c>
      <c r="D36">
        <v>1</v>
      </c>
      <c r="E36" t="s">
        <v>22</v>
      </c>
      <c r="F36">
        <f>IF(B36 &gt; 1900, ((B36-1900)*10)+400+D36, ((B36-1730)*2)+D36)+VLOOKUP(E36,'ID Scheme'!$A$2:$B$6,2, FALSE)</f>
        <v>4131</v>
      </c>
      <c r="G36">
        <v>22</v>
      </c>
      <c r="H36">
        <v>18</v>
      </c>
      <c r="I36" s="2">
        <f>SQRT(G36*H36)/$B$1</f>
        <v>66.332495807108003</v>
      </c>
      <c r="J36" s="2">
        <f>I36*0.9</f>
        <v>59.699246226397207</v>
      </c>
      <c r="K36" s="2" t="s">
        <v>33</v>
      </c>
      <c r="L36" s="3"/>
      <c r="M36" s="3"/>
      <c r="N36" s="3"/>
      <c r="O36" s="2" t="str">
        <f>CONCATENATE(
ROUND(L36*VLOOKUP(E36,'ID Scheme'!$A$2:$E$5,3),0), "x",
ROUND(M36*VLOOKUP(E36,'ID Scheme'!$A$2:$E$5,5),0), "x",
ROUND(N36*VLOOKUP(E36,'ID Scheme'!$A$2:$E$5,4),0))</f>
        <v>0x0x0</v>
      </c>
    </row>
    <row r="37" spans="1:16" x14ac:dyDescent="0.25">
      <c r="A37" t="s">
        <v>88</v>
      </c>
      <c r="B37">
        <v>1920</v>
      </c>
      <c r="C37">
        <f>B37-B36</f>
        <v>7</v>
      </c>
      <c r="D37">
        <v>1</v>
      </c>
      <c r="E37" t="s">
        <v>22</v>
      </c>
      <c r="F37">
        <f>IF(B37 &gt; 1900, ((B37-1900)*10)+400+D37, ((B37-1730)*2)+D37)+VLOOKUP(E37,'ID Scheme'!$A$2:$B$6,2, FALSE)</f>
        <v>4201</v>
      </c>
      <c r="G37">
        <v>18</v>
      </c>
      <c r="H37">
        <v>28</v>
      </c>
      <c r="I37" s="2">
        <f>SQRT(G37*H37)/$B$1</f>
        <v>74.833147735478832</v>
      </c>
      <c r="J37" s="2">
        <f>I37*0.9</f>
        <v>67.349832961930957</v>
      </c>
      <c r="K37" s="2" t="s">
        <v>33</v>
      </c>
      <c r="L37" s="3">
        <v>3.4</v>
      </c>
      <c r="M37" s="3">
        <v>2</v>
      </c>
      <c r="N37" s="3">
        <v>2.5</v>
      </c>
      <c r="O37" s="2" t="str">
        <f>CONCATENATE(
ROUND(L37*VLOOKUP(E37,'ID Scheme'!$A$2:$E$5,3),0), "x",
ROUND(M37*VLOOKUP(E37,'ID Scheme'!$A$2:$E$5,5),0), "x",
ROUND(N37*VLOOKUP(E37,'ID Scheme'!$A$2:$E$5,4),0))</f>
        <v>16x14x12</v>
      </c>
    </row>
    <row r="38" spans="1:16" x14ac:dyDescent="0.25">
      <c r="A38" t="s">
        <v>74</v>
      </c>
      <c r="B38">
        <v>1928</v>
      </c>
      <c r="C38">
        <f>B38-B37</f>
        <v>8</v>
      </c>
      <c r="D38">
        <v>1</v>
      </c>
      <c r="E38" t="s">
        <v>22</v>
      </c>
      <c r="F38">
        <f>IF(B38 &gt; 1900, ((B38-1900)*10)+400+D38, ((B38-1730)*2)+D38)+VLOOKUP(E38,'ID Scheme'!$A$2:$B$6,2, FALSE)</f>
        <v>4281</v>
      </c>
      <c r="G38">
        <v>37</v>
      </c>
      <c r="H38">
        <v>15</v>
      </c>
      <c r="I38" s="2">
        <f>SQRT(G38*H38)/$B$1</f>
        <v>78.528126595931653</v>
      </c>
      <c r="J38" s="2">
        <f>I38*0.9</f>
        <v>70.675313936338483</v>
      </c>
      <c r="K38" s="2" t="s">
        <v>33</v>
      </c>
      <c r="L38" s="3"/>
      <c r="M38" s="3"/>
      <c r="N38" s="3"/>
      <c r="O38" s="2" t="str">
        <f>CONCATENATE(
ROUND(L38*VLOOKUP(E38,'ID Scheme'!$A$2:$E$5,3),0), "x",
ROUND(M38*VLOOKUP(E38,'ID Scheme'!$A$2:$E$5,5),0), "x",
ROUND(N38*VLOOKUP(E38,'ID Scheme'!$A$2:$E$5,4),0))</f>
        <v>0x0x0</v>
      </c>
    </row>
    <row r="39" spans="1:16" x14ac:dyDescent="0.25">
      <c r="A39" t="s">
        <v>75</v>
      </c>
      <c r="B39">
        <v>1935</v>
      </c>
      <c r="C39">
        <f>B39-B38</f>
        <v>7</v>
      </c>
      <c r="D39">
        <v>1</v>
      </c>
      <c r="E39" t="s">
        <v>22</v>
      </c>
      <c r="F39">
        <f>IF(B39 &gt; 1900, ((B39-1900)*10)+400+D39, ((B39-1730)*2)+D39)+VLOOKUP(E39,'ID Scheme'!$A$2:$B$6,2, FALSE)</f>
        <v>4351</v>
      </c>
      <c r="G39">
        <v>35</v>
      </c>
      <c r="H39">
        <v>24</v>
      </c>
      <c r="I39" s="2">
        <f>SQRT(G39*H39)/$B$1</f>
        <v>96.609178307929596</v>
      </c>
      <c r="J39" s="2">
        <f>I39*0.9</f>
        <v>86.948260477136643</v>
      </c>
      <c r="K39" s="2" t="s">
        <v>33</v>
      </c>
      <c r="L39" s="3"/>
      <c r="M39" s="3"/>
      <c r="N39" s="3"/>
      <c r="O39" s="2" t="str">
        <f>CONCATENATE(
ROUND(L39*VLOOKUP(E39,'ID Scheme'!$A$2:$E$5,3),0), "x",
ROUND(M39*VLOOKUP(E39,'ID Scheme'!$A$2:$E$5,5),0), "x",
ROUND(N39*VLOOKUP(E39,'ID Scheme'!$A$2:$E$5,4),0))</f>
        <v>0x0x0</v>
      </c>
    </row>
    <row r="40" spans="1:16" x14ac:dyDescent="0.25">
      <c r="A40" t="s">
        <v>3</v>
      </c>
      <c r="B40">
        <v>1936</v>
      </c>
      <c r="C40">
        <f>B40-B39</f>
        <v>1</v>
      </c>
      <c r="D40">
        <v>1</v>
      </c>
      <c r="E40" t="s">
        <v>22</v>
      </c>
      <c r="F40">
        <f>IF(B40 &gt; 1900, ((B40-1900)*10)+400+D40, ((B40-1730)*2)+D40)+VLOOKUP(E40,'ID Scheme'!$A$2:$B$6,2, FALSE)</f>
        <v>4361</v>
      </c>
      <c r="G40">
        <v>30</v>
      </c>
      <c r="H40">
        <v>20</v>
      </c>
      <c r="I40" s="2">
        <f>SQRT(G40*H40)/$B$1</f>
        <v>81.649658092772611</v>
      </c>
      <c r="J40" s="2">
        <f>I40*0.9</f>
        <v>73.484692283495349</v>
      </c>
      <c r="K40" s="2" t="s">
        <v>33</v>
      </c>
      <c r="L40" s="3"/>
      <c r="M40" s="3"/>
      <c r="N40" s="3"/>
      <c r="O40" s="2" t="str">
        <f>CONCATENATE(
ROUND(L40*VLOOKUP(E40,'ID Scheme'!$A$2:$E$5,3),0), "x",
ROUND(M40*VLOOKUP(E40,'ID Scheme'!$A$2:$E$5,5),0), "x",
ROUND(N40*VLOOKUP(E40,'ID Scheme'!$A$2:$E$5,4),0))</f>
        <v>0x0x0</v>
      </c>
    </row>
    <row r="41" spans="1:16" x14ac:dyDescent="0.25">
      <c r="A41" t="s">
        <v>90</v>
      </c>
      <c r="B41">
        <v>1948</v>
      </c>
      <c r="C41">
        <f>B41-B40</f>
        <v>12</v>
      </c>
      <c r="D41">
        <v>1</v>
      </c>
      <c r="E41" t="s">
        <v>22</v>
      </c>
      <c r="F41">
        <f>IF(B41 &gt; 1900, ((B41-1900)*10)+400+D41, ((B41-1730)*2)+D41)+VLOOKUP(E41,'ID Scheme'!$A$2:$B$6,2, FALSE)</f>
        <v>4481</v>
      </c>
      <c r="G41">
        <v>43</v>
      </c>
      <c r="H41">
        <v>6</v>
      </c>
      <c r="I41" s="2">
        <f>SQRT(G41*H41)/$B$1</f>
        <v>53.541261347363367</v>
      </c>
      <c r="J41" s="2">
        <f>I41*0.9</f>
        <v>48.187135212627034</v>
      </c>
      <c r="K41" s="2" t="s">
        <v>33</v>
      </c>
      <c r="N41" s="3"/>
      <c r="O41" s="2" t="str">
        <f>CONCATENATE(
ROUND(L41*VLOOKUP(E41,'ID Scheme'!$A$2:$E$5,3),0), "x",
ROUND(M41*VLOOKUP(E41,'ID Scheme'!$A$2:$E$5,5),0), "x",
ROUND(N41*VLOOKUP(E41,'ID Scheme'!$A$2:$E$5,4),0))</f>
        <v>0x0x0</v>
      </c>
    </row>
    <row r="42" spans="1:16" x14ac:dyDescent="0.25">
      <c r="A42" t="s">
        <v>4</v>
      </c>
      <c r="B42">
        <v>1952</v>
      </c>
      <c r="C42">
        <f>B42-B41</f>
        <v>4</v>
      </c>
      <c r="D42">
        <v>1</v>
      </c>
      <c r="E42" t="s">
        <v>22</v>
      </c>
      <c r="F42">
        <f>IF(B42 &gt; 1900, ((B42-1900)*10)+400+D42, ((B42-1730)*2)+D42)+VLOOKUP(E42,'ID Scheme'!$A$2:$B$6,2, FALSE)</f>
        <v>4521</v>
      </c>
      <c r="G42">
        <v>38</v>
      </c>
      <c r="H42">
        <v>25</v>
      </c>
      <c r="I42" s="2">
        <f>SQRT(G42*H42)/$B$1</f>
        <v>102.74023338281629</v>
      </c>
      <c r="J42" s="2">
        <f>I42*0.9</f>
        <v>92.466210044534662</v>
      </c>
      <c r="K42" s="2" t="s">
        <v>33</v>
      </c>
      <c r="L42" s="3"/>
      <c r="M42" s="3"/>
      <c r="N42" s="3"/>
      <c r="O42" s="2" t="str">
        <f>CONCATENATE(
ROUND(L42*VLOOKUP(E42,'ID Scheme'!$A$2:$E$5,3),0), "x",
ROUND(M42*VLOOKUP(E42,'ID Scheme'!$A$2:$E$5,5),0), "x",
ROUND(N42*VLOOKUP(E42,'ID Scheme'!$A$2:$E$5,4),0))</f>
        <v>0x0x0</v>
      </c>
    </row>
    <row r="43" spans="1:16" x14ac:dyDescent="0.25">
      <c r="A43" t="s">
        <v>7</v>
      </c>
      <c r="B43">
        <v>1957</v>
      </c>
      <c r="C43">
        <f>B43-B42</f>
        <v>5</v>
      </c>
      <c r="D43">
        <v>1</v>
      </c>
      <c r="E43" t="s">
        <v>22</v>
      </c>
      <c r="F43">
        <f>IF(B43 &gt; 1900, ((B43-1900)*10)+400+D43, ((B43-1730)*2)+D43)+VLOOKUP(E43,'ID Scheme'!$A$2:$B$6,2, FALSE)</f>
        <v>4571</v>
      </c>
      <c r="G43">
        <v>44</v>
      </c>
      <c r="H43">
        <v>21</v>
      </c>
      <c r="I43" s="2">
        <f>SQRT(G43*H43)/$B$1</f>
        <v>101.32456102380443</v>
      </c>
      <c r="J43" s="2">
        <f>I43*0.9</f>
        <v>91.19210492142399</v>
      </c>
      <c r="K43" s="2" t="s">
        <v>33</v>
      </c>
      <c r="L43" s="3"/>
      <c r="M43" s="3"/>
      <c r="N43" s="3"/>
      <c r="O43" s="2" t="str">
        <f>CONCATENATE(
ROUND(L43*VLOOKUP(E43,'ID Scheme'!$A$2:$E$5,3),0), "x",
ROUND(M43*VLOOKUP(E43,'ID Scheme'!$A$2:$E$5,5),0), "x",
ROUND(N43*VLOOKUP(E43,'ID Scheme'!$A$2:$E$5,4),0))</f>
        <v>0x0x0</v>
      </c>
    </row>
    <row r="44" spans="1:16" x14ac:dyDescent="0.25">
      <c r="A44" t="s">
        <v>92</v>
      </c>
      <c r="B44">
        <v>1959</v>
      </c>
      <c r="C44">
        <f>B44-B43</f>
        <v>2</v>
      </c>
      <c r="D44">
        <v>1</v>
      </c>
      <c r="E44" t="s">
        <v>22</v>
      </c>
      <c r="F44">
        <f>IF(B44 &gt; 1900, ((B44-1900)*10)+400+D44, ((B44-1730)*2)+D44)+VLOOKUP(E44,'ID Scheme'!$A$2:$B$6,2, FALSE)</f>
        <v>4591</v>
      </c>
      <c r="G44">
        <v>58</v>
      </c>
      <c r="H44">
        <v>16</v>
      </c>
      <c r="I44" s="2">
        <f>SQRT(G44*H44)/$B$1</f>
        <v>101.54364141151879</v>
      </c>
      <c r="J44" s="2">
        <f>I44*0.9</f>
        <v>91.389277270366918</v>
      </c>
      <c r="K44" s="2" t="s">
        <v>33</v>
      </c>
      <c r="L44" s="3">
        <v>6.2</v>
      </c>
      <c r="M44" s="3">
        <v>2.2000000000000002</v>
      </c>
      <c r="N44" s="3">
        <v>2.6</v>
      </c>
      <c r="O44" s="2" t="str">
        <f>CONCATENATE(
ROUND(L44*VLOOKUP(E44,'ID Scheme'!$A$2:$E$5,3),0), "x",
ROUND(M44*VLOOKUP(E44,'ID Scheme'!$A$2:$E$5,5),0), "x",
ROUND(N44*VLOOKUP(E44,'ID Scheme'!$A$2:$E$5,4),0))</f>
        <v>29x16x13</v>
      </c>
      <c r="P44" t="s">
        <v>99</v>
      </c>
    </row>
    <row r="45" spans="1:16" x14ac:dyDescent="0.25">
      <c r="A45" t="s">
        <v>6</v>
      </c>
      <c r="B45">
        <v>1963</v>
      </c>
      <c r="C45">
        <f>B45-B44</f>
        <v>4</v>
      </c>
      <c r="D45">
        <v>1</v>
      </c>
      <c r="E45" t="s">
        <v>22</v>
      </c>
      <c r="F45">
        <f>IF(B45 &gt; 1900, ((B45-1900)*10)+400+D45, ((B45-1730)*2)+D45)+VLOOKUP(E45,'ID Scheme'!$A$2:$B$6,2, FALSE)</f>
        <v>4631</v>
      </c>
      <c r="G45">
        <v>48</v>
      </c>
      <c r="H45">
        <v>24</v>
      </c>
      <c r="I45" s="2">
        <f>SQRT(G45*H45)/$B$1</f>
        <v>113.13708498984759</v>
      </c>
      <c r="J45" s="2">
        <f>I45*0.9</f>
        <v>101.82337649086284</v>
      </c>
      <c r="K45" s="2" t="s">
        <v>33</v>
      </c>
      <c r="L45" s="3"/>
      <c r="M45" s="3"/>
      <c r="N45" s="3"/>
      <c r="O45" s="2" t="str">
        <f>CONCATENATE(
ROUND(L45*VLOOKUP(E45,'ID Scheme'!$A$2:$E$5,3),0), "x",
ROUND(M45*VLOOKUP(E45,'ID Scheme'!$A$2:$E$5,5),0), "x",
ROUND(N45*VLOOKUP(E45,'ID Scheme'!$A$2:$E$5,4),0))</f>
        <v>0x0x0</v>
      </c>
    </row>
    <row r="46" spans="1:16" x14ac:dyDescent="0.25">
      <c r="A46" t="s">
        <v>28</v>
      </c>
      <c r="B46">
        <v>1964</v>
      </c>
      <c r="C46">
        <f>B46-B45</f>
        <v>1</v>
      </c>
      <c r="D46">
        <v>1</v>
      </c>
      <c r="E46" t="s">
        <v>22</v>
      </c>
      <c r="F46">
        <f>IF(B46 &gt; 1900, ((B46-1900)*10)+400+D46, ((B46-1730)*2)+D46)+VLOOKUP(E46,'ID Scheme'!$A$2:$B$6,2, FALSE)</f>
        <v>4641</v>
      </c>
      <c r="G46">
        <v>54</v>
      </c>
      <c r="H46">
        <v>36</v>
      </c>
      <c r="I46" s="2">
        <f>SQRT(G46*H46)/$B$1</f>
        <v>146.9693845669907</v>
      </c>
      <c r="J46" s="2">
        <f>I46*0.9</f>
        <v>132.27244611029164</v>
      </c>
      <c r="K46" s="2" t="s">
        <v>33</v>
      </c>
      <c r="L46" s="3"/>
      <c r="M46" s="3"/>
      <c r="N46" s="3"/>
      <c r="O46" s="2" t="str">
        <f>CONCATENATE(
ROUND(L46*VLOOKUP(E46,'ID Scheme'!$A$2:$E$5,3),0), "x",
ROUND(M46*VLOOKUP(E46,'ID Scheme'!$A$2:$E$5,5),0), "x",
ROUND(N46*VLOOKUP(E46,'ID Scheme'!$A$2:$E$5,4),0))</f>
        <v>0x0x0</v>
      </c>
    </row>
    <row r="47" spans="1:16" x14ac:dyDescent="0.25">
      <c r="A47" t="s">
        <v>29</v>
      </c>
      <c r="B47">
        <v>1964</v>
      </c>
      <c r="C47">
        <f>B47-B46</f>
        <v>0</v>
      </c>
      <c r="D47">
        <v>2</v>
      </c>
      <c r="E47" t="s">
        <v>22</v>
      </c>
      <c r="F47">
        <f>IF(B47 &gt; 1900, ((B47-1900)*10)+400+D47, ((B47-1730)*2)+D47)+VLOOKUP(E47,'ID Scheme'!$A$2:$B$6,2, FALSE)</f>
        <v>4642</v>
      </c>
      <c r="G47">
        <v>54</v>
      </c>
      <c r="H47">
        <v>22</v>
      </c>
      <c r="I47" s="2">
        <f>SQRT(G47*H47)/$B$1</f>
        <v>114.89125293076057</v>
      </c>
      <c r="J47" s="2">
        <f>I47*0.9</f>
        <v>103.40212763768452</v>
      </c>
      <c r="K47" s="2" t="s">
        <v>33</v>
      </c>
      <c r="L47" s="3"/>
      <c r="M47" s="3"/>
      <c r="N47" s="3"/>
      <c r="O47" s="2" t="str">
        <f>CONCATENATE(
ROUND(L47*VLOOKUP(E47,'ID Scheme'!$A$2:$E$5,3),0), "x",
ROUND(M47*VLOOKUP(E47,'ID Scheme'!$A$2:$E$5,5),0), "x",
ROUND(N47*VLOOKUP(E47,'ID Scheme'!$A$2:$E$5,4),0))</f>
        <v>0x0x0</v>
      </c>
      <c r="P47" t="s">
        <v>31</v>
      </c>
    </row>
    <row r="48" spans="1:16" x14ac:dyDescent="0.25">
      <c r="A48" t="s">
        <v>5</v>
      </c>
      <c r="B48">
        <v>1965</v>
      </c>
      <c r="C48">
        <f>B48-B47</f>
        <v>1</v>
      </c>
      <c r="D48">
        <v>1</v>
      </c>
      <c r="E48" t="s">
        <v>22</v>
      </c>
      <c r="F48">
        <f>IF(B48 &gt; 1900, ((B48-1900)*10)+400+D48, ((B48-1730)*2)+D48)+VLOOKUP(E48,'ID Scheme'!$A$2:$B$6,2, FALSE)</f>
        <v>4651</v>
      </c>
      <c r="G48">
        <v>57</v>
      </c>
      <c r="H48">
        <v>36</v>
      </c>
      <c r="I48" s="2">
        <f>SQRT(G48*H48)/$B$1</f>
        <v>150.99668870541501</v>
      </c>
      <c r="J48" s="2">
        <f>I48*0.9</f>
        <v>135.8970198348735</v>
      </c>
      <c r="K48" s="2" t="s">
        <v>33</v>
      </c>
      <c r="L48" s="3"/>
      <c r="M48" s="3"/>
      <c r="N48" s="3"/>
      <c r="O48" s="2" t="str">
        <f>CONCATENATE(
ROUND(L48*VLOOKUP(E48,'ID Scheme'!$A$2:$E$5,3),0), "x",
ROUND(M48*VLOOKUP(E48,'ID Scheme'!$A$2:$E$5,5),0), "x",
ROUND(N48*VLOOKUP(E48,'ID Scheme'!$A$2:$E$5,4),0))</f>
        <v>0x0x0</v>
      </c>
    </row>
    <row r="49" spans="1:16" x14ac:dyDescent="0.25">
      <c r="A49" t="s">
        <v>93</v>
      </c>
      <c r="B49">
        <v>1965</v>
      </c>
      <c r="C49">
        <f>B49-B48</f>
        <v>0</v>
      </c>
      <c r="D49">
        <v>2</v>
      </c>
      <c r="E49" t="s">
        <v>22</v>
      </c>
      <c r="F49">
        <f>IF(B49 &gt; 1900, ((B49-1900)*10)+400+D49, ((B49-1730)*2)+D49)+VLOOKUP(E49,'ID Scheme'!$A$2:$B$6,2, FALSE)</f>
        <v>4652</v>
      </c>
      <c r="G49">
        <v>60</v>
      </c>
      <c r="H49">
        <v>16</v>
      </c>
      <c r="I49" s="2">
        <f>SQRT(G49*H49)/$B$1</f>
        <v>103.27955589886446</v>
      </c>
      <c r="J49" s="2">
        <f>I49*0.9</f>
        <v>92.951600308978016</v>
      </c>
      <c r="K49" s="2" t="s">
        <v>33</v>
      </c>
      <c r="L49" s="3">
        <v>6.2</v>
      </c>
      <c r="M49" s="3">
        <v>2.2000000000000002</v>
      </c>
      <c r="N49" s="3">
        <v>2.6</v>
      </c>
      <c r="O49" s="2" t="str">
        <f>CONCATENATE(
ROUND(L49*VLOOKUP(E49,'ID Scheme'!$A$2:$E$5,3),0), "x",
ROUND(M49*VLOOKUP(E49,'ID Scheme'!$A$2:$E$5,5),0), "x",
ROUND(N49*VLOOKUP(E49,'ID Scheme'!$A$2:$E$5,4),0))</f>
        <v>29x16x13</v>
      </c>
      <c r="P49" t="s">
        <v>98</v>
      </c>
    </row>
    <row r="50" spans="1:16" x14ac:dyDescent="0.25">
      <c r="A50" t="s">
        <v>101</v>
      </c>
      <c r="B50">
        <v>1967</v>
      </c>
      <c r="C50">
        <f>B50-B49</f>
        <v>2</v>
      </c>
      <c r="D50">
        <v>1</v>
      </c>
      <c r="E50" t="s">
        <v>22</v>
      </c>
      <c r="F50">
        <f>IF(B50 &gt; 1900, ((B50-1900)*10)+400+D50, ((B50-1730)*2)+D50)+VLOOKUP(E50,'ID Scheme'!$A$2:$B$6,2, FALSE)</f>
        <v>4671</v>
      </c>
      <c r="G50">
        <v>56</v>
      </c>
      <c r="H50">
        <v>22</v>
      </c>
      <c r="I50" s="2">
        <f>SQRT(G50*H50)/$B$1</f>
        <v>116.99952516522831</v>
      </c>
      <c r="J50" s="2">
        <f>I50*0.9</f>
        <v>105.29957264870548</v>
      </c>
      <c r="K50" s="2" t="s">
        <v>33</v>
      </c>
      <c r="L50" s="3">
        <v>8.5</v>
      </c>
      <c r="M50" s="3">
        <v>2.5</v>
      </c>
      <c r="N50" s="3">
        <v>2.8</v>
      </c>
      <c r="O50" s="2" t="str">
        <f>CONCATENATE(
ROUND(L50*VLOOKUP(E50,'ID Scheme'!$A$2:$E$5,3),0), "x",
ROUND(M50*VLOOKUP(E50,'ID Scheme'!$A$2:$E$5,5),0), "x",
ROUND(N50*VLOOKUP(E50,'ID Scheme'!$A$2:$E$5,4),0))</f>
        <v>40x18x14</v>
      </c>
      <c r="P50" t="s">
        <v>31</v>
      </c>
    </row>
    <row r="51" spans="1:16" x14ac:dyDescent="0.25">
      <c r="A51" t="s">
        <v>8</v>
      </c>
      <c r="B51">
        <v>1968</v>
      </c>
      <c r="C51">
        <f>B51-B50</f>
        <v>1</v>
      </c>
      <c r="D51">
        <v>1</v>
      </c>
      <c r="E51" t="s">
        <v>22</v>
      </c>
      <c r="F51">
        <f>IF(B51 &gt; 1900, ((B51-1900)*10)+400+D51, ((B51-1730)*2)+D51)+VLOOKUP(E51,'ID Scheme'!$A$2:$B$6,2, FALSE)</f>
        <v>4681</v>
      </c>
      <c r="G51">
        <v>68</v>
      </c>
      <c r="H51">
        <v>36</v>
      </c>
      <c r="I51" s="2">
        <f>SQRT(G51*H51)/$B$1</f>
        <v>164.92422502470643</v>
      </c>
      <c r="J51" s="2">
        <f>I51*0.9</f>
        <v>148.43180252223578</v>
      </c>
      <c r="K51" s="2" t="s">
        <v>33</v>
      </c>
      <c r="L51" s="3"/>
      <c r="M51" s="3"/>
      <c r="N51" s="3"/>
      <c r="O51" s="2" t="str">
        <f>CONCATENATE(
ROUND(L51*VLOOKUP(E51,'ID Scheme'!$A$2:$E$5,3),0), "x",
ROUND(M51*VLOOKUP(E51,'ID Scheme'!$A$2:$E$5,5),0), "x",
ROUND(N51*VLOOKUP(E51,'ID Scheme'!$A$2:$E$5,4),0))</f>
        <v>0x0x0</v>
      </c>
    </row>
    <row r="52" spans="1:16" x14ac:dyDescent="0.25">
      <c r="A52" t="s">
        <v>114</v>
      </c>
      <c r="B52">
        <v>1977</v>
      </c>
      <c r="C52">
        <f>B52-B51</f>
        <v>9</v>
      </c>
      <c r="D52">
        <v>1</v>
      </c>
      <c r="E52" t="s">
        <v>22</v>
      </c>
      <c r="F52">
        <f>IF(B52 &gt; 1900, ((B52-1900)*10)+400+D52, ((B52-1730)*2)+D52)+VLOOKUP(E52,'ID Scheme'!$A$2:$B$6,2, FALSE)</f>
        <v>4771</v>
      </c>
      <c r="G52">
        <v>60</v>
      </c>
      <c r="H52">
        <v>40</v>
      </c>
      <c r="I52" s="2">
        <f>SQRT(G52*H52)/$B$1</f>
        <v>163.29931618554522</v>
      </c>
      <c r="J52" s="2">
        <f>I52*0.9</f>
        <v>146.9693845669907</v>
      </c>
      <c r="K52" s="2" t="s">
        <v>33</v>
      </c>
      <c r="L52" s="3"/>
      <c r="M52" s="3"/>
      <c r="N52" s="3"/>
      <c r="O52" s="2" t="str">
        <f>CONCATENATE(
ROUND(L52*VLOOKUP(E52,'ID Scheme'!$A$2:$E$5,3),0), "x",
ROUND(M52*VLOOKUP(E52,'ID Scheme'!$A$2:$E$5,5),0), "x",
ROUND(N52*VLOOKUP(E52,'ID Scheme'!$A$2:$E$5,4),0))</f>
        <v>0x0x0</v>
      </c>
      <c r="P52" t="s">
        <v>115</v>
      </c>
    </row>
    <row r="53" spans="1:16" x14ac:dyDescent="0.25">
      <c r="A53" t="s">
        <v>9</v>
      </c>
      <c r="B53">
        <v>1980</v>
      </c>
      <c r="C53">
        <f>B53-B52</f>
        <v>3</v>
      </c>
      <c r="D53">
        <v>1</v>
      </c>
      <c r="E53" t="s">
        <v>22</v>
      </c>
      <c r="F53">
        <f>IF(B53 &gt; 1900, ((B53-1900)*10)+400+D53, ((B53-1730)*2)+D53)+VLOOKUP(E53,'ID Scheme'!$A$2:$B$6,2, FALSE)</f>
        <v>4801</v>
      </c>
      <c r="G53">
        <v>62</v>
      </c>
      <c r="H53">
        <v>42</v>
      </c>
      <c r="I53" s="2">
        <f>SQRT(G53*H53)/$B$1</f>
        <v>170.09801096230765</v>
      </c>
      <c r="J53" s="2">
        <f>I53*0.9</f>
        <v>153.08820986607688</v>
      </c>
      <c r="K53" s="2" t="s">
        <v>33</v>
      </c>
      <c r="L53" s="3"/>
      <c r="M53" s="3"/>
      <c r="N53" s="3"/>
      <c r="O53" s="2" t="str">
        <f>CONCATENATE(
ROUND(L53*VLOOKUP(E53,'ID Scheme'!$A$2:$E$5,3),0), "x",
ROUND(M53*VLOOKUP(E53,'ID Scheme'!$A$2:$E$5,5),0), "x",
ROUND(N53*VLOOKUP(E53,'ID Scheme'!$A$2:$E$5,4),0))</f>
        <v>0x0x0</v>
      </c>
    </row>
    <row r="54" spans="1:16" x14ac:dyDescent="0.25">
      <c r="A54" t="s">
        <v>91</v>
      </c>
      <c r="B54">
        <v>1981</v>
      </c>
      <c r="C54">
        <f>B54-B53</f>
        <v>1</v>
      </c>
      <c r="D54">
        <v>1</v>
      </c>
      <c r="E54" t="s">
        <v>22</v>
      </c>
      <c r="F54">
        <f>IF(B54 &gt; 1900, ((B54-1900)*10)+400+D54, ((B54-1730)*2)+D54)+VLOOKUP(E54,'ID Scheme'!$A$2:$B$6,2, FALSE)</f>
        <v>4811</v>
      </c>
      <c r="G54">
        <v>68</v>
      </c>
      <c r="H54">
        <v>18</v>
      </c>
      <c r="I54" s="2">
        <f>SQRT(G54*H54)/$B$1</f>
        <v>116.61903789690601</v>
      </c>
      <c r="J54" s="2">
        <f>I54*0.9</f>
        <v>104.95713410721541</v>
      </c>
      <c r="K54" s="2" t="s">
        <v>33</v>
      </c>
      <c r="L54" s="3">
        <v>6.2</v>
      </c>
      <c r="M54" s="3">
        <v>2.2000000000000002</v>
      </c>
      <c r="N54" s="3">
        <v>2.6</v>
      </c>
      <c r="O54" s="2" t="str">
        <f>CONCATENATE(
ROUND(L54*VLOOKUP(E54,'ID Scheme'!$A$2:$E$5,3),0), "x",
ROUND(M54*VLOOKUP(E54,'ID Scheme'!$A$2:$E$5,5),0), "x",
ROUND(N54*VLOOKUP(E54,'ID Scheme'!$A$2:$E$5,4),0))</f>
        <v>29x16x13</v>
      </c>
      <c r="P54" t="s">
        <v>97</v>
      </c>
    </row>
    <row r="55" spans="1:16" x14ac:dyDescent="0.25">
      <c r="A55" t="s">
        <v>43</v>
      </c>
      <c r="B55">
        <v>1982</v>
      </c>
      <c r="C55">
        <f>B55-B54</f>
        <v>1</v>
      </c>
      <c r="D55">
        <v>1</v>
      </c>
      <c r="E55" t="s">
        <v>22</v>
      </c>
      <c r="F55">
        <f>IF(B55 &gt; 1900, ((B55-1900)*10)+400+D55, ((B55-1730)*2)+D55)+VLOOKUP(E55,'ID Scheme'!$A$2:$B$6,2, FALSE)</f>
        <v>4821</v>
      </c>
      <c r="G55">
        <v>60</v>
      </c>
      <c r="H55">
        <v>28</v>
      </c>
      <c r="I55" s="2">
        <f>SQRT(G55*H55)/$B$1</f>
        <v>136.62601021279465</v>
      </c>
      <c r="J55" s="2">
        <f>I55*0.9</f>
        <v>122.9634091915152</v>
      </c>
      <c r="K55" s="2" t="s">
        <v>33</v>
      </c>
      <c r="L55" s="3"/>
      <c r="M55" s="3"/>
      <c r="N55" s="3"/>
      <c r="O55" s="2" t="str">
        <f>CONCATENATE(
ROUND(L55*VLOOKUP(E55,'ID Scheme'!$A$2:$E$5,3),0), "x",
ROUND(M55*VLOOKUP(E55,'ID Scheme'!$A$2:$E$5,5),0), "x",
ROUND(N55*VLOOKUP(E55,'ID Scheme'!$A$2:$E$5,4),0))</f>
        <v>0x0x0</v>
      </c>
    </row>
    <row r="56" spans="1:16" x14ac:dyDescent="0.25">
      <c r="A56" t="s">
        <v>106</v>
      </c>
      <c r="B56">
        <v>1983</v>
      </c>
      <c r="C56">
        <f>B56-B55</f>
        <v>1</v>
      </c>
      <c r="D56">
        <v>1</v>
      </c>
      <c r="E56" t="s">
        <v>22</v>
      </c>
      <c r="F56">
        <f>IF(B56 &gt; 1900, ((B56-1900)*10)+400+D56, ((B56-1730)*2)+D56)+VLOOKUP(E56,'ID Scheme'!$A$2:$B$6,2, FALSE)</f>
        <v>4831</v>
      </c>
      <c r="G56">
        <v>64</v>
      </c>
      <c r="H56">
        <v>22</v>
      </c>
      <c r="I56" s="2">
        <f>SQRT(G56*H56)/$B$1</f>
        <v>125.07775359529147</v>
      </c>
      <c r="J56" s="2">
        <f>I56*0.9</f>
        <v>112.56997823576232</v>
      </c>
      <c r="K56" s="2" t="s">
        <v>33</v>
      </c>
      <c r="L56" s="3">
        <v>7.7</v>
      </c>
      <c r="M56" s="3">
        <v>2.2000000000000002</v>
      </c>
      <c r="N56" s="3">
        <v>2.6</v>
      </c>
      <c r="O56" s="2" t="str">
        <f>CONCATENATE(
ROUND(L56*VLOOKUP(E56,'ID Scheme'!$A$2:$E$5,3),0), "x",
ROUND(M56*VLOOKUP(E56,'ID Scheme'!$A$2:$E$5,5),0), "x",
ROUND(N56*VLOOKUP(E56,'ID Scheme'!$A$2:$E$5,4),0))</f>
        <v>36x16x13</v>
      </c>
      <c r="P56" t="s">
        <v>107</v>
      </c>
    </row>
    <row r="57" spans="1:16" x14ac:dyDescent="0.25">
      <c r="A57" t="s">
        <v>44</v>
      </c>
      <c r="B57">
        <v>1986</v>
      </c>
      <c r="C57">
        <f>B57-B56</f>
        <v>3</v>
      </c>
      <c r="D57">
        <v>1</v>
      </c>
      <c r="E57" t="s">
        <v>22</v>
      </c>
      <c r="F57">
        <f>IF(B57 &gt; 1900, ((B57-1900)*10)+400+D57, ((B57-1730)*2)+D57)+VLOOKUP(E57,'ID Scheme'!$A$2:$B$6,2, FALSE)</f>
        <v>4861</v>
      </c>
      <c r="G57">
        <v>62</v>
      </c>
      <c r="H57">
        <v>30</v>
      </c>
      <c r="I57" s="2">
        <f>SQRT(G57*H57)/$B$1</f>
        <v>143.75905768565215</v>
      </c>
      <c r="J57" s="2">
        <f>I57*0.9</f>
        <v>129.38315191708693</v>
      </c>
      <c r="K57" s="2" t="s">
        <v>33</v>
      </c>
      <c r="L57" s="3"/>
      <c r="M57" s="3"/>
      <c r="N57" s="3"/>
      <c r="O57" s="2" t="str">
        <f>CONCATENATE(
ROUND(L57*VLOOKUP(E57,'ID Scheme'!$A$2:$E$5,3),0), "x",
ROUND(M57*VLOOKUP(E57,'ID Scheme'!$A$2:$E$5,5),0), "x",
ROUND(N57*VLOOKUP(E57,'ID Scheme'!$A$2:$E$5,4),0))</f>
        <v>0x0x0</v>
      </c>
    </row>
    <row r="58" spans="1:16" x14ac:dyDescent="0.25">
      <c r="A58" t="s">
        <v>25</v>
      </c>
      <c r="B58">
        <v>1987</v>
      </c>
      <c r="C58">
        <f>B58-B57</f>
        <v>1</v>
      </c>
      <c r="D58">
        <v>1</v>
      </c>
      <c r="E58" t="s">
        <v>22</v>
      </c>
      <c r="F58">
        <f>IF(B58 &gt; 1900, ((B58-1900)*10)+400+D58, ((B58-1730)*2)+D58)+VLOOKUP(E58,'ID Scheme'!$A$2:$B$6,2, FALSE)</f>
        <v>4871</v>
      </c>
      <c r="G58">
        <v>65</v>
      </c>
      <c r="H58">
        <v>44</v>
      </c>
      <c r="I58" s="2">
        <f>SQRT(G58*H58)/$B$1</f>
        <v>178.26322609494585</v>
      </c>
      <c r="J58" s="2">
        <f>I58*0.9</f>
        <v>160.43690348545127</v>
      </c>
      <c r="K58" s="2" t="s">
        <v>33</v>
      </c>
      <c r="L58" s="3"/>
      <c r="M58" s="3"/>
      <c r="N58" s="3"/>
      <c r="O58" s="2" t="str">
        <f>CONCATENATE(
ROUND(L58*VLOOKUP(E58,'ID Scheme'!$A$2:$E$5,3),0), "x",
ROUND(M58*VLOOKUP(E58,'ID Scheme'!$A$2:$E$5,5),0), "x",
ROUND(N58*VLOOKUP(E58,'ID Scheme'!$A$2:$E$5,4),0))</f>
        <v>0x0x0</v>
      </c>
    </row>
    <row r="59" spans="1:16" x14ac:dyDescent="0.25">
      <c r="A59" t="s">
        <v>94</v>
      </c>
      <c r="B59">
        <v>1993</v>
      </c>
      <c r="C59">
        <f>B59-B58</f>
        <v>6</v>
      </c>
      <c r="D59">
        <v>1</v>
      </c>
      <c r="E59" t="s">
        <v>22</v>
      </c>
      <c r="F59">
        <f>IF(B59 &gt; 1900, ((B59-1900)*10)+400+D59, ((B59-1730)*2)+D59)+VLOOKUP(E59,'ID Scheme'!$A$2:$B$6,2, FALSE)</f>
        <v>4931</v>
      </c>
      <c r="G59">
        <v>72</v>
      </c>
      <c r="H59">
        <v>18</v>
      </c>
      <c r="I59" s="2">
        <f>SQRT(G59*H59)/$B$1</f>
        <v>120</v>
      </c>
      <c r="J59" s="2">
        <f>I59*0.9</f>
        <v>108</v>
      </c>
      <c r="K59" s="2" t="s">
        <v>33</v>
      </c>
      <c r="L59" s="3">
        <v>6.2</v>
      </c>
      <c r="M59" s="3">
        <v>2.2000000000000002</v>
      </c>
      <c r="N59" s="3">
        <v>2.6</v>
      </c>
      <c r="O59" s="2" t="str">
        <f>CONCATENATE(
ROUND(L59*VLOOKUP(E59,'ID Scheme'!$A$2:$E$5,3),0), "x",
ROUND(M59*VLOOKUP(E59,'ID Scheme'!$A$2:$E$5,5),0), "x",
ROUND(N59*VLOOKUP(E59,'ID Scheme'!$A$2:$E$5,4),0))</f>
        <v>29x16x13</v>
      </c>
      <c r="P59" t="s">
        <v>100</v>
      </c>
    </row>
    <row r="60" spans="1:16" x14ac:dyDescent="0.25">
      <c r="A60" t="s">
        <v>26</v>
      </c>
      <c r="B60">
        <v>1995</v>
      </c>
      <c r="C60">
        <f>B60-B59</f>
        <v>2</v>
      </c>
      <c r="D60">
        <v>1</v>
      </c>
      <c r="E60" t="s">
        <v>22</v>
      </c>
      <c r="F60">
        <f>IF(B60 &gt; 1900, ((B60-1900)*10)+400+D60, ((B60-1730)*2)+D60)+VLOOKUP(E60,'ID Scheme'!$A$2:$B$6,2, FALSE)</f>
        <v>4951</v>
      </c>
      <c r="G60">
        <v>68</v>
      </c>
      <c r="H60">
        <v>48</v>
      </c>
      <c r="I60" s="2">
        <f>SQRT(G60*H60)/$B$1</f>
        <v>190.43809142780935</v>
      </c>
      <c r="J60" s="2">
        <f>I60*0.9</f>
        <v>171.39428228502842</v>
      </c>
      <c r="K60" s="2" t="s">
        <v>33</v>
      </c>
      <c r="L60" s="3"/>
      <c r="M60" s="3"/>
      <c r="N60" s="3"/>
      <c r="O60" s="2" t="str">
        <f>CONCATENATE(
ROUND(L60*VLOOKUP(E60,'ID Scheme'!$A$2:$E$5,3),0), "x",
ROUND(M60*VLOOKUP(E60,'ID Scheme'!$A$2:$E$5,5),0), "x",
ROUND(N60*VLOOKUP(E60,'ID Scheme'!$A$2:$E$5,4),0))</f>
        <v>0x0x0</v>
      </c>
    </row>
    <row r="61" spans="1:16" x14ac:dyDescent="0.25">
      <c r="A61" t="s">
        <v>24</v>
      </c>
      <c r="B61">
        <v>1997</v>
      </c>
      <c r="C61">
        <f>B61-B60</f>
        <v>2</v>
      </c>
      <c r="D61">
        <v>1</v>
      </c>
      <c r="E61" t="s">
        <v>22</v>
      </c>
      <c r="F61">
        <f>IF(B61 &gt; 1900, ((B61-1900)*10)+400+D61, ((B61-1730)*2)+D61)+VLOOKUP(E61,'ID Scheme'!$A$2:$B$6,2, FALSE)</f>
        <v>4971</v>
      </c>
      <c r="G61">
        <v>70</v>
      </c>
      <c r="H61">
        <v>32</v>
      </c>
      <c r="I61" s="2">
        <f>SQRT(G61*H61)/$B$1</f>
        <v>157.76212754932311</v>
      </c>
      <c r="J61" s="2">
        <f>I61*0.9</f>
        <v>141.98591479439079</v>
      </c>
      <c r="K61" s="2" t="s">
        <v>33</v>
      </c>
      <c r="L61" s="3"/>
      <c r="M61" s="3"/>
      <c r="N61" s="3"/>
      <c r="O61" s="2" t="str">
        <f>CONCATENATE(
ROUND(L61*VLOOKUP(E61,'ID Scheme'!$A$2:$E$5,3),0), "x",
ROUND(M61*VLOOKUP(E61,'ID Scheme'!$A$2:$E$5,5),0), "x",
ROUND(N61*VLOOKUP(E61,'ID Scheme'!$A$2:$E$5,4),0))</f>
        <v>0x0x0</v>
      </c>
    </row>
    <row r="62" spans="1:16" x14ac:dyDescent="0.25">
      <c r="A62" t="s">
        <v>102</v>
      </c>
      <c r="B62">
        <v>2001</v>
      </c>
      <c r="C62">
        <f>B62-B61</f>
        <v>4</v>
      </c>
      <c r="D62">
        <v>1</v>
      </c>
      <c r="E62" t="s">
        <v>22</v>
      </c>
      <c r="F62">
        <f>IF(B62 &gt; 1900, ((B62-1900)*10)+400+D62, ((B62-1730)*2)+D62)+VLOOKUP(E62,'ID Scheme'!$A$2:$B$6,2, FALSE)</f>
        <v>5011</v>
      </c>
      <c r="G62">
        <v>70</v>
      </c>
      <c r="H62">
        <v>50</v>
      </c>
      <c r="I62" s="2">
        <f>SQRT(G62*H62)/$B$1</f>
        <v>197.20265943665387</v>
      </c>
      <c r="J62" s="2">
        <f>I62*0.9</f>
        <v>177.48239349298848</v>
      </c>
      <c r="K62" s="2" t="s">
        <v>33</v>
      </c>
      <c r="L62" s="3"/>
      <c r="M62" s="3"/>
      <c r="N62" s="3"/>
      <c r="O62" s="2" t="str">
        <f>CONCATENATE(
ROUND(L62*VLOOKUP(E62,'ID Scheme'!$A$2:$E$5,3),0), "x",
ROUND(M62*VLOOKUP(E62,'ID Scheme'!$A$2:$E$5,5),0), "x",
ROUND(N62*VLOOKUP(E62,'ID Scheme'!$A$2:$E$5,4),0))</f>
        <v>0x0x0</v>
      </c>
    </row>
    <row r="63" spans="1:16" x14ac:dyDescent="0.25">
      <c r="A63" t="s">
        <v>108</v>
      </c>
      <c r="B63">
        <v>2001</v>
      </c>
      <c r="C63">
        <f>B63-B62</f>
        <v>0</v>
      </c>
      <c r="D63">
        <v>2</v>
      </c>
      <c r="E63" t="s">
        <v>22</v>
      </c>
      <c r="F63">
        <f>IF(B63 &gt; 1900, ((B63-1900)*10)+400+D63, ((B63-1730)*2)+D63)+VLOOKUP(E63,'ID Scheme'!$A$2:$B$6,2, FALSE)</f>
        <v>5012</v>
      </c>
      <c r="G63">
        <v>75</v>
      </c>
      <c r="H63">
        <v>24</v>
      </c>
      <c r="I63" s="2">
        <f>SQRT(G63*H63)/$B$1</f>
        <v>141.42135623730951</v>
      </c>
      <c r="J63" s="2">
        <f>I63*0.9</f>
        <v>127.27922061357856</v>
      </c>
      <c r="K63" s="2" t="s">
        <v>33</v>
      </c>
      <c r="L63" s="3">
        <v>8.5</v>
      </c>
      <c r="M63" s="3">
        <v>2.2000000000000002</v>
      </c>
      <c r="N63" s="3">
        <v>2.6</v>
      </c>
      <c r="O63" s="2" t="str">
        <f>CONCATENATE(
ROUND(L63*VLOOKUP(E63,'ID Scheme'!$A$2:$E$5,3),0), "x",
ROUND(M63*VLOOKUP(E63,'ID Scheme'!$A$2:$E$5,5),0), "x",
ROUND(N63*VLOOKUP(E63,'ID Scheme'!$A$2:$E$5,4),0))</f>
        <v>40x16x13</v>
      </c>
      <c r="P63" t="s">
        <v>109</v>
      </c>
    </row>
    <row r="64" spans="1:16" x14ac:dyDescent="0.25">
      <c r="A64" t="s">
        <v>27</v>
      </c>
      <c r="B64">
        <v>2004</v>
      </c>
      <c r="C64">
        <f>B64-B63</f>
        <v>3</v>
      </c>
      <c r="D64">
        <v>1</v>
      </c>
      <c r="E64" t="s">
        <v>22</v>
      </c>
      <c r="F64">
        <f>IF(B64 &gt; 1900, ((B64-1900)*10)+400+D64, ((B64-1730)*2)+D64)+VLOOKUP(E64,'ID Scheme'!$A$2:$B$6,2, FALSE)</f>
        <v>5041</v>
      </c>
      <c r="G64">
        <v>72</v>
      </c>
      <c r="H64">
        <v>54</v>
      </c>
      <c r="I64" s="2">
        <f>SQRT(G64*H64)/$B$1</f>
        <v>207.84609690826528</v>
      </c>
      <c r="J64" s="2">
        <f>I64*0.9</f>
        <v>187.06148721743875</v>
      </c>
      <c r="K64" s="2" t="s">
        <v>33</v>
      </c>
      <c r="L64" s="3"/>
      <c r="M64" s="3"/>
      <c r="N64" s="3"/>
      <c r="O64" s="2" t="str">
        <f>CONCATENATE(
ROUND(L64*VLOOKUP(E64,'ID Scheme'!$A$2:$E$5,3),0), "x",
ROUND(M64*VLOOKUP(E64,'ID Scheme'!$A$2:$E$5,5),0), "x",
ROUND(N64*VLOOKUP(E64,'ID Scheme'!$A$2:$E$5,4),0))</f>
        <v>0x0x0</v>
      </c>
    </row>
    <row r="65" spans="1:16" x14ac:dyDescent="0.25">
      <c r="A65" t="s">
        <v>95</v>
      </c>
      <c r="B65">
        <v>2005</v>
      </c>
      <c r="C65">
        <f>B65-B64</f>
        <v>1</v>
      </c>
      <c r="D65">
        <v>1</v>
      </c>
      <c r="E65" t="s">
        <v>22</v>
      </c>
      <c r="F65">
        <f>IF(B65 &gt; 1900, ((B65-1900)*10)+400+D65, ((B65-1730)*2)+D65)+VLOOKUP(E65,'ID Scheme'!$A$2:$B$6,2, FALSE)</f>
        <v>5051</v>
      </c>
      <c r="G65">
        <v>80</v>
      </c>
      <c r="H65">
        <v>18</v>
      </c>
      <c r="I65" s="2">
        <f>SQRT(G65*H65)/$B$1</f>
        <v>126.49110640673518</v>
      </c>
      <c r="J65" s="2">
        <f>I65*0.9</f>
        <v>113.84199576606167</v>
      </c>
      <c r="K65" s="2" t="s">
        <v>33</v>
      </c>
      <c r="L65" s="3">
        <v>6.2</v>
      </c>
      <c r="M65" s="3">
        <v>2.2000000000000002</v>
      </c>
      <c r="N65" s="3">
        <v>2.6</v>
      </c>
      <c r="O65" s="2" t="str">
        <f>CONCATENATE(
ROUND(L65*VLOOKUP(E65,'ID Scheme'!$A$2:$E$5,3),0), "x",
ROUND(M65*VLOOKUP(E65,'ID Scheme'!$A$2:$E$5,5),0), "x",
ROUND(N65*VLOOKUP(E65,'ID Scheme'!$A$2:$E$5,4),0))</f>
        <v>29x16x13</v>
      </c>
      <c r="P65" t="s">
        <v>96</v>
      </c>
    </row>
    <row r="66" spans="1:16" x14ac:dyDescent="0.25">
      <c r="A66" t="s">
        <v>71</v>
      </c>
      <c r="B66">
        <v>1912</v>
      </c>
      <c r="C66">
        <f>B66-B65</f>
        <v>-93</v>
      </c>
      <c r="D66">
        <v>1</v>
      </c>
      <c r="E66" t="s">
        <v>23</v>
      </c>
      <c r="F66">
        <f>IF(B66 &gt; 1900, ((B66-1900)*10)+400+D66, ((B66-1730)*2)+D66)+VLOOKUP(E66,'ID Scheme'!$A$2:$B$6,2, FALSE)</f>
        <v>7121</v>
      </c>
      <c r="G66">
        <v>40</v>
      </c>
      <c r="H66">
        <v>4</v>
      </c>
      <c r="I66" s="2">
        <f>SQRT(G66*H66)/$B$1</f>
        <v>42.163702135578397</v>
      </c>
      <c r="J66" s="2">
        <f>I66*0.9</f>
        <v>37.94733192202056</v>
      </c>
      <c r="K66" s="2" t="s">
        <v>33</v>
      </c>
      <c r="L66" s="3"/>
      <c r="M66" s="3"/>
      <c r="N66" s="3"/>
      <c r="O66" s="2" t="str">
        <f>CONCATENATE(
ROUND(L66*VLOOKUP(E66,'ID Scheme'!$A$2:$E$5,3),0), "x",
ROUND(M66*VLOOKUP(E66,'ID Scheme'!$A$2:$E$5,5),0), "x",
ROUND(N66*VLOOKUP(E66,'ID Scheme'!$A$2:$E$5,4),0))</f>
        <v>0x0x0</v>
      </c>
    </row>
    <row r="67" spans="1:16" x14ac:dyDescent="0.25">
      <c r="A67" t="s">
        <v>77</v>
      </c>
      <c r="B67">
        <v>1938</v>
      </c>
      <c r="C67">
        <f>B67-B66</f>
        <v>26</v>
      </c>
      <c r="D67">
        <v>1</v>
      </c>
      <c r="E67" t="s">
        <v>23</v>
      </c>
      <c r="F67">
        <f>IF(B67 &gt; 1900, ((B67-1900)*10)+400+D67, ((B67-1730)*2)+D67)+VLOOKUP(E67,'ID Scheme'!$A$2:$B$6,2, FALSE)</f>
        <v>7381</v>
      </c>
      <c r="G67">
        <v>45</v>
      </c>
      <c r="H67">
        <v>5</v>
      </c>
      <c r="I67" s="2">
        <f>SQRT(G67*H67)/$B$1</f>
        <v>50</v>
      </c>
      <c r="J67" s="2">
        <f>I67*0.9</f>
        <v>45</v>
      </c>
      <c r="K67" s="2" t="s">
        <v>33</v>
      </c>
      <c r="L67" s="3"/>
      <c r="M67" s="3"/>
      <c r="N67" s="3"/>
      <c r="O67" s="2" t="str">
        <f>CONCATENATE(
ROUND(L67*VLOOKUP(E67,'ID Scheme'!$A$2:$E$5,3),0), "x",
ROUND(M67*VLOOKUP(E67,'ID Scheme'!$A$2:$E$5,5),0), "x",
ROUND(N67*VLOOKUP(E67,'ID Scheme'!$A$2:$E$5,4),0))</f>
        <v>0x0x0</v>
      </c>
    </row>
    <row r="68" spans="1:16" x14ac:dyDescent="0.25">
      <c r="A68" t="s">
        <v>56</v>
      </c>
      <c r="B68">
        <v>1957</v>
      </c>
      <c r="C68">
        <f>B68-B67</f>
        <v>19</v>
      </c>
      <c r="D68">
        <v>1</v>
      </c>
      <c r="E68" t="s">
        <v>23</v>
      </c>
      <c r="F68">
        <f>IF(B68 &gt; 1900, ((B68-1900)*10)+400+D68, ((B68-1730)*2)+D68)+VLOOKUP(E68,'ID Scheme'!$A$2:$B$6,2, FALSE)</f>
        <v>7571</v>
      </c>
      <c r="G68">
        <v>60</v>
      </c>
      <c r="H68">
        <v>6</v>
      </c>
      <c r="I68" s="2">
        <f>SQRT(G68*H68)/$B$1</f>
        <v>63.245553203367592</v>
      </c>
      <c r="J68" s="2">
        <f>I68*0.9</f>
        <v>56.920997883030836</v>
      </c>
      <c r="K68" s="2" t="s">
        <v>33</v>
      </c>
      <c r="L68" s="3"/>
      <c r="M68" s="3"/>
      <c r="N68" s="3"/>
      <c r="O68" s="2" t="str">
        <f>CONCATENATE(
ROUND(L68*VLOOKUP(E68,'ID Scheme'!$A$2:$E$5,3),0), "x",
ROUND(M68*VLOOKUP(E68,'ID Scheme'!$A$2:$E$5,5),0), "x",
ROUND(N68*VLOOKUP(E68,'ID Scheme'!$A$2:$E$5,4),0))</f>
        <v>0x0x0</v>
      </c>
    </row>
    <row r="69" spans="1:16" x14ac:dyDescent="0.25">
      <c r="A69" t="s">
        <v>76</v>
      </c>
      <c r="B69">
        <v>1960</v>
      </c>
      <c r="C69">
        <f>B69-B68</f>
        <v>3</v>
      </c>
      <c r="D69">
        <v>1</v>
      </c>
      <c r="E69" t="s">
        <v>23</v>
      </c>
      <c r="F69">
        <f>IF(B69 &gt; 1900, ((B69-1900)*10)+400+D69, ((B69-1730)*2)+D69)+VLOOKUP(E69,'ID Scheme'!$A$2:$B$6,2, FALSE)</f>
        <v>7601</v>
      </c>
      <c r="G69">
        <v>60</v>
      </c>
      <c r="H69">
        <v>8</v>
      </c>
      <c r="I69" s="2">
        <f>SQRT(G69*H69)/$B$1</f>
        <v>73.029674334022147</v>
      </c>
      <c r="J69" s="2">
        <f>I69*0.9</f>
        <v>65.726706900619931</v>
      </c>
      <c r="K69" s="2" t="s">
        <v>33</v>
      </c>
      <c r="L69" s="3"/>
      <c r="M69" s="3"/>
      <c r="N69" s="3"/>
      <c r="O69" s="2" t="str">
        <f>CONCATENATE(
ROUND(L69*VLOOKUP(E69,'ID Scheme'!$A$2:$E$5,3),0), "x",
ROUND(M69*VLOOKUP(E69,'ID Scheme'!$A$2:$E$5,5),0), "x",
ROUND(N69*VLOOKUP(E69,'ID Scheme'!$A$2:$E$5,4),0))</f>
        <v>0x0x0</v>
      </c>
    </row>
    <row r="70" spans="1:16" x14ac:dyDescent="0.25">
      <c r="A70" t="s">
        <v>50</v>
      </c>
      <c r="B70">
        <v>1965</v>
      </c>
      <c r="C70">
        <f>B70-B69</f>
        <v>5</v>
      </c>
      <c r="D70">
        <v>1</v>
      </c>
      <c r="E70" t="s">
        <v>23</v>
      </c>
      <c r="F70">
        <f>IF(B70 &gt; 1900, ((B70-1900)*10)+400+D70, ((B70-1730)*2)+D70)+VLOOKUP(E70,'ID Scheme'!$A$2:$B$6,2, FALSE)</f>
        <v>7651</v>
      </c>
      <c r="G70">
        <v>65</v>
      </c>
      <c r="H70">
        <v>8</v>
      </c>
      <c r="I70" s="2">
        <f>SQRT(G70*H70)/$B$1</f>
        <v>76.011695006609202</v>
      </c>
      <c r="J70" s="2">
        <f>I70*0.9</f>
        <v>68.410525505948286</v>
      </c>
      <c r="K70" s="2" t="s">
        <v>33</v>
      </c>
      <c r="L70" s="3"/>
      <c r="M70" s="3"/>
      <c r="N70" s="3"/>
      <c r="O70" s="2" t="str">
        <f>CONCATENATE(
ROUND(L70*VLOOKUP(E70,'ID Scheme'!$A$2:$E$5,3),0), "x",
ROUND(M70*VLOOKUP(E70,'ID Scheme'!$A$2:$E$5,5),0), "x",
ROUND(N70*VLOOKUP(E70,'ID Scheme'!$A$2:$E$5,4),0))</f>
        <v>0x0x0</v>
      </c>
    </row>
    <row r="71" spans="1:16" x14ac:dyDescent="0.25">
      <c r="A71" t="s">
        <v>51</v>
      </c>
      <c r="B71">
        <v>1986</v>
      </c>
      <c r="C71">
        <f>B71-B70</f>
        <v>21</v>
      </c>
      <c r="D71">
        <v>1</v>
      </c>
      <c r="E71" t="s">
        <v>23</v>
      </c>
      <c r="F71">
        <f>IF(B71 &gt; 1900, ((B71-1900)*10)+400+D71, ((B71-1730)*2)+D71)+VLOOKUP(E71,'ID Scheme'!$A$2:$B$6,2, FALSE)</f>
        <v>7861</v>
      </c>
      <c r="G71">
        <v>80</v>
      </c>
      <c r="H71">
        <v>10</v>
      </c>
      <c r="I71" s="2">
        <f>SQRT(G71*H71)/$B$1</f>
        <v>94.28090415820634</v>
      </c>
      <c r="J71" s="2">
        <f>I71*0.9</f>
        <v>84.852813742385706</v>
      </c>
      <c r="K71" s="2" t="s">
        <v>33</v>
      </c>
      <c r="L71" s="3"/>
      <c r="M71" s="3"/>
      <c r="N71" s="3"/>
      <c r="O71" s="2" t="str">
        <f>CONCATENATE(
ROUND(L71*VLOOKUP(E71,'ID Scheme'!$A$2:$E$5,3),0), "x",
ROUND(M71*VLOOKUP(E71,'ID Scheme'!$A$2:$E$5,5),0), "x",
ROUND(N71*VLOOKUP(E71,'ID Scheme'!$A$2:$E$5,4),0))</f>
        <v>0x0x0</v>
      </c>
    </row>
    <row r="72" spans="1:16" x14ac:dyDescent="0.25">
      <c r="A72" t="s">
        <v>53</v>
      </c>
      <c r="B72">
        <v>1986</v>
      </c>
      <c r="C72">
        <f>B72-B71</f>
        <v>0</v>
      </c>
      <c r="D72">
        <v>2</v>
      </c>
      <c r="E72" t="s">
        <v>23</v>
      </c>
      <c r="F72">
        <f>IF(B72 &gt; 1900, ((B72-1900)*10)+400+D72, ((B72-1730)*2)+D72)+VLOOKUP(E72,'ID Scheme'!$A$2:$B$6,2, FALSE)</f>
        <v>7862</v>
      </c>
      <c r="G72">
        <v>65</v>
      </c>
      <c r="H72">
        <v>4</v>
      </c>
      <c r="I72" s="2">
        <f>SQRT(G72*H72)/$B$1</f>
        <v>53.748384988656994</v>
      </c>
      <c r="J72" s="2">
        <f>I72*0.9</f>
        <v>48.373546489791295</v>
      </c>
      <c r="K72" s="2" t="s">
        <v>33</v>
      </c>
      <c r="L72" s="3"/>
      <c r="M72" s="3"/>
      <c r="N72" s="3"/>
      <c r="O72" s="2" t="str">
        <f>CONCATENATE(
ROUND(L72*VLOOKUP(E72,'ID Scheme'!$A$2:$E$5,3),0), "x",
ROUND(M72*VLOOKUP(E72,'ID Scheme'!$A$2:$E$5,5),0), "x",
ROUND(N72*VLOOKUP(E72,'ID Scheme'!$A$2:$E$5,4),0))</f>
        <v>0x0x0</v>
      </c>
    </row>
    <row r="73" spans="1:16" x14ac:dyDescent="0.25">
      <c r="A73" t="s">
        <v>55</v>
      </c>
      <c r="B73">
        <v>2006</v>
      </c>
      <c r="C73">
        <f>B73-B72</f>
        <v>20</v>
      </c>
      <c r="D73">
        <v>1</v>
      </c>
      <c r="E73" t="s">
        <v>23</v>
      </c>
      <c r="F73">
        <f>IF(B73 &gt; 1900, ((B73-1900)*10)+400+D73, ((B73-1730)*2)+D73)+VLOOKUP(E73,'ID Scheme'!$A$2:$B$6,2, FALSE)</f>
        <v>8061</v>
      </c>
      <c r="G73">
        <v>85</v>
      </c>
      <c r="H73">
        <v>12</v>
      </c>
      <c r="I73" s="2">
        <f>SQRT(G73*H73)/$B$1</f>
        <v>106.45812948447541</v>
      </c>
      <c r="J73" s="2">
        <f>I73*0.9</f>
        <v>95.812316536027865</v>
      </c>
      <c r="K73" s="2" t="s">
        <v>33</v>
      </c>
      <c r="L73" s="3"/>
      <c r="M73" s="3"/>
      <c r="N73" s="3"/>
      <c r="O73" s="2" t="str">
        <f>CONCATENATE(
ROUND(L73*VLOOKUP(E73,'ID Scheme'!$A$2:$E$5,3),0), "x",
ROUND(M73*VLOOKUP(E73,'ID Scheme'!$A$2:$E$5,5),0), "x",
ROUND(N73*VLOOKUP(E73,'ID Scheme'!$A$2:$E$5,4),0))</f>
        <v>0x0x0</v>
      </c>
    </row>
    <row r="74" spans="1:16" x14ac:dyDescent="0.25">
      <c r="A74" t="s">
        <v>54</v>
      </c>
      <c r="B74">
        <v>2012</v>
      </c>
      <c r="C74">
        <f>B74-B73</f>
        <v>6</v>
      </c>
      <c r="D74">
        <v>1</v>
      </c>
      <c r="E74" t="s">
        <v>23</v>
      </c>
      <c r="F74">
        <f>IF(B74 &gt; 1900, ((B74-1900)*10)+400+D74, ((B74-1730)*2)+D74)+VLOOKUP(E74,'ID Scheme'!$A$2:$B$6,2, FALSE)</f>
        <v>8121</v>
      </c>
      <c r="G74">
        <v>92</v>
      </c>
      <c r="H74">
        <v>10</v>
      </c>
      <c r="I74" s="2">
        <f>SQRT(G74*H74)/$B$1</f>
        <v>101.10500592068735</v>
      </c>
      <c r="J74" s="2">
        <f>I74*0.9</f>
        <v>90.994505328618615</v>
      </c>
      <c r="K74" s="2" t="s">
        <v>33</v>
      </c>
      <c r="L74" s="3"/>
      <c r="M74" s="3"/>
      <c r="N74" s="3"/>
      <c r="O74" s="2" t="str">
        <f>CONCATENATE(
ROUND(L74*VLOOKUP(E74,'ID Scheme'!$A$2:$E$5,3),0), "x",
ROUND(M74*VLOOKUP(E74,'ID Scheme'!$A$2:$E$5,5),0), "x",
ROUND(N74*VLOOKUP(E74,'ID Scheme'!$A$2:$E$5,4),0))</f>
        <v>0x0x0</v>
      </c>
    </row>
    <row r="75" spans="1:16" x14ac:dyDescent="0.25">
      <c r="A75" t="s">
        <v>63</v>
      </c>
      <c r="B75">
        <v>1958</v>
      </c>
      <c r="C75">
        <f>B75-B74</f>
        <v>-54</v>
      </c>
      <c r="D75">
        <v>1</v>
      </c>
      <c r="E75" t="s">
        <v>62</v>
      </c>
      <c r="F75">
        <f>IF(B75 &gt; 1900, ((B75-1900)*10)+400+D75, ((B75-1730)*2)+D75)+VLOOKUP(E75,'ID Scheme'!$A$2:$B$6,2, FALSE)</f>
        <v>10581</v>
      </c>
      <c r="G75">
        <v>75</v>
      </c>
      <c r="H75">
        <v>4</v>
      </c>
      <c r="I75" s="2">
        <f>SQRT(G75*H75)/$B$1</f>
        <v>57.735026918962582</v>
      </c>
      <c r="J75" s="2">
        <f>I75*0.9</f>
        <v>51.961524227066327</v>
      </c>
      <c r="K75" s="2" t="s">
        <v>33</v>
      </c>
      <c r="L75" s="3"/>
      <c r="M75" s="3"/>
      <c r="N75" s="3"/>
      <c r="O75" s="2" t="str">
        <f>CONCATENATE(
ROUND(L75*VLOOKUP(E75,'ID Scheme'!$A$2:$E$5,3),0), "x",
ROUND(M75*VLOOKUP(E75,'ID Scheme'!$A$2:$E$5,5),0), "x",
ROUND(N75*VLOOKUP(E75,'ID Scheme'!$A$2:$E$5,4),0))</f>
        <v>0x0x0</v>
      </c>
      <c r="P75" t="s">
        <v>69</v>
      </c>
    </row>
    <row r="76" spans="1:16" x14ac:dyDescent="0.25">
      <c r="A76" t="s">
        <v>89</v>
      </c>
      <c r="B76">
        <v>1974</v>
      </c>
      <c r="C76">
        <f>B76-B75</f>
        <v>16</v>
      </c>
      <c r="D76">
        <v>1</v>
      </c>
      <c r="E76" t="s">
        <v>62</v>
      </c>
      <c r="F76">
        <f>IF(B76 &gt; 1900, ((B76-1900)*10)+400+D76, ((B76-1730)*2)+D76)+VLOOKUP(E76,'ID Scheme'!$A$2:$B$6,2, FALSE)</f>
        <v>10741</v>
      </c>
      <c r="G76">
        <v>63</v>
      </c>
      <c r="H76">
        <v>8</v>
      </c>
      <c r="I76" s="2">
        <f>SQRT(G76*H76)/$B$1</f>
        <v>74.833147735478832</v>
      </c>
      <c r="J76" s="2">
        <f>I76*0.9</f>
        <v>67.349832961930957</v>
      </c>
      <c r="K76" s="2" t="s">
        <v>33</v>
      </c>
      <c r="N76" s="3"/>
      <c r="O76" s="2" t="str">
        <f>CONCATENATE(
ROUND(L76*VLOOKUP(E76,'ID Scheme'!$A$2:$E$5,3),0), "x",
ROUND(M76*VLOOKUP(E76,'ID Scheme'!$A$2:$E$5,5),0), "x",
ROUND(N76*VLOOKUP(E76,'ID Scheme'!$A$2:$E$5,4),0))</f>
        <v>0x0x0</v>
      </c>
    </row>
    <row r="77" spans="1:16" x14ac:dyDescent="0.25">
      <c r="A77" t="s">
        <v>65</v>
      </c>
      <c r="B77">
        <v>1976</v>
      </c>
      <c r="C77">
        <f>B77-B76</f>
        <v>2</v>
      </c>
      <c r="D77">
        <v>1</v>
      </c>
      <c r="E77" t="s">
        <v>62</v>
      </c>
      <c r="F77">
        <f>IF(B77 &gt; 1900, ((B77-1900)*10)+400+D77, ((B77-1730)*2)+D77)+VLOOKUP(E77,'ID Scheme'!$A$2:$B$6,2, FALSE)</f>
        <v>10761</v>
      </c>
      <c r="G77">
        <v>90</v>
      </c>
      <c r="H77">
        <v>4</v>
      </c>
      <c r="I77" s="2">
        <f>SQRT(G77*H77)/$B$1</f>
        <v>63.245553203367592</v>
      </c>
      <c r="J77" s="2">
        <f>I77*0.9</f>
        <v>56.920997883030836</v>
      </c>
      <c r="K77" s="2" t="s">
        <v>33</v>
      </c>
      <c r="L77" s="3">
        <v>4.4000000000000004</v>
      </c>
      <c r="M77" s="3">
        <v>1.8</v>
      </c>
      <c r="N77" s="3">
        <v>1.5</v>
      </c>
      <c r="O77" s="2" t="str">
        <f>CONCATENATE(
ROUND(L77*VLOOKUP(E77,'ID Scheme'!$A$2:$E$5,3),0), "x",
ROUND(M77*VLOOKUP(E77,'ID Scheme'!$A$2:$E$5,5),0), "x",
ROUND(N77*VLOOKUP(E77,'ID Scheme'!$A$2:$E$5,4),0))</f>
        <v>21x13x7</v>
      </c>
    </row>
    <row r="78" spans="1:16" x14ac:dyDescent="0.25">
      <c r="A78" t="s">
        <v>66</v>
      </c>
      <c r="B78">
        <v>1994</v>
      </c>
      <c r="C78">
        <f>B78-B77</f>
        <v>18</v>
      </c>
      <c r="D78">
        <v>1</v>
      </c>
      <c r="E78" t="s">
        <v>62</v>
      </c>
      <c r="F78">
        <f>IF(B78 &gt; 1900, ((B78-1900)*10)+400+D78, ((B78-1730)*2)+D78)+VLOOKUP(E78,'ID Scheme'!$A$2:$B$6,2, FALSE)</f>
        <v>10941</v>
      </c>
      <c r="G78">
        <v>120</v>
      </c>
      <c r="H78">
        <v>4</v>
      </c>
      <c r="I78" s="2">
        <f>SQRT(G78*H78)/$B$1</f>
        <v>73.029674334022147</v>
      </c>
      <c r="J78" s="2">
        <f>I78*0.9</f>
        <v>65.726706900619931</v>
      </c>
      <c r="K78" s="2" t="s">
        <v>33</v>
      </c>
      <c r="L78" s="3">
        <v>5</v>
      </c>
      <c r="M78" s="3">
        <v>2</v>
      </c>
      <c r="N78" s="3">
        <v>1.5</v>
      </c>
      <c r="O78" s="2" t="str">
        <f>CONCATENATE(
ROUND(L78*VLOOKUP(E78,'ID Scheme'!$A$2:$E$5,3),0), "x",
ROUND(M78*VLOOKUP(E78,'ID Scheme'!$A$2:$E$5,5),0), "x",
ROUND(N78*VLOOKUP(E78,'ID Scheme'!$A$2:$E$5,4),0))</f>
        <v>23x14x7</v>
      </c>
    </row>
    <row r="79" spans="1:16" x14ac:dyDescent="0.25">
      <c r="A79" t="s">
        <v>64</v>
      </c>
      <c r="B79">
        <v>1997</v>
      </c>
      <c r="C79">
        <f>B79-B78</f>
        <v>3</v>
      </c>
      <c r="D79">
        <v>1</v>
      </c>
      <c r="E79" t="s">
        <v>62</v>
      </c>
      <c r="F79">
        <f>IF(B79 &gt; 1900, ((B79-1900)*10)+400+D79, ((B79-1730)*2)+D79)+VLOOKUP(E79,'ID Scheme'!$A$2:$B$6,2, FALSE)</f>
        <v>10971</v>
      </c>
      <c r="G79">
        <v>81</v>
      </c>
      <c r="H79">
        <v>5</v>
      </c>
      <c r="I79" s="2">
        <f>SQRT(G79*H79)/$B$1</f>
        <v>67.082039324993701</v>
      </c>
      <c r="J79" s="2">
        <f>I79*0.9</f>
        <v>60.373835392494335</v>
      </c>
      <c r="K79" s="2" t="s">
        <v>33</v>
      </c>
      <c r="L79" s="3"/>
      <c r="M79" s="3"/>
      <c r="N79" s="3"/>
      <c r="O79" s="2" t="str">
        <f>CONCATENATE(
ROUND(L79*VLOOKUP(E79,'ID Scheme'!$A$2:$E$5,3),0), "x",
ROUND(M79*VLOOKUP(E79,'ID Scheme'!$A$2:$E$5,5),0), "x",
ROUND(N79*VLOOKUP(E79,'ID Scheme'!$A$2:$E$5,4),0))</f>
        <v>0x0x0</v>
      </c>
      <c r="P79" t="s">
        <v>70</v>
      </c>
    </row>
    <row r="80" spans="1:16" x14ac:dyDescent="0.25">
      <c r="A80" t="s">
        <v>68</v>
      </c>
      <c r="B80">
        <v>2004</v>
      </c>
      <c r="C80">
        <f>B80-B79</f>
        <v>7</v>
      </c>
      <c r="D80">
        <v>1</v>
      </c>
      <c r="E80" t="s">
        <v>62</v>
      </c>
      <c r="F80">
        <f>IF(B80 &gt; 1900, ((B80-1900)*10)+400+D80, ((B80-1730)*2)+D80)+VLOOKUP(E80,'ID Scheme'!$A$2:$B$6,2, FALSE)</f>
        <v>11041</v>
      </c>
      <c r="G80">
        <v>145</v>
      </c>
      <c r="H80">
        <v>4</v>
      </c>
      <c r="I80" s="2">
        <f>SQRT(G80*H80)/$B$1</f>
        <v>80.277297191948648</v>
      </c>
      <c r="J80" s="2">
        <f>I80*0.9</f>
        <v>72.249567472753782</v>
      </c>
      <c r="K80" s="2" t="s">
        <v>33</v>
      </c>
      <c r="L80" s="3"/>
      <c r="M80" s="3"/>
      <c r="N80" s="3"/>
      <c r="O80" s="2" t="str">
        <f>CONCATENATE(
ROUND(L80*VLOOKUP(E80,'ID Scheme'!$A$2:$E$5,3),0), "x",
ROUND(M80*VLOOKUP(E80,'ID Scheme'!$A$2:$E$5,5),0), "x",
ROUND(N80*VLOOKUP(E80,'ID Scheme'!$A$2:$E$5,4),0))</f>
        <v>0x0x0</v>
      </c>
    </row>
    <row r="81" spans="1:15" x14ac:dyDescent="0.25">
      <c r="A81" t="s">
        <v>67</v>
      </c>
      <c r="B81">
        <v>2009</v>
      </c>
      <c r="C81">
        <f>B81-B80</f>
        <v>5</v>
      </c>
      <c r="D81">
        <v>1</v>
      </c>
      <c r="E81" t="s">
        <v>62</v>
      </c>
      <c r="F81">
        <f>IF(B81 &gt; 1900, ((B81-1900)*10)+400+D81, ((B81-1730)*2)+D81)+VLOOKUP(E81,'ID Scheme'!$A$2:$B$6,2, FALSE)</f>
        <v>11091</v>
      </c>
      <c r="G81">
        <v>112</v>
      </c>
      <c r="H81">
        <v>4</v>
      </c>
      <c r="I81" s="2">
        <f>SQRT(G81*H81)/$B$1</f>
        <v>70.553368295055762</v>
      </c>
      <c r="J81" s="2">
        <f>I81*0.9</f>
        <v>63.498031465550184</v>
      </c>
      <c r="K81" s="2" t="s">
        <v>33</v>
      </c>
      <c r="L81" s="3"/>
      <c r="M81" s="3"/>
      <c r="N81" s="3"/>
      <c r="O81" s="2" t="str">
        <f>CONCATENATE(
ROUND(L81*VLOOKUP(E81,'ID Scheme'!$A$2:$E$5,3),0), "x",
ROUND(M81*VLOOKUP(E81,'ID Scheme'!$A$2:$E$5,5),0), "x",
ROUND(N81*VLOOKUP(E81,'ID Scheme'!$A$2:$E$5,4),0))</f>
        <v>0x0x0</v>
      </c>
    </row>
  </sheetData>
  <sortState ref="A4:P81">
    <sortCondition ref="F20"/>
  </sortState>
  <conditionalFormatting sqref="C1:C2 C4:C20 C22:C24 C53:C1048576 C26:C51">
    <cfRule type="cellIs" dxfId="3" priority="4" operator="greaterThan">
      <formula>10</formula>
    </cfRule>
  </conditionalFormatting>
  <conditionalFormatting sqref="C21">
    <cfRule type="cellIs" dxfId="2" priority="3" operator="greaterThan">
      <formula>10</formula>
    </cfRule>
  </conditionalFormatting>
  <conditionalFormatting sqref="C52">
    <cfRule type="cellIs" dxfId="1" priority="2" operator="greaterThan">
      <formula>10</formula>
    </cfRule>
  </conditionalFormatting>
  <conditionalFormatting sqref="C25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2018-07-22T14:34:44Z</dcterms:modified>
</cp:coreProperties>
</file>