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A04F746-CAB6-49C1-87B5-286E2A093A4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I21" i="1" s="1"/>
  <c r="E21" i="1"/>
  <c r="E23" i="1"/>
  <c r="E14" i="1"/>
  <c r="H20" i="1"/>
  <c r="I20" i="1" s="1"/>
  <c r="E20" i="1"/>
  <c r="E48" i="1"/>
  <c r="H48" i="1"/>
  <c r="I48" i="1" s="1"/>
  <c r="E50" i="1"/>
  <c r="H50" i="1"/>
  <c r="I50" i="1" s="1"/>
  <c r="E31" i="1"/>
  <c r="H31" i="1"/>
  <c r="I31" i="1" s="1"/>
  <c r="E30" i="1"/>
  <c r="H30" i="1"/>
  <c r="I30" i="1" s="1"/>
  <c r="H14" i="1" l="1"/>
  <c r="I14" i="1" s="1"/>
  <c r="H23" i="1"/>
  <c r="I23" i="1" s="1"/>
  <c r="E47" i="1"/>
  <c r="H47" i="1"/>
  <c r="I47" i="1" s="1"/>
  <c r="H60" i="1" l="1"/>
  <c r="I60" i="1" s="1"/>
  <c r="E60" i="1"/>
  <c r="H61" i="1"/>
  <c r="I61" i="1" s="1"/>
  <c r="E61" i="1"/>
  <c r="H58" i="1"/>
  <c r="I58" i="1" s="1"/>
  <c r="E58" i="1"/>
  <c r="H57" i="1"/>
  <c r="I57" i="1" s="1"/>
  <c r="E57" i="1"/>
  <c r="H59" i="1"/>
  <c r="I59" i="1" s="1"/>
  <c r="E59" i="1"/>
  <c r="E56" i="1"/>
  <c r="E29" i="1" l="1"/>
  <c r="E28" i="1"/>
  <c r="E32" i="1"/>
  <c r="E33" i="1"/>
  <c r="E34" i="1"/>
  <c r="E35" i="1"/>
  <c r="E38" i="1"/>
  <c r="E39" i="1"/>
  <c r="E40" i="1"/>
  <c r="E27" i="1"/>
  <c r="E45" i="1"/>
  <c r="E43" i="1"/>
  <c r="E44" i="1"/>
  <c r="E46" i="1"/>
  <c r="E36" i="1"/>
  <c r="E37" i="1"/>
  <c r="E41" i="1"/>
  <c r="E42" i="1"/>
  <c r="E26" i="1"/>
  <c r="E4" i="1"/>
  <c r="E6" i="1"/>
  <c r="E15" i="1"/>
  <c r="E9" i="1"/>
  <c r="E11" i="1"/>
  <c r="E12" i="1"/>
  <c r="E13" i="1"/>
  <c r="E18" i="1"/>
  <c r="E24" i="1"/>
  <c r="E17" i="1"/>
  <c r="E22" i="1"/>
  <c r="E5" i="1"/>
  <c r="E51" i="1"/>
  <c r="E52" i="1"/>
  <c r="E53" i="1"/>
  <c r="E55" i="1"/>
  <c r="E54" i="1"/>
  <c r="E49" i="1"/>
  <c r="E10" i="1"/>
  <c r="E8" i="1"/>
  <c r="E16" i="1"/>
  <c r="E19" i="1"/>
  <c r="E7" i="1"/>
  <c r="E25" i="1"/>
  <c r="H56" i="1"/>
  <c r="I56" i="1" s="1"/>
  <c r="H7" i="1" l="1"/>
  <c r="I7" i="1" s="1"/>
  <c r="H19" i="1"/>
  <c r="I19" i="1" s="1"/>
  <c r="H16" i="1"/>
  <c r="I16" i="1" s="1"/>
  <c r="H8" i="1" l="1"/>
  <c r="I8" i="1" s="1"/>
  <c r="H10" i="1"/>
  <c r="I10" i="1" s="1"/>
  <c r="H49" i="1" l="1"/>
  <c r="I49" i="1" s="1"/>
  <c r="H54" i="1"/>
  <c r="I54" i="1" s="1"/>
  <c r="H55" i="1"/>
  <c r="I55" i="1" s="1"/>
  <c r="H53" i="1" l="1"/>
  <c r="I53" i="1" s="1"/>
  <c r="H26" i="1"/>
  <c r="I26" i="1" s="1"/>
  <c r="H52" i="1" l="1"/>
  <c r="I52" i="1" s="1"/>
  <c r="H51" i="1"/>
  <c r="I51" i="1" s="1"/>
  <c r="H5" i="1" l="1"/>
  <c r="I5" i="1" s="1"/>
  <c r="H22" i="1" l="1"/>
  <c r="I22" i="1" s="1"/>
  <c r="H17" i="1"/>
  <c r="I17" i="1" s="1"/>
  <c r="H24" i="1" l="1"/>
  <c r="I24" i="1" s="1"/>
  <c r="H18" i="1"/>
  <c r="I18" i="1" s="1"/>
  <c r="H41" i="1"/>
  <c r="I41" i="1" s="1"/>
  <c r="H42" i="1"/>
  <c r="I42" i="1" s="1"/>
  <c r="H13" i="1"/>
  <c r="I13" i="1" s="1"/>
  <c r="H12" i="1" l="1"/>
  <c r="I12" i="1" s="1"/>
  <c r="H9" i="1"/>
  <c r="I9" i="1" s="1"/>
  <c r="H11" i="1"/>
  <c r="I11" i="1" s="1"/>
  <c r="H15" i="1" l="1"/>
  <c r="I15" i="1" s="1"/>
  <c r="H6" i="1" l="1"/>
  <c r="I6" i="1" s="1"/>
  <c r="H4" i="1"/>
  <c r="I4" i="1" s="1"/>
  <c r="H25" i="1"/>
  <c r="I25" i="1" s="1"/>
  <c r="H28" i="1" l="1"/>
  <c r="I28" i="1" s="1"/>
  <c r="H36" i="1"/>
  <c r="I36" i="1" s="1"/>
  <c r="H37" i="1"/>
  <c r="I37" i="1" s="1"/>
  <c r="H46" i="1"/>
  <c r="I46" i="1" s="1"/>
  <c r="H44" i="1"/>
  <c r="I44" i="1" s="1"/>
  <c r="H43" i="1"/>
  <c r="I43" i="1" s="1"/>
  <c r="H45" i="1" l="1"/>
  <c r="I45" i="1" s="1"/>
  <c r="H27" i="1" l="1"/>
  <c r="I27" i="1" s="1"/>
  <c r="H32" i="1" l="1"/>
  <c r="I32" i="1" s="1"/>
  <c r="H33" i="1"/>
  <c r="I33" i="1" s="1"/>
  <c r="H34" i="1"/>
  <c r="I34" i="1" s="1"/>
  <c r="H35" i="1"/>
  <c r="I35" i="1" s="1"/>
  <c r="H38" i="1"/>
  <c r="I38" i="1" s="1"/>
  <c r="H39" i="1"/>
  <c r="I39" i="1" s="1"/>
  <c r="H40" i="1"/>
  <c r="I40" i="1" s="1"/>
  <c r="H29" i="1"/>
  <c r="I29" i="1" s="1"/>
</calcChain>
</file>

<file path=xl/sharedStrings.xml><?xml version="1.0" encoding="utf-8"?>
<sst xmlns="http://schemas.openxmlformats.org/spreadsheetml/2006/main" count="195" uniqueCount="80">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</sst>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pane ySplit="3" topLeftCell="A10" activePane="bottomLeft" state="frozen"/>
      <selection pane="bottomLeft" activeCell="G21" sqref="G21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35</v>
      </c>
      <c r="B4">
        <v>1800</v>
      </c>
      <c r="C4">
        <v>1</v>
      </c>
      <c r="D4" t="s">
        <v>21</v>
      </c>
      <c r="E4">
        <f>IF(B4 &gt; 1900, ((B4-1900)*10)+400+C4, ((B4-1730)*2)+C4)+VLOOKUP(D4,'ID Scheme'!$A$2:$B$5,2)</f>
        <v>741</v>
      </c>
      <c r="F4">
        <v>18</v>
      </c>
      <c r="G4">
        <v>14</v>
      </c>
      <c r="H4" s="2">
        <f>SQRT(F4*G4)/$B$1</f>
        <v>52.915026221291818</v>
      </c>
      <c r="I4" s="2">
        <f>H4*0.9</f>
        <v>47.623523599162638</v>
      </c>
      <c r="J4" s="2" t="s">
        <v>33</v>
      </c>
    </row>
    <row r="5" spans="1:11" x14ac:dyDescent="0.25">
      <c r="A5" t="s">
        <v>49</v>
      </c>
      <c r="B5">
        <v>1833</v>
      </c>
      <c r="C5">
        <v>1</v>
      </c>
      <c r="D5" t="s">
        <v>21</v>
      </c>
      <c r="E5">
        <f>IF(B5 &gt; 1900, ((B5-1900)*10)+400+C5, ((B5-1730)*2)+C5)+VLOOKUP(D5,'ID Scheme'!$A$2:$B$5,2)</f>
        <v>807</v>
      </c>
      <c r="F5">
        <v>18</v>
      </c>
      <c r="G5">
        <v>22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37</v>
      </c>
      <c r="B6">
        <v>1911</v>
      </c>
      <c r="C6">
        <v>1</v>
      </c>
      <c r="D6" t="s">
        <v>21</v>
      </c>
      <c r="E6">
        <f>IF(B6 &gt; 1900, ((B6-1900)*10)+400+C6, ((B6-1730)*2)+C6)+VLOOKUP(D6,'ID Scheme'!$A$2:$B$5,2)</f>
        <v>1111</v>
      </c>
      <c r="F6">
        <v>20</v>
      </c>
      <c r="G6">
        <v>36</v>
      </c>
      <c r="H6" s="2">
        <f>SQRT(F6*G6)/$B$1</f>
        <v>89.442719099991592</v>
      </c>
      <c r="I6" s="2">
        <f>H6*0.9</f>
        <v>80.498447189992433</v>
      </c>
      <c r="J6" s="2" t="s">
        <v>33</v>
      </c>
    </row>
    <row r="7" spans="1:11" x14ac:dyDescent="0.25">
      <c r="A7" t="s">
        <v>61</v>
      </c>
      <c r="B7">
        <v>1924</v>
      </c>
      <c r="C7">
        <v>1</v>
      </c>
      <c r="D7" t="s">
        <v>21</v>
      </c>
      <c r="E7">
        <f>IF(B7 &gt; 1900, ((B7-1900)*10)+400+C7, ((B7-1730)*2)+C7)+VLOOKUP(D7,'ID Scheme'!$A$2:$B$5,2)</f>
        <v>1241</v>
      </c>
      <c r="F7">
        <v>36</v>
      </c>
      <c r="G7">
        <v>32</v>
      </c>
      <c r="H7" s="2">
        <f>SQRT(F7*G7)/$B$1</f>
        <v>113.13708498984759</v>
      </c>
      <c r="I7" s="2">
        <f>H7*0.9</f>
        <v>101.82337649086284</v>
      </c>
      <c r="J7" s="2" t="s">
        <v>33</v>
      </c>
    </row>
    <row r="8" spans="1:11" ht="14.25" customHeight="1" x14ac:dyDescent="0.25">
      <c r="A8" t="s">
        <v>58</v>
      </c>
      <c r="B8">
        <v>1927</v>
      </c>
      <c r="C8">
        <v>1</v>
      </c>
      <c r="D8" t="s">
        <v>21</v>
      </c>
      <c r="E8">
        <f>IF(B8 &gt; 1900, ((B8-1900)*10)+400+C8, ((B8-1730)*2)+C8)+VLOOKUP(D8,'ID Scheme'!$A$2:$B$5,2)</f>
        <v>1271</v>
      </c>
      <c r="F8">
        <v>42</v>
      </c>
      <c r="G8">
        <v>35</v>
      </c>
      <c r="H8" s="2">
        <f>SQRT(F8*G8)/$B$1</f>
        <v>127.80193008453877</v>
      </c>
      <c r="I8" s="2">
        <f>H8*0.9</f>
        <v>115.02173707608489</v>
      </c>
      <c r="J8" s="2" t="s">
        <v>33</v>
      </c>
    </row>
    <row r="9" spans="1:11" x14ac:dyDescent="0.25">
      <c r="A9" t="s">
        <v>39</v>
      </c>
      <c r="B9">
        <v>1929</v>
      </c>
      <c r="C9">
        <v>1</v>
      </c>
      <c r="D9" t="s">
        <v>21</v>
      </c>
      <c r="E9">
        <f>IF(B9 &gt; 1900, ((B9-1900)*10)+400+C9, ((B9-1730)*2)+C9)+VLOOKUP(D9,'ID Scheme'!$A$2:$B$5,2)</f>
        <v>1291</v>
      </c>
      <c r="F9">
        <v>29</v>
      </c>
      <c r="G9">
        <v>50</v>
      </c>
      <c r="H9" s="2">
        <f>SQRT(F9*G9)/$B$1</f>
        <v>126.92955176439848</v>
      </c>
      <c r="I9" s="2">
        <f>H9*0.9</f>
        <v>114.23659658795863</v>
      </c>
      <c r="J9" s="2" t="s">
        <v>33</v>
      </c>
    </row>
    <row r="10" spans="1:11" x14ac:dyDescent="0.25">
      <c r="A10" t="s">
        <v>57</v>
      </c>
      <c r="B10">
        <v>1933</v>
      </c>
      <c r="C10">
        <v>1</v>
      </c>
      <c r="D10" t="s">
        <v>21</v>
      </c>
      <c r="E10">
        <f>IF(B10 &gt; 1900, ((B10-1900)*10)+400+C10, ((B10-1730)*2)+C10)+VLOOKUP(D10,'ID Scheme'!$A$2:$B$5,2)</f>
        <v>1331</v>
      </c>
      <c r="F10">
        <v>40</v>
      </c>
      <c r="G10">
        <v>44</v>
      </c>
      <c r="H10" s="2">
        <f>SQRT(F10*G10)/$B$1</f>
        <v>139.84117975602021</v>
      </c>
      <c r="I10" s="2">
        <f>H10*0.9</f>
        <v>125.85706178041819</v>
      </c>
      <c r="J10" s="2" t="s">
        <v>33</v>
      </c>
    </row>
    <row r="11" spans="1:11" x14ac:dyDescent="0.25">
      <c r="A11" t="s">
        <v>40</v>
      </c>
      <c r="B11">
        <v>1945</v>
      </c>
      <c r="C11">
        <v>1</v>
      </c>
      <c r="D11" t="s">
        <v>21</v>
      </c>
      <c r="E11">
        <f>IF(B11 &gt; 1900, ((B11-1900)*10)+400+C11, ((B11-1730)*2)+C11)+VLOOKUP(D11,'ID Scheme'!$A$2:$B$5,2)</f>
        <v>1451</v>
      </c>
      <c r="F11">
        <v>38</v>
      </c>
      <c r="G11">
        <v>57</v>
      </c>
      <c r="H11" s="2">
        <f>SQRT(F11*G11)/$B$1</f>
        <v>155.13435037626795</v>
      </c>
      <c r="I11" s="2">
        <f>H11*0.9</f>
        <v>139.62091533864117</v>
      </c>
      <c r="J11" s="2" t="s">
        <v>33</v>
      </c>
    </row>
    <row r="12" spans="1:11" x14ac:dyDescent="0.25">
      <c r="A12" t="s">
        <v>41</v>
      </c>
      <c r="B12">
        <v>1954</v>
      </c>
      <c r="C12">
        <v>1</v>
      </c>
      <c r="D12" t="s">
        <v>21</v>
      </c>
      <c r="E12">
        <f>IF(B12 &gt; 1900, ((B12-1900)*10)+400+C12, ((B12-1730)*2)+C12)+VLOOKUP(D12,'ID Scheme'!$A$2:$B$5,2)</f>
        <v>1541</v>
      </c>
      <c r="F12">
        <v>40</v>
      </c>
      <c r="G12">
        <v>72</v>
      </c>
      <c r="H12" s="2">
        <f>SQRT(F12*G12)/$B$1</f>
        <v>178.88543819998318</v>
      </c>
      <c r="I12" s="2">
        <f>H12*0.9</f>
        <v>160.99689437998487</v>
      </c>
      <c r="J12" s="2" t="s">
        <v>33</v>
      </c>
    </row>
    <row r="13" spans="1:11" x14ac:dyDescent="0.25">
      <c r="A13" t="s">
        <v>42</v>
      </c>
      <c r="B13">
        <v>1958</v>
      </c>
      <c r="C13">
        <v>1</v>
      </c>
      <c r="D13" t="s">
        <v>21</v>
      </c>
      <c r="E13">
        <f>IF(B13 &gt; 1900, ((B13-1900)*10)+400+C13, ((B13-1730)*2)+C13)+VLOOKUP(D13,'ID Scheme'!$A$2:$B$5,2)</f>
        <v>1581</v>
      </c>
      <c r="F13">
        <v>76</v>
      </c>
      <c r="G13">
        <v>34</v>
      </c>
      <c r="H13" s="2">
        <f>SQRT(F13*G13)/$B$1</f>
        <v>169.44353369518447</v>
      </c>
      <c r="I13" s="2">
        <f>H13*0.9</f>
        <v>152.49918032566603</v>
      </c>
      <c r="J13" s="2" t="s">
        <v>33</v>
      </c>
    </row>
    <row r="14" spans="1:11" x14ac:dyDescent="0.25">
      <c r="A14" t="s">
        <v>73</v>
      </c>
      <c r="B14">
        <v>1958</v>
      </c>
      <c r="C14">
        <v>2</v>
      </c>
      <c r="D14" t="s">
        <v>21</v>
      </c>
      <c r="E14">
        <f>IF(B14 &gt; 1900, ((B14-1900)*10)+400+C14, ((B14-1730)*2)+C14)+VLOOKUP(D14,'ID Scheme'!$A$2:$B$5,2)</f>
        <v>1582</v>
      </c>
      <c r="F14">
        <v>55</v>
      </c>
      <c r="G14">
        <v>57</v>
      </c>
      <c r="H14" s="2">
        <f>SQRT(F14*G14)/$B$1</f>
        <v>186.63690238892559</v>
      </c>
      <c r="I14" s="2">
        <f>H14*0.9</f>
        <v>167.97321215003305</v>
      </c>
      <c r="J14" s="2" t="s">
        <v>33</v>
      </c>
    </row>
    <row r="15" spans="1:11" x14ac:dyDescent="0.25">
      <c r="A15" t="s">
        <v>38</v>
      </c>
      <c r="B15">
        <v>1963</v>
      </c>
      <c r="C15">
        <v>1</v>
      </c>
      <c r="D15" t="s">
        <v>21</v>
      </c>
      <c r="E15">
        <f>IF(B15 &gt; 1900, ((B15-1900)*10)+400+C15, ((B15-1730)*2)+C15)+VLOOKUP(D15,'ID Scheme'!$A$2:$B$5,2)</f>
        <v>1631</v>
      </c>
      <c r="F15">
        <v>55</v>
      </c>
      <c r="G15">
        <v>52</v>
      </c>
      <c r="H15" s="2">
        <f>SQRT(F15*G15)/$B$1</f>
        <v>178.26322609494585</v>
      </c>
      <c r="I15" s="2">
        <f>H15*0.9</f>
        <v>160.43690348545127</v>
      </c>
      <c r="J15" s="2" t="s">
        <v>33</v>
      </c>
    </row>
    <row r="16" spans="1:11" x14ac:dyDescent="0.25">
      <c r="A16" t="s">
        <v>59</v>
      </c>
      <c r="B16">
        <v>1972</v>
      </c>
      <c r="C16">
        <v>1</v>
      </c>
      <c r="D16" t="s">
        <v>21</v>
      </c>
      <c r="E16">
        <f>IF(B16 &gt; 1900, ((B16-1900)*10)+400+C16, ((B16-1730)*2)+C16)+VLOOKUP(D16,'ID Scheme'!$A$2:$B$5,2)</f>
        <v>1721</v>
      </c>
      <c r="F16">
        <v>52</v>
      </c>
      <c r="G16">
        <v>58</v>
      </c>
      <c r="H16" s="2">
        <f>SQRT(F16*G16)/$B$1</f>
        <v>183.06040290327977</v>
      </c>
      <c r="I16" s="2">
        <f>H16*0.9</f>
        <v>164.75436261295178</v>
      </c>
      <c r="J16" s="2" t="s">
        <v>33</v>
      </c>
    </row>
    <row r="17" spans="1:10" x14ac:dyDescent="0.25">
      <c r="A17" t="s">
        <v>47</v>
      </c>
      <c r="B17">
        <v>1978</v>
      </c>
      <c r="C17">
        <v>1</v>
      </c>
      <c r="D17" t="s">
        <v>21</v>
      </c>
      <c r="E17">
        <f>IF(B17 &gt; 1900, ((B17-1900)*10)+400+C17, ((B17-1730)*2)+C17)+VLOOKUP(D17,'ID Scheme'!$A$2:$B$5,2)</f>
        <v>1781</v>
      </c>
      <c r="F17">
        <v>62</v>
      </c>
      <c r="G17">
        <v>55</v>
      </c>
      <c r="H17" s="2">
        <f>SQRT(F17*G17)/$B$1</f>
        <v>194.65068427541911</v>
      </c>
      <c r="I17" s="2">
        <f>H17*0.9</f>
        <v>175.18561584787722</v>
      </c>
      <c r="J17" s="2" t="s">
        <v>33</v>
      </c>
    </row>
    <row r="18" spans="1:10" x14ac:dyDescent="0.25">
      <c r="A18" t="s">
        <v>45</v>
      </c>
      <c r="B18">
        <v>1980</v>
      </c>
      <c r="C18">
        <v>1</v>
      </c>
      <c r="D18" t="s">
        <v>21</v>
      </c>
      <c r="E18">
        <f>IF(B18 &gt; 1900, ((B18-1900)*10)+400+C18, ((B18-1730)*2)+C18)+VLOOKUP(D18,'ID Scheme'!$A$2:$B$5,2)</f>
        <v>1801</v>
      </c>
      <c r="F18">
        <v>47</v>
      </c>
      <c r="G18">
        <v>73</v>
      </c>
      <c r="H18" s="2">
        <f>SQRT(F18*G18)/$B$1</f>
        <v>195.2491286080996</v>
      </c>
      <c r="I18" s="2">
        <f>H18*0.9</f>
        <v>175.72421574728963</v>
      </c>
      <c r="J18" s="2" t="s">
        <v>33</v>
      </c>
    </row>
    <row r="19" spans="1:10" x14ac:dyDescent="0.25">
      <c r="A19" t="s">
        <v>60</v>
      </c>
      <c r="B19">
        <v>1989</v>
      </c>
      <c r="C19">
        <v>1</v>
      </c>
      <c r="D19" t="s">
        <v>21</v>
      </c>
      <c r="E19">
        <f>IF(B19 &gt; 1900, ((B19-1900)*10)+400+C19, ((B19-1730)*2)+C19)+VLOOKUP(D19,'ID Scheme'!$A$2:$B$5,2)</f>
        <v>1891</v>
      </c>
      <c r="F19">
        <v>56</v>
      </c>
      <c r="G19">
        <v>50</v>
      </c>
      <c r="H19" s="2">
        <f>SQRT(F19*G19)/$B$1</f>
        <v>176.38342073763937</v>
      </c>
      <c r="I19" s="2">
        <f>H19*0.9</f>
        <v>158.74507866387543</v>
      </c>
      <c r="J19" s="2" t="s">
        <v>33</v>
      </c>
    </row>
    <row r="20" spans="1:10" x14ac:dyDescent="0.25">
      <c r="A20" t="s">
        <v>78</v>
      </c>
      <c r="B20">
        <v>1998</v>
      </c>
      <c r="C20">
        <v>1</v>
      </c>
      <c r="D20" t="s">
        <v>21</v>
      </c>
      <c r="E20">
        <f>IF(B20 &gt; 1900, ((B20-1900)*10)+400+C20, ((B20-1730)*2)+C20)+VLOOKUP(D20,'ID Scheme'!$A$2:$B$5,2)</f>
        <v>1981</v>
      </c>
      <c r="F20">
        <v>59</v>
      </c>
      <c r="G20">
        <v>33</v>
      </c>
      <c r="H20" s="2">
        <f>SQRT(F20*G20)/$B$1</f>
        <v>147.08274315273474</v>
      </c>
      <c r="I20" s="2">
        <f>H20*0.9</f>
        <v>132.37446883746128</v>
      </c>
      <c r="J20" s="2" t="s">
        <v>33</v>
      </c>
    </row>
    <row r="21" spans="1:10" x14ac:dyDescent="0.25">
      <c r="A21" t="s">
        <v>79</v>
      </c>
      <c r="B21">
        <v>2012</v>
      </c>
      <c r="C21">
        <v>1</v>
      </c>
      <c r="D21" t="s">
        <v>21</v>
      </c>
      <c r="E21">
        <f>IF(B21 &gt; 1900, ((B21-1900)*10)+400+C21, ((B21-1730)*2)+C21)+VLOOKUP(D21,'ID Scheme'!$A$2:$B$5,2)</f>
        <v>2121</v>
      </c>
      <c r="F21">
        <v>60</v>
      </c>
      <c r="G21">
        <v>35</v>
      </c>
      <c r="H21" s="2">
        <f>SQRT(F21*G21)/$B$1</f>
        <v>152.75252316519467</v>
      </c>
      <c r="I21" s="2">
        <f>H21*0.9</f>
        <v>137.4772708486752</v>
      </c>
      <c r="J21" s="2" t="s">
        <v>33</v>
      </c>
    </row>
    <row r="22" spans="1:10" x14ac:dyDescent="0.25">
      <c r="A22" t="s">
        <v>48</v>
      </c>
      <c r="B22">
        <v>2001</v>
      </c>
      <c r="C22">
        <v>1</v>
      </c>
      <c r="D22" t="s">
        <v>21</v>
      </c>
      <c r="E22">
        <f>IF(B22 &gt; 1900, ((B22-1900)*10)+400+C22, ((B22-1730)*2)+C22)+VLOOKUP(D22,'ID Scheme'!$A$2:$B$5,2)</f>
        <v>2011</v>
      </c>
      <c r="F22">
        <v>70</v>
      </c>
      <c r="G22">
        <v>58</v>
      </c>
      <c r="H22" s="2">
        <f>SQRT(F22*G22)/$B$1</f>
        <v>212.39376429431988</v>
      </c>
      <c r="I22" s="2">
        <f>H22*0.9</f>
        <v>191.15438786488789</v>
      </c>
      <c r="J22" s="2" t="s">
        <v>33</v>
      </c>
    </row>
    <row r="23" spans="1:10" x14ac:dyDescent="0.25">
      <c r="A23" t="s">
        <v>72</v>
      </c>
      <c r="B23">
        <v>2001</v>
      </c>
      <c r="C23">
        <v>2</v>
      </c>
      <c r="D23" t="s">
        <v>21</v>
      </c>
      <c r="E23">
        <f>IF(B23 &gt; 1900, ((B23-1900)*10)+400+C23, ((B23-1730)*2)+C23)+VLOOKUP(D23,'ID Scheme'!$A$2:$B$5,2)</f>
        <v>2012</v>
      </c>
      <c r="F23">
        <v>55</v>
      </c>
      <c r="G23">
        <v>140</v>
      </c>
      <c r="H23" s="2">
        <f>SQRT(F23*G23)/$B$1</f>
        <v>292.49881291307071</v>
      </c>
      <c r="I23" s="2">
        <f>H23*0.9</f>
        <v>263.24893162176363</v>
      </c>
      <c r="J23" s="2" t="s">
        <v>33</v>
      </c>
    </row>
    <row r="24" spans="1:10" x14ac:dyDescent="0.25">
      <c r="A24" t="s">
        <v>46</v>
      </c>
      <c r="B24">
        <v>2005</v>
      </c>
      <c r="C24">
        <v>1</v>
      </c>
      <c r="D24" t="s">
        <v>21</v>
      </c>
      <c r="E24">
        <f>IF(B24 &gt; 1900, ((B24-1900)*10)+400+C24, ((B24-1730)*2)+C24)+VLOOKUP(D24,'ID Scheme'!$A$2:$B$5,2)</f>
        <v>2051</v>
      </c>
      <c r="F24">
        <v>60</v>
      </c>
      <c r="G24">
        <v>90</v>
      </c>
      <c r="H24" s="2">
        <f>SQRT(F24*G24)/$B$1</f>
        <v>244.94897427831785</v>
      </c>
      <c r="I24" s="2">
        <f>H24*0.9</f>
        <v>220.45407685048608</v>
      </c>
      <c r="J24" s="2" t="s">
        <v>33</v>
      </c>
    </row>
    <row r="25" spans="1:10" x14ac:dyDescent="0.25">
      <c r="A25" t="s">
        <v>36</v>
      </c>
      <c r="B25">
        <v>1800</v>
      </c>
      <c r="C25">
        <v>1</v>
      </c>
      <c r="D25" t="s">
        <v>22</v>
      </c>
      <c r="E25">
        <f>IF(B25 &gt; 1900, ((B25-1900)*10)+400+C25, ((B25-1730)*2)+C25)+VLOOKUP(D25,'ID Scheme'!$A$2:$B$5,2)</f>
        <v>3741</v>
      </c>
      <c r="F25">
        <v>16</v>
      </c>
      <c r="G25">
        <v>12</v>
      </c>
      <c r="H25" s="2">
        <f>SQRT(F25*G25)/$B$1</f>
        <v>46.188021535170058</v>
      </c>
      <c r="I25" s="2">
        <f>H25*0.9</f>
        <v>41.569219381653056</v>
      </c>
      <c r="J25" s="2" t="s">
        <v>33</v>
      </c>
    </row>
    <row r="26" spans="1:10" x14ac:dyDescent="0.25">
      <c r="A26" t="s">
        <v>52</v>
      </c>
      <c r="B26">
        <v>1897</v>
      </c>
      <c r="C26">
        <v>1</v>
      </c>
      <c r="D26" t="s">
        <v>22</v>
      </c>
      <c r="E26">
        <f>IF(B26 &gt; 1900, ((B26-1900)*10)+400+C26, ((B26-1730)*2)+C26)+VLOOKUP(D26,'ID Scheme'!$A$2:$B$5,2)</f>
        <v>3935</v>
      </c>
      <c r="F26">
        <v>18</v>
      </c>
      <c r="G26">
        <v>14</v>
      </c>
      <c r="H26" s="2">
        <f>SQRT(F26*G26)/$B$1</f>
        <v>52.915026221291818</v>
      </c>
      <c r="I26" s="2">
        <f>H26*0.9</f>
        <v>47.623523599162638</v>
      </c>
      <c r="J26" s="2" t="s">
        <v>33</v>
      </c>
    </row>
    <row r="27" spans="1:10" x14ac:dyDescent="0.25">
      <c r="A27" t="s">
        <v>15</v>
      </c>
      <c r="B27">
        <v>1902</v>
      </c>
      <c r="C27">
        <v>1</v>
      </c>
      <c r="D27" t="s">
        <v>22</v>
      </c>
      <c r="E27">
        <f>IF(B27 &gt; 1900, ((B27-1900)*10)+400+C27, ((B27-1730)*2)+C27)+VLOOKUP(D27,'ID Scheme'!$A$2:$B$5,2)</f>
        <v>4021</v>
      </c>
      <c r="F27">
        <v>18</v>
      </c>
      <c r="G27">
        <v>16</v>
      </c>
      <c r="H27" s="2">
        <f>SQRT(F27*G27)/$B$1</f>
        <v>56.568542494923797</v>
      </c>
      <c r="I27" s="2">
        <f>H27*0.9</f>
        <v>50.911688245431421</v>
      </c>
      <c r="J27" s="2" t="s">
        <v>33</v>
      </c>
    </row>
    <row r="28" spans="1:10" x14ac:dyDescent="0.25">
      <c r="A28" t="s">
        <v>34</v>
      </c>
      <c r="B28">
        <v>1907</v>
      </c>
      <c r="C28">
        <v>1</v>
      </c>
      <c r="D28" t="s">
        <v>22</v>
      </c>
      <c r="E28">
        <f>IF(B28 &gt; 1900, ((B28-1900)*10)+400+C28, ((B28-1730)*2)+C28)+VLOOKUP(D28,'ID Scheme'!$A$2:$B$5,2)</f>
        <v>4071</v>
      </c>
      <c r="F28">
        <v>20</v>
      </c>
      <c r="G28">
        <v>18</v>
      </c>
      <c r="H28" s="2">
        <f>SQRT(F28*G28)/$B$1</f>
        <v>63.245553203367592</v>
      </c>
      <c r="I28" s="2">
        <f>H28*0.9</f>
        <v>56.920997883030836</v>
      </c>
      <c r="J28" s="2" t="s">
        <v>33</v>
      </c>
    </row>
    <row r="29" spans="1:10" x14ac:dyDescent="0.25">
      <c r="A29" t="s">
        <v>2</v>
      </c>
      <c r="B29">
        <v>1913</v>
      </c>
      <c r="C29">
        <v>1</v>
      </c>
      <c r="D29" t="s">
        <v>22</v>
      </c>
      <c r="E29">
        <f>IF(B29 &gt; 1900, ((B29-1900)*10)+400+C29, ((B29-1730)*2)+C29)+VLOOKUP(D29,'ID Scheme'!$A$2:$B$5,2)</f>
        <v>4131</v>
      </c>
      <c r="F29">
        <v>22</v>
      </c>
      <c r="G29">
        <v>18</v>
      </c>
      <c r="H29" s="2">
        <f>SQRT(F29*G29)/$B$1</f>
        <v>66.332495807108003</v>
      </c>
      <c r="I29" s="2">
        <f>H29*0.9</f>
        <v>59.699246226397207</v>
      </c>
      <c r="J29" s="2" t="s">
        <v>33</v>
      </c>
    </row>
    <row r="30" spans="1:10" x14ac:dyDescent="0.25">
      <c r="A30" t="s">
        <v>74</v>
      </c>
      <c r="B30">
        <v>1928</v>
      </c>
      <c r="C30">
        <v>1</v>
      </c>
      <c r="D30" t="s">
        <v>22</v>
      </c>
      <c r="E30">
        <f>IF(B30 &gt; 1900, ((B30-1900)*10)+400+C30, ((B30-1730)*2)+C30)+VLOOKUP(D30,'ID Scheme'!$A$2:$B$6,2, FALSE)</f>
        <v>4281</v>
      </c>
      <c r="F30">
        <v>37</v>
      </c>
      <c r="G30">
        <v>15</v>
      </c>
      <c r="H30" s="2">
        <f>SQRT(F30*G30)/$B$1</f>
        <v>78.528126595931653</v>
      </c>
      <c r="I30" s="2">
        <f>H30*0.9</f>
        <v>70.675313936338483</v>
      </c>
      <c r="J30" s="2" t="s">
        <v>33</v>
      </c>
    </row>
    <row r="31" spans="1:10" x14ac:dyDescent="0.25">
      <c r="A31" t="s">
        <v>75</v>
      </c>
      <c r="B31">
        <v>1935</v>
      </c>
      <c r="C31">
        <v>1</v>
      </c>
      <c r="D31" t="s">
        <v>22</v>
      </c>
      <c r="E31">
        <f>IF(B31 &gt; 1900, ((B31-1900)*10)+400+C31, ((B31-1730)*2)+C31)+VLOOKUP(D31,'ID Scheme'!$A$2:$B$6,2, FALSE)</f>
        <v>4351</v>
      </c>
      <c r="F31">
        <v>35</v>
      </c>
      <c r="G31">
        <v>24</v>
      </c>
      <c r="H31" s="2">
        <f>SQRT(F31*G31)/$B$1</f>
        <v>96.609178307929596</v>
      </c>
      <c r="I31" s="2">
        <f>H31*0.9</f>
        <v>86.948260477136643</v>
      </c>
      <c r="J31" s="2" t="s">
        <v>33</v>
      </c>
    </row>
    <row r="32" spans="1:10" x14ac:dyDescent="0.25">
      <c r="A32" t="s">
        <v>3</v>
      </c>
      <c r="B32">
        <v>1936</v>
      </c>
      <c r="C32">
        <v>1</v>
      </c>
      <c r="D32" t="s">
        <v>22</v>
      </c>
      <c r="E32">
        <f>IF(B32 &gt; 1900, ((B32-1900)*10)+400+C32, ((B32-1730)*2)+C32)+VLOOKUP(D32,'ID Scheme'!$A$2:$B$5,2)</f>
        <v>4361</v>
      </c>
      <c r="F32">
        <v>30</v>
      </c>
      <c r="G32">
        <v>20</v>
      </c>
      <c r="H32" s="2">
        <f>SQRT(F32*G32)/$B$1</f>
        <v>81.649658092772611</v>
      </c>
      <c r="I32" s="2">
        <f>H32*0.9</f>
        <v>73.484692283495349</v>
      </c>
      <c r="J32" s="2" t="s">
        <v>33</v>
      </c>
    </row>
    <row r="33" spans="1:11" x14ac:dyDescent="0.25">
      <c r="A33" t="s">
        <v>4</v>
      </c>
      <c r="B33">
        <v>1952</v>
      </c>
      <c r="C33">
        <v>1</v>
      </c>
      <c r="D33" t="s">
        <v>22</v>
      </c>
      <c r="E33">
        <f>IF(B33 &gt; 1900, ((B33-1900)*10)+400+C33, ((B33-1730)*2)+C33)+VLOOKUP(D33,'ID Scheme'!$A$2:$B$5,2)</f>
        <v>4521</v>
      </c>
      <c r="F33">
        <v>38</v>
      </c>
      <c r="G33">
        <v>25</v>
      </c>
      <c r="H33" s="2">
        <f>SQRT(F33*G33)/$B$1</f>
        <v>102.74023338281629</v>
      </c>
      <c r="I33" s="2">
        <f>H33*0.9</f>
        <v>92.466210044534662</v>
      </c>
      <c r="J33" s="2" t="s">
        <v>33</v>
      </c>
    </row>
    <row r="34" spans="1:11" x14ac:dyDescent="0.25">
      <c r="A34" t="s">
        <v>7</v>
      </c>
      <c r="B34">
        <v>1957</v>
      </c>
      <c r="C34">
        <v>1</v>
      </c>
      <c r="D34" t="s">
        <v>22</v>
      </c>
      <c r="E34">
        <f>IF(B34 &gt; 1900, ((B34-1900)*10)+400+C34, ((B34-1730)*2)+C34)+VLOOKUP(D34,'ID Scheme'!$A$2:$B$5,2)</f>
        <v>4571</v>
      </c>
      <c r="F34">
        <v>41</v>
      </c>
      <c r="G34">
        <v>21</v>
      </c>
      <c r="H34" s="2">
        <f>SQRT(F34*G34)/$B$1</f>
        <v>97.809338340808068</v>
      </c>
      <c r="I34" s="2">
        <f>H34*0.9</f>
        <v>88.02840450672727</v>
      </c>
      <c r="J34" s="2" t="s">
        <v>33</v>
      </c>
    </row>
    <row r="35" spans="1:11" x14ac:dyDescent="0.25">
      <c r="A35" t="s">
        <v>6</v>
      </c>
      <c r="B35">
        <v>1963</v>
      </c>
      <c r="C35">
        <v>1</v>
      </c>
      <c r="D35" t="s">
        <v>22</v>
      </c>
      <c r="E35">
        <f>IF(B35 &gt; 1900, ((B35-1900)*10)+400+C35, ((B35-1730)*2)+C35)+VLOOKUP(D35,'ID Scheme'!$A$2:$B$5,2)</f>
        <v>4631</v>
      </c>
      <c r="F35">
        <v>44</v>
      </c>
      <c r="G35">
        <v>24</v>
      </c>
      <c r="H35" s="2">
        <f>SQRT(F35*G35)/$B$1</f>
        <v>108.32051206181282</v>
      </c>
      <c r="I35" s="2">
        <f>H35*0.9</f>
        <v>97.488460855631544</v>
      </c>
      <c r="J35" s="2" t="s">
        <v>33</v>
      </c>
    </row>
    <row r="36" spans="1:11" x14ac:dyDescent="0.25">
      <c r="A36" t="s">
        <v>28</v>
      </c>
      <c r="B36">
        <v>1964</v>
      </c>
      <c r="C36">
        <v>1</v>
      </c>
      <c r="D36" t="s">
        <v>22</v>
      </c>
      <c r="E36">
        <f>IF(B36 &gt; 1900, ((B36-1900)*10)+400+C36, ((B36-1730)*2)+C36)+VLOOKUP(D36,'ID Scheme'!$A$2:$B$5,2)</f>
        <v>4641</v>
      </c>
      <c r="F36">
        <v>54</v>
      </c>
      <c r="G36">
        <v>36</v>
      </c>
      <c r="H36" s="2">
        <f>SQRT(F36*G36)/$B$1</f>
        <v>146.9693845669907</v>
      </c>
      <c r="I36" s="2">
        <f>H36*0.9</f>
        <v>132.27244611029164</v>
      </c>
      <c r="J36" s="2" t="s">
        <v>33</v>
      </c>
    </row>
    <row r="37" spans="1:11" x14ac:dyDescent="0.25">
      <c r="A37" t="s">
        <v>29</v>
      </c>
      <c r="B37">
        <v>1964</v>
      </c>
      <c r="C37">
        <v>2</v>
      </c>
      <c r="D37" t="s">
        <v>22</v>
      </c>
      <c r="E37">
        <f>IF(B37 &gt; 1900, ((B37-1900)*10)+400+C37, ((B37-1730)*2)+C37)+VLOOKUP(D37,'ID Scheme'!$A$2:$B$5,2)</f>
        <v>4642</v>
      </c>
      <c r="F37">
        <v>54</v>
      </c>
      <c r="G37">
        <v>22</v>
      </c>
      <c r="H37" s="2">
        <f>SQRT(F37*G37)/$B$1</f>
        <v>114.89125293076057</v>
      </c>
      <c r="I37" s="2">
        <f>H37*0.9</f>
        <v>103.40212763768452</v>
      </c>
      <c r="J37" s="2" t="s">
        <v>33</v>
      </c>
      <c r="K37" t="s">
        <v>31</v>
      </c>
    </row>
    <row r="38" spans="1:11" x14ac:dyDescent="0.25">
      <c r="A38" t="s">
        <v>5</v>
      </c>
      <c r="B38">
        <v>1965</v>
      </c>
      <c r="C38">
        <v>1</v>
      </c>
      <c r="D38" t="s">
        <v>22</v>
      </c>
      <c r="E38">
        <f>IF(B38 &gt; 1900, ((B38-1900)*10)+400+C38, ((B38-1730)*2)+C38)+VLOOKUP(D38,'ID Scheme'!$A$2:$B$5,2)</f>
        <v>4651</v>
      </c>
      <c r="F38">
        <v>57</v>
      </c>
      <c r="G38">
        <v>36</v>
      </c>
      <c r="H38" s="2">
        <f>SQRT(F38*G38)/$B$1</f>
        <v>150.99668870541501</v>
      </c>
      <c r="I38" s="2">
        <f>H38*0.9</f>
        <v>135.8970198348735</v>
      </c>
      <c r="J38" s="2" t="s">
        <v>33</v>
      </c>
    </row>
    <row r="39" spans="1:11" x14ac:dyDescent="0.25">
      <c r="A39" t="s">
        <v>8</v>
      </c>
      <c r="B39">
        <v>1968</v>
      </c>
      <c r="C39">
        <v>1</v>
      </c>
      <c r="D39" t="s">
        <v>22</v>
      </c>
      <c r="E39">
        <f>IF(B39 &gt; 1900, ((B39-1900)*10)+400+C39, ((B39-1730)*2)+C39)+VLOOKUP(D39,'ID Scheme'!$A$2:$B$5,2)</f>
        <v>4681</v>
      </c>
      <c r="F39">
        <v>68</v>
      </c>
      <c r="G39">
        <v>36</v>
      </c>
      <c r="H39" s="2">
        <f>SQRT(F39*G39)/$B$1</f>
        <v>164.92422502470643</v>
      </c>
      <c r="I39" s="2">
        <f>H39*0.9</f>
        <v>148.43180252223578</v>
      </c>
      <c r="J39" s="2" t="s">
        <v>33</v>
      </c>
    </row>
    <row r="40" spans="1:11" x14ac:dyDescent="0.25">
      <c r="A40" t="s">
        <v>9</v>
      </c>
      <c r="B40">
        <v>1980</v>
      </c>
      <c r="C40">
        <v>1</v>
      </c>
      <c r="D40" t="s">
        <v>22</v>
      </c>
      <c r="E40">
        <f>IF(B40 &gt; 1900, ((B40-1900)*10)+400+C40, ((B40-1730)*2)+C40)+VLOOKUP(D40,'ID Scheme'!$A$2:$B$5,2)</f>
        <v>4801</v>
      </c>
      <c r="F40">
        <v>62</v>
      </c>
      <c r="G40">
        <v>42</v>
      </c>
      <c r="H40" s="2">
        <f>SQRT(F40*G40)/$B$1</f>
        <v>170.09801096230765</v>
      </c>
      <c r="I40" s="2">
        <f>H40*0.9</f>
        <v>153.08820986607688</v>
      </c>
      <c r="J40" s="2" t="s">
        <v>33</v>
      </c>
    </row>
    <row r="41" spans="1:11" x14ac:dyDescent="0.25">
      <c r="A41" t="s">
        <v>43</v>
      </c>
      <c r="B41">
        <v>1982</v>
      </c>
      <c r="C41">
        <v>1</v>
      </c>
      <c r="D41" t="s">
        <v>22</v>
      </c>
      <c r="E41">
        <f>IF(B41 &gt; 1900, ((B41-1900)*10)+400+C41, ((B41-1730)*2)+C41)+VLOOKUP(D41,'ID Scheme'!$A$2:$B$5,2)</f>
        <v>4821</v>
      </c>
      <c r="F41">
        <v>60</v>
      </c>
      <c r="G41">
        <v>28</v>
      </c>
      <c r="H41" s="2">
        <f>SQRT(F41*G41)/$B$1</f>
        <v>136.62601021279465</v>
      </c>
      <c r="I41" s="2">
        <f>H41*0.9</f>
        <v>122.9634091915152</v>
      </c>
      <c r="J41" s="2" t="s">
        <v>33</v>
      </c>
    </row>
    <row r="42" spans="1:11" x14ac:dyDescent="0.25">
      <c r="A42" t="s">
        <v>44</v>
      </c>
      <c r="B42">
        <v>1986</v>
      </c>
      <c r="C42">
        <v>1</v>
      </c>
      <c r="D42" t="s">
        <v>22</v>
      </c>
      <c r="E42">
        <f>IF(B42 &gt; 1900, ((B42-1900)*10)+400+C42, ((B42-1730)*2)+C42)+VLOOKUP(D42,'ID Scheme'!$A$2:$B$5,2)</f>
        <v>4861</v>
      </c>
      <c r="F42">
        <v>62</v>
      </c>
      <c r="G42">
        <v>30</v>
      </c>
      <c r="H42" s="2">
        <f>SQRT(F42*G42)/$B$1</f>
        <v>143.75905768565215</v>
      </c>
      <c r="I42" s="2">
        <f>H42*0.9</f>
        <v>129.38315191708693</v>
      </c>
      <c r="J42" s="2" t="s">
        <v>33</v>
      </c>
    </row>
    <row r="43" spans="1:11" x14ac:dyDescent="0.25">
      <c r="A43" t="s">
        <v>25</v>
      </c>
      <c r="B43">
        <v>1987</v>
      </c>
      <c r="C43">
        <v>1</v>
      </c>
      <c r="D43" t="s">
        <v>22</v>
      </c>
      <c r="E43">
        <f>IF(B43 &gt; 1900, ((B43-1900)*10)+400+C43, ((B43-1730)*2)+C43)+VLOOKUP(D43,'ID Scheme'!$A$2:$B$5,2)</f>
        <v>4871</v>
      </c>
      <c r="F43">
        <v>65</v>
      </c>
      <c r="G43">
        <v>44</v>
      </c>
      <c r="H43" s="2">
        <f>SQRT(F43*G43)/$B$1</f>
        <v>178.26322609494585</v>
      </c>
      <c r="I43" s="2">
        <f>H43*0.9</f>
        <v>160.43690348545127</v>
      </c>
      <c r="J43" s="2" t="s">
        <v>33</v>
      </c>
    </row>
    <row r="44" spans="1:11" x14ac:dyDescent="0.25">
      <c r="A44" t="s">
        <v>26</v>
      </c>
      <c r="B44">
        <v>1995</v>
      </c>
      <c r="C44">
        <v>1</v>
      </c>
      <c r="D44" t="s">
        <v>22</v>
      </c>
      <c r="E44">
        <f>IF(B44 &gt; 1900, ((B44-1900)*10)+400+C44, ((B44-1730)*2)+C44)+VLOOKUP(D44,'ID Scheme'!$A$2:$B$5,2)</f>
        <v>4951</v>
      </c>
      <c r="F44">
        <v>68</v>
      </c>
      <c r="G44">
        <v>48</v>
      </c>
      <c r="H44" s="2">
        <f>SQRT(F44*G44)/$B$1</f>
        <v>190.43809142780935</v>
      </c>
      <c r="I44" s="2">
        <f>H44*0.9</f>
        <v>171.39428228502842</v>
      </c>
      <c r="J44" s="2" t="s">
        <v>33</v>
      </c>
    </row>
    <row r="45" spans="1:11" x14ac:dyDescent="0.25">
      <c r="A45" t="s">
        <v>24</v>
      </c>
      <c r="B45">
        <v>1997</v>
      </c>
      <c r="C45">
        <v>1</v>
      </c>
      <c r="D45" t="s">
        <v>22</v>
      </c>
      <c r="E45">
        <f>IF(B45 &gt; 1900, ((B45-1900)*10)+400+C45, ((B45-1730)*2)+C45)+VLOOKUP(D45,'ID Scheme'!$A$2:$B$5,2)</f>
        <v>4971</v>
      </c>
      <c r="F45">
        <v>70</v>
      </c>
      <c r="G45">
        <v>32</v>
      </c>
      <c r="H45" s="2">
        <f>SQRT(F45*G45)/$B$1</f>
        <v>157.76212754932311</v>
      </c>
      <c r="I45" s="2">
        <f>H45*0.9</f>
        <v>141.98591479439079</v>
      </c>
      <c r="J45" s="2" t="s">
        <v>33</v>
      </c>
    </row>
    <row r="46" spans="1:11" x14ac:dyDescent="0.25">
      <c r="A46" t="s">
        <v>27</v>
      </c>
      <c r="B46">
        <v>2004</v>
      </c>
      <c r="C46">
        <v>1</v>
      </c>
      <c r="D46" t="s">
        <v>22</v>
      </c>
      <c r="E46">
        <f>IF(B46 &gt; 1900, ((B46-1900)*10)+400+C46, ((B46-1730)*2)+C46)+VLOOKUP(D46,'ID Scheme'!$A$2:$B$5,2)</f>
        <v>5041</v>
      </c>
      <c r="F46">
        <v>72</v>
      </c>
      <c r="G46">
        <v>54</v>
      </c>
      <c r="H46" s="2">
        <f>SQRT(F46*G46)/$B$1</f>
        <v>207.84609690826528</v>
      </c>
      <c r="I46" s="2">
        <f>H46*0.9</f>
        <v>187.06148721743875</v>
      </c>
      <c r="J46" s="2" t="s">
        <v>33</v>
      </c>
    </row>
    <row r="47" spans="1:11" x14ac:dyDescent="0.25">
      <c r="A47" t="s">
        <v>71</v>
      </c>
      <c r="B47">
        <v>1912</v>
      </c>
      <c r="C47">
        <v>1</v>
      </c>
      <c r="D47" t="s">
        <v>23</v>
      </c>
      <c r="E47">
        <f>IF(B47 &gt; 1900, ((B47-1900)*10)+400+C47, ((B47-1730)*2)+C47)+VLOOKUP(D47,'ID Scheme'!$A$2:$B$6,2, FALSE)</f>
        <v>7121</v>
      </c>
      <c r="F47">
        <v>40</v>
      </c>
      <c r="G47">
        <v>4</v>
      </c>
      <c r="H47" s="2">
        <f>SQRT(F47*G47)/$B$1</f>
        <v>42.163702135578397</v>
      </c>
      <c r="I47" s="2">
        <f>H47*0.9</f>
        <v>37.94733192202056</v>
      </c>
      <c r="J47" s="2" t="s">
        <v>33</v>
      </c>
    </row>
    <row r="48" spans="1:11" x14ac:dyDescent="0.25">
      <c r="A48" t="s">
        <v>77</v>
      </c>
      <c r="B48">
        <v>1938</v>
      </c>
      <c r="C48">
        <v>1</v>
      </c>
      <c r="D48" t="s">
        <v>23</v>
      </c>
      <c r="E48">
        <f>IF(B48 &gt; 1900, ((B48-1900)*10)+400+C48, ((B48-1730)*2)+C48)+VLOOKUP(D48,'ID Scheme'!$A$2:$B$6,2, FALSE)</f>
        <v>7381</v>
      </c>
      <c r="F48">
        <v>45</v>
      </c>
      <c r="G48">
        <v>5</v>
      </c>
      <c r="H48" s="2">
        <f>SQRT(F48*G48)/$B$1</f>
        <v>50</v>
      </c>
      <c r="I48" s="2">
        <f>H48*0.9</f>
        <v>45</v>
      </c>
      <c r="J48" s="2" t="s">
        <v>33</v>
      </c>
    </row>
    <row r="49" spans="1:11" x14ac:dyDescent="0.25">
      <c r="A49" t="s">
        <v>56</v>
      </c>
      <c r="B49">
        <v>1957</v>
      </c>
      <c r="C49">
        <v>1</v>
      </c>
      <c r="D49" t="s">
        <v>23</v>
      </c>
      <c r="E49">
        <f>IF(B49 &gt; 1900, ((B49-1900)*10)+400+C49, ((B49-1730)*2)+C49)+VLOOKUP(D49,'ID Scheme'!$A$2:$B$5,2)</f>
        <v>7571</v>
      </c>
      <c r="F49">
        <v>60</v>
      </c>
      <c r="G49">
        <v>6</v>
      </c>
      <c r="H49" s="2">
        <f>SQRT(F49*G49)/$B$1</f>
        <v>63.245553203367592</v>
      </c>
      <c r="I49" s="2">
        <f>H49*0.9</f>
        <v>56.920997883030836</v>
      </c>
      <c r="J49" s="2" t="s">
        <v>33</v>
      </c>
    </row>
    <row r="50" spans="1:11" x14ac:dyDescent="0.25">
      <c r="A50" t="s">
        <v>76</v>
      </c>
      <c r="B50">
        <v>1960</v>
      </c>
      <c r="C50">
        <v>1</v>
      </c>
      <c r="D50" t="s">
        <v>23</v>
      </c>
      <c r="E50">
        <f>IF(B50 &gt; 1900, ((B50-1900)*10)+400+C50, ((B50-1730)*2)+C50)+VLOOKUP(D50,'ID Scheme'!$A$2:$B$6,2, FALSE)</f>
        <v>7601</v>
      </c>
      <c r="F50">
        <v>60</v>
      </c>
      <c r="G50">
        <v>8</v>
      </c>
      <c r="H50" s="2">
        <f>SQRT(F50*G50)/$B$1</f>
        <v>73.029674334022147</v>
      </c>
      <c r="I50" s="2">
        <f>H50*0.9</f>
        <v>65.726706900619931</v>
      </c>
      <c r="J50" s="2" t="s">
        <v>33</v>
      </c>
    </row>
    <row r="51" spans="1:11" x14ac:dyDescent="0.25">
      <c r="A51" t="s">
        <v>50</v>
      </c>
      <c r="B51">
        <v>1965</v>
      </c>
      <c r="C51">
        <v>1</v>
      </c>
      <c r="D51" t="s">
        <v>23</v>
      </c>
      <c r="E51">
        <f>IF(B51 &gt; 1900, ((B51-1900)*10)+400+C51, ((B51-1730)*2)+C51)+VLOOKUP(D51,'ID Scheme'!$A$2:$B$5,2)</f>
        <v>7651</v>
      </c>
      <c r="F51">
        <v>65</v>
      </c>
      <c r="G51">
        <v>8</v>
      </c>
      <c r="H51" s="2">
        <f>SQRT(F51*G51)/$B$1</f>
        <v>76.011695006609202</v>
      </c>
      <c r="I51" s="2">
        <f>H51*0.9</f>
        <v>68.410525505948286</v>
      </c>
      <c r="J51" s="2" t="s">
        <v>33</v>
      </c>
    </row>
    <row r="52" spans="1:11" x14ac:dyDescent="0.25">
      <c r="A52" t="s">
        <v>51</v>
      </c>
      <c r="B52">
        <v>1986</v>
      </c>
      <c r="C52">
        <v>1</v>
      </c>
      <c r="D52" t="s">
        <v>23</v>
      </c>
      <c r="E52">
        <f>IF(B52 &gt; 1900, ((B52-1900)*10)+400+C52, ((B52-1730)*2)+C52)+VLOOKUP(D52,'ID Scheme'!$A$2:$B$5,2)</f>
        <v>7861</v>
      </c>
      <c r="F52">
        <v>80</v>
      </c>
      <c r="G52">
        <v>10</v>
      </c>
      <c r="H52" s="2">
        <f>SQRT(F52*G52)/$B$1</f>
        <v>94.28090415820634</v>
      </c>
      <c r="I52" s="2">
        <f>H52*0.9</f>
        <v>84.852813742385706</v>
      </c>
      <c r="J52" s="2" t="s">
        <v>33</v>
      </c>
    </row>
    <row r="53" spans="1:11" x14ac:dyDescent="0.25">
      <c r="A53" t="s">
        <v>53</v>
      </c>
      <c r="B53">
        <v>1986</v>
      </c>
      <c r="C53">
        <v>2</v>
      </c>
      <c r="D53" t="s">
        <v>23</v>
      </c>
      <c r="E53">
        <f>IF(B53 &gt; 1900, ((B53-1900)*10)+400+C53, ((B53-1730)*2)+C53)+VLOOKUP(D53,'ID Scheme'!$A$2:$B$5,2)</f>
        <v>7862</v>
      </c>
      <c r="F53">
        <v>65</v>
      </c>
      <c r="G53">
        <v>4</v>
      </c>
      <c r="H53" s="2">
        <f>SQRT(F53*G53)/$B$1</f>
        <v>53.748384988656994</v>
      </c>
      <c r="I53" s="2">
        <f>H53*0.9</f>
        <v>48.373546489791295</v>
      </c>
      <c r="J53" s="2" t="s">
        <v>33</v>
      </c>
    </row>
    <row r="54" spans="1:11" x14ac:dyDescent="0.25">
      <c r="A54" t="s">
        <v>55</v>
      </c>
      <c r="B54">
        <v>2006</v>
      </c>
      <c r="C54">
        <v>1</v>
      </c>
      <c r="D54" t="s">
        <v>23</v>
      </c>
      <c r="E54">
        <f>IF(B54 &gt; 1900, ((B54-1900)*10)+400+C54, ((B54-1730)*2)+C54)+VLOOKUP(D54,'ID Scheme'!$A$2:$B$5,2)</f>
        <v>8061</v>
      </c>
      <c r="F54">
        <v>85</v>
      </c>
      <c r="G54">
        <v>12</v>
      </c>
      <c r="H54" s="2">
        <f>SQRT(F54*G54)/$B$1</f>
        <v>106.45812948447541</v>
      </c>
      <c r="I54" s="2">
        <f>H54*0.9</f>
        <v>95.812316536027865</v>
      </c>
      <c r="J54" s="2" t="s">
        <v>33</v>
      </c>
    </row>
    <row r="55" spans="1:11" x14ac:dyDescent="0.25">
      <c r="A55" t="s">
        <v>54</v>
      </c>
      <c r="B55">
        <v>2012</v>
      </c>
      <c r="C55">
        <v>1</v>
      </c>
      <c r="D55" t="s">
        <v>23</v>
      </c>
      <c r="E55">
        <f>IF(B55 &gt; 1900, ((B55-1900)*10)+400+C55, ((B55-1730)*2)+C55)+VLOOKUP(D55,'ID Scheme'!$A$2:$B$5,2)</f>
        <v>8121</v>
      </c>
      <c r="F55">
        <v>92</v>
      </c>
      <c r="G55">
        <v>10</v>
      </c>
      <c r="H55" s="2">
        <f>SQRT(F55*G55)/$B$1</f>
        <v>101.10500592068735</v>
      </c>
      <c r="I55" s="2">
        <f>H55*0.9</f>
        <v>90.994505328618615</v>
      </c>
      <c r="J55" s="2" t="s">
        <v>33</v>
      </c>
    </row>
    <row r="56" spans="1:11" x14ac:dyDescent="0.25">
      <c r="A56" t="s">
        <v>63</v>
      </c>
      <c r="B56">
        <v>1958</v>
      </c>
      <c r="C56">
        <v>1</v>
      </c>
      <c r="D56" t="s">
        <v>62</v>
      </c>
      <c r="E56">
        <f>IF(B56 &gt; 1900, ((B56-1900)*10)+400+C56, ((B56-1730)*2)+C56)+VLOOKUP(D56,'ID Scheme'!$A$2:$B$6,2, FALSE)</f>
        <v>10581</v>
      </c>
      <c r="F56">
        <v>75</v>
      </c>
      <c r="G56">
        <v>4</v>
      </c>
      <c r="H56" s="2">
        <f>SQRT(F56*G56)/$B$1</f>
        <v>57.735026918962582</v>
      </c>
      <c r="I56" s="2">
        <f>H56*0.9</f>
        <v>51.961524227066327</v>
      </c>
      <c r="J56" s="2" t="s">
        <v>33</v>
      </c>
      <c r="K56" t="s">
        <v>69</v>
      </c>
    </row>
    <row r="57" spans="1:11" x14ac:dyDescent="0.25">
      <c r="A57" t="s">
        <v>65</v>
      </c>
      <c r="B57">
        <v>1976</v>
      </c>
      <c r="C57">
        <v>1</v>
      </c>
      <c r="D57" t="s">
        <v>62</v>
      </c>
      <c r="E57">
        <f>IF(B57 &gt; 1900, ((B57-1900)*10)+400+C57, ((B57-1730)*2)+C57)+VLOOKUP(D57,'ID Scheme'!$A$2:$B$6,2, FALSE)</f>
        <v>10761</v>
      </c>
      <c r="F57">
        <v>90</v>
      </c>
      <c r="G57">
        <v>4</v>
      </c>
      <c r="H57" s="2">
        <f>SQRT(F57*G57)/$B$1</f>
        <v>63.245553203367592</v>
      </c>
      <c r="I57" s="2">
        <f>H57*0.9</f>
        <v>56.920997883030836</v>
      </c>
      <c r="J57" s="2" t="s">
        <v>33</v>
      </c>
    </row>
    <row r="58" spans="1:11" x14ac:dyDescent="0.25">
      <c r="A58" t="s">
        <v>66</v>
      </c>
      <c r="B58">
        <v>1994</v>
      </c>
      <c r="C58">
        <v>1</v>
      </c>
      <c r="D58" t="s">
        <v>62</v>
      </c>
      <c r="E58">
        <f>IF(B58 &gt; 1900, ((B58-1900)*10)+400+C58, ((B58-1730)*2)+C58)+VLOOKUP(D58,'ID Scheme'!$A$2:$B$6,2, FALSE)</f>
        <v>10941</v>
      </c>
      <c r="F58">
        <v>120</v>
      </c>
      <c r="G58">
        <v>4</v>
      </c>
      <c r="H58" s="2">
        <f>SQRT(F58*G58)/$B$1</f>
        <v>73.029674334022147</v>
      </c>
      <c r="I58" s="2">
        <f>H58*0.9</f>
        <v>65.726706900619931</v>
      </c>
      <c r="J58" s="2" t="s">
        <v>33</v>
      </c>
    </row>
    <row r="59" spans="1:11" x14ac:dyDescent="0.25">
      <c r="A59" t="s">
        <v>64</v>
      </c>
      <c r="B59">
        <v>1997</v>
      </c>
      <c r="C59">
        <v>1</v>
      </c>
      <c r="D59" t="s">
        <v>62</v>
      </c>
      <c r="E59">
        <f>IF(B59 &gt; 1900, ((B59-1900)*10)+400+C59, ((B59-1730)*2)+C59)+VLOOKUP(D59,'ID Scheme'!$A$2:$B$6,2, FALSE)</f>
        <v>10971</v>
      </c>
      <c r="F59">
        <v>81</v>
      </c>
      <c r="G59">
        <v>5</v>
      </c>
      <c r="H59" s="2">
        <f>SQRT(F59*G59)/$B$1</f>
        <v>67.082039324993701</v>
      </c>
      <c r="I59" s="2">
        <f>H59*0.9</f>
        <v>60.373835392494335</v>
      </c>
      <c r="J59" s="2" t="s">
        <v>33</v>
      </c>
      <c r="K59" t="s">
        <v>70</v>
      </c>
    </row>
    <row r="60" spans="1:11" x14ac:dyDescent="0.25">
      <c r="A60" t="s">
        <v>68</v>
      </c>
      <c r="B60">
        <v>2004</v>
      </c>
      <c r="C60">
        <v>1</v>
      </c>
      <c r="D60" t="s">
        <v>62</v>
      </c>
      <c r="E60">
        <f>IF(B60 &gt; 1900, ((B60-1900)*10)+400+C60, ((B60-1730)*2)+C60)+VLOOKUP(D60,'ID Scheme'!$A$2:$B$6,2, FALSE)</f>
        <v>11041</v>
      </c>
      <c r="F60">
        <v>145</v>
      </c>
      <c r="G60">
        <v>4</v>
      </c>
      <c r="H60" s="2">
        <f>SQRT(F60*G60)/$B$1</f>
        <v>80.277297191948648</v>
      </c>
      <c r="I60" s="2">
        <f>H60*0.9</f>
        <v>72.249567472753782</v>
      </c>
      <c r="J60" s="2" t="s">
        <v>33</v>
      </c>
    </row>
    <row r="61" spans="1:11" x14ac:dyDescent="0.25">
      <c r="A61" t="s">
        <v>67</v>
      </c>
      <c r="B61">
        <v>2009</v>
      </c>
      <c r="C61">
        <v>1</v>
      </c>
      <c r="D61" t="s">
        <v>62</v>
      </c>
      <c r="E61">
        <f>IF(B61 &gt; 1900, ((B61-1900)*10)+400+C61, ((B61-1730)*2)+C61)+VLOOKUP(D61,'ID Scheme'!$A$2:$B$6,2, FALSE)</f>
        <v>11091</v>
      </c>
      <c r="F61">
        <v>112</v>
      </c>
      <c r="G61">
        <v>4</v>
      </c>
      <c r="H61" s="2">
        <f>SQRT(F61*G61)/$B$1</f>
        <v>70.553368295055762</v>
      </c>
      <c r="I61" s="2">
        <f>H61*0.9</f>
        <v>63.498031465550184</v>
      </c>
      <c r="J61" s="2" t="s">
        <v>33</v>
      </c>
    </row>
  </sheetData>
  <sortState ref="A4:K61">
    <sortCondition ref="E33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  <row r="5" spans="1:2" x14ac:dyDescent="0.25">
      <c r="A5" t="s">
        <v>62</v>
      </c>
      <c r="B5">
        <v>9600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2018-06-16T18:01:09Z</dcterms:modified>
</cp:coreProperties>
</file>