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<sst xmlns="http://schemas.openxmlformats.org/spreadsheetml/2006/main" count="12" uniqueCount="12">
  <si>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Modular Exponentiation</t>
  </si>
  <si>
    <t>(edit these)</t>
  </si>
  <si>
    <t>a</t>
  </si>
  <si>
    <t>b in binary (20 bits, used for column F</t>
  </si>
  <si>
    <t>b</t>
  </si>
  <si>
    <t>m</t>
  </si>
  <si>
    <t>a^b (mod m)</t>
  </si>
  <si>
    <t>powers of 2</t>
  </si>
  <si>
    <t>a^(powers of 2) % m</t>
  </si>
  <si>
    <t>exponent base 2</t>
  </si>
  <si>
    <t>product terms</t>
  </si>
  <si>
    <t>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</si>
</sst>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theme="1"/>
      <name val="Arial"/>
    </font>
    <font>
      <b/>
      <color theme="1"/>
      <name val="Arial"/>
      <scheme val="minor"/>
    </font>
    <font>
      <sz val="11.0"/>
      <color rgb="FF000000"/>
      <name val="Inconsolata"/>
    </font>
  </fonts>
  <fills count="12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DD7E6B"/>
        <bgColor rgb="FFDD7E6B"/>
      </patternFill>
    </fill>
    <fill>
      <patternFill patternType="solid">
        <fgColor rgb="FF9FC5E8"/>
        <bgColor rgb="FF9FC5E8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4" fontId="2" numFmtId="0" xfId="0" applyAlignment="1" applyFill="1" applyFont="1">
      <alignment vertical="bottom"/>
    </xf>
    <xf borderId="0" fillId="5" fontId="2" numFmtId="0" xfId="0" applyAlignment="1" applyFill="1" applyFont="1">
      <alignment horizontal="right" readingOrder="0" vertical="bottom"/>
    </xf>
    <xf borderId="0" fillId="6" fontId="3" numFmtId="1" xfId="0" applyAlignment="1" applyFill="1" applyFont="1" applyNumberFormat="1">
      <alignment readingOrder="0"/>
    </xf>
    <xf borderId="0" fillId="6" fontId="3" numFmtId="0" xfId="0" applyFont="1"/>
    <xf borderId="0" fillId="6" fontId="3" numFmtId="1" xfId="0" applyFont="1" applyNumberFormat="1"/>
    <xf borderId="0" fillId="0" fontId="3" numFmtId="1" xfId="0" applyFont="1" applyNumberFormat="1"/>
    <xf borderId="0" fillId="5" fontId="2" numFmtId="0" xfId="0" applyAlignment="1" applyFont="1">
      <alignment vertical="bottom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7" fontId="5" numFmtId="0" xfId="0" applyAlignment="1" applyFill="1" applyFont="1">
      <alignment readingOrder="0" vertical="bottom"/>
    </xf>
    <xf borderId="0" fillId="8" fontId="5" numFmtId="1" xfId="0" applyAlignment="1" applyFill="1" applyFont="1" applyNumberFormat="1">
      <alignment readingOrder="0" shrinkToFit="0" vertical="bottom" wrapText="1"/>
    </xf>
    <xf borderId="0" fillId="9" fontId="6" numFmtId="0" xfId="0" applyAlignment="1" applyFill="1" applyFont="1">
      <alignment readingOrder="0" shrinkToFit="0" wrapText="1"/>
    </xf>
    <xf borderId="0" fillId="10" fontId="6" numFmtId="0" xfId="0" applyAlignment="1" applyFill="1" applyFont="1">
      <alignment readingOrder="0"/>
    </xf>
    <xf borderId="0" fillId="11" fontId="6" numFmtId="0" xfId="0" applyAlignment="1" applyFill="1" applyFont="1">
      <alignment readingOrder="0"/>
    </xf>
    <xf borderId="0" fillId="7" fontId="3" numFmtId="0" xfId="0" applyAlignment="1" applyFont="1">
      <alignment readingOrder="0"/>
    </xf>
    <xf borderId="0" fillId="7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8" fontId="2" numFmtId="1" xfId="0" applyAlignment="1" applyFont="1" applyNumberFormat="1">
      <alignment vertical="bottom"/>
    </xf>
    <xf borderId="0" fillId="0" fontId="3" numFmtId="0" xfId="0" applyAlignment="1" applyFont="1">
      <alignment horizontal="right"/>
    </xf>
    <xf borderId="0" fillId="9" fontId="3" numFmtId="0" xfId="0" applyFont="1"/>
    <xf borderId="0" fillId="10" fontId="3" numFmtId="0" xfId="0" applyFont="1"/>
    <xf borderId="0" fillId="11" fontId="3" numFmtId="0" xfId="0" applyFont="1"/>
    <xf borderId="0" fillId="9" fontId="7" numFmtId="0" xfId="0" applyAlignment="1" applyFont="1">
      <alignment horizontal="left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0"/>
  </cols>
  <sheetData>
    <row r="2">
      <c r="A2" s="1" t="s">
        <v>0</v>
      </c>
      <c r="B2" s="2"/>
    </row>
    <row r="3">
      <c r="A3" s="3"/>
      <c r="B3" s="4" t="s">
        <v>1</v>
      </c>
      <c r="D3" s="5"/>
    </row>
    <row r="4">
      <c r="A4" s="6" t="s">
        <v>2</v>
      </c>
      <c r="B4" s="7">
        <v>27.0</v>
      </c>
      <c r="C4" s="5"/>
      <c r="D4" s="8" t="s">
        <v>3</v>
      </c>
      <c r="E4" s="9"/>
      <c r="F4" s="9"/>
    </row>
    <row r="5">
      <c r="A5" s="6" t="s">
        <v>4</v>
      </c>
      <c r="B5" s="7">
        <v>2345.0</v>
      </c>
      <c r="C5" s="5"/>
      <c r="D5" s="10" t="str">
        <f>BASE(B5, 2, 21)</f>
        <v>000000000100100101001</v>
      </c>
      <c r="E5" s="9"/>
      <c r="F5" s="9"/>
    </row>
    <row r="6">
      <c r="A6" s="6" t="s">
        <v>5</v>
      </c>
      <c r="B6" s="7">
        <v>577.0</v>
      </c>
      <c r="C6" s="5"/>
      <c r="D6" s="11"/>
    </row>
    <row r="7">
      <c r="A7" s="6" t="s">
        <v>6</v>
      </c>
      <c r="B7" s="12">
        <f>J30</f>
        <v>550</v>
      </c>
      <c r="D7" s="11"/>
    </row>
    <row r="8">
      <c r="B8" s="13"/>
      <c r="C8" s="14"/>
      <c r="D8" s="11"/>
    </row>
    <row r="9">
      <c r="B9" s="15" t="s">
        <v>7</v>
      </c>
      <c r="C9" s="3"/>
      <c r="D9" s="16" t="s">
        <v>8</v>
      </c>
      <c r="E9" s="5"/>
      <c r="F9" s="17" t="s">
        <v>9</v>
      </c>
      <c r="H9" s="18" t="s">
        <v>10</v>
      </c>
      <c r="J9" s="19" t="s">
        <v>11</v>
      </c>
    </row>
    <row r="10">
      <c r="A10" s="20">
        <v>0.0</v>
      </c>
      <c r="B10" s="21">
        <f t="shared" ref="B10:B30" si="1">2^A10</f>
        <v>1</v>
      </c>
      <c r="C10" s="22"/>
      <c r="D10" s="23">
        <f>MOD(B4,B6)</f>
        <v>27</v>
      </c>
      <c r="E10" s="24"/>
      <c r="F10" s="25" t="str">
        <f>MID(D5,1,1)</f>
        <v>0</v>
      </c>
      <c r="H10" s="26">
        <f>IF(F30="0", 1, D10*F30)</f>
        <v>27</v>
      </c>
      <c r="J10" s="27"/>
    </row>
    <row r="11">
      <c r="A11" s="20">
        <v>1.0</v>
      </c>
      <c r="B11" s="21">
        <f t="shared" si="1"/>
        <v>2</v>
      </c>
      <c r="C11" s="22"/>
      <c r="D11" s="23">
        <f>MOD(D10^2,B6)</f>
        <v>152</v>
      </c>
      <c r="E11" s="24"/>
      <c r="F11" s="28" t="str">
        <f>MID(D5,2,1)</f>
        <v>0</v>
      </c>
      <c r="H11" s="26">
        <f>IF(F29="0", 1, D11*F29)</f>
        <v>1</v>
      </c>
      <c r="J11" s="27">
        <f>MOD(H10*H11, B6)</f>
        <v>27</v>
      </c>
    </row>
    <row r="12">
      <c r="A12" s="20">
        <v>2.0</v>
      </c>
      <c r="B12" s="21">
        <f t="shared" si="1"/>
        <v>4</v>
      </c>
      <c r="C12" s="22"/>
      <c r="D12" s="23">
        <f>MOD(D11^2,B6)</f>
        <v>24</v>
      </c>
      <c r="E12" s="24"/>
      <c r="F12" s="28" t="str">
        <f>MID(D5,3,1)</f>
        <v>0</v>
      </c>
      <c r="H12" s="26">
        <f>IF(F28="0", 1, D12*F28)</f>
        <v>1</v>
      </c>
      <c r="J12" s="27">
        <f>MOD(J11*H12, B6)</f>
        <v>27</v>
      </c>
    </row>
    <row r="13">
      <c r="A13" s="20">
        <v>3.0</v>
      </c>
      <c r="B13" s="21">
        <f t="shared" si="1"/>
        <v>8</v>
      </c>
      <c r="C13" s="22"/>
      <c r="D13" s="23">
        <f>MOD(D12^2,B6)</f>
        <v>576</v>
      </c>
      <c r="E13" s="24"/>
      <c r="F13" s="28" t="str">
        <f>MID(D5,4,1)</f>
        <v>0</v>
      </c>
      <c r="H13" s="26">
        <f>IF(F27="0", 1, D13*F27)</f>
        <v>576</v>
      </c>
      <c r="J13" s="27">
        <f>MOD(J12*H13, B6)</f>
        <v>550</v>
      </c>
    </row>
    <row r="14">
      <c r="A14" s="20">
        <v>4.0</v>
      </c>
      <c r="B14" s="21">
        <f t="shared" si="1"/>
        <v>16</v>
      </c>
      <c r="C14" s="22"/>
      <c r="D14" s="23">
        <f>MOD(D13^2,B6)</f>
        <v>1</v>
      </c>
      <c r="E14" s="29"/>
      <c r="F14" s="28" t="str">
        <f>MID(D5,5,1)</f>
        <v>0</v>
      </c>
      <c r="H14" s="26">
        <f>IF(F26="0", 1, D14*F26)</f>
        <v>1</v>
      </c>
      <c r="J14" s="27">
        <f>MOD(J13*H14, B6)</f>
        <v>550</v>
      </c>
    </row>
    <row r="15">
      <c r="A15" s="20">
        <v>5.0</v>
      </c>
      <c r="B15" s="21">
        <f t="shared" si="1"/>
        <v>32</v>
      </c>
      <c r="C15" s="22"/>
      <c r="D15" s="23">
        <f>MOD(D14^2,B6)</f>
        <v>1</v>
      </c>
      <c r="E15" s="29"/>
      <c r="F15" s="28" t="str">
        <f>MID(D5,6,1)</f>
        <v>0</v>
      </c>
      <c r="H15" s="26">
        <f>IF(F25="0", 1, D15*F25)</f>
        <v>1</v>
      </c>
      <c r="J15" s="27">
        <f>MOD(J14*H15, B6)</f>
        <v>550</v>
      </c>
    </row>
    <row r="16">
      <c r="A16" s="20">
        <v>6.0</v>
      </c>
      <c r="B16" s="21">
        <f t="shared" si="1"/>
        <v>64</v>
      </c>
      <c r="C16" s="22"/>
      <c r="D16" s="23">
        <f>MOD(D15^2,B6)</f>
        <v>1</v>
      </c>
      <c r="E16" s="29"/>
      <c r="F16" s="28" t="str">
        <f>MID(D5,7,1)</f>
        <v>0</v>
      </c>
      <c r="H16" s="26">
        <f>IF(F24="0", 1, D16*F24)</f>
        <v>1</v>
      </c>
      <c r="J16" s="27">
        <f>MOD(J15*H16, B6)</f>
        <v>550</v>
      </c>
    </row>
    <row r="17">
      <c r="A17" s="20">
        <v>7.0</v>
      </c>
      <c r="B17" s="21">
        <f t="shared" si="1"/>
        <v>128</v>
      </c>
      <c r="C17" s="22"/>
      <c r="D17" s="23">
        <f>MOD(D16^2,B6)</f>
        <v>1</v>
      </c>
      <c r="E17" s="30"/>
      <c r="F17" s="28" t="str">
        <f>MID(D5,8,1)</f>
        <v>0</v>
      </c>
      <c r="H17" s="26">
        <f>IF(F23="0", 1, D17*F23)</f>
        <v>1</v>
      </c>
      <c r="J17" s="27">
        <f>MOD(J16*H17, B6)</f>
        <v>550</v>
      </c>
    </row>
    <row r="18">
      <c r="A18" s="20">
        <v>8.0</v>
      </c>
      <c r="B18" s="21">
        <f t="shared" si="1"/>
        <v>256</v>
      </c>
      <c r="C18" s="22"/>
      <c r="D18" s="23">
        <f>MOD(D17^2,B6)</f>
        <v>1</v>
      </c>
      <c r="E18" s="30"/>
      <c r="F18" s="28" t="str">
        <f>MID(D5,9,1)</f>
        <v>0</v>
      </c>
      <c r="H18" s="26">
        <f>IF(F22="0", 1, D18*F22)</f>
        <v>1</v>
      </c>
      <c r="J18" s="27">
        <f>MOD(J17*H18, B6)</f>
        <v>550</v>
      </c>
    </row>
    <row r="19">
      <c r="A19" s="20">
        <v>9.0</v>
      </c>
      <c r="B19" s="21">
        <f t="shared" si="1"/>
        <v>512</v>
      </c>
      <c r="C19" s="22"/>
      <c r="D19" s="23">
        <f>MOD(D18^2,B6)</f>
        <v>1</v>
      </c>
      <c r="E19" s="30"/>
      <c r="F19" s="28" t="str">
        <f>MID(D5,10,1)</f>
        <v>1</v>
      </c>
      <c r="H19" s="26">
        <f>IF(F21="0", 1, D19*F21)</f>
        <v>1</v>
      </c>
      <c r="J19" s="27">
        <f>MOD(J18*H19, B6)</f>
        <v>550</v>
      </c>
    </row>
    <row r="20">
      <c r="A20" s="20">
        <v>10.0</v>
      </c>
      <c r="B20" s="21">
        <f t="shared" si="1"/>
        <v>1024</v>
      </c>
      <c r="C20" s="22"/>
      <c r="D20" s="23">
        <f>MOD(D19^2,B6)</f>
        <v>1</v>
      </c>
      <c r="E20" s="29"/>
      <c r="F20" s="28" t="str">
        <f>MID(D5,11,1)</f>
        <v>0</v>
      </c>
      <c r="H20" s="26">
        <f>IF(F20="0", 1, D20*F20)</f>
        <v>1</v>
      </c>
      <c r="J20" s="27">
        <f>MOD(J19*H20, B6)</f>
        <v>550</v>
      </c>
    </row>
    <row r="21">
      <c r="A21" s="20">
        <v>11.0</v>
      </c>
      <c r="B21" s="21">
        <f t="shared" si="1"/>
        <v>2048</v>
      </c>
      <c r="C21" s="22"/>
      <c r="D21" s="23">
        <f>MOD(D20^2,B6)</f>
        <v>1</v>
      </c>
      <c r="E21" s="29"/>
      <c r="F21" s="28" t="str">
        <f>MID(D5,12,1)</f>
        <v>0</v>
      </c>
      <c r="H21" s="26">
        <f>IF(F19="0", 1, D21*F19)</f>
        <v>1</v>
      </c>
      <c r="J21" s="27">
        <f>MOD(J20*H21, B6)</f>
        <v>550</v>
      </c>
    </row>
    <row r="22">
      <c r="A22" s="20">
        <v>12.0</v>
      </c>
      <c r="B22" s="21">
        <f t="shared" si="1"/>
        <v>4096</v>
      </c>
      <c r="C22" s="22"/>
      <c r="D22" s="23">
        <f>MOD(D21^2,B6)</f>
        <v>1</v>
      </c>
      <c r="E22" s="30"/>
      <c r="F22" s="28" t="str">
        <f>MID(D5,13,1)</f>
        <v>1</v>
      </c>
      <c r="H22" s="26">
        <f>IF(F18="0", 1, D22*F18)</f>
        <v>1</v>
      </c>
      <c r="J22" s="27">
        <f>MOD(J21*H22, B6)</f>
        <v>550</v>
      </c>
    </row>
    <row r="23">
      <c r="A23" s="20">
        <v>13.0</v>
      </c>
      <c r="B23" s="21">
        <f t="shared" si="1"/>
        <v>8192</v>
      </c>
      <c r="C23" s="22"/>
      <c r="D23" s="23">
        <f>MOD(D22^2,B6)</f>
        <v>1</v>
      </c>
      <c r="E23" s="30"/>
      <c r="F23" s="28" t="str">
        <f>MID(D5,14,1)</f>
        <v>0</v>
      </c>
      <c r="H23" s="26">
        <f>IF(F17="0", 1, D23*F17)</f>
        <v>1</v>
      </c>
      <c r="J23" s="27">
        <f>MOD(J22*H23, B6)</f>
        <v>550</v>
      </c>
    </row>
    <row r="24">
      <c r="A24" s="20">
        <v>14.0</v>
      </c>
      <c r="B24" s="21">
        <f t="shared" si="1"/>
        <v>16384</v>
      </c>
      <c r="C24" s="22"/>
      <c r="D24" s="23">
        <f>MOD(D23^2,B6)</f>
        <v>1</v>
      </c>
      <c r="E24" s="30"/>
      <c r="F24" s="28" t="str">
        <f>MID(D5,15,1)</f>
        <v>0</v>
      </c>
      <c r="H24" s="26">
        <f>IF(F16="0", 1, D24*F16)</f>
        <v>1</v>
      </c>
      <c r="J24" s="27">
        <f>MOD(J23*H24, B6)</f>
        <v>550</v>
      </c>
    </row>
    <row r="25">
      <c r="A25" s="20">
        <v>15.0</v>
      </c>
      <c r="B25" s="21">
        <f t="shared" si="1"/>
        <v>32768</v>
      </c>
      <c r="C25" s="22"/>
      <c r="D25" s="23">
        <f>MOD(D24^2,B6)</f>
        <v>1</v>
      </c>
      <c r="E25" s="30"/>
      <c r="F25" s="28" t="str">
        <f>MID(D5,16,1)</f>
        <v>1</v>
      </c>
      <c r="H25" s="26">
        <f>IF(F15="0", 1, D25*F15)</f>
        <v>1</v>
      </c>
      <c r="J25" s="27">
        <f>MOD(J24*H25, B6)</f>
        <v>550</v>
      </c>
    </row>
    <row r="26">
      <c r="A26" s="20">
        <v>16.0</v>
      </c>
      <c r="B26" s="21">
        <f t="shared" si="1"/>
        <v>65536</v>
      </c>
      <c r="C26" s="22"/>
      <c r="D26" s="23">
        <f>MOD(D25^2,B6)</f>
        <v>1</v>
      </c>
      <c r="E26" s="30"/>
      <c r="F26" s="28" t="str">
        <f>MID(D5,17,1)</f>
        <v>0</v>
      </c>
      <c r="H26" s="26">
        <f>IF(F14="0", 1, D26*F14)</f>
        <v>1</v>
      </c>
      <c r="J26" s="27">
        <f>MOD(J25*H26, B6)</f>
        <v>550</v>
      </c>
    </row>
    <row r="27">
      <c r="A27" s="20">
        <v>17.0</v>
      </c>
      <c r="B27" s="21">
        <f t="shared" si="1"/>
        <v>131072</v>
      </c>
      <c r="D27" s="23">
        <f>MOD(D26^2,B6)</f>
        <v>1</v>
      </c>
      <c r="F27" s="28" t="str">
        <f>MID(D5,18,1)</f>
        <v>1</v>
      </c>
      <c r="H27" s="26">
        <f>IF(F13="0", 1, D27*F13)</f>
        <v>1</v>
      </c>
      <c r="J27" s="27">
        <f>MOD(J26*H27, B6)</f>
        <v>550</v>
      </c>
    </row>
    <row r="28">
      <c r="A28" s="20">
        <v>18.0</v>
      </c>
      <c r="B28" s="21">
        <f t="shared" si="1"/>
        <v>262144</v>
      </c>
      <c r="D28" s="23">
        <f>MOD(D27^2,B6)</f>
        <v>1</v>
      </c>
      <c r="F28" s="28" t="str">
        <f>MID(D5,19,1)</f>
        <v>0</v>
      </c>
      <c r="H28" s="26">
        <f>IF(F12="0", 1, D28*F12)</f>
        <v>1</v>
      </c>
      <c r="J28" s="27">
        <f>MOD(J27*H28, B6)</f>
        <v>550</v>
      </c>
    </row>
    <row r="29">
      <c r="A29" s="20">
        <v>19.0</v>
      </c>
      <c r="B29" s="21">
        <f t="shared" si="1"/>
        <v>524288</v>
      </c>
      <c r="D29" s="23">
        <f>MOD(D28^2,B6)</f>
        <v>1</v>
      </c>
      <c r="F29" s="28" t="str">
        <f>MID(D5,20,1)</f>
        <v>0</v>
      </c>
      <c r="H29" s="26">
        <f>IF(F11="0", 1, D29*F11)</f>
        <v>1</v>
      </c>
      <c r="J29" s="27">
        <f>MOD(J28*H29, B6)</f>
        <v>550</v>
      </c>
    </row>
    <row r="30">
      <c r="A30" s="20">
        <v>20.0</v>
      </c>
      <c r="B30" s="21">
        <f t="shared" si="1"/>
        <v>1048576</v>
      </c>
      <c r="D30" s="23">
        <f>MOD(D29^2,B6)</f>
        <v>1</v>
      </c>
      <c r="F30" s="28" t="str">
        <f>MID(D5,21,1)</f>
        <v>1</v>
      </c>
      <c r="H30" s="26">
        <f>IF(F10="0", 1, D30*F10)</f>
        <v>1</v>
      </c>
      <c r="J30" s="27">
        <f>MOD(J29*H30, B6)</f>
        <v>550</v>
      </c>
    </row>
    <row r="31">
      <c r="D31" s="11"/>
    </row>
    <row r="32">
      <c r="D32" s="11"/>
    </row>
    <row r="33">
      <c r="D33" s="11"/>
    </row>
    <row r="34">
      <c r="D34" s="11"/>
    </row>
    <row r="35">
      <c r="D35" s="11"/>
    </row>
    <row r="36">
      <c r="D36" s="11"/>
    </row>
    <row r="37">
      <c r="D37" s="11"/>
    </row>
    <row r="38">
      <c r="D38" s="11"/>
    </row>
    <row r="39">
      <c r="D39" s="11"/>
    </row>
  </sheetData>
  <drawing r:id="rId1"/>
</worksheet>
</file>