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CORRECTIONS\"/>
    </mc:Choice>
  </mc:AlternateContent>
  <xr:revisionPtr revIDLastSave="0" documentId="13_ncr:1_{EBF03A6A-8782-4FB0-AD3D-9E547D3A3F8B}" xr6:coauthVersionLast="47" xr6:coauthVersionMax="47" xr10:uidLastSave="{00000000-0000-0000-0000-000000000000}"/>
  <bookViews>
    <workbookView xWindow="-108" yWindow="-108" windowWidth="23256" windowHeight="12456" xr2:uid="{18EDAEC8-A53F-42D8-AF64-581CE47CBB50}"/>
  </bookViews>
  <sheets>
    <sheet name="Coefficients" sheetId="1" r:id="rId1"/>
    <sheet name="Model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I47" i="1"/>
  <c r="J46" i="1"/>
  <c r="I46" i="1"/>
  <c r="D83" i="1"/>
  <c r="D82" i="1"/>
  <c r="D81" i="1"/>
  <c r="D80" i="1"/>
  <c r="C83" i="1"/>
  <c r="C82" i="1"/>
  <c r="C81" i="1"/>
  <c r="C80" i="1"/>
  <c r="M30" i="1"/>
  <c r="M31" i="1"/>
  <c r="M32" i="1"/>
  <c r="M33" i="1"/>
  <c r="M34" i="1"/>
  <c r="M35" i="1"/>
  <c r="M36" i="1"/>
  <c r="M29" i="1"/>
  <c r="M16" i="1"/>
  <c r="M12" i="1"/>
  <c r="M13" i="1"/>
  <c r="M14" i="1"/>
  <c r="M15" i="1"/>
  <c r="M11" i="1"/>
  <c r="M10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D22" i="1"/>
  <c r="F74" i="1"/>
  <c r="F77" i="1"/>
  <c r="E77" i="1"/>
  <c r="F76" i="1"/>
  <c r="E76" i="1"/>
  <c r="F75" i="1"/>
  <c r="E75" i="1"/>
  <c r="E74" i="1"/>
  <c r="D77" i="1"/>
  <c r="C77" i="1"/>
  <c r="D76" i="1"/>
  <c r="C76" i="1"/>
  <c r="D75" i="1"/>
  <c r="C75" i="1"/>
  <c r="D74" i="1"/>
  <c r="C74" i="1"/>
</calcChain>
</file>

<file path=xl/sharedStrings.xml><?xml version="1.0" encoding="utf-8"?>
<sst xmlns="http://schemas.openxmlformats.org/spreadsheetml/2006/main" count="213" uniqueCount="110">
  <si>
    <t xml:space="preserve">Variable </t>
  </si>
  <si>
    <t>std dev</t>
  </si>
  <si>
    <t>coeff</t>
  </si>
  <si>
    <t>SE</t>
  </si>
  <si>
    <t>Rate ratio</t>
  </si>
  <si>
    <t>Random effects</t>
  </si>
  <si>
    <t>Commune (intercept)</t>
  </si>
  <si>
    <t>Year/Commune (slope)</t>
  </si>
  <si>
    <t>Province (intercept)</t>
  </si>
  <si>
    <t>Year/Province (slope)</t>
  </si>
  <si>
    <t>Fixed effects</t>
  </si>
  <si>
    <t>Intercept</t>
  </si>
  <si>
    <t>Population density</t>
  </si>
  <si>
    <t>Mean elevation</t>
  </si>
  <si>
    <t>Distance to In'tl border</t>
  </si>
  <si>
    <t>Distance to Provincial capital</t>
  </si>
  <si>
    <t>ELC presence</t>
  </si>
  <si>
    <t>PA presence</t>
  </si>
  <si>
    <t>-</t>
  </si>
  <si>
    <t> -</t>
  </si>
  <si>
    <t>Variance</t>
  </si>
  <si>
    <t>Province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</si>
  <si>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</si>
  <si>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</si>
  <si>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</si>
  <si>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</si>
  <si>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</si>
  <si>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</si>
  <si>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</si>
  <si>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</si>
  <si>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</si>
  <si>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var</t>
  </si>
  <si>
    <t>sd</t>
  </si>
  <si>
    <t>comm</t>
  </si>
  <si>
    <t>prov</t>
  </si>
  <si>
    <t>year</t>
  </si>
  <si>
    <t>Commune</t>
  </si>
  <si>
    <t>Min</t>
  </si>
  <si>
    <t>Max</t>
  </si>
  <si>
    <t>com_year</t>
  </si>
  <si>
    <t>prov_year</t>
  </si>
  <si>
    <t>SD_min</t>
  </si>
  <si>
    <t>SD_max</t>
  </si>
  <si>
    <t>ORIGINAL RESULTS</t>
  </si>
  <si>
    <t>NEW RESULTS</t>
  </si>
  <si>
    <t>RANDOM EFFECT RESULTS</t>
  </si>
  <si>
    <t>Variable</t>
  </si>
  <si>
    <t xml:space="preserve">Intercept </t>
  </si>
  <si>
    <t>PropPrimSec</t>
  </si>
  <si>
    <t>Mean_elev</t>
  </si>
  <si>
    <t>dist_border</t>
  </si>
  <si>
    <t>dist_provCap</t>
  </si>
  <si>
    <t>elc</t>
  </si>
  <si>
    <t>PA</t>
  </si>
  <si>
    <t>Pax_migt_out</t>
  </si>
  <si>
    <t>pop_den</t>
  </si>
  <si>
    <t>garbage</t>
  </si>
  <si>
    <t>M6_24_sch</t>
  </si>
  <si>
    <t>pig_fam</t>
  </si>
  <si>
    <t>crim_case</t>
  </si>
  <si>
    <t>dist_sch</t>
  </si>
  <si>
    <t>Odds ratio</t>
  </si>
  <si>
    <t>Coeff</t>
  </si>
  <si>
    <t>Commune level</t>
  </si>
  <si>
    <t>Province level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</si>
  <si>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</si>
  <si>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</si>
  <si>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</si>
  <si>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</si>
  <si>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</si>
  <si>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</si>
  <si>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</si>
  <si>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Fixed efffects 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</si>
  <si>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</si>
  <si>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</si>
  <si>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</si>
  <si>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</si>
  <si>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</si>
  <si>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</si>
  <si>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</si>
  <si>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</si>
  <si>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</si>
  <si>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</si>
  <si>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Model</t>
  </si>
  <si>
    <t>dAIC</t>
  </si>
  <si>
    <t>m8                                       +                                                                         beta(logit) 13 445.322 -861.8  0.00</t>
  </si>
  <si>
    <t>m2                                                                                                                 beta(logit) 12 442.429 -858.5  3.37</t>
  </si>
  <si>
    <t>m3             +                                                                                                   beta(logit) 12 442.375 -858.4  3.48</t>
  </si>
  <si>
    <t>m9             +                                               +                                                   beta(logit) 13 443.014 -857.2  4.62</t>
  </si>
  <si>
    <t>m6                                                +                                                                beta(logit) 12 441.536 -856.7  5.15</t>
  </si>
  <si>
    <t>m1                                                                                                                 beta(logit) 12 441.520 -856.7  5.19</t>
  </si>
  <si>
    <t>m4                          +                                                                                      beta(logit) 12 440.220 -854.1  7.79</t>
  </si>
  <si>
    <t>m5                                       +                                                                         beta(logit) 12 439.435 -852.5  9.36</t>
  </si>
  <si>
    <t>m7                                                             +                                                   beta(logit) 12 439.240 -852.1  9.75</t>
  </si>
  <si>
    <t>m18                                                                                                                beta(logit)  8 421.558 -826.1 35.79</t>
  </si>
  <si>
    <t>m17                                                                                                                beta(logit)  7 418.684 -822.5 39.30</t>
  </si>
  <si>
    <t>m13                                                                                                                beta(logit)  7 411.500 -808.2 53.67</t>
  </si>
  <si>
    <t>m19                                                                                                                beta(logit)  8 412.129 -807.2 54.65</t>
  </si>
  <si>
    <t>m14            +                                                                                     +             beta(logit)  8 409.512 -802.0 59.89</t>
  </si>
  <si>
    <t>m11                                               +                         +                                      beta(logit)  8 409.122 -801.2 60.67</t>
  </si>
  <si>
    <t>m15                         +                                                                                    + beta(logit)  8 409.074 -801.1 60.76</t>
  </si>
  <si>
    <t>m16                                      +                                                                         beta(logit)  7 405.407 -796.0 65.85</t>
  </si>
  <si>
    <t>m12                                                            +                        +                          beta(logit)  8 404.171 -791.3 70.57</t>
  </si>
  <si>
    <t xml:space="preserve">m10 </t>
  </si>
  <si>
    <t>Proportion primary sec (low)</t>
  </si>
  <si>
    <t>Random effect results</t>
  </si>
  <si>
    <t>Prov</t>
  </si>
  <si>
    <t>MEANS</t>
  </si>
  <si>
    <t>commune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</si>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</sst>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 wrapText="1"/>
    </xf>
    <xf numFmtId="0" fontId="0" fillId="0" borderId="3" xfId="0" applyBorder="1"/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5" xfId="0" applyBorder="1"/>
    <xf numFmtId="0" fontId="0" fillId="0" borderId="16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4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2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7" xfId="0" applyFont="1" applyBorder="1"/>
    <xf numFmtId="0" fontId="0" fillId="0" borderId="17" xfId="0" applyBorder="1"/>
    <xf numFmtId="0" fontId="5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2" fillId="0" borderId="0" xfId="0" applyFont="1"/>
    <xf numFmtId="0" fontId="0" fillId="0" borderId="19" xfId="0" applyBorder="1"/>
    <xf numFmtId="166" fontId="4" fillId="0" borderId="0" xfId="0" applyNumberFormat="1" applyFont="1" applyAlignment="1">
      <alignment vertical="center"/>
    </xf>
    <xf numFmtId="166" fontId="0" fillId="0" borderId="1" xfId="0" applyNumberFormat="1" applyBorder="1"/>
    <xf numFmtId="166" fontId="0" fillId="0" borderId="3" xfId="0" applyNumberFormat="1" applyBorder="1"/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592A-F776-4463-AACA-3B064C63B38A}">
  <dimension ref="A1:N83"/>
  <sheetViews>
    <sheetView tabSelected="1" topLeftCell="A14" zoomScale="90" zoomScaleNormal="90" workbookViewId="0">
      <selection activeCell="M31" sqref="M31"/>
    </sheetView>
  </sheetViews>
  <sheetFormatPr defaultRowHeight="14.4" x14ac:dyDescent="0.3"/>
  <cols>
    <col min="1" max="1" width="23.88671875" customWidth="1"/>
    <col min="2" max="2" width="16.109375" customWidth="1"/>
    <col min="3" max="3" width="11.44140625" customWidth="1"/>
    <col min="4" max="4" width="14.21875" customWidth="1"/>
    <col min="6" max="6" width="9.109375" bestFit="1" customWidth="1"/>
    <col min="7" max="7" width="9.109375" customWidth="1"/>
    <col min="8" max="8" width="24.33203125" customWidth="1"/>
    <col min="10" max="10" width="10.5546875" customWidth="1"/>
    <col min="11" max="11" width="10.88671875" customWidth="1"/>
    <col min="13" max="13" width="15.109375" customWidth="1"/>
  </cols>
  <sheetData>
    <row r="1" spans="1:13" ht="15" thickBot="1" x14ac:dyDescent="0.35">
      <c r="A1" t="s">
        <v>43</v>
      </c>
      <c r="I1" s="16"/>
      <c r="J1" s="16"/>
      <c r="K1" s="16"/>
      <c r="L1" s="16"/>
      <c r="M1" s="16"/>
    </row>
    <row r="2" spans="1:13" ht="15" thickBot="1" x14ac:dyDescent="0.35">
      <c r="A2" s="17"/>
      <c r="B2" s="43" t="s">
        <v>63</v>
      </c>
      <c r="C2" s="43"/>
      <c r="D2" s="43"/>
      <c r="E2" s="43"/>
      <c r="F2" s="44"/>
      <c r="G2" s="30"/>
      <c r="H2" s="29"/>
      <c r="I2" s="43" t="s">
        <v>64</v>
      </c>
      <c r="J2" s="43"/>
      <c r="K2" s="43"/>
      <c r="L2" s="43"/>
      <c r="M2" s="44"/>
    </row>
    <row r="3" spans="1:13" ht="15" thickBot="1" x14ac:dyDescent="0.35">
      <c r="A3" s="12" t="s">
        <v>0</v>
      </c>
      <c r="B3" s="13" t="s">
        <v>20</v>
      </c>
      <c r="C3" s="13" t="s">
        <v>1</v>
      </c>
      <c r="D3" s="13" t="s">
        <v>2</v>
      </c>
      <c r="E3" s="13" t="s">
        <v>3</v>
      </c>
      <c r="F3" s="14" t="s">
        <v>4</v>
      </c>
      <c r="G3" s="31"/>
      <c r="H3" s="13" t="s">
        <v>46</v>
      </c>
      <c r="I3" s="13" t="s">
        <v>20</v>
      </c>
      <c r="J3" s="13" t="s">
        <v>1</v>
      </c>
      <c r="K3" s="13" t="s">
        <v>2</v>
      </c>
      <c r="L3" s="13" t="s">
        <v>3</v>
      </c>
      <c r="M3" s="14" t="s">
        <v>4</v>
      </c>
    </row>
    <row r="4" spans="1:13" x14ac:dyDescent="0.3">
      <c r="A4" s="1" t="s">
        <v>5</v>
      </c>
      <c r="B4" s="1"/>
      <c r="F4" s="15"/>
      <c r="G4" s="32"/>
      <c r="M4" s="15"/>
    </row>
    <row r="5" spans="1:13" x14ac:dyDescent="0.3">
      <c r="A5" s="2" t="s">
        <v>6</v>
      </c>
      <c r="B5" s="2">
        <v>10.45</v>
      </c>
      <c r="C5" s="2">
        <v>3.2334000000000001</v>
      </c>
      <c r="D5" s="2" t="s">
        <v>18</v>
      </c>
      <c r="E5" s="5" t="s">
        <v>18</v>
      </c>
      <c r="F5" s="9"/>
      <c r="G5" s="33"/>
      <c r="H5" s="36" t="s">
        <v>5</v>
      </c>
      <c r="M5" s="8"/>
    </row>
    <row r="6" spans="1:13" x14ac:dyDescent="0.3">
      <c r="A6" s="2" t="s">
        <v>7</v>
      </c>
      <c r="B6" s="2">
        <v>4.5999999999999999E-3</v>
      </c>
      <c r="C6" s="2">
        <v>6.8000000000000005E-2</v>
      </c>
      <c r="D6" s="2" t="s">
        <v>18</v>
      </c>
      <c r="E6" s="5" t="s">
        <v>18</v>
      </c>
      <c r="F6" s="9"/>
      <c r="G6" s="33"/>
      <c r="H6" s="2" t="s">
        <v>8</v>
      </c>
      <c r="I6" s="2">
        <v>1.1761999999999999</v>
      </c>
      <c r="J6" s="2">
        <v>1.0845</v>
      </c>
      <c r="M6" s="8"/>
    </row>
    <row r="7" spans="1:13" x14ac:dyDescent="0.3">
      <c r="A7" s="2" t="s">
        <v>8</v>
      </c>
      <c r="B7" s="2">
        <v>6.7729999999999997</v>
      </c>
      <c r="C7" s="2">
        <v>2.6025</v>
      </c>
      <c r="D7" s="2" t="s">
        <v>18</v>
      </c>
      <c r="E7" s="5" t="s">
        <v>18</v>
      </c>
      <c r="F7" s="9"/>
      <c r="G7" s="33"/>
      <c r="H7" s="2" t="s">
        <v>9</v>
      </c>
      <c r="I7" s="2">
        <v>5.7999999999999996E-3</v>
      </c>
      <c r="J7" s="2">
        <v>7.6499999999999999E-2</v>
      </c>
      <c r="M7" s="8"/>
    </row>
    <row r="8" spans="1:13" x14ac:dyDescent="0.3">
      <c r="A8" s="2" t="s">
        <v>9</v>
      </c>
      <c r="B8" s="2">
        <v>5.0000000000000001E-4</v>
      </c>
      <c r="C8" s="2">
        <v>2.1999999999999999E-2</v>
      </c>
      <c r="D8" s="2" t="s">
        <v>18</v>
      </c>
      <c r="E8" s="5" t="s">
        <v>18</v>
      </c>
      <c r="F8" s="9"/>
      <c r="G8" s="33"/>
      <c r="H8" s="37" t="s">
        <v>72</v>
      </c>
      <c r="M8" s="8"/>
    </row>
    <row r="9" spans="1:13" x14ac:dyDescent="0.3">
      <c r="A9" s="1" t="s">
        <v>10</v>
      </c>
      <c r="B9" s="6"/>
      <c r="C9" s="6"/>
      <c r="D9" s="6"/>
      <c r="E9" s="6"/>
      <c r="F9" s="9"/>
      <c r="G9" s="33"/>
      <c r="H9" s="2" t="s">
        <v>11</v>
      </c>
      <c r="K9" s="2">
        <v>-2.99</v>
      </c>
      <c r="L9" s="2">
        <v>0.44969999999999999</v>
      </c>
      <c r="M9" s="8"/>
    </row>
    <row r="10" spans="1:13" x14ac:dyDescent="0.3">
      <c r="A10" s="2" t="s">
        <v>11</v>
      </c>
      <c r="B10" s="2" t="s">
        <v>18</v>
      </c>
      <c r="C10" s="5" t="s">
        <v>18</v>
      </c>
      <c r="D10" s="2">
        <v>-4.6239999999999997</v>
      </c>
      <c r="E10" s="2">
        <v>0.56200000000000006</v>
      </c>
      <c r="F10" s="10"/>
      <c r="G10" s="34"/>
      <c r="H10" s="2" t="s">
        <v>65</v>
      </c>
      <c r="K10" s="2">
        <v>5.1000000000000004E-3</v>
      </c>
      <c r="L10" s="2">
        <v>1.9E-3</v>
      </c>
      <c r="M10" s="8">
        <f>EXP(K10)</f>
        <v>1.005113027136717</v>
      </c>
    </row>
    <row r="11" spans="1:13" x14ac:dyDescent="0.3">
      <c r="A11" s="2" t="s">
        <v>12</v>
      </c>
      <c r="B11" s="2" t="s">
        <v>18</v>
      </c>
      <c r="C11" s="5" t="s">
        <v>18</v>
      </c>
      <c r="D11" s="2">
        <v>-7.5140000000000002</v>
      </c>
      <c r="E11" s="2">
        <v>1.127</v>
      </c>
      <c r="F11" s="10">
        <v>1E-3</v>
      </c>
      <c r="G11" s="34"/>
      <c r="H11" s="2" t="s">
        <v>66</v>
      </c>
      <c r="K11" s="2">
        <v>-1.7399999999999999E-2</v>
      </c>
      <c r="L11" s="2">
        <v>2.2000000000000001E-3</v>
      </c>
      <c r="M11" s="8">
        <f>EXP(K11)</f>
        <v>0.98275050580206458</v>
      </c>
    </row>
    <row r="12" spans="1:13" x14ac:dyDescent="0.3">
      <c r="A12" s="2" t="s">
        <v>13</v>
      </c>
      <c r="B12" s="2" t="s">
        <v>18</v>
      </c>
      <c r="C12" s="5" t="s">
        <v>18</v>
      </c>
      <c r="D12" s="2">
        <v>1.0509999999999999</v>
      </c>
      <c r="E12" s="2">
        <v>0.122</v>
      </c>
      <c r="F12" s="10">
        <v>2.8610000000000002</v>
      </c>
      <c r="G12" s="34"/>
      <c r="H12" s="2" t="s">
        <v>67</v>
      </c>
      <c r="K12" s="2">
        <v>-2.23E-2</v>
      </c>
      <c r="L12" s="2">
        <v>2.3999999999999998E-3</v>
      </c>
      <c r="M12" s="8">
        <f t="shared" ref="M12:M15" si="0">EXP(K12)</f>
        <v>0.97794680699710346</v>
      </c>
    </row>
    <row r="13" spans="1:13" x14ac:dyDescent="0.3">
      <c r="A13" s="2" t="s">
        <v>14</v>
      </c>
      <c r="B13" s="2" t="s">
        <v>18</v>
      </c>
      <c r="C13" s="5" t="s">
        <v>18</v>
      </c>
      <c r="D13" s="2">
        <v>0.58050000000000002</v>
      </c>
      <c r="E13" s="2">
        <v>0.2036</v>
      </c>
      <c r="F13" s="10">
        <v>1.7869999999999999</v>
      </c>
      <c r="G13" s="34"/>
      <c r="H13" s="2" t="s">
        <v>68</v>
      </c>
      <c r="K13" s="2">
        <v>6.1000000000000004E-3</v>
      </c>
      <c r="L13" s="2">
        <v>1.9E-3</v>
      </c>
      <c r="M13" s="8">
        <f t="shared" si="0"/>
        <v>1.0061186428879281</v>
      </c>
    </row>
    <row r="14" spans="1:13" x14ac:dyDescent="0.3">
      <c r="A14" s="2" t="s">
        <v>15</v>
      </c>
      <c r="B14" s="2" t="s">
        <v>18</v>
      </c>
      <c r="C14" s="5" t="s">
        <v>18</v>
      </c>
      <c r="D14" s="2">
        <v>0.69289999999999996</v>
      </c>
      <c r="E14" s="2">
        <v>0.1114</v>
      </c>
      <c r="F14" s="10">
        <v>2</v>
      </c>
      <c r="G14" s="34"/>
      <c r="H14" s="2" t="s">
        <v>69</v>
      </c>
      <c r="K14" s="2">
        <v>-7.1999999999999998E-3</v>
      </c>
      <c r="L14" s="2">
        <v>1.9E-3</v>
      </c>
      <c r="M14" s="8">
        <f t="shared" si="0"/>
        <v>0.99282585790381339</v>
      </c>
    </row>
    <row r="15" spans="1:13" ht="26.4" x14ac:dyDescent="0.3">
      <c r="A15" s="2" t="s">
        <v>16</v>
      </c>
      <c r="B15" s="2" t="s">
        <v>18</v>
      </c>
      <c r="C15" s="5" t="s">
        <v>18</v>
      </c>
      <c r="D15" s="2">
        <v>0</v>
      </c>
      <c r="E15" s="2">
        <v>2.5000000000000001E-3</v>
      </c>
      <c r="F15" s="10">
        <v>0.999</v>
      </c>
      <c r="G15" s="34"/>
      <c r="H15" s="7" t="s">
        <v>70</v>
      </c>
      <c r="K15" s="2">
        <v>1.9974000000000001</v>
      </c>
      <c r="L15" s="2">
        <v>0.40899999999999997</v>
      </c>
      <c r="M15" s="8">
        <f t="shared" si="0"/>
        <v>7.3698695064520994</v>
      </c>
    </row>
    <row r="16" spans="1:13" ht="15" thickBot="1" x14ac:dyDescent="0.35">
      <c r="A16" s="3" t="s">
        <v>17</v>
      </c>
      <c r="B16" s="3" t="s">
        <v>19</v>
      </c>
      <c r="C16" s="3" t="s">
        <v>19</v>
      </c>
      <c r="D16" s="3">
        <v>9.2999999999999992E-3</v>
      </c>
      <c r="E16" s="3">
        <v>1.43E-2</v>
      </c>
      <c r="F16" s="11">
        <v>1.0089999999999999</v>
      </c>
      <c r="G16" s="34"/>
      <c r="H16" s="35" t="s">
        <v>71</v>
      </c>
      <c r="I16" s="16"/>
      <c r="J16" s="16"/>
      <c r="K16" s="35">
        <v>2.8062999999999998</v>
      </c>
      <c r="L16" s="35">
        <v>0.4965</v>
      </c>
      <c r="M16" s="8">
        <f>EXP(K16)</f>
        <v>16.548575076173307</v>
      </c>
    </row>
    <row r="17" spans="1:13" x14ac:dyDescent="0.3">
      <c r="M17" s="22"/>
    </row>
    <row r="19" spans="1:13" x14ac:dyDescent="0.3">
      <c r="A19" s="2" t="s">
        <v>44</v>
      </c>
    </row>
    <row r="20" spans="1:13" ht="15" thickBot="1" x14ac:dyDescent="0.35"/>
    <row r="21" spans="1:13" ht="15" thickBot="1" x14ac:dyDescent="0.35">
      <c r="A21" s="18" t="s">
        <v>46</v>
      </c>
      <c r="B21" s="21" t="s">
        <v>62</v>
      </c>
      <c r="C21" s="21" t="s">
        <v>3</v>
      </c>
      <c r="D21" s="13" t="s">
        <v>61</v>
      </c>
      <c r="E21" s="23"/>
      <c r="G21" s="8"/>
      <c r="H21" s="29"/>
      <c r="I21" s="43" t="s">
        <v>64</v>
      </c>
      <c r="J21" s="43"/>
      <c r="K21" s="43"/>
      <c r="L21" s="43"/>
      <c r="M21" s="44"/>
    </row>
    <row r="22" spans="1:13" ht="15" thickBot="1" x14ac:dyDescent="0.35">
      <c r="A22" s="19" t="s">
        <v>47</v>
      </c>
      <c r="B22" s="24">
        <v>-6.4889999999999999</v>
      </c>
      <c r="C22" s="26">
        <v>0.374</v>
      </c>
      <c r="D22" s="8">
        <f>EXP(B22)</f>
        <v>1.5200683166036108E-3</v>
      </c>
      <c r="G22" s="8"/>
      <c r="H22" s="13" t="s">
        <v>46</v>
      </c>
      <c r="I22" s="13" t="s">
        <v>20</v>
      </c>
      <c r="J22" s="13" t="s">
        <v>1</v>
      </c>
      <c r="K22" s="13" t="s">
        <v>2</v>
      </c>
      <c r="L22" s="13" t="s">
        <v>3</v>
      </c>
      <c r="M22" s="14" t="s">
        <v>4</v>
      </c>
    </row>
    <row r="23" spans="1:13" x14ac:dyDescent="0.3">
      <c r="A23" s="19" t="s">
        <v>48</v>
      </c>
      <c r="B23" s="24">
        <v>-3.4849999999999998E-3</v>
      </c>
      <c r="C23" s="27">
        <v>4.7219999999999996E-3</v>
      </c>
      <c r="D23" s="8">
        <f>EXP(B23)</f>
        <v>0.99652106556429032</v>
      </c>
      <c r="G23" s="8"/>
      <c r="M23" s="15"/>
    </row>
    <row r="24" spans="1:13" x14ac:dyDescent="0.3">
      <c r="A24" s="19" t="s">
        <v>49</v>
      </c>
      <c r="B24" s="24">
        <v>0.48730000000000001</v>
      </c>
      <c r="C24" s="27">
        <v>5.4370000000000002E-2</v>
      </c>
      <c r="D24" s="8">
        <f t="shared" ref="D24:D35" si="1">EXP(B24)</f>
        <v>1.6279149106029205</v>
      </c>
      <c r="G24" s="8"/>
      <c r="H24" s="36" t="s">
        <v>5</v>
      </c>
      <c r="M24" s="8"/>
    </row>
    <row r="25" spans="1:13" x14ac:dyDescent="0.3">
      <c r="A25" s="19" t="s">
        <v>50</v>
      </c>
      <c r="B25" s="24">
        <v>0.43240000000000001</v>
      </c>
      <c r="C25" s="27">
        <v>9.6860000000000002E-2</v>
      </c>
      <c r="D25" s="8">
        <f t="shared" si="1"/>
        <v>1.5409513724504325</v>
      </c>
      <c r="G25" s="8"/>
      <c r="H25" s="2" t="s">
        <v>8</v>
      </c>
      <c r="I25" s="2"/>
      <c r="J25" s="2"/>
      <c r="M25" s="8"/>
    </row>
    <row r="26" spans="1:13" x14ac:dyDescent="0.3">
      <c r="A26" s="19" t="s">
        <v>51</v>
      </c>
      <c r="B26" s="24">
        <v>0.22159999999999999</v>
      </c>
      <c r="C26" s="27">
        <v>5.3969999999999997E-2</v>
      </c>
      <c r="D26" s="8">
        <f t="shared" si="1"/>
        <v>1.2480720491855313</v>
      </c>
      <c r="G26" s="8"/>
      <c r="H26" s="2" t="s">
        <v>9</v>
      </c>
      <c r="I26" s="2"/>
      <c r="J26" s="2"/>
      <c r="M26" s="8"/>
    </row>
    <row r="27" spans="1:13" x14ac:dyDescent="0.3">
      <c r="A27" s="19" t="s">
        <v>52</v>
      </c>
      <c r="B27" s="24">
        <v>-1.1979999999999999E-2</v>
      </c>
      <c r="C27" s="27">
        <v>7.4060000000000003E-3</v>
      </c>
      <c r="D27" s="8">
        <f t="shared" si="1"/>
        <v>0.98809147449380341</v>
      </c>
      <c r="G27" s="8"/>
      <c r="H27" s="37" t="s">
        <v>72</v>
      </c>
      <c r="M27" s="8"/>
    </row>
    <row r="28" spans="1:13" x14ac:dyDescent="0.3">
      <c r="A28" s="19" t="s">
        <v>53</v>
      </c>
      <c r="B28" s="24">
        <v>2.366E-2</v>
      </c>
      <c r="C28" s="27">
        <v>2.3120000000000002E-2</v>
      </c>
      <c r="D28" s="8">
        <f t="shared" si="1"/>
        <v>1.0239421183798099</v>
      </c>
      <c r="G28" s="8"/>
      <c r="H28" s="2" t="s">
        <v>11</v>
      </c>
      <c r="K28" s="39">
        <v>-13.4</v>
      </c>
      <c r="L28" s="39">
        <v>0.7429</v>
      </c>
      <c r="M28" s="41"/>
    </row>
    <row r="29" spans="1:13" x14ac:dyDescent="0.3">
      <c r="A29" s="19" t="s">
        <v>54</v>
      </c>
      <c r="B29" s="24">
        <v>7.8799999999999996E-4</v>
      </c>
      <c r="C29" s="27">
        <v>2.0509999999999999E-3</v>
      </c>
      <c r="D29" s="8">
        <f t="shared" si="1"/>
        <v>1.0007883105535667</v>
      </c>
      <c r="G29" s="8"/>
      <c r="H29" s="2" t="s">
        <v>65</v>
      </c>
      <c r="K29" s="39">
        <v>5.5379999999999999E-2</v>
      </c>
      <c r="L29" s="39">
        <v>2.8840000000000001E-2</v>
      </c>
      <c r="M29" s="41">
        <f>EXP(K29)</f>
        <v>1.0569421764009668</v>
      </c>
    </row>
    <row r="30" spans="1:13" x14ac:dyDescent="0.3">
      <c r="A30" s="19" t="s">
        <v>55</v>
      </c>
      <c r="B30" s="24">
        <v>-2.964E-2</v>
      </c>
      <c r="C30" s="27">
        <v>0.20519999999999999</v>
      </c>
      <c r="D30" s="8">
        <f t="shared" si="1"/>
        <v>0.9707949568330031</v>
      </c>
      <c r="G30" s="8"/>
      <c r="H30" s="2" t="s">
        <v>66</v>
      </c>
      <c r="K30" s="39">
        <v>-3.4540000000000001E-2</v>
      </c>
      <c r="L30" s="39">
        <v>2.6530000000000001E-2</v>
      </c>
      <c r="M30" s="41">
        <f t="shared" ref="M30:M36" si="2">EXP(K30)</f>
        <v>0.96604969692576448</v>
      </c>
    </row>
    <row r="31" spans="1:13" x14ac:dyDescent="0.3">
      <c r="A31" s="19" t="s">
        <v>56</v>
      </c>
      <c r="B31" s="24">
        <v>-1.7329999999999999E-3</v>
      </c>
      <c r="C31" s="27">
        <v>4.8599999999999997E-3</v>
      </c>
      <c r="D31" s="8">
        <f t="shared" si="1"/>
        <v>0.99826850077742568</v>
      </c>
      <c r="G31" s="8"/>
      <c r="H31" s="2" t="s">
        <v>104</v>
      </c>
      <c r="K31" s="39">
        <v>5.398E-3</v>
      </c>
      <c r="L31" s="39">
        <v>1.521E-2</v>
      </c>
      <c r="M31" s="41">
        <f t="shared" si="2"/>
        <v>1.0054125954522659</v>
      </c>
    </row>
    <row r="32" spans="1:13" x14ac:dyDescent="0.3">
      <c r="A32" s="19" t="s">
        <v>57</v>
      </c>
      <c r="B32" s="24">
        <v>4.9589999999999998E-5</v>
      </c>
      <c r="C32" s="27">
        <v>6.6730000000000001E-4</v>
      </c>
      <c r="D32" s="8">
        <f t="shared" si="1"/>
        <v>1.0000495912296044</v>
      </c>
      <c r="G32" s="8"/>
      <c r="H32" s="2" t="s">
        <v>67</v>
      </c>
      <c r="K32" s="39">
        <v>-7.4289999999999995E-2</v>
      </c>
      <c r="L32" s="39">
        <v>1.865E-2</v>
      </c>
      <c r="M32" s="41">
        <f t="shared" si="2"/>
        <v>0.92840241809694335</v>
      </c>
    </row>
    <row r="33" spans="1:14" x14ac:dyDescent="0.3">
      <c r="A33" s="19" t="s">
        <v>58</v>
      </c>
      <c r="B33" s="24">
        <v>1.043E-5</v>
      </c>
      <c r="C33" s="27">
        <v>9.9120000000000002E-4</v>
      </c>
      <c r="D33" s="8">
        <f t="shared" si="1"/>
        <v>1.0000104300543926</v>
      </c>
      <c r="G33" s="8"/>
      <c r="H33" s="2" t="s">
        <v>68</v>
      </c>
      <c r="K33" s="39">
        <v>1.2840000000000001E-2</v>
      </c>
      <c r="L33" s="39">
        <v>1.8010000000000002E-2</v>
      </c>
      <c r="M33" s="41">
        <f t="shared" si="2"/>
        <v>1.0129227867478263</v>
      </c>
    </row>
    <row r="34" spans="1:14" x14ac:dyDescent="0.3">
      <c r="A34" s="19" t="s">
        <v>59</v>
      </c>
      <c r="B34" s="24">
        <v>5.2769999999999998E-5</v>
      </c>
      <c r="C34" s="27">
        <v>3.5340000000000002E-4</v>
      </c>
      <c r="D34" s="8">
        <f t="shared" si="1"/>
        <v>1.000052771392361</v>
      </c>
      <c r="G34" s="8"/>
      <c r="H34" s="2" t="s">
        <v>69</v>
      </c>
      <c r="K34" s="39">
        <v>-6.6239999999999993E-2</v>
      </c>
      <c r="L34" s="39">
        <v>1.6109999999999999E-2</v>
      </c>
      <c r="M34" s="41">
        <f t="shared" si="2"/>
        <v>0.93590621984260103</v>
      </c>
    </row>
    <row r="35" spans="1:14" ht="27" thickBot="1" x14ac:dyDescent="0.35">
      <c r="A35" s="20" t="s">
        <v>60</v>
      </c>
      <c r="B35" s="25">
        <v>1.494E-4</v>
      </c>
      <c r="C35" s="28">
        <v>1.0070000000000001E-3</v>
      </c>
      <c r="D35" s="8">
        <f t="shared" si="1"/>
        <v>1.0001494111607359</v>
      </c>
      <c r="G35" s="8"/>
      <c r="H35" s="7" t="s">
        <v>70</v>
      </c>
      <c r="K35" s="39">
        <v>1.994</v>
      </c>
      <c r="L35" s="39">
        <v>0.64300000000000002</v>
      </c>
      <c r="M35" s="41">
        <f t="shared" si="2"/>
        <v>7.3448544997393581</v>
      </c>
    </row>
    <row r="36" spans="1:14" ht="15" thickBot="1" x14ac:dyDescent="0.35">
      <c r="D36" s="22"/>
      <c r="G36" s="8"/>
      <c r="H36" s="35" t="s">
        <v>71</v>
      </c>
      <c r="I36" s="16"/>
      <c r="J36" s="16"/>
      <c r="K36" s="40">
        <v>2.97</v>
      </c>
      <c r="L36" s="40">
        <v>0.76349999999999996</v>
      </c>
      <c r="M36" s="41">
        <f t="shared" si="2"/>
        <v>19.491919596031121</v>
      </c>
      <c r="N36" s="38"/>
    </row>
    <row r="37" spans="1:14" ht="15" thickTop="1" x14ac:dyDescent="0.3">
      <c r="C37" t="s">
        <v>45</v>
      </c>
      <c r="M37" s="22"/>
    </row>
    <row r="38" spans="1:14" x14ac:dyDescent="0.3">
      <c r="D38" t="s">
        <v>31</v>
      </c>
      <c r="E38" t="s">
        <v>32</v>
      </c>
    </row>
    <row r="39" spans="1:14" x14ac:dyDescent="0.3">
      <c r="B39" s="42" t="s">
        <v>22</v>
      </c>
      <c r="C39" t="s">
        <v>33</v>
      </c>
      <c r="D39">
        <v>1.930631</v>
      </c>
      <c r="E39">
        <v>1.38947</v>
      </c>
      <c r="H39" t="s">
        <v>105</v>
      </c>
      <c r="J39" t="s">
        <v>31</v>
      </c>
      <c r="K39" t="s">
        <v>32</v>
      </c>
    </row>
    <row r="40" spans="1:14" x14ac:dyDescent="0.3">
      <c r="B40" s="42"/>
      <c r="C40" t="s">
        <v>35</v>
      </c>
      <c r="D40">
        <v>9.9909999999999999E-3</v>
      </c>
      <c r="E40">
        <v>9.9959999999999993E-2</v>
      </c>
      <c r="H40" s="42" t="s">
        <v>29</v>
      </c>
      <c r="I40" t="s">
        <v>106</v>
      </c>
      <c r="J40">
        <v>3.0322789999999999</v>
      </c>
      <c r="K40">
        <v>1.7413400000000001</v>
      </c>
    </row>
    <row r="41" spans="1:14" x14ac:dyDescent="0.3">
      <c r="B41" s="42"/>
      <c r="C41" t="s">
        <v>34</v>
      </c>
      <c r="D41">
        <v>2.1394869999999999</v>
      </c>
      <c r="E41">
        <v>1.4626999999999999</v>
      </c>
      <c r="H41" s="42"/>
      <c r="I41" t="s">
        <v>35</v>
      </c>
      <c r="J41">
        <v>7.4929999999999997E-3</v>
      </c>
      <c r="K41">
        <v>8.6559999999999998E-2</v>
      </c>
    </row>
    <row r="42" spans="1:14" x14ac:dyDescent="0.3">
      <c r="B42" s="42"/>
      <c r="C42" t="s">
        <v>35</v>
      </c>
      <c r="D42">
        <v>1.5039999999999999E-3</v>
      </c>
      <c r="E42">
        <v>3.8780000000000002E-2</v>
      </c>
      <c r="H42" s="42" t="s">
        <v>24</v>
      </c>
      <c r="I42" t="s">
        <v>106</v>
      </c>
      <c r="J42">
        <v>3.0519069999999999</v>
      </c>
      <c r="K42">
        <v>1.7469699999999999</v>
      </c>
    </row>
    <row r="43" spans="1:14" x14ac:dyDescent="0.3">
      <c r="B43" s="42" t="s">
        <v>23</v>
      </c>
      <c r="C43" t="s">
        <v>33</v>
      </c>
      <c r="D43">
        <v>1.929251</v>
      </c>
      <c r="E43">
        <v>1.38897</v>
      </c>
      <c r="H43" s="42"/>
      <c r="I43" t="s">
        <v>35</v>
      </c>
      <c r="J43">
        <v>7.4859999999999996E-3</v>
      </c>
      <c r="K43">
        <v>8.652E-2</v>
      </c>
    </row>
    <row r="44" spans="1:14" x14ac:dyDescent="0.3">
      <c r="B44" s="42"/>
      <c r="C44" t="s">
        <v>35</v>
      </c>
      <c r="D44">
        <v>9.9939999999999994E-3</v>
      </c>
      <c r="E44">
        <v>9.9970000000000003E-2</v>
      </c>
    </row>
    <row r="45" spans="1:14" x14ac:dyDescent="0.3">
      <c r="B45" s="42"/>
      <c r="C45" t="s">
        <v>34</v>
      </c>
      <c r="D45">
        <v>2.1411479999999998</v>
      </c>
      <c r="E45">
        <v>1.4632700000000001</v>
      </c>
      <c r="I45" t="s">
        <v>31</v>
      </c>
      <c r="J45" t="s">
        <v>109</v>
      </c>
    </row>
    <row r="46" spans="1:14" x14ac:dyDescent="0.3">
      <c r="B46" s="42"/>
      <c r="C46" t="s">
        <v>35</v>
      </c>
      <c r="D46">
        <v>1.5039999999999999E-3</v>
      </c>
      <c r="E46">
        <v>3.8789999999999998E-2</v>
      </c>
      <c r="H46" t="s">
        <v>34</v>
      </c>
      <c r="I46">
        <f>AVERAGE(J40,J42)</f>
        <v>3.0420929999999999</v>
      </c>
      <c r="J46">
        <f>AVERAGE(K40,K42)</f>
        <v>1.7441550000000001</v>
      </c>
    </row>
    <row r="47" spans="1:14" x14ac:dyDescent="0.3">
      <c r="B47" s="42" t="s">
        <v>24</v>
      </c>
      <c r="C47" t="s">
        <v>33</v>
      </c>
      <c r="D47">
        <v>1.928747</v>
      </c>
      <c r="E47">
        <v>1.38879</v>
      </c>
      <c r="H47" t="s">
        <v>35</v>
      </c>
      <c r="I47">
        <f>AVERAGE(J41,J43)</f>
        <v>7.4894999999999996E-3</v>
      </c>
      <c r="J47">
        <f>AVERAGE(K41,K43)</f>
        <v>8.6540000000000006E-2</v>
      </c>
    </row>
    <row r="48" spans="1:14" x14ac:dyDescent="0.3">
      <c r="B48" s="42"/>
      <c r="C48" t="s">
        <v>35</v>
      </c>
      <c r="D48">
        <v>9.9900000000000006E-3</v>
      </c>
      <c r="E48">
        <v>9.9949999999999997E-2</v>
      </c>
    </row>
    <row r="49" spans="2:5" x14ac:dyDescent="0.3">
      <c r="B49" s="42"/>
      <c r="C49" t="s">
        <v>34</v>
      </c>
      <c r="D49">
        <v>2.139923</v>
      </c>
      <c r="E49">
        <v>1.46285</v>
      </c>
    </row>
    <row r="50" spans="2:5" x14ac:dyDescent="0.3">
      <c r="B50" s="42"/>
      <c r="C50" t="s">
        <v>35</v>
      </c>
      <c r="D50">
        <v>1.555E-3</v>
      </c>
      <c r="E50">
        <v>3.9440000000000003E-2</v>
      </c>
    </row>
    <row r="51" spans="2:5" x14ac:dyDescent="0.3">
      <c r="B51" s="42" t="s">
        <v>25</v>
      </c>
      <c r="C51" t="s">
        <v>33</v>
      </c>
      <c r="D51">
        <v>1.9292819999999999</v>
      </c>
      <c r="E51">
        <v>1.3889899999999999</v>
      </c>
    </row>
    <row r="52" spans="2:5" x14ac:dyDescent="0.3">
      <c r="B52" s="42"/>
      <c r="C52" t="s">
        <v>35</v>
      </c>
      <c r="D52">
        <v>9.9919999999999991E-3</v>
      </c>
      <c r="E52">
        <v>9.9959999999999993E-2</v>
      </c>
    </row>
    <row r="53" spans="2:5" x14ac:dyDescent="0.3">
      <c r="B53" s="42"/>
      <c r="C53" t="s">
        <v>34</v>
      </c>
      <c r="D53">
        <v>2.1409210000000001</v>
      </c>
      <c r="E53">
        <v>1.46319</v>
      </c>
    </row>
    <row r="54" spans="2:5" x14ac:dyDescent="0.3">
      <c r="B54" s="42"/>
      <c r="C54" t="s">
        <v>35</v>
      </c>
      <c r="D54">
        <v>1.5089999999999999E-3</v>
      </c>
      <c r="E54">
        <v>3.8850000000000003E-2</v>
      </c>
    </row>
    <row r="55" spans="2:5" x14ac:dyDescent="0.3">
      <c r="B55" s="42" t="s">
        <v>26</v>
      </c>
      <c r="C55" t="s">
        <v>33</v>
      </c>
      <c r="D55">
        <v>1.928304</v>
      </c>
      <c r="E55">
        <v>1.38863</v>
      </c>
    </row>
    <row r="56" spans="2:5" x14ac:dyDescent="0.3">
      <c r="B56" s="42"/>
      <c r="C56" t="s">
        <v>35</v>
      </c>
      <c r="D56">
        <v>1.0005E-2</v>
      </c>
      <c r="E56">
        <v>0.10002</v>
      </c>
    </row>
    <row r="57" spans="2:5" x14ac:dyDescent="0.3">
      <c r="B57" s="42"/>
      <c r="C57" t="s">
        <v>34</v>
      </c>
      <c r="D57">
        <v>2.1414960000000001</v>
      </c>
      <c r="E57">
        <v>1.46339</v>
      </c>
    </row>
    <row r="58" spans="2:5" x14ac:dyDescent="0.3">
      <c r="B58" s="42"/>
      <c r="C58" t="s">
        <v>35</v>
      </c>
      <c r="D58">
        <v>1.4970000000000001E-3</v>
      </c>
      <c r="E58">
        <v>3.8690000000000002E-2</v>
      </c>
    </row>
    <row r="59" spans="2:5" x14ac:dyDescent="0.3">
      <c r="B59" s="42" t="s">
        <v>27</v>
      </c>
      <c r="C59" t="s">
        <v>33</v>
      </c>
      <c r="D59">
        <v>1.929737</v>
      </c>
      <c r="E59">
        <v>1.3891500000000001</v>
      </c>
    </row>
    <row r="60" spans="2:5" x14ac:dyDescent="0.3">
      <c r="B60" s="42"/>
      <c r="C60" t="s">
        <v>35</v>
      </c>
      <c r="D60">
        <v>9.9850000000000008E-3</v>
      </c>
      <c r="E60">
        <v>9.9919999999999995E-2</v>
      </c>
    </row>
    <row r="61" spans="2:5" x14ac:dyDescent="0.3">
      <c r="B61" s="42"/>
      <c r="C61" t="s">
        <v>34</v>
      </c>
      <c r="D61">
        <v>2.1422400000000001</v>
      </c>
      <c r="E61">
        <v>1.4636400000000001</v>
      </c>
    </row>
    <row r="62" spans="2:5" x14ac:dyDescent="0.3">
      <c r="B62" s="42"/>
      <c r="C62" t="s">
        <v>35</v>
      </c>
      <c r="D62">
        <v>1.5039999999999999E-3</v>
      </c>
      <c r="E62">
        <v>3.8780000000000002E-2</v>
      </c>
    </row>
    <row r="63" spans="2:5" x14ac:dyDescent="0.3">
      <c r="B63" s="42" t="s">
        <v>28</v>
      </c>
      <c r="C63" t="s">
        <v>33</v>
      </c>
      <c r="D63">
        <v>1.9303539999999999</v>
      </c>
      <c r="E63">
        <v>1.38937</v>
      </c>
    </row>
    <row r="64" spans="2:5" x14ac:dyDescent="0.3">
      <c r="B64" s="42"/>
      <c r="C64" t="s">
        <v>35</v>
      </c>
      <c r="D64">
        <v>9.972E-3</v>
      </c>
      <c r="E64">
        <v>9.9860000000000004E-2</v>
      </c>
    </row>
    <row r="65" spans="2:6" x14ac:dyDescent="0.3">
      <c r="B65" s="42"/>
      <c r="C65" t="s">
        <v>34</v>
      </c>
      <c r="D65">
        <v>2.1493180000000001</v>
      </c>
      <c r="E65">
        <v>1.4660599999999999</v>
      </c>
    </row>
    <row r="66" spans="2:6" x14ac:dyDescent="0.3">
      <c r="B66" s="42"/>
      <c r="C66" t="s">
        <v>35</v>
      </c>
      <c r="D66">
        <v>1.5410000000000001E-3</v>
      </c>
      <c r="E66">
        <v>3.925E-2</v>
      </c>
    </row>
    <row r="67" spans="2:6" x14ac:dyDescent="0.3">
      <c r="B67" s="42" t="s">
        <v>29</v>
      </c>
      <c r="C67" t="s">
        <v>33</v>
      </c>
      <c r="D67">
        <v>1.9281189999999999</v>
      </c>
      <c r="E67">
        <v>1.3885700000000001</v>
      </c>
    </row>
    <row r="68" spans="2:6" x14ac:dyDescent="0.3">
      <c r="B68" s="42"/>
      <c r="C68" t="s">
        <v>35</v>
      </c>
      <c r="D68">
        <v>1.0011000000000001E-2</v>
      </c>
      <c r="E68">
        <v>0.10006</v>
      </c>
    </row>
    <row r="69" spans="2:6" x14ac:dyDescent="0.3">
      <c r="B69" s="42"/>
      <c r="C69" t="s">
        <v>34</v>
      </c>
      <c r="D69">
        <v>2.140136</v>
      </c>
      <c r="E69">
        <v>1.46292</v>
      </c>
    </row>
    <row r="70" spans="2:6" x14ac:dyDescent="0.3">
      <c r="B70" s="42"/>
      <c r="C70" t="s">
        <v>35</v>
      </c>
      <c r="D70">
        <v>1.495E-3</v>
      </c>
      <c r="E70">
        <v>3.8670000000000003E-2</v>
      </c>
    </row>
    <row r="73" spans="2:6" x14ac:dyDescent="0.3">
      <c r="C73" t="s">
        <v>37</v>
      </c>
      <c r="D73" t="s">
        <v>38</v>
      </c>
      <c r="E73" t="s">
        <v>41</v>
      </c>
      <c r="F73" t="s">
        <v>42</v>
      </c>
    </row>
    <row r="74" spans="2:6" x14ac:dyDescent="0.3">
      <c r="B74" t="s">
        <v>36</v>
      </c>
      <c r="C74">
        <f>MIN(D39,D43,D47,D51,D55,D59,D63,D67)</f>
        <v>1.9281189999999999</v>
      </c>
      <c r="D74">
        <f>MAX(D39,D43,D47,D51,D55,D59,D63,D67)</f>
        <v>1.930631</v>
      </c>
      <c r="E74">
        <f>MIN(E39,E43,E47,E51,E55,E59,E63,E67)</f>
        <v>1.3885700000000001</v>
      </c>
      <c r="F74">
        <f>MAX(E39,E43,E47,E51,E55,E59,E63,E67)</f>
        <v>1.38947</v>
      </c>
    </row>
    <row r="75" spans="2:6" x14ac:dyDescent="0.3">
      <c r="B75" t="s">
        <v>39</v>
      </c>
      <c r="C75">
        <f>MIN(D40,D44,D48,D52,D56,D60,D64,D68)</f>
        <v>9.972E-3</v>
      </c>
      <c r="D75">
        <f>MAX(D40,D44,D48,D52,D56,D60,D64,D68)</f>
        <v>1.0011000000000001E-2</v>
      </c>
      <c r="E75">
        <f>MIN(E40,E44,E48,E52,E56,E60,E64,E68)</f>
        <v>9.9860000000000004E-2</v>
      </c>
      <c r="F75">
        <f>MAX(E40,E44,E48,E52,E56,E60,E64,E68)</f>
        <v>0.10006</v>
      </c>
    </row>
    <row r="76" spans="2:6" x14ac:dyDescent="0.3">
      <c r="B76" t="s">
        <v>21</v>
      </c>
      <c r="C76">
        <f>MIN(D41,D45,D49,D53,D57,D61,D65,D69)</f>
        <v>2.1394869999999999</v>
      </c>
      <c r="D76">
        <f>MAX(D41,D45,D49,D53,D57,D61,D65,D69)</f>
        <v>2.1493180000000001</v>
      </c>
      <c r="E76">
        <f>MIN(E41,E45,E49,E53,E57,E61,E65,E69)</f>
        <v>1.4626999999999999</v>
      </c>
      <c r="F76">
        <f>MAX(E41,E45,E49,E53,E57,E61,E65,E69)</f>
        <v>1.4660599999999999</v>
      </c>
    </row>
    <row r="77" spans="2:6" x14ac:dyDescent="0.3">
      <c r="B77" t="s">
        <v>40</v>
      </c>
      <c r="C77">
        <f>MIN(D42,D46,D50,D54,D58,D62,D66,D70)</f>
        <v>1.495E-3</v>
      </c>
      <c r="D77">
        <f>MAX(D42,D46,D50,D54,D58,D62,D66,D70)</f>
        <v>1.555E-3</v>
      </c>
      <c r="E77">
        <f>MIN(E42,E46,E50,E54,E58,E62,E66,E70)</f>
        <v>3.8670000000000003E-2</v>
      </c>
      <c r="F77">
        <f>MAX(E42,E46,E50,E54,E58,E62,E66,E70)</f>
        <v>3.9440000000000003E-2</v>
      </c>
    </row>
    <row r="79" spans="2:6" x14ac:dyDescent="0.3">
      <c r="B79" t="s">
        <v>107</v>
      </c>
      <c r="C79" t="s">
        <v>62</v>
      </c>
      <c r="D79" t="s">
        <v>109</v>
      </c>
    </row>
    <row r="80" spans="2:6" x14ac:dyDescent="0.3">
      <c r="B80" t="s">
        <v>108</v>
      </c>
      <c r="C80">
        <f>AVERAGE(C74:D74)</f>
        <v>1.9293749999999998</v>
      </c>
      <c r="D80">
        <f>AVERAGE(E74:F74)</f>
        <v>1.3890199999999999</v>
      </c>
    </row>
    <row r="81" spans="2:4" x14ac:dyDescent="0.3">
      <c r="B81" t="s">
        <v>39</v>
      </c>
      <c r="C81">
        <f>AVERAGE(C75:D75)</f>
        <v>9.9915000000000004E-3</v>
      </c>
      <c r="D81">
        <f>AVERAGE(E75:F75)</f>
        <v>9.9959999999999993E-2</v>
      </c>
    </row>
    <row r="82" spans="2:4" x14ac:dyDescent="0.3">
      <c r="B82" t="s">
        <v>21</v>
      </c>
      <c r="C82">
        <f>AVERAGE(C76:D76)</f>
        <v>2.1444025</v>
      </c>
      <c r="D82">
        <f>AVERAGE(E76:F76)</f>
        <v>1.4643799999999998</v>
      </c>
    </row>
    <row r="83" spans="2:4" x14ac:dyDescent="0.3">
      <c r="B83" t="s">
        <v>40</v>
      </c>
      <c r="C83">
        <f>AVERAGE(C77:D77)</f>
        <v>1.5249999999999999E-3</v>
      </c>
      <c r="D83">
        <f>AVERAGE(E77:F77)</f>
        <v>3.9055000000000006E-2</v>
      </c>
    </row>
  </sheetData>
  <mergeCells count="13">
    <mergeCell ref="B67:B70"/>
    <mergeCell ref="B2:F2"/>
    <mergeCell ref="I2:M2"/>
    <mergeCell ref="I21:M21"/>
    <mergeCell ref="H40:H41"/>
    <mergeCell ref="H42:H43"/>
    <mergeCell ref="B55:B58"/>
    <mergeCell ref="B39:B42"/>
    <mergeCell ref="B43:B46"/>
    <mergeCell ref="B47:B50"/>
    <mergeCell ref="B51:B54"/>
    <mergeCell ref="B59:B62"/>
    <mergeCell ref="B63:B66"/>
  </mergeCells>
  <phoneticPr fontId="6" type="noConversion"/>
  <conditionalFormatting sqref="F11:F16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D22:D35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M10:M16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M29:M3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E366-1F29-41F3-9883-5F13A9B8D0AA}">
  <dimension ref="A15:B36"/>
  <sheetViews>
    <sheetView topLeftCell="A11" workbookViewId="0">
      <selection activeCell="D25" sqref="D25"/>
    </sheetView>
  </sheetViews>
  <sheetFormatPr defaultRowHeight="14.4" x14ac:dyDescent="0.3"/>
  <sheetData>
    <row r="15" spans="1:1" x14ac:dyDescent="0.3">
      <c r="A15" s="4" t="s">
        <v>64</v>
      </c>
    </row>
    <row r="17" spans="1:2" x14ac:dyDescent="0.3">
      <c r="A17" t="s">
        <v>83</v>
      </c>
      <c r="B17" t="s">
        <v>84</v>
      </c>
    </row>
    <row r="18" spans="1:2" x14ac:dyDescent="0.3">
      <c r="A18" t="s">
        <v>22</v>
      </c>
      <c r="B18">
        <v>5.19</v>
      </c>
    </row>
    <row r="19" spans="1:2" x14ac:dyDescent="0.3">
      <c r="A19" t="s">
        <v>23</v>
      </c>
      <c r="B19">
        <v>3.37</v>
      </c>
    </row>
    <row r="20" spans="1:2" x14ac:dyDescent="0.3">
      <c r="A20" t="s">
        <v>24</v>
      </c>
      <c r="B20">
        <v>3.48</v>
      </c>
    </row>
    <row r="21" spans="1:2" x14ac:dyDescent="0.3">
      <c r="A21" t="s">
        <v>25</v>
      </c>
      <c r="B21">
        <v>7.79</v>
      </c>
    </row>
    <row r="22" spans="1:2" x14ac:dyDescent="0.3">
      <c r="A22" t="s">
        <v>26</v>
      </c>
      <c r="B22">
        <v>9.36</v>
      </c>
    </row>
    <row r="23" spans="1:2" x14ac:dyDescent="0.3">
      <c r="A23" t="s">
        <v>27</v>
      </c>
      <c r="B23">
        <v>5.15</v>
      </c>
    </row>
    <row r="24" spans="1:2" x14ac:dyDescent="0.3">
      <c r="A24" t="s">
        <v>28</v>
      </c>
      <c r="B24">
        <v>9.75</v>
      </c>
    </row>
    <row r="25" spans="1:2" x14ac:dyDescent="0.3">
      <c r="A25" t="s">
        <v>29</v>
      </c>
      <c r="B25">
        <v>0</v>
      </c>
    </row>
    <row r="26" spans="1:2" x14ac:dyDescent="0.3">
      <c r="A26" t="s">
        <v>30</v>
      </c>
      <c r="B26">
        <v>4.62</v>
      </c>
    </row>
    <row r="27" spans="1:2" x14ac:dyDescent="0.3">
      <c r="A27" t="s">
        <v>73</v>
      </c>
      <c r="B27">
        <v>71.86</v>
      </c>
    </row>
    <row r="28" spans="1:2" x14ac:dyDescent="0.3">
      <c r="A28" t="s">
        <v>74</v>
      </c>
      <c r="B28">
        <v>60.67</v>
      </c>
    </row>
    <row r="29" spans="1:2" x14ac:dyDescent="0.3">
      <c r="A29" t="s">
        <v>75</v>
      </c>
      <c r="B29">
        <v>70.569999999999993</v>
      </c>
    </row>
    <row r="30" spans="1:2" x14ac:dyDescent="0.3">
      <c r="A30" t="s">
        <v>76</v>
      </c>
      <c r="B30">
        <v>53.67</v>
      </c>
    </row>
    <row r="31" spans="1:2" x14ac:dyDescent="0.3">
      <c r="A31" t="s">
        <v>77</v>
      </c>
      <c r="B31">
        <v>59.89</v>
      </c>
    </row>
    <row r="32" spans="1:2" x14ac:dyDescent="0.3">
      <c r="A32" t="s">
        <v>78</v>
      </c>
      <c r="B32">
        <v>60.76</v>
      </c>
    </row>
    <row r="33" spans="1:2" x14ac:dyDescent="0.3">
      <c r="A33" t="s">
        <v>79</v>
      </c>
      <c r="B33">
        <v>65.849999999999994</v>
      </c>
    </row>
    <row r="34" spans="1:2" x14ac:dyDescent="0.3">
      <c r="A34" t="s">
        <v>80</v>
      </c>
      <c r="B34">
        <v>39.299999999999997</v>
      </c>
    </row>
    <row r="35" spans="1:2" x14ac:dyDescent="0.3">
      <c r="A35" t="s">
        <v>81</v>
      </c>
      <c r="B35">
        <v>35.79</v>
      </c>
    </row>
    <row r="36" spans="1:2" x14ac:dyDescent="0.3">
      <c r="A36" t="s">
        <v>82</v>
      </c>
      <c r="B36">
        <v>54.65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F2F7-422F-4B59-BEE9-9067F6CC8970}">
  <dimension ref="A1:A19"/>
  <sheetViews>
    <sheetView workbookViewId="0">
      <selection activeCell="A19" sqref="A19"/>
    </sheetView>
  </sheetViews>
  <sheetFormatPr defaultRowHeight="14.4" x14ac:dyDescent="0.3"/>
  <sheetData>
    <row r="1" spans="1:1" x14ac:dyDescent="0.3">
      <c r="A1" t="s">
        <v>85</v>
      </c>
    </row>
    <row r="2" spans="1:1" x14ac:dyDescent="0.3">
      <c r="A2" t="s">
        <v>86</v>
      </c>
    </row>
    <row r="3" spans="1:1" x14ac:dyDescent="0.3">
      <c r="A3" t="s">
        <v>87</v>
      </c>
    </row>
    <row r="4" spans="1:1" x14ac:dyDescent="0.3">
      <c r="A4" t="s">
        <v>88</v>
      </c>
    </row>
    <row r="5" spans="1:1" x14ac:dyDescent="0.3">
      <c r="A5" t="s">
        <v>89</v>
      </c>
    </row>
    <row r="6" spans="1:1" x14ac:dyDescent="0.3">
      <c r="A6" t="s">
        <v>90</v>
      </c>
    </row>
    <row r="7" spans="1:1" x14ac:dyDescent="0.3">
      <c r="A7" t="s">
        <v>91</v>
      </c>
    </row>
    <row r="8" spans="1:1" x14ac:dyDescent="0.3">
      <c r="A8" t="s">
        <v>92</v>
      </c>
    </row>
    <row r="9" spans="1:1" x14ac:dyDescent="0.3">
      <c r="A9" t="s">
        <v>93</v>
      </c>
    </row>
    <row r="10" spans="1:1" x14ac:dyDescent="0.3">
      <c r="A10" t="s">
        <v>94</v>
      </c>
    </row>
    <row r="11" spans="1:1" x14ac:dyDescent="0.3">
      <c r="A11" t="s">
        <v>95</v>
      </c>
    </row>
    <row r="12" spans="1:1" x14ac:dyDescent="0.3">
      <c r="A12" t="s">
        <v>96</v>
      </c>
    </row>
    <row r="13" spans="1:1" x14ac:dyDescent="0.3">
      <c r="A13" t="s">
        <v>97</v>
      </c>
    </row>
    <row r="14" spans="1:1" x14ac:dyDescent="0.3">
      <c r="A14" t="s">
        <v>98</v>
      </c>
    </row>
    <row r="15" spans="1:1" x14ac:dyDescent="0.3">
      <c r="A15" t="s">
        <v>99</v>
      </c>
    </row>
    <row r="16" spans="1:1" x14ac:dyDescent="0.3">
      <c r="A16" t="s">
        <v>100</v>
      </c>
    </row>
    <row r="17" spans="1:1" x14ac:dyDescent="0.3">
      <c r="A17" t="s">
        <v>101</v>
      </c>
    </row>
    <row r="18" spans="1:1" x14ac:dyDescent="0.3">
      <c r="A18" t="s">
        <v>102</v>
      </c>
    </row>
    <row r="19" spans="1:1" x14ac:dyDescent="0.3">
      <c r="A1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Coefficients</vt:lpstr>
      <vt:lpstr>Models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2022-09-27T08:43:53Z</dcterms:created>
  <dcterms:modified xsi:type="dcterms:W3CDTF">2022-10-31T21:27:40Z</dcterms:modified>
</cp:coreProperties>
</file>