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Write_up\A_investment\"/>
    </mc:Choice>
  </mc:AlternateContent>
  <xr:revisionPtr revIDLastSave="0" documentId="8_{FF05C093-DC8F-45A9-9081-5437C6106AA3}" xr6:coauthVersionLast="47" xr6:coauthVersionMax="47" xr10:uidLastSave="{00000000-0000-0000-0000-000000000000}"/>
  <bookViews>
    <workbookView xWindow="28680" yWindow="-120" windowWidth="19440" windowHeight="15000" xr2:uid="{18ED58FC-E1E6-4F16-B9B1-BD03BB1B0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R7" i="1"/>
  <c r="R8" i="1"/>
  <c r="R9" i="1"/>
  <c r="R10" i="1"/>
  <c r="R11" i="1"/>
  <c r="R12" i="1"/>
  <c r="R13" i="1"/>
  <c r="R6" i="1"/>
  <c r="R5" i="1"/>
  <c r="Q13" i="1"/>
  <c r="Q12" i="1"/>
  <c r="Q11" i="1"/>
  <c r="Q10" i="1"/>
  <c r="Q9" i="1"/>
  <c r="Q8" i="1"/>
  <c r="Q7" i="1"/>
  <c r="Q6" i="1"/>
  <c r="Q5" i="1"/>
  <c r="O13" i="1"/>
  <c r="O12" i="1"/>
  <c r="O11" i="1"/>
  <c r="O10" i="1"/>
  <c r="O9" i="1"/>
  <c r="O8" i="1"/>
  <c r="O7" i="1"/>
  <c r="O6" i="1"/>
  <c r="O5" i="1"/>
  <c r="M13" i="1"/>
  <c r="M12" i="1"/>
  <c r="M11" i="1"/>
  <c r="M10" i="1"/>
  <c r="M9" i="1"/>
  <c r="M8" i="1"/>
  <c r="M7" i="1"/>
  <c r="M6" i="1"/>
  <c r="M5" i="1"/>
  <c r="K13" i="1"/>
  <c r="K12" i="1"/>
  <c r="K11" i="1"/>
  <c r="K10" i="1"/>
  <c r="K9" i="1"/>
  <c r="K8" i="1"/>
  <c r="K7" i="1"/>
  <c r="K6" i="1"/>
  <c r="I13" i="1"/>
  <c r="I12" i="1"/>
  <c r="I11" i="1"/>
  <c r="I10" i="1"/>
  <c r="I9" i="1"/>
  <c r="I8" i="1"/>
  <c r="I7" i="1"/>
  <c r="I6" i="1"/>
  <c r="I5" i="1"/>
  <c r="G13" i="1"/>
  <c r="G12" i="1"/>
  <c r="G11" i="1"/>
  <c r="G10" i="1"/>
  <c r="G9" i="1"/>
  <c r="G8" i="1"/>
  <c r="G7" i="1"/>
  <c r="G6" i="1"/>
  <c r="G5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<sst xmlns="http://schemas.openxmlformats.org/spreadsheetml/2006/main" count="79" uniqueCount="70">
  <si>
    <t>4.5–5.5</t>
  </si>
  <si>
    <t>1.2–1.7</t>
  </si>
  <si>
    <t>1.1–1.8</t>
  </si>
  <si>
    <t>0.16–0.29</t>
  </si>
  <si>
    <t>0.24–0.42</t>
  </si>
  <si>
    <t>0.04–0.11</t>
  </si>
  <si>
    <t>Grey box</t>
  </si>
  <si>
    <t>9.3–15.9</t>
  </si>
  <si>
    <t>2.0–3.5</t>
  </si>
  <si>
    <t>0.8–2.0</t>
  </si>
  <si>
    <t>0.5–0.9</t>
  </si>
  <si>
    <t>0.22–0.39</t>
  </si>
  <si>
    <t>0.23–0.68</t>
  </si>
  <si>
    <t>0.14–0.65</t>
  </si>
  <si>
    <t>Poplar box</t>
  </si>
  <si>
    <t>13.0–22.3</t>
  </si>
  <si>
    <t>1.8–3.0</t>
  </si>
  <si>
    <t>0.6–1.5</t>
  </si>
  <si>
    <t>0.4–0.6</t>
  </si>
  <si>
    <t>0.15–0.26</t>
  </si>
  <si>
    <t>0.10–0.18</t>
  </si>
  <si>
    <t>0.05–0.21</t>
  </si>
  <si>
    <t>Red ironbark</t>
  </si>
  <si>
    <t>28.2–34.8</t>
  </si>
  <si>
    <t>4.1–5.6</t>
  </si>
  <si>
    <t>1.3–2.3</t>
  </si>
  <si>
    <t>0.5–0.8</t>
  </si>
  <si>
    <t>0.25–0.44</t>
  </si>
  <si>
    <t>0.10–0.31</t>
  </si>
  <si>
    <t>0.12–0.37</t>
  </si>
  <si>
    <t>River red gum</t>
  </si>
  <si>
    <t>13.2–24.3</t>
  </si>
  <si>
    <t>2.4–4.3</t>
  </si>
  <si>
    <t>1.0–2.0</t>
  </si>
  <si>
    <t>0.6–0.7</t>
  </si>
  <si>
    <t>0.20–0.23</t>
  </si>
  <si>
    <t>0.25–0.45</t>
  </si>
  <si>
    <t>0.39–0.59</t>
  </si>
  <si>
    <t>Red stringybark</t>
  </si>
  <si>
    <t>15.1–34.3</t>
  </si>
  <si>
    <t>4.5–6.6</t>
  </si>
  <si>
    <t>1.6–2.8</t>
  </si>
  <si>
    <t>1.0–1.7</t>
  </si>
  <si>
    <t>0.44–0.54</t>
  </si>
  <si>
    <t>0.28–0.31</t>
  </si>
  <si>
    <t>0.15–0.62</t>
  </si>
  <si>
    <t>White box</t>
  </si>
  <si>
    <t>6.2–10.6</t>
  </si>
  <si>
    <t>1.9–3.3</t>
  </si>
  <si>
    <t>0.6–1.7</t>
  </si>
  <si>
    <t>0.28–0.49</t>
  </si>
  <si>
    <t>0.42–0.70</t>
  </si>
  <si>
    <t>0.15–0.71</t>
  </si>
  <si>
    <t>White cypress</t>
  </si>
  <si>
    <t>37.6–64.4</t>
  </si>
  <si>
    <t>2.3–3.9</t>
  </si>
  <si>
    <t>0.3–0.6</t>
  </si>
  <si>
    <t>0.18–0.31</t>
  </si>
  <si>
    <t>0.13–0.23</t>
  </si>
  <si>
    <t>0.03–0.14</t>
  </si>
  <si>
    <t>Yellow box</t>
  </si>
  <si>
    <t>12.4–22.8</t>
  </si>
  <si>
    <t>1.9–3.5</t>
  </si>
  <si>
    <t>0.5–1.1</t>
  </si>
  <si>
    <t>0.22–0.26</t>
  </si>
  <si>
    <t>0.37–0.40</t>
  </si>
  <si>
    <t>0.37–0.56</t>
  </si>
  <si>
    <t>Coolibah</t>
  </si>
  <si>
    <t>mean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</si>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</sst>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E2E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64E1-1C18-4CBE-B740-81757AF25A7C}">
  <dimension ref="A4:R15"/>
  <sheetViews>
    <sheetView tabSelected="1" workbookViewId="0">
      <selection activeCell="R16" sqref="R16"/>
    </sheetView>
  </sheetViews>
  <sheetFormatPr defaultRowHeight="14.4" x14ac:dyDescent="0.3"/>
  <sheetData>
    <row r="4" spans="1:18" ht="19.8" customHeight="1" thickBot="1" x14ac:dyDescent="0.35">
      <c r="D4" t="s">
        <v>68</v>
      </c>
      <c r="G4" t="s">
        <v>68</v>
      </c>
      <c r="I4" t="s">
        <v>68</v>
      </c>
      <c r="K4" t="s">
        <v>68</v>
      </c>
      <c r="M4" t="s">
        <v>68</v>
      </c>
      <c r="O4" t="s">
        <v>68</v>
      </c>
      <c r="Q4" t="s">
        <v>68</v>
      </c>
      <c r="R4" t="s">
        <v>69</v>
      </c>
    </row>
    <row r="5" spans="1:18" ht="36" customHeight="1" x14ac:dyDescent="0.3">
      <c r="A5" s="1" t="s">
        <v>67</v>
      </c>
      <c r="B5" s="1"/>
      <c r="C5" s="2" t="s">
        <v>0</v>
      </c>
      <c r="D5" s="2">
        <f>AVERAGE(4.5,5.5)</f>
        <v>5</v>
      </c>
      <c r="E5" s="2">
        <v>2.4</v>
      </c>
      <c r="F5" s="2" t="s">
        <v>1</v>
      </c>
      <c r="G5" s="2">
        <f>AVERAGE(1.2,1.7)</f>
        <v>1.45</v>
      </c>
      <c r="H5" s="2" t="s">
        <v>2</v>
      </c>
      <c r="I5" s="2">
        <f>AVERAGE(1.1,1.8)</f>
        <v>1.4500000000000002</v>
      </c>
      <c r="J5" s="2">
        <v>0.5</v>
      </c>
      <c r="K5" s="2">
        <v>0.5</v>
      </c>
      <c r="L5" s="2" t="s">
        <v>3</v>
      </c>
      <c r="M5" s="2">
        <f>AVERAGE(0.16,0.29)</f>
        <v>0.22499999999999998</v>
      </c>
      <c r="N5" s="2" t="s">
        <v>4</v>
      </c>
      <c r="O5" s="2">
        <f>AVERAGE(0.24,0.42)</f>
        <v>0.32999999999999996</v>
      </c>
      <c r="P5" s="2" t="s">
        <v>5</v>
      </c>
      <c r="Q5" s="1">
        <f>AVERAGE(0.04,0.11)</f>
        <v>7.4999999999999997E-2</v>
      </c>
      <c r="R5" s="1">
        <f>SUM(D5,E5,G5,I5,K5,M5,O5,Q5)</f>
        <v>11.43</v>
      </c>
    </row>
    <row r="6" spans="1:18" ht="30.6" customHeight="1" x14ac:dyDescent="0.3">
      <c r="A6" s="3" t="s">
        <v>6</v>
      </c>
      <c r="B6" s="1"/>
      <c r="C6" s="4" t="s">
        <v>7</v>
      </c>
      <c r="D6" s="4">
        <f>AVERAGE(9.3,15.9)</f>
        <v>12.600000000000001</v>
      </c>
      <c r="E6" s="4">
        <v>6</v>
      </c>
      <c r="F6" s="4" t="s">
        <v>8</v>
      </c>
      <c r="G6" s="4">
        <f>AVERAGE(2,3.5)</f>
        <v>2.75</v>
      </c>
      <c r="H6" s="4" t="s">
        <v>9</v>
      </c>
      <c r="I6" s="4">
        <f>AVERAGE(0.8,2)</f>
        <v>1.4</v>
      </c>
      <c r="J6" s="4" t="s">
        <v>10</v>
      </c>
      <c r="K6" s="4">
        <f>AVERAGE(0.5,0.9)</f>
        <v>0.7</v>
      </c>
      <c r="L6" s="4" t="s">
        <v>11</v>
      </c>
      <c r="M6" s="4">
        <f>AVERAGE(0.22,0.39)</f>
        <v>0.30499999999999999</v>
      </c>
      <c r="N6" s="4" t="s">
        <v>12</v>
      </c>
      <c r="O6" s="4">
        <f>AVERAGE(0.23,0.68)</f>
        <v>0.45500000000000002</v>
      </c>
      <c r="P6" s="4" t="s">
        <v>13</v>
      </c>
      <c r="Q6" s="1">
        <f>AVERAGE(0.14,0.65)</f>
        <v>0.39500000000000002</v>
      </c>
      <c r="R6" s="1">
        <f>SUM(D6,E6,G6,I6,K6,M6,O6,Q6)</f>
        <v>24.604999999999997</v>
      </c>
    </row>
    <row r="7" spans="1:18" ht="28.8" customHeight="1" x14ac:dyDescent="0.3">
      <c r="A7" s="3" t="s">
        <v>14</v>
      </c>
      <c r="B7" s="1"/>
      <c r="C7" s="4" t="s">
        <v>15</v>
      </c>
      <c r="D7" s="4">
        <f>AVERAGE(13,22.3)</f>
        <v>17.649999999999999</v>
      </c>
      <c r="E7" s="4">
        <v>4.8</v>
      </c>
      <c r="F7" s="4" t="s">
        <v>16</v>
      </c>
      <c r="G7" s="4">
        <f>AVERAGE(1.8,3)</f>
        <v>2.4</v>
      </c>
      <c r="H7" s="4" t="s">
        <v>17</v>
      </c>
      <c r="I7" s="4">
        <f>AVERAGE(0.6,1.5)</f>
        <v>1.05</v>
      </c>
      <c r="J7" s="4" t="s">
        <v>18</v>
      </c>
      <c r="K7" s="4">
        <f>AVERAGE(0.4,0.6)</f>
        <v>0.5</v>
      </c>
      <c r="L7" s="4" t="s">
        <v>19</v>
      </c>
      <c r="M7" s="4">
        <f>AVERAGE(0.15,0.26)</f>
        <v>0.20500000000000002</v>
      </c>
      <c r="N7" s="4" t="s">
        <v>20</v>
      </c>
      <c r="O7" s="4">
        <f>AVERAGE(0.1,0.18)</f>
        <v>0.14000000000000001</v>
      </c>
      <c r="P7" s="4" t="s">
        <v>21</v>
      </c>
      <c r="Q7" s="1">
        <f>AVERAGE(0.05,0.21)</f>
        <v>0.13</v>
      </c>
      <c r="R7" s="1">
        <f t="shared" ref="R7:R13" si="0">SUM(D7,E7,G7,I7,K7,M7,O7,Q7)</f>
        <v>26.874999999999996</v>
      </c>
    </row>
    <row r="8" spans="1:18" ht="36" customHeight="1" x14ac:dyDescent="0.3">
      <c r="A8" s="3" t="s">
        <v>22</v>
      </c>
      <c r="B8" s="1"/>
      <c r="C8" s="4" t="s">
        <v>23</v>
      </c>
      <c r="D8" s="4">
        <f>AVERAGE(28.2,34.8)</f>
        <v>31.5</v>
      </c>
      <c r="E8" s="4">
        <v>11.3</v>
      </c>
      <c r="F8" s="4" t="s">
        <v>24</v>
      </c>
      <c r="G8" s="4">
        <f>AVERAGE(4.1,5.6)</f>
        <v>4.8499999999999996</v>
      </c>
      <c r="H8" s="4" t="s">
        <v>25</v>
      </c>
      <c r="I8" s="4">
        <f>AVERAGE(1.3,2.3)</f>
        <v>1.7999999999999998</v>
      </c>
      <c r="J8" s="4" t="s">
        <v>26</v>
      </c>
      <c r="K8" s="4">
        <f>AVERAGE(0.5,0.8)</f>
        <v>0.65</v>
      </c>
      <c r="L8" s="4" t="s">
        <v>27</v>
      </c>
      <c r="M8" s="4">
        <f>AVERAGE(0.25,0.44)</f>
        <v>0.34499999999999997</v>
      </c>
      <c r="N8" s="4" t="s">
        <v>28</v>
      </c>
      <c r="O8" s="4">
        <f>AVERAGE(0.1,0.31)</f>
        <v>0.20500000000000002</v>
      </c>
      <c r="P8" s="4" t="s">
        <v>29</v>
      </c>
      <c r="Q8" s="1">
        <f>AVERAGE(0.12,0.37)</f>
        <v>0.245</v>
      </c>
      <c r="R8" s="1">
        <f t="shared" si="0"/>
        <v>50.894999999999989</v>
      </c>
    </row>
    <row r="9" spans="1:18" ht="35.4" customHeight="1" x14ac:dyDescent="0.3">
      <c r="A9" s="3" t="s">
        <v>30</v>
      </c>
      <c r="B9" s="1"/>
      <c r="C9" s="4" t="s">
        <v>31</v>
      </c>
      <c r="D9" s="4">
        <f>AVERAGE(13.2,24.3)</f>
        <v>18.75</v>
      </c>
      <c r="E9" s="4">
        <v>6.1</v>
      </c>
      <c r="F9" s="4" t="s">
        <v>32</v>
      </c>
      <c r="G9" s="4">
        <f>AVERAGE(2.4,4.3)</f>
        <v>3.3499999999999996</v>
      </c>
      <c r="H9" s="4" t="s">
        <v>33</v>
      </c>
      <c r="I9" s="4">
        <f>AVERAGE(1,2)</f>
        <v>1.5</v>
      </c>
      <c r="J9" s="4" t="s">
        <v>34</v>
      </c>
      <c r="K9" s="4">
        <f>AVERAGE(0.6,0.7)</f>
        <v>0.64999999999999991</v>
      </c>
      <c r="L9" s="4" t="s">
        <v>35</v>
      </c>
      <c r="M9" s="4">
        <f>AVERAGE(0.2,0.23)</f>
        <v>0.21500000000000002</v>
      </c>
      <c r="N9" s="4" t="s">
        <v>36</v>
      </c>
      <c r="O9" s="4">
        <f>AVERAGE(0.25,0.45)</f>
        <v>0.35</v>
      </c>
      <c r="P9" s="4" t="s">
        <v>37</v>
      </c>
      <c r="Q9" s="1">
        <f>AVERAGE(0.39,0.59)</f>
        <v>0.49</v>
      </c>
      <c r="R9" s="1">
        <f t="shared" si="0"/>
        <v>31.405000000000001</v>
      </c>
    </row>
    <row r="10" spans="1:18" ht="44.4" customHeight="1" x14ac:dyDescent="0.3">
      <c r="A10" s="3" t="s">
        <v>38</v>
      </c>
      <c r="B10" s="1"/>
      <c r="C10" s="4" t="s">
        <v>39</v>
      </c>
      <c r="D10" s="4">
        <f>AVEDEV(15.1, 34.3)</f>
        <v>9.5999999999999979</v>
      </c>
      <c r="E10" s="4">
        <v>12.9</v>
      </c>
      <c r="F10" s="4" t="s">
        <v>40</v>
      </c>
      <c r="G10" s="4">
        <f>AVERAGE(4.5,6.6)</f>
        <v>5.55</v>
      </c>
      <c r="H10" s="4" t="s">
        <v>41</v>
      </c>
      <c r="I10" s="4">
        <f>AVERAGE(1.6,2.8)</f>
        <v>2.2000000000000002</v>
      </c>
      <c r="J10" s="4" t="s">
        <v>42</v>
      </c>
      <c r="K10" s="4">
        <f>AVERAGE(1,1.7)</f>
        <v>1.35</v>
      </c>
      <c r="L10" s="4" t="s">
        <v>43</v>
      </c>
      <c r="M10" s="4">
        <f>AVERAGE(0.44,0.54)</f>
        <v>0.49</v>
      </c>
      <c r="N10" s="4" t="s">
        <v>44</v>
      </c>
      <c r="O10" s="4">
        <f>AVERAGE(0.28,0.31)</f>
        <v>0.29500000000000004</v>
      </c>
      <c r="P10" s="4" t="s">
        <v>45</v>
      </c>
      <c r="Q10" s="1">
        <f>AVERAGE(0.15,0.62)</f>
        <v>0.38500000000000001</v>
      </c>
      <c r="R10" s="1">
        <f t="shared" si="0"/>
        <v>32.770000000000003</v>
      </c>
    </row>
    <row r="11" spans="1:18" ht="29.4" customHeight="1" x14ac:dyDescent="0.3">
      <c r="A11" s="3" t="s">
        <v>46</v>
      </c>
      <c r="B11" s="1"/>
      <c r="C11" s="4" t="s">
        <v>47</v>
      </c>
      <c r="D11" s="4">
        <f>AVERAGE(6.2, 10.6)</f>
        <v>8.4</v>
      </c>
      <c r="E11" s="4">
        <v>3.4</v>
      </c>
      <c r="F11" s="4" t="s">
        <v>48</v>
      </c>
      <c r="G11" s="4">
        <f>AVERAGE(1.9,3.3)</f>
        <v>2.5999999999999996</v>
      </c>
      <c r="H11" s="4" t="s">
        <v>49</v>
      </c>
      <c r="I11" s="4">
        <f>AVERAGE(0.6,1.7)</f>
        <v>1.1499999999999999</v>
      </c>
      <c r="J11" s="4" t="s">
        <v>10</v>
      </c>
      <c r="K11" s="4">
        <f>AVERAGE(0.5,0.9)</f>
        <v>0.7</v>
      </c>
      <c r="L11" s="4" t="s">
        <v>50</v>
      </c>
      <c r="M11" s="4">
        <f>AVERAGE(0.28,0.49)</f>
        <v>0.38500000000000001</v>
      </c>
      <c r="N11" s="4" t="s">
        <v>51</v>
      </c>
      <c r="O11" s="4">
        <f>AVERAGE(0.42,0.7)</f>
        <v>0.55999999999999994</v>
      </c>
      <c r="P11" s="4" t="s">
        <v>52</v>
      </c>
      <c r="Q11" s="1">
        <f>AVERAGE(0.15,0.71)</f>
        <v>0.43</v>
      </c>
      <c r="R11" s="1">
        <f t="shared" si="0"/>
        <v>17.625</v>
      </c>
    </row>
    <row r="12" spans="1:18" ht="34.200000000000003" customHeight="1" x14ac:dyDescent="0.3">
      <c r="A12" s="3" t="s">
        <v>53</v>
      </c>
      <c r="B12" s="1"/>
      <c r="C12" s="4" t="s">
        <v>54</v>
      </c>
      <c r="D12" s="4">
        <f>AVERAGE(37.6, 64.4)</f>
        <v>51</v>
      </c>
      <c r="E12" s="4">
        <v>10.6</v>
      </c>
      <c r="F12" s="4" t="s">
        <v>55</v>
      </c>
      <c r="G12" s="4">
        <f>AVERAGE(2.3,3.9)</f>
        <v>3.0999999999999996</v>
      </c>
      <c r="H12" s="4" t="s">
        <v>17</v>
      </c>
      <c r="I12" s="4">
        <f>AVERAGE(0.6,1.5)</f>
        <v>1.05</v>
      </c>
      <c r="J12" s="4" t="s">
        <v>56</v>
      </c>
      <c r="K12" s="4">
        <f>AVERAGE(0.3,0.6)</f>
        <v>0.44999999999999996</v>
      </c>
      <c r="L12" s="4" t="s">
        <v>57</v>
      </c>
      <c r="M12" s="4">
        <f>AVERAGE(0.18,0.31)</f>
        <v>0.245</v>
      </c>
      <c r="N12" s="4" t="s">
        <v>58</v>
      </c>
      <c r="O12" s="4">
        <f>AVERAGE(0.13,0.23)</f>
        <v>0.18</v>
      </c>
      <c r="P12" s="4" t="s">
        <v>59</v>
      </c>
      <c r="Q12" s="1">
        <f>AVERAGE(0.03,0.14)</f>
        <v>8.5000000000000006E-2</v>
      </c>
      <c r="R12" s="1">
        <f t="shared" si="0"/>
        <v>66.710000000000008</v>
      </c>
    </row>
    <row r="13" spans="1:18" ht="29.4" customHeight="1" thickBot="1" x14ac:dyDescent="0.35">
      <c r="A13" s="5" t="s">
        <v>60</v>
      </c>
      <c r="B13" s="1"/>
      <c r="C13" s="6" t="s">
        <v>61</v>
      </c>
      <c r="D13" s="6">
        <f>AVERAGE(12.4,22.8)</f>
        <v>17.600000000000001</v>
      </c>
      <c r="E13" s="6">
        <v>5.0999999999999996</v>
      </c>
      <c r="F13" s="6" t="s">
        <v>62</v>
      </c>
      <c r="G13" s="6">
        <f>AVERAGE(1.9,3.5)</f>
        <v>2.7</v>
      </c>
      <c r="H13" s="6" t="s">
        <v>63</v>
      </c>
      <c r="I13" s="6">
        <f>AVERAGE(0.5,1.1)</f>
        <v>0.8</v>
      </c>
      <c r="J13" s="6" t="s">
        <v>56</v>
      </c>
      <c r="K13" s="6">
        <f>AVERAGE(0.3,0.6)</f>
        <v>0.44999999999999996</v>
      </c>
      <c r="L13" s="6" t="s">
        <v>64</v>
      </c>
      <c r="M13" s="6">
        <f>AVERAGE(0.22,0.26)</f>
        <v>0.24</v>
      </c>
      <c r="N13" s="6" t="s">
        <v>65</v>
      </c>
      <c r="O13" s="6">
        <f>AVERAGE(0.37,0.4)</f>
        <v>0.38500000000000001</v>
      </c>
      <c r="P13" s="6" t="s">
        <v>66</v>
      </c>
      <c r="Q13" s="1">
        <f>AVERAGE(0.37,0.56)</f>
        <v>0.46500000000000002</v>
      </c>
      <c r="R13" s="1">
        <f t="shared" si="0"/>
        <v>27.740000000000002</v>
      </c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>SUM(R5:R13)</f>
        <v>290.05500000000001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2021-06-29T07:24:43Z</dcterms:created>
  <dcterms:modified xsi:type="dcterms:W3CDTF">2021-06-29T13:51:14Z</dcterms:modified>
</cp:coreProperties>
</file>