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unoMattos/Documents/MATLAB/ITU/Filling Generator V4/Input/"/>
    </mc:Choice>
  </mc:AlternateContent>
  <bookViews>
    <workbookView xWindow="31120" yWindow="1860" windowWidth="22680" windowHeight="16060" activeTab="5"/>
  </bookViews>
  <sheets>
    <sheet name="General" sheetId="10" r:id="rId1"/>
    <sheet name="Beam" sheetId="4" r:id="rId2"/>
    <sheet name="Earth Stations" sheetId="3" r:id="rId3"/>
    <sheet name="Groups" sheetId="7" r:id="rId4"/>
    <sheet name="TypeOfEmission" sheetId="9" r:id="rId5"/>
    <sheet name="DVB-S2" sheetId="12" r:id="rId6"/>
    <sheet name="SystemSettings" sheetId="11" r:id="rId7"/>
  </sheets>
  <definedNames>
    <definedName name="_xlnm._FilterDatabase" localSheetId="3" hidden="1">Groups!$A$1:$G$19</definedName>
    <definedName name="BeamName">Table4[BeamName]</definedName>
    <definedName name="BeamR_Options">INDEX(BeamName,,MATCH(Option_R,E_R,0))</definedName>
    <definedName name="E_R">Table4[E_R]</definedName>
    <definedName name="EarthStation">Table3[ID]</definedName>
    <definedName name="Option_R">SystemSettings!$C$8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2" l="1"/>
  <c r="D29" i="12"/>
  <c r="E28" i="12"/>
  <c r="D28" i="12"/>
  <c r="E27" i="12"/>
  <c r="D27" i="12"/>
  <c r="E26" i="12"/>
  <c r="D26" i="12"/>
  <c r="E25" i="12"/>
  <c r="D25" i="12"/>
  <c r="E24" i="12"/>
  <c r="D24" i="12"/>
  <c r="E23" i="12"/>
  <c r="D23" i="12"/>
  <c r="E22" i="12"/>
  <c r="D22" i="12"/>
  <c r="E21" i="12"/>
  <c r="D21" i="12"/>
  <c r="E20" i="12"/>
  <c r="D20" i="12"/>
  <c r="E19" i="12"/>
  <c r="D19" i="12"/>
  <c r="E18" i="12"/>
  <c r="D18" i="12"/>
  <c r="E17" i="12"/>
  <c r="D17" i="12"/>
  <c r="E16" i="12"/>
  <c r="D16" i="12"/>
  <c r="E15" i="12"/>
  <c r="D15" i="12"/>
  <c r="E14" i="12"/>
  <c r="D14" i="12"/>
  <c r="E13" i="12"/>
  <c r="D13" i="12"/>
  <c r="E12" i="12"/>
  <c r="D12" i="12"/>
  <c r="E11" i="12"/>
  <c r="D11" i="12"/>
  <c r="E10" i="12"/>
  <c r="D10" i="12"/>
  <c r="E9" i="12"/>
  <c r="D9" i="12"/>
  <c r="E8" i="12"/>
  <c r="D8" i="12"/>
  <c r="E7" i="12"/>
  <c r="D7" i="12"/>
  <c r="E6" i="12"/>
  <c r="D6" i="12"/>
  <c r="E5" i="12"/>
  <c r="D5" i="12"/>
  <c r="E4" i="12"/>
  <c r="D4" i="12"/>
  <c r="E3" i="12"/>
  <c r="D3" i="12"/>
  <c r="E2" i="12"/>
  <c r="D2" i="12"/>
  <c r="F3" i="4"/>
  <c r="I2" i="4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<sst xmlns="http://schemas.openxmlformats.org/spreadsheetml/2006/main" count="185" uniqueCount="110">
  <si>
    <t>ID</t>
  </si>
  <si>
    <t>E</t>
  </si>
  <si>
    <t>R</t>
  </si>
  <si>
    <t>Gain_tx</t>
  </si>
  <si>
    <t>Gain_rx</t>
  </si>
  <si>
    <t>MOD</t>
  </si>
  <si>
    <t>EIRPmax</t>
  </si>
  <si>
    <t>EC/TC</t>
  </si>
  <si>
    <t>EI/UA</t>
  </si>
  <si>
    <t>Obs</t>
  </si>
  <si>
    <t>Parametro</t>
  </si>
  <si>
    <t>Input</t>
  </si>
  <si>
    <t>Und</t>
  </si>
  <si>
    <t>dB</t>
  </si>
  <si>
    <t>E_R</t>
  </si>
  <si>
    <t>PwrMax</t>
  </si>
  <si>
    <t>T_K</t>
  </si>
  <si>
    <t>GoverT</t>
  </si>
  <si>
    <t>BeamName</t>
  </si>
  <si>
    <t>Gtx</t>
  </si>
  <si>
    <t>Grx</t>
  </si>
  <si>
    <t>D</t>
  </si>
  <si>
    <t>Ref</t>
  </si>
  <si>
    <t>bitRate</t>
  </si>
  <si>
    <t>n</t>
  </si>
  <si>
    <t>Pattern</t>
  </si>
  <si>
    <t>KHz</t>
  </si>
  <si>
    <t>ESD_Limit_Regulation</t>
  </si>
  <si>
    <t>Regulations</t>
  </si>
  <si>
    <t>Ka-Band MIL-STD-188/164B</t>
  </si>
  <si>
    <t>X-Band MIL-STD-188/164B</t>
  </si>
  <si>
    <t>PFD_Limit</t>
  </si>
  <si>
    <t>PFD_RefBand</t>
  </si>
  <si>
    <t>Steerable</t>
  </si>
  <si>
    <t>Y</t>
  </si>
  <si>
    <t>Band Identification</t>
  </si>
  <si>
    <t>Freq_Min</t>
  </si>
  <si>
    <t>Freq_Max</t>
  </si>
  <si>
    <t>Steerable Options</t>
  </si>
  <si>
    <t>Pattern Options</t>
  </si>
  <si>
    <t>Services</t>
  </si>
  <si>
    <t>ITU-S.524-6 (29.5-30GHz)</t>
  </si>
  <si>
    <t>Beam</t>
  </si>
  <si>
    <t>FreqMin</t>
  </si>
  <si>
    <t>FreqMax</t>
  </si>
  <si>
    <t>grp</t>
  </si>
  <si>
    <t>EarthStation</t>
  </si>
  <si>
    <t>Service</t>
  </si>
  <si>
    <t>Service_area_no</t>
  </si>
  <si>
    <t>Margem_ESD_FromLimit</t>
  </si>
  <si>
    <t>MinimumMargem</t>
  </si>
  <si>
    <t>CoverN</t>
  </si>
  <si>
    <t>bmwdthTx</t>
  </si>
  <si>
    <t>bmwdthRx</t>
  </si>
  <si>
    <t>EK/TK</t>
  </si>
  <si>
    <t>ED/TD</t>
  </si>
  <si>
    <t>ER/TR</t>
  </si>
  <si>
    <t>AP8</t>
  </si>
  <si>
    <t>REC-465-5</t>
  </si>
  <si>
    <t>REC-580-6</t>
  </si>
  <si>
    <t>ND-EARTH</t>
  </si>
  <si>
    <t>C-Band</t>
  </si>
  <si>
    <t>STANDARD A</t>
  </si>
  <si>
    <t>STANDARD B</t>
  </si>
  <si>
    <t>STANDARD C</t>
  </si>
  <si>
    <t>STANDARD D</t>
  </si>
  <si>
    <t>STANDARD E</t>
  </si>
  <si>
    <t>STANDARD F</t>
  </si>
  <si>
    <t>STANDARD G</t>
  </si>
  <si>
    <t>STANDARD H</t>
  </si>
  <si>
    <t>STANDARD I</t>
  </si>
  <si>
    <t>ITU-S.524-6 (6 GHz)</t>
  </si>
  <si>
    <t>RCN</t>
  </si>
  <si>
    <t>ECN</t>
  </si>
  <si>
    <t>ITU Table21-4 (3.4-4.2GHz)</t>
  </si>
  <si>
    <t>MOD1</t>
  </si>
  <si>
    <t>MOD2</t>
  </si>
  <si>
    <t>MOD3</t>
  </si>
  <si>
    <t>bwdth</t>
  </si>
  <si>
    <t>Spectral_Eff</t>
  </si>
  <si>
    <t>Es_N0</t>
  </si>
  <si>
    <t>Eb_N0</t>
  </si>
  <si>
    <t>QPSK 1/4</t>
  </si>
  <si>
    <t>QPSK 1/3</t>
  </si>
  <si>
    <t>QPSK 2/5</t>
  </si>
  <si>
    <t>QPSK 1/2</t>
  </si>
  <si>
    <t>QPSK 3/5</t>
  </si>
  <si>
    <t>QPSK 2/3</t>
  </si>
  <si>
    <t>QPSK 3/4</t>
  </si>
  <si>
    <t>QPSK 4/5</t>
  </si>
  <si>
    <t>QPSK 5/6</t>
  </si>
  <si>
    <t>QPSK 8/9</t>
  </si>
  <si>
    <t>QPSK 9/10</t>
  </si>
  <si>
    <t>8PSK 3/5</t>
  </si>
  <si>
    <t>8PSK 2/3</t>
  </si>
  <si>
    <t>8PSK 3/4</t>
  </si>
  <si>
    <t>8PSK 5/6</t>
  </si>
  <si>
    <t>8PSK 8/9</t>
  </si>
  <si>
    <t>8PSK 9/10</t>
  </si>
  <si>
    <t>16APSK 2/3</t>
  </si>
  <si>
    <t>16APSK 3/4</t>
  </si>
  <si>
    <t>16APSK 4/5</t>
  </si>
  <si>
    <t>16APSK 5/6</t>
  </si>
  <si>
    <t>16APSK 8/9</t>
  </si>
  <si>
    <t>16APSK 9/10</t>
  </si>
  <si>
    <t>32APSK 3/4</t>
  </si>
  <si>
    <t>32APSK 4/5</t>
  </si>
  <si>
    <t>32APSK 5/6</t>
  </si>
  <si>
    <t>32APSK 8/9</t>
  </si>
  <si>
    <t>32APSK 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</si>
</sst>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0" borderId="0" xfId="0" applyProtection="1">
      <protection locked="0"/>
    </xf>
    <xf numFmtId="11" fontId="0" fillId="0" borderId="0" xfId="0" applyNumberFormat="1" applyProtection="1">
      <protection locked="0"/>
    </xf>
    <xf numFmtId="0" fontId="0" fillId="0" borderId="0" xfId="0" applyFill="1"/>
    <xf numFmtId="0" fontId="0" fillId="0" borderId="0" xfId="0" applyFill="1" applyProtection="1">
      <protection locked="0"/>
    </xf>
    <xf numFmtId="49" fontId="0" fillId="0" borderId="0" xfId="0" applyNumberFormat="1" applyFill="1" applyAlignment="1">
      <alignment horizontal="left"/>
    </xf>
    <xf numFmtId="1" fontId="0" fillId="0" borderId="0" xfId="0" applyNumberFormat="1" applyFill="1" applyProtection="1">
      <protection locked="0"/>
    </xf>
    <xf numFmtId="49" fontId="0" fillId="0" borderId="0" xfId="0" applyNumberFormat="1" applyAlignment="1">
      <alignment horizontal="center"/>
    </xf>
    <xf numFmtId="1" fontId="0" fillId="0" borderId="0" xfId="0" applyNumberFormat="1" applyProtection="1">
      <protection locked="0"/>
    </xf>
    <xf numFmtId="3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12" fontId="0" fillId="0" borderId="0" xfId="0" applyNumberFormat="1" applyProtection="1">
      <protection locked="0"/>
    </xf>
    <xf numFmtId="2" fontId="0" fillId="0" borderId="0" xfId="0" applyNumberFormat="1" applyFill="1" applyProtection="1">
      <protection locked="0"/>
    </xf>
    <xf numFmtId="49" fontId="0" fillId="0" borderId="0" xfId="0" applyNumberFormat="1" applyFill="1" applyAlignment="1" applyProtection="1">
      <alignment horizontal="center"/>
      <protection locked="0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 applyProtection="1">
      <alignment horizontal="center"/>
      <protection locked="0"/>
    </xf>
  </cellXfs>
  <cellStyles count="1">
    <cellStyle name="Normal" xfId="0" builtinId="0"/>
  </cellStyles>
  <dxfs count="57">
    <dxf>
      <numFmt numFmtId="2" formatCode="0.00"/>
    </dxf>
    <dxf>
      <numFmt numFmtId="2" formatCode="0.00"/>
    </dxf>
    <dxf>
      <numFmt numFmtId="30" formatCode="@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protection locked="0" hidden="0"/>
    </dxf>
    <dxf>
      <numFmt numFmtId="1" formatCode="0"/>
      <protection locked="0" hidden="0"/>
    </dxf>
    <dxf>
      <numFmt numFmtId="3" formatCode="#,##0"/>
      <protection locked="0" hidden="0"/>
    </dxf>
    <dxf>
      <numFmt numFmtId="2" formatCode="0.00"/>
      <protection locked="0" hidden="0"/>
    </dxf>
    <dxf>
      <numFmt numFmtId="17" formatCode="#\ ?/?"/>
      <protection locked="0" hidden="0"/>
    </dxf>
    <dxf>
      <numFmt numFmtId="1" formatCode="0"/>
      <protection locked="0" hidden="0"/>
    </dxf>
    <dxf>
      <numFmt numFmtId="1" formatCode="0"/>
      <protection locked="0" hidden="0"/>
    </dxf>
    <dxf>
      <numFmt numFmtId="1" formatCode="0"/>
      <protection locked="0" hidden="0"/>
    </dxf>
    <dxf>
      <protection locked="0" hidden="0"/>
    </dxf>
    <dxf>
      <numFmt numFmtId="30" formatCode="@"/>
    </dxf>
    <dxf>
      <protection locked="0" hidden="0"/>
    </dxf>
    <dxf>
      <protection locked="0" hidden="0"/>
    </dxf>
    <dxf>
      <numFmt numFmtId="30" formatCode="@"/>
      <protection locked="0" hidden="0"/>
    </dxf>
    <dxf>
      <numFmt numFmtId="1" formatCode="0"/>
      <protection locked="0" hidden="0"/>
    </dxf>
    <dxf>
      <numFmt numFmtId="1" formatCode="0"/>
      <protection locked="0" hidden="0"/>
    </dxf>
    <dxf>
      <numFmt numFmtId="30" formatCode="@"/>
      <protection locked="0" hidden="0"/>
    </dxf>
    <dxf>
      <protection locked="0" hidden="0"/>
    </dxf>
    <dxf>
      <numFmt numFmtId="30" formatCode="@"/>
      <protection locked="0" hidden="0"/>
    </dxf>
    <dxf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/>
      <protection locked="0" hidden="0"/>
    </dxf>
    <dxf>
      <fill>
        <patternFill patternType="none">
          <fgColor indexed="64"/>
          <bgColor indexed="65"/>
        </patternFill>
      </fill>
      <protection locked="0" hidden="0"/>
    </dxf>
    <dxf>
      <numFmt numFmtId="2" formatCode="0.00"/>
    </dxf>
    <dxf>
      <numFmt numFmtId="30" formatCode="@"/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/>
    </dxf>
    <dxf>
      <fill>
        <patternFill patternType="none">
          <fgColor indexed="64"/>
          <bgColor auto="1"/>
        </patternFill>
      </fill>
      <protection locked="0" hidden="0"/>
    </dxf>
    <dxf>
      <numFmt numFmtId="1" formatCode="0"/>
      <fill>
        <patternFill patternType="none">
          <fgColor indexed="64"/>
          <bgColor auto="1"/>
        </patternFill>
      </fill>
      <protection locked="0" hidden="0"/>
    </dxf>
    <dxf>
      <numFmt numFmtId="1" formatCode="0"/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/>
      <protection locked="0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/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5" name="Table16" displayName="Table16" ref="A1:C7" totalsRowShown="0">
  <autoFilter ref="A1:C7"/>
  <tableColumns count="3">
    <tableColumn id="1" name="Parametro"/>
    <tableColumn id="2" name="Input" dataDxfId="56"/>
    <tableColumn id="3" name="Und" dataDxfId="5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L3" totalsRowShown="0" headerRowDxfId="54" dataDxfId="53">
  <autoFilter ref="A1:L3"/>
  <tableColumns count="12">
    <tableColumn id="1" name="BeamName" dataDxfId="52"/>
    <tableColumn id="2" name="E_R" dataDxfId="51"/>
    <tableColumn id="9" name="Steerable" dataDxfId="50"/>
    <tableColumn id="3" name="Gain_tx" dataDxfId="49"/>
    <tableColumn id="4" name="PwrMax" dataDxfId="48"/>
    <tableColumn id="8" name="EIRPmax" dataDxfId="47"/>
    <tableColumn id="5" name="Gain_rx" dataDxfId="46"/>
    <tableColumn id="6" name="T_K" dataDxfId="45"/>
    <tableColumn id="7" name="GoverT" dataDxfId="44"/>
    <tableColumn id="10" name="Freq_Min" dataDxfId="43"/>
    <tableColumn id="11" name="Freq_Max" dataDxfId="42"/>
    <tableColumn id="13" name="Ref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10" totalsRowShown="0" headerRowDxfId="40" dataDxfId="39">
  <autoFilter ref="A1:K10"/>
  <tableColumns count="11">
    <tableColumn id="1" name="ID" dataDxfId="38"/>
    <tableColumn id="2" name="Gtx" dataDxfId="37"/>
    <tableColumn id="8" name="PwrMax"/>
    <tableColumn id="3" name="Grx" dataDxfId="36"/>
    <tableColumn id="4" name="T_K" dataDxfId="35"/>
    <tableColumn id="5" name="GoverT" dataDxfId="34"/>
    <tableColumn id="11" name="Pattern" dataDxfId="33"/>
    <tableColumn id="9" name="bmwdthTx" dataDxfId="32"/>
    <tableColumn id="6" name="bmwdthRx" dataDxfId="31"/>
    <tableColumn id="10" name="D" dataDxfId="30"/>
    <tableColumn id="7" name="Ref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:H19" totalsRowShown="0" dataDxfId="28">
  <autoFilter ref="A1:H19"/>
  <sortState ref="A2:H19">
    <sortCondition ref="C1:C19"/>
  </sortState>
  <tableColumns count="8">
    <tableColumn id="1" name="Beam" dataDxfId="27"/>
    <tableColumn id="2" name="grp" dataDxfId="26"/>
    <tableColumn id="3" name="EarthStation" dataDxfId="25"/>
    <tableColumn id="12" name="FreqMin" dataDxfId="24"/>
    <tableColumn id="13" name="FreqMax" dataDxfId="23"/>
    <tableColumn id="4" name="Service" dataDxfId="22"/>
    <tableColumn id="14" name="MOD" dataDxfId="21"/>
    <tableColumn id="5" name="Service_area_no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e1010" displayName="Table1010" ref="A1:H13" totalsRowShown="0" headerRowDxfId="19" dataDxfId="18">
  <autoFilter ref="A1:H13"/>
  <tableColumns count="8">
    <tableColumn id="1" name="n" dataDxfId="17"/>
    <tableColumn id="4" name="bitRate" dataDxfId="16"/>
    <tableColumn id="5" name="MOD1" dataDxfId="15"/>
    <tableColumn id="6" name="MOD2" dataDxfId="14"/>
    <tableColumn id="7" name="MOD3" dataDxfId="13"/>
    <tableColumn id="8" name="bwdth" dataDxfId="12"/>
    <tableColumn id="9" name="CoverN" dataDxfId="11"/>
    <tableColumn id="11" name="Obs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e5" displayName="Table5" ref="A1:E29" totalsRowShown="0">
  <autoFilter ref="A1:E29"/>
  <tableColumns count="5">
    <tableColumn id="1" name="MOD" dataDxfId="2"/>
    <tableColumn id="3" name="Spectral_Eff" dataDxfId="1"/>
    <tableColumn id="4" name="Es_N0"/>
    <tableColumn id="5" name="Eb_N0" dataDxfId="0">
      <calculatedColumnFormula>Table5[[#This Row],[Es_N0]]-10*LOG10(Table5[[#This Row],[Spectral_Eff]])</calculatedColumnFormula>
    </tableColumn>
    <tableColumn id="6" name="CoverN">
      <calculatedColumnFormula>Table5[[#This Row],[Es_N0]]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Table2" displayName="Table2" ref="A2:A7" totalsRowShown="0" headerRowDxfId="9" dataDxfId="8">
  <autoFilter ref="A2:A7"/>
  <tableColumns count="1">
    <tableColumn id="1" name="Regulations" dataDxfId="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" name="Table6" displayName="Table6" ref="C2:C4" totalsRowShown="0" dataDxfId="6">
  <autoFilter ref="C2:C4"/>
  <tableColumns count="1">
    <tableColumn id="1" name="Steerable Options" dataDxf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7" name="Table7" displayName="Table7" ref="E2:E6" totalsRowShown="0">
  <autoFilter ref="E2:E6"/>
  <tableColumns count="1">
    <tableColumn id="1" name="Pattern Option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4" name="Table615" displayName="Table615" ref="C6:C8" totalsRowShown="0" dataDxfId="4">
  <autoFilter ref="C6:C8"/>
  <tableColumns count="1">
    <tableColumn id="1" name="E_R" dataDxfId="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5" name="Table15" displayName="Table15" ref="G2:G7" totalsRowShown="0">
  <autoFilter ref="G2:G7"/>
  <tableColumns count="1">
    <tableColumn id="1" name="Servi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1" Type="http://schemas.openxmlformats.org/officeDocument/2006/relationships/table" Target="../tables/table7.xml"/><Relationship Id="rId2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60" zoomScaleNormal="160" zoomScalePageLayoutView="160" workbookViewId="0">
      <selection activeCell="C3" sqref="C3"/>
    </sheetView>
  </sheetViews>
  <sheetFormatPr baseColWidth="10" defaultRowHeight="15" x14ac:dyDescent="0.2"/>
  <cols>
    <col min="1" max="1" width="26.1640625" customWidth="1"/>
    <col min="3" max="3" width="23.5" customWidth="1"/>
    <col min="7" max="7" width="22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35</v>
      </c>
      <c r="B2" s="6"/>
      <c r="C2" s="11" t="s">
        <v>61</v>
      </c>
    </row>
    <row r="3" spans="1:3" x14ac:dyDescent="0.2">
      <c r="A3" t="s">
        <v>27</v>
      </c>
      <c r="B3" s="6"/>
      <c r="C3" s="11" t="s">
        <v>71</v>
      </c>
    </row>
    <row r="4" spans="1:3" x14ac:dyDescent="0.2">
      <c r="A4" t="s">
        <v>31</v>
      </c>
      <c r="B4" s="11">
        <v>-126</v>
      </c>
      <c r="C4" s="11" t="s">
        <v>74</v>
      </c>
    </row>
    <row r="5" spans="1:3" x14ac:dyDescent="0.2">
      <c r="A5" t="s">
        <v>32</v>
      </c>
      <c r="B5" s="12">
        <v>4</v>
      </c>
      <c r="C5" s="6" t="s">
        <v>26</v>
      </c>
    </row>
    <row r="6" spans="1:3" x14ac:dyDescent="0.2">
      <c r="A6" t="s">
        <v>49</v>
      </c>
      <c r="B6" s="12">
        <v>0</v>
      </c>
      <c r="C6" s="6" t="s">
        <v>13</v>
      </c>
    </row>
    <row r="7" spans="1:3" x14ac:dyDescent="0.2">
      <c r="A7" t="s">
        <v>50</v>
      </c>
      <c r="B7" s="12">
        <v>2</v>
      </c>
      <c r="C7" s="6" t="s">
        <v>13</v>
      </c>
    </row>
  </sheetData>
  <dataValidations count="1">
    <dataValidation type="list" allowBlank="1" showInputMessage="1" showErrorMessage="1" sqref="C3:C4">
      <formula1>INDIRECT("Table2[Regulations]")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L20"/>
  <sheetViews>
    <sheetView zoomScale="130" zoomScaleNormal="130" zoomScalePageLayoutView="130" workbookViewId="0">
      <selection activeCell="G11" sqref="G11"/>
    </sheetView>
  </sheetViews>
  <sheetFormatPr baseColWidth="10" defaultColWidth="8.83203125" defaultRowHeight="15" x14ac:dyDescent="0.2"/>
  <cols>
    <col min="1" max="1" width="14.33203125" style="15" customWidth="1"/>
    <col min="2" max="3" width="11" style="15" customWidth="1"/>
    <col min="4" max="4" width="10" style="15" customWidth="1"/>
    <col min="5" max="6" width="10.83203125" style="15" customWidth="1"/>
    <col min="7" max="7" width="10" style="15" customWidth="1"/>
    <col min="8" max="9" width="8.83203125" style="15"/>
    <col min="10" max="10" width="11.1640625" style="15" customWidth="1"/>
    <col min="11" max="11" width="10.83203125" style="15" customWidth="1"/>
    <col min="12" max="12" width="21.1640625" style="15" customWidth="1"/>
    <col min="13" max="16384" width="8.83203125" style="15"/>
  </cols>
  <sheetData>
    <row r="1" spans="1:12" x14ac:dyDescent="0.2">
      <c r="A1" s="15" t="s">
        <v>18</v>
      </c>
      <c r="B1" s="15" t="s">
        <v>14</v>
      </c>
      <c r="C1" s="15" t="s">
        <v>33</v>
      </c>
      <c r="D1" s="15" t="s">
        <v>3</v>
      </c>
      <c r="E1" s="15" t="s">
        <v>15</v>
      </c>
      <c r="F1" s="15" t="s">
        <v>6</v>
      </c>
      <c r="G1" s="15" t="s">
        <v>4</v>
      </c>
      <c r="H1" s="15" t="s">
        <v>16</v>
      </c>
      <c r="I1" s="15" t="s">
        <v>17</v>
      </c>
      <c r="J1" s="15" t="s">
        <v>36</v>
      </c>
      <c r="K1" s="15" t="s">
        <v>37</v>
      </c>
      <c r="L1" s="15" t="s">
        <v>22</v>
      </c>
    </row>
    <row r="2" spans="1:12" s="16" customFormat="1" x14ac:dyDescent="0.2">
      <c r="A2" t="s">
        <v>72</v>
      </c>
      <c r="B2" s="6" t="s">
        <v>2</v>
      </c>
      <c r="C2" s="6"/>
      <c r="D2"/>
      <c r="E2"/>
      <c r="F2"/>
      <c r="G2">
        <v>29</v>
      </c>
      <c r="H2">
        <v>600</v>
      </c>
      <c r="I2" s="3">
        <f>Table4[[#This Row],[Gain_rx]]-10*LOG10(Table4[[#This Row],[T_K]])</f>
        <v>1.218487496163565</v>
      </c>
      <c r="J2" s="5">
        <v>5850</v>
      </c>
      <c r="K2" s="18">
        <v>6425</v>
      </c>
    </row>
    <row r="3" spans="1:12" s="16" customFormat="1" x14ac:dyDescent="0.2">
      <c r="A3" t="s">
        <v>73</v>
      </c>
      <c r="B3" s="6" t="s">
        <v>1</v>
      </c>
      <c r="C3" s="6"/>
      <c r="D3">
        <v>29</v>
      </c>
      <c r="E3">
        <v>20</v>
      </c>
      <c r="F3">
        <f>Table4[[#This Row],[Gain_tx]]+Table4[[#This Row],[PwrMax]]</f>
        <v>49</v>
      </c>
      <c r="G3"/>
      <c r="H3"/>
      <c r="I3"/>
      <c r="J3" s="5">
        <v>3625</v>
      </c>
      <c r="K3" s="18">
        <v>4200</v>
      </c>
    </row>
    <row r="4" spans="1:12" s="16" customFormat="1" x14ac:dyDescent="0.2"/>
    <row r="5" spans="1:12" s="16" customFormat="1" x14ac:dyDescent="0.2"/>
    <row r="6" spans="1:12" s="16" customFormat="1" x14ac:dyDescent="0.2"/>
    <row r="7" spans="1:12" s="16" customFormat="1" x14ac:dyDescent="0.2"/>
    <row r="8" spans="1:12" s="16" customFormat="1" x14ac:dyDescent="0.2"/>
    <row r="9" spans="1:12" s="16" customFormat="1" x14ac:dyDescent="0.2"/>
    <row r="10" spans="1:12" s="16" customFormat="1" x14ac:dyDescent="0.2"/>
    <row r="11" spans="1:12" s="16" customFormat="1" x14ac:dyDescent="0.2"/>
    <row r="12" spans="1:12" s="16" customFormat="1" x14ac:dyDescent="0.2"/>
    <row r="13" spans="1:12" s="16" customFormat="1" x14ac:dyDescent="0.2"/>
    <row r="14" spans="1:12" s="16" customFormat="1" x14ac:dyDescent="0.2"/>
    <row r="15" spans="1:12" s="16" customFormat="1" x14ac:dyDescent="0.2"/>
    <row r="16" spans="1:12" s="16" customFormat="1" x14ac:dyDescent="0.2"/>
    <row r="17" s="16" customFormat="1" x14ac:dyDescent="0.2"/>
    <row r="18" s="16" customFormat="1" x14ac:dyDescent="0.2"/>
    <row r="19" s="16" customFormat="1" x14ac:dyDescent="0.2"/>
    <row r="20" s="16" customFormat="1" x14ac:dyDescent="0.2"/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B2:B19">
      <formula1>INDIRECT("Table615[E_R]")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SystemSettings!$C$3:$C$4</xm:f>
          </x14:formula1>
          <xm:sqref>C2:C17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K32"/>
  <sheetViews>
    <sheetView zoomScale="140" zoomScaleNormal="140" zoomScalePageLayoutView="140" workbookViewId="0">
      <selection activeCell="F20" sqref="F20"/>
    </sheetView>
  </sheetViews>
  <sheetFormatPr baseColWidth="10" defaultColWidth="8.83203125" defaultRowHeight="15" x14ac:dyDescent="0.2"/>
  <cols>
    <col min="1" max="1" width="13.1640625" style="15" customWidth="1"/>
    <col min="2" max="3" width="11" style="15" customWidth="1"/>
    <col min="4" max="4" width="11.1640625" style="15" bestFit="1" customWidth="1"/>
    <col min="5" max="5" width="6.83203125" style="15" bestFit="1" customWidth="1"/>
    <col min="6" max="6" width="12.6640625" style="15" bestFit="1" customWidth="1"/>
    <col min="7" max="8" width="12.6640625" style="15" customWidth="1"/>
    <col min="9" max="9" width="9.5" style="15" customWidth="1"/>
    <col min="10" max="10" width="13.83203125" style="15" customWidth="1"/>
    <col min="11" max="11" width="20.33203125" style="15" customWidth="1"/>
    <col min="12" max="16384" width="8.83203125" style="15"/>
  </cols>
  <sheetData>
    <row r="1" spans="1:11" x14ac:dyDescent="0.2">
      <c r="A1" s="17" t="s">
        <v>0</v>
      </c>
      <c r="B1" s="17" t="s">
        <v>19</v>
      </c>
      <c r="C1" s="17" t="s">
        <v>15</v>
      </c>
      <c r="D1" s="17" t="s">
        <v>20</v>
      </c>
      <c r="E1" s="17" t="s">
        <v>16</v>
      </c>
      <c r="F1" s="17" t="s">
        <v>17</v>
      </c>
      <c r="G1" s="17" t="s">
        <v>25</v>
      </c>
      <c r="H1" s="17" t="s">
        <v>52</v>
      </c>
      <c r="I1" s="17" t="s">
        <v>53</v>
      </c>
      <c r="J1" s="17" t="s">
        <v>21</v>
      </c>
      <c r="K1" s="17" t="s">
        <v>22</v>
      </c>
    </row>
    <row r="2" spans="1:11" x14ac:dyDescent="0.2">
      <c r="A2" t="s">
        <v>62</v>
      </c>
      <c r="B2">
        <v>56</v>
      </c>
      <c r="C2">
        <v>27</v>
      </c>
      <c r="D2">
        <v>52.7</v>
      </c>
      <c r="E2">
        <v>80</v>
      </c>
      <c r="F2" s="2">
        <f>Table3[[#This Row],[Grx]]-10*LOG10(Table3[[#This Row],[T_K]])</f>
        <v>33.669100130080565</v>
      </c>
      <c r="G2" s="19" t="s">
        <v>58</v>
      </c>
      <c r="H2" s="2">
        <v>0.28999999999999998</v>
      </c>
      <c r="I2" s="16">
        <v>0.4</v>
      </c>
      <c r="J2" s="26">
        <v>12</v>
      </c>
      <c r="K2"/>
    </row>
    <row r="3" spans="1:11" x14ac:dyDescent="0.2">
      <c r="A3" t="s">
        <v>63</v>
      </c>
      <c r="B3">
        <v>53.6</v>
      </c>
      <c r="C3">
        <v>27</v>
      </c>
      <c r="D3">
        <v>50.6</v>
      </c>
      <c r="E3">
        <v>80</v>
      </c>
      <c r="F3" s="2">
        <f>Table3[[#This Row],[Grx]]-10*LOG10(Table3[[#This Row],[T_K]])</f>
        <v>31.569100130080567</v>
      </c>
      <c r="G3" s="19" t="s">
        <v>58</v>
      </c>
      <c r="H3" s="2">
        <v>0.3</v>
      </c>
      <c r="I3" s="16">
        <v>0.5</v>
      </c>
      <c r="J3" s="26">
        <v>9</v>
      </c>
      <c r="K3"/>
    </row>
    <row r="4" spans="1:11" x14ac:dyDescent="0.2">
      <c r="A4" t="s">
        <v>64</v>
      </c>
      <c r="B4">
        <v>51.2</v>
      </c>
      <c r="C4">
        <v>27</v>
      </c>
      <c r="D4">
        <v>48.2</v>
      </c>
      <c r="E4">
        <v>80</v>
      </c>
      <c r="F4" s="2">
        <f>Table3[[#This Row],[Grx]]-10*LOG10(Table3[[#This Row],[T_K]])</f>
        <v>29.169100130080569</v>
      </c>
      <c r="G4" s="19" t="s">
        <v>58</v>
      </c>
      <c r="H4" s="2">
        <v>0.5</v>
      </c>
      <c r="I4" s="16">
        <v>0.7</v>
      </c>
      <c r="J4" s="26">
        <v>7</v>
      </c>
      <c r="K4"/>
    </row>
    <row r="5" spans="1:11" x14ac:dyDescent="0.2">
      <c r="A5" t="s">
        <v>65</v>
      </c>
      <c r="B5">
        <v>49</v>
      </c>
      <c r="C5">
        <v>24</v>
      </c>
      <c r="D5">
        <v>46.2</v>
      </c>
      <c r="E5">
        <v>110</v>
      </c>
      <c r="F5" s="2">
        <f>Table3[[#This Row],[Grx]]-10*LOG10(Table3[[#This Row],[T_K]])</f>
        <v>25.786073148417753</v>
      </c>
      <c r="G5" s="19" t="s">
        <v>58</v>
      </c>
      <c r="H5" s="2">
        <v>0.6</v>
      </c>
      <c r="I5" s="16">
        <v>0.8</v>
      </c>
      <c r="J5" s="26">
        <v>5.4</v>
      </c>
      <c r="K5"/>
    </row>
    <row r="6" spans="1:11" x14ac:dyDescent="0.2">
      <c r="A6" t="s">
        <v>66</v>
      </c>
      <c r="B6">
        <v>46.2</v>
      </c>
      <c r="C6">
        <v>24</v>
      </c>
      <c r="D6">
        <v>43.9</v>
      </c>
      <c r="E6">
        <v>110</v>
      </c>
      <c r="F6" s="2">
        <f>Table3[[#This Row],[Grx]]-10*LOG10(Table3[[#This Row],[T_K]])</f>
        <v>23.486073148417749</v>
      </c>
      <c r="G6" s="19" t="s">
        <v>58</v>
      </c>
      <c r="H6" s="2">
        <v>0.75</v>
      </c>
      <c r="I6" s="16">
        <v>1.1399999999999999</v>
      </c>
      <c r="J6" s="26">
        <v>3.9</v>
      </c>
      <c r="K6"/>
    </row>
    <row r="7" spans="1:11" x14ac:dyDescent="0.2">
      <c r="A7" t="s">
        <v>67</v>
      </c>
      <c r="B7" s="16">
        <v>44.5</v>
      </c>
      <c r="C7" s="16">
        <v>24</v>
      </c>
      <c r="D7" s="16">
        <v>41.7</v>
      </c>
      <c r="E7" s="16">
        <v>110</v>
      </c>
      <c r="F7" s="2">
        <f>Table3[[#This Row],[Grx]]-10*LOG10(Table3[[#This Row],[T_K]])</f>
        <v>21.286073148417753</v>
      </c>
      <c r="G7" s="19" t="s">
        <v>58</v>
      </c>
      <c r="H7" s="24">
        <v>0.85</v>
      </c>
      <c r="I7" s="16">
        <v>1.49</v>
      </c>
      <c r="J7" s="27">
        <v>3.2</v>
      </c>
      <c r="K7" s="16"/>
    </row>
    <row r="8" spans="1:11" x14ac:dyDescent="0.2">
      <c r="A8" t="s">
        <v>68</v>
      </c>
      <c r="B8" s="16">
        <v>43</v>
      </c>
      <c r="C8" s="16">
        <v>24</v>
      </c>
      <c r="D8" s="16">
        <v>40.200000000000003</v>
      </c>
      <c r="E8" s="16">
        <v>110</v>
      </c>
      <c r="F8" s="2">
        <f>Table3[[#This Row],[Grx]]-10*LOG10(Table3[[#This Row],[T_K]])</f>
        <v>19.786073148417753</v>
      </c>
      <c r="G8" s="25" t="s">
        <v>57</v>
      </c>
      <c r="H8" s="24">
        <v>1</v>
      </c>
      <c r="I8" s="16">
        <v>1.77</v>
      </c>
      <c r="J8" s="27">
        <v>2.7</v>
      </c>
      <c r="K8" s="16"/>
    </row>
    <row r="9" spans="1:11" x14ac:dyDescent="0.2">
      <c r="A9" t="s">
        <v>69</v>
      </c>
      <c r="B9" s="16">
        <v>41</v>
      </c>
      <c r="C9" s="16">
        <v>24</v>
      </c>
      <c r="D9" s="16">
        <v>38.200000000000003</v>
      </c>
      <c r="E9" s="16">
        <v>150</v>
      </c>
      <c r="F9" s="2">
        <f>Table3[[#This Row],[Grx]]-10*LOG10(Table3[[#This Row],[T_K]])</f>
        <v>16.439087409443189</v>
      </c>
      <c r="G9" s="25" t="s">
        <v>57</v>
      </c>
      <c r="H9" s="24">
        <v>1.3</v>
      </c>
      <c r="I9" s="16">
        <v>2.2200000000000002</v>
      </c>
      <c r="J9" s="27">
        <v>2.1</v>
      </c>
      <c r="K9" s="16"/>
    </row>
    <row r="10" spans="1:11" x14ac:dyDescent="0.2">
      <c r="A10" t="s">
        <v>70</v>
      </c>
      <c r="B10" s="16">
        <v>39</v>
      </c>
      <c r="C10" s="16">
        <v>24</v>
      </c>
      <c r="D10" s="16">
        <v>35.5</v>
      </c>
      <c r="E10" s="16">
        <v>150</v>
      </c>
      <c r="F10" s="2">
        <f>Table3[[#This Row],[Grx]]-10*LOG10(Table3[[#This Row],[T_K]])</f>
        <v>13.739087409443187</v>
      </c>
      <c r="G10" s="25" t="s">
        <v>57</v>
      </c>
      <c r="H10" s="24">
        <v>1.7</v>
      </c>
      <c r="I10" s="16">
        <v>3</v>
      </c>
      <c r="J10" s="27">
        <v>1.7</v>
      </c>
      <c r="K10" s="16"/>
    </row>
    <row r="11" spans="1:1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</sheetData>
  <dataValidations count="1">
    <dataValidation type="list" allowBlank="1" showInputMessage="1" showErrorMessage="1" sqref="G2:G10">
      <formula1>INDIRECT("Table7[Pattern Options]")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50" zoomScaleNormal="150" zoomScalePageLayoutView="150" workbookViewId="0">
      <selection activeCell="G1" sqref="G1"/>
    </sheetView>
  </sheetViews>
  <sheetFormatPr baseColWidth="10" defaultRowHeight="15" x14ac:dyDescent="0.2"/>
  <cols>
    <col min="3" max="3" width="13.33203125" customWidth="1"/>
    <col min="4" max="4" width="12" style="5" customWidth="1"/>
    <col min="5" max="5" width="10.83203125" style="5"/>
    <col min="6" max="6" width="10.83203125" style="1"/>
    <col min="7" max="7" width="12.83203125" customWidth="1"/>
  </cols>
  <sheetData>
    <row r="1" spans="1:8" x14ac:dyDescent="0.2">
      <c r="A1" t="s">
        <v>42</v>
      </c>
      <c r="B1" s="6" t="s">
        <v>45</v>
      </c>
      <c r="C1" t="s">
        <v>46</v>
      </c>
      <c r="D1" s="1" t="s">
        <v>43</v>
      </c>
      <c r="E1" s="1" t="s">
        <v>44</v>
      </c>
      <c r="F1" t="s">
        <v>47</v>
      </c>
      <c r="G1" t="s">
        <v>5</v>
      </c>
      <c r="H1" t="s">
        <v>48</v>
      </c>
    </row>
    <row r="2" spans="1:8" x14ac:dyDescent="0.2">
      <c r="A2" s="4" t="s">
        <v>72</v>
      </c>
      <c r="B2">
        <v>1</v>
      </c>
      <c r="C2" s="4" t="s">
        <v>62</v>
      </c>
      <c r="D2" s="5">
        <v>5850</v>
      </c>
      <c r="E2" s="18">
        <v>6425</v>
      </c>
      <c r="F2" s="4" t="s">
        <v>7</v>
      </c>
      <c r="H2" s="13">
        <v>1</v>
      </c>
    </row>
    <row r="3" spans="1:8" x14ac:dyDescent="0.2">
      <c r="A3" s="4" t="s">
        <v>73</v>
      </c>
      <c r="B3">
        <v>2</v>
      </c>
      <c r="C3" s="4" t="s">
        <v>62</v>
      </c>
      <c r="D3" s="5">
        <v>3625</v>
      </c>
      <c r="E3" s="18">
        <v>4200</v>
      </c>
      <c r="F3" s="4" t="s">
        <v>7</v>
      </c>
      <c r="H3" s="13">
        <v>1</v>
      </c>
    </row>
    <row r="4" spans="1:8" x14ac:dyDescent="0.2">
      <c r="A4" s="4" t="s">
        <v>72</v>
      </c>
      <c r="B4">
        <v>3</v>
      </c>
      <c r="C4" s="4" t="s">
        <v>63</v>
      </c>
      <c r="D4" s="5">
        <v>5850</v>
      </c>
      <c r="E4" s="18">
        <v>6425</v>
      </c>
      <c r="F4" s="4" t="s">
        <v>7</v>
      </c>
      <c r="H4" s="13">
        <v>1</v>
      </c>
    </row>
    <row r="5" spans="1:8" x14ac:dyDescent="0.2">
      <c r="A5" s="4" t="s">
        <v>73</v>
      </c>
      <c r="B5">
        <v>4</v>
      </c>
      <c r="C5" s="4" t="s">
        <v>63</v>
      </c>
      <c r="D5" s="5">
        <v>3625</v>
      </c>
      <c r="E5" s="18">
        <v>4200</v>
      </c>
      <c r="F5" s="4" t="s">
        <v>7</v>
      </c>
      <c r="H5" s="13">
        <v>1</v>
      </c>
    </row>
    <row r="6" spans="1:8" x14ac:dyDescent="0.2">
      <c r="A6" s="4" t="s">
        <v>72</v>
      </c>
      <c r="B6">
        <v>5</v>
      </c>
      <c r="C6" s="4" t="s">
        <v>64</v>
      </c>
      <c r="D6" s="5">
        <v>5850</v>
      </c>
      <c r="E6" s="18">
        <v>6425</v>
      </c>
      <c r="F6" s="4" t="s">
        <v>7</v>
      </c>
      <c r="H6" s="13">
        <v>1</v>
      </c>
    </row>
    <row r="7" spans="1:8" x14ac:dyDescent="0.2">
      <c r="A7" s="4" t="s">
        <v>73</v>
      </c>
      <c r="B7">
        <v>6</v>
      </c>
      <c r="C7" s="4" t="s">
        <v>64</v>
      </c>
      <c r="D7" s="5">
        <v>3625</v>
      </c>
      <c r="E7" s="18">
        <v>4200</v>
      </c>
      <c r="F7" s="4" t="s">
        <v>7</v>
      </c>
      <c r="H7" s="13">
        <v>1</v>
      </c>
    </row>
    <row r="8" spans="1:8" x14ac:dyDescent="0.2">
      <c r="A8" s="4" t="s">
        <v>72</v>
      </c>
      <c r="B8">
        <v>7</v>
      </c>
      <c r="C8" s="4" t="s">
        <v>65</v>
      </c>
      <c r="D8" s="5">
        <v>5850</v>
      </c>
      <c r="E8" s="18">
        <v>6425</v>
      </c>
      <c r="F8" s="4" t="s">
        <v>7</v>
      </c>
      <c r="H8" s="13">
        <v>1</v>
      </c>
    </row>
    <row r="9" spans="1:8" x14ac:dyDescent="0.2">
      <c r="A9" s="4" t="s">
        <v>73</v>
      </c>
      <c r="B9">
        <v>8</v>
      </c>
      <c r="C9" s="4" t="s">
        <v>65</v>
      </c>
      <c r="D9" s="5">
        <v>3625</v>
      </c>
      <c r="E9" s="18">
        <v>4200</v>
      </c>
      <c r="F9" s="4" t="s">
        <v>7</v>
      </c>
      <c r="H9" s="13">
        <v>1</v>
      </c>
    </row>
    <row r="10" spans="1:8" x14ac:dyDescent="0.2">
      <c r="A10" s="4" t="s">
        <v>72</v>
      </c>
      <c r="B10">
        <v>9</v>
      </c>
      <c r="C10" s="4" t="s">
        <v>66</v>
      </c>
      <c r="D10" s="5">
        <v>5850</v>
      </c>
      <c r="E10" s="18">
        <v>6425</v>
      </c>
      <c r="F10" s="4" t="s">
        <v>7</v>
      </c>
      <c r="H10" s="13">
        <v>1</v>
      </c>
    </row>
    <row r="11" spans="1:8" x14ac:dyDescent="0.2">
      <c r="A11" s="4" t="s">
        <v>73</v>
      </c>
      <c r="B11">
        <v>10</v>
      </c>
      <c r="C11" s="4" t="s">
        <v>66</v>
      </c>
      <c r="D11" s="5">
        <v>3625</v>
      </c>
      <c r="E11" s="18">
        <v>4200</v>
      </c>
      <c r="F11" s="4" t="s">
        <v>7</v>
      </c>
      <c r="H11" s="13">
        <v>1</v>
      </c>
    </row>
    <row r="12" spans="1:8" x14ac:dyDescent="0.2">
      <c r="A12" s="4" t="s">
        <v>72</v>
      </c>
      <c r="B12">
        <v>11</v>
      </c>
      <c r="C12" s="4" t="s">
        <v>67</v>
      </c>
      <c r="D12" s="5">
        <v>5850</v>
      </c>
      <c r="E12" s="18">
        <v>6425</v>
      </c>
      <c r="F12" s="4" t="s">
        <v>7</v>
      </c>
      <c r="H12" s="13">
        <v>1</v>
      </c>
    </row>
    <row r="13" spans="1:8" x14ac:dyDescent="0.2">
      <c r="A13" s="4" t="s">
        <v>73</v>
      </c>
      <c r="B13">
        <v>12</v>
      </c>
      <c r="C13" s="4" t="s">
        <v>67</v>
      </c>
      <c r="D13" s="5">
        <v>3625</v>
      </c>
      <c r="E13" s="18">
        <v>4200</v>
      </c>
      <c r="F13" s="4" t="s">
        <v>7</v>
      </c>
      <c r="H13" s="13">
        <v>1</v>
      </c>
    </row>
    <row r="14" spans="1:8" x14ac:dyDescent="0.2">
      <c r="A14" s="4" t="s">
        <v>72</v>
      </c>
      <c r="B14">
        <v>13</v>
      </c>
      <c r="C14" s="4" t="s">
        <v>68</v>
      </c>
      <c r="D14" s="5">
        <v>5850</v>
      </c>
      <c r="E14" s="18">
        <v>6425</v>
      </c>
      <c r="F14" s="4" t="s">
        <v>7</v>
      </c>
      <c r="H14" s="13">
        <v>1</v>
      </c>
    </row>
    <row r="15" spans="1:8" x14ac:dyDescent="0.2">
      <c r="A15" s="4" t="s">
        <v>73</v>
      </c>
      <c r="B15">
        <v>14</v>
      </c>
      <c r="C15" s="4" t="s">
        <v>68</v>
      </c>
      <c r="D15" s="5">
        <v>3625</v>
      </c>
      <c r="E15" s="18">
        <v>4200</v>
      </c>
      <c r="F15" s="4" t="s">
        <v>7</v>
      </c>
      <c r="H15" s="13">
        <v>1</v>
      </c>
    </row>
    <row r="16" spans="1:8" x14ac:dyDescent="0.2">
      <c r="A16" s="4" t="s">
        <v>72</v>
      </c>
      <c r="B16">
        <v>15</v>
      </c>
      <c r="C16" s="4" t="s">
        <v>69</v>
      </c>
      <c r="D16" s="5">
        <v>5850</v>
      </c>
      <c r="E16" s="18">
        <v>6425</v>
      </c>
      <c r="F16" s="4" t="s">
        <v>7</v>
      </c>
      <c r="H16" s="13">
        <v>1</v>
      </c>
    </row>
    <row r="17" spans="1:8" x14ac:dyDescent="0.2">
      <c r="A17" s="4" t="s">
        <v>73</v>
      </c>
      <c r="B17">
        <v>16</v>
      </c>
      <c r="C17" s="4" t="s">
        <v>69</v>
      </c>
      <c r="D17" s="5">
        <v>3625</v>
      </c>
      <c r="E17" s="18">
        <v>4200</v>
      </c>
      <c r="F17" s="4" t="s">
        <v>7</v>
      </c>
      <c r="H17" s="13">
        <v>1</v>
      </c>
    </row>
    <row r="18" spans="1:8" x14ac:dyDescent="0.2">
      <c r="A18" s="4" t="s">
        <v>72</v>
      </c>
      <c r="B18">
        <v>17</v>
      </c>
      <c r="C18" s="4" t="s">
        <v>70</v>
      </c>
      <c r="D18" s="5">
        <v>5850</v>
      </c>
      <c r="E18" s="18">
        <v>6425</v>
      </c>
      <c r="F18" s="4" t="s">
        <v>7</v>
      </c>
      <c r="H18" s="13">
        <v>1</v>
      </c>
    </row>
    <row r="19" spans="1:8" x14ac:dyDescent="0.2">
      <c r="A19" s="4" t="s">
        <v>73</v>
      </c>
      <c r="B19">
        <v>18</v>
      </c>
      <c r="C19" s="4" t="s">
        <v>70</v>
      </c>
      <c r="D19" s="5">
        <v>3625</v>
      </c>
      <c r="E19" s="18">
        <v>4200</v>
      </c>
      <c r="F19" s="4" t="s">
        <v>7</v>
      </c>
      <c r="H19" s="13">
        <v>1</v>
      </c>
    </row>
    <row r="20" spans="1:8" x14ac:dyDescent="0.2">
      <c r="A20" s="13"/>
      <c r="B20" s="13"/>
      <c r="C20" s="13"/>
      <c r="D20" s="20"/>
      <c r="E20" s="20"/>
      <c r="F20" s="14"/>
      <c r="G20" s="13"/>
    </row>
    <row r="21" spans="1:8" x14ac:dyDescent="0.2">
      <c r="A21" s="13"/>
      <c r="B21" s="13"/>
      <c r="C21" s="13"/>
      <c r="D21" s="20"/>
      <c r="E21" s="20"/>
      <c r="F21" s="14"/>
      <c r="G21" s="13"/>
    </row>
    <row r="22" spans="1:8" x14ac:dyDescent="0.2">
      <c r="A22" s="13"/>
      <c r="B22" s="13"/>
      <c r="C22" s="13"/>
      <c r="D22" s="20"/>
      <c r="E22" s="20"/>
      <c r="F22" s="14"/>
      <c r="G22" s="13"/>
    </row>
    <row r="23" spans="1:8" x14ac:dyDescent="0.2">
      <c r="A23" s="13"/>
      <c r="B23" s="13"/>
      <c r="C23" s="13"/>
      <c r="D23" s="20"/>
      <c r="E23" s="20"/>
      <c r="F23" s="14"/>
      <c r="G23" s="13"/>
    </row>
    <row r="24" spans="1:8" x14ac:dyDescent="0.2">
      <c r="A24" s="13"/>
      <c r="B24" s="13"/>
      <c r="C24" s="13"/>
      <c r="D24" s="20"/>
      <c r="E24" s="20"/>
      <c r="F24" s="14"/>
      <c r="G24" s="13"/>
    </row>
    <row r="25" spans="1:8" x14ac:dyDescent="0.2">
      <c r="A25" s="13"/>
      <c r="B25" s="13"/>
      <c r="C25" s="13"/>
      <c r="D25" s="20"/>
      <c r="E25" s="20"/>
      <c r="F25" s="14"/>
      <c r="G25" s="13"/>
    </row>
    <row r="26" spans="1:8" x14ac:dyDescent="0.2">
      <c r="A26" s="13"/>
      <c r="B26" s="13"/>
      <c r="C26" s="13"/>
      <c r="D26" s="20"/>
      <c r="E26" s="20"/>
      <c r="F26" s="14"/>
      <c r="G26" s="13"/>
    </row>
  </sheetData>
  <dataValidations count="3">
    <dataValidation type="list" allowBlank="1" showInputMessage="1" showErrorMessage="1" sqref="F2:F19">
      <formula1>INDIRECT("Table15[Services]")</formula1>
    </dataValidation>
    <dataValidation type="list" allowBlank="1" showInputMessage="1" showErrorMessage="1" sqref="A2:A22">
      <formula1>BeamName</formula1>
    </dataValidation>
    <dataValidation type="list" allowBlank="1" showInputMessage="1" showErrorMessage="1" sqref="C2:C26">
      <formula1>EarthStation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zoomScale="140" zoomScaleNormal="140" zoomScalePageLayoutView="140" workbookViewId="0">
      <selection activeCell="C17" sqref="C17"/>
    </sheetView>
  </sheetViews>
  <sheetFormatPr baseColWidth="10" defaultRowHeight="15" x14ac:dyDescent="0.2"/>
  <cols>
    <col min="3" max="3" width="11.6640625" customWidth="1"/>
    <col min="4" max="4" width="12.83203125" customWidth="1"/>
    <col min="11" max="11" width="20.6640625" customWidth="1"/>
  </cols>
  <sheetData>
    <row r="1" spans="1:11" x14ac:dyDescent="0.2">
      <c r="A1" t="s">
        <v>24</v>
      </c>
      <c r="B1" s="4" t="s">
        <v>23</v>
      </c>
      <c r="C1" t="s">
        <v>75</v>
      </c>
      <c r="D1" s="4" t="s">
        <v>76</v>
      </c>
      <c r="E1" s="4" t="s">
        <v>77</v>
      </c>
      <c r="F1" s="4" t="s">
        <v>78</v>
      </c>
      <c r="G1" s="4" t="s">
        <v>51</v>
      </c>
      <c r="H1" s="4" t="s">
        <v>9</v>
      </c>
      <c r="I1" s="13"/>
      <c r="J1" s="13"/>
      <c r="K1" s="13"/>
    </row>
    <row r="2" spans="1:11" x14ac:dyDescent="0.2">
      <c r="A2" s="20">
        <v>1</v>
      </c>
      <c r="B2" s="13"/>
      <c r="C2" s="20"/>
      <c r="D2" s="23"/>
      <c r="E2" s="22"/>
      <c r="F2" s="21">
        <v>5000</v>
      </c>
      <c r="G2">
        <v>5.5</v>
      </c>
      <c r="H2" s="20"/>
      <c r="I2" s="13"/>
      <c r="J2" s="13"/>
      <c r="K2" s="13"/>
    </row>
    <row r="3" spans="1:11" x14ac:dyDescent="0.2">
      <c r="A3" s="20">
        <v>2</v>
      </c>
      <c r="B3" s="20"/>
      <c r="C3" s="20"/>
      <c r="D3" s="23"/>
      <c r="E3" s="22"/>
      <c r="F3" s="21">
        <v>14000</v>
      </c>
      <c r="G3">
        <v>3.8</v>
      </c>
      <c r="H3" s="20"/>
      <c r="I3" s="13"/>
      <c r="J3" s="13"/>
      <c r="K3" s="13"/>
    </row>
    <row r="4" spans="1:11" x14ac:dyDescent="0.2">
      <c r="A4" s="20">
        <v>3</v>
      </c>
      <c r="B4" s="20"/>
      <c r="C4" s="20"/>
      <c r="D4" s="23"/>
      <c r="E4" s="22"/>
      <c r="F4" s="21">
        <v>22500</v>
      </c>
      <c r="G4">
        <v>2.5</v>
      </c>
      <c r="H4" s="20"/>
      <c r="I4" s="13"/>
      <c r="J4" s="13"/>
      <c r="K4" s="13"/>
    </row>
    <row r="5" spans="1:11" x14ac:dyDescent="0.2">
      <c r="A5" s="20">
        <v>4</v>
      </c>
      <c r="B5" s="20"/>
      <c r="C5" s="20"/>
      <c r="D5" s="23"/>
      <c r="E5" s="22"/>
      <c r="F5" s="21">
        <v>28800</v>
      </c>
      <c r="G5">
        <v>4.3</v>
      </c>
      <c r="H5" s="20"/>
      <c r="I5" s="13"/>
      <c r="J5" s="13"/>
      <c r="K5" s="13"/>
    </row>
    <row r="6" spans="1:11" x14ac:dyDescent="0.2">
      <c r="A6" s="20">
        <v>5</v>
      </c>
      <c r="B6" s="20"/>
      <c r="C6" s="20"/>
      <c r="D6" s="23"/>
      <c r="E6" s="22"/>
      <c r="F6" s="21">
        <v>100000</v>
      </c>
      <c r="G6">
        <v>22</v>
      </c>
      <c r="H6" s="20"/>
      <c r="I6" s="13"/>
      <c r="J6" s="13"/>
      <c r="K6" s="13"/>
    </row>
    <row r="7" spans="1:11" x14ac:dyDescent="0.2">
      <c r="A7" s="20">
        <v>6</v>
      </c>
      <c r="B7" s="20"/>
      <c r="C7" s="20"/>
      <c r="D7" s="23"/>
      <c r="E7" s="22"/>
      <c r="F7" s="21">
        <v>1500000</v>
      </c>
      <c r="G7">
        <v>5.4</v>
      </c>
      <c r="H7" s="20"/>
      <c r="I7" s="13"/>
      <c r="J7" s="13"/>
      <c r="K7" s="13"/>
    </row>
    <row r="8" spans="1:11" x14ac:dyDescent="0.2">
      <c r="A8" s="20">
        <v>7</v>
      </c>
      <c r="B8" s="20"/>
      <c r="C8" s="20"/>
      <c r="D8" s="23"/>
      <c r="E8" s="22"/>
      <c r="F8" s="21">
        <v>5000000</v>
      </c>
      <c r="G8">
        <v>2.2999999999999998</v>
      </c>
      <c r="H8" s="20"/>
      <c r="I8" s="13"/>
      <c r="J8" s="13"/>
      <c r="K8" s="13"/>
    </row>
    <row r="9" spans="1:11" x14ac:dyDescent="0.2">
      <c r="A9" s="20">
        <v>8</v>
      </c>
      <c r="B9" s="20"/>
      <c r="C9" s="20"/>
      <c r="D9" s="23"/>
      <c r="E9" s="22"/>
      <c r="F9" s="21">
        <v>7890000</v>
      </c>
      <c r="G9">
        <v>6</v>
      </c>
      <c r="H9" s="20"/>
      <c r="I9" s="13"/>
      <c r="J9" s="13"/>
      <c r="K9" s="13"/>
    </row>
    <row r="10" spans="1:11" x14ac:dyDescent="0.2">
      <c r="A10" s="20">
        <v>9</v>
      </c>
      <c r="B10" s="20"/>
      <c r="C10" s="20"/>
      <c r="D10" s="23"/>
      <c r="E10" s="22"/>
      <c r="F10" s="21">
        <v>7920000</v>
      </c>
      <c r="G10">
        <v>5.5</v>
      </c>
      <c r="H10" s="20"/>
      <c r="I10" s="13"/>
      <c r="J10" s="13"/>
      <c r="K10" s="13"/>
    </row>
    <row r="11" spans="1:11" x14ac:dyDescent="0.2">
      <c r="A11" s="20">
        <v>10</v>
      </c>
      <c r="B11" s="20"/>
      <c r="C11" s="20"/>
      <c r="D11" s="23"/>
      <c r="E11" s="22"/>
      <c r="F11" s="21">
        <v>15600000</v>
      </c>
      <c r="G11">
        <v>10</v>
      </c>
      <c r="H11" s="20"/>
      <c r="I11" s="13"/>
      <c r="J11" s="13"/>
      <c r="K11" s="13"/>
    </row>
    <row r="12" spans="1:11" x14ac:dyDescent="0.2">
      <c r="A12" s="20">
        <v>11</v>
      </c>
      <c r="B12" s="20"/>
      <c r="C12" s="20"/>
      <c r="D12" s="23"/>
      <c r="E12" s="22"/>
      <c r="F12" s="21">
        <v>36000000</v>
      </c>
      <c r="G12">
        <v>11</v>
      </c>
      <c r="H12" s="20"/>
      <c r="I12" s="13"/>
      <c r="J12" s="13"/>
      <c r="K12" s="13"/>
    </row>
    <row r="13" spans="1:11" x14ac:dyDescent="0.2">
      <c r="A13" s="20">
        <v>12</v>
      </c>
      <c r="B13" s="20"/>
      <c r="C13" s="20"/>
      <c r="D13" s="23"/>
      <c r="E13" s="22"/>
      <c r="F13" s="21">
        <v>54000000</v>
      </c>
      <c r="G13">
        <v>2.0999999999999996</v>
      </c>
      <c r="H13" s="20"/>
      <c r="I13" s="13"/>
      <c r="J13" s="13"/>
      <c r="K13" s="13"/>
    </row>
    <row r="14" spans="1:1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H8" sqref="H8"/>
    </sheetView>
  </sheetViews>
  <sheetFormatPr baseColWidth="10" defaultRowHeight="15" x14ac:dyDescent="0.2"/>
  <sheetData>
    <row r="1" spans="1:5" x14ac:dyDescent="0.2">
      <c r="A1" t="s">
        <v>5</v>
      </c>
      <c r="B1" t="s">
        <v>79</v>
      </c>
      <c r="C1" t="s">
        <v>80</v>
      </c>
      <c r="D1" t="s">
        <v>81</v>
      </c>
      <c r="E1" t="s">
        <v>51</v>
      </c>
    </row>
    <row r="2" spans="1:5" x14ac:dyDescent="0.2">
      <c r="A2" t="s">
        <v>82</v>
      </c>
      <c r="B2" s="2">
        <v>0.49024299999999998</v>
      </c>
      <c r="C2">
        <v>-2.35</v>
      </c>
      <c r="D2" s="2">
        <f>Table5[[#This Row],[Es_N0]]-10*LOG10(Table5[[#This Row],[Spectral_Eff]])</f>
        <v>0.74588598747536183</v>
      </c>
      <c r="E2">
        <f>Table5[[#This Row],[Es_N0]]</f>
        <v>-2.35</v>
      </c>
    </row>
    <row r="3" spans="1:5" x14ac:dyDescent="0.2">
      <c r="A3" t="s">
        <v>83</v>
      </c>
      <c r="B3" s="2">
        <v>0.65644800000000003</v>
      </c>
      <c r="C3">
        <v>-1.24</v>
      </c>
      <c r="D3" s="2">
        <f>Table5[[#This Row],[Es_N0]]-10*LOG10(Table5[[#This Row],[Spectral_Eff]])</f>
        <v>0.5879967049985575</v>
      </c>
      <c r="E3">
        <f>Table5[[#This Row],[Es_N0]]</f>
        <v>-1.24</v>
      </c>
    </row>
    <row r="4" spans="1:5" x14ac:dyDescent="0.2">
      <c r="A4" t="s">
        <v>84</v>
      </c>
      <c r="B4" s="2">
        <v>0.789412</v>
      </c>
      <c r="C4">
        <v>-0.3</v>
      </c>
      <c r="D4" s="2">
        <f>Table5[[#This Row],[Es_N0]]-10*LOG10(Table5[[#This Row],[Spectral_Eff]])</f>
        <v>0.72696276098380475</v>
      </c>
      <c r="E4">
        <f>Table5[[#This Row],[Es_N0]]</f>
        <v>-0.3</v>
      </c>
    </row>
    <row r="5" spans="1:5" x14ac:dyDescent="0.2">
      <c r="A5" t="s">
        <v>85</v>
      </c>
      <c r="B5" s="2">
        <v>0.98885800000000001</v>
      </c>
      <c r="C5">
        <v>1</v>
      </c>
      <c r="D5" s="2">
        <f>Table5[[#This Row],[Es_N0]]-10*LOG10(Table5[[#This Row],[Spectral_Eff]])</f>
        <v>1.0486606860920165</v>
      </c>
      <c r="E5">
        <f>Table5[[#This Row],[Es_N0]]</f>
        <v>1</v>
      </c>
    </row>
    <row r="6" spans="1:5" x14ac:dyDescent="0.2">
      <c r="A6" t="s">
        <v>86</v>
      </c>
      <c r="B6" s="2">
        <v>1.188304</v>
      </c>
      <c r="C6">
        <v>2.23</v>
      </c>
      <c r="D6" s="2">
        <f>Table5[[#This Row],[Es_N0]]-10*LOG10(Table5[[#This Row],[Spectral_Eff]])</f>
        <v>1.4807244097668941</v>
      </c>
      <c r="E6">
        <f>Table5[[#This Row],[Es_N0]]</f>
        <v>2.23</v>
      </c>
    </row>
    <row r="7" spans="1:5" x14ac:dyDescent="0.2">
      <c r="A7" t="s">
        <v>87</v>
      </c>
      <c r="B7" s="2">
        <v>1.3222529999999999</v>
      </c>
      <c r="C7">
        <v>3.1</v>
      </c>
      <c r="D7" s="2">
        <f>Table5[[#This Row],[Es_N0]]-10*LOG10(Table5[[#This Row],[Spectral_Eff]])</f>
        <v>1.8868543895676191</v>
      </c>
      <c r="E7">
        <f>Table5[[#This Row],[Es_N0]]</f>
        <v>3.1</v>
      </c>
    </row>
    <row r="8" spans="1:5" x14ac:dyDescent="0.2">
      <c r="A8" t="s">
        <v>88</v>
      </c>
      <c r="B8" s="2">
        <v>1.487473</v>
      </c>
      <c r="C8">
        <v>4.03</v>
      </c>
      <c r="D8" s="2">
        <f>Table5[[#This Row],[Es_N0]]-10*LOG10(Table5[[#This Row],[Spectral_Eff]])</f>
        <v>2.305509086632334</v>
      </c>
      <c r="E8">
        <f>Table5[[#This Row],[Es_N0]]</f>
        <v>4.03</v>
      </c>
    </row>
    <row r="9" spans="1:5" x14ac:dyDescent="0.2">
      <c r="A9" t="s">
        <v>89</v>
      </c>
      <c r="B9" s="2">
        <v>1.5871960000000001</v>
      </c>
      <c r="C9">
        <v>4.68</v>
      </c>
      <c r="D9" s="2">
        <f>Table5[[#This Row],[Es_N0]]-10*LOG10(Table5[[#This Row],[Spectral_Eff]])</f>
        <v>2.6736943968341755</v>
      </c>
      <c r="E9">
        <f>Table5[[#This Row],[Es_N0]]</f>
        <v>4.68</v>
      </c>
    </row>
    <row r="10" spans="1:5" x14ac:dyDescent="0.2">
      <c r="A10" t="s">
        <v>90</v>
      </c>
      <c r="B10" s="2">
        <v>1.654663</v>
      </c>
      <c r="C10">
        <v>5.18</v>
      </c>
      <c r="D10" s="2">
        <f>Table5[[#This Row],[Es_N0]]-10*LOG10(Table5[[#This Row],[Spectral_Eff]])</f>
        <v>2.9929044427101088</v>
      </c>
      <c r="E10">
        <f>Table5[[#This Row],[Es_N0]]</f>
        <v>5.18</v>
      </c>
    </row>
    <row r="11" spans="1:5" x14ac:dyDescent="0.2">
      <c r="A11" t="s">
        <v>91</v>
      </c>
      <c r="B11" s="2">
        <v>1.766451</v>
      </c>
      <c r="C11">
        <v>6.2</v>
      </c>
      <c r="D11" s="2">
        <f>Table5[[#This Row],[Es_N0]]-10*LOG10(Table5[[#This Row],[Spectral_Eff]])</f>
        <v>3.7289840505889056</v>
      </c>
      <c r="E11">
        <f>Table5[[#This Row],[Es_N0]]</f>
        <v>6.2</v>
      </c>
    </row>
    <row r="12" spans="1:5" x14ac:dyDescent="0.2">
      <c r="A12" t="s">
        <v>92</v>
      </c>
      <c r="B12" s="2">
        <v>1.7886120000000001</v>
      </c>
      <c r="C12">
        <v>6.42</v>
      </c>
      <c r="D12" s="2">
        <f>Table5[[#This Row],[Es_N0]]-10*LOG10(Table5[[#This Row],[Spectral_Eff]])</f>
        <v>3.8948385984320204</v>
      </c>
      <c r="E12">
        <f>Table5[[#This Row],[Es_N0]]</f>
        <v>6.42</v>
      </c>
    </row>
    <row r="13" spans="1:5" x14ac:dyDescent="0.2">
      <c r="A13" t="s">
        <v>93</v>
      </c>
      <c r="B13" s="2">
        <v>1.7799910000000001</v>
      </c>
      <c r="C13">
        <v>5.5</v>
      </c>
      <c r="D13" s="2">
        <f>Table5[[#This Row],[Es_N0]]-10*LOG10(Table5[[#This Row],[Spectral_Eff]])</f>
        <v>2.9958219356763327</v>
      </c>
      <c r="E13">
        <f>Table5[[#This Row],[Es_N0]]</f>
        <v>5.5</v>
      </c>
    </row>
    <row r="14" spans="1:5" x14ac:dyDescent="0.2">
      <c r="A14" t="s">
        <v>94</v>
      </c>
      <c r="B14" s="2">
        <v>1.9806360000000001</v>
      </c>
      <c r="C14">
        <v>6.62</v>
      </c>
      <c r="D14" s="2">
        <f>Table5[[#This Row],[Es_N0]]-10*LOG10(Table5[[#This Row],[Spectral_Eff]])</f>
        <v>3.6519533148655956</v>
      </c>
      <c r="E14">
        <f>Table5[[#This Row],[Es_N0]]</f>
        <v>6.62</v>
      </c>
    </row>
    <row r="15" spans="1:5" x14ac:dyDescent="0.2">
      <c r="A15" t="s">
        <v>95</v>
      </c>
      <c r="B15" s="2">
        <v>2.2281240000000002</v>
      </c>
      <c r="C15">
        <v>7.91</v>
      </c>
      <c r="D15" s="2">
        <f>Table5[[#This Row],[Es_N0]]-10*LOG10(Table5[[#This Row],[Spectral_Eff]])</f>
        <v>4.4306064338285864</v>
      </c>
      <c r="E15">
        <f>Table5[[#This Row],[Es_N0]]</f>
        <v>7.91</v>
      </c>
    </row>
    <row r="16" spans="1:5" x14ac:dyDescent="0.2">
      <c r="A16" t="s">
        <v>96</v>
      </c>
      <c r="B16" s="2">
        <v>2.4785620000000002</v>
      </c>
      <c r="C16">
        <v>9.35</v>
      </c>
      <c r="D16" s="2">
        <f>Table5[[#This Row],[Es_N0]]-10*LOG10(Table5[[#This Row],[Spectral_Eff]])</f>
        <v>5.4080021296173451</v>
      </c>
      <c r="E16">
        <f>Table5[[#This Row],[Es_N0]]</f>
        <v>9.35</v>
      </c>
    </row>
    <row r="17" spans="1:5" x14ac:dyDescent="0.2">
      <c r="A17" t="s">
        <v>97</v>
      </c>
      <c r="B17" s="2">
        <v>2.6460119999999998</v>
      </c>
      <c r="C17">
        <v>10.69</v>
      </c>
      <c r="D17" s="2">
        <f>Table5[[#This Row],[Es_N0]]-10*LOG10(Table5[[#This Row],[Spectral_Eff]])</f>
        <v>6.464081905634969</v>
      </c>
      <c r="E17">
        <f>Table5[[#This Row],[Es_N0]]</f>
        <v>10.69</v>
      </c>
    </row>
    <row r="18" spans="1:5" x14ac:dyDescent="0.2">
      <c r="A18" t="s">
        <v>98</v>
      </c>
      <c r="B18" s="2">
        <v>2.6792069999999999</v>
      </c>
      <c r="C18">
        <v>10.98</v>
      </c>
      <c r="D18" s="2">
        <f>Table5[[#This Row],[Es_N0]]-10*LOG10(Table5[[#This Row],[Spectral_Eff]])</f>
        <v>6.6999373077969979</v>
      </c>
      <c r="E18">
        <f>Table5[[#This Row],[Es_N0]]</f>
        <v>10.98</v>
      </c>
    </row>
    <row r="19" spans="1:5" x14ac:dyDescent="0.2">
      <c r="A19" t="s">
        <v>99</v>
      </c>
      <c r="B19" s="2">
        <v>2.6372010000000001</v>
      </c>
      <c r="C19">
        <v>8.9700000000000006</v>
      </c>
      <c r="D19" s="2">
        <f>Table5[[#This Row],[Es_N0]]-10*LOG10(Table5[[#This Row],[Spectral_Eff]])</f>
        <v>4.758567682482199</v>
      </c>
      <c r="E19">
        <f>Table5[[#This Row],[Es_N0]]</f>
        <v>8.9700000000000006</v>
      </c>
    </row>
    <row r="20" spans="1:5" x14ac:dyDescent="0.2">
      <c r="A20" t="s">
        <v>100</v>
      </c>
      <c r="B20" s="2">
        <v>2.9667279999999998</v>
      </c>
      <c r="C20">
        <v>10.210000000000001</v>
      </c>
      <c r="D20" s="2">
        <f>Table5[[#This Row],[Es_N0]]-10*LOG10(Table5[[#This Row],[Spectral_Eff]])</f>
        <v>5.487222694951269</v>
      </c>
      <c r="E20">
        <f>Table5[[#This Row],[Es_N0]]</f>
        <v>10.210000000000001</v>
      </c>
    </row>
    <row r="21" spans="1:5" x14ac:dyDescent="0.2">
      <c r="A21" t="s">
        <v>101</v>
      </c>
      <c r="B21" s="2">
        <v>3.1656230000000001</v>
      </c>
      <c r="C21">
        <v>11.03</v>
      </c>
      <c r="D21" s="2">
        <f>Table5[[#This Row],[Es_N0]]-10*LOG10(Table5[[#This Row],[Spectral_Eff]])</f>
        <v>6.0254080734122093</v>
      </c>
      <c r="E21">
        <f>Table5[[#This Row],[Es_N0]]</f>
        <v>11.03</v>
      </c>
    </row>
    <row r="22" spans="1:5" x14ac:dyDescent="0.2">
      <c r="A22" t="s">
        <v>102</v>
      </c>
      <c r="B22" s="2">
        <v>3.3001839999999998</v>
      </c>
      <c r="C22">
        <v>11.61</v>
      </c>
      <c r="D22" s="2">
        <f>Table5[[#This Row],[Es_N0]]-10*LOG10(Table5[[#This Row],[Spectral_Eff]])</f>
        <v>6.4246184558970221</v>
      </c>
      <c r="E22">
        <f>Table5[[#This Row],[Es_N0]]</f>
        <v>11.61</v>
      </c>
    </row>
    <row r="23" spans="1:5" x14ac:dyDescent="0.2">
      <c r="A23" t="s">
        <v>103</v>
      </c>
      <c r="B23" s="2">
        <v>3.5231430000000001</v>
      </c>
      <c r="C23">
        <v>12.89</v>
      </c>
      <c r="D23" s="2">
        <f>Table5[[#This Row],[Es_N0]]-10*LOG10(Table5[[#This Row],[Spectral_Eff]])</f>
        <v>7.4206972898721313</v>
      </c>
      <c r="E23">
        <f>Table5[[#This Row],[Es_N0]]</f>
        <v>12.89</v>
      </c>
    </row>
    <row r="24" spans="1:5" x14ac:dyDescent="0.2">
      <c r="A24" t="s">
        <v>104</v>
      </c>
      <c r="B24" s="2">
        <v>3.567342</v>
      </c>
      <c r="C24">
        <v>13.13</v>
      </c>
      <c r="D24" s="2">
        <f>Table5[[#This Row],[Es_N0]]-10*LOG10(Table5[[#This Row],[Spectral_Eff]])</f>
        <v>7.6065525298491998</v>
      </c>
      <c r="E24">
        <f>Table5[[#This Row],[Es_N0]]</f>
        <v>13.13</v>
      </c>
    </row>
    <row r="25" spans="1:5" x14ac:dyDescent="0.2">
      <c r="A25" t="s">
        <v>105</v>
      </c>
      <c r="B25" s="2">
        <v>3.7032949999999998</v>
      </c>
      <c r="C25">
        <v>12.73</v>
      </c>
      <c r="D25" s="2">
        <f>Table5[[#This Row],[Es_N0]]-10*LOG10(Table5[[#This Row],[Spectral_Eff]])</f>
        <v>7.0441169119948848</v>
      </c>
      <c r="E25">
        <f>Table5[[#This Row],[Es_N0]]</f>
        <v>12.73</v>
      </c>
    </row>
    <row r="26" spans="1:5" x14ac:dyDescent="0.2">
      <c r="A26" t="s">
        <v>106</v>
      </c>
      <c r="B26" s="2">
        <v>3.9515709999999999</v>
      </c>
      <c r="C26">
        <v>13.64</v>
      </c>
      <c r="D26" s="2">
        <f>Table5[[#This Row],[Es_N0]]-10*LOG10(Table5[[#This Row],[Spectral_Eff]])</f>
        <v>7.6723021045227782</v>
      </c>
      <c r="E26">
        <f>Table5[[#This Row],[Es_N0]]</f>
        <v>13.64</v>
      </c>
    </row>
    <row r="27" spans="1:5" x14ac:dyDescent="0.2">
      <c r="A27" t="s">
        <v>107</v>
      </c>
      <c r="B27" s="2">
        <v>4.1195399999999998</v>
      </c>
      <c r="C27">
        <v>14.28</v>
      </c>
      <c r="D27" s="2">
        <f>Table5[[#This Row],[Es_N0]]-10*LOG10(Table5[[#This Row],[Spectral_Eff]])</f>
        <v>8.1315127586371467</v>
      </c>
      <c r="E27">
        <f>Table5[[#This Row],[Es_N0]]</f>
        <v>14.28</v>
      </c>
    </row>
    <row r="28" spans="1:5" x14ac:dyDescent="0.2">
      <c r="A28" t="s">
        <v>108</v>
      </c>
      <c r="B28" s="2">
        <v>4.3978539999999997</v>
      </c>
      <c r="C28">
        <v>15.69</v>
      </c>
      <c r="D28" s="2">
        <f>Table5[[#This Row],[Es_N0]]-10*LOG10(Table5[[#This Row],[Spectral_Eff]])</f>
        <v>9.2575919244836147</v>
      </c>
      <c r="E28">
        <f>Table5[[#This Row],[Es_N0]]</f>
        <v>15.69</v>
      </c>
    </row>
    <row r="29" spans="1:5" x14ac:dyDescent="0.2">
      <c r="A29" t="s">
        <v>109</v>
      </c>
      <c r="B29" s="2">
        <v>4.4530269999999996</v>
      </c>
      <c r="C29">
        <v>16.05</v>
      </c>
      <c r="D29" s="2">
        <f>Table5[[#This Row],[Es_N0]]-10*LOG10(Table5[[#This Row],[Spectral_Eff]])</f>
        <v>9.5634467160682739</v>
      </c>
      <c r="E29">
        <f>Table5[[#This Row],[Es_N0]]</f>
        <v>16.05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A11" sqref="A11"/>
    </sheetView>
  </sheetViews>
  <sheetFormatPr baseColWidth="10" defaultRowHeight="15" x14ac:dyDescent="0.2"/>
  <cols>
    <col min="1" max="1" width="19.6640625" customWidth="1"/>
    <col min="3" max="3" width="17.33203125" customWidth="1"/>
    <col min="5" max="5" width="15.83203125" customWidth="1"/>
  </cols>
  <sheetData>
    <row r="2" spans="1:7" x14ac:dyDescent="0.2">
      <c r="A2" s="8" t="s">
        <v>28</v>
      </c>
      <c r="C2" t="s">
        <v>38</v>
      </c>
      <c r="E2" t="s">
        <v>39</v>
      </c>
      <c r="G2" t="s">
        <v>40</v>
      </c>
    </row>
    <row r="3" spans="1:7" x14ac:dyDescent="0.2">
      <c r="A3" s="9" t="s">
        <v>41</v>
      </c>
      <c r="C3" s="6" t="s">
        <v>34</v>
      </c>
      <c r="E3" s="7" t="s">
        <v>57</v>
      </c>
      <c r="G3" t="s">
        <v>7</v>
      </c>
    </row>
    <row r="4" spans="1:7" x14ac:dyDescent="0.2">
      <c r="A4" s="8" t="s">
        <v>29</v>
      </c>
      <c r="C4" s="6"/>
      <c r="E4" s="6" t="s">
        <v>58</v>
      </c>
      <c r="G4" t="s">
        <v>8</v>
      </c>
    </row>
    <row r="5" spans="1:7" x14ac:dyDescent="0.2">
      <c r="A5" s="10" t="s">
        <v>30</v>
      </c>
      <c r="E5" s="6" t="s">
        <v>59</v>
      </c>
      <c r="G5" t="s">
        <v>54</v>
      </c>
    </row>
    <row r="6" spans="1:7" x14ac:dyDescent="0.2">
      <c r="A6" s="8" t="s">
        <v>71</v>
      </c>
      <c r="C6" t="s">
        <v>14</v>
      </c>
      <c r="E6" s="6" t="s">
        <v>60</v>
      </c>
      <c r="G6" t="s">
        <v>55</v>
      </c>
    </row>
    <row r="7" spans="1:7" x14ac:dyDescent="0.2">
      <c r="A7" s="8" t="s">
        <v>74</v>
      </c>
      <c r="C7" s="6" t="s">
        <v>1</v>
      </c>
      <c r="G7" t="s">
        <v>56</v>
      </c>
    </row>
    <row r="8" spans="1:7" x14ac:dyDescent="0.2">
      <c r="C8" s="6" t="s">
        <v>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Beam</vt:lpstr>
      <vt:lpstr>Earth Stations</vt:lpstr>
      <vt:lpstr>Groups</vt:lpstr>
      <vt:lpstr>TypeOfEmission</vt:lpstr>
      <vt:lpstr>DVB-S2</vt:lpstr>
      <vt:lpstr>SystemSettings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Flores dos Santos Mattos</dc:creator>
  <cp:lastModifiedBy>Microsoft Office User</cp:lastModifiedBy>
  <dcterms:created xsi:type="dcterms:W3CDTF">2017-06-05T18:36:46Z</dcterms:created>
  <dcterms:modified xsi:type="dcterms:W3CDTF">2017-07-25T20:15:07Z</dcterms:modified>
</cp:coreProperties>
</file>