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2035" windowHeight="11250"/>
  </bookViews>
  <sheets>
    <sheet name="PROFILE DATA" sheetId="4" r:id="rId1"/>
    <sheet name="RANDOMIZER" sheetId="1" r:id="rId2"/>
    <sheet name="Paychecks" sheetId="2" r:id="rId3"/>
    <sheet name="Utilities" sheetId="3" r:id="rId4"/>
    <sheet name="Car" sheetId="5" r:id="rId5"/>
    <sheet name="Food" sheetId="6" r:id="rId6"/>
    <sheet name="Spending $" sheetId="7" r:id="rId7"/>
    <sheet name="Medical" sheetId="8" r:id="rId8"/>
    <sheet name="Bad Stuff" sheetId="9" r:id="rId9"/>
    <sheet name="Good Stuff" sheetId="10" r:id="rId10"/>
    <sheet name="Miscellaneous" sheetId="11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C7" i="8" l="1"/>
  <c r="C5" i="8"/>
  <c r="B3" i="6" l="1"/>
  <c r="I15" i="7" l="1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J14" i="7"/>
  <c r="I14" i="7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4" i="11"/>
  <c r="A1650" i="1" l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B1662" i="1"/>
  <c r="C1662" i="1"/>
  <c r="B1661" i="1"/>
  <c r="C1661" i="1"/>
  <c r="B104" i="11"/>
  <c r="A1661" i="1" s="1"/>
  <c r="B105" i="11"/>
  <c r="A1662" i="1" s="1"/>
  <c r="B1649" i="1"/>
  <c r="A1649" i="1"/>
  <c r="B93" i="11"/>
  <c r="B94" i="11" s="1"/>
  <c r="B95" i="11" s="1"/>
  <c r="B96" i="11" s="1"/>
  <c r="B97" i="11" s="1"/>
  <c r="B98" i="11" s="1"/>
  <c r="B99" i="11" s="1"/>
  <c r="B100" i="11" s="1"/>
  <c r="B101" i="11" s="1"/>
  <c r="B102" i="11" s="1"/>
  <c r="B92" i="11"/>
  <c r="B91" i="11"/>
  <c r="B1646" i="1"/>
  <c r="C1646" i="1"/>
  <c r="B1647" i="1"/>
  <c r="C1647" i="1"/>
  <c r="B1648" i="1"/>
  <c r="C1648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34" i="1"/>
  <c r="C1634" i="1"/>
  <c r="A87" i="11"/>
  <c r="B87" i="11" s="1"/>
  <c r="A1647" i="1" s="1"/>
  <c r="B86" i="11"/>
  <c r="A1646" i="1" s="1"/>
  <c r="A75" i="11"/>
  <c r="A76" i="11" s="1"/>
  <c r="B74" i="11"/>
  <c r="A1634" i="1" s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19" i="1"/>
  <c r="E57" i="11"/>
  <c r="C57" i="11" s="1"/>
  <c r="B1619" i="1" s="1"/>
  <c r="E58" i="11"/>
  <c r="C58" i="11" s="1"/>
  <c r="B1620" i="1" s="1"/>
  <c r="E59" i="11"/>
  <c r="C59" i="11" s="1"/>
  <c r="B1621" i="1" s="1"/>
  <c r="E60" i="11"/>
  <c r="C60" i="11" s="1"/>
  <c r="B1622" i="1" s="1"/>
  <c r="E61" i="11"/>
  <c r="C61" i="11" s="1"/>
  <c r="B1623" i="1" s="1"/>
  <c r="E62" i="11"/>
  <c r="C62" i="11" s="1"/>
  <c r="B1624" i="1" s="1"/>
  <c r="E63" i="11"/>
  <c r="C63" i="11" s="1"/>
  <c r="B1625" i="1" s="1"/>
  <c r="E64" i="11"/>
  <c r="C64" i="11" s="1"/>
  <c r="B1626" i="1" s="1"/>
  <c r="E65" i="11"/>
  <c r="C65" i="11" s="1"/>
  <c r="B1627" i="1" s="1"/>
  <c r="E66" i="11"/>
  <c r="C66" i="11" s="1"/>
  <c r="B1628" i="1" s="1"/>
  <c r="E67" i="11"/>
  <c r="C67" i="11" s="1"/>
  <c r="B1629" i="1" s="1"/>
  <c r="E68" i="11"/>
  <c r="C68" i="11" s="1"/>
  <c r="B1630" i="1" s="1"/>
  <c r="E69" i="11"/>
  <c r="C69" i="11" s="1"/>
  <c r="B1631" i="1" s="1"/>
  <c r="E70" i="11"/>
  <c r="C70" i="11" s="1"/>
  <c r="B1632" i="1" s="1"/>
  <c r="E71" i="11"/>
  <c r="C71" i="11" s="1"/>
  <c r="B1633" i="1" s="1"/>
  <c r="B70" i="11"/>
  <c r="A1632" i="1" s="1"/>
  <c r="B71" i="11"/>
  <c r="A1633" i="1" s="1"/>
  <c r="B69" i="11"/>
  <c r="A1631" i="1" s="1"/>
  <c r="B58" i="11"/>
  <c r="A1620" i="1" s="1"/>
  <c r="B59" i="11"/>
  <c r="A1621" i="1" s="1"/>
  <c r="B60" i="11"/>
  <c r="A1622" i="1" s="1"/>
  <c r="B61" i="11"/>
  <c r="A1623" i="1" s="1"/>
  <c r="B62" i="11"/>
  <c r="A1624" i="1" s="1"/>
  <c r="B63" i="11"/>
  <c r="A1625" i="1" s="1"/>
  <c r="B64" i="11"/>
  <c r="A1626" i="1" s="1"/>
  <c r="B65" i="11"/>
  <c r="A1627" i="1" s="1"/>
  <c r="B66" i="11"/>
  <c r="A1628" i="1" s="1"/>
  <c r="B67" i="11"/>
  <c r="A1629" i="1" s="1"/>
  <c r="B68" i="11"/>
  <c r="A1630" i="1" s="1"/>
  <c r="B57" i="11"/>
  <c r="A1619" i="1" s="1"/>
  <c r="A71" i="11"/>
  <c r="A70" i="11"/>
  <c r="A58" i="1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B1612" i="1"/>
  <c r="C1612" i="1"/>
  <c r="C1614" i="1"/>
  <c r="C1616" i="1"/>
  <c r="B1590" i="1"/>
  <c r="C1590" i="1"/>
  <c r="C1592" i="1"/>
  <c r="B1598" i="1"/>
  <c r="C1598" i="1"/>
  <c r="C1600" i="1"/>
  <c r="C1602" i="1"/>
  <c r="B1583" i="1"/>
  <c r="C1584" i="1"/>
  <c r="B1566" i="1"/>
  <c r="D25" i="11"/>
  <c r="C1561" i="1" s="1"/>
  <c r="D30" i="11"/>
  <c r="C1566" i="1" s="1"/>
  <c r="D33" i="11"/>
  <c r="C1569" i="1" s="1"/>
  <c r="D23" i="11"/>
  <c r="C1559" i="1" s="1"/>
  <c r="H24" i="11"/>
  <c r="I24" i="11" s="1"/>
  <c r="C1605" i="1" s="1"/>
  <c r="H25" i="11"/>
  <c r="I25" i="11" s="1"/>
  <c r="C1606" i="1" s="1"/>
  <c r="H26" i="11"/>
  <c r="I26" i="11" s="1"/>
  <c r="C1607" i="1" s="1"/>
  <c r="H27" i="11"/>
  <c r="I27" i="11" s="1"/>
  <c r="C1608" i="1" s="1"/>
  <c r="H28" i="11"/>
  <c r="I28" i="11" s="1"/>
  <c r="C1609" i="1" s="1"/>
  <c r="H29" i="11"/>
  <c r="I29" i="11" s="1"/>
  <c r="C1610" i="1" s="1"/>
  <c r="H30" i="11"/>
  <c r="I30" i="11" s="1"/>
  <c r="C1611" i="1" s="1"/>
  <c r="H31" i="11"/>
  <c r="I31" i="11" s="1"/>
  <c r="H32" i="11"/>
  <c r="I32" i="11" s="1"/>
  <c r="C1613" i="1" s="1"/>
  <c r="H33" i="11"/>
  <c r="I33" i="11" s="1"/>
  <c r="H34" i="11"/>
  <c r="I34" i="11" s="1"/>
  <c r="C1615" i="1" s="1"/>
  <c r="H35" i="11"/>
  <c r="I35" i="11" s="1"/>
  <c r="H36" i="11"/>
  <c r="I36" i="11" s="1"/>
  <c r="C1617" i="1" s="1"/>
  <c r="H37" i="11"/>
  <c r="B1618" i="1" s="1"/>
  <c r="I37" i="11"/>
  <c r="C1618" i="1" s="1"/>
  <c r="H23" i="11"/>
  <c r="I23" i="11" s="1"/>
  <c r="C1604" i="1" s="1"/>
  <c r="F36" i="11"/>
  <c r="F37" i="11" s="1"/>
  <c r="F24" i="11"/>
  <c r="F25" i="11" s="1"/>
  <c r="G22" i="11"/>
  <c r="G23" i="11" s="1"/>
  <c r="A1604" i="1" s="1"/>
  <c r="H5" i="11"/>
  <c r="I5" i="11" s="1"/>
  <c r="H6" i="11"/>
  <c r="I6" i="11" s="1"/>
  <c r="C1591" i="1" s="1"/>
  <c r="H7" i="11"/>
  <c r="I7" i="11" s="1"/>
  <c r="H8" i="11"/>
  <c r="I8" i="11" s="1"/>
  <c r="C1593" i="1" s="1"/>
  <c r="H9" i="11"/>
  <c r="I9" i="11" s="1"/>
  <c r="C1594" i="1" s="1"/>
  <c r="H10" i="11"/>
  <c r="I10" i="11" s="1"/>
  <c r="C1595" i="1" s="1"/>
  <c r="H11" i="11"/>
  <c r="I11" i="11" s="1"/>
  <c r="C1596" i="1" s="1"/>
  <c r="H12" i="11"/>
  <c r="I12" i="11" s="1"/>
  <c r="C1597" i="1" s="1"/>
  <c r="H13" i="11"/>
  <c r="I13" i="11" s="1"/>
  <c r="H14" i="11"/>
  <c r="I14" i="11" s="1"/>
  <c r="C1599" i="1" s="1"/>
  <c r="H15" i="11"/>
  <c r="I15" i="11" s="1"/>
  <c r="H16" i="11"/>
  <c r="I16" i="11" s="1"/>
  <c r="C1601" i="1" s="1"/>
  <c r="H17" i="11"/>
  <c r="I17" i="11" s="1"/>
  <c r="H18" i="11"/>
  <c r="I18" i="11" s="1"/>
  <c r="C1603" i="1" s="1"/>
  <c r="H4" i="11"/>
  <c r="I4" i="11" s="1"/>
  <c r="C1589" i="1" s="1"/>
  <c r="D41" i="11"/>
  <c r="C1575" i="1" s="1"/>
  <c r="F17" i="11"/>
  <c r="F18" i="11" s="1"/>
  <c r="F5" i="1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G3" i="11"/>
  <c r="G4" i="11" s="1"/>
  <c r="A1589" i="1" s="1"/>
  <c r="C41" i="11"/>
  <c r="B1575" i="1" s="1"/>
  <c r="C42" i="11"/>
  <c r="D42" i="11" s="1"/>
  <c r="C1576" i="1" s="1"/>
  <c r="C43" i="11"/>
  <c r="D43" i="11" s="1"/>
  <c r="C1577" i="1" s="1"/>
  <c r="C44" i="11"/>
  <c r="D44" i="11" s="1"/>
  <c r="C1578" i="1" s="1"/>
  <c r="C45" i="11"/>
  <c r="D45" i="11" s="1"/>
  <c r="C1579" i="1" s="1"/>
  <c r="C46" i="11"/>
  <c r="D46" i="11" s="1"/>
  <c r="C1580" i="1" s="1"/>
  <c r="C47" i="11"/>
  <c r="D47" i="11" s="1"/>
  <c r="C1581" i="1" s="1"/>
  <c r="C48" i="11"/>
  <c r="D48" i="11" s="1"/>
  <c r="C1582" i="1" s="1"/>
  <c r="C49" i="11"/>
  <c r="D49" i="11" s="1"/>
  <c r="C1583" i="1" s="1"/>
  <c r="C50" i="11"/>
  <c r="D50" i="11" s="1"/>
  <c r="C51" i="11"/>
  <c r="D51" i="11" s="1"/>
  <c r="C1585" i="1" s="1"/>
  <c r="C52" i="11"/>
  <c r="D52" i="11" s="1"/>
  <c r="C1586" i="1" s="1"/>
  <c r="C53" i="11"/>
  <c r="D53" i="11" s="1"/>
  <c r="C1587" i="1" s="1"/>
  <c r="C54" i="11"/>
  <c r="D54" i="11" s="1"/>
  <c r="C1588" i="1" s="1"/>
  <c r="C40" i="11"/>
  <c r="D40" i="11" s="1"/>
  <c r="C1574" i="1" s="1"/>
  <c r="A53" i="11"/>
  <c r="A54" i="11" s="1"/>
  <c r="A41" i="11"/>
  <c r="A42" i="11" s="1"/>
  <c r="B39" i="11"/>
  <c r="B40" i="11" s="1"/>
  <c r="A1574" i="1" s="1"/>
  <c r="C24" i="11"/>
  <c r="B1560" i="1" s="1"/>
  <c r="C25" i="11"/>
  <c r="B1561" i="1" s="1"/>
  <c r="C26" i="11"/>
  <c r="D26" i="11" s="1"/>
  <c r="C1562" i="1" s="1"/>
  <c r="C27" i="11"/>
  <c r="B1563" i="1" s="1"/>
  <c r="C28" i="11"/>
  <c r="B1564" i="1" s="1"/>
  <c r="C29" i="11"/>
  <c r="B1565" i="1" s="1"/>
  <c r="C30" i="11"/>
  <c r="C31" i="11"/>
  <c r="B1567" i="1" s="1"/>
  <c r="C32" i="11"/>
  <c r="B1568" i="1" s="1"/>
  <c r="C33" i="11"/>
  <c r="B1569" i="1" s="1"/>
  <c r="C34" i="11"/>
  <c r="D34" i="11" s="1"/>
  <c r="C1570" i="1" s="1"/>
  <c r="C35" i="11"/>
  <c r="B1571" i="1" s="1"/>
  <c r="C36" i="11"/>
  <c r="B1572" i="1" s="1"/>
  <c r="C37" i="11"/>
  <c r="D37" i="11" s="1"/>
  <c r="C1573" i="1" s="1"/>
  <c r="C23" i="11"/>
  <c r="B1559" i="1" s="1"/>
  <c r="A37" i="11"/>
  <c r="A36" i="11"/>
  <c r="A24" i="11"/>
  <c r="A25" i="11" s="1"/>
  <c r="B22" i="11"/>
  <c r="B23" i="11" s="1"/>
  <c r="A1559" i="1" s="1"/>
  <c r="B19" i="11"/>
  <c r="B20" i="11"/>
  <c r="B3" i="11"/>
  <c r="B4" i="11" s="1"/>
  <c r="A1542" i="1" s="1"/>
  <c r="A15" i="8"/>
  <c r="A14" i="8"/>
  <c r="A11" i="8"/>
  <c r="A12" i="8"/>
  <c r="A10" i="8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31" i="9"/>
  <c r="D32" i="9"/>
  <c r="D33" i="9"/>
  <c r="D34" i="9"/>
  <c r="D35" i="9"/>
  <c r="D36" i="9"/>
  <c r="D37" i="9"/>
  <c r="D38" i="9"/>
  <c r="D39" i="9"/>
  <c r="D40" i="9"/>
  <c r="D41" i="9"/>
  <c r="D31" i="9"/>
  <c r="A29" i="9"/>
  <c r="A30" i="9"/>
  <c r="A31" i="9"/>
  <c r="A32" i="9"/>
  <c r="A33" i="9"/>
  <c r="A28" i="9"/>
  <c r="C5" i="11"/>
  <c r="C1543" i="1" s="1"/>
  <c r="C6" i="11"/>
  <c r="C1544" i="1" s="1"/>
  <c r="C7" i="11"/>
  <c r="C1545" i="1" s="1"/>
  <c r="C8" i="11"/>
  <c r="B1546" i="1" s="1"/>
  <c r="C9" i="11"/>
  <c r="C1547" i="1" s="1"/>
  <c r="C10" i="11"/>
  <c r="C1548" i="1" s="1"/>
  <c r="C11" i="11"/>
  <c r="C1549" i="1" s="1"/>
  <c r="C12" i="11"/>
  <c r="C1550" i="1" s="1"/>
  <c r="C13" i="11"/>
  <c r="C1551" i="1" s="1"/>
  <c r="C14" i="11"/>
  <c r="C1552" i="1" s="1"/>
  <c r="C15" i="11"/>
  <c r="C1553" i="1" s="1"/>
  <c r="C16" i="11"/>
  <c r="B1554" i="1" s="1"/>
  <c r="C17" i="11"/>
  <c r="C1555" i="1" s="1"/>
  <c r="C18" i="11"/>
  <c r="C1556" i="1" s="1"/>
  <c r="C4" i="11"/>
  <c r="C1542" i="1" s="1"/>
  <c r="C1546" i="1"/>
  <c r="C1554" i="1"/>
  <c r="A17" i="11"/>
  <c r="A18" i="11" s="1"/>
  <c r="A15" i="11"/>
  <c r="A6" i="11"/>
  <c r="A7" i="11" s="1"/>
  <c r="A8" i="11" s="1"/>
  <c r="A9" i="11" s="1"/>
  <c r="A10" i="11" s="1"/>
  <c r="A11" i="11" s="1"/>
  <c r="A12" i="11" s="1"/>
  <c r="A13" i="11" s="1"/>
  <c r="A14" i="11" s="1"/>
  <c r="A5" i="11"/>
  <c r="C5" i="3"/>
  <c r="K7" i="5"/>
  <c r="K8" i="5" s="1"/>
  <c r="C243" i="1" s="1"/>
  <c r="J7" i="5"/>
  <c r="J8" i="5" s="1"/>
  <c r="A243" i="1" s="1"/>
  <c r="E61" i="3" l="1"/>
  <c r="E60" i="3"/>
  <c r="E49" i="3"/>
  <c r="E59" i="3"/>
  <c r="A77" i="11"/>
  <c r="B76" i="11"/>
  <c r="A1636" i="1" s="1"/>
  <c r="A88" i="11"/>
  <c r="B88" i="11" s="1"/>
  <c r="A1648" i="1" s="1"/>
  <c r="B75" i="11"/>
  <c r="A1635" i="1" s="1"/>
  <c r="B1608" i="1"/>
  <c r="B1616" i="1"/>
  <c r="B1602" i="1"/>
  <c r="B1594" i="1"/>
  <c r="B1584" i="1"/>
  <c r="B1576" i="1"/>
  <c r="D27" i="11"/>
  <c r="C1563" i="1" s="1"/>
  <c r="D35" i="11"/>
  <c r="C1571" i="1" s="1"/>
  <c r="B1604" i="1"/>
  <c r="B1615" i="1"/>
  <c r="B1611" i="1"/>
  <c r="B1607" i="1"/>
  <c r="B1614" i="1"/>
  <c r="B1610" i="1"/>
  <c r="B1606" i="1"/>
  <c r="B1617" i="1"/>
  <c r="B1613" i="1"/>
  <c r="B1609" i="1"/>
  <c r="B1605" i="1"/>
  <c r="B1601" i="1"/>
  <c r="B1597" i="1"/>
  <c r="B1593" i="1"/>
  <c r="B1589" i="1"/>
  <c r="B1600" i="1"/>
  <c r="B1596" i="1"/>
  <c r="B1592" i="1"/>
  <c r="B1603" i="1"/>
  <c r="B1599" i="1"/>
  <c r="B1595" i="1"/>
  <c r="B1591" i="1"/>
  <c r="B1588" i="1"/>
  <c r="B1579" i="1"/>
  <c r="B1586" i="1"/>
  <c r="B1582" i="1"/>
  <c r="B1578" i="1"/>
  <c r="B1587" i="1"/>
  <c r="B1574" i="1"/>
  <c r="B1580" i="1"/>
  <c r="B1585" i="1"/>
  <c r="B1581" i="1"/>
  <c r="B1577" i="1"/>
  <c r="D32" i="11"/>
  <c r="C1568" i="1" s="1"/>
  <c r="D24" i="11"/>
  <c r="C1560" i="1" s="1"/>
  <c r="B1570" i="1"/>
  <c r="B1562" i="1"/>
  <c r="D31" i="11"/>
  <c r="C1567" i="1" s="1"/>
  <c r="B1573" i="1"/>
  <c r="D29" i="11"/>
  <c r="C1565" i="1" s="1"/>
  <c r="D36" i="11"/>
  <c r="C1572" i="1" s="1"/>
  <c r="D28" i="11"/>
  <c r="C1564" i="1" s="1"/>
  <c r="B34" i="11"/>
  <c r="A1570" i="1" s="1"/>
  <c r="B30" i="11"/>
  <c r="A1566" i="1" s="1"/>
  <c r="B28" i="11"/>
  <c r="A1564" i="1" s="1"/>
  <c r="B27" i="11"/>
  <c r="A1563" i="1" s="1"/>
  <c r="B26" i="11"/>
  <c r="A1562" i="1" s="1"/>
  <c r="B37" i="11"/>
  <c r="A1573" i="1" s="1"/>
  <c r="B33" i="11"/>
  <c r="A1569" i="1" s="1"/>
  <c r="B25" i="11"/>
  <c r="A1561" i="1" s="1"/>
  <c r="B32" i="11"/>
  <c r="A1568" i="1" s="1"/>
  <c r="B24" i="11"/>
  <c r="A1560" i="1" s="1"/>
  <c r="B31" i="11"/>
  <c r="A1567" i="1" s="1"/>
  <c r="B35" i="11"/>
  <c r="A1571" i="1" s="1"/>
  <c r="B29" i="11"/>
  <c r="A1565" i="1" s="1"/>
  <c r="B36" i="11"/>
  <c r="A1572" i="1" s="1"/>
  <c r="G37" i="11"/>
  <c r="A1618" i="1" s="1"/>
  <c r="G36" i="11"/>
  <c r="A1617" i="1" s="1"/>
  <c r="G31" i="11"/>
  <c r="A1612" i="1" s="1"/>
  <c r="G30" i="11"/>
  <c r="A1611" i="1" s="1"/>
  <c r="G35" i="11"/>
  <c r="A1616" i="1" s="1"/>
  <c r="G27" i="11"/>
  <c r="A1608" i="1" s="1"/>
  <c r="G29" i="11"/>
  <c r="A1610" i="1" s="1"/>
  <c r="G28" i="11"/>
  <c r="A1609" i="1" s="1"/>
  <c r="G34" i="11"/>
  <c r="A1615" i="1" s="1"/>
  <c r="G26" i="11"/>
  <c r="A1607" i="1" s="1"/>
  <c r="G33" i="11"/>
  <c r="A1614" i="1" s="1"/>
  <c r="G25" i="11"/>
  <c r="A1606" i="1" s="1"/>
  <c r="G32" i="11"/>
  <c r="A1613" i="1" s="1"/>
  <c r="G24" i="11"/>
  <c r="A1605" i="1" s="1"/>
  <c r="F26" i="11"/>
  <c r="G12" i="11"/>
  <c r="A1597" i="1" s="1"/>
  <c r="G9" i="11"/>
  <c r="A1594" i="1" s="1"/>
  <c r="G18" i="11"/>
  <c r="A1603" i="1" s="1"/>
  <c r="G17" i="11"/>
  <c r="A1602" i="1" s="1"/>
  <c r="G11" i="11"/>
  <c r="A1596" i="1" s="1"/>
  <c r="G10" i="11"/>
  <c r="A1595" i="1" s="1"/>
  <c r="G8" i="11"/>
  <c r="A1593" i="1" s="1"/>
  <c r="G7" i="11"/>
  <c r="A1592" i="1" s="1"/>
  <c r="G15" i="11"/>
  <c r="A1600" i="1" s="1"/>
  <c r="G6" i="11"/>
  <c r="A1591" i="1" s="1"/>
  <c r="G14" i="11"/>
  <c r="A1599" i="1" s="1"/>
  <c r="G16" i="11"/>
  <c r="A1601" i="1" s="1"/>
  <c r="G13" i="11"/>
  <c r="A1598" i="1" s="1"/>
  <c r="G5" i="11"/>
  <c r="A1590" i="1" s="1"/>
  <c r="B54" i="11"/>
  <c r="A1588" i="1" s="1"/>
  <c r="B53" i="11"/>
  <c r="A1587" i="1" s="1"/>
  <c r="B46" i="11"/>
  <c r="A1580" i="1" s="1"/>
  <c r="B52" i="11"/>
  <c r="A1586" i="1" s="1"/>
  <c r="B48" i="11"/>
  <c r="A1582" i="1" s="1"/>
  <c r="B45" i="11"/>
  <c r="A1579" i="1" s="1"/>
  <c r="B50" i="11"/>
  <c r="A1584" i="1" s="1"/>
  <c r="B42" i="11"/>
  <c r="A1576" i="1" s="1"/>
  <c r="B47" i="11"/>
  <c r="A1581" i="1" s="1"/>
  <c r="B51" i="11"/>
  <c r="A1585" i="1" s="1"/>
  <c r="B43" i="11"/>
  <c r="A1577" i="1" s="1"/>
  <c r="B44" i="11"/>
  <c r="A1578" i="1" s="1"/>
  <c r="B49" i="11"/>
  <c r="A1583" i="1" s="1"/>
  <c r="B41" i="11"/>
  <c r="A1575" i="1" s="1"/>
  <c r="A43" i="11"/>
  <c r="A26" i="11"/>
  <c r="B18" i="11"/>
  <c r="A1556" i="1" s="1"/>
  <c r="B15" i="11"/>
  <c r="A1553" i="1" s="1"/>
  <c r="B11" i="11"/>
  <c r="A1549" i="1" s="1"/>
  <c r="B12" i="11"/>
  <c r="A1550" i="1" s="1"/>
  <c r="B7" i="11"/>
  <c r="A1545" i="1" s="1"/>
  <c r="B17" i="11"/>
  <c r="A1555" i="1" s="1"/>
  <c r="B10" i="11"/>
  <c r="A1548" i="1" s="1"/>
  <c r="B9" i="11"/>
  <c r="A1547" i="1" s="1"/>
  <c r="B16" i="11"/>
  <c r="A1554" i="1" s="1"/>
  <c r="B8" i="11"/>
  <c r="A1546" i="1" s="1"/>
  <c r="B14" i="11"/>
  <c r="A1552" i="1" s="1"/>
  <c r="B6" i="11"/>
  <c r="A1544" i="1" s="1"/>
  <c r="B13" i="11"/>
  <c r="A1551" i="1" s="1"/>
  <c r="B5" i="11"/>
  <c r="A1543" i="1" s="1"/>
  <c r="D20" i="11"/>
  <c r="C1558" i="1" s="1"/>
  <c r="C19" i="11"/>
  <c r="B1557" i="1" s="1"/>
  <c r="B1542" i="1"/>
  <c r="B1549" i="1"/>
  <c r="B1548" i="1"/>
  <c r="B1545" i="1"/>
  <c r="B1544" i="1"/>
  <c r="B1553" i="1"/>
  <c r="B1555" i="1"/>
  <c r="B1551" i="1"/>
  <c r="B1547" i="1"/>
  <c r="B1543" i="1"/>
  <c r="B1552" i="1"/>
  <c r="B1550" i="1"/>
  <c r="B1556" i="1"/>
  <c r="A1557" i="1"/>
  <c r="E48" i="3"/>
  <c r="E56" i="3"/>
  <c r="E55" i="3"/>
  <c r="E47" i="3"/>
  <c r="E54" i="3"/>
  <c r="E53" i="3"/>
  <c r="E52" i="3"/>
  <c r="E51" i="3"/>
  <c r="E58" i="3"/>
  <c r="E50" i="3"/>
  <c r="E57" i="3"/>
  <c r="C242" i="1"/>
  <c r="A242" i="1"/>
  <c r="A78" i="11" l="1"/>
  <c r="B77" i="11"/>
  <c r="A1637" i="1" s="1"/>
  <c r="F27" i="11"/>
  <c r="A44" i="11"/>
  <c r="A27" i="11"/>
  <c r="C20" i="11"/>
  <c r="B1558" i="1" s="1"/>
  <c r="A1558" i="1"/>
  <c r="D19" i="11"/>
  <c r="C1557" i="1" s="1"/>
  <c r="A79" i="11" l="1"/>
  <c r="B78" i="11"/>
  <c r="A1638" i="1" s="1"/>
  <c r="F28" i="11"/>
  <c r="A45" i="11"/>
  <c r="A28" i="11"/>
  <c r="A80" i="11" l="1"/>
  <c r="B79" i="11"/>
  <c r="A1639" i="1" s="1"/>
  <c r="F29" i="11"/>
  <c r="A46" i="11"/>
  <c r="A29" i="11"/>
  <c r="B80" i="11" l="1"/>
  <c r="A1640" i="1" s="1"/>
  <c r="A81" i="11"/>
  <c r="F30" i="11"/>
  <c r="A47" i="11"/>
  <c r="A30" i="11"/>
  <c r="A82" i="11" l="1"/>
  <c r="B81" i="11"/>
  <c r="A1641" i="1" s="1"/>
  <c r="F31" i="11"/>
  <c r="A48" i="11"/>
  <c r="A31" i="11"/>
  <c r="B82" i="11" l="1"/>
  <c r="A1642" i="1" s="1"/>
  <c r="A83" i="11"/>
  <c r="F32" i="11"/>
  <c r="A49" i="11"/>
  <c r="A32" i="11"/>
  <c r="B23" i="10"/>
  <c r="C23" i="10" s="1"/>
  <c r="B1541" i="1" s="1"/>
  <c r="A23" i="10"/>
  <c r="A1541" i="1" s="1"/>
  <c r="B22" i="10"/>
  <c r="C1540" i="1" s="1"/>
  <c r="B21" i="10"/>
  <c r="C1539" i="1" s="1"/>
  <c r="A22" i="10"/>
  <c r="A1540" i="1" s="1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A21" i="10"/>
  <c r="A1539" i="1" s="1"/>
  <c r="B13" i="10"/>
  <c r="A1534" i="1" s="1"/>
  <c r="B14" i="10"/>
  <c r="A1535" i="1" s="1"/>
  <c r="B15" i="10"/>
  <c r="A1536" i="1" s="1"/>
  <c r="B16" i="10"/>
  <c r="A1537" i="1" s="1"/>
  <c r="B17" i="10"/>
  <c r="A1538" i="1" s="1"/>
  <c r="B12" i="10"/>
  <c r="A1533" i="1" s="1"/>
  <c r="A6" i="10"/>
  <c r="A7" i="10"/>
  <c r="A8" i="10"/>
  <c r="A9" i="10"/>
  <c r="A10" i="10"/>
  <c r="A5" i="10"/>
  <c r="B10" i="10"/>
  <c r="B9" i="10"/>
  <c r="B8" i="10"/>
  <c r="B7" i="10"/>
  <c r="B6" i="10"/>
  <c r="B5" i="10"/>
  <c r="A84" i="11" l="1"/>
  <c r="B83" i="11"/>
  <c r="A1643" i="1" s="1"/>
  <c r="F33" i="11"/>
  <c r="A50" i="11"/>
  <c r="A33" i="11"/>
  <c r="C1541" i="1"/>
  <c r="C21" i="10"/>
  <c r="B1539" i="1" s="1"/>
  <c r="C22" i="10"/>
  <c r="B1540" i="1" s="1"/>
  <c r="C16" i="10"/>
  <c r="C15" i="10"/>
  <c r="C17" i="10"/>
  <c r="C14" i="10"/>
  <c r="C13" i="10"/>
  <c r="C12" i="10"/>
  <c r="B84" i="11" l="1"/>
  <c r="A1644" i="1" s="1"/>
  <c r="A85" i="11"/>
  <c r="B85" i="11" s="1"/>
  <c r="A1645" i="1" s="1"/>
  <c r="F34" i="11"/>
  <c r="A51" i="11"/>
  <c r="A34" i="11"/>
  <c r="D14" i="10"/>
  <c r="B1535" i="1" s="1"/>
  <c r="C1535" i="1"/>
  <c r="D17" i="10"/>
  <c r="B1538" i="1" s="1"/>
  <c r="C1538" i="1"/>
  <c r="D13" i="10"/>
  <c r="B1534" i="1" s="1"/>
  <c r="C1534" i="1"/>
  <c r="D15" i="10"/>
  <c r="B1536" i="1" s="1"/>
  <c r="C1536" i="1"/>
  <c r="D16" i="10"/>
  <c r="B1537" i="1" s="1"/>
  <c r="C1537" i="1"/>
  <c r="D12" i="10"/>
  <c r="B1533" i="1" s="1"/>
  <c r="C1533" i="1"/>
  <c r="D5" i="9" l="1"/>
  <c r="A5" i="9"/>
  <c r="A1532" i="1"/>
  <c r="A1531" i="1"/>
  <c r="A1530" i="1"/>
  <c r="A1529" i="1"/>
  <c r="A1528" i="1"/>
  <c r="A1527" i="1"/>
  <c r="A1526" i="1"/>
  <c r="A1525" i="1"/>
  <c r="A1524" i="1"/>
  <c r="A1523" i="1"/>
  <c r="A1522" i="1"/>
  <c r="A1511" i="1"/>
  <c r="A1521" i="1"/>
  <c r="A1510" i="1"/>
  <c r="A1520" i="1"/>
  <c r="A1509" i="1"/>
  <c r="A1519" i="1"/>
  <c r="A1508" i="1"/>
  <c r="A1518" i="1"/>
  <c r="A1507" i="1"/>
  <c r="A1502" i="1"/>
  <c r="D28" i="9"/>
  <c r="A1501" i="1"/>
  <c r="D27" i="9"/>
  <c r="G26" i="9"/>
  <c r="D26" i="9"/>
  <c r="A26" i="9"/>
  <c r="G25" i="9"/>
  <c r="D25" i="9"/>
  <c r="A25" i="9"/>
  <c r="G24" i="9"/>
  <c r="D24" i="9"/>
  <c r="A24" i="9"/>
  <c r="G23" i="9"/>
  <c r="D23" i="9"/>
  <c r="A23" i="9"/>
  <c r="G22" i="9"/>
  <c r="D22" i="9"/>
  <c r="A22" i="9"/>
  <c r="G21" i="9"/>
  <c r="D21" i="9"/>
  <c r="A21" i="9"/>
  <c r="G20" i="9"/>
  <c r="D20" i="9"/>
  <c r="A20" i="9"/>
  <c r="G19" i="9"/>
  <c r="D19" i="9"/>
  <c r="A19" i="9"/>
  <c r="G18" i="9"/>
  <c r="D18" i="9"/>
  <c r="A18" i="9"/>
  <c r="G17" i="9"/>
  <c r="D17" i="9"/>
  <c r="B17" i="9"/>
  <c r="A17" i="9"/>
  <c r="G16" i="9"/>
  <c r="D16" i="9"/>
  <c r="B16" i="9"/>
  <c r="A16" i="9"/>
  <c r="G15" i="9"/>
  <c r="D15" i="9"/>
  <c r="A15" i="9"/>
  <c r="G14" i="9"/>
  <c r="D14" i="9"/>
  <c r="A14" i="9"/>
  <c r="G13" i="9"/>
  <c r="D13" i="9"/>
  <c r="A13" i="9"/>
  <c r="G12" i="9"/>
  <c r="D12" i="9"/>
  <c r="A12" i="9"/>
  <c r="G11" i="9"/>
  <c r="D11" i="9"/>
  <c r="A11" i="9"/>
  <c r="G10" i="9"/>
  <c r="D10" i="9"/>
  <c r="A10" i="9"/>
  <c r="G9" i="9"/>
  <c r="D9" i="9"/>
  <c r="A9" i="9"/>
  <c r="G8" i="9"/>
  <c r="D8" i="9"/>
  <c r="A8" i="9"/>
  <c r="G7" i="9"/>
  <c r="D7" i="9"/>
  <c r="A7" i="9"/>
  <c r="B1500" i="1"/>
  <c r="C1500" i="1"/>
  <c r="B1497" i="1"/>
  <c r="B1498" i="1"/>
  <c r="B1499" i="1"/>
  <c r="C1499" i="1"/>
  <c r="C13" i="8"/>
  <c r="C1498" i="1" s="1"/>
  <c r="C12" i="8"/>
  <c r="C1497" i="1" s="1"/>
  <c r="A13" i="8"/>
  <c r="A1496" i="1"/>
  <c r="A1495" i="1"/>
  <c r="A7" i="8"/>
  <c r="C6" i="8"/>
  <c r="A6" i="8"/>
  <c r="A5" i="8"/>
  <c r="C4" i="8"/>
  <c r="A4" i="8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4" i="1"/>
  <c r="H7" i="2"/>
  <c r="G7" i="2" s="1"/>
  <c r="H6" i="2"/>
  <c r="G6" i="2" s="1"/>
  <c r="A5" i="2" s="1"/>
  <c r="A6" i="2" s="1"/>
  <c r="A7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5" i="2"/>
  <c r="A1500" i="1" l="1"/>
  <c r="B28" i="9"/>
  <c r="E34" i="9"/>
  <c r="I41" i="9"/>
  <c r="B29" i="9"/>
  <c r="I44" i="9"/>
  <c r="I38" i="9"/>
  <c r="E32" i="9"/>
  <c r="E35" i="9"/>
  <c r="I42" i="9"/>
  <c r="I31" i="9"/>
  <c r="E31" i="9"/>
  <c r="I39" i="9"/>
  <c r="E33" i="9"/>
  <c r="I34" i="9"/>
  <c r="I37" i="9"/>
  <c r="I43" i="9"/>
  <c r="I36" i="9"/>
  <c r="I40" i="9"/>
  <c r="I32" i="9"/>
  <c r="I33" i="9"/>
  <c r="I35" i="9"/>
  <c r="I45" i="9"/>
  <c r="A1498" i="1"/>
  <c r="A1497" i="1"/>
  <c r="A1499" i="1"/>
  <c r="B10" i="8"/>
  <c r="C10" i="8" s="1"/>
  <c r="C1495" i="1" s="1"/>
  <c r="B11" i="8"/>
  <c r="C7" i="2"/>
  <c r="A8" i="2"/>
  <c r="H8" i="2"/>
  <c r="F36" i="9" l="1"/>
  <c r="C30" i="9"/>
  <c r="B30" i="9"/>
  <c r="C31" i="9" s="1"/>
  <c r="C1501" i="1"/>
  <c r="J43" i="9"/>
  <c r="B1530" i="1" s="1"/>
  <c r="C1530" i="1"/>
  <c r="J37" i="9"/>
  <c r="B1524" i="1" s="1"/>
  <c r="C1524" i="1"/>
  <c r="J45" i="9"/>
  <c r="B1532" i="1" s="1"/>
  <c r="C1532" i="1"/>
  <c r="J34" i="9"/>
  <c r="B1521" i="1" s="1"/>
  <c r="C1521" i="1"/>
  <c r="J38" i="9"/>
  <c r="B1525" i="1" s="1"/>
  <c r="C1525" i="1"/>
  <c r="J35" i="9"/>
  <c r="B1522" i="1" s="1"/>
  <c r="C1522" i="1"/>
  <c r="J44" i="9"/>
  <c r="B1531" i="1" s="1"/>
  <c r="C1531" i="1"/>
  <c r="J33" i="9"/>
  <c r="B1520" i="1" s="1"/>
  <c r="C1520" i="1"/>
  <c r="J39" i="9"/>
  <c r="B1526" i="1" s="1"/>
  <c r="C1526" i="1"/>
  <c r="J41" i="9"/>
  <c r="B1528" i="1" s="1"/>
  <c r="C1528" i="1"/>
  <c r="J40" i="9"/>
  <c r="B1527" i="1" s="1"/>
  <c r="C1527" i="1"/>
  <c r="J36" i="9"/>
  <c r="B1523" i="1" s="1"/>
  <c r="C1523" i="1"/>
  <c r="J42" i="9"/>
  <c r="B1529" i="1" s="1"/>
  <c r="C1529" i="1"/>
  <c r="J32" i="9"/>
  <c r="B1519" i="1" s="1"/>
  <c r="C1519" i="1"/>
  <c r="J31" i="9"/>
  <c r="B1518" i="1" s="1"/>
  <c r="C1518" i="1"/>
  <c r="F32" i="9"/>
  <c r="B1508" i="1" s="1"/>
  <c r="C1508" i="1"/>
  <c r="F33" i="9"/>
  <c r="B1509" i="1" s="1"/>
  <c r="C1509" i="1"/>
  <c r="F34" i="9"/>
  <c r="B1510" i="1" s="1"/>
  <c r="C1510" i="1"/>
  <c r="F35" i="9"/>
  <c r="B1511" i="1" s="1"/>
  <c r="C1511" i="1"/>
  <c r="F31" i="9"/>
  <c r="B1507" i="1" s="1"/>
  <c r="C1507" i="1"/>
  <c r="C29" i="9"/>
  <c r="B1502" i="1" s="1"/>
  <c r="C1502" i="1"/>
  <c r="C28" i="9"/>
  <c r="B1501" i="1" s="1"/>
  <c r="E36" i="9"/>
  <c r="F37" i="9" s="1"/>
  <c r="C11" i="8"/>
  <c r="C1496" i="1" s="1"/>
  <c r="B1496" i="1"/>
  <c r="B1495" i="1"/>
  <c r="G8" i="2"/>
  <c r="H9" i="2"/>
  <c r="A9" i="2"/>
  <c r="C8" i="2"/>
  <c r="E37" i="9" l="1"/>
  <c r="C1513" i="1" s="1"/>
  <c r="C1512" i="1"/>
  <c r="B1503" i="1"/>
  <c r="C1503" i="1"/>
  <c r="B1512" i="1"/>
  <c r="B31" i="9"/>
  <c r="B1513" i="1"/>
  <c r="A10" i="2"/>
  <c r="C9" i="2"/>
  <c r="H10" i="2"/>
  <c r="G9" i="2"/>
  <c r="A1504" i="1" l="1"/>
  <c r="A1513" i="1"/>
  <c r="A1503" i="1"/>
  <c r="A1512" i="1"/>
  <c r="F38" i="9"/>
  <c r="B1514" i="1" s="1"/>
  <c r="E38" i="9"/>
  <c r="C1514" i="1" s="1"/>
  <c r="C32" i="9"/>
  <c r="B1504" i="1"/>
  <c r="C1504" i="1"/>
  <c r="B32" i="9"/>
  <c r="C33" i="9" s="1"/>
  <c r="G10" i="2"/>
  <c r="H11" i="2"/>
  <c r="C10" i="2"/>
  <c r="A11" i="2"/>
  <c r="A1505" i="1" l="1"/>
  <c r="A1514" i="1"/>
  <c r="E39" i="9"/>
  <c r="F39" i="9"/>
  <c r="B1515" i="1" s="1"/>
  <c r="B1505" i="1"/>
  <c r="C1505" i="1"/>
  <c r="B33" i="9"/>
  <c r="A12" i="2"/>
  <c r="C11" i="2"/>
  <c r="G11" i="2"/>
  <c r="H12" i="2"/>
  <c r="G12" i="2" s="1"/>
  <c r="E40" i="9" l="1"/>
  <c r="C1516" i="1" s="1"/>
  <c r="A1516" i="1" s="1"/>
  <c r="F40" i="9"/>
  <c r="B1516" i="1" s="1"/>
  <c r="C1515" i="1"/>
  <c r="B34" i="9"/>
  <c r="C1506" i="1"/>
  <c r="B1506" i="1"/>
  <c r="C12" i="2"/>
  <c r="A13" i="2"/>
  <c r="E41" i="9" l="1"/>
  <c r="C1517" i="1" s="1"/>
  <c r="A1517" i="1" s="1"/>
  <c r="A1506" i="1"/>
  <c r="A1515" i="1"/>
  <c r="F41" i="9"/>
  <c r="B1517" i="1" s="1"/>
  <c r="C13" i="2"/>
  <c r="A14" i="2"/>
  <c r="C14" i="2" l="1"/>
  <c r="A15" i="2"/>
  <c r="C15" i="2" l="1"/>
  <c r="A16" i="2"/>
  <c r="A17" i="2" l="1"/>
  <c r="C16" i="2"/>
  <c r="C17" i="2" l="1"/>
  <c r="A18" i="2"/>
  <c r="A19" i="2" l="1"/>
  <c r="C18" i="2"/>
  <c r="A20" i="2" l="1"/>
  <c r="C19" i="2"/>
  <c r="C20" i="2" l="1"/>
  <c r="A21" i="2"/>
  <c r="C21" i="2" l="1"/>
  <c r="A22" i="2"/>
  <c r="C22" i="2" l="1"/>
  <c r="A23" i="2"/>
  <c r="A24" i="2" l="1"/>
  <c r="C23" i="2"/>
  <c r="A25" i="2" l="1"/>
  <c r="C24" i="2"/>
  <c r="C25" i="2" l="1"/>
  <c r="A26" i="2"/>
  <c r="A27" i="2" l="1"/>
  <c r="C26" i="2"/>
  <c r="A28" i="2" l="1"/>
  <c r="C27" i="2"/>
  <c r="C28" i="2" l="1"/>
  <c r="A29" i="2"/>
  <c r="A30" i="2" l="1"/>
  <c r="C29" i="2"/>
  <c r="C30" i="2" l="1"/>
  <c r="A31" i="2"/>
  <c r="C31" i="2" l="1"/>
  <c r="A32" i="2"/>
  <c r="A33" i="2" l="1"/>
  <c r="C32" i="2"/>
  <c r="A34" i="2" l="1"/>
  <c r="C33" i="2"/>
  <c r="A35" i="2" l="1"/>
  <c r="C34" i="2"/>
  <c r="A36" i="2" l="1"/>
  <c r="C35" i="2"/>
  <c r="A37" i="2" l="1"/>
  <c r="C36" i="2"/>
  <c r="A38" i="2" l="1"/>
  <c r="C38" i="2" s="1"/>
  <c r="C37" i="2"/>
  <c r="V21" i="7" l="1"/>
  <c r="A1456" i="1" s="1"/>
  <c r="V22" i="7"/>
  <c r="A1457" i="1" s="1"/>
  <c r="V23" i="7"/>
  <c r="A1458" i="1" s="1"/>
  <c r="V24" i="7"/>
  <c r="A1459" i="1" s="1"/>
  <c r="V25" i="7"/>
  <c r="A1460" i="1" s="1"/>
  <c r="V26" i="7"/>
  <c r="A1461" i="1" s="1"/>
  <c r="V27" i="7"/>
  <c r="A1462" i="1" s="1"/>
  <c r="V28" i="7"/>
  <c r="A1463" i="1" s="1"/>
  <c r="V29" i="7"/>
  <c r="A1464" i="1" s="1"/>
  <c r="V30" i="7"/>
  <c r="A1465" i="1" s="1"/>
  <c r="V31" i="7"/>
  <c r="A1466" i="1" s="1"/>
  <c r="V32" i="7"/>
  <c r="A1467" i="1" s="1"/>
  <c r="V33" i="7"/>
  <c r="A1468" i="1" s="1"/>
  <c r="V34" i="7"/>
  <c r="A1469" i="1" s="1"/>
  <c r="V35" i="7"/>
  <c r="A1470" i="1" s="1"/>
  <c r="V36" i="7"/>
  <c r="A1471" i="1" s="1"/>
  <c r="V37" i="7"/>
  <c r="A1472" i="1" s="1"/>
  <c r="V38" i="7"/>
  <c r="A1473" i="1" s="1"/>
  <c r="V39" i="7"/>
  <c r="A1474" i="1" s="1"/>
  <c r="V40" i="7"/>
  <c r="A1475" i="1" s="1"/>
  <c r="V41" i="7"/>
  <c r="A1476" i="1" s="1"/>
  <c r="V42" i="7"/>
  <c r="A1477" i="1" s="1"/>
  <c r="V43" i="7"/>
  <c r="A1478" i="1" s="1"/>
  <c r="V44" i="7"/>
  <c r="A1479" i="1" s="1"/>
  <c r="V45" i="7"/>
  <c r="A1480" i="1" s="1"/>
  <c r="V46" i="7"/>
  <c r="A1481" i="1" s="1"/>
  <c r="V47" i="7"/>
  <c r="A1482" i="1" s="1"/>
  <c r="V48" i="7"/>
  <c r="A1483" i="1" s="1"/>
  <c r="V49" i="7"/>
  <c r="A1484" i="1" s="1"/>
  <c r="V50" i="7"/>
  <c r="A1485" i="1" s="1"/>
  <c r="V51" i="7"/>
  <c r="A1486" i="1" s="1"/>
  <c r="V52" i="7"/>
  <c r="A1487" i="1" s="1"/>
  <c r="V53" i="7"/>
  <c r="A1488" i="1" s="1"/>
  <c r="V54" i="7"/>
  <c r="A1489" i="1" s="1"/>
  <c r="V55" i="7"/>
  <c r="A1490" i="1" s="1"/>
  <c r="V56" i="7"/>
  <c r="A1491" i="1" s="1"/>
  <c r="V57" i="7"/>
  <c r="A1492" i="1" s="1"/>
  <c r="V58" i="7"/>
  <c r="A1493" i="1" s="1"/>
  <c r="V59" i="7"/>
  <c r="A1494" i="1" s="1"/>
  <c r="V20" i="7"/>
  <c r="A1455" i="1" s="1"/>
  <c r="W44" i="7"/>
  <c r="X44" i="7"/>
  <c r="W45" i="7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W22" i="7"/>
  <c r="X22" i="7"/>
  <c r="W23" i="7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21" i="7"/>
  <c r="W21" i="7"/>
  <c r="X20" i="7"/>
  <c r="W20" i="7"/>
  <c r="Y17" i="7"/>
  <c r="Y11" i="7"/>
  <c r="X7" i="7"/>
  <c r="X8" i="7"/>
  <c r="X9" i="7" s="1"/>
  <c r="X10" i="7" s="1"/>
  <c r="X11" i="7" s="1"/>
  <c r="X12" i="7" s="1"/>
  <c r="X13" i="7" s="1"/>
  <c r="X14" i="7" s="1"/>
  <c r="X15" i="7" s="1"/>
  <c r="X16" i="7" s="1"/>
  <c r="X6" i="7"/>
  <c r="Y8" i="7"/>
  <c r="Y12" i="7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05" i="1"/>
  <c r="P5" i="7"/>
  <c r="A1406" i="1" s="1"/>
  <c r="P6" i="7"/>
  <c r="A1407" i="1" s="1"/>
  <c r="P7" i="7"/>
  <c r="A1408" i="1" s="1"/>
  <c r="P8" i="7"/>
  <c r="A1409" i="1" s="1"/>
  <c r="P9" i="7"/>
  <c r="A1410" i="1" s="1"/>
  <c r="P10" i="7"/>
  <c r="A1411" i="1" s="1"/>
  <c r="P11" i="7"/>
  <c r="A1412" i="1" s="1"/>
  <c r="P12" i="7"/>
  <c r="A1413" i="1" s="1"/>
  <c r="P13" i="7"/>
  <c r="A1414" i="1" s="1"/>
  <c r="P14" i="7"/>
  <c r="A1415" i="1" s="1"/>
  <c r="P15" i="7"/>
  <c r="A1416" i="1" s="1"/>
  <c r="P16" i="7"/>
  <c r="A1417" i="1" s="1"/>
  <c r="P17" i="7"/>
  <c r="A1418" i="1" s="1"/>
  <c r="P18" i="7"/>
  <c r="A1419" i="1" s="1"/>
  <c r="P19" i="7"/>
  <c r="A1420" i="1" s="1"/>
  <c r="P20" i="7"/>
  <c r="A1421" i="1" s="1"/>
  <c r="P21" i="7"/>
  <c r="A1422" i="1" s="1"/>
  <c r="P22" i="7"/>
  <c r="A1423" i="1" s="1"/>
  <c r="P23" i="7"/>
  <c r="A1424" i="1" s="1"/>
  <c r="P24" i="7"/>
  <c r="A1425" i="1" s="1"/>
  <c r="P25" i="7"/>
  <c r="A1426" i="1" s="1"/>
  <c r="P26" i="7"/>
  <c r="A1427" i="1" s="1"/>
  <c r="P27" i="7"/>
  <c r="A1428" i="1" s="1"/>
  <c r="P28" i="7"/>
  <c r="A1429" i="1" s="1"/>
  <c r="P29" i="7"/>
  <c r="A1430" i="1" s="1"/>
  <c r="P30" i="7"/>
  <c r="A1431" i="1" s="1"/>
  <c r="P31" i="7"/>
  <c r="A1432" i="1" s="1"/>
  <c r="P32" i="7"/>
  <c r="A1433" i="1" s="1"/>
  <c r="P33" i="7"/>
  <c r="A1434" i="1" s="1"/>
  <c r="P34" i="7"/>
  <c r="A1435" i="1" s="1"/>
  <c r="P35" i="7"/>
  <c r="A1436" i="1" s="1"/>
  <c r="P36" i="7"/>
  <c r="A1437" i="1" s="1"/>
  <c r="P37" i="7"/>
  <c r="A1438" i="1" s="1"/>
  <c r="P38" i="7"/>
  <c r="A1439" i="1" s="1"/>
  <c r="P39" i="7"/>
  <c r="A1440" i="1" s="1"/>
  <c r="P40" i="7"/>
  <c r="A1441" i="1" s="1"/>
  <c r="P41" i="7"/>
  <c r="A1442" i="1" s="1"/>
  <c r="P42" i="7"/>
  <c r="A1443" i="1" s="1"/>
  <c r="P43" i="7"/>
  <c r="A1444" i="1" s="1"/>
  <c r="P44" i="7"/>
  <c r="A1445" i="1" s="1"/>
  <c r="P45" i="7"/>
  <c r="A1446" i="1" s="1"/>
  <c r="P46" i="7"/>
  <c r="A1447" i="1" s="1"/>
  <c r="P47" i="7"/>
  <c r="A1448" i="1" s="1"/>
  <c r="P48" i="7"/>
  <c r="A1449" i="1" s="1"/>
  <c r="P49" i="7"/>
  <c r="A1450" i="1" s="1"/>
  <c r="P50" i="7"/>
  <c r="A1451" i="1" s="1"/>
  <c r="P51" i="7"/>
  <c r="A1452" i="1" s="1"/>
  <c r="P52" i="7"/>
  <c r="A1453" i="1" s="1"/>
  <c r="P53" i="7"/>
  <c r="A1454" i="1" s="1"/>
  <c r="P4" i="7"/>
  <c r="A1405" i="1" s="1"/>
  <c r="Y52" i="7" l="1"/>
  <c r="Y41" i="7"/>
  <c r="C1476" i="1" s="1"/>
  <c r="Y55" i="7"/>
  <c r="C1490" i="1" s="1"/>
  <c r="Y57" i="7"/>
  <c r="C1492" i="1" s="1"/>
  <c r="Y44" i="7"/>
  <c r="Y42" i="7"/>
  <c r="C1477" i="1" s="1"/>
  <c r="Y46" i="7"/>
  <c r="C1481" i="1" s="1"/>
  <c r="Y43" i="7"/>
  <c r="C1478" i="1" s="1"/>
  <c r="Y51" i="7"/>
  <c r="Y45" i="7"/>
  <c r="C1480" i="1" s="1"/>
  <c r="Y34" i="7"/>
  <c r="C1469" i="1" s="1"/>
  <c r="Y54" i="7"/>
  <c r="C1489" i="1" s="1"/>
  <c r="Y35" i="7"/>
  <c r="Y31" i="7"/>
  <c r="C1466" i="1" s="1"/>
  <c r="Y29" i="7"/>
  <c r="C1464" i="1" s="1"/>
  <c r="Y23" i="7"/>
  <c r="C1458" i="1" s="1"/>
  <c r="Y47" i="7"/>
  <c r="Y36" i="7"/>
  <c r="C1471" i="1" s="1"/>
  <c r="Y28" i="7"/>
  <c r="C1463" i="1" s="1"/>
  <c r="Y48" i="7"/>
  <c r="C1483" i="1" s="1"/>
  <c r="Y39" i="7"/>
  <c r="Y37" i="7"/>
  <c r="C1472" i="1" s="1"/>
  <c r="Y33" i="7"/>
  <c r="C1468" i="1" s="1"/>
  <c r="Y27" i="7"/>
  <c r="C1462" i="1" s="1"/>
  <c r="Y25" i="7"/>
  <c r="Y59" i="7"/>
  <c r="C1494" i="1" s="1"/>
  <c r="Y53" i="7"/>
  <c r="C1488" i="1" s="1"/>
  <c r="Y49" i="7"/>
  <c r="C1484" i="1" s="1"/>
  <c r="Y40" i="7"/>
  <c r="Y38" i="7"/>
  <c r="C1473" i="1" s="1"/>
  <c r="Y32" i="7"/>
  <c r="C1467" i="1" s="1"/>
  <c r="Y30" i="7"/>
  <c r="C1465" i="1" s="1"/>
  <c r="Y26" i="7"/>
  <c r="Y24" i="7"/>
  <c r="C1459" i="1" s="1"/>
  <c r="Y58" i="7"/>
  <c r="C1493" i="1" s="1"/>
  <c r="Y56" i="7"/>
  <c r="C1491" i="1" s="1"/>
  <c r="Y50" i="7"/>
  <c r="Y22" i="7"/>
  <c r="C1457" i="1" s="1"/>
  <c r="Y21" i="7"/>
  <c r="C1456" i="1" s="1"/>
  <c r="Y20" i="7"/>
  <c r="C1455" i="1" s="1"/>
  <c r="Z41" i="7"/>
  <c r="B1476" i="1" s="1"/>
  <c r="Z39" i="7"/>
  <c r="B1474" i="1" s="1"/>
  <c r="Z37" i="7"/>
  <c r="B1472" i="1" s="1"/>
  <c r="Z31" i="7"/>
  <c r="B1466" i="1" s="1"/>
  <c r="Z25" i="7"/>
  <c r="B1460" i="1" s="1"/>
  <c r="Z59" i="7"/>
  <c r="B1494" i="1" s="1"/>
  <c r="Z57" i="7"/>
  <c r="B1492" i="1" s="1"/>
  <c r="Z55" i="7"/>
  <c r="B1490" i="1" s="1"/>
  <c r="Z47" i="7"/>
  <c r="B1482" i="1" s="1"/>
  <c r="Z45" i="7"/>
  <c r="B1480" i="1" s="1"/>
  <c r="Z42" i="7"/>
  <c r="B1477" i="1" s="1"/>
  <c r="Z36" i="7"/>
  <c r="B1471" i="1" s="1"/>
  <c r="Z34" i="7"/>
  <c r="B1469" i="1" s="1"/>
  <c r="Z30" i="7"/>
  <c r="B1465" i="1" s="1"/>
  <c r="Z28" i="7"/>
  <c r="B1463" i="1" s="1"/>
  <c r="Z26" i="7"/>
  <c r="B1461" i="1" s="1"/>
  <c r="Z50" i="7"/>
  <c r="B1485" i="1" s="1"/>
  <c r="Z48" i="7"/>
  <c r="B1483" i="1" s="1"/>
  <c r="Z46" i="7"/>
  <c r="B1481" i="1" s="1"/>
  <c r="C1486" i="1"/>
  <c r="C1487" i="1"/>
  <c r="Z52" i="7"/>
  <c r="B1487" i="1" s="1"/>
  <c r="C1460" i="1"/>
  <c r="Z27" i="7"/>
  <c r="B1462" i="1" s="1"/>
  <c r="C1479" i="1"/>
  <c r="C1474" i="1"/>
  <c r="C1482" i="1"/>
  <c r="Z33" i="7"/>
  <c r="B1468" i="1" s="1"/>
  <c r="C1461" i="1"/>
  <c r="Z38" i="7"/>
  <c r="B1473" i="1" s="1"/>
  <c r="Z44" i="7"/>
  <c r="B1479" i="1" s="1"/>
  <c r="C1485" i="1"/>
  <c r="Z49" i="7"/>
  <c r="B1484" i="1" s="1"/>
  <c r="C1475" i="1"/>
  <c r="Z53" i="7"/>
  <c r="B1488" i="1" s="1"/>
  <c r="Z22" i="7"/>
  <c r="B1457" i="1" s="1"/>
  <c r="Z56" i="7"/>
  <c r="B1491" i="1" s="1"/>
  <c r="C1470" i="1"/>
  <c r="Z58" i="7"/>
  <c r="B1493" i="1" s="1"/>
  <c r="Z23" i="7"/>
  <c r="B1458" i="1" s="1"/>
  <c r="Z51" i="7"/>
  <c r="B1486" i="1" s="1"/>
  <c r="Z54" i="7"/>
  <c r="B1489" i="1" s="1"/>
  <c r="Z43" i="7"/>
  <c r="B1478" i="1" s="1"/>
  <c r="Z35" i="7"/>
  <c r="B1470" i="1" s="1"/>
  <c r="Z32" i="7"/>
  <c r="B1467" i="1" s="1"/>
  <c r="Z24" i="7"/>
  <c r="B1459" i="1" s="1"/>
  <c r="Z40" i="7"/>
  <c r="B1475" i="1" s="1"/>
  <c r="Z29" i="7"/>
  <c r="B1464" i="1" s="1"/>
  <c r="Z21" i="7"/>
  <c r="B1456" i="1" s="1"/>
  <c r="Z20" i="7"/>
  <c r="B1455" i="1" s="1"/>
  <c r="B1331" i="1" l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330" i="1"/>
  <c r="H73" i="7"/>
  <c r="A1399" i="1"/>
  <c r="H74" i="7"/>
  <c r="A1400" i="1"/>
  <c r="H75" i="7"/>
  <c r="H76" i="7" s="1"/>
  <c r="H77" i="7" s="1"/>
  <c r="H78" i="7" s="1"/>
  <c r="A1401" i="1"/>
  <c r="A1402" i="1"/>
  <c r="A1403" i="1"/>
  <c r="A1404" i="1"/>
  <c r="H54" i="7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H52" i="7"/>
  <c r="A1378" i="1"/>
  <c r="H53" i="7"/>
  <c r="A1379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30" i="1"/>
  <c r="H6" i="7"/>
  <c r="H7" i="7"/>
  <c r="H8" i="7"/>
  <c r="H9" i="7"/>
  <c r="H10" i="7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" i="7"/>
  <c r="A61" i="7" l="1"/>
  <c r="A62" i="7" s="1"/>
  <c r="A63" i="7" s="1"/>
  <c r="A57" i="7"/>
  <c r="A58" i="7" s="1"/>
  <c r="A59" i="7" s="1"/>
  <c r="A53" i="7"/>
  <c r="A54" i="7" s="1"/>
  <c r="A55" i="7" s="1"/>
  <c r="A49" i="7"/>
  <c r="A50" i="7" s="1"/>
  <c r="A51" i="7" s="1"/>
  <c r="B48" i="7"/>
  <c r="B49" i="7" s="1"/>
  <c r="A1315" i="1" s="1"/>
  <c r="A45" i="7"/>
  <c r="A46" i="7" s="1"/>
  <c r="A47" i="7" s="1"/>
  <c r="B44" i="7"/>
  <c r="B45" i="7" s="1"/>
  <c r="A1311" i="1" s="1"/>
  <c r="A41" i="7"/>
  <c r="A42" i="7" s="1"/>
  <c r="A43" i="7" s="1"/>
  <c r="B40" i="7"/>
  <c r="B41" i="7" s="1"/>
  <c r="A1307" i="1" s="1"/>
  <c r="A37" i="7"/>
  <c r="A38" i="7" s="1"/>
  <c r="A39" i="7" s="1"/>
  <c r="B36" i="7"/>
  <c r="B37" i="7" s="1"/>
  <c r="A1303" i="1" s="1"/>
  <c r="A33" i="7"/>
  <c r="A34" i="7" s="1"/>
  <c r="A35" i="7" s="1"/>
  <c r="B32" i="7"/>
  <c r="B33" i="7" s="1"/>
  <c r="A1299" i="1" s="1"/>
  <c r="A29" i="7"/>
  <c r="A30" i="7" s="1"/>
  <c r="A31" i="7" s="1"/>
  <c r="B28" i="7"/>
  <c r="B29" i="7" s="1"/>
  <c r="A1295" i="1" s="1"/>
  <c r="A25" i="7"/>
  <c r="A26" i="7" s="1"/>
  <c r="A27" i="7" s="1"/>
  <c r="B24" i="7"/>
  <c r="B25" i="7" s="1"/>
  <c r="A1291" i="1" s="1"/>
  <c r="A21" i="7"/>
  <c r="A22" i="7" s="1"/>
  <c r="A23" i="7" s="1"/>
  <c r="B20" i="7"/>
  <c r="B21" i="7" s="1"/>
  <c r="A1287" i="1" s="1"/>
  <c r="A17" i="7"/>
  <c r="A18" i="7" s="1"/>
  <c r="A19" i="7" s="1"/>
  <c r="B16" i="7"/>
  <c r="B17" i="7" s="1"/>
  <c r="A1283" i="1" s="1"/>
  <c r="A13" i="7"/>
  <c r="A14" i="7" s="1"/>
  <c r="A15" i="7" s="1"/>
  <c r="B12" i="7"/>
  <c r="B13" i="7" s="1"/>
  <c r="A1279" i="1" s="1"/>
  <c r="A9" i="7"/>
  <c r="A10" i="7" s="1"/>
  <c r="A11" i="7" s="1"/>
  <c r="B8" i="7"/>
  <c r="B9" i="7" s="1"/>
  <c r="A1275" i="1" s="1"/>
  <c r="B4" i="7"/>
  <c r="F5" i="7"/>
  <c r="C5" i="7" s="1"/>
  <c r="A7" i="7"/>
  <c r="A6" i="7"/>
  <c r="A5" i="7"/>
  <c r="C60" i="7" l="1"/>
  <c r="B1326" i="1" s="1"/>
  <c r="C52" i="7"/>
  <c r="C1318" i="1" s="1"/>
  <c r="C44" i="7"/>
  <c r="C1310" i="1" s="1"/>
  <c r="C36" i="7"/>
  <c r="C1302" i="1" s="1"/>
  <c r="C28" i="7"/>
  <c r="C1294" i="1" s="1"/>
  <c r="C20" i="7"/>
  <c r="C1286" i="1" s="1"/>
  <c r="C12" i="7"/>
  <c r="C1278" i="1" s="1"/>
  <c r="C59" i="7"/>
  <c r="C1325" i="1" s="1"/>
  <c r="C35" i="7"/>
  <c r="B1301" i="1" s="1"/>
  <c r="C19" i="7"/>
  <c r="B1285" i="1" s="1"/>
  <c r="C58" i="7"/>
  <c r="B1324" i="1" s="1"/>
  <c r="C42" i="7"/>
  <c r="C1308" i="1" s="1"/>
  <c r="C18" i="7"/>
  <c r="C1284" i="1" s="1"/>
  <c r="C10" i="7"/>
  <c r="C1276" i="1" s="1"/>
  <c r="C57" i="7"/>
  <c r="C1323" i="1" s="1"/>
  <c r="C49" i="7"/>
  <c r="B1315" i="1" s="1"/>
  <c r="C41" i="7"/>
  <c r="B1307" i="1" s="1"/>
  <c r="C25" i="7"/>
  <c r="B1291" i="1" s="1"/>
  <c r="C9" i="7"/>
  <c r="B1275" i="1" s="1"/>
  <c r="C4" i="7"/>
  <c r="B1270" i="1" s="1"/>
  <c r="C56" i="7"/>
  <c r="C1322" i="1" s="1"/>
  <c r="C48" i="7"/>
  <c r="C1314" i="1" s="1"/>
  <c r="C40" i="7"/>
  <c r="C1306" i="1" s="1"/>
  <c r="C32" i="7"/>
  <c r="C1298" i="1" s="1"/>
  <c r="C24" i="7"/>
  <c r="C1290" i="1" s="1"/>
  <c r="C16" i="7"/>
  <c r="C1282" i="1" s="1"/>
  <c r="C8" i="7"/>
  <c r="C1274" i="1" s="1"/>
  <c r="C43" i="7"/>
  <c r="B1309" i="1" s="1"/>
  <c r="C27" i="7"/>
  <c r="B1293" i="1" s="1"/>
  <c r="C11" i="7"/>
  <c r="B1277" i="1" s="1"/>
  <c r="C50" i="7"/>
  <c r="C1316" i="1" s="1"/>
  <c r="C26" i="7"/>
  <c r="C1292" i="1" s="1"/>
  <c r="C33" i="7"/>
  <c r="B1299" i="1" s="1"/>
  <c r="C63" i="7"/>
  <c r="C1329" i="1" s="1"/>
  <c r="C55" i="7"/>
  <c r="B1321" i="1" s="1"/>
  <c r="C47" i="7"/>
  <c r="B1313" i="1" s="1"/>
  <c r="C39" i="7"/>
  <c r="B1305" i="1" s="1"/>
  <c r="C31" i="7"/>
  <c r="B1297" i="1" s="1"/>
  <c r="C23" i="7"/>
  <c r="B1289" i="1" s="1"/>
  <c r="C15" i="7"/>
  <c r="B1281" i="1" s="1"/>
  <c r="C7" i="7"/>
  <c r="B1273" i="1" s="1"/>
  <c r="C62" i="7"/>
  <c r="B1328" i="1" s="1"/>
  <c r="C54" i="7"/>
  <c r="C1320" i="1" s="1"/>
  <c r="C46" i="7"/>
  <c r="C1312" i="1" s="1"/>
  <c r="C38" i="7"/>
  <c r="C1304" i="1" s="1"/>
  <c r="C30" i="7"/>
  <c r="C1296" i="1" s="1"/>
  <c r="C22" i="7"/>
  <c r="C1288" i="1" s="1"/>
  <c r="C14" i="7"/>
  <c r="C1280" i="1" s="1"/>
  <c r="C6" i="7"/>
  <c r="C1272" i="1" s="1"/>
  <c r="C51" i="7"/>
  <c r="B1317" i="1" s="1"/>
  <c r="C34" i="7"/>
  <c r="C1300" i="1" s="1"/>
  <c r="C17" i="7"/>
  <c r="B1283" i="1" s="1"/>
  <c r="C61" i="7"/>
  <c r="C1327" i="1" s="1"/>
  <c r="C53" i="7"/>
  <c r="B1319" i="1" s="1"/>
  <c r="C45" i="7"/>
  <c r="B1311" i="1" s="1"/>
  <c r="C37" i="7"/>
  <c r="B1303" i="1" s="1"/>
  <c r="C29" i="7"/>
  <c r="B1295" i="1" s="1"/>
  <c r="C21" i="7"/>
  <c r="B1287" i="1" s="1"/>
  <c r="C13" i="7"/>
  <c r="B1279" i="1" s="1"/>
  <c r="A1314" i="1"/>
  <c r="A1310" i="1"/>
  <c r="A1306" i="1"/>
  <c r="A1302" i="1"/>
  <c r="A1298" i="1"/>
  <c r="A1294" i="1"/>
  <c r="A1290" i="1"/>
  <c r="A1286" i="1"/>
  <c r="A1282" i="1"/>
  <c r="A1278" i="1"/>
  <c r="A1274" i="1"/>
  <c r="B50" i="7"/>
  <c r="A1316" i="1" s="1"/>
  <c r="B51" i="7"/>
  <c r="A1317" i="1" s="1"/>
  <c r="B46" i="7"/>
  <c r="A1312" i="1" s="1"/>
  <c r="B47" i="7"/>
  <c r="A1313" i="1" s="1"/>
  <c r="B42" i="7"/>
  <c r="A1308" i="1" s="1"/>
  <c r="B43" i="7"/>
  <c r="A1309" i="1" s="1"/>
  <c r="B38" i="7"/>
  <c r="A1304" i="1" s="1"/>
  <c r="B39" i="7"/>
  <c r="A1305" i="1" s="1"/>
  <c r="B34" i="7"/>
  <c r="A1300" i="1" s="1"/>
  <c r="B35" i="7"/>
  <c r="A1301" i="1" s="1"/>
  <c r="B30" i="7"/>
  <c r="A1296" i="1" s="1"/>
  <c r="B31" i="7"/>
  <c r="A1297" i="1" s="1"/>
  <c r="B26" i="7"/>
  <c r="A1292" i="1" s="1"/>
  <c r="B27" i="7"/>
  <c r="A1293" i="1" s="1"/>
  <c r="B22" i="7"/>
  <c r="A1288" i="1" s="1"/>
  <c r="B23" i="7"/>
  <c r="A1289" i="1" s="1"/>
  <c r="B18" i="7"/>
  <c r="A1284" i="1" s="1"/>
  <c r="B19" i="7"/>
  <c r="A1285" i="1" s="1"/>
  <c r="B14" i="7"/>
  <c r="A1280" i="1" s="1"/>
  <c r="B15" i="7"/>
  <c r="A1281" i="1" s="1"/>
  <c r="B11" i="7"/>
  <c r="A1277" i="1" s="1"/>
  <c r="B10" i="7"/>
  <c r="A1276" i="1" s="1"/>
  <c r="B1271" i="1"/>
  <c r="B5" i="7"/>
  <c r="C1271" i="1"/>
  <c r="A1270" i="1"/>
  <c r="C1326" i="1" l="1"/>
  <c r="B1286" i="1"/>
  <c r="B1318" i="1"/>
  <c r="C1281" i="1"/>
  <c r="C1291" i="1"/>
  <c r="B1280" i="1"/>
  <c r="B1302" i="1"/>
  <c r="B1304" i="1"/>
  <c r="C1279" i="1"/>
  <c r="B1310" i="1"/>
  <c r="B1294" i="1"/>
  <c r="C1299" i="1"/>
  <c r="B1325" i="1"/>
  <c r="B1278" i="1"/>
  <c r="C1315" i="1"/>
  <c r="C1303" i="1"/>
  <c r="C1301" i="1"/>
  <c r="C1319" i="1"/>
  <c r="B1284" i="1"/>
  <c r="C1324" i="1"/>
  <c r="B1272" i="1"/>
  <c r="B1292" i="1"/>
  <c r="C1307" i="1"/>
  <c r="B1327" i="1"/>
  <c r="C1295" i="1"/>
  <c r="B1300" i="1"/>
  <c r="B1274" i="1"/>
  <c r="B1312" i="1"/>
  <c r="C1275" i="1"/>
  <c r="C1287" i="1"/>
  <c r="C1313" i="1"/>
  <c r="B1308" i="1"/>
  <c r="B1320" i="1"/>
  <c r="C1283" i="1"/>
  <c r="C1309" i="1"/>
  <c r="C1321" i="1"/>
  <c r="B1288" i="1"/>
  <c r="B1296" i="1"/>
  <c r="C1328" i="1"/>
  <c r="C1273" i="1"/>
  <c r="C1289" i="1"/>
  <c r="C1297" i="1"/>
  <c r="C1305" i="1"/>
  <c r="B1329" i="1"/>
  <c r="B1282" i="1"/>
  <c r="B1290" i="1"/>
  <c r="B1298" i="1"/>
  <c r="B1306" i="1"/>
  <c r="B1314" i="1"/>
  <c r="B1322" i="1"/>
  <c r="B1276" i="1"/>
  <c r="B1316" i="1"/>
  <c r="C1311" i="1"/>
  <c r="B1323" i="1"/>
  <c r="C1277" i="1"/>
  <c r="C1285" i="1"/>
  <c r="C1293" i="1"/>
  <c r="C1317" i="1"/>
  <c r="B52" i="7"/>
  <c r="C1270" i="1"/>
  <c r="B6" i="7"/>
  <c r="A1272" i="1" s="1"/>
  <c r="B7" i="7"/>
  <c r="A1273" i="1" s="1"/>
  <c r="A1271" i="1"/>
  <c r="B53" i="7" l="1"/>
  <c r="A1319" i="1" s="1"/>
  <c r="A1318" i="1"/>
  <c r="B55" i="7" l="1"/>
  <c r="B56" i="7" s="1"/>
  <c r="B54" i="7"/>
  <c r="A1320" i="1" s="1"/>
  <c r="A1321" i="1" l="1"/>
  <c r="B57" i="7"/>
  <c r="A1323" i="1" s="1"/>
  <c r="A1322" i="1"/>
  <c r="B59" i="7" l="1"/>
  <c r="B58" i="7"/>
  <c r="A1324" i="1" s="1"/>
  <c r="B60" i="7" l="1"/>
  <c r="A1325" i="1"/>
  <c r="Y5" i="6"/>
  <c r="Z5" i="6" s="1"/>
  <c r="Y6" i="6"/>
  <c r="Z6" i="6" s="1"/>
  <c r="B820" i="1" s="1"/>
  <c r="Y7" i="6"/>
  <c r="Z7" i="6" s="1"/>
  <c r="B821" i="1" s="1"/>
  <c r="Y8" i="6"/>
  <c r="Y9" i="6"/>
  <c r="Z9" i="6" s="1"/>
  <c r="B823" i="1" s="1"/>
  <c r="Y10" i="6"/>
  <c r="Z10" i="6" s="1"/>
  <c r="B824" i="1" s="1"/>
  <c r="Y11" i="6"/>
  <c r="Z11" i="6" s="1"/>
  <c r="B825" i="1" s="1"/>
  <c r="Y12" i="6"/>
  <c r="Y13" i="6"/>
  <c r="Y14" i="6"/>
  <c r="Z14" i="6" s="1"/>
  <c r="B828" i="1" s="1"/>
  <c r="Y15" i="6"/>
  <c r="Z15" i="6" s="1"/>
  <c r="B829" i="1" s="1"/>
  <c r="Y16" i="6"/>
  <c r="Z16" i="6" s="1"/>
  <c r="Y17" i="6"/>
  <c r="Z17" i="6" s="1"/>
  <c r="B831" i="1" s="1"/>
  <c r="Y18" i="6"/>
  <c r="Z18" i="6" s="1"/>
  <c r="B832" i="1" s="1"/>
  <c r="Y19" i="6"/>
  <c r="Z19" i="6" s="1"/>
  <c r="B833" i="1" s="1"/>
  <c r="Y20" i="6"/>
  <c r="Y21" i="6"/>
  <c r="Y22" i="6"/>
  <c r="Z22" i="6" s="1"/>
  <c r="B836" i="1" s="1"/>
  <c r="Y23" i="6"/>
  <c r="Z23" i="6" s="1"/>
  <c r="B837" i="1" s="1"/>
  <c r="Y24" i="6"/>
  <c r="Y25" i="6"/>
  <c r="Z25" i="6" s="1"/>
  <c r="B839" i="1" s="1"/>
  <c r="Y26" i="6"/>
  <c r="Z26" i="6" s="1"/>
  <c r="B840" i="1" s="1"/>
  <c r="Y27" i="6"/>
  <c r="Z27" i="6" s="1"/>
  <c r="B841" i="1" s="1"/>
  <c r="Y28" i="6"/>
  <c r="Y29" i="6"/>
  <c r="Y30" i="6"/>
  <c r="Z30" i="6" s="1"/>
  <c r="B844" i="1" s="1"/>
  <c r="Y31" i="6"/>
  <c r="Z31" i="6" s="1"/>
  <c r="B845" i="1" s="1"/>
  <c r="Y32" i="6"/>
  <c r="Y33" i="6"/>
  <c r="Z33" i="6" s="1"/>
  <c r="B847" i="1" s="1"/>
  <c r="Y34" i="6"/>
  <c r="Z34" i="6" s="1"/>
  <c r="B848" i="1" s="1"/>
  <c r="Y35" i="6"/>
  <c r="Z35" i="6" s="1"/>
  <c r="B849" i="1" s="1"/>
  <c r="Y36" i="6"/>
  <c r="Y37" i="6"/>
  <c r="Y38" i="6"/>
  <c r="Z38" i="6" s="1"/>
  <c r="B852" i="1" s="1"/>
  <c r="Y39" i="6"/>
  <c r="Z39" i="6" s="1"/>
  <c r="B853" i="1" s="1"/>
  <c r="Y40" i="6"/>
  <c r="Y41" i="6"/>
  <c r="Z41" i="6" s="1"/>
  <c r="B855" i="1" s="1"/>
  <c r="Y42" i="6"/>
  <c r="Z42" i="6" s="1"/>
  <c r="B856" i="1" s="1"/>
  <c r="Y43" i="6"/>
  <c r="Z43" i="6" s="1"/>
  <c r="B857" i="1" s="1"/>
  <c r="Y44" i="6"/>
  <c r="Y45" i="6"/>
  <c r="Y46" i="6"/>
  <c r="Z46" i="6" s="1"/>
  <c r="B860" i="1" s="1"/>
  <c r="Y47" i="6"/>
  <c r="Z47" i="6" s="1"/>
  <c r="B861" i="1" s="1"/>
  <c r="Y48" i="6"/>
  <c r="Y49" i="6"/>
  <c r="Z49" i="6" s="1"/>
  <c r="B863" i="1" s="1"/>
  <c r="Y50" i="6"/>
  <c r="Z50" i="6" s="1"/>
  <c r="B864" i="1" s="1"/>
  <c r="Y51" i="6"/>
  <c r="Z51" i="6" s="1"/>
  <c r="B865" i="1" s="1"/>
  <c r="Y52" i="6"/>
  <c r="Y53" i="6"/>
  <c r="Y54" i="6"/>
  <c r="Z54" i="6" s="1"/>
  <c r="B868" i="1" s="1"/>
  <c r="Y55" i="6"/>
  <c r="Z55" i="6" s="1"/>
  <c r="B869" i="1" s="1"/>
  <c r="Y56" i="6"/>
  <c r="Y57" i="6"/>
  <c r="Z57" i="6" s="1"/>
  <c r="B871" i="1" s="1"/>
  <c r="Y58" i="6"/>
  <c r="Z58" i="6" s="1"/>
  <c r="B872" i="1" s="1"/>
  <c r="Y59" i="6"/>
  <c r="Z59" i="6" s="1"/>
  <c r="B873" i="1" s="1"/>
  <c r="Y60" i="6"/>
  <c r="Y61" i="6"/>
  <c r="Y62" i="6"/>
  <c r="Z62" i="6" s="1"/>
  <c r="B876" i="1" s="1"/>
  <c r="Y63" i="6"/>
  <c r="Z63" i="6" s="1"/>
  <c r="B877" i="1" s="1"/>
  <c r="Y64" i="6"/>
  <c r="Y65" i="6"/>
  <c r="Z65" i="6" s="1"/>
  <c r="B879" i="1" s="1"/>
  <c r="Y66" i="6"/>
  <c r="Y67" i="6"/>
  <c r="C881" i="1" s="1"/>
  <c r="Y68" i="6"/>
  <c r="Y69" i="6"/>
  <c r="Y70" i="6"/>
  <c r="Y71" i="6"/>
  <c r="Z71" i="6" s="1"/>
  <c r="B885" i="1" s="1"/>
  <c r="Y72" i="6"/>
  <c r="Y73" i="6"/>
  <c r="Z73" i="6" s="1"/>
  <c r="B887" i="1" s="1"/>
  <c r="Y74" i="6"/>
  <c r="Y75" i="6"/>
  <c r="Z75" i="6" s="1"/>
  <c r="B889" i="1" s="1"/>
  <c r="Y76" i="6"/>
  <c r="Y77" i="6"/>
  <c r="Y78" i="6"/>
  <c r="Y79" i="6"/>
  <c r="Z79" i="6" s="1"/>
  <c r="B893" i="1" s="1"/>
  <c r="Y80" i="6"/>
  <c r="Y81" i="6"/>
  <c r="Z81" i="6" s="1"/>
  <c r="B895" i="1" s="1"/>
  <c r="Y82" i="6"/>
  <c r="Y83" i="6"/>
  <c r="Z83" i="6" s="1"/>
  <c r="B897" i="1" s="1"/>
  <c r="Y84" i="6"/>
  <c r="Y85" i="6"/>
  <c r="Y86" i="6"/>
  <c r="Y87" i="6"/>
  <c r="Z87" i="6" s="1"/>
  <c r="B901" i="1" s="1"/>
  <c r="Y88" i="6"/>
  <c r="Y89" i="6"/>
  <c r="Z89" i="6" s="1"/>
  <c r="B903" i="1" s="1"/>
  <c r="Y90" i="6"/>
  <c r="Y91" i="6"/>
  <c r="Z91" i="6" s="1"/>
  <c r="B905" i="1" s="1"/>
  <c r="Y92" i="6"/>
  <c r="Y93" i="6"/>
  <c r="Y94" i="6"/>
  <c r="Y95" i="6"/>
  <c r="Z95" i="6" s="1"/>
  <c r="B909" i="1" s="1"/>
  <c r="Y96" i="6"/>
  <c r="Y97" i="6"/>
  <c r="Z97" i="6" s="1"/>
  <c r="B911" i="1" s="1"/>
  <c r="Y98" i="6"/>
  <c r="Y99" i="6"/>
  <c r="Z99" i="6" s="1"/>
  <c r="B913" i="1" s="1"/>
  <c r="Y100" i="6"/>
  <c r="Y101" i="6"/>
  <c r="Y102" i="6"/>
  <c r="Y103" i="6"/>
  <c r="Z103" i="6" s="1"/>
  <c r="B917" i="1" s="1"/>
  <c r="Y104" i="6"/>
  <c r="Y105" i="6"/>
  <c r="Z105" i="6" s="1"/>
  <c r="B919" i="1" s="1"/>
  <c r="Y106" i="6"/>
  <c r="Y107" i="6"/>
  <c r="Z107" i="6" s="1"/>
  <c r="B921" i="1" s="1"/>
  <c r="Y108" i="6"/>
  <c r="Y109" i="6"/>
  <c r="Y110" i="6"/>
  <c r="Y111" i="6"/>
  <c r="Z111" i="6" s="1"/>
  <c r="B925" i="1" s="1"/>
  <c r="Y112" i="6"/>
  <c r="Y113" i="6"/>
  <c r="Z113" i="6" s="1"/>
  <c r="B927" i="1" s="1"/>
  <c r="Y114" i="6"/>
  <c r="Y115" i="6"/>
  <c r="C929" i="1" s="1"/>
  <c r="Y116" i="6"/>
  <c r="Y117" i="6"/>
  <c r="Y118" i="6"/>
  <c r="Y119" i="6"/>
  <c r="Z119" i="6" s="1"/>
  <c r="B933" i="1" s="1"/>
  <c r="Y120" i="6"/>
  <c r="Y121" i="6"/>
  <c r="Z121" i="6" s="1"/>
  <c r="B935" i="1" s="1"/>
  <c r="Y122" i="6"/>
  <c r="Y123" i="6"/>
  <c r="Z123" i="6" s="1"/>
  <c r="B937" i="1" s="1"/>
  <c r="Y124" i="6"/>
  <c r="Y125" i="6"/>
  <c r="Y126" i="6"/>
  <c r="Y127" i="6"/>
  <c r="Z127" i="6" s="1"/>
  <c r="B941" i="1" s="1"/>
  <c r="Y128" i="6"/>
  <c r="Y129" i="6"/>
  <c r="Z129" i="6" s="1"/>
  <c r="B943" i="1" s="1"/>
  <c r="Y130" i="6"/>
  <c r="Y131" i="6"/>
  <c r="Z131" i="6" s="1"/>
  <c r="B945" i="1" s="1"/>
  <c r="Y132" i="6"/>
  <c r="Y133" i="6"/>
  <c r="Y134" i="6"/>
  <c r="Y135" i="6"/>
  <c r="Z135" i="6" s="1"/>
  <c r="B949" i="1" s="1"/>
  <c r="Y136" i="6"/>
  <c r="Y137" i="6"/>
  <c r="Z137" i="6" s="1"/>
  <c r="B951" i="1" s="1"/>
  <c r="Y138" i="6"/>
  <c r="Y139" i="6"/>
  <c r="Z139" i="6" s="1"/>
  <c r="B953" i="1" s="1"/>
  <c r="Y140" i="6"/>
  <c r="Y141" i="6"/>
  <c r="Y142" i="6"/>
  <c r="Y143" i="6"/>
  <c r="Z143" i="6" s="1"/>
  <c r="B957" i="1" s="1"/>
  <c r="Y144" i="6"/>
  <c r="Y145" i="6"/>
  <c r="Z145" i="6" s="1"/>
  <c r="B959" i="1" s="1"/>
  <c r="Y146" i="6"/>
  <c r="Y147" i="6"/>
  <c r="Z147" i="6" s="1"/>
  <c r="B961" i="1" s="1"/>
  <c r="Y148" i="6"/>
  <c r="Y149" i="6"/>
  <c r="Y150" i="6"/>
  <c r="Y151" i="6"/>
  <c r="Z151" i="6" s="1"/>
  <c r="B965" i="1" s="1"/>
  <c r="Y152" i="6"/>
  <c r="Y153" i="6"/>
  <c r="Z153" i="6" s="1"/>
  <c r="B967" i="1" s="1"/>
  <c r="Y154" i="6"/>
  <c r="Y155" i="6"/>
  <c r="Z155" i="6" s="1"/>
  <c r="B969" i="1" s="1"/>
  <c r="Y156" i="6"/>
  <c r="Y157" i="6"/>
  <c r="Y158" i="6"/>
  <c r="Y159" i="6"/>
  <c r="Z159" i="6" s="1"/>
  <c r="B973" i="1" s="1"/>
  <c r="Y160" i="6"/>
  <c r="Y161" i="6"/>
  <c r="Z161" i="6" s="1"/>
  <c r="B975" i="1" s="1"/>
  <c r="Y162" i="6"/>
  <c r="Y163" i="6"/>
  <c r="Z163" i="6" s="1"/>
  <c r="B977" i="1" s="1"/>
  <c r="Y164" i="6"/>
  <c r="Y165" i="6"/>
  <c r="Y166" i="6"/>
  <c r="Y167" i="6"/>
  <c r="Z167" i="6" s="1"/>
  <c r="B981" i="1" s="1"/>
  <c r="Y168" i="6"/>
  <c r="Y169" i="6"/>
  <c r="Z169" i="6" s="1"/>
  <c r="B983" i="1" s="1"/>
  <c r="Y170" i="6"/>
  <c r="Y171" i="6"/>
  <c r="Z171" i="6" s="1"/>
  <c r="B985" i="1" s="1"/>
  <c r="Y172" i="6"/>
  <c r="Y173" i="6"/>
  <c r="Y174" i="6"/>
  <c r="Y175" i="6"/>
  <c r="Z175" i="6" s="1"/>
  <c r="B989" i="1" s="1"/>
  <c r="Y176" i="6"/>
  <c r="Y177" i="6"/>
  <c r="Z177" i="6" s="1"/>
  <c r="B991" i="1" s="1"/>
  <c r="Y178" i="6"/>
  <c r="Y179" i="6"/>
  <c r="Z179" i="6" s="1"/>
  <c r="B993" i="1" s="1"/>
  <c r="Y180" i="6"/>
  <c r="Y181" i="6"/>
  <c r="Y182" i="6"/>
  <c r="Y183" i="6"/>
  <c r="Z183" i="6" s="1"/>
  <c r="B997" i="1" s="1"/>
  <c r="Y184" i="6"/>
  <c r="Y185" i="6"/>
  <c r="C999" i="1" s="1"/>
  <c r="Y186" i="6"/>
  <c r="Y187" i="6"/>
  <c r="Z187" i="6" s="1"/>
  <c r="B1001" i="1" s="1"/>
  <c r="Y188" i="6"/>
  <c r="Y189" i="6"/>
  <c r="Y190" i="6"/>
  <c r="Y191" i="6"/>
  <c r="Z191" i="6" s="1"/>
  <c r="B1005" i="1" s="1"/>
  <c r="Y192" i="6"/>
  <c r="Y193" i="6"/>
  <c r="Z193" i="6" s="1"/>
  <c r="B1007" i="1" s="1"/>
  <c r="Y194" i="6"/>
  <c r="Y195" i="6"/>
  <c r="Z195" i="6" s="1"/>
  <c r="B1009" i="1" s="1"/>
  <c r="Y196" i="6"/>
  <c r="Y197" i="6"/>
  <c r="Y198" i="6"/>
  <c r="Y199" i="6"/>
  <c r="Z199" i="6" s="1"/>
  <c r="B1013" i="1" s="1"/>
  <c r="Y200" i="6"/>
  <c r="Y201" i="6"/>
  <c r="Z201" i="6" s="1"/>
  <c r="B1015" i="1" s="1"/>
  <c r="Y202" i="6"/>
  <c r="Y203" i="6"/>
  <c r="Z203" i="6" s="1"/>
  <c r="B1017" i="1" s="1"/>
  <c r="Y204" i="6"/>
  <c r="Y205" i="6"/>
  <c r="Y206" i="6"/>
  <c r="Y207" i="6"/>
  <c r="Z207" i="6" s="1"/>
  <c r="B1021" i="1" s="1"/>
  <c r="Y208" i="6"/>
  <c r="Y209" i="6"/>
  <c r="Z209" i="6" s="1"/>
  <c r="B1023" i="1" s="1"/>
  <c r="Y210" i="6"/>
  <c r="Y211" i="6"/>
  <c r="Z211" i="6" s="1"/>
  <c r="B1025" i="1" s="1"/>
  <c r="Y212" i="6"/>
  <c r="Y213" i="6"/>
  <c r="Y214" i="6"/>
  <c r="Y215" i="6"/>
  <c r="Z215" i="6" s="1"/>
  <c r="B1029" i="1" s="1"/>
  <c r="Y216" i="6"/>
  <c r="Y217" i="6"/>
  <c r="Z217" i="6" s="1"/>
  <c r="B1031" i="1" s="1"/>
  <c r="Y218" i="6"/>
  <c r="Y219" i="6"/>
  <c r="Z219" i="6" s="1"/>
  <c r="B1033" i="1" s="1"/>
  <c r="Y220" i="6"/>
  <c r="Y221" i="6"/>
  <c r="Y222" i="6"/>
  <c r="Y223" i="6"/>
  <c r="Z223" i="6" s="1"/>
  <c r="B1037" i="1" s="1"/>
  <c r="Y224" i="6"/>
  <c r="Y225" i="6"/>
  <c r="Z225" i="6" s="1"/>
  <c r="B1039" i="1" s="1"/>
  <c r="Y226" i="6"/>
  <c r="Y227" i="6"/>
  <c r="Z227" i="6" s="1"/>
  <c r="B1041" i="1" s="1"/>
  <c r="Y228" i="6"/>
  <c r="Y229" i="6"/>
  <c r="Y230" i="6"/>
  <c r="Y231" i="6"/>
  <c r="Z231" i="6" s="1"/>
  <c r="B1045" i="1" s="1"/>
  <c r="Y232" i="6"/>
  <c r="Y233" i="6"/>
  <c r="Z233" i="6" s="1"/>
  <c r="B1047" i="1" s="1"/>
  <c r="Y234" i="6"/>
  <c r="Y235" i="6"/>
  <c r="Z235" i="6" s="1"/>
  <c r="B1049" i="1" s="1"/>
  <c r="Y236" i="6"/>
  <c r="Y237" i="6"/>
  <c r="Y238" i="6"/>
  <c r="Y239" i="6"/>
  <c r="Z239" i="6" s="1"/>
  <c r="B1053" i="1" s="1"/>
  <c r="Y240" i="6"/>
  <c r="Y241" i="6"/>
  <c r="Z241" i="6" s="1"/>
  <c r="B1055" i="1" s="1"/>
  <c r="Y242" i="6"/>
  <c r="Y243" i="6"/>
  <c r="Z243" i="6" s="1"/>
  <c r="B1057" i="1" s="1"/>
  <c r="Y244" i="6"/>
  <c r="Y245" i="6"/>
  <c r="Y246" i="6"/>
  <c r="Y247" i="6"/>
  <c r="Z247" i="6" s="1"/>
  <c r="B1061" i="1" s="1"/>
  <c r="Y248" i="6"/>
  <c r="Y249" i="6"/>
  <c r="Z249" i="6" s="1"/>
  <c r="B1063" i="1" s="1"/>
  <c r="Y250" i="6"/>
  <c r="Y251" i="6"/>
  <c r="Z251" i="6" s="1"/>
  <c r="B1065" i="1" s="1"/>
  <c r="Y252" i="6"/>
  <c r="Y253" i="6"/>
  <c r="Y254" i="6"/>
  <c r="Y255" i="6"/>
  <c r="Z255" i="6" s="1"/>
  <c r="B1069" i="1" s="1"/>
  <c r="Y256" i="6"/>
  <c r="Y257" i="6"/>
  <c r="Z257" i="6" s="1"/>
  <c r="B1071" i="1" s="1"/>
  <c r="Y258" i="6"/>
  <c r="Y259" i="6"/>
  <c r="Z259" i="6" s="1"/>
  <c r="B1073" i="1" s="1"/>
  <c r="Y260" i="6"/>
  <c r="Y261" i="6"/>
  <c r="Y262" i="6"/>
  <c r="Y263" i="6"/>
  <c r="Z263" i="6" s="1"/>
  <c r="B1077" i="1" s="1"/>
  <c r="Y264" i="6"/>
  <c r="Y265" i="6"/>
  <c r="Z265" i="6" s="1"/>
  <c r="B1079" i="1" s="1"/>
  <c r="Y266" i="6"/>
  <c r="Y267" i="6"/>
  <c r="Z267" i="6" s="1"/>
  <c r="B1081" i="1" s="1"/>
  <c r="Y268" i="6"/>
  <c r="Y269" i="6"/>
  <c r="Y270" i="6"/>
  <c r="Y271" i="6"/>
  <c r="Z271" i="6" s="1"/>
  <c r="B1085" i="1" s="1"/>
  <c r="Y272" i="6"/>
  <c r="Y273" i="6"/>
  <c r="Z273" i="6" s="1"/>
  <c r="B1087" i="1" s="1"/>
  <c r="Y274" i="6"/>
  <c r="Y275" i="6"/>
  <c r="Z275" i="6" s="1"/>
  <c r="B1089" i="1" s="1"/>
  <c r="Y276" i="6"/>
  <c r="Y277" i="6"/>
  <c r="Y278" i="6"/>
  <c r="Y279" i="6"/>
  <c r="Z279" i="6" s="1"/>
  <c r="B1093" i="1" s="1"/>
  <c r="Y280" i="6"/>
  <c r="Y281" i="6"/>
  <c r="Z281" i="6" s="1"/>
  <c r="B1095" i="1" s="1"/>
  <c r="Y282" i="6"/>
  <c r="Y283" i="6"/>
  <c r="Z283" i="6" s="1"/>
  <c r="B1097" i="1" s="1"/>
  <c r="Y284" i="6"/>
  <c r="Y285" i="6"/>
  <c r="Y286" i="6"/>
  <c r="Y287" i="6"/>
  <c r="Z287" i="6" s="1"/>
  <c r="B1101" i="1" s="1"/>
  <c r="Y288" i="6"/>
  <c r="Y289" i="6"/>
  <c r="Z289" i="6" s="1"/>
  <c r="B1103" i="1" s="1"/>
  <c r="Y290" i="6"/>
  <c r="Y291" i="6"/>
  <c r="Z291" i="6" s="1"/>
  <c r="B1105" i="1" s="1"/>
  <c r="Y292" i="6"/>
  <c r="Y293" i="6"/>
  <c r="Y294" i="6"/>
  <c r="Y295" i="6"/>
  <c r="Z295" i="6" s="1"/>
  <c r="B1109" i="1" s="1"/>
  <c r="Y296" i="6"/>
  <c r="Y297" i="6"/>
  <c r="Z297" i="6" s="1"/>
  <c r="B1111" i="1" s="1"/>
  <c r="Y298" i="6"/>
  <c r="Y299" i="6"/>
  <c r="Z299" i="6" s="1"/>
  <c r="B1113" i="1" s="1"/>
  <c r="Y300" i="6"/>
  <c r="Y301" i="6"/>
  <c r="Y302" i="6"/>
  <c r="Y303" i="6"/>
  <c r="Z303" i="6" s="1"/>
  <c r="B1117" i="1" s="1"/>
  <c r="Y304" i="6"/>
  <c r="Y305" i="6"/>
  <c r="Z305" i="6" s="1"/>
  <c r="B1119" i="1" s="1"/>
  <c r="Y306" i="6"/>
  <c r="Y307" i="6"/>
  <c r="Z307" i="6" s="1"/>
  <c r="B1121" i="1" s="1"/>
  <c r="Y308" i="6"/>
  <c r="Y309" i="6"/>
  <c r="Y310" i="6"/>
  <c r="Y311" i="6"/>
  <c r="Z311" i="6" s="1"/>
  <c r="B1125" i="1" s="1"/>
  <c r="Y312" i="6"/>
  <c r="Y313" i="6"/>
  <c r="Z313" i="6" s="1"/>
  <c r="B1127" i="1" s="1"/>
  <c r="Y314" i="6"/>
  <c r="Y315" i="6"/>
  <c r="Z315" i="6" s="1"/>
  <c r="B1129" i="1" s="1"/>
  <c r="Y316" i="6"/>
  <c r="Y317" i="6"/>
  <c r="Y318" i="6"/>
  <c r="Z318" i="6" s="1"/>
  <c r="B1132" i="1" s="1"/>
  <c r="Y319" i="6"/>
  <c r="Z319" i="6" s="1"/>
  <c r="B1133" i="1" s="1"/>
  <c r="Y320" i="6"/>
  <c r="Z320" i="6" s="1"/>
  <c r="B1134" i="1" s="1"/>
  <c r="Y321" i="6"/>
  <c r="Y322" i="6"/>
  <c r="Z322" i="6" s="1"/>
  <c r="B1136" i="1" s="1"/>
  <c r="Y323" i="6"/>
  <c r="Z323" i="6" s="1"/>
  <c r="B1137" i="1" s="1"/>
  <c r="Y324" i="6"/>
  <c r="Y325" i="6"/>
  <c r="Y326" i="6"/>
  <c r="Y327" i="6"/>
  <c r="Z327" i="6" s="1"/>
  <c r="B1141" i="1" s="1"/>
  <c r="Y328" i="6"/>
  <c r="Z328" i="6" s="1"/>
  <c r="B1142" i="1" s="1"/>
  <c r="Y329" i="6"/>
  <c r="Z329" i="6" s="1"/>
  <c r="B1143" i="1" s="1"/>
  <c r="Y330" i="6"/>
  <c r="Y331" i="6"/>
  <c r="Y332" i="6"/>
  <c r="Z332" i="6" s="1"/>
  <c r="B1146" i="1" s="1"/>
  <c r="Y333" i="6"/>
  <c r="Y334" i="6"/>
  <c r="Y335" i="6"/>
  <c r="Y336" i="6"/>
  <c r="Z336" i="6" s="1"/>
  <c r="B1150" i="1" s="1"/>
  <c r="Y337" i="6"/>
  <c r="Z337" i="6" s="1"/>
  <c r="B1151" i="1" s="1"/>
  <c r="Y338" i="6"/>
  <c r="Z338" i="6" s="1"/>
  <c r="B1152" i="1" s="1"/>
  <c r="Y339" i="6"/>
  <c r="Y340" i="6"/>
  <c r="Y341" i="6"/>
  <c r="Z341" i="6" s="1"/>
  <c r="B1155" i="1" s="1"/>
  <c r="Y342" i="6"/>
  <c r="Y343" i="6"/>
  <c r="Z343" i="6" s="1"/>
  <c r="B1157" i="1" s="1"/>
  <c r="Y344" i="6"/>
  <c r="Y345" i="6"/>
  <c r="Z345" i="6" s="1"/>
  <c r="B1159" i="1" s="1"/>
  <c r="Y346" i="6"/>
  <c r="Z346" i="6" s="1"/>
  <c r="B1160" i="1" s="1"/>
  <c r="Y347" i="6"/>
  <c r="Z347" i="6" s="1"/>
  <c r="B1161" i="1" s="1"/>
  <c r="Y348" i="6"/>
  <c r="Y349" i="6"/>
  <c r="Z349" i="6" s="1"/>
  <c r="B1163" i="1" s="1"/>
  <c r="Y350" i="6"/>
  <c r="Z350" i="6" s="1"/>
  <c r="B1164" i="1" s="1"/>
  <c r="Y351" i="6"/>
  <c r="Z351" i="6" s="1"/>
  <c r="B1165" i="1" s="1"/>
  <c r="Y352" i="6"/>
  <c r="Y353" i="6"/>
  <c r="Z353" i="6" s="1"/>
  <c r="B1167" i="1" s="1"/>
  <c r="Y354" i="6"/>
  <c r="Z354" i="6" s="1"/>
  <c r="B1168" i="1" s="1"/>
  <c r="Y355" i="6"/>
  <c r="Z355" i="6" s="1"/>
  <c r="B1169" i="1" s="1"/>
  <c r="Y356" i="6"/>
  <c r="Y357" i="6"/>
  <c r="Z357" i="6" s="1"/>
  <c r="B1171" i="1" s="1"/>
  <c r="Y358" i="6"/>
  <c r="Z358" i="6" s="1"/>
  <c r="B1172" i="1" s="1"/>
  <c r="Y359" i="6"/>
  <c r="Z359" i="6" s="1"/>
  <c r="B1173" i="1" s="1"/>
  <c r="Y360" i="6"/>
  <c r="Y361" i="6"/>
  <c r="Z361" i="6" s="1"/>
  <c r="B1175" i="1" s="1"/>
  <c r="Y362" i="6"/>
  <c r="Z362" i="6" s="1"/>
  <c r="B1176" i="1" s="1"/>
  <c r="Y363" i="6"/>
  <c r="Z363" i="6" s="1"/>
  <c r="B1177" i="1" s="1"/>
  <c r="Y364" i="6"/>
  <c r="Y365" i="6"/>
  <c r="Z365" i="6" s="1"/>
  <c r="B1179" i="1" s="1"/>
  <c r="Y366" i="6"/>
  <c r="Z366" i="6" s="1"/>
  <c r="B1180" i="1" s="1"/>
  <c r="Y367" i="6"/>
  <c r="Z367" i="6" s="1"/>
  <c r="B1181" i="1" s="1"/>
  <c r="Y368" i="6"/>
  <c r="Y369" i="6"/>
  <c r="Z369" i="6" s="1"/>
  <c r="B1183" i="1" s="1"/>
  <c r="Y370" i="6"/>
  <c r="Z370" i="6" s="1"/>
  <c r="B1184" i="1" s="1"/>
  <c r="Y371" i="6"/>
  <c r="Z371" i="6" s="1"/>
  <c r="B1185" i="1" s="1"/>
  <c r="Y372" i="6"/>
  <c r="Y373" i="6"/>
  <c r="Z373" i="6" s="1"/>
  <c r="B1187" i="1" s="1"/>
  <c r="Y374" i="6"/>
  <c r="Z374" i="6" s="1"/>
  <c r="B1188" i="1" s="1"/>
  <c r="Y375" i="6"/>
  <c r="Z375" i="6" s="1"/>
  <c r="B1189" i="1" s="1"/>
  <c r="Y376" i="6"/>
  <c r="Y377" i="6"/>
  <c r="Z377" i="6" s="1"/>
  <c r="B1191" i="1" s="1"/>
  <c r="Y378" i="6"/>
  <c r="Z378" i="6" s="1"/>
  <c r="B1192" i="1" s="1"/>
  <c r="Y379" i="6"/>
  <c r="Z379" i="6" s="1"/>
  <c r="B1193" i="1" s="1"/>
  <c r="Y380" i="6"/>
  <c r="Y381" i="6"/>
  <c r="Z381" i="6" s="1"/>
  <c r="B1195" i="1" s="1"/>
  <c r="Y382" i="6"/>
  <c r="Z382" i="6" s="1"/>
  <c r="B1196" i="1" s="1"/>
  <c r="Y383" i="6"/>
  <c r="Z383" i="6" s="1"/>
  <c r="B1197" i="1" s="1"/>
  <c r="Y384" i="6"/>
  <c r="Y385" i="6"/>
  <c r="Z385" i="6" s="1"/>
  <c r="B1199" i="1" s="1"/>
  <c r="Y386" i="6"/>
  <c r="Z386" i="6" s="1"/>
  <c r="B1200" i="1" s="1"/>
  <c r="Y387" i="6"/>
  <c r="Z387" i="6" s="1"/>
  <c r="B1201" i="1" s="1"/>
  <c r="Y388" i="6"/>
  <c r="Y389" i="6"/>
  <c r="Z389" i="6" s="1"/>
  <c r="B1203" i="1" s="1"/>
  <c r="Y390" i="6"/>
  <c r="Z390" i="6" s="1"/>
  <c r="B1204" i="1" s="1"/>
  <c r="Y391" i="6"/>
  <c r="Z391" i="6" s="1"/>
  <c r="B1205" i="1" s="1"/>
  <c r="Y392" i="6"/>
  <c r="Y393" i="6"/>
  <c r="Z393" i="6" s="1"/>
  <c r="B1207" i="1" s="1"/>
  <c r="Y394" i="6"/>
  <c r="Z394" i="6" s="1"/>
  <c r="B1208" i="1" s="1"/>
  <c r="Y395" i="6"/>
  <c r="Z395" i="6" s="1"/>
  <c r="B1209" i="1" s="1"/>
  <c r="Y396" i="6"/>
  <c r="Y397" i="6"/>
  <c r="Z397" i="6" s="1"/>
  <c r="B1211" i="1" s="1"/>
  <c r="Y398" i="6"/>
  <c r="Z398" i="6" s="1"/>
  <c r="B1212" i="1" s="1"/>
  <c r="Y399" i="6"/>
  <c r="Z399" i="6" s="1"/>
  <c r="B1213" i="1" s="1"/>
  <c r="Y400" i="6"/>
  <c r="Y401" i="6"/>
  <c r="Z401" i="6" s="1"/>
  <c r="B1215" i="1" s="1"/>
  <c r="Y402" i="6"/>
  <c r="Z402" i="6" s="1"/>
  <c r="B1216" i="1" s="1"/>
  <c r="Y403" i="6"/>
  <c r="Z403" i="6" s="1"/>
  <c r="B1217" i="1" s="1"/>
  <c r="Y404" i="6"/>
  <c r="Y405" i="6"/>
  <c r="Z405" i="6" s="1"/>
  <c r="B1219" i="1" s="1"/>
  <c r="Y406" i="6"/>
  <c r="Z406" i="6" s="1"/>
  <c r="B1220" i="1" s="1"/>
  <c r="Y407" i="6"/>
  <c r="Z407" i="6" s="1"/>
  <c r="B1221" i="1" s="1"/>
  <c r="Y408" i="6"/>
  <c r="Y409" i="6"/>
  <c r="Z409" i="6" s="1"/>
  <c r="B1223" i="1" s="1"/>
  <c r="Y410" i="6"/>
  <c r="Z410" i="6" s="1"/>
  <c r="B1224" i="1" s="1"/>
  <c r="Y411" i="6"/>
  <c r="Z411" i="6" s="1"/>
  <c r="B1225" i="1" s="1"/>
  <c r="Y412" i="6"/>
  <c r="Y413" i="6"/>
  <c r="Z413" i="6" s="1"/>
  <c r="B1227" i="1" s="1"/>
  <c r="Y414" i="6"/>
  <c r="Z414" i="6" s="1"/>
  <c r="B1228" i="1" s="1"/>
  <c r="Y415" i="6"/>
  <c r="Z415" i="6" s="1"/>
  <c r="B1229" i="1" s="1"/>
  <c r="Y416" i="6"/>
  <c r="Y417" i="6"/>
  <c r="Z417" i="6" s="1"/>
  <c r="B1231" i="1" s="1"/>
  <c r="Y418" i="6"/>
  <c r="Z418" i="6" s="1"/>
  <c r="B1232" i="1" s="1"/>
  <c r="Y419" i="6"/>
  <c r="Z419" i="6" s="1"/>
  <c r="B1233" i="1" s="1"/>
  <c r="Y420" i="6"/>
  <c r="Y421" i="6"/>
  <c r="Z421" i="6" s="1"/>
  <c r="B1235" i="1" s="1"/>
  <c r="Y422" i="6"/>
  <c r="Z422" i="6" s="1"/>
  <c r="B1236" i="1" s="1"/>
  <c r="Y423" i="6"/>
  <c r="Z423" i="6" s="1"/>
  <c r="B1237" i="1" s="1"/>
  <c r="Y424" i="6"/>
  <c r="Y425" i="6"/>
  <c r="Z425" i="6" s="1"/>
  <c r="B1239" i="1" s="1"/>
  <c r="Y426" i="6"/>
  <c r="Z426" i="6" s="1"/>
  <c r="B1240" i="1" s="1"/>
  <c r="Y427" i="6"/>
  <c r="Z427" i="6" s="1"/>
  <c r="B1241" i="1" s="1"/>
  <c r="Y428" i="6"/>
  <c r="Y429" i="6"/>
  <c r="Z429" i="6" s="1"/>
  <c r="B1243" i="1" s="1"/>
  <c r="Y430" i="6"/>
  <c r="Z430" i="6" s="1"/>
  <c r="B1244" i="1" s="1"/>
  <c r="Y431" i="6"/>
  <c r="Z431" i="6" s="1"/>
  <c r="B1245" i="1" s="1"/>
  <c r="Y432" i="6"/>
  <c r="Y433" i="6"/>
  <c r="Z433" i="6" s="1"/>
  <c r="B1247" i="1" s="1"/>
  <c r="Y434" i="6"/>
  <c r="Z434" i="6" s="1"/>
  <c r="B1248" i="1" s="1"/>
  <c r="Y435" i="6"/>
  <c r="Z435" i="6" s="1"/>
  <c r="B1249" i="1" s="1"/>
  <c r="Y436" i="6"/>
  <c r="Y437" i="6"/>
  <c r="Z437" i="6" s="1"/>
  <c r="B1251" i="1" s="1"/>
  <c r="Y438" i="6"/>
  <c r="Z438" i="6" s="1"/>
  <c r="B1252" i="1" s="1"/>
  <c r="Y439" i="6"/>
  <c r="Z439" i="6" s="1"/>
  <c r="B1253" i="1" s="1"/>
  <c r="Y440" i="6"/>
  <c r="Y441" i="6"/>
  <c r="C1255" i="1" s="1"/>
  <c r="Y442" i="6"/>
  <c r="Z442" i="6" s="1"/>
  <c r="B1256" i="1" s="1"/>
  <c r="Y443" i="6"/>
  <c r="Z443" i="6" s="1"/>
  <c r="B1257" i="1" s="1"/>
  <c r="Y444" i="6"/>
  <c r="Y445" i="6"/>
  <c r="Z445" i="6" s="1"/>
  <c r="B1259" i="1" s="1"/>
  <c r="Y446" i="6"/>
  <c r="Z446" i="6" s="1"/>
  <c r="B1260" i="1" s="1"/>
  <c r="Y447" i="6"/>
  <c r="Z447" i="6" s="1"/>
  <c r="B1261" i="1" s="1"/>
  <c r="Y448" i="6"/>
  <c r="Y449" i="6"/>
  <c r="Z449" i="6" s="1"/>
  <c r="B1263" i="1" s="1"/>
  <c r="Y450" i="6"/>
  <c r="Z450" i="6" s="1"/>
  <c r="B1264" i="1" s="1"/>
  <c r="Y451" i="6"/>
  <c r="Z451" i="6" s="1"/>
  <c r="B1265" i="1" s="1"/>
  <c r="Y452" i="6"/>
  <c r="Y453" i="6"/>
  <c r="Z453" i="6" s="1"/>
  <c r="B1267" i="1" s="1"/>
  <c r="Y454" i="6"/>
  <c r="Z454" i="6" s="1"/>
  <c r="B1268" i="1" s="1"/>
  <c r="Y455" i="6"/>
  <c r="Z455" i="6" s="1"/>
  <c r="B1269" i="1" s="1"/>
  <c r="Y4" i="6"/>
  <c r="Y3" i="6"/>
  <c r="C817" i="1" s="1"/>
  <c r="P4" i="6"/>
  <c r="Q4" i="6" s="1"/>
  <c r="B365" i="1" s="1"/>
  <c r="P5" i="6"/>
  <c r="Q5" i="6" s="1"/>
  <c r="B366" i="1" s="1"/>
  <c r="P6" i="6"/>
  <c r="Q6" i="6" s="1"/>
  <c r="B367" i="1" s="1"/>
  <c r="P7" i="6"/>
  <c r="Q7" i="6" s="1"/>
  <c r="B368" i="1" s="1"/>
  <c r="P8" i="6"/>
  <c r="Q8" i="6" s="1"/>
  <c r="B369" i="1" s="1"/>
  <c r="P9" i="6"/>
  <c r="Q9" i="6" s="1"/>
  <c r="B370" i="1" s="1"/>
  <c r="P10" i="6"/>
  <c r="Q10" i="6" s="1"/>
  <c r="B371" i="1" s="1"/>
  <c r="P11" i="6"/>
  <c r="Q11" i="6" s="1"/>
  <c r="B372" i="1" s="1"/>
  <c r="P12" i="6"/>
  <c r="Q12" i="6" s="1"/>
  <c r="B373" i="1" s="1"/>
  <c r="P13" i="6"/>
  <c r="Q13" i="6" s="1"/>
  <c r="B374" i="1" s="1"/>
  <c r="P14" i="6"/>
  <c r="Q14" i="6" s="1"/>
  <c r="B375" i="1" s="1"/>
  <c r="P15" i="6"/>
  <c r="Q15" i="6" s="1"/>
  <c r="B376" i="1" s="1"/>
  <c r="P16" i="6"/>
  <c r="Q16" i="6" s="1"/>
  <c r="B377" i="1" s="1"/>
  <c r="P17" i="6"/>
  <c r="Q17" i="6" s="1"/>
  <c r="B378" i="1" s="1"/>
  <c r="P18" i="6"/>
  <c r="Q18" i="6" s="1"/>
  <c r="B379" i="1" s="1"/>
  <c r="P19" i="6"/>
  <c r="Q19" i="6" s="1"/>
  <c r="B380" i="1" s="1"/>
  <c r="P20" i="6"/>
  <c r="Q20" i="6" s="1"/>
  <c r="B381" i="1" s="1"/>
  <c r="P21" i="6"/>
  <c r="Q21" i="6" s="1"/>
  <c r="B382" i="1" s="1"/>
  <c r="P22" i="6"/>
  <c r="Q22" i="6" s="1"/>
  <c r="B383" i="1" s="1"/>
  <c r="P23" i="6"/>
  <c r="Q23" i="6" s="1"/>
  <c r="B384" i="1" s="1"/>
  <c r="P24" i="6"/>
  <c r="Q24" i="6" s="1"/>
  <c r="B385" i="1" s="1"/>
  <c r="P25" i="6"/>
  <c r="Q25" i="6" s="1"/>
  <c r="B386" i="1" s="1"/>
  <c r="P26" i="6"/>
  <c r="Q26" i="6" s="1"/>
  <c r="B387" i="1" s="1"/>
  <c r="P27" i="6"/>
  <c r="Q27" i="6" s="1"/>
  <c r="B388" i="1" s="1"/>
  <c r="P28" i="6"/>
  <c r="Q28" i="6" s="1"/>
  <c r="B389" i="1" s="1"/>
  <c r="P29" i="6"/>
  <c r="Q29" i="6" s="1"/>
  <c r="B390" i="1" s="1"/>
  <c r="P30" i="6"/>
  <c r="Q30" i="6" s="1"/>
  <c r="B391" i="1" s="1"/>
  <c r="P31" i="6"/>
  <c r="Q31" i="6" s="1"/>
  <c r="B392" i="1" s="1"/>
  <c r="P32" i="6"/>
  <c r="Q32" i="6" s="1"/>
  <c r="B393" i="1" s="1"/>
  <c r="P33" i="6"/>
  <c r="Q33" i="6" s="1"/>
  <c r="B394" i="1" s="1"/>
  <c r="P34" i="6"/>
  <c r="Q34" i="6" s="1"/>
  <c r="B395" i="1" s="1"/>
  <c r="P35" i="6"/>
  <c r="Q35" i="6" s="1"/>
  <c r="B396" i="1" s="1"/>
  <c r="P36" i="6"/>
  <c r="Q36" i="6" s="1"/>
  <c r="B397" i="1" s="1"/>
  <c r="P37" i="6"/>
  <c r="Q37" i="6" s="1"/>
  <c r="B398" i="1" s="1"/>
  <c r="P38" i="6"/>
  <c r="Q38" i="6" s="1"/>
  <c r="B399" i="1" s="1"/>
  <c r="P39" i="6"/>
  <c r="Q39" i="6" s="1"/>
  <c r="B400" i="1" s="1"/>
  <c r="P40" i="6"/>
  <c r="Q40" i="6" s="1"/>
  <c r="B401" i="1" s="1"/>
  <c r="P41" i="6"/>
  <c r="Q41" i="6" s="1"/>
  <c r="B402" i="1" s="1"/>
  <c r="P42" i="6"/>
  <c r="Q42" i="6" s="1"/>
  <c r="B403" i="1" s="1"/>
  <c r="P43" i="6"/>
  <c r="Q43" i="6" s="1"/>
  <c r="B404" i="1" s="1"/>
  <c r="P44" i="6"/>
  <c r="Q44" i="6" s="1"/>
  <c r="B405" i="1" s="1"/>
  <c r="P45" i="6"/>
  <c r="Q45" i="6" s="1"/>
  <c r="B406" i="1" s="1"/>
  <c r="P46" i="6"/>
  <c r="Q46" i="6" s="1"/>
  <c r="B407" i="1" s="1"/>
  <c r="P47" i="6"/>
  <c r="Q47" i="6" s="1"/>
  <c r="B408" i="1" s="1"/>
  <c r="P48" i="6"/>
  <c r="Q48" i="6" s="1"/>
  <c r="B409" i="1" s="1"/>
  <c r="P49" i="6"/>
  <c r="Q49" i="6" s="1"/>
  <c r="B410" i="1" s="1"/>
  <c r="P50" i="6"/>
  <c r="Q50" i="6" s="1"/>
  <c r="B411" i="1" s="1"/>
  <c r="P51" i="6"/>
  <c r="Q51" i="6" s="1"/>
  <c r="B412" i="1" s="1"/>
  <c r="P52" i="6"/>
  <c r="Q52" i="6" s="1"/>
  <c r="B413" i="1" s="1"/>
  <c r="P53" i="6"/>
  <c r="Q53" i="6" s="1"/>
  <c r="B414" i="1" s="1"/>
  <c r="P54" i="6"/>
  <c r="Q54" i="6" s="1"/>
  <c r="B415" i="1" s="1"/>
  <c r="P55" i="6"/>
  <c r="Q55" i="6" s="1"/>
  <c r="B416" i="1" s="1"/>
  <c r="P56" i="6"/>
  <c r="Q56" i="6" s="1"/>
  <c r="B417" i="1" s="1"/>
  <c r="P57" i="6"/>
  <c r="Q57" i="6" s="1"/>
  <c r="B418" i="1" s="1"/>
  <c r="P58" i="6"/>
  <c r="Q58" i="6" s="1"/>
  <c r="B419" i="1" s="1"/>
  <c r="P59" i="6"/>
  <c r="Q59" i="6" s="1"/>
  <c r="B420" i="1" s="1"/>
  <c r="P60" i="6"/>
  <c r="Q60" i="6" s="1"/>
  <c r="B421" i="1" s="1"/>
  <c r="P61" i="6"/>
  <c r="Q61" i="6" s="1"/>
  <c r="B422" i="1" s="1"/>
  <c r="P62" i="6"/>
  <c r="Q62" i="6" s="1"/>
  <c r="B423" i="1" s="1"/>
  <c r="P63" i="6"/>
  <c r="Q63" i="6" s="1"/>
  <c r="B424" i="1" s="1"/>
  <c r="P64" i="6"/>
  <c r="Q64" i="6" s="1"/>
  <c r="B425" i="1" s="1"/>
  <c r="P65" i="6"/>
  <c r="Q65" i="6" s="1"/>
  <c r="B426" i="1" s="1"/>
  <c r="P66" i="6"/>
  <c r="Q66" i="6" s="1"/>
  <c r="B427" i="1" s="1"/>
  <c r="P67" i="6"/>
  <c r="Q67" i="6" s="1"/>
  <c r="B428" i="1" s="1"/>
  <c r="P68" i="6"/>
  <c r="Q68" i="6" s="1"/>
  <c r="B429" i="1" s="1"/>
  <c r="P69" i="6"/>
  <c r="Q69" i="6" s="1"/>
  <c r="B430" i="1" s="1"/>
  <c r="P70" i="6"/>
  <c r="Q70" i="6" s="1"/>
  <c r="B431" i="1" s="1"/>
  <c r="P71" i="6"/>
  <c r="Q71" i="6" s="1"/>
  <c r="B432" i="1" s="1"/>
  <c r="P72" i="6"/>
  <c r="Q72" i="6" s="1"/>
  <c r="B433" i="1" s="1"/>
  <c r="P73" i="6"/>
  <c r="Q73" i="6" s="1"/>
  <c r="B434" i="1" s="1"/>
  <c r="P74" i="6"/>
  <c r="Q74" i="6" s="1"/>
  <c r="B435" i="1" s="1"/>
  <c r="P75" i="6"/>
  <c r="Q75" i="6" s="1"/>
  <c r="B436" i="1" s="1"/>
  <c r="P76" i="6"/>
  <c r="Q76" i="6" s="1"/>
  <c r="B437" i="1" s="1"/>
  <c r="P77" i="6"/>
  <c r="Q77" i="6" s="1"/>
  <c r="B438" i="1" s="1"/>
  <c r="P78" i="6"/>
  <c r="Q78" i="6" s="1"/>
  <c r="B439" i="1" s="1"/>
  <c r="P79" i="6"/>
  <c r="Q79" i="6" s="1"/>
  <c r="B440" i="1" s="1"/>
  <c r="P80" i="6"/>
  <c r="Q80" i="6" s="1"/>
  <c r="B441" i="1" s="1"/>
  <c r="P81" i="6"/>
  <c r="Q81" i="6" s="1"/>
  <c r="B442" i="1" s="1"/>
  <c r="P82" i="6"/>
  <c r="Q82" i="6" s="1"/>
  <c r="B443" i="1" s="1"/>
  <c r="P83" i="6"/>
  <c r="Q83" i="6" s="1"/>
  <c r="B444" i="1" s="1"/>
  <c r="P84" i="6"/>
  <c r="Q84" i="6" s="1"/>
  <c r="B445" i="1" s="1"/>
  <c r="P85" i="6"/>
  <c r="Q85" i="6" s="1"/>
  <c r="B446" i="1" s="1"/>
  <c r="P86" i="6"/>
  <c r="Q86" i="6" s="1"/>
  <c r="B447" i="1" s="1"/>
  <c r="P87" i="6"/>
  <c r="Q87" i="6" s="1"/>
  <c r="B448" i="1" s="1"/>
  <c r="P88" i="6"/>
  <c r="Q88" i="6" s="1"/>
  <c r="B449" i="1" s="1"/>
  <c r="P89" i="6"/>
  <c r="Q89" i="6" s="1"/>
  <c r="B450" i="1" s="1"/>
  <c r="P90" i="6"/>
  <c r="Q90" i="6" s="1"/>
  <c r="B451" i="1" s="1"/>
  <c r="P91" i="6"/>
  <c r="Q91" i="6" s="1"/>
  <c r="B452" i="1" s="1"/>
  <c r="P92" i="6"/>
  <c r="Q92" i="6" s="1"/>
  <c r="B453" i="1" s="1"/>
  <c r="P93" i="6"/>
  <c r="Q93" i="6" s="1"/>
  <c r="B454" i="1" s="1"/>
  <c r="P94" i="6"/>
  <c r="Q94" i="6" s="1"/>
  <c r="B455" i="1" s="1"/>
  <c r="P95" i="6"/>
  <c r="Q95" i="6" s="1"/>
  <c r="B456" i="1" s="1"/>
  <c r="P96" i="6"/>
  <c r="Q96" i="6" s="1"/>
  <c r="B457" i="1" s="1"/>
  <c r="P97" i="6"/>
  <c r="Q97" i="6" s="1"/>
  <c r="B458" i="1" s="1"/>
  <c r="P98" i="6"/>
  <c r="Q98" i="6" s="1"/>
  <c r="B459" i="1" s="1"/>
  <c r="P99" i="6"/>
  <c r="Q99" i="6" s="1"/>
  <c r="B460" i="1" s="1"/>
  <c r="P100" i="6"/>
  <c r="Q100" i="6" s="1"/>
  <c r="B461" i="1" s="1"/>
  <c r="P101" i="6"/>
  <c r="Q101" i="6" s="1"/>
  <c r="B462" i="1" s="1"/>
  <c r="P102" i="6"/>
  <c r="Q102" i="6" s="1"/>
  <c r="B463" i="1" s="1"/>
  <c r="P103" i="6"/>
  <c r="Q103" i="6" s="1"/>
  <c r="B464" i="1" s="1"/>
  <c r="P104" i="6"/>
  <c r="Q104" i="6" s="1"/>
  <c r="B465" i="1" s="1"/>
  <c r="P105" i="6"/>
  <c r="Q105" i="6" s="1"/>
  <c r="B466" i="1" s="1"/>
  <c r="P106" i="6"/>
  <c r="Q106" i="6" s="1"/>
  <c r="B467" i="1" s="1"/>
  <c r="P107" i="6"/>
  <c r="Q107" i="6" s="1"/>
  <c r="B468" i="1" s="1"/>
  <c r="P108" i="6"/>
  <c r="Q108" i="6" s="1"/>
  <c r="B469" i="1" s="1"/>
  <c r="P109" i="6"/>
  <c r="Q109" i="6" s="1"/>
  <c r="B470" i="1" s="1"/>
  <c r="P110" i="6"/>
  <c r="Q110" i="6" s="1"/>
  <c r="B471" i="1" s="1"/>
  <c r="P111" i="6"/>
  <c r="Q111" i="6" s="1"/>
  <c r="B472" i="1" s="1"/>
  <c r="P112" i="6"/>
  <c r="Q112" i="6" s="1"/>
  <c r="B473" i="1" s="1"/>
  <c r="P113" i="6"/>
  <c r="Q113" i="6" s="1"/>
  <c r="B474" i="1" s="1"/>
  <c r="P114" i="6"/>
  <c r="Q114" i="6" s="1"/>
  <c r="B475" i="1" s="1"/>
  <c r="P115" i="6"/>
  <c r="Q115" i="6" s="1"/>
  <c r="B476" i="1" s="1"/>
  <c r="P116" i="6"/>
  <c r="Q116" i="6" s="1"/>
  <c r="B477" i="1" s="1"/>
  <c r="P117" i="6"/>
  <c r="Q117" i="6" s="1"/>
  <c r="B478" i="1" s="1"/>
  <c r="P118" i="6"/>
  <c r="Q118" i="6" s="1"/>
  <c r="B479" i="1" s="1"/>
  <c r="P119" i="6"/>
  <c r="Q119" i="6" s="1"/>
  <c r="B480" i="1" s="1"/>
  <c r="P120" i="6"/>
  <c r="Q120" i="6" s="1"/>
  <c r="B481" i="1" s="1"/>
  <c r="P121" i="6"/>
  <c r="Q121" i="6" s="1"/>
  <c r="B482" i="1" s="1"/>
  <c r="P122" i="6"/>
  <c r="Q122" i="6" s="1"/>
  <c r="B483" i="1" s="1"/>
  <c r="P123" i="6"/>
  <c r="Q123" i="6" s="1"/>
  <c r="B484" i="1" s="1"/>
  <c r="P124" i="6"/>
  <c r="Q124" i="6" s="1"/>
  <c r="B485" i="1" s="1"/>
  <c r="P125" i="6"/>
  <c r="Q125" i="6" s="1"/>
  <c r="B486" i="1" s="1"/>
  <c r="P126" i="6"/>
  <c r="Q126" i="6" s="1"/>
  <c r="B487" i="1" s="1"/>
  <c r="P127" i="6"/>
  <c r="Q127" i="6" s="1"/>
  <c r="B488" i="1" s="1"/>
  <c r="P128" i="6"/>
  <c r="Q128" i="6" s="1"/>
  <c r="B489" i="1" s="1"/>
  <c r="P129" i="6"/>
  <c r="Q129" i="6" s="1"/>
  <c r="B490" i="1" s="1"/>
  <c r="P130" i="6"/>
  <c r="Q130" i="6" s="1"/>
  <c r="B491" i="1" s="1"/>
  <c r="P131" i="6"/>
  <c r="Q131" i="6" s="1"/>
  <c r="B492" i="1" s="1"/>
  <c r="P132" i="6"/>
  <c r="Q132" i="6" s="1"/>
  <c r="B493" i="1" s="1"/>
  <c r="P133" i="6"/>
  <c r="Q133" i="6" s="1"/>
  <c r="B494" i="1" s="1"/>
  <c r="P134" i="6"/>
  <c r="Q134" i="6" s="1"/>
  <c r="B495" i="1" s="1"/>
  <c r="P135" i="6"/>
  <c r="Q135" i="6" s="1"/>
  <c r="B496" i="1" s="1"/>
  <c r="P136" i="6"/>
  <c r="Q136" i="6" s="1"/>
  <c r="B497" i="1" s="1"/>
  <c r="P137" i="6"/>
  <c r="Q137" i="6" s="1"/>
  <c r="B498" i="1" s="1"/>
  <c r="P138" i="6"/>
  <c r="Q138" i="6" s="1"/>
  <c r="B499" i="1" s="1"/>
  <c r="P139" i="6"/>
  <c r="Q139" i="6" s="1"/>
  <c r="B500" i="1" s="1"/>
  <c r="P140" i="6"/>
  <c r="Q140" i="6" s="1"/>
  <c r="B501" i="1" s="1"/>
  <c r="P141" i="6"/>
  <c r="Q141" i="6" s="1"/>
  <c r="B502" i="1" s="1"/>
  <c r="P142" i="6"/>
  <c r="Q142" i="6" s="1"/>
  <c r="B503" i="1" s="1"/>
  <c r="P143" i="6"/>
  <c r="Q143" i="6" s="1"/>
  <c r="B504" i="1" s="1"/>
  <c r="P144" i="6"/>
  <c r="Q144" i="6" s="1"/>
  <c r="B505" i="1" s="1"/>
  <c r="P145" i="6"/>
  <c r="Q145" i="6" s="1"/>
  <c r="B506" i="1" s="1"/>
  <c r="P146" i="6"/>
  <c r="Q146" i="6" s="1"/>
  <c r="B507" i="1" s="1"/>
  <c r="P147" i="6"/>
  <c r="Q147" i="6" s="1"/>
  <c r="B508" i="1" s="1"/>
  <c r="P148" i="6"/>
  <c r="Q148" i="6" s="1"/>
  <c r="B509" i="1" s="1"/>
  <c r="P149" i="6"/>
  <c r="Q149" i="6" s="1"/>
  <c r="B510" i="1" s="1"/>
  <c r="P150" i="6"/>
  <c r="Q150" i="6" s="1"/>
  <c r="B511" i="1" s="1"/>
  <c r="P151" i="6"/>
  <c r="Q151" i="6" s="1"/>
  <c r="B512" i="1" s="1"/>
  <c r="P152" i="6"/>
  <c r="Q152" i="6" s="1"/>
  <c r="B513" i="1" s="1"/>
  <c r="P153" i="6"/>
  <c r="Q153" i="6" s="1"/>
  <c r="B514" i="1" s="1"/>
  <c r="P154" i="6"/>
  <c r="Q154" i="6" s="1"/>
  <c r="B515" i="1" s="1"/>
  <c r="P155" i="6"/>
  <c r="Q155" i="6" s="1"/>
  <c r="B516" i="1" s="1"/>
  <c r="P156" i="6"/>
  <c r="Q156" i="6" s="1"/>
  <c r="B517" i="1" s="1"/>
  <c r="P157" i="6"/>
  <c r="Q157" i="6" s="1"/>
  <c r="B518" i="1" s="1"/>
  <c r="P158" i="6"/>
  <c r="Q158" i="6" s="1"/>
  <c r="B519" i="1" s="1"/>
  <c r="P159" i="6"/>
  <c r="Q159" i="6" s="1"/>
  <c r="B520" i="1" s="1"/>
  <c r="P160" i="6"/>
  <c r="Q160" i="6" s="1"/>
  <c r="B521" i="1" s="1"/>
  <c r="P161" i="6"/>
  <c r="Q161" i="6" s="1"/>
  <c r="B522" i="1" s="1"/>
  <c r="P162" i="6"/>
  <c r="Q162" i="6" s="1"/>
  <c r="B523" i="1" s="1"/>
  <c r="P163" i="6"/>
  <c r="Q163" i="6" s="1"/>
  <c r="B524" i="1" s="1"/>
  <c r="P164" i="6"/>
  <c r="Q164" i="6" s="1"/>
  <c r="B525" i="1" s="1"/>
  <c r="P165" i="6"/>
  <c r="Q165" i="6" s="1"/>
  <c r="B526" i="1" s="1"/>
  <c r="P166" i="6"/>
  <c r="Q166" i="6" s="1"/>
  <c r="B527" i="1" s="1"/>
  <c r="P167" i="6"/>
  <c r="Q167" i="6" s="1"/>
  <c r="B528" i="1" s="1"/>
  <c r="P168" i="6"/>
  <c r="Q168" i="6" s="1"/>
  <c r="B529" i="1" s="1"/>
  <c r="P169" i="6"/>
  <c r="Q169" i="6" s="1"/>
  <c r="B530" i="1" s="1"/>
  <c r="P170" i="6"/>
  <c r="Q170" i="6" s="1"/>
  <c r="B531" i="1" s="1"/>
  <c r="P171" i="6"/>
  <c r="Q171" i="6" s="1"/>
  <c r="B532" i="1" s="1"/>
  <c r="P172" i="6"/>
  <c r="Q172" i="6" s="1"/>
  <c r="B533" i="1" s="1"/>
  <c r="P173" i="6"/>
  <c r="Q173" i="6" s="1"/>
  <c r="B534" i="1" s="1"/>
  <c r="P174" i="6"/>
  <c r="Q174" i="6" s="1"/>
  <c r="B535" i="1" s="1"/>
  <c r="P175" i="6"/>
  <c r="Q175" i="6" s="1"/>
  <c r="B536" i="1" s="1"/>
  <c r="P176" i="6"/>
  <c r="Q176" i="6" s="1"/>
  <c r="B537" i="1" s="1"/>
  <c r="P177" i="6"/>
  <c r="Q177" i="6" s="1"/>
  <c r="B538" i="1" s="1"/>
  <c r="P178" i="6"/>
  <c r="Q178" i="6" s="1"/>
  <c r="B539" i="1" s="1"/>
  <c r="P179" i="6"/>
  <c r="Q179" i="6" s="1"/>
  <c r="B540" i="1" s="1"/>
  <c r="P180" i="6"/>
  <c r="Q180" i="6" s="1"/>
  <c r="B541" i="1" s="1"/>
  <c r="P181" i="6"/>
  <c r="Q181" i="6" s="1"/>
  <c r="B542" i="1" s="1"/>
  <c r="P182" i="6"/>
  <c r="Q182" i="6" s="1"/>
  <c r="B543" i="1" s="1"/>
  <c r="P183" i="6"/>
  <c r="Q183" i="6" s="1"/>
  <c r="B544" i="1" s="1"/>
  <c r="P184" i="6"/>
  <c r="Q184" i="6" s="1"/>
  <c r="B545" i="1" s="1"/>
  <c r="P185" i="6"/>
  <c r="Q185" i="6" s="1"/>
  <c r="B546" i="1" s="1"/>
  <c r="P186" i="6"/>
  <c r="Q186" i="6" s="1"/>
  <c r="B547" i="1" s="1"/>
  <c r="P187" i="6"/>
  <c r="Q187" i="6" s="1"/>
  <c r="B548" i="1" s="1"/>
  <c r="P188" i="6"/>
  <c r="Q188" i="6" s="1"/>
  <c r="B549" i="1" s="1"/>
  <c r="P189" i="6"/>
  <c r="Q189" i="6" s="1"/>
  <c r="B550" i="1" s="1"/>
  <c r="P190" i="6"/>
  <c r="Q190" i="6" s="1"/>
  <c r="B551" i="1" s="1"/>
  <c r="P191" i="6"/>
  <c r="Q191" i="6" s="1"/>
  <c r="B552" i="1" s="1"/>
  <c r="P192" i="6"/>
  <c r="Q192" i="6" s="1"/>
  <c r="B553" i="1" s="1"/>
  <c r="P193" i="6"/>
  <c r="Q193" i="6" s="1"/>
  <c r="B554" i="1" s="1"/>
  <c r="P194" i="6"/>
  <c r="Q194" i="6" s="1"/>
  <c r="B555" i="1" s="1"/>
  <c r="P195" i="6"/>
  <c r="Q195" i="6" s="1"/>
  <c r="B556" i="1" s="1"/>
  <c r="P196" i="6"/>
  <c r="Q196" i="6" s="1"/>
  <c r="B557" i="1" s="1"/>
  <c r="P197" i="6"/>
  <c r="Q197" i="6" s="1"/>
  <c r="B558" i="1" s="1"/>
  <c r="P198" i="6"/>
  <c r="Q198" i="6" s="1"/>
  <c r="B559" i="1" s="1"/>
  <c r="P199" i="6"/>
  <c r="Q199" i="6" s="1"/>
  <c r="B560" i="1" s="1"/>
  <c r="P200" i="6"/>
  <c r="Q200" i="6" s="1"/>
  <c r="B561" i="1" s="1"/>
  <c r="P201" i="6"/>
  <c r="Q201" i="6" s="1"/>
  <c r="B562" i="1" s="1"/>
  <c r="P202" i="6"/>
  <c r="Q202" i="6" s="1"/>
  <c r="B563" i="1" s="1"/>
  <c r="P203" i="6"/>
  <c r="Q203" i="6" s="1"/>
  <c r="B564" i="1" s="1"/>
  <c r="P204" i="6"/>
  <c r="Q204" i="6" s="1"/>
  <c r="B565" i="1" s="1"/>
  <c r="P205" i="6"/>
  <c r="Q205" i="6" s="1"/>
  <c r="B566" i="1" s="1"/>
  <c r="P206" i="6"/>
  <c r="Q206" i="6" s="1"/>
  <c r="B567" i="1" s="1"/>
  <c r="P207" i="6"/>
  <c r="Q207" i="6" s="1"/>
  <c r="B568" i="1" s="1"/>
  <c r="P208" i="6"/>
  <c r="Q208" i="6" s="1"/>
  <c r="B569" i="1" s="1"/>
  <c r="P209" i="6"/>
  <c r="Q209" i="6" s="1"/>
  <c r="B570" i="1" s="1"/>
  <c r="P210" i="6"/>
  <c r="Q210" i="6" s="1"/>
  <c r="B571" i="1" s="1"/>
  <c r="P211" i="6"/>
  <c r="Q211" i="6" s="1"/>
  <c r="B572" i="1" s="1"/>
  <c r="P212" i="6"/>
  <c r="Q212" i="6" s="1"/>
  <c r="B573" i="1" s="1"/>
  <c r="P213" i="6"/>
  <c r="Q213" i="6" s="1"/>
  <c r="B574" i="1" s="1"/>
  <c r="P214" i="6"/>
  <c r="Q214" i="6" s="1"/>
  <c r="B575" i="1" s="1"/>
  <c r="P215" i="6"/>
  <c r="Q215" i="6" s="1"/>
  <c r="B576" i="1" s="1"/>
  <c r="P216" i="6"/>
  <c r="Q216" i="6" s="1"/>
  <c r="B577" i="1" s="1"/>
  <c r="P217" i="6"/>
  <c r="Q217" i="6" s="1"/>
  <c r="B578" i="1" s="1"/>
  <c r="P218" i="6"/>
  <c r="Q218" i="6" s="1"/>
  <c r="B579" i="1" s="1"/>
  <c r="P219" i="6"/>
  <c r="Q219" i="6" s="1"/>
  <c r="B580" i="1" s="1"/>
  <c r="P220" i="6"/>
  <c r="Q220" i="6" s="1"/>
  <c r="B581" i="1" s="1"/>
  <c r="P221" i="6"/>
  <c r="Q221" i="6" s="1"/>
  <c r="B582" i="1" s="1"/>
  <c r="P222" i="6"/>
  <c r="Q222" i="6" s="1"/>
  <c r="B583" i="1" s="1"/>
  <c r="P223" i="6"/>
  <c r="Q223" i="6" s="1"/>
  <c r="B584" i="1" s="1"/>
  <c r="P224" i="6"/>
  <c r="Q224" i="6" s="1"/>
  <c r="B585" i="1" s="1"/>
  <c r="P225" i="6"/>
  <c r="Q225" i="6" s="1"/>
  <c r="B586" i="1" s="1"/>
  <c r="P226" i="6"/>
  <c r="Q226" i="6" s="1"/>
  <c r="B587" i="1" s="1"/>
  <c r="P227" i="6"/>
  <c r="Q227" i="6" s="1"/>
  <c r="B588" i="1" s="1"/>
  <c r="P228" i="6"/>
  <c r="Q228" i="6" s="1"/>
  <c r="B589" i="1" s="1"/>
  <c r="P229" i="6"/>
  <c r="Q229" i="6" s="1"/>
  <c r="B590" i="1" s="1"/>
  <c r="P230" i="6"/>
  <c r="Q230" i="6" s="1"/>
  <c r="B591" i="1" s="1"/>
  <c r="P231" i="6"/>
  <c r="Q231" i="6" s="1"/>
  <c r="B592" i="1" s="1"/>
  <c r="P232" i="6"/>
  <c r="Q232" i="6" s="1"/>
  <c r="B593" i="1" s="1"/>
  <c r="P233" i="6"/>
  <c r="Q233" i="6" s="1"/>
  <c r="B594" i="1" s="1"/>
  <c r="P234" i="6"/>
  <c r="Q234" i="6" s="1"/>
  <c r="B595" i="1" s="1"/>
  <c r="P235" i="6"/>
  <c r="Q235" i="6" s="1"/>
  <c r="B596" i="1" s="1"/>
  <c r="P236" i="6"/>
  <c r="Q236" i="6" s="1"/>
  <c r="B597" i="1" s="1"/>
  <c r="P237" i="6"/>
  <c r="Q237" i="6" s="1"/>
  <c r="B598" i="1" s="1"/>
  <c r="P238" i="6"/>
  <c r="Q238" i="6" s="1"/>
  <c r="B599" i="1" s="1"/>
  <c r="P239" i="6"/>
  <c r="Q239" i="6" s="1"/>
  <c r="B600" i="1" s="1"/>
  <c r="P240" i="6"/>
  <c r="Q240" i="6" s="1"/>
  <c r="B601" i="1" s="1"/>
  <c r="P241" i="6"/>
  <c r="Q241" i="6" s="1"/>
  <c r="B602" i="1" s="1"/>
  <c r="P242" i="6"/>
  <c r="Q242" i="6" s="1"/>
  <c r="B603" i="1" s="1"/>
  <c r="P243" i="6"/>
  <c r="Q243" i="6" s="1"/>
  <c r="B604" i="1" s="1"/>
  <c r="P244" i="6"/>
  <c r="Q244" i="6" s="1"/>
  <c r="B605" i="1" s="1"/>
  <c r="P245" i="6"/>
  <c r="Q245" i="6" s="1"/>
  <c r="B606" i="1" s="1"/>
  <c r="P246" i="6"/>
  <c r="Q246" i="6" s="1"/>
  <c r="B607" i="1" s="1"/>
  <c r="P247" i="6"/>
  <c r="Q247" i="6" s="1"/>
  <c r="B608" i="1" s="1"/>
  <c r="P248" i="6"/>
  <c r="Q248" i="6" s="1"/>
  <c r="B609" i="1" s="1"/>
  <c r="P249" i="6"/>
  <c r="Q249" i="6" s="1"/>
  <c r="B610" i="1" s="1"/>
  <c r="P250" i="6"/>
  <c r="Q250" i="6" s="1"/>
  <c r="B611" i="1" s="1"/>
  <c r="P251" i="6"/>
  <c r="Q251" i="6" s="1"/>
  <c r="B612" i="1" s="1"/>
  <c r="P252" i="6"/>
  <c r="Q252" i="6" s="1"/>
  <c r="B613" i="1" s="1"/>
  <c r="P253" i="6"/>
  <c r="Q253" i="6" s="1"/>
  <c r="B614" i="1" s="1"/>
  <c r="P254" i="6"/>
  <c r="Q254" i="6" s="1"/>
  <c r="B615" i="1" s="1"/>
  <c r="P255" i="6"/>
  <c r="Q255" i="6" s="1"/>
  <c r="B616" i="1" s="1"/>
  <c r="P256" i="6"/>
  <c r="Q256" i="6" s="1"/>
  <c r="B617" i="1" s="1"/>
  <c r="P257" i="6"/>
  <c r="Q257" i="6" s="1"/>
  <c r="B618" i="1" s="1"/>
  <c r="P258" i="6"/>
  <c r="Q258" i="6" s="1"/>
  <c r="B619" i="1" s="1"/>
  <c r="P259" i="6"/>
  <c r="Q259" i="6" s="1"/>
  <c r="B620" i="1" s="1"/>
  <c r="P260" i="6"/>
  <c r="Q260" i="6" s="1"/>
  <c r="B621" i="1" s="1"/>
  <c r="P261" i="6"/>
  <c r="Q261" i="6" s="1"/>
  <c r="B622" i="1" s="1"/>
  <c r="P262" i="6"/>
  <c r="Q262" i="6" s="1"/>
  <c r="B623" i="1" s="1"/>
  <c r="P263" i="6"/>
  <c r="Q263" i="6" s="1"/>
  <c r="B624" i="1" s="1"/>
  <c r="P264" i="6"/>
  <c r="Q264" i="6" s="1"/>
  <c r="B625" i="1" s="1"/>
  <c r="P265" i="6"/>
  <c r="Q265" i="6" s="1"/>
  <c r="B626" i="1" s="1"/>
  <c r="P266" i="6"/>
  <c r="Q266" i="6" s="1"/>
  <c r="B627" i="1" s="1"/>
  <c r="P267" i="6"/>
  <c r="Q267" i="6" s="1"/>
  <c r="B628" i="1" s="1"/>
  <c r="P268" i="6"/>
  <c r="Q268" i="6" s="1"/>
  <c r="B629" i="1" s="1"/>
  <c r="P269" i="6"/>
  <c r="Q269" i="6" s="1"/>
  <c r="B630" i="1" s="1"/>
  <c r="P270" i="6"/>
  <c r="Q270" i="6" s="1"/>
  <c r="B631" i="1" s="1"/>
  <c r="P271" i="6"/>
  <c r="Q271" i="6" s="1"/>
  <c r="B632" i="1" s="1"/>
  <c r="P272" i="6"/>
  <c r="Q272" i="6" s="1"/>
  <c r="B633" i="1" s="1"/>
  <c r="P273" i="6"/>
  <c r="Q273" i="6" s="1"/>
  <c r="B634" i="1" s="1"/>
  <c r="P274" i="6"/>
  <c r="Q274" i="6" s="1"/>
  <c r="B635" i="1" s="1"/>
  <c r="P275" i="6"/>
  <c r="Q275" i="6" s="1"/>
  <c r="B636" i="1" s="1"/>
  <c r="P276" i="6"/>
  <c r="Q276" i="6" s="1"/>
  <c r="B637" i="1" s="1"/>
  <c r="P277" i="6"/>
  <c r="Q277" i="6" s="1"/>
  <c r="B638" i="1" s="1"/>
  <c r="P278" i="6"/>
  <c r="Q278" i="6" s="1"/>
  <c r="B639" i="1" s="1"/>
  <c r="P279" i="6"/>
  <c r="Q279" i="6" s="1"/>
  <c r="B640" i="1" s="1"/>
  <c r="P280" i="6"/>
  <c r="Q280" i="6" s="1"/>
  <c r="B641" i="1" s="1"/>
  <c r="P281" i="6"/>
  <c r="Q281" i="6" s="1"/>
  <c r="B642" i="1" s="1"/>
  <c r="P282" i="6"/>
  <c r="Q282" i="6" s="1"/>
  <c r="B643" i="1" s="1"/>
  <c r="P283" i="6"/>
  <c r="Q283" i="6" s="1"/>
  <c r="B644" i="1" s="1"/>
  <c r="P284" i="6"/>
  <c r="Q284" i="6" s="1"/>
  <c r="B645" i="1" s="1"/>
  <c r="P285" i="6"/>
  <c r="Q285" i="6" s="1"/>
  <c r="B646" i="1" s="1"/>
  <c r="P286" i="6"/>
  <c r="Q286" i="6" s="1"/>
  <c r="B647" i="1" s="1"/>
  <c r="P287" i="6"/>
  <c r="Q287" i="6" s="1"/>
  <c r="B648" i="1" s="1"/>
  <c r="P288" i="6"/>
  <c r="Q288" i="6" s="1"/>
  <c r="B649" i="1" s="1"/>
  <c r="P289" i="6"/>
  <c r="Q289" i="6" s="1"/>
  <c r="B650" i="1" s="1"/>
  <c r="P290" i="6"/>
  <c r="Q290" i="6" s="1"/>
  <c r="B651" i="1" s="1"/>
  <c r="P291" i="6"/>
  <c r="Q291" i="6" s="1"/>
  <c r="B652" i="1" s="1"/>
  <c r="P292" i="6"/>
  <c r="Q292" i="6" s="1"/>
  <c r="B653" i="1" s="1"/>
  <c r="P293" i="6"/>
  <c r="Q293" i="6" s="1"/>
  <c r="B654" i="1" s="1"/>
  <c r="P294" i="6"/>
  <c r="Q294" i="6" s="1"/>
  <c r="B655" i="1" s="1"/>
  <c r="P295" i="6"/>
  <c r="Q295" i="6" s="1"/>
  <c r="B656" i="1" s="1"/>
  <c r="P296" i="6"/>
  <c r="Q296" i="6" s="1"/>
  <c r="B657" i="1" s="1"/>
  <c r="P297" i="6"/>
  <c r="Q297" i="6" s="1"/>
  <c r="B658" i="1" s="1"/>
  <c r="P298" i="6"/>
  <c r="Q298" i="6" s="1"/>
  <c r="B659" i="1" s="1"/>
  <c r="P299" i="6"/>
  <c r="Q299" i="6" s="1"/>
  <c r="B660" i="1" s="1"/>
  <c r="P300" i="6"/>
  <c r="Q300" i="6" s="1"/>
  <c r="B661" i="1" s="1"/>
  <c r="P301" i="6"/>
  <c r="Q301" i="6" s="1"/>
  <c r="B662" i="1" s="1"/>
  <c r="P302" i="6"/>
  <c r="Q302" i="6" s="1"/>
  <c r="B663" i="1" s="1"/>
  <c r="P303" i="6"/>
  <c r="Q303" i="6" s="1"/>
  <c r="B664" i="1" s="1"/>
  <c r="P304" i="6"/>
  <c r="Q304" i="6" s="1"/>
  <c r="B665" i="1" s="1"/>
  <c r="P305" i="6"/>
  <c r="Q305" i="6" s="1"/>
  <c r="B666" i="1" s="1"/>
  <c r="P306" i="6"/>
  <c r="Q306" i="6" s="1"/>
  <c r="B667" i="1" s="1"/>
  <c r="P307" i="6"/>
  <c r="Q307" i="6" s="1"/>
  <c r="B668" i="1" s="1"/>
  <c r="P308" i="6"/>
  <c r="Q308" i="6" s="1"/>
  <c r="B669" i="1" s="1"/>
  <c r="P309" i="6"/>
  <c r="Q309" i="6" s="1"/>
  <c r="B670" i="1" s="1"/>
  <c r="P310" i="6"/>
  <c r="Q310" i="6" s="1"/>
  <c r="B671" i="1" s="1"/>
  <c r="P311" i="6"/>
  <c r="Q311" i="6" s="1"/>
  <c r="B672" i="1" s="1"/>
  <c r="P312" i="6"/>
  <c r="Q312" i="6" s="1"/>
  <c r="B673" i="1" s="1"/>
  <c r="P313" i="6"/>
  <c r="Q313" i="6" s="1"/>
  <c r="B674" i="1" s="1"/>
  <c r="P314" i="6"/>
  <c r="Q314" i="6" s="1"/>
  <c r="B675" i="1" s="1"/>
  <c r="P315" i="6"/>
  <c r="Q315" i="6" s="1"/>
  <c r="B676" i="1" s="1"/>
  <c r="P316" i="6"/>
  <c r="Q316" i="6" s="1"/>
  <c r="B677" i="1" s="1"/>
  <c r="P317" i="6"/>
  <c r="Q317" i="6" s="1"/>
  <c r="B678" i="1" s="1"/>
  <c r="P318" i="6"/>
  <c r="Q318" i="6" s="1"/>
  <c r="B679" i="1" s="1"/>
  <c r="P319" i="6"/>
  <c r="Q319" i="6" s="1"/>
  <c r="B680" i="1" s="1"/>
  <c r="P320" i="6"/>
  <c r="Q320" i="6" s="1"/>
  <c r="B681" i="1" s="1"/>
  <c r="P321" i="6"/>
  <c r="Q321" i="6" s="1"/>
  <c r="B682" i="1" s="1"/>
  <c r="P322" i="6"/>
  <c r="Q322" i="6" s="1"/>
  <c r="B683" i="1" s="1"/>
  <c r="P323" i="6"/>
  <c r="Q323" i="6" s="1"/>
  <c r="B684" i="1" s="1"/>
  <c r="P324" i="6"/>
  <c r="Q324" i="6" s="1"/>
  <c r="B685" i="1" s="1"/>
  <c r="P325" i="6"/>
  <c r="Q325" i="6" s="1"/>
  <c r="B686" i="1" s="1"/>
  <c r="P326" i="6"/>
  <c r="Q326" i="6" s="1"/>
  <c r="B687" i="1" s="1"/>
  <c r="P327" i="6"/>
  <c r="Q327" i="6" s="1"/>
  <c r="B688" i="1" s="1"/>
  <c r="P328" i="6"/>
  <c r="Q328" i="6" s="1"/>
  <c r="B689" i="1" s="1"/>
  <c r="P329" i="6"/>
  <c r="Q329" i="6" s="1"/>
  <c r="B690" i="1" s="1"/>
  <c r="P330" i="6"/>
  <c r="Q330" i="6" s="1"/>
  <c r="B691" i="1" s="1"/>
  <c r="P331" i="6"/>
  <c r="Q331" i="6" s="1"/>
  <c r="B692" i="1" s="1"/>
  <c r="P332" i="6"/>
  <c r="Q332" i="6" s="1"/>
  <c r="B693" i="1" s="1"/>
  <c r="P333" i="6"/>
  <c r="Q333" i="6" s="1"/>
  <c r="B694" i="1" s="1"/>
  <c r="P334" i="6"/>
  <c r="Q334" i="6" s="1"/>
  <c r="B695" i="1" s="1"/>
  <c r="P335" i="6"/>
  <c r="Q335" i="6" s="1"/>
  <c r="B696" i="1" s="1"/>
  <c r="P336" i="6"/>
  <c r="Q336" i="6" s="1"/>
  <c r="B697" i="1" s="1"/>
  <c r="P337" i="6"/>
  <c r="Q337" i="6" s="1"/>
  <c r="B698" i="1" s="1"/>
  <c r="P338" i="6"/>
  <c r="Q338" i="6" s="1"/>
  <c r="B699" i="1" s="1"/>
  <c r="P339" i="6"/>
  <c r="Q339" i="6" s="1"/>
  <c r="B700" i="1" s="1"/>
  <c r="P340" i="6"/>
  <c r="Q340" i="6" s="1"/>
  <c r="B701" i="1" s="1"/>
  <c r="P341" i="6"/>
  <c r="Q341" i="6" s="1"/>
  <c r="B702" i="1" s="1"/>
  <c r="P342" i="6"/>
  <c r="Q342" i="6" s="1"/>
  <c r="B703" i="1" s="1"/>
  <c r="P343" i="6"/>
  <c r="Q343" i="6" s="1"/>
  <c r="B704" i="1" s="1"/>
  <c r="P344" i="6"/>
  <c r="Q344" i="6" s="1"/>
  <c r="B705" i="1" s="1"/>
  <c r="P345" i="6"/>
  <c r="Q345" i="6" s="1"/>
  <c r="B706" i="1" s="1"/>
  <c r="P346" i="6"/>
  <c r="Q346" i="6" s="1"/>
  <c r="B707" i="1" s="1"/>
  <c r="P347" i="6"/>
  <c r="Q347" i="6" s="1"/>
  <c r="B708" i="1" s="1"/>
  <c r="P348" i="6"/>
  <c r="Q348" i="6" s="1"/>
  <c r="B709" i="1" s="1"/>
  <c r="P349" i="6"/>
  <c r="Q349" i="6" s="1"/>
  <c r="B710" i="1" s="1"/>
  <c r="P350" i="6"/>
  <c r="Q350" i="6" s="1"/>
  <c r="B711" i="1" s="1"/>
  <c r="P351" i="6"/>
  <c r="Q351" i="6" s="1"/>
  <c r="B712" i="1" s="1"/>
  <c r="P352" i="6"/>
  <c r="Q352" i="6" s="1"/>
  <c r="B713" i="1" s="1"/>
  <c r="P353" i="6"/>
  <c r="Q353" i="6" s="1"/>
  <c r="B714" i="1" s="1"/>
  <c r="P354" i="6"/>
  <c r="Q354" i="6" s="1"/>
  <c r="B715" i="1" s="1"/>
  <c r="P355" i="6"/>
  <c r="Q355" i="6" s="1"/>
  <c r="B716" i="1" s="1"/>
  <c r="P356" i="6"/>
  <c r="Q356" i="6" s="1"/>
  <c r="B717" i="1" s="1"/>
  <c r="P357" i="6"/>
  <c r="Q357" i="6" s="1"/>
  <c r="B718" i="1" s="1"/>
  <c r="P358" i="6"/>
  <c r="Q358" i="6" s="1"/>
  <c r="B719" i="1" s="1"/>
  <c r="P359" i="6"/>
  <c r="Q359" i="6" s="1"/>
  <c r="B720" i="1" s="1"/>
  <c r="P360" i="6"/>
  <c r="Q360" i="6" s="1"/>
  <c r="B721" i="1" s="1"/>
  <c r="P361" i="6"/>
  <c r="Q361" i="6" s="1"/>
  <c r="B722" i="1" s="1"/>
  <c r="P362" i="6"/>
  <c r="Q362" i="6" s="1"/>
  <c r="B723" i="1" s="1"/>
  <c r="P363" i="6"/>
  <c r="Q363" i="6" s="1"/>
  <c r="B724" i="1" s="1"/>
  <c r="P364" i="6"/>
  <c r="Q364" i="6" s="1"/>
  <c r="B725" i="1" s="1"/>
  <c r="P365" i="6"/>
  <c r="Q365" i="6" s="1"/>
  <c r="B726" i="1" s="1"/>
  <c r="P366" i="6"/>
  <c r="Q366" i="6" s="1"/>
  <c r="B727" i="1" s="1"/>
  <c r="P367" i="6"/>
  <c r="Q367" i="6" s="1"/>
  <c r="B728" i="1" s="1"/>
  <c r="P368" i="6"/>
  <c r="Q368" i="6" s="1"/>
  <c r="B729" i="1" s="1"/>
  <c r="P369" i="6"/>
  <c r="Q369" i="6" s="1"/>
  <c r="B730" i="1" s="1"/>
  <c r="P370" i="6"/>
  <c r="Q370" i="6" s="1"/>
  <c r="B731" i="1" s="1"/>
  <c r="P371" i="6"/>
  <c r="Q371" i="6" s="1"/>
  <c r="B732" i="1" s="1"/>
  <c r="P372" i="6"/>
  <c r="Q372" i="6" s="1"/>
  <c r="B733" i="1" s="1"/>
  <c r="P373" i="6"/>
  <c r="Q373" i="6" s="1"/>
  <c r="B734" i="1" s="1"/>
  <c r="P374" i="6"/>
  <c r="Q374" i="6" s="1"/>
  <c r="B735" i="1" s="1"/>
  <c r="P375" i="6"/>
  <c r="Q375" i="6" s="1"/>
  <c r="B736" i="1" s="1"/>
  <c r="P376" i="6"/>
  <c r="Q376" i="6" s="1"/>
  <c r="B737" i="1" s="1"/>
  <c r="P377" i="6"/>
  <c r="Q377" i="6" s="1"/>
  <c r="B738" i="1" s="1"/>
  <c r="P378" i="6"/>
  <c r="Q378" i="6" s="1"/>
  <c r="B739" i="1" s="1"/>
  <c r="P379" i="6"/>
  <c r="Q379" i="6" s="1"/>
  <c r="B740" i="1" s="1"/>
  <c r="P380" i="6"/>
  <c r="Q380" i="6" s="1"/>
  <c r="B741" i="1" s="1"/>
  <c r="P381" i="6"/>
  <c r="Q381" i="6" s="1"/>
  <c r="B742" i="1" s="1"/>
  <c r="P382" i="6"/>
  <c r="Q382" i="6" s="1"/>
  <c r="B743" i="1" s="1"/>
  <c r="P383" i="6"/>
  <c r="Q383" i="6" s="1"/>
  <c r="B744" i="1" s="1"/>
  <c r="P384" i="6"/>
  <c r="Q384" i="6" s="1"/>
  <c r="B745" i="1" s="1"/>
  <c r="P385" i="6"/>
  <c r="Q385" i="6" s="1"/>
  <c r="B746" i="1" s="1"/>
  <c r="P386" i="6"/>
  <c r="Q386" i="6" s="1"/>
  <c r="B747" i="1" s="1"/>
  <c r="P387" i="6"/>
  <c r="Q387" i="6" s="1"/>
  <c r="B748" i="1" s="1"/>
  <c r="P388" i="6"/>
  <c r="Q388" i="6" s="1"/>
  <c r="B749" i="1" s="1"/>
  <c r="P389" i="6"/>
  <c r="Q389" i="6" s="1"/>
  <c r="B750" i="1" s="1"/>
  <c r="P390" i="6"/>
  <c r="Q390" i="6" s="1"/>
  <c r="B751" i="1" s="1"/>
  <c r="P391" i="6"/>
  <c r="Q391" i="6" s="1"/>
  <c r="B752" i="1" s="1"/>
  <c r="P392" i="6"/>
  <c r="Q392" i="6" s="1"/>
  <c r="B753" i="1" s="1"/>
  <c r="P393" i="6"/>
  <c r="Q393" i="6" s="1"/>
  <c r="B754" i="1" s="1"/>
  <c r="P394" i="6"/>
  <c r="Q394" i="6" s="1"/>
  <c r="B755" i="1" s="1"/>
  <c r="P395" i="6"/>
  <c r="Q395" i="6" s="1"/>
  <c r="B756" i="1" s="1"/>
  <c r="P396" i="6"/>
  <c r="Q396" i="6" s="1"/>
  <c r="B757" i="1" s="1"/>
  <c r="P397" i="6"/>
  <c r="Q397" i="6" s="1"/>
  <c r="B758" i="1" s="1"/>
  <c r="P398" i="6"/>
  <c r="Q398" i="6" s="1"/>
  <c r="B759" i="1" s="1"/>
  <c r="P399" i="6"/>
  <c r="Q399" i="6" s="1"/>
  <c r="B760" i="1" s="1"/>
  <c r="P400" i="6"/>
  <c r="Q400" i="6" s="1"/>
  <c r="B761" i="1" s="1"/>
  <c r="P401" i="6"/>
  <c r="Q401" i="6" s="1"/>
  <c r="B762" i="1" s="1"/>
  <c r="P402" i="6"/>
  <c r="Q402" i="6" s="1"/>
  <c r="B763" i="1" s="1"/>
  <c r="P403" i="6"/>
  <c r="Q403" i="6" s="1"/>
  <c r="B764" i="1" s="1"/>
  <c r="P404" i="6"/>
  <c r="Q404" i="6" s="1"/>
  <c r="B765" i="1" s="1"/>
  <c r="P405" i="6"/>
  <c r="Q405" i="6" s="1"/>
  <c r="B766" i="1" s="1"/>
  <c r="P406" i="6"/>
  <c r="Q406" i="6" s="1"/>
  <c r="B767" i="1" s="1"/>
  <c r="P407" i="6"/>
  <c r="Q407" i="6" s="1"/>
  <c r="B768" i="1" s="1"/>
  <c r="P408" i="6"/>
  <c r="Q408" i="6" s="1"/>
  <c r="B769" i="1" s="1"/>
  <c r="P409" i="6"/>
  <c r="Q409" i="6" s="1"/>
  <c r="B770" i="1" s="1"/>
  <c r="P410" i="6"/>
  <c r="Q410" i="6" s="1"/>
  <c r="B771" i="1" s="1"/>
  <c r="P411" i="6"/>
  <c r="Q411" i="6" s="1"/>
  <c r="B772" i="1" s="1"/>
  <c r="P412" i="6"/>
  <c r="Q412" i="6" s="1"/>
  <c r="B773" i="1" s="1"/>
  <c r="P413" i="6"/>
  <c r="Q413" i="6" s="1"/>
  <c r="B774" i="1" s="1"/>
  <c r="P414" i="6"/>
  <c r="Q414" i="6" s="1"/>
  <c r="B775" i="1" s="1"/>
  <c r="P415" i="6"/>
  <c r="Q415" i="6" s="1"/>
  <c r="B776" i="1" s="1"/>
  <c r="P416" i="6"/>
  <c r="Q416" i="6" s="1"/>
  <c r="B777" i="1" s="1"/>
  <c r="P417" i="6"/>
  <c r="Q417" i="6" s="1"/>
  <c r="B778" i="1" s="1"/>
  <c r="P418" i="6"/>
  <c r="Q418" i="6" s="1"/>
  <c r="B779" i="1" s="1"/>
  <c r="P419" i="6"/>
  <c r="Q419" i="6" s="1"/>
  <c r="B780" i="1" s="1"/>
  <c r="P420" i="6"/>
  <c r="Q420" i="6" s="1"/>
  <c r="B781" i="1" s="1"/>
  <c r="P421" i="6"/>
  <c r="Q421" i="6" s="1"/>
  <c r="B782" i="1" s="1"/>
  <c r="P422" i="6"/>
  <c r="Q422" i="6" s="1"/>
  <c r="B783" i="1" s="1"/>
  <c r="P423" i="6"/>
  <c r="Q423" i="6" s="1"/>
  <c r="B784" i="1" s="1"/>
  <c r="P424" i="6"/>
  <c r="Q424" i="6" s="1"/>
  <c r="B785" i="1" s="1"/>
  <c r="P425" i="6"/>
  <c r="Q425" i="6" s="1"/>
  <c r="B786" i="1" s="1"/>
  <c r="P426" i="6"/>
  <c r="Q426" i="6" s="1"/>
  <c r="B787" i="1" s="1"/>
  <c r="P427" i="6"/>
  <c r="Q427" i="6" s="1"/>
  <c r="B788" i="1" s="1"/>
  <c r="P428" i="6"/>
  <c r="Q428" i="6" s="1"/>
  <c r="B789" i="1" s="1"/>
  <c r="P429" i="6"/>
  <c r="Q429" i="6" s="1"/>
  <c r="B790" i="1" s="1"/>
  <c r="P430" i="6"/>
  <c r="Q430" i="6" s="1"/>
  <c r="B791" i="1" s="1"/>
  <c r="P431" i="6"/>
  <c r="Q431" i="6" s="1"/>
  <c r="B792" i="1" s="1"/>
  <c r="P432" i="6"/>
  <c r="Q432" i="6" s="1"/>
  <c r="B793" i="1" s="1"/>
  <c r="P433" i="6"/>
  <c r="Q433" i="6" s="1"/>
  <c r="B794" i="1" s="1"/>
  <c r="P434" i="6"/>
  <c r="Q434" i="6" s="1"/>
  <c r="B795" i="1" s="1"/>
  <c r="P435" i="6"/>
  <c r="Q435" i="6" s="1"/>
  <c r="B796" i="1" s="1"/>
  <c r="P436" i="6"/>
  <c r="Q436" i="6" s="1"/>
  <c r="B797" i="1" s="1"/>
  <c r="P437" i="6"/>
  <c r="Q437" i="6" s="1"/>
  <c r="B798" i="1" s="1"/>
  <c r="P438" i="6"/>
  <c r="Q438" i="6" s="1"/>
  <c r="B799" i="1" s="1"/>
  <c r="P439" i="6"/>
  <c r="Q439" i="6" s="1"/>
  <c r="B800" i="1" s="1"/>
  <c r="P440" i="6"/>
  <c r="Q440" i="6" s="1"/>
  <c r="B801" i="1" s="1"/>
  <c r="P441" i="6"/>
  <c r="Q441" i="6" s="1"/>
  <c r="B802" i="1" s="1"/>
  <c r="P442" i="6"/>
  <c r="Q442" i="6" s="1"/>
  <c r="B803" i="1" s="1"/>
  <c r="P443" i="6"/>
  <c r="Q443" i="6" s="1"/>
  <c r="B804" i="1" s="1"/>
  <c r="P444" i="6"/>
  <c r="Q444" i="6" s="1"/>
  <c r="B805" i="1" s="1"/>
  <c r="P445" i="6"/>
  <c r="Q445" i="6" s="1"/>
  <c r="B806" i="1" s="1"/>
  <c r="P446" i="6"/>
  <c r="Q446" i="6" s="1"/>
  <c r="B807" i="1" s="1"/>
  <c r="P447" i="6"/>
  <c r="Q447" i="6" s="1"/>
  <c r="B808" i="1" s="1"/>
  <c r="P448" i="6"/>
  <c r="Q448" i="6" s="1"/>
  <c r="B809" i="1" s="1"/>
  <c r="P449" i="6"/>
  <c r="Q449" i="6" s="1"/>
  <c r="B810" i="1" s="1"/>
  <c r="P450" i="6"/>
  <c r="Q450" i="6" s="1"/>
  <c r="B811" i="1" s="1"/>
  <c r="P451" i="6"/>
  <c r="Q451" i="6" s="1"/>
  <c r="B812" i="1" s="1"/>
  <c r="P452" i="6"/>
  <c r="Q452" i="6" s="1"/>
  <c r="B813" i="1" s="1"/>
  <c r="P453" i="6"/>
  <c r="Q453" i="6" s="1"/>
  <c r="B814" i="1" s="1"/>
  <c r="P454" i="6"/>
  <c r="Q454" i="6" s="1"/>
  <c r="B815" i="1" s="1"/>
  <c r="P455" i="6"/>
  <c r="Q455" i="6" s="1"/>
  <c r="B816" i="1" s="1"/>
  <c r="P3" i="6"/>
  <c r="Q3" i="6" s="1"/>
  <c r="B364" i="1" s="1"/>
  <c r="O451" i="6"/>
  <c r="C812" i="1" s="1"/>
  <c r="O452" i="6"/>
  <c r="C813" i="1" s="1"/>
  <c r="O453" i="6"/>
  <c r="C814" i="1" s="1"/>
  <c r="O454" i="6"/>
  <c r="C815" i="1" s="1"/>
  <c r="O455" i="6"/>
  <c r="C816" i="1" s="1"/>
  <c r="O446" i="6"/>
  <c r="C807" i="1" s="1"/>
  <c r="O447" i="6"/>
  <c r="C808" i="1" s="1"/>
  <c r="O448" i="6"/>
  <c r="C809" i="1" s="1"/>
  <c r="O449" i="6"/>
  <c r="C810" i="1" s="1"/>
  <c r="O450" i="6"/>
  <c r="C811" i="1" s="1"/>
  <c r="O436" i="6"/>
  <c r="C797" i="1" s="1"/>
  <c r="O437" i="6"/>
  <c r="C798" i="1" s="1"/>
  <c r="O438" i="6"/>
  <c r="C799" i="1" s="1"/>
  <c r="O439" i="6"/>
  <c r="C800" i="1" s="1"/>
  <c r="O440" i="6"/>
  <c r="C801" i="1" s="1"/>
  <c r="O441" i="6"/>
  <c r="C802" i="1" s="1"/>
  <c r="O442" i="6"/>
  <c r="C803" i="1" s="1"/>
  <c r="O443" i="6"/>
  <c r="C804" i="1" s="1"/>
  <c r="O444" i="6"/>
  <c r="C805" i="1" s="1"/>
  <c r="O445" i="6"/>
  <c r="C806" i="1" s="1"/>
  <c r="O420" i="6"/>
  <c r="C781" i="1" s="1"/>
  <c r="O421" i="6"/>
  <c r="C782" i="1" s="1"/>
  <c r="O422" i="6"/>
  <c r="C783" i="1" s="1"/>
  <c r="O423" i="6"/>
  <c r="C784" i="1" s="1"/>
  <c r="O424" i="6"/>
  <c r="C785" i="1" s="1"/>
  <c r="O425" i="6"/>
  <c r="C786" i="1" s="1"/>
  <c r="O426" i="6"/>
  <c r="C787" i="1" s="1"/>
  <c r="O427" i="6"/>
  <c r="C788" i="1" s="1"/>
  <c r="O428" i="6"/>
  <c r="C789" i="1" s="1"/>
  <c r="O429" i="6"/>
  <c r="C790" i="1" s="1"/>
  <c r="O430" i="6"/>
  <c r="C791" i="1" s="1"/>
  <c r="O431" i="6"/>
  <c r="C792" i="1" s="1"/>
  <c r="O432" i="6"/>
  <c r="C793" i="1" s="1"/>
  <c r="O433" i="6"/>
  <c r="C794" i="1" s="1"/>
  <c r="O434" i="6"/>
  <c r="C795" i="1" s="1"/>
  <c r="O435" i="6"/>
  <c r="C796" i="1" s="1"/>
  <c r="O395" i="6"/>
  <c r="C756" i="1" s="1"/>
  <c r="O396" i="6"/>
  <c r="C757" i="1" s="1"/>
  <c r="O397" i="6"/>
  <c r="C758" i="1" s="1"/>
  <c r="O398" i="6"/>
  <c r="C759" i="1" s="1"/>
  <c r="O399" i="6"/>
  <c r="C760" i="1" s="1"/>
  <c r="O400" i="6"/>
  <c r="C761" i="1" s="1"/>
  <c r="O401" i="6"/>
  <c r="C762" i="1" s="1"/>
  <c r="O402" i="6"/>
  <c r="C763" i="1" s="1"/>
  <c r="O403" i="6"/>
  <c r="C764" i="1" s="1"/>
  <c r="O404" i="6"/>
  <c r="C765" i="1" s="1"/>
  <c r="O405" i="6"/>
  <c r="C766" i="1" s="1"/>
  <c r="O406" i="6"/>
  <c r="C767" i="1" s="1"/>
  <c r="O407" i="6"/>
  <c r="C768" i="1" s="1"/>
  <c r="O408" i="6"/>
  <c r="C769" i="1" s="1"/>
  <c r="O409" i="6"/>
  <c r="C770" i="1" s="1"/>
  <c r="O410" i="6"/>
  <c r="C771" i="1" s="1"/>
  <c r="O411" i="6"/>
  <c r="C772" i="1" s="1"/>
  <c r="O412" i="6"/>
  <c r="C773" i="1" s="1"/>
  <c r="O413" i="6"/>
  <c r="C774" i="1" s="1"/>
  <c r="O414" i="6"/>
  <c r="C775" i="1" s="1"/>
  <c r="O415" i="6"/>
  <c r="C776" i="1" s="1"/>
  <c r="O416" i="6"/>
  <c r="C777" i="1" s="1"/>
  <c r="O417" i="6"/>
  <c r="C778" i="1" s="1"/>
  <c r="O418" i="6"/>
  <c r="C779" i="1" s="1"/>
  <c r="O419" i="6"/>
  <c r="C780" i="1" s="1"/>
  <c r="O37" i="6"/>
  <c r="C398" i="1" s="1"/>
  <c r="O38" i="6"/>
  <c r="C399" i="1" s="1"/>
  <c r="O39" i="6"/>
  <c r="C400" i="1" s="1"/>
  <c r="O40" i="6"/>
  <c r="C401" i="1" s="1"/>
  <c r="O41" i="6"/>
  <c r="C402" i="1" s="1"/>
  <c r="O42" i="6"/>
  <c r="C403" i="1" s="1"/>
  <c r="O43" i="6"/>
  <c r="C404" i="1" s="1"/>
  <c r="O44" i="6"/>
  <c r="C405" i="1" s="1"/>
  <c r="O45" i="6"/>
  <c r="C406" i="1" s="1"/>
  <c r="O46" i="6"/>
  <c r="C407" i="1" s="1"/>
  <c r="O47" i="6"/>
  <c r="C408" i="1" s="1"/>
  <c r="O48" i="6"/>
  <c r="C409" i="1" s="1"/>
  <c r="O49" i="6"/>
  <c r="C410" i="1" s="1"/>
  <c r="O50" i="6"/>
  <c r="C411" i="1" s="1"/>
  <c r="O51" i="6"/>
  <c r="C412" i="1" s="1"/>
  <c r="O52" i="6"/>
  <c r="C413" i="1" s="1"/>
  <c r="O53" i="6"/>
  <c r="C414" i="1" s="1"/>
  <c r="O54" i="6"/>
  <c r="C415" i="1" s="1"/>
  <c r="O55" i="6"/>
  <c r="C416" i="1" s="1"/>
  <c r="O56" i="6"/>
  <c r="C417" i="1" s="1"/>
  <c r="O57" i="6"/>
  <c r="C418" i="1" s="1"/>
  <c r="O58" i="6"/>
  <c r="C419" i="1" s="1"/>
  <c r="O59" i="6"/>
  <c r="C420" i="1" s="1"/>
  <c r="O60" i="6"/>
  <c r="C421" i="1" s="1"/>
  <c r="O61" i="6"/>
  <c r="C422" i="1" s="1"/>
  <c r="O62" i="6"/>
  <c r="C423" i="1" s="1"/>
  <c r="O63" i="6"/>
  <c r="C424" i="1" s="1"/>
  <c r="O64" i="6"/>
  <c r="C425" i="1" s="1"/>
  <c r="O65" i="6"/>
  <c r="C426" i="1" s="1"/>
  <c r="O66" i="6"/>
  <c r="C427" i="1" s="1"/>
  <c r="O67" i="6"/>
  <c r="C428" i="1" s="1"/>
  <c r="O68" i="6"/>
  <c r="C429" i="1" s="1"/>
  <c r="O69" i="6"/>
  <c r="C430" i="1" s="1"/>
  <c r="O70" i="6"/>
  <c r="C431" i="1" s="1"/>
  <c r="O71" i="6"/>
  <c r="C432" i="1" s="1"/>
  <c r="O72" i="6"/>
  <c r="C433" i="1" s="1"/>
  <c r="O73" i="6"/>
  <c r="C434" i="1" s="1"/>
  <c r="O74" i="6"/>
  <c r="C435" i="1" s="1"/>
  <c r="O75" i="6"/>
  <c r="C436" i="1" s="1"/>
  <c r="O76" i="6"/>
  <c r="C437" i="1" s="1"/>
  <c r="O77" i="6"/>
  <c r="C438" i="1" s="1"/>
  <c r="O78" i="6"/>
  <c r="C439" i="1" s="1"/>
  <c r="O79" i="6"/>
  <c r="C440" i="1" s="1"/>
  <c r="O80" i="6"/>
  <c r="C441" i="1" s="1"/>
  <c r="O81" i="6"/>
  <c r="C442" i="1" s="1"/>
  <c r="O82" i="6"/>
  <c r="C443" i="1" s="1"/>
  <c r="O83" i="6"/>
  <c r="C444" i="1" s="1"/>
  <c r="O84" i="6"/>
  <c r="C445" i="1" s="1"/>
  <c r="O85" i="6"/>
  <c r="C446" i="1" s="1"/>
  <c r="O86" i="6"/>
  <c r="C447" i="1" s="1"/>
  <c r="O87" i="6"/>
  <c r="C448" i="1" s="1"/>
  <c r="O88" i="6"/>
  <c r="C449" i="1" s="1"/>
  <c r="O89" i="6"/>
  <c r="C450" i="1" s="1"/>
  <c r="O90" i="6"/>
  <c r="C451" i="1" s="1"/>
  <c r="O91" i="6"/>
  <c r="C452" i="1" s="1"/>
  <c r="O92" i="6"/>
  <c r="C453" i="1" s="1"/>
  <c r="O93" i="6"/>
  <c r="C454" i="1" s="1"/>
  <c r="O94" i="6"/>
  <c r="C455" i="1" s="1"/>
  <c r="O95" i="6"/>
  <c r="C456" i="1" s="1"/>
  <c r="O96" i="6"/>
  <c r="C457" i="1" s="1"/>
  <c r="O97" i="6"/>
  <c r="C458" i="1" s="1"/>
  <c r="O98" i="6"/>
  <c r="C459" i="1" s="1"/>
  <c r="O99" i="6"/>
  <c r="C460" i="1" s="1"/>
  <c r="O100" i="6"/>
  <c r="C461" i="1" s="1"/>
  <c r="O101" i="6"/>
  <c r="C462" i="1" s="1"/>
  <c r="O102" i="6"/>
  <c r="C463" i="1" s="1"/>
  <c r="O103" i="6"/>
  <c r="C464" i="1" s="1"/>
  <c r="O104" i="6"/>
  <c r="C465" i="1" s="1"/>
  <c r="O105" i="6"/>
  <c r="C466" i="1" s="1"/>
  <c r="O106" i="6"/>
  <c r="C467" i="1" s="1"/>
  <c r="O107" i="6"/>
  <c r="C468" i="1" s="1"/>
  <c r="O108" i="6"/>
  <c r="C469" i="1" s="1"/>
  <c r="O109" i="6"/>
  <c r="C470" i="1" s="1"/>
  <c r="O110" i="6"/>
  <c r="C471" i="1" s="1"/>
  <c r="O111" i="6"/>
  <c r="C472" i="1" s="1"/>
  <c r="O112" i="6"/>
  <c r="C473" i="1" s="1"/>
  <c r="O113" i="6"/>
  <c r="C474" i="1" s="1"/>
  <c r="O114" i="6"/>
  <c r="C475" i="1" s="1"/>
  <c r="O115" i="6"/>
  <c r="C476" i="1" s="1"/>
  <c r="O116" i="6"/>
  <c r="C477" i="1" s="1"/>
  <c r="O117" i="6"/>
  <c r="C478" i="1" s="1"/>
  <c r="O118" i="6"/>
  <c r="C479" i="1" s="1"/>
  <c r="O119" i="6"/>
  <c r="C480" i="1" s="1"/>
  <c r="O120" i="6"/>
  <c r="C481" i="1" s="1"/>
  <c r="O121" i="6"/>
  <c r="C482" i="1" s="1"/>
  <c r="O122" i="6"/>
  <c r="C483" i="1" s="1"/>
  <c r="O123" i="6"/>
  <c r="C484" i="1" s="1"/>
  <c r="O124" i="6"/>
  <c r="C485" i="1" s="1"/>
  <c r="O125" i="6"/>
  <c r="C486" i="1" s="1"/>
  <c r="O126" i="6"/>
  <c r="C487" i="1" s="1"/>
  <c r="O127" i="6"/>
  <c r="C488" i="1" s="1"/>
  <c r="O128" i="6"/>
  <c r="C489" i="1" s="1"/>
  <c r="O129" i="6"/>
  <c r="C490" i="1" s="1"/>
  <c r="O130" i="6"/>
  <c r="C491" i="1" s="1"/>
  <c r="O131" i="6"/>
  <c r="C492" i="1" s="1"/>
  <c r="O132" i="6"/>
  <c r="C493" i="1" s="1"/>
  <c r="O133" i="6"/>
  <c r="C494" i="1" s="1"/>
  <c r="O134" i="6"/>
  <c r="C495" i="1" s="1"/>
  <c r="O135" i="6"/>
  <c r="C496" i="1" s="1"/>
  <c r="O136" i="6"/>
  <c r="C497" i="1" s="1"/>
  <c r="O137" i="6"/>
  <c r="C498" i="1" s="1"/>
  <c r="O138" i="6"/>
  <c r="C499" i="1" s="1"/>
  <c r="O139" i="6"/>
  <c r="C500" i="1" s="1"/>
  <c r="O140" i="6"/>
  <c r="C501" i="1" s="1"/>
  <c r="O141" i="6"/>
  <c r="C502" i="1" s="1"/>
  <c r="O142" i="6"/>
  <c r="C503" i="1" s="1"/>
  <c r="O143" i="6"/>
  <c r="C504" i="1" s="1"/>
  <c r="O144" i="6"/>
  <c r="C505" i="1" s="1"/>
  <c r="O145" i="6"/>
  <c r="C506" i="1" s="1"/>
  <c r="O146" i="6"/>
  <c r="C507" i="1" s="1"/>
  <c r="O147" i="6"/>
  <c r="C508" i="1" s="1"/>
  <c r="O148" i="6"/>
  <c r="C509" i="1" s="1"/>
  <c r="O149" i="6"/>
  <c r="C510" i="1" s="1"/>
  <c r="O150" i="6"/>
  <c r="C511" i="1" s="1"/>
  <c r="O151" i="6"/>
  <c r="C512" i="1" s="1"/>
  <c r="O152" i="6"/>
  <c r="C513" i="1" s="1"/>
  <c r="O153" i="6"/>
  <c r="C514" i="1" s="1"/>
  <c r="O154" i="6"/>
  <c r="C515" i="1" s="1"/>
  <c r="O155" i="6"/>
  <c r="C516" i="1" s="1"/>
  <c r="O156" i="6"/>
  <c r="C517" i="1" s="1"/>
  <c r="O157" i="6"/>
  <c r="C518" i="1" s="1"/>
  <c r="O158" i="6"/>
  <c r="C519" i="1" s="1"/>
  <c r="O159" i="6"/>
  <c r="C520" i="1" s="1"/>
  <c r="O160" i="6"/>
  <c r="C521" i="1" s="1"/>
  <c r="O161" i="6"/>
  <c r="C522" i="1" s="1"/>
  <c r="O162" i="6"/>
  <c r="C523" i="1" s="1"/>
  <c r="O163" i="6"/>
  <c r="C524" i="1" s="1"/>
  <c r="O164" i="6"/>
  <c r="C525" i="1" s="1"/>
  <c r="O165" i="6"/>
  <c r="C526" i="1" s="1"/>
  <c r="O166" i="6"/>
  <c r="C527" i="1" s="1"/>
  <c r="O167" i="6"/>
  <c r="C528" i="1" s="1"/>
  <c r="O168" i="6"/>
  <c r="C529" i="1" s="1"/>
  <c r="O169" i="6"/>
  <c r="C530" i="1" s="1"/>
  <c r="O170" i="6"/>
  <c r="C531" i="1" s="1"/>
  <c r="O171" i="6"/>
  <c r="C532" i="1" s="1"/>
  <c r="O172" i="6"/>
  <c r="C533" i="1" s="1"/>
  <c r="O173" i="6"/>
  <c r="C534" i="1" s="1"/>
  <c r="O174" i="6"/>
  <c r="C535" i="1" s="1"/>
  <c r="O175" i="6"/>
  <c r="C536" i="1" s="1"/>
  <c r="O176" i="6"/>
  <c r="C537" i="1" s="1"/>
  <c r="O177" i="6"/>
  <c r="C538" i="1" s="1"/>
  <c r="O178" i="6"/>
  <c r="C539" i="1" s="1"/>
  <c r="O179" i="6"/>
  <c r="C540" i="1" s="1"/>
  <c r="O180" i="6"/>
  <c r="C541" i="1" s="1"/>
  <c r="O181" i="6"/>
  <c r="C542" i="1" s="1"/>
  <c r="O182" i="6"/>
  <c r="C543" i="1" s="1"/>
  <c r="O183" i="6"/>
  <c r="C544" i="1" s="1"/>
  <c r="O184" i="6"/>
  <c r="C545" i="1" s="1"/>
  <c r="O185" i="6"/>
  <c r="C546" i="1" s="1"/>
  <c r="O186" i="6"/>
  <c r="C547" i="1" s="1"/>
  <c r="O187" i="6"/>
  <c r="C548" i="1" s="1"/>
  <c r="O188" i="6"/>
  <c r="C549" i="1" s="1"/>
  <c r="O189" i="6"/>
  <c r="C550" i="1" s="1"/>
  <c r="O190" i="6"/>
  <c r="C551" i="1" s="1"/>
  <c r="O191" i="6"/>
  <c r="C552" i="1" s="1"/>
  <c r="O192" i="6"/>
  <c r="C553" i="1" s="1"/>
  <c r="O193" i="6"/>
  <c r="C554" i="1" s="1"/>
  <c r="O194" i="6"/>
  <c r="C555" i="1" s="1"/>
  <c r="O195" i="6"/>
  <c r="C556" i="1" s="1"/>
  <c r="O196" i="6"/>
  <c r="C557" i="1" s="1"/>
  <c r="O197" i="6"/>
  <c r="C558" i="1" s="1"/>
  <c r="O198" i="6"/>
  <c r="C559" i="1" s="1"/>
  <c r="O199" i="6"/>
  <c r="C560" i="1" s="1"/>
  <c r="O200" i="6"/>
  <c r="C561" i="1" s="1"/>
  <c r="O201" i="6"/>
  <c r="C562" i="1" s="1"/>
  <c r="O202" i="6"/>
  <c r="C563" i="1" s="1"/>
  <c r="O203" i="6"/>
  <c r="C564" i="1" s="1"/>
  <c r="O204" i="6"/>
  <c r="C565" i="1" s="1"/>
  <c r="O205" i="6"/>
  <c r="C566" i="1" s="1"/>
  <c r="O206" i="6"/>
  <c r="C567" i="1" s="1"/>
  <c r="O207" i="6"/>
  <c r="C568" i="1" s="1"/>
  <c r="O208" i="6"/>
  <c r="C569" i="1" s="1"/>
  <c r="O209" i="6"/>
  <c r="C570" i="1" s="1"/>
  <c r="O210" i="6"/>
  <c r="C571" i="1" s="1"/>
  <c r="O211" i="6"/>
  <c r="C572" i="1" s="1"/>
  <c r="O212" i="6"/>
  <c r="C573" i="1" s="1"/>
  <c r="O213" i="6"/>
  <c r="C574" i="1" s="1"/>
  <c r="O214" i="6"/>
  <c r="C575" i="1" s="1"/>
  <c r="O215" i="6"/>
  <c r="C576" i="1" s="1"/>
  <c r="O216" i="6"/>
  <c r="C577" i="1" s="1"/>
  <c r="O217" i="6"/>
  <c r="C578" i="1" s="1"/>
  <c r="O218" i="6"/>
  <c r="C579" i="1" s="1"/>
  <c r="O219" i="6"/>
  <c r="C580" i="1" s="1"/>
  <c r="O220" i="6"/>
  <c r="C581" i="1" s="1"/>
  <c r="O221" i="6"/>
  <c r="C582" i="1" s="1"/>
  <c r="O222" i="6"/>
  <c r="C583" i="1" s="1"/>
  <c r="O223" i="6"/>
  <c r="C584" i="1" s="1"/>
  <c r="O224" i="6"/>
  <c r="C585" i="1" s="1"/>
  <c r="O225" i="6"/>
  <c r="C586" i="1" s="1"/>
  <c r="O226" i="6"/>
  <c r="C587" i="1" s="1"/>
  <c r="O227" i="6"/>
  <c r="C588" i="1" s="1"/>
  <c r="O228" i="6"/>
  <c r="C589" i="1" s="1"/>
  <c r="O229" i="6"/>
  <c r="C590" i="1" s="1"/>
  <c r="O230" i="6"/>
  <c r="C591" i="1" s="1"/>
  <c r="O231" i="6"/>
  <c r="C592" i="1" s="1"/>
  <c r="O232" i="6"/>
  <c r="C593" i="1" s="1"/>
  <c r="O233" i="6"/>
  <c r="C594" i="1" s="1"/>
  <c r="O234" i="6"/>
  <c r="C595" i="1" s="1"/>
  <c r="O235" i="6"/>
  <c r="C596" i="1" s="1"/>
  <c r="O236" i="6"/>
  <c r="C597" i="1" s="1"/>
  <c r="O237" i="6"/>
  <c r="C598" i="1" s="1"/>
  <c r="O238" i="6"/>
  <c r="C599" i="1" s="1"/>
  <c r="O239" i="6"/>
  <c r="C600" i="1" s="1"/>
  <c r="O240" i="6"/>
  <c r="C601" i="1" s="1"/>
  <c r="O241" i="6"/>
  <c r="C602" i="1" s="1"/>
  <c r="O242" i="6"/>
  <c r="C603" i="1" s="1"/>
  <c r="O243" i="6"/>
  <c r="C604" i="1" s="1"/>
  <c r="O244" i="6"/>
  <c r="C605" i="1" s="1"/>
  <c r="O245" i="6"/>
  <c r="C606" i="1" s="1"/>
  <c r="O246" i="6"/>
  <c r="C607" i="1" s="1"/>
  <c r="O247" i="6"/>
  <c r="C608" i="1" s="1"/>
  <c r="O248" i="6"/>
  <c r="C609" i="1" s="1"/>
  <c r="O249" i="6"/>
  <c r="C610" i="1" s="1"/>
  <c r="O250" i="6"/>
  <c r="C611" i="1" s="1"/>
  <c r="O251" i="6"/>
  <c r="C612" i="1" s="1"/>
  <c r="O252" i="6"/>
  <c r="C613" i="1" s="1"/>
  <c r="O253" i="6"/>
  <c r="C614" i="1" s="1"/>
  <c r="O254" i="6"/>
  <c r="C615" i="1" s="1"/>
  <c r="O255" i="6"/>
  <c r="C616" i="1" s="1"/>
  <c r="O256" i="6"/>
  <c r="C617" i="1" s="1"/>
  <c r="O257" i="6"/>
  <c r="C618" i="1" s="1"/>
  <c r="O258" i="6"/>
  <c r="C619" i="1" s="1"/>
  <c r="O259" i="6"/>
  <c r="C620" i="1" s="1"/>
  <c r="O260" i="6"/>
  <c r="C621" i="1" s="1"/>
  <c r="O261" i="6"/>
  <c r="C622" i="1" s="1"/>
  <c r="O262" i="6"/>
  <c r="C623" i="1" s="1"/>
  <c r="O263" i="6"/>
  <c r="C624" i="1" s="1"/>
  <c r="O264" i="6"/>
  <c r="C625" i="1" s="1"/>
  <c r="O265" i="6"/>
  <c r="C626" i="1" s="1"/>
  <c r="O266" i="6"/>
  <c r="C627" i="1" s="1"/>
  <c r="O267" i="6"/>
  <c r="C628" i="1" s="1"/>
  <c r="O268" i="6"/>
  <c r="C629" i="1" s="1"/>
  <c r="O269" i="6"/>
  <c r="C630" i="1" s="1"/>
  <c r="O270" i="6"/>
  <c r="C631" i="1" s="1"/>
  <c r="O271" i="6"/>
  <c r="C632" i="1" s="1"/>
  <c r="O272" i="6"/>
  <c r="C633" i="1" s="1"/>
  <c r="O273" i="6"/>
  <c r="C634" i="1" s="1"/>
  <c r="O274" i="6"/>
  <c r="C635" i="1" s="1"/>
  <c r="O275" i="6"/>
  <c r="C636" i="1" s="1"/>
  <c r="O276" i="6"/>
  <c r="C637" i="1" s="1"/>
  <c r="O277" i="6"/>
  <c r="C638" i="1" s="1"/>
  <c r="O278" i="6"/>
  <c r="C639" i="1" s="1"/>
  <c r="O279" i="6"/>
  <c r="C640" i="1" s="1"/>
  <c r="O280" i="6"/>
  <c r="C641" i="1" s="1"/>
  <c r="O281" i="6"/>
  <c r="C642" i="1" s="1"/>
  <c r="O282" i="6"/>
  <c r="C643" i="1" s="1"/>
  <c r="O283" i="6"/>
  <c r="C644" i="1" s="1"/>
  <c r="O284" i="6"/>
  <c r="C645" i="1" s="1"/>
  <c r="O285" i="6"/>
  <c r="C646" i="1" s="1"/>
  <c r="O286" i="6"/>
  <c r="C647" i="1" s="1"/>
  <c r="O287" i="6"/>
  <c r="C648" i="1" s="1"/>
  <c r="O288" i="6"/>
  <c r="C649" i="1" s="1"/>
  <c r="O289" i="6"/>
  <c r="C650" i="1" s="1"/>
  <c r="O290" i="6"/>
  <c r="C651" i="1" s="1"/>
  <c r="O291" i="6"/>
  <c r="C652" i="1" s="1"/>
  <c r="O292" i="6"/>
  <c r="C653" i="1" s="1"/>
  <c r="O293" i="6"/>
  <c r="C654" i="1" s="1"/>
  <c r="O294" i="6"/>
  <c r="C655" i="1" s="1"/>
  <c r="O295" i="6"/>
  <c r="C656" i="1" s="1"/>
  <c r="O296" i="6"/>
  <c r="C657" i="1" s="1"/>
  <c r="O297" i="6"/>
  <c r="C658" i="1" s="1"/>
  <c r="O298" i="6"/>
  <c r="C659" i="1" s="1"/>
  <c r="O299" i="6"/>
  <c r="C660" i="1" s="1"/>
  <c r="O300" i="6"/>
  <c r="C661" i="1" s="1"/>
  <c r="O301" i="6"/>
  <c r="C662" i="1" s="1"/>
  <c r="O302" i="6"/>
  <c r="C663" i="1" s="1"/>
  <c r="O303" i="6"/>
  <c r="C664" i="1" s="1"/>
  <c r="O304" i="6"/>
  <c r="C665" i="1" s="1"/>
  <c r="O305" i="6"/>
  <c r="C666" i="1" s="1"/>
  <c r="O306" i="6"/>
  <c r="C667" i="1" s="1"/>
  <c r="O307" i="6"/>
  <c r="C668" i="1" s="1"/>
  <c r="O308" i="6"/>
  <c r="C669" i="1" s="1"/>
  <c r="O309" i="6"/>
  <c r="C670" i="1" s="1"/>
  <c r="O310" i="6"/>
  <c r="C671" i="1" s="1"/>
  <c r="O311" i="6"/>
  <c r="C672" i="1" s="1"/>
  <c r="O312" i="6"/>
  <c r="C673" i="1" s="1"/>
  <c r="O313" i="6"/>
  <c r="C674" i="1" s="1"/>
  <c r="O314" i="6"/>
  <c r="C675" i="1" s="1"/>
  <c r="O315" i="6"/>
  <c r="C676" i="1" s="1"/>
  <c r="O316" i="6"/>
  <c r="C677" i="1" s="1"/>
  <c r="O317" i="6"/>
  <c r="C678" i="1" s="1"/>
  <c r="O318" i="6"/>
  <c r="C679" i="1" s="1"/>
  <c r="O319" i="6"/>
  <c r="C680" i="1" s="1"/>
  <c r="O320" i="6"/>
  <c r="C681" i="1" s="1"/>
  <c r="O321" i="6"/>
  <c r="C682" i="1" s="1"/>
  <c r="O322" i="6"/>
  <c r="C683" i="1" s="1"/>
  <c r="O323" i="6"/>
  <c r="C684" i="1" s="1"/>
  <c r="O324" i="6"/>
  <c r="C685" i="1" s="1"/>
  <c r="O325" i="6"/>
  <c r="C686" i="1" s="1"/>
  <c r="O326" i="6"/>
  <c r="C687" i="1" s="1"/>
  <c r="O327" i="6"/>
  <c r="C688" i="1" s="1"/>
  <c r="O328" i="6"/>
  <c r="C689" i="1" s="1"/>
  <c r="O329" i="6"/>
  <c r="C690" i="1" s="1"/>
  <c r="O330" i="6"/>
  <c r="C691" i="1" s="1"/>
  <c r="O331" i="6"/>
  <c r="C692" i="1" s="1"/>
  <c r="O332" i="6"/>
  <c r="C693" i="1" s="1"/>
  <c r="O333" i="6"/>
  <c r="C694" i="1" s="1"/>
  <c r="O334" i="6"/>
  <c r="C695" i="1" s="1"/>
  <c r="O335" i="6"/>
  <c r="C696" i="1" s="1"/>
  <c r="O336" i="6"/>
  <c r="C697" i="1" s="1"/>
  <c r="O337" i="6"/>
  <c r="C698" i="1" s="1"/>
  <c r="O338" i="6"/>
  <c r="C699" i="1" s="1"/>
  <c r="O339" i="6"/>
  <c r="C700" i="1" s="1"/>
  <c r="O340" i="6"/>
  <c r="C701" i="1" s="1"/>
  <c r="O341" i="6"/>
  <c r="C702" i="1" s="1"/>
  <c r="O342" i="6"/>
  <c r="C703" i="1" s="1"/>
  <c r="O343" i="6"/>
  <c r="C704" i="1" s="1"/>
  <c r="O344" i="6"/>
  <c r="C705" i="1" s="1"/>
  <c r="O345" i="6"/>
  <c r="C706" i="1" s="1"/>
  <c r="O346" i="6"/>
  <c r="C707" i="1" s="1"/>
  <c r="O347" i="6"/>
  <c r="C708" i="1" s="1"/>
  <c r="O348" i="6"/>
  <c r="C709" i="1" s="1"/>
  <c r="O349" i="6"/>
  <c r="C710" i="1" s="1"/>
  <c r="O350" i="6"/>
  <c r="C711" i="1" s="1"/>
  <c r="O351" i="6"/>
  <c r="C712" i="1" s="1"/>
  <c r="O352" i="6"/>
  <c r="C713" i="1" s="1"/>
  <c r="O353" i="6"/>
  <c r="C714" i="1" s="1"/>
  <c r="O354" i="6"/>
  <c r="C715" i="1" s="1"/>
  <c r="O355" i="6"/>
  <c r="C716" i="1" s="1"/>
  <c r="O356" i="6"/>
  <c r="C717" i="1" s="1"/>
  <c r="O357" i="6"/>
  <c r="C718" i="1" s="1"/>
  <c r="O358" i="6"/>
  <c r="C719" i="1" s="1"/>
  <c r="O359" i="6"/>
  <c r="C720" i="1" s="1"/>
  <c r="O360" i="6"/>
  <c r="C721" i="1" s="1"/>
  <c r="O361" i="6"/>
  <c r="C722" i="1" s="1"/>
  <c r="O362" i="6"/>
  <c r="C723" i="1" s="1"/>
  <c r="O363" i="6"/>
  <c r="C724" i="1" s="1"/>
  <c r="O364" i="6"/>
  <c r="C725" i="1" s="1"/>
  <c r="O365" i="6"/>
  <c r="C726" i="1" s="1"/>
  <c r="O366" i="6"/>
  <c r="C727" i="1" s="1"/>
  <c r="O367" i="6"/>
  <c r="C728" i="1" s="1"/>
  <c r="O368" i="6"/>
  <c r="C729" i="1" s="1"/>
  <c r="O369" i="6"/>
  <c r="C730" i="1" s="1"/>
  <c r="O370" i="6"/>
  <c r="C731" i="1" s="1"/>
  <c r="O371" i="6"/>
  <c r="C732" i="1" s="1"/>
  <c r="O372" i="6"/>
  <c r="C733" i="1" s="1"/>
  <c r="O373" i="6"/>
  <c r="C734" i="1" s="1"/>
  <c r="O374" i="6"/>
  <c r="C735" i="1" s="1"/>
  <c r="O375" i="6"/>
  <c r="C736" i="1" s="1"/>
  <c r="O376" i="6"/>
  <c r="C737" i="1" s="1"/>
  <c r="O377" i="6"/>
  <c r="C738" i="1" s="1"/>
  <c r="O378" i="6"/>
  <c r="C739" i="1" s="1"/>
  <c r="O379" i="6"/>
  <c r="C740" i="1" s="1"/>
  <c r="O380" i="6"/>
  <c r="C741" i="1" s="1"/>
  <c r="O381" i="6"/>
  <c r="C742" i="1" s="1"/>
  <c r="O382" i="6"/>
  <c r="C743" i="1" s="1"/>
  <c r="O383" i="6"/>
  <c r="C744" i="1" s="1"/>
  <c r="O384" i="6"/>
  <c r="C745" i="1" s="1"/>
  <c r="O385" i="6"/>
  <c r="C746" i="1" s="1"/>
  <c r="O386" i="6"/>
  <c r="C747" i="1" s="1"/>
  <c r="O387" i="6"/>
  <c r="C748" i="1" s="1"/>
  <c r="O388" i="6"/>
  <c r="C749" i="1" s="1"/>
  <c r="O389" i="6"/>
  <c r="C750" i="1" s="1"/>
  <c r="O390" i="6"/>
  <c r="C751" i="1" s="1"/>
  <c r="O391" i="6"/>
  <c r="C752" i="1" s="1"/>
  <c r="O392" i="6"/>
  <c r="C753" i="1" s="1"/>
  <c r="O393" i="6"/>
  <c r="C754" i="1" s="1"/>
  <c r="O394" i="6"/>
  <c r="C755" i="1" s="1"/>
  <c r="N3" i="6"/>
  <c r="N4" i="6" s="1"/>
  <c r="O5" i="6"/>
  <c r="C366" i="1" s="1"/>
  <c r="O6" i="6"/>
  <c r="C367" i="1" s="1"/>
  <c r="O7" i="6"/>
  <c r="C368" i="1" s="1"/>
  <c r="O8" i="6"/>
  <c r="C369" i="1" s="1"/>
  <c r="O9" i="6"/>
  <c r="C370" i="1" s="1"/>
  <c r="O10" i="6"/>
  <c r="C371" i="1" s="1"/>
  <c r="O11" i="6"/>
  <c r="C372" i="1" s="1"/>
  <c r="O12" i="6"/>
  <c r="C373" i="1" s="1"/>
  <c r="O13" i="6"/>
  <c r="C374" i="1" s="1"/>
  <c r="O14" i="6"/>
  <c r="C375" i="1" s="1"/>
  <c r="O15" i="6"/>
  <c r="C376" i="1" s="1"/>
  <c r="O16" i="6"/>
  <c r="C377" i="1" s="1"/>
  <c r="O17" i="6"/>
  <c r="C378" i="1" s="1"/>
  <c r="O18" i="6"/>
  <c r="C379" i="1" s="1"/>
  <c r="O19" i="6"/>
  <c r="C380" i="1" s="1"/>
  <c r="O20" i="6"/>
  <c r="C381" i="1" s="1"/>
  <c r="O21" i="6"/>
  <c r="C382" i="1" s="1"/>
  <c r="O22" i="6"/>
  <c r="C383" i="1" s="1"/>
  <c r="O23" i="6"/>
  <c r="C384" i="1" s="1"/>
  <c r="O24" i="6"/>
  <c r="C385" i="1" s="1"/>
  <c r="O25" i="6"/>
  <c r="C386" i="1" s="1"/>
  <c r="O26" i="6"/>
  <c r="C387" i="1" s="1"/>
  <c r="O27" i="6"/>
  <c r="C388" i="1" s="1"/>
  <c r="O28" i="6"/>
  <c r="C389" i="1" s="1"/>
  <c r="O29" i="6"/>
  <c r="C390" i="1" s="1"/>
  <c r="O30" i="6"/>
  <c r="C391" i="1" s="1"/>
  <c r="O31" i="6"/>
  <c r="C392" i="1" s="1"/>
  <c r="O32" i="6"/>
  <c r="C393" i="1" s="1"/>
  <c r="O33" i="6"/>
  <c r="C394" i="1" s="1"/>
  <c r="O34" i="6"/>
  <c r="C395" i="1" s="1"/>
  <c r="O35" i="6"/>
  <c r="C396" i="1" s="1"/>
  <c r="O36" i="6"/>
  <c r="C397" i="1" s="1"/>
  <c r="O4" i="6"/>
  <c r="C365" i="1" s="1"/>
  <c r="O3" i="6"/>
  <c r="C364" i="1" s="1"/>
  <c r="G4" i="6"/>
  <c r="B305" i="1" s="1"/>
  <c r="G5" i="6"/>
  <c r="B306" i="1" s="1"/>
  <c r="G6" i="6"/>
  <c r="H6" i="6" s="1"/>
  <c r="C307" i="1" s="1"/>
  <c r="G7" i="6"/>
  <c r="B308" i="1" s="1"/>
  <c r="G8" i="6"/>
  <c r="H8" i="6" s="1"/>
  <c r="C309" i="1" s="1"/>
  <c r="G9" i="6"/>
  <c r="H9" i="6" s="1"/>
  <c r="C310" i="1" s="1"/>
  <c r="G10" i="6"/>
  <c r="H10" i="6" s="1"/>
  <c r="C311" i="1" s="1"/>
  <c r="G11" i="6"/>
  <c r="B312" i="1" s="1"/>
  <c r="G12" i="6"/>
  <c r="B313" i="1" s="1"/>
  <c r="G13" i="6"/>
  <c r="H13" i="6" s="1"/>
  <c r="C314" i="1" s="1"/>
  <c r="G14" i="6"/>
  <c r="H14" i="6" s="1"/>
  <c r="C315" i="1" s="1"/>
  <c r="G15" i="6"/>
  <c r="H15" i="6" s="1"/>
  <c r="C316" i="1" s="1"/>
  <c r="G16" i="6"/>
  <c r="H16" i="6" s="1"/>
  <c r="C317" i="1" s="1"/>
  <c r="G17" i="6"/>
  <c r="H17" i="6" s="1"/>
  <c r="C318" i="1" s="1"/>
  <c r="G18" i="6"/>
  <c r="H18" i="6" s="1"/>
  <c r="C319" i="1" s="1"/>
  <c r="G19" i="6"/>
  <c r="B320" i="1" s="1"/>
  <c r="G20" i="6"/>
  <c r="B321" i="1" s="1"/>
  <c r="G21" i="6"/>
  <c r="B322" i="1" s="1"/>
  <c r="G22" i="6"/>
  <c r="H22" i="6" s="1"/>
  <c r="C323" i="1" s="1"/>
  <c r="G23" i="6"/>
  <c r="H23" i="6" s="1"/>
  <c r="C324" i="1" s="1"/>
  <c r="G24" i="6"/>
  <c r="H24" i="6" s="1"/>
  <c r="C325" i="1" s="1"/>
  <c r="G25" i="6"/>
  <c r="H25" i="6" s="1"/>
  <c r="C326" i="1" s="1"/>
  <c r="G26" i="6"/>
  <c r="H26" i="6" s="1"/>
  <c r="C327" i="1" s="1"/>
  <c r="G27" i="6"/>
  <c r="H27" i="6" s="1"/>
  <c r="C328" i="1" s="1"/>
  <c r="G28" i="6"/>
  <c r="B329" i="1" s="1"/>
  <c r="G29" i="6"/>
  <c r="B330" i="1" s="1"/>
  <c r="G30" i="6"/>
  <c r="H30" i="6" s="1"/>
  <c r="C331" i="1" s="1"/>
  <c r="G31" i="6"/>
  <c r="H31" i="6" s="1"/>
  <c r="C332" i="1" s="1"/>
  <c r="G32" i="6"/>
  <c r="H32" i="6" s="1"/>
  <c r="C333" i="1" s="1"/>
  <c r="G33" i="6"/>
  <c r="H33" i="6" s="1"/>
  <c r="C334" i="1" s="1"/>
  <c r="G34" i="6"/>
  <c r="H34" i="6" s="1"/>
  <c r="C335" i="1" s="1"/>
  <c r="G35" i="6"/>
  <c r="B336" i="1" s="1"/>
  <c r="G36" i="6"/>
  <c r="B337" i="1" s="1"/>
  <c r="G37" i="6"/>
  <c r="H37" i="6" s="1"/>
  <c r="C338" i="1" s="1"/>
  <c r="G38" i="6"/>
  <c r="H38" i="6" s="1"/>
  <c r="C339" i="1" s="1"/>
  <c r="G39" i="6"/>
  <c r="H39" i="6" s="1"/>
  <c r="C340" i="1" s="1"/>
  <c r="G40" i="6"/>
  <c r="H40" i="6" s="1"/>
  <c r="C341" i="1" s="1"/>
  <c r="G41" i="6"/>
  <c r="H41" i="6" s="1"/>
  <c r="C342" i="1" s="1"/>
  <c r="G42" i="6"/>
  <c r="H42" i="6" s="1"/>
  <c r="C343" i="1" s="1"/>
  <c r="G43" i="6"/>
  <c r="H43" i="6" s="1"/>
  <c r="C344" i="1" s="1"/>
  <c r="G44" i="6"/>
  <c r="B345" i="1" s="1"/>
  <c r="G45" i="6"/>
  <c r="H45" i="6" s="1"/>
  <c r="C346" i="1" s="1"/>
  <c r="G46" i="6"/>
  <c r="B347" i="1" s="1"/>
  <c r="G47" i="6"/>
  <c r="H47" i="6" s="1"/>
  <c r="C348" i="1" s="1"/>
  <c r="G48" i="6"/>
  <c r="H48" i="6" s="1"/>
  <c r="C349" i="1" s="1"/>
  <c r="G49" i="6"/>
  <c r="H49" i="6" s="1"/>
  <c r="C350" i="1" s="1"/>
  <c r="G50" i="6"/>
  <c r="H50" i="6" s="1"/>
  <c r="C351" i="1" s="1"/>
  <c r="G51" i="6"/>
  <c r="B352" i="1" s="1"/>
  <c r="G52" i="6"/>
  <c r="H52" i="6" s="1"/>
  <c r="C353" i="1" s="1"/>
  <c r="G53" i="6"/>
  <c r="B354" i="1" s="1"/>
  <c r="G54" i="6"/>
  <c r="H54" i="6" s="1"/>
  <c r="C355" i="1" s="1"/>
  <c r="G55" i="6"/>
  <c r="H55" i="6" s="1"/>
  <c r="C356" i="1" s="1"/>
  <c r="G56" i="6"/>
  <c r="H56" i="6" s="1"/>
  <c r="C357" i="1" s="1"/>
  <c r="G57" i="6"/>
  <c r="H57" i="6" s="1"/>
  <c r="C358" i="1" s="1"/>
  <c r="G58" i="6"/>
  <c r="H58" i="6" s="1"/>
  <c r="C359" i="1" s="1"/>
  <c r="G59" i="6"/>
  <c r="H59" i="6" s="1"/>
  <c r="C360" i="1" s="1"/>
  <c r="G60" i="6"/>
  <c r="B361" i="1" s="1"/>
  <c r="G61" i="6"/>
  <c r="H61" i="6" s="1"/>
  <c r="C362" i="1" s="1"/>
  <c r="G62" i="6"/>
  <c r="H62" i="6" s="1"/>
  <c r="C363" i="1" s="1"/>
  <c r="G3" i="6"/>
  <c r="H3" i="6" s="1"/>
  <c r="C304" i="1" s="1"/>
  <c r="B59" i="6"/>
  <c r="B55" i="6"/>
  <c r="D55" i="6" s="1"/>
  <c r="C296" i="1" s="1"/>
  <c r="B51" i="6"/>
  <c r="D52" i="6" s="1"/>
  <c r="C293" i="1" s="1"/>
  <c r="B47" i="6"/>
  <c r="D49" i="6" s="1"/>
  <c r="C290" i="1" s="1"/>
  <c r="B43" i="6"/>
  <c r="B39" i="6"/>
  <c r="B35" i="6"/>
  <c r="B31" i="6"/>
  <c r="B27" i="6"/>
  <c r="D27" i="6" s="1"/>
  <c r="C268" i="1" s="1"/>
  <c r="B23" i="6"/>
  <c r="B19" i="6"/>
  <c r="D19" i="6" s="1"/>
  <c r="C260" i="1" s="1"/>
  <c r="B15" i="6"/>
  <c r="B11" i="6"/>
  <c r="B7" i="6"/>
  <c r="D7" i="6" s="1"/>
  <c r="C248" i="1" s="1"/>
  <c r="D3" i="6"/>
  <c r="C244" i="1" s="1"/>
  <c r="A60" i="6"/>
  <c r="A61" i="6" s="1"/>
  <c r="A62" i="6" s="1"/>
  <c r="A56" i="6"/>
  <c r="A57" i="6" s="1"/>
  <c r="A58" i="6" s="1"/>
  <c r="A53" i="6"/>
  <c r="A54" i="6" s="1"/>
  <c r="A52" i="6"/>
  <c r="A48" i="6"/>
  <c r="A49" i="6" s="1"/>
  <c r="A50" i="6" s="1"/>
  <c r="A44" i="6"/>
  <c r="A45" i="6" s="1"/>
  <c r="A46" i="6" s="1"/>
  <c r="A40" i="6"/>
  <c r="A41" i="6" s="1"/>
  <c r="A42" i="6" s="1"/>
  <c r="A36" i="6"/>
  <c r="A37" i="6" s="1"/>
  <c r="A38" i="6" s="1"/>
  <c r="A32" i="6"/>
  <c r="A33" i="6" s="1"/>
  <c r="A34" i="6" s="1"/>
  <c r="A28" i="6"/>
  <c r="A29" i="6" s="1"/>
  <c r="A30" i="6" s="1"/>
  <c r="A24" i="6"/>
  <c r="A25" i="6" s="1"/>
  <c r="A26" i="6" s="1"/>
  <c r="A20" i="6"/>
  <c r="A21" i="6" s="1"/>
  <c r="A22" i="6" s="1"/>
  <c r="A16" i="6"/>
  <c r="A17" i="6" s="1"/>
  <c r="A18" i="6" s="1"/>
  <c r="A12" i="6"/>
  <c r="A13" i="6" s="1"/>
  <c r="A14" i="6" s="1"/>
  <c r="A8" i="6"/>
  <c r="A9" i="6" s="1"/>
  <c r="A10" i="6" s="1"/>
  <c r="A4" i="6"/>
  <c r="A5" i="6" s="1"/>
  <c r="A6" i="6" s="1"/>
  <c r="C3" i="6"/>
  <c r="C4" i="6" s="1"/>
  <c r="C5" i="6" s="1"/>
  <c r="A246" i="1" s="1"/>
  <c r="A17" i="5"/>
  <c r="C240" i="1"/>
  <c r="K4" i="5"/>
  <c r="J4" i="5"/>
  <c r="A240" i="1" s="1"/>
  <c r="X3" i="6" l="1"/>
  <c r="A817" i="1" s="1"/>
  <c r="A364" i="1"/>
  <c r="B61" i="7"/>
  <c r="A1326" i="1"/>
  <c r="Z115" i="6"/>
  <c r="B929" i="1" s="1"/>
  <c r="C1085" i="1"/>
  <c r="C1053" i="1"/>
  <c r="C989" i="1"/>
  <c r="C957" i="1"/>
  <c r="C1081" i="1"/>
  <c r="C1221" i="1"/>
  <c r="C953" i="1"/>
  <c r="C1225" i="1"/>
  <c r="C1193" i="1"/>
  <c r="C925" i="1"/>
  <c r="C1257" i="1"/>
  <c r="C1117" i="1"/>
  <c r="C861" i="1"/>
  <c r="C1253" i="1"/>
  <c r="C1113" i="1"/>
  <c r="C985" i="1"/>
  <c r="C833" i="1"/>
  <c r="Z67" i="6"/>
  <c r="B881" i="1" s="1"/>
  <c r="C1189" i="1"/>
  <c r="C1049" i="1"/>
  <c r="C921" i="1"/>
  <c r="C1161" i="1"/>
  <c r="C1021" i="1"/>
  <c r="C893" i="1"/>
  <c r="C1157" i="1"/>
  <c r="C1017" i="1"/>
  <c r="C889" i="1"/>
  <c r="C1265" i="1"/>
  <c r="C1233" i="1"/>
  <c r="C1201" i="1"/>
  <c r="C1169" i="1"/>
  <c r="C1121" i="1"/>
  <c r="C1089" i="1"/>
  <c r="C1057" i="1"/>
  <c r="C1025" i="1"/>
  <c r="C993" i="1"/>
  <c r="C961" i="1"/>
  <c r="C897" i="1"/>
  <c r="C871" i="1"/>
  <c r="C845" i="1"/>
  <c r="C1261" i="1"/>
  <c r="C1229" i="1"/>
  <c r="C1197" i="1"/>
  <c r="C1165" i="1"/>
  <c r="C1119" i="1"/>
  <c r="C1087" i="1"/>
  <c r="C1055" i="1"/>
  <c r="C1023" i="1"/>
  <c r="C991" i="1"/>
  <c r="C959" i="1"/>
  <c r="C927" i="1"/>
  <c r="C895" i="1"/>
  <c r="C865" i="1"/>
  <c r="C841" i="1"/>
  <c r="C863" i="1"/>
  <c r="C1249" i="1"/>
  <c r="C1217" i="1"/>
  <c r="C1150" i="1"/>
  <c r="C1073" i="1"/>
  <c r="C1009" i="1"/>
  <c r="C977" i="1"/>
  <c r="C913" i="1"/>
  <c r="C857" i="1"/>
  <c r="C1245" i="1"/>
  <c r="C1213" i="1"/>
  <c r="C1181" i="1"/>
  <c r="C1141" i="1"/>
  <c r="C1103" i="1"/>
  <c r="C1071" i="1"/>
  <c r="C1039" i="1"/>
  <c r="C1007" i="1"/>
  <c r="C975" i="1"/>
  <c r="C943" i="1"/>
  <c r="C911" i="1"/>
  <c r="C879" i="1"/>
  <c r="C855" i="1"/>
  <c r="C829" i="1"/>
  <c r="C1185" i="1"/>
  <c r="C1105" i="1"/>
  <c r="C1041" i="1"/>
  <c r="C945" i="1"/>
  <c r="C831" i="1"/>
  <c r="C1241" i="1"/>
  <c r="C1209" i="1"/>
  <c r="C1177" i="1"/>
  <c r="C1132" i="1"/>
  <c r="C1101" i="1"/>
  <c r="C1069" i="1"/>
  <c r="C1037" i="1"/>
  <c r="C1005" i="1"/>
  <c r="C973" i="1"/>
  <c r="C941" i="1"/>
  <c r="C909" i="1"/>
  <c r="C877" i="1"/>
  <c r="C849" i="1"/>
  <c r="C825" i="1"/>
  <c r="C839" i="1"/>
  <c r="C1269" i="1"/>
  <c r="C1237" i="1"/>
  <c r="C1205" i="1"/>
  <c r="C1173" i="1"/>
  <c r="C1129" i="1"/>
  <c r="C1097" i="1"/>
  <c r="C1065" i="1"/>
  <c r="C1033" i="1"/>
  <c r="C1001" i="1"/>
  <c r="C969" i="1"/>
  <c r="C937" i="1"/>
  <c r="C905" i="1"/>
  <c r="C873" i="1"/>
  <c r="C847" i="1"/>
  <c r="C823" i="1"/>
  <c r="Z330" i="6"/>
  <c r="B1144" i="1" s="1"/>
  <c r="C1144" i="1"/>
  <c r="Z290" i="6"/>
  <c r="B1104" i="1" s="1"/>
  <c r="C1104" i="1"/>
  <c r="Z258" i="6"/>
  <c r="B1072" i="1" s="1"/>
  <c r="C1072" i="1"/>
  <c r="Z218" i="6"/>
  <c r="B1032" i="1" s="1"/>
  <c r="C1032" i="1"/>
  <c r="Z186" i="6"/>
  <c r="B1000" i="1" s="1"/>
  <c r="C1000" i="1"/>
  <c r="Z154" i="6"/>
  <c r="B968" i="1" s="1"/>
  <c r="C968" i="1"/>
  <c r="Z106" i="6"/>
  <c r="B920" i="1" s="1"/>
  <c r="C920" i="1"/>
  <c r="Z452" i="6"/>
  <c r="B1266" i="1" s="1"/>
  <c r="C1266" i="1"/>
  <c r="Z444" i="6"/>
  <c r="B1258" i="1" s="1"/>
  <c r="C1258" i="1"/>
  <c r="Z436" i="6"/>
  <c r="B1250" i="1" s="1"/>
  <c r="C1250" i="1"/>
  <c r="Z428" i="6"/>
  <c r="B1242" i="1" s="1"/>
  <c r="C1242" i="1"/>
  <c r="Z420" i="6"/>
  <c r="B1234" i="1" s="1"/>
  <c r="C1234" i="1"/>
  <c r="Z412" i="6"/>
  <c r="B1226" i="1" s="1"/>
  <c r="C1226" i="1"/>
  <c r="Z404" i="6"/>
  <c r="B1218" i="1" s="1"/>
  <c r="C1218" i="1"/>
  <c r="Z396" i="6"/>
  <c r="B1210" i="1" s="1"/>
  <c r="C1210" i="1"/>
  <c r="Z388" i="6"/>
  <c r="B1202" i="1" s="1"/>
  <c r="C1202" i="1"/>
  <c r="Z380" i="6"/>
  <c r="B1194" i="1" s="1"/>
  <c r="C1194" i="1"/>
  <c r="Z372" i="6"/>
  <c r="B1186" i="1" s="1"/>
  <c r="C1186" i="1"/>
  <c r="Z364" i="6"/>
  <c r="B1178" i="1" s="1"/>
  <c r="C1178" i="1"/>
  <c r="Z356" i="6"/>
  <c r="B1170" i="1" s="1"/>
  <c r="C1170" i="1"/>
  <c r="Z348" i="6"/>
  <c r="B1162" i="1" s="1"/>
  <c r="C1162" i="1"/>
  <c r="Z340" i="6"/>
  <c r="B1154" i="1" s="1"/>
  <c r="C1154" i="1"/>
  <c r="Z324" i="6"/>
  <c r="B1138" i="1" s="1"/>
  <c r="C1138" i="1"/>
  <c r="Z316" i="6"/>
  <c r="B1130" i="1" s="1"/>
  <c r="C1130" i="1"/>
  <c r="Z308" i="6"/>
  <c r="B1122" i="1" s="1"/>
  <c r="C1122" i="1"/>
  <c r="Z300" i="6"/>
  <c r="B1114" i="1" s="1"/>
  <c r="C1114" i="1"/>
  <c r="Z292" i="6"/>
  <c r="B1106" i="1" s="1"/>
  <c r="C1106" i="1"/>
  <c r="Z284" i="6"/>
  <c r="B1098" i="1" s="1"/>
  <c r="C1098" i="1"/>
  <c r="Z276" i="6"/>
  <c r="B1090" i="1" s="1"/>
  <c r="C1090" i="1"/>
  <c r="Z268" i="6"/>
  <c r="B1082" i="1" s="1"/>
  <c r="C1082" i="1"/>
  <c r="Z260" i="6"/>
  <c r="B1074" i="1" s="1"/>
  <c r="C1074" i="1"/>
  <c r="Z252" i="6"/>
  <c r="B1066" i="1" s="1"/>
  <c r="C1066" i="1"/>
  <c r="Z244" i="6"/>
  <c r="B1058" i="1" s="1"/>
  <c r="C1058" i="1"/>
  <c r="Z236" i="6"/>
  <c r="B1050" i="1" s="1"/>
  <c r="C1050" i="1"/>
  <c r="Z228" i="6"/>
  <c r="B1042" i="1" s="1"/>
  <c r="C1042" i="1"/>
  <c r="Z220" i="6"/>
  <c r="B1034" i="1" s="1"/>
  <c r="C1034" i="1"/>
  <c r="Z212" i="6"/>
  <c r="B1026" i="1" s="1"/>
  <c r="C1026" i="1"/>
  <c r="Z204" i="6"/>
  <c r="B1018" i="1" s="1"/>
  <c r="C1018" i="1"/>
  <c r="Z196" i="6"/>
  <c r="B1010" i="1" s="1"/>
  <c r="C1010" i="1"/>
  <c r="Z188" i="6"/>
  <c r="B1002" i="1" s="1"/>
  <c r="C1002" i="1"/>
  <c r="Z180" i="6"/>
  <c r="B994" i="1" s="1"/>
  <c r="C994" i="1"/>
  <c r="Z172" i="6"/>
  <c r="B986" i="1" s="1"/>
  <c r="C986" i="1"/>
  <c r="Z164" i="6"/>
  <c r="B978" i="1" s="1"/>
  <c r="C978" i="1"/>
  <c r="Z156" i="6"/>
  <c r="B970" i="1" s="1"/>
  <c r="C970" i="1"/>
  <c r="Z148" i="6"/>
  <c r="B962" i="1" s="1"/>
  <c r="C962" i="1"/>
  <c r="Z140" i="6"/>
  <c r="B954" i="1" s="1"/>
  <c r="C954" i="1"/>
  <c r="Z132" i="6"/>
  <c r="B946" i="1" s="1"/>
  <c r="C946" i="1"/>
  <c r="Z124" i="6"/>
  <c r="B938" i="1" s="1"/>
  <c r="C938" i="1"/>
  <c r="Z116" i="6"/>
  <c r="B930" i="1" s="1"/>
  <c r="C930" i="1"/>
  <c r="Z108" i="6"/>
  <c r="B922" i="1" s="1"/>
  <c r="C922" i="1"/>
  <c r="Z100" i="6"/>
  <c r="B914" i="1" s="1"/>
  <c r="C914" i="1"/>
  <c r="Z92" i="6"/>
  <c r="B906" i="1" s="1"/>
  <c r="C906" i="1"/>
  <c r="Z84" i="6"/>
  <c r="B898" i="1" s="1"/>
  <c r="C898" i="1"/>
  <c r="Z76" i="6"/>
  <c r="B890" i="1" s="1"/>
  <c r="C890" i="1"/>
  <c r="Z68" i="6"/>
  <c r="B882" i="1" s="1"/>
  <c r="C882" i="1"/>
  <c r="Z60" i="6"/>
  <c r="B874" i="1" s="1"/>
  <c r="C874" i="1"/>
  <c r="Z52" i="6"/>
  <c r="B866" i="1" s="1"/>
  <c r="C866" i="1"/>
  <c r="Z44" i="6"/>
  <c r="B858" i="1" s="1"/>
  <c r="C858" i="1"/>
  <c r="Z36" i="6"/>
  <c r="B850" i="1" s="1"/>
  <c r="C850" i="1"/>
  <c r="Z28" i="6"/>
  <c r="B842" i="1" s="1"/>
  <c r="C842" i="1"/>
  <c r="Z20" i="6"/>
  <c r="B834" i="1" s="1"/>
  <c r="C834" i="1"/>
  <c r="Z12" i="6"/>
  <c r="B826" i="1" s="1"/>
  <c r="C826" i="1"/>
  <c r="Z441" i="6"/>
  <c r="B1255" i="1" s="1"/>
  <c r="C1152" i="1"/>
  <c r="C1143" i="1"/>
  <c r="C1134" i="1"/>
  <c r="Z339" i="6"/>
  <c r="B1153" i="1" s="1"/>
  <c r="C1153" i="1"/>
  <c r="Z331" i="6"/>
  <c r="B1145" i="1" s="1"/>
  <c r="C1145" i="1"/>
  <c r="C1264" i="1"/>
  <c r="C1256" i="1"/>
  <c r="C1248" i="1"/>
  <c r="C1240" i="1"/>
  <c r="C1232" i="1"/>
  <c r="C1224" i="1"/>
  <c r="C1216" i="1"/>
  <c r="C1208" i="1"/>
  <c r="C1200" i="1"/>
  <c r="C1192" i="1"/>
  <c r="C1184" i="1"/>
  <c r="C1176" i="1"/>
  <c r="C1168" i="1"/>
  <c r="C1160" i="1"/>
  <c r="C1151" i="1"/>
  <c r="C1142" i="1"/>
  <c r="C1133" i="1"/>
  <c r="Z306" i="6"/>
  <c r="B1120" i="1" s="1"/>
  <c r="C1120" i="1"/>
  <c r="Z274" i="6"/>
  <c r="B1088" i="1" s="1"/>
  <c r="C1088" i="1"/>
  <c r="Z242" i="6"/>
  <c r="B1056" i="1" s="1"/>
  <c r="C1056" i="1"/>
  <c r="Z210" i="6"/>
  <c r="B1024" i="1" s="1"/>
  <c r="C1024" i="1"/>
  <c r="Z178" i="6"/>
  <c r="B992" i="1" s="1"/>
  <c r="C992" i="1"/>
  <c r="Z146" i="6"/>
  <c r="B960" i="1" s="1"/>
  <c r="C960" i="1"/>
  <c r="Z122" i="6"/>
  <c r="B936" i="1" s="1"/>
  <c r="C936" i="1"/>
  <c r="Z98" i="6"/>
  <c r="B912" i="1" s="1"/>
  <c r="C912" i="1"/>
  <c r="Z74" i="6"/>
  <c r="B888" i="1" s="1"/>
  <c r="C888" i="1"/>
  <c r="Z321" i="6"/>
  <c r="B1135" i="1" s="1"/>
  <c r="C1135" i="1"/>
  <c r="C1247" i="1"/>
  <c r="C1223" i="1"/>
  <c r="C1199" i="1"/>
  <c r="C1175" i="1"/>
  <c r="Z448" i="6"/>
  <c r="B1262" i="1" s="1"/>
  <c r="C1262" i="1"/>
  <c r="Z424" i="6"/>
  <c r="B1238" i="1" s="1"/>
  <c r="C1238" i="1"/>
  <c r="Z400" i="6"/>
  <c r="B1214" i="1" s="1"/>
  <c r="C1214" i="1"/>
  <c r="Z384" i="6"/>
  <c r="B1198" i="1" s="1"/>
  <c r="C1198" i="1"/>
  <c r="Z360" i="6"/>
  <c r="B1174" i="1" s="1"/>
  <c r="C1174" i="1"/>
  <c r="Z344" i="6"/>
  <c r="B1158" i="1" s="1"/>
  <c r="C1158" i="1"/>
  <c r="Z304" i="6"/>
  <c r="B1118" i="1" s="1"/>
  <c r="C1118" i="1"/>
  <c r="Z280" i="6"/>
  <c r="B1094" i="1" s="1"/>
  <c r="C1094" i="1"/>
  <c r="Z256" i="6"/>
  <c r="B1070" i="1" s="1"/>
  <c r="C1070" i="1"/>
  <c r="Z185" i="6"/>
  <c r="B999" i="1" s="1"/>
  <c r="Z335" i="6"/>
  <c r="B1149" i="1" s="1"/>
  <c r="C1149" i="1"/>
  <c r="C1268" i="1"/>
  <c r="C1260" i="1"/>
  <c r="C1252" i="1"/>
  <c r="C1244" i="1"/>
  <c r="C1236" i="1"/>
  <c r="C1228" i="1"/>
  <c r="C1220" i="1"/>
  <c r="C1212" i="1"/>
  <c r="C1204" i="1"/>
  <c r="C1196" i="1"/>
  <c r="C1188" i="1"/>
  <c r="C1180" i="1"/>
  <c r="C1172" i="1"/>
  <c r="C1164" i="1"/>
  <c r="Z298" i="6"/>
  <c r="B1112" i="1" s="1"/>
  <c r="C1112" i="1"/>
  <c r="Z266" i="6"/>
  <c r="B1080" i="1" s="1"/>
  <c r="C1080" i="1"/>
  <c r="Z234" i="6"/>
  <c r="B1048" i="1" s="1"/>
  <c r="C1048" i="1"/>
  <c r="Z202" i="6"/>
  <c r="B1016" i="1" s="1"/>
  <c r="C1016" i="1"/>
  <c r="Z170" i="6"/>
  <c r="B984" i="1" s="1"/>
  <c r="C984" i="1"/>
  <c r="Z138" i="6"/>
  <c r="B952" i="1" s="1"/>
  <c r="C952" i="1"/>
  <c r="Z114" i="6"/>
  <c r="B928" i="1" s="1"/>
  <c r="C928" i="1"/>
  <c r="Z90" i="6"/>
  <c r="B904" i="1" s="1"/>
  <c r="C904" i="1"/>
  <c r="Z66" i="6"/>
  <c r="B880" i="1" s="1"/>
  <c r="C880" i="1"/>
  <c r="C1263" i="1"/>
  <c r="C1239" i="1"/>
  <c r="C1215" i="1"/>
  <c r="C1191" i="1"/>
  <c r="C1167" i="1"/>
  <c r="Z4" i="6"/>
  <c r="B818" i="1" s="1"/>
  <c r="C818" i="1"/>
  <c r="Z432" i="6"/>
  <c r="B1246" i="1" s="1"/>
  <c r="C1246" i="1"/>
  <c r="Z408" i="6"/>
  <c r="B1222" i="1" s="1"/>
  <c r="C1222" i="1"/>
  <c r="Z376" i="6"/>
  <c r="B1190" i="1" s="1"/>
  <c r="C1190" i="1"/>
  <c r="Z312" i="6"/>
  <c r="B1126" i="1" s="1"/>
  <c r="C1126" i="1"/>
  <c r="Z288" i="6"/>
  <c r="B1102" i="1" s="1"/>
  <c r="C1102" i="1"/>
  <c r="Z264" i="6"/>
  <c r="B1078" i="1" s="1"/>
  <c r="C1078" i="1"/>
  <c r="Z248" i="6"/>
  <c r="B1062" i="1" s="1"/>
  <c r="C1062" i="1"/>
  <c r="Z342" i="6"/>
  <c r="B1156" i="1" s="1"/>
  <c r="C1156" i="1"/>
  <c r="Z334" i="6"/>
  <c r="B1148" i="1" s="1"/>
  <c r="C1148" i="1"/>
  <c r="Z326" i="6"/>
  <c r="B1140" i="1" s="1"/>
  <c r="C1140" i="1"/>
  <c r="Z310" i="6"/>
  <c r="B1124" i="1" s="1"/>
  <c r="C1124" i="1"/>
  <c r="Z302" i="6"/>
  <c r="B1116" i="1" s="1"/>
  <c r="C1116" i="1"/>
  <c r="Z294" i="6"/>
  <c r="B1108" i="1" s="1"/>
  <c r="C1108" i="1"/>
  <c r="Z286" i="6"/>
  <c r="B1100" i="1" s="1"/>
  <c r="C1100" i="1"/>
  <c r="Z278" i="6"/>
  <c r="B1092" i="1" s="1"/>
  <c r="C1092" i="1"/>
  <c r="Z270" i="6"/>
  <c r="B1084" i="1" s="1"/>
  <c r="C1084" i="1"/>
  <c r="Z262" i="6"/>
  <c r="B1076" i="1" s="1"/>
  <c r="C1076" i="1"/>
  <c r="Z254" i="6"/>
  <c r="B1068" i="1" s="1"/>
  <c r="C1068" i="1"/>
  <c r="Z246" i="6"/>
  <c r="B1060" i="1" s="1"/>
  <c r="C1060" i="1"/>
  <c r="Z238" i="6"/>
  <c r="B1052" i="1" s="1"/>
  <c r="C1052" i="1"/>
  <c r="Z230" i="6"/>
  <c r="B1044" i="1" s="1"/>
  <c r="C1044" i="1"/>
  <c r="Z222" i="6"/>
  <c r="B1036" i="1" s="1"/>
  <c r="C1036" i="1"/>
  <c r="Z214" i="6"/>
  <c r="B1028" i="1" s="1"/>
  <c r="C1028" i="1"/>
  <c r="Z206" i="6"/>
  <c r="B1020" i="1" s="1"/>
  <c r="C1020" i="1"/>
  <c r="Z198" i="6"/>
  <c r="B1012" i="1" s="1"/>
  <c r="C1012" i="1"/>
  <c r="Z190" i="6"/>
  <c r="B1004" i="1" s="1"/>
  <c r="C1004" i="1"/>
  <c r="Z182" i="6"/>
  <c r="B996" i="1" s="1"/>
  <c r="C996" i="1"/>
  <c r="Z174" i="6"/>
  <c r="B988" i="1" s="1"/>
  <c r="C988" i="1"/>
  <c r="Z166" i="6"/>
  <c r="B980" i="1" s="1"/>
  <c r="C980" i="1"/>
  <c r="Z158" i="6"/>
  <c r="B972" i="1" s="1"/>
  <c r="C972" i="1"/>
  <c r="Z150" i="6"/>
  <c r="B964" i="1" s="1"/>
  <c r="C964" i="1"/>
  <c r="Z142" i="6"/>
  <c r="B956" i="1" s="1"/>
  <c r="C956" i="1"/>
  <c r="Z134" i="6"/>
  <c r="B948" i="1" s="1"/>
  <c r="C948" i="1"/>
  <c r="Z126" i="6"/>
  <c r="B940" i="1" s="1"/>
  <c r="C940" i="1"/>
  <c r="Z118" i="6"/>
  <c r="B932" i="1" s="1"/>
  <c r="C932" i="1"/>
  <c r="Z110" i="6"/>
  <c r="B924" i="1" s="1"/>
  <c r="C924" i="1"/>
  <c r="Z102" i="6"/>
  <c r="B916" i="1" s="1"/>
  <c r="C916" i="1"/>
  <c r="Z94" i="6"/>
  <c r="B908" i="1" s="1"/>
  <c r="C908" i="1"/>
  <c r="Z86" i="6"/>
  <c r="B900" i="1" s="1"/>
  <c r="C900" i="1"/>
  <c r="Z78" i="6"/>
  <c r="B892" i="1" s="1"/>
  <c r="C892" i="1"/>
  <c r="Z70" i="6"/>
  <c r="B884" i="1" s="1"/>
  <c r="C884" i="1"/>
  <c r="C1155" i="1"/>
  <c r="C1146" i="1"/>
  <c r="C1137" i="1"/>
  <c r="C1127" i="1"/>
  <c r="C1111" i="1"/>
  <c r="C1095" i="1"/>
  <c r="C1079" i="1"/>
  <c r="C1063" i="1"/>
  <c r="C1047" i="1"/>
  <c r="C1031" i="1"/>
  <c r="C1015" i="1"/>
  <c r="C983" i="1"/>
  <c r="C967" i="1"/>
  <c r="C951" i="1"/>
  <c r="C935" i="1"/>
  <c r="C919" i="1"/>
  <c r="C903" i="1"/>
  <c r="C887" i="1"/>
  <c r="Z314" i="6"/>
  <c r="B1128" i="1" s="1"/>
  <c r="C1128" i="1"/>
  <c r="Z282" i="6"/>
  <c r="B1096" i="1" s="1"/>
  <c r="C1096" i="1"/>
  <c r="Z250" i="6"/>
  <c r="B1064" i="1" s="1"/>
  <c r="C1064" i="1"/>
  <c r="Z226" i="6"/>
  <c r="B1040" i="1" s="1"/>
  <c r="C1040" i="1"/>
  <c r="Z194" i="6"/>
  <c r="B1008" i="1" s="1"/>
  <c r="C1008" i="1"/>
  <c r="Z162" i="6"/>
  <c r="B976" i="1" s="1"/>
  <c r="C976" i="1"/>
  <c r="Z130" i="6"/>
  <c r="B944" i="1" s="1"/>
  <c r="C944" i="1"/>
  <c r="Z82" i="6"/>
  <c r="B896" i="1" s="1"/>
  <c r="C896" i="1"/>
  <c r="C1231" i="1"/>
  <c r="C1207" i="1"/>
  <c r="C1183" i="1"/>
  <c r="C1159" i="1"/>
  <c r="Z440" i="6"/>
  <c r="B1254" i="1" s="1"/>
  <c r="C1254" i="1"/>
  <c r="Z416" i="6"/>
  <c r="B1230" i="1" s="1"/>
  <c r="C1230" i="1"/>
  <c r="Z392" i="6"/>
  <c r="B1206" i="1" s="1"/>
  <c r="C1206" i="1"/>
  <c r="Z368" i="6"/>
  <c r="B1182" i="1" s="1"/>
  <c r="C1182" i="1"/>
  <c r="Z352" i="6"/>
  <c r="B1166" i="1" s="1"/>
  <c r="C1166" i="1"/>
  <c r="Z296" i="6"/>
  <c r="B1110" i="1" s="1"/>
  <c r="C1110" i="1"/>
  <c r="Z272" i="6"/>
  <c r="B1086" i="1" s="1"/>
  <c r="C1086" i="1"/>
  <c r="Z240" i="6"/>
  <c r="B1054" i="1" s="1"/>
  <c r="C1054" i="1"/>
  <c r="Z333" i="6"/>
  <c r="B1147" i="1" s="1"/>
  <c r="C1147" i="1"/>
  <c r="Z325" i="6"/>
  <c r="B1139" i="1" s="1"/>
  <c r="C1139" i="1"/>
  <c r="Z317" i="6"/>
  <c r="B1131" i="1" s="1"/>
  <c r="C1131" i="1"/>
  <c r="Z309" i="6"/>
  <c r="B1123" i="1" s="1"/>
  <c r="C1123" i="1"/>
  <c r="Z301" i="6"/>
  <c r="B1115" i="1" s="1"/>
  <c r="C1115" i="1"/>
  <c r="Z293" i="6"/>
  <c r="B1107" i="1" s="1"/>
  <c r="C1107" i="1"/>
  <c r="Z285" i="6"/>
  <c r="B1099" i="1" s="1"/>
  <c r="C1099" i="1"/>
  <c r="Z277" i="6"/>
  <c r="B1091" i="1" s="1"/>
  <c r="C1091" i="1"/>
  <c r="Z269" i="6"/>
  <c r="B1083" i="1" s="1"/>
  <c r="C1083" i="1"/>
  <c r="Z261" i="6"/>
  <c r="B1075" i="1" s="1"/>
  <c r="C1075" i="1"/>
  <c r="Z253" i="6"/>
  <c r="B1067" i="1" s="1"/>
  <c r="C1067" i="1"/>
  <c r="Z245" i="6"/>
  <c r="B1059" i="1" s="1"/>
  <c r="C1059" i="1"/>
  <c r="Z237" i="6"/>
  <c r="B1051" i="1" s="1"/>
  <c r="C1051" i="1"/>
  <c r="Z229" i="6"/>
  <c r="B1043" i="1" s="1"/>
  <c r="C1043" i="1"/>
  <c r="Z221" i="6"/>
  <c r="B1035" i="1" s="1"/>
  <c r="C1035" i="1"/>
  <c r="Z213" i="6"/>
  <c r="B1027" i="1" s="1"/>
  <c r="C1027" i="1"/>
  <c r="Z205" i="6"/>
  <c r="B1019" i="1" s="1"/>
  <c r="C1019" i="1"/>
  <c r="Z197" i="6"/>
  <c r="B1011" i="1" s="1"/>
  <c r="C1011" i="1"/>
  <c r="Z189" i="6"/>
  <c r="B1003" i="1" s="1"/>
  <c r="C1003" i="1"/>
  <c r="Z181" i="6"/>
  <c r="B995" i="1" s="1"/>
  <c r="C995" i="1"/>
  <c r="Z173" i="6"/>
  <c r="B987" i="1" s="1"/>
  <c r="C987" i="1"/>
  <c r="Z165" i="6"/>
  <c r="B979" i="1" s="1"/>
  <c r="C979" i="1"/>
  <c r="Z157" i="6"/>
  <c r="B971" i="1" s="1"/>
  <c r="C971" i="1"/>
  <c r="Z149" i="6"/>
  <c r="B963" i="1" s="1"/>
  <c r="C963" i="1"/>
  <c r="Z141" i="6"/>
  <c r="B955" i="1" s="1"/>
  <c r="C955" i="1"/>
  <c r="Z133" i="6"/>
  <c r="B947" i="1" s="1"/>
  <c r="C947" i="1"/>
  <c r="Z125" i="6"/>
  <c r="B939" i="1" s="1"/>
  <c r="C939" i="1"/>
  <c r="Z117" i="6"/>
  <c r="B931" i="1" s="1"/>
  <c r="C931" i="1"/>
  <c r="Z109" i="6"/>
  <c r="B923" i="1" s="1"/>
  <c r="C923" i="1"/>
  <c r="Z101" i="6"/>
  <c r="B915" i="1" s="1"/>
  <c r="C915" i="1"/>
  <c r="Z93" i="6"/>
  <c r="B907" i="1" s="1"/>
  <c r="C907" i="1"/>
  <c r="Z85" i="6"/>
  <c r="B899" i="1" s="1"/>
  <c r="C899" i="1"/>
  <c r="Z77" i="6"/>
  <c r="B891" i="1" s="1"/>
  <c r="C891" i="1"/>
  <c r="Z69" i="6"/>
  <c r="B883" i="1" s="1"/>
  <c r="C883" i="1"/>
  <c r="Z61" i="6"/>
  <c r="B875" i="1" s="1"/>
  <c r="C875" i="1"/>
  <c r="Z53" i="6"/>
  <c r="B867" i="1" s="1"/>
  <c r="C867" i="1"/>
  <c r="Z45" i="6"/>
  <c r="B859" i="1" s="1"/>
  <c r="C859" i="1"/>
  <c r="Z37" i="6"/>
  <c r="B851" i="1" s="1"/>
  <c r="C851" i="1"/>
  <c r="Z29" i="6"/>
  <c r="B843" i="1" s="1"/>
  <c r="C843" i="1"/>
  <c r="Z21" i="6"/>
  <c r="B835" i="1" s="1"/>
  <c r="C835" i="1"/>
  <c r="Z13" i="6"/>
  <c r="B827" i="1" s="1"/>
  <c r="C827" i="1"/>
  <c r="B819" i="1"/>
  <c r="C819" i="1"/>
  <c r="C1267" i="1"/>
  <c r="C1259" i="1"/>
  <c r="C1251" i="1"/>
  <c r="C1243" i="1"/>
  <c r="C1235" i="1"/>
  <c r="C1227" i="1"/>
  <c r="C1219" i="1"/>
  <c r="C1211" i="1"/>
  <c r="C1203" i="1"/>
  <c r="C1195" i="1"/>
  <c r="C1187" i="1"/>
  <c r="C1179" i="1"/>
  <c r="C1171" i="1"/>
  <c r="C1163" i="1"/>
  <c r="C1136" i="1"/>
  <c r="C1125" i="1"/>
  <c r="C1109" i="1"/>
  <c r="C1093" i="1"/>
  <c r="C1077" i="1"/>
  <c r="C1061" i="1"/>
  <c r="C1045" i="1"/>
  <c r="C1029" i="1"/>
  <c r="C1013" i="1"/>
  <c r="C997" i="1"/>
  <c r="C981" i="1"/>
  <c r="C965" i="1"/>
  <c r="C949" i="1"/>
  <c r="C933" i="1"/>
  <c r="C917" i="1"/>
  <c r="C901" i="1"/>
  <c r="C885" i="1"/>
  <c r="C869" i="1"/>
  <c r="C853" i="1"/>
  <c r="C837" i="1"/>
  <c r="C821" i="1"/>
  <c r="C872" i="1"/>
  <c r="C864" i="1"/>
  <c r="C856" i="1"/>
  <c r="C848" i="1"/>
  <c r="C840" i="1"/>
  <c r="C832" i="1"/>
  <c r="C824" i="1"/>
  <c r="C876" i="1"/>
  <c r="C868" i="1"/>
  <c r="C860" i="1"/>
  <c r="C852" i="1"/>
  <c r="C844" i="1"/>
  <c r="C836" i="1"/>
  <c r="C828" i="1"/>
  <c r="C820" i="1"/>
  <c r="Z232" i="6"/>
  <c r="B1046" i="1" s="1"/>
  <c r="C1046" i="1"/>
  <c r="Z224" i="6"/>
  <c r="B1038" i="1" s="1"/>
  <c r="C1038" i="1"/>
  <c r="Z216" i="6"/>
  <c r="B1030" i="1" s="1"/>
  <c r="C1030" i="1"/>
  <c r="Z208" i="6"/>
  <c r="B1022" i="1" s="1"/>
  <c r="C1022" i="1"/>
  <c r="Z200" i="6"/>
  <c r="B1014" i="1" s="1"/>
  <c r="C1014" i="1"/>
  <c r="Z192" i="6"/>
  <c r="B1006" i="1" s="1"/>
  <c r="C1006" i="1"/>
  <c r="Z184" i="6"/>
  <c r="B998" i="1" s="1"/>
  <c r="C998" i="1"/>
  <c r="Z176" i="6"/>
  <c r="B990" i="1" s="1"/>
  <c r="C990" i="1"/>
  <c r="Z168" i="6"/>
  <c r="B982" i="1" s="1"/>
  <c r="C982" i="1"/>
  <c r="Z160" i="6"/>
  <c r="B974" i="1" s="1"/>
  <c r="C974" i="1"/>
  <c r="Z152" i="6"/>
  <c r="B966" i="1" s="1"/>
  <c r="C966" i="1"/>
  <c r="Z144" i="6"/>
  <c r="B958" i="1" s="1"/>
  <c r="C958" i="1"/>
  <c r="Z136" i="6"/>
  <c r="B950" i="1" s="1"/>
  <c r="C950" i="1"/>
  <c r="Z128" i="6"/>
  <c r="B942" i="1" s="1"/>
  <c r="C942" i="1"/>
  <c r="Z120" i="6"/>
  <c r="B934" i="1" s="1"/>
  <c r="C934" i="1"/>
  <c r="Z112" i="6"/>
  <c r="B926" i="1" s="1"/>
  <c r="C926" i="1"/>
  <c r="Z104" i="6"/>
  <c r="B918" i="1" s="1"/>
  <c r="C918" i="1"/>
  <c r="Z96" i="6"/>
  <c r="B910" i="1" s="1"/>
  <c r="C910" i="1"/>
  <c r="Z88" i="6"/>
  <c r="B902" i="1" s="1"/>
  <c r="C902" i="1"/>
  <c r="Z80" i="6"/>
  <c r="B894" i="1" s="1"/>
  <c r="C894" i="1"/>
  <c r="Z72" i="6"/>
  <c r="B886" i="1" s="1"/>
  <c r="C886" i="1"/>
  <c r="Z64" i="6"/>
  <c r="B878" i="1" s="1"/>
  <c r="C878" i="1"/>
  <c r="Z56" i="6"/>
  <c r="B870" i="1" s="1"/>
  <c r="C870" i="1"/>
  <c r="Z48" i="6"/>
  <c r="B862" i="1" s="1"/>
  <c r="C862" i="1"/>
  <c r="Z40" i="6"/>
  <c r="B854" i="1" s="1"/>
  <c r="C854" i="1"/>
  <c r="Z32" i="6"/>
  <c r="B846" i="1" s="1"/>
  <c r="C846" i="1"/>
  <c r="Z24" i="6"/>
  <c r="B838" i="1" s="1"/>
  <c r="C838" i="1"/>
  <c r="B830" i="1"/>
  <c r="C830" i="1"/>
  <c r="Z8" i="6"/>
  <c r="B822" i="1" s="1"/>
  <c r="C822" i="1"/>
  <c r="Z3" i="6"/>
  <c r="B817" i="1" s="1"/>
  <c r="X4" i="6"/>
  <c r="N5" i="6"/>
  <c r="A365" i="1"/>
  <c r="H7" i="6"/>
  <c r="C308" i="1" s="1"/>
  <c r="H5" i="6"/>
  <c r="C306" i="1" s="1"/>
  <c r="H19" i="6"/>
  <c r="C320" i="1" s="1"/>
  <c r="H4" i="6"/>
  <c r="C305" i="1" s="1"/>
  <c r="H21" i="6"/>
  <c r="C322" i="1" s="1"/>
  <c r="B342" i="1"/>
  <c r="H20" i="6"/>
  <c r="C321" i="1" s="1"/>
  <c r="B318" i="1"/>
  <c r="B358" i="1"/>
  <c r="B346" i="1"/>
  <c r="H36" i="6"/>
  <c r="C337" i="1" s="1"/>
  <c r="H28" i="6"/>
  <c r="C329" i="1" s="1"/>
  <c r="B363" i="1"/>
  <c r="H12" i="6"/>
  <c r="C313" i="1" s="1"/>
  <c r="B357" i="1"/>
  <c r="B314" i="1"/>
  <c r="H60" i="6"/>
  <c r="C361" i="1" s="1"/>
  <c r="H53" i="6"/>
  <c r="C354" i="1" s="1"/>
  <c r="H44" i="6"/>
  <c r="C345" i="1" s="1"/>
  <c r="B350" i="1"/>
  <c r="B362" i="1"/>
  <c r="B326" i="1"/>
  <c r="B349" i="1"/>
  <c r="H51" i="6"/>
  <c r="C352" i="1" s="1"/>
  <c r="B327" i="1"/>
  <c r="B355" i="1"/>
  <c r="H46" i="6"/>
  <c r="C347" i="1" s="1"/>
  <c r="B338" i="1"/>
  <c r="B360" i="1"/>
  <c r="B335" i="1"/>
  <c r="B311" i="1"/>
  <c r="B359" i="1"/>
  <c r="B351" i="1"/>
  <c r="B343" i="1"/>
  <c r="B334" i="1"/>
  <c r="B356" i="1"/>
  <c r="B348" i="1"/>
  <c r="H29" i="6"/>
  <c r="C330" i="1" s="1"/>
  <c r="B319" i="1"/>
  <c r="B310" i="1"/>
  <c r="B353" i="1"/>
  <c r="B341" i="1"/>
  <c r="B333" i="1"/>
  <c r="B309" i="1"/>
  <c r="B339" i="1"/>
  <c r="B331" i="1"/>
  <c r="B323" i="1"/>
  <c r="B315" i="1"/>
  <c r="B307" i="1"/>
  <c r="H35" i="6"/>
  <c r="C336" i="1" s="1"/>
  <c r="H11" i="6"/>
  <c r="C312" i="1" s="1"/>
  <c r="B344" i="1"/>
  <c r="B328" i="1"/>
  <c r="B340" i="1"/>
  <c r="B332" i="1"/>
  <c r="B324" i="1"/>
  <c r="B316" i="1"/>
  <c r="B325" i="1"/>
  <c r="B317" i="1"/>
  <c r="B304" i="1"/>
  <c r="F3" i="6"/>
  <c r="A304" i="1" s="1"/>
  <c r="F5" i="6"/>
  <c r="A306" i="1" s="1"/>
  <c r="F4" i="6"/>
  <c r="A305" i="1" s="1"/>
  <c r="A245" i="1"/>
  <c r="A244" i="1"/>
  <c r="D48" i="6"/>
  <c r="C289" i="1" s="1"/>
  <c r="D60" i="6"/>
  <c r="C301" i="1" s="1"/>
  <c r="D61" i="6"/>
  <c r="C302" i="1" s="1"/>
  <c r="D59" i="6"/>
  <c r="C300" i="1" s="1"/>
  <c r="D56" i="6"/>
  <c r="C297" i="1" s="1"/>
  <c r="D57" i="6"/>
  <c r="C298" i="1" s="1"/>
  <c r="D53" i="6"/>
  <c r="C294" i="1" s="1"/>
  <c r="D51" i="6"/>
  <c r="C292" i="1" s="1"/>
  <c r="D47" i="6"/>
  <c r="C288" i="1" s="1"/>
  <c r="D45" i="6"/>
  <c r="C286" i="1" s="1"/>
  <c r="D44" i="6"/>
  <c r="C285" i="1" s="1"/>
  <c r="D43" i="6"/>
  <c r="C284" i="1" s="1"/>
  <c r="D40" i="6"/>
  <c r="C281" i="1" s="1"/>
  <c r="D39" i="6"/>
  <c r="C280" i="1" s="1"/>
  <c r="D41" i="6"/>
  <c r="C282" i="1" s="1"/>
  <c r="D36" i="6"/>
  <c r="C277" i="1" s="1"/>
  <c r="D35" i="6"/>
  <c r="C276" i="1" s="1"/>
  <c r="D37" i="6"/>
  <c r="C278" i="1" s="1"/>
  <c r="D28" i="6"/>
  <c r="C269" i="1" s="1"/>
  <c r="D32" i="6"/>
  <c r="C273" i="1" s="1"/>
  <c r="D33" i="6"/>
  <c r="C274" i="1" s="1"/>
  <c r="D31" i="6"/>
  <c r="C272" i="1" s="1"/>
  <c r="D29" i="6"/>
  <c r="C270" i="1" s="1"/>
  <c r="D24" i="6"/>
  <c r="C265" i="1" s="1"/>
  <c r="D25" i="6"/>
  <c r="C266" i="1" s="1"/>
  <c r="D23" i="6"/>
  <c r="C264" i="1" s="1"/>
  <c r="D21" i="6"/>
  <c r="C262" i="1" s="1"/>
  <c r="D20" i="6"/>
  <c r="C261" i="1" s="1"/>
  <c r="D16" i="6"/>
  <c r="C257" i="1" s="1"/>
  <c r="D15" i="6"/>
  <c r="C256" i="1" s="1"/>
  <c r="D17" i="6"/>
  <c r="C258" i="1" s="1"/>
  <c r="D12" i="6"/>
  <c r="C253" i="1" s="1"/>
  <c r="D13" i="6"/>
  <c r="C254" i="1" s="1"/>
  <c r="D11" i="6"/>
  <c r="C252" i="1" s="1"/>
  <c r="D8" i="6"/>
  <c r="C249" i="1" s="1"/>
  <c r="D9" i="6"/>
  <c r="C250" i="1" s="1"/>
  <c r="C6" i="6"/>
  <c r="D5" i="6"/>
  <c r="C246" i="1" s="1"/>
  <c r="D4" i="6"/>
  <c r="C245" i="1" s="1"/>
  <c r="A1327" i="1" l="1"/>
  <c r="B62" i="7"/>
  <c r="A1328" i="1" s="1"/>
  <c r="B63" i="7"/>
  <c r="A1329" i="1" s="1"/>
  <c r="X5" i="6"/>
  <c r="A818" i="1"/>
  <c r="N6" i="6"/>
  <c r="A366" i="1"/>
  <c r="A247" i="1"/>
  <c r="F6" i="6"/>
  <c r="A307" i="1" s="1"/>
  <c r="D50" i="6"/>
  <c r="C291" i="1" s="1"/>
  <c r="D58" i="6"/>
  <c r="C299" i="1" s="1"/>
  <c r="D54" i="6"/>
  <c r="C295" i="1" s="1"/>
  <c r="D62" i="6"/>
  <c r="C303" i="1" s="1"/>
  <c r="D46" i="6"/>
  <c r="C287" i="1" s="1"/>
  <c r="D38" i="6"/>
  <c r="C279" i="1" s="1"/>
  <c r="D30" i="6"/>
  <c r="C271" i="1" s="1"/>
  <c r="D42" i="6"/>
  <c r="C283" i="1" s="1"/>
  <c r="D22" i="6"/>
  <c r="C263" i="1" s="1"/>
  <c r="D34" i="6"/>
  <c r="C275" i="1" s="1"/>
  <c r="D26" i="6"/>
  <c r="C267" i="1" s="1"/>
  <c r="D18" i="6"/>
  <c r="C259" i="1" s="1"/>
  <c r="D14" i="6"/>
  <c r="C255" i="1" s="1"/>
  <c r="C7" i="6"/>
  <c r="F7" i="6" s="1"/>
  <c r="A308" i="1" s="1"/>
  <c r="D10" i="6"/>
  <c r="C251" i="1" s="1"/>
  <c r="D6" i="6"/>
  <c r="C247" i="1" s="1"/>
  <c r="X6" i="6" l="1"/>
  <c r="A819" i="1"/>
  <c r="N7" i="6"/>
  <c r="A367" i="1"/>
  <c r="C8" i="6"/>
  <c r="F8" i="6" s="1"/>
  <c r="A309" i="1" s="1"/>
  <c r="A248" i="1"/>
  <c r="X7" i="6" l="1"/>
  <c r="A820" i="1"/>
  <c r="N8" i="6"/>
  <c r="A368" i="1"/>
  <c r="C9" i="6"/>
  <c r="F9" i="6" s="1"/>
  <c r="A310" i="1" s="1"/>
  <c r="A249" i="1"/>
  <c r="X8" i="6" l="1"/>
  <c r="A821" i="1"/>
  <c r="N9" i="6"/>
  <c r="A369" i="1"/>
  <c r="C10" i="6"/>
  <c r="F10" i="6" s="1"/>
  <c r="A311" i="1" s="1"/>
  <c r="A250" i="1"/>
  <c r="X9" i="6" l="1"/>
  <c r="A822" i="1"/>
  <c r="N10" i="6"/>
  <c r="A370" i="1"/>
  <c r="C11" i="6"/>
  <c r="F11" i="6" s="1"/>
  <c r="A312" i="1" s="1"/>
  <c r="A251" i="1"/>
  <c r="G8" i="5"/>
  <c r="A241" i="1" s="1"/>
  <c r="G4" i="5"/>
  <c r="G6" i="5" s="1"/>
  <c r="H8" i="5" s="1"/>
  <c r="C239" i="1" s="1"/>
  <c r="A239" i="1" l="1"/>
  <c r="X10" i="6"/>
  <c r="A823" i="1"/>
  <c r="N11" i="6"/>
  <c r="A371" i="1"/>
  <c r="C12" i="6"/>
  <c r="F12" i="6" s="1"/>
  <c r="A313" i="1" s="1"/>
  <c r="A252" i="1"/>
  <c r="X11" i="6" l="1"/>
  <c r="A824" i="1"/>
  <c r="N12" i="6"/>
  <c r="A372" i="1"/>
  <c r="C13" i="6"/>
  <c r="F13" i="6" s="1"/>
  <c r="A314" i="1" s="1"/>
  <c r="A253" i="1"/>
  <c r="D468" i="5"/>
  <c r="D469" i="5"/>
  <c r="D470" i="5"/>
  <c r="D471" i="5"/>
  <c r="D472" i="5"/>
  <c r="D473" i="5"/>
  <c r="D474" i="5"/>
  <c r="D475" i="5"/>
  <c r="D459" i="5"/>
  <c r="D460" i="5"/>
  <c r="D461" i="5"/>
  <c r="D462" i="5"/>
  <c r="D463" i="5"/>
  <c r="D464" i="5"/>
  <c r="D465" i="5"/>
  <c r="D466" i="5"/>
  <c r="D467" i="5"/>
  <c r="D451" i="5"/>
  <c r="D452" i="5"/>
  <c r="D453" i="5"/>
  <c r="D454" i="5"/>
  <c r="D455" i="5"/>
  <c r="D456" i="5"/>
  <c r="D457" i="5"/>
  <c r="D458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X12" i="6" l="1"/>
  <c r="A825" i="1"/>
  <c r="N13" i="6"/>
  <c r="A373" i="1"/>
  <c r="C14" i="6"/>
  <c r="F14" i="6" s="1"/>
  <c r="A315" i="1" s="1"/>
  <c r="A254" i="1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22" i="5"/>
  <c r="E22" i="5" s="1"/>
  <c r="A23" i="5" s="1"/>
  <c r="A22" i="5"/>
  <c r="B22" i="5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E13" i="5"/>
  <c r="A238" i="1" s="1"/>
  <c r="D13" i="5"/>
  <c r="A237" i="1" s="1"/>
  <c r="C13" i="5"/>
  <c r="A236" i="1" s="1"/>
  <c r="B13" i="5"/>
  <c r="A235" i="1" s="1"/>
  <c r="D11" i="5"/>
  <c r="C11" i="5"/>
  <c r="B11" i="5"/>
  <c r="B9" i="5"/>
  <c r="B7" i="5"/>
  <c r="B6" i="5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28" i="1"/>
  <c r="C127" i="1"/>
  <c r="A127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12" i="1"/>
  <c r="A112" i="1"/>
  <c r="D61" i="3"/>
  <c r="C111" i="1" s="1"/>
  <c r="D60" i="3"/>
  <c r="C110" i="1" s="1"/>
  <c r="D59" i="3"/>
  <c r="C109" i="1" s="1"/>
  <c r="D58" i="3"/>
  <c r="C108" i="1" s="1"/>
  <c r="D57" i="3"/>
  <c r="C107" i="1" s="1"/>
  <c r="D56" i="3"/>
  <c r="C106" i="1" s="1"/>
  <c r="D55" i="3"/>
  <c r="C105" i="1" s="1"/>
  <c r="D54" i="3"/>
  <c r="C104" i="1" s="1"/>
  <c r="D53" i="3"/>
  <c r="C103" i="1" s="1"/>
  <c r="D52" i="3"/>
  <c r="C102" i="1" s="1"/>
  <c r="D51" i="3"/>
  <c r="C101" i="1" s="1"/>
  <c r="D50" i="3"/>
  <c r="C100" i="1" s="1"/>
  <c r="D49" i="3"/>
  <c r="C99" i="1" s="1"/>
  <c r="D48" i="3"/>
  <c r="C98" i="1" s="1"/>
  <c r="D47" i="3"/>
  <c r="C97" i="1" s="1"/>
  <c r="D30" i="3"/>
  <c r="C83" i="1" s="1"/>
  <c r="D31" i="3"/>
  <c r="C84" i="1" s="1"/>
  <c r="D32" i="3"/>
  <c r="C85" i="1" s="1"/>
  <c r="D33" i="3"/>
  <c r="C86" i="1" s="1"/>
  <c r="D34" i="3"/>
  <c r="C87" i="1" s="1"/>
  <c r="D35" i="3"/>
  <c r="C88" i="1" s="1"/>
  <c r="D36" i="3"/>
  <c r="C89" i="1" s="1"/>
  <c r="D37" i="3"/>
  <c r="C90" i="1" s="1"/>
  <c r="D38" i="3"/>
  <c r="C91" i="1" s="1"/>
  <c r="D39" i="3"/>
  <c r="C92" i="1" s="1"/>
  <c r="D40" i="3"/>
  <c r="C93" i="1" s="1"/>
  <c r="D41" i="3"/>
  <c r="C94" i="1" s="1"/>
  <c r="D42" i="3"/>
  <c r="C95" i="1" s="1"/>
  <c r="D43" i="3"/>
  <c r="C96" i="1" s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53" i="1"/>
  <c r="C52" i="1"/>
  <c r="A52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7" i="1"/>
  <c r="A37" i="1"/>
  <c r="D29" i="3"/>
  <c r="C82" i="1" s="1"/>
  <c r="D22" i="3"/>
  <c r="C79" i="1" s="1"/>
  <c r="D23" i="3"/>
  <c r="C80" i="1" s="1"/>
  <c r="D24" i="3"/>
  <c r="C81" i="1" s="1"/>
  <c r="C3" i="3"/>
  <c r="C4" i="3"/>
  <c r="D11" i="3"/>
  <c r="C68" i="1" s="1"/>
  <c r="D12" i="3"/>
  <c r="C69" i="1" s="1"/>
  <c r="D13" i="3"/>
  <c r="C70" i="1" s="1"/>
  <c r="D14" i="3"/>
  <c r="C71" i="1" s="1"/>
  <c r="D15" i="3"/>
  <c r="C72" i="1" s="1"/>
  <c r="D16" i="3"/>
  <c r="C73" i="1" s="1"/>
  <c r="D17" i="3"/>
  <c r="C74" i="1" s="1"/>
  <c r="D18" i="3"/>
  <c r="C75" i="1" s="1"/>
  <c r="D19" i="3"/>
  <c r="C76" i="1" s="1"/>
  <c r="D20" i="3"/>
  <c r="C77" i="1" s="1"/>
  <c r="D21" i="3"/>
  <c r="C78" i="1" s="1"/>
  <c r="D10" i="3"/>
  <c r="C67" i="1" s="1"/>
  <c r="A109" i="1" l="1"/>
  <c r="A110" i="1"/>
  <c r="E42" i="3"/>
  <c r="A95" i="1" s="1"/>
  <c r="E43" i="3"/>
  <c r="A96" i="1" s="1"/>
  <c r="E23" i="3"/>
  <c r="A80" i="1" s="1"/>
  <c r="E24" i="3"/>
  <c r="A81" i="1" s="1"/>
  <c r="E29" i="3"/>
  <c r="A82" i="1" s="1"/>
  <c r="E41" i="3"/>
  <c r="A94" i="1" s="1"/>
  <c r="E10" i="3"/>
  <c r="A67" i="1" s="1"/>
  <c r="E22" i="3"/>
  <c r="A79" i="1" s="1"/>
  <c r="X13" i="6"/>
  <c r="A826" i="1"/>
  <c r="N14" i="6"/>
  <c r="A374" i="1"/>
  <c r="C15" i="6"/>
  <c r="F15" i="6" s="1"/>
  <c r="A316" i="1" s="1"/>
  <c r="A255" i="1"/>
  <c r="C23" i="5"/>
  <c r="E23" i="5" s="1"/>
  <c r="C12" i="5"/>
  <c r="C236" i="1" s="1"/>
  <c r="B12" i="5"/>
  <c r="C235" i="1" s="1"/>
  <c r="D12" i="5"/>
  <c r="C237" i="1" s="1"/>
  <c r="E11" i="5"/>
  <c r="E12" i="5" s="1"/>
  <c r="C238" i="1" s="1"/>
  <c r="A97" i="1"/>
  <c r="A98" i="1"/>
  <c r="A99" i="1"/>
  <c r="A100" i="1"/>
  <c r="A101" i="1"/>
  <c r="A102" i="1"/>
  <c r="A103" i="1"/>
  <c r="A104" i="1"/>
  <c r="A105" i="1"/>
  <c r="A106" i="1"/>
  <c r="A107" i="1"/>
  <c r="A108" i="1"/>
  <c r="A111" i="1"/>
  <c r="E39" i="3"/>
  <c r="A92" i="1" s="1"/>
  <c r="E37" i="3"/>
  <c r="A90" i="1" s="1"/>
  <c r="E35" i="3"/>
  <c r="A88" i="1" s="1"/>
  <c r="E33" i="3"/>
  <c r="A86" i="1" s="1"/>
  <c r="E31" i="3"/>
  <c r="A84" i="1" s="1"/>
  <c r="E40" i="3"/>
  <c r="A93" i="1" s="1"/>
  <c r="E38" i="3"/>
  <c r="A91" i="1" s="1"/>
  <c r="E36" i="3"/>
  <c r="A89" i="1" s="1"/>
  <c r="E34" i="3"/>
  <c r="A87" i="1" s="1"/>
  <c r="E32" i="3"/>
  <c r="A85" i="1" s="1"/>
  <c r="E30" i="3"/>
  <c r="A83" i="1" s="1"/>
  <c r="E20" i="3"/>
  <c r="A77" i="1" s="1"/>
  <c r="E18" i="3"/>
  <c r="A75" i="1" s="1"/>
  <c r="E16" i="3"/>
  <c r="A73" i="1" s="1"/>
  <c r="E14" i="3"/>
  <c r="A71" i="1" s="1"/>
  <c r="E12" i="3"/>
  <c r="A69" i="1" s="1"/>
  <c r="E21" i="3"/>
  <c r="A78" i="1" s="1"/>
  <c r="E19" i="3"/>
  <c r="A76" i="1" s="1"/>
  <c r="E17" i="3"/>
  <c r="A74" i="1" s="1"/>
  <c r="E15" i="3"/>
  <c r="A72" i="1" s="1"/>
  <c r="E13" i="3"/>
  <c r="A70" i="1" s="1"/>
  <c r="E11" i="3"/>
  <c r="A68" i="1" s="1"/>
  <c r="X14" i="6" l="1"/>
  <c r="A827" i="1"/>
  <c r="N15" i="6"/>
  <c r="A375" i="1"/>
  <c r="C16" i="6"/>
  <c r="F16" i="6" s="1"/>
  <c r="A317" i="1" s="1"/>
  <c r="A256" i="1"/>
  <c r="C24" i="5"/>
  <c r="E24" i="5" s="1"/>
  <c r="A24" i="5"/>
  <c r="X15" i="6" l="1"/>
  <c r="A828" i="1"/>
  <c r="N16" i="6"/>
  <c r="A376" i="1"/>
  <c r="C17" i="6"/>
  <c r="F17" i="6" s="1"/>
  <c r="A318" i="1" s="1"/>
  <c r="A257" i="1"/>
  <c r="A25" i="5"/>
  <c r="C25" i="5"/>
  <c r="E25" i="5" s="1"/>
  <c r="X16" i="6" l="1"/>
  <c r="A829" i="1"/>
  <c r="N17" i="6"/>
  <c r="A377" i="1"/>
  <c r="C18" i="6"/>
  <c r="F18" i="6" s="1"/>
  <c r="A319" i="1" s="1"/>
  <c r="A258" i="1"/>
  <c r="C26" i="5"/>
  <c r="E26" i="5" s="1"/>
  <c r="A26" i="5"/>
  <c r="X17" i="6" l="1"/>
  <c r="A830" i="1"/>
  <c r="N18" i="6"/>
  <c r="A378" i="1"/>
  <c r="C19" i="6"/>
  <c r="F19" i="6" s="1"/>
  <c r="A320" i="1" s="1"/>
  <c r="A259" i="1"/>
  <c r="A27" i="5"/>
  <c r="C27" i="5"/>
  <c r="E27" i="5" s="1"/>
  <c r="X18" i="6" l="1"/>
  <c r="A831" i="1"/>
  <c r="N19" i="6"/>
  <c r="A379" i="1"/>
  <c r="C20" i="6"/>
  <c r="F20" i="6" s="1"/>
  <c r="A321" i="1" s="1"/>
  <c r="A260" i="1"/>
  <c r="C28" i="5"/>
  <c r="E28" i="5" s="1"/>
  <c r="A28" i="5"/>
  <c r="C27" i="1"/>
  <c r="C28" i="1"/>
  <c r="C29" i="1"/>
  <c r="C30" i="1"/>
  <c r="C31" i="1"/>
  <c r="C32" i="1"/>
  <c r="C33" i="1"/>
  <c r="C34" i="1"/>
  <c r="C35" i="1"/>
  <c r="C3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  <c r="X19" i="6" l="1"/>
  <c r="A832" i="1"/>
  <c r="N20" i="6"/>
  <c r="A380" i="1"/>
  <c r="C21" i="6"/>
  <c r="F21" i="6" s="1"/>
  <c r="A322" i="1" s="1"/>
  <c r="A261" i="1"/>
  <c r="A29" i="5"/>
  <c r="C29" i="5"/>
  <c r="E29" i="5" s="1"/>
  <c r="A33" i="1"/>
  <c r="A34" i="1"/>
  <c r="A35" i="1"/>
  <c r="A36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4" i="1"/>
  <c r="X20" i="6" l="1"/>
  <c r="A833" i="1"/>
  <c r="N21" i="6"/>
  <c r="A381" i="1"/>
  <c r="C22" i="6"/>
  <c r="F22" i="6" s="1"/>
  <c r="A323" i="1" s="1"/>
  <c r="A262" i="1"/>
  <c r="A113" i="1"/>
  <c r="C30" i="5"/>
  <c r="E30" i="5" s="1"/>
  <c r="A30" i="5"/>
  <c r="X21" i="6" l="1"/>
  <c r="A834" i="1"/>
  <c r="N22" i="6"/>
  <c r="A382" i="1"/>
  <c r="C23" i="6"/>
  <c r="F23" i="6" s="1"/>
  <c r="A324" i="1" s="1"/>
  <c r="A263" i="1"/>
  <c r="A128" i="1"/>
  <c r="A31" i="5"/>
  <c r="C31" i="5"/>
  <c r="E31" i="5" s="1"/>
  <c r="X22" i="6" l="1"/>
  <c r="A835" i="1"/>
  <c r="N23" i="6"/>
  <c r="A383" i="1"/>
  <c r="C24" i="6"/>
  <c r="F24" i="6" s="1"/>
  <c r="A325" i="1" s="1"/>
  <c r="A264" i="1"/>
  <c r="C32" i="5"/>
  <c r="E32" i="5" s="1"/>
  <c r="A32" i="5"/>
  <c r="X23" i="6" l="1"/>
  <c r="A836" i="1"/>
  <c r="N24" i="6"/>
  <c r="A384" i="1"/>
  <c r="C25" i="6"/>
  <c r="F25" i="6" s="1"/>
  <c r="A326" i="1" s="1"/>
  <c r="A265" i="1"/>
  <c r="C33" i="5"/>
  <c r="E33" i="5" s="1"/>
  <c r="A33" i="5"/>
  <c r="X24" i="6" l="1"/>
  <c r="A837" i="1"/>
  <c r="N25" i="6"/>
  <c r="A385" i="1"/>
  <c r="C26" i="6"/>
  <c r="F26" i="6" s="1"/>
  <c r="A327" i="1" s="1"/>
  <c r="A266" i="1"/>
  <c r="A34" i="5"/>
  <c r="C34" i="5"/>
  <c r="E34" i="5" s="1"/>
  <c r="X25" i="6" l="1"/>
  <c r="A838" i="1"/>
  <c r="N26" i="6"/>
  <c r="A386" i="1"/>
  <c r="C27" i="6"/>
  <c r="F27" i="6" s="1"/>
  <c r="A328" i="1" s="1"/>
  <c r="A267" i="1"/>
  <c r="C35" i="5"/>
  <c r="E35" i="5" s="1"/>
  <c r="A35" i="5"/>
  <c r="X26" i="6" l="1"/>
  <c r="A839" i="1"/>
  <c r="N27" i="6"/>
  <c r="A387" i="1"/>
  <c r="C28" i="6"/>
  <c r="F28" i="6" s="1"/>
  <c r="A329" i="1" s="1"/>
  <c r="A268" i="1"/>
  <c r="A36" i="5"/>
  <c r="C36" i="5"/>
  <c r="E36" i="5" s="1"/>
  <c r="X27" i="6" l="1"/>
  <c r="A840" i="1"/>
  <c r="N28" i="6"/>
  <c r="A388" i="1"/>
  <c r="C29" i="6"/>
  <c r="F29" i="6" s="1"/>
  <c r="A330" i="1" s="1"/>
  <c r="A269" i="1"/>
  <c r="C37" i="5"/>
  <c r="E37" i="5" s="1"/>
  <c r="A37" i="5"/>
  <c r="X28" i="6" l="1"/>
  <c r="A841" i="1"/>
  <c r="N29" i="6"/>
  <c r="A389" i="1"/>
  <c r="C30" i="6"/>
  <c r="F30" i="6" s="1"/>
  <c r="A331" i="1" s="1"/>
  <c r="A270" i="1"/>
  <c r="C38" i="5"/>
  <c r="E38" i="5" s="1"/>
  <c r="A38" i="5"/>
  <c r="X29" i="6" l="1"/>
  <c r="A842" i="1"/>
  <c r="N30" i="6"/>
  <c r="A390" i="1"/>
  <c r="C31" i="6"/>
  <c r="F31" i="6" s="1"/>
  <c r="A332" i="1" s="1"/>
  <c r="A271" i="1"/>
  <c r="A39" i="5"/>
  <c r="C39" i="5"/>
  <c r="E39" i="5" s="1"/>
  <c r="X30" i="6" l="1"/>
  <c r="A843" i="1"/>
  <c r="N31" i="6"/>
  <c r="A391" i="1"/>
  <c r="C32" i="6"/>
  <c r="F32" i="6" s="1"/>
  <c r="A333" i="1" s="1"/>
  <c r="A272" i="1"/>
  <c r="C40" i="5"/>
  <c r="E40" i="5" s="1"/>
  <c r="A40" i="5"/>
  <c r="X31" i="6" l="1"/>
  <c r="A844" i="1"/>
  <c r="N32" i="6"/>
  <c r="A392" i="1"/>
  <c r="C33" i="6"/>
  <c r="F33" i="6" s="1"/>
  <c r="A334" i="1" s="1"/>
  <c r="A273" i="1"/>
  <c r="A41" i="5"/>
  <c r="C41" i="5"/>
  <c r="E41" i="5" s="1"/>
  <c r="X32" i="6" l="1"/>
  <c r="A845" i="1"/>
  <c r="N33" i="6"/>
  <c r="A393" i="1"/>
  <c r="C34" i="6"/>
  <c r="F34" i="6" s="1"/>
  <c r="A335" i="1" s="1"/>
  <c r="A274" i="1"/>
  <c r="C42" i="5"/>
  <c r="E42" i="5" s="1"/>
  <c r="A42" i="5"/>
  <c r="X33" i="6" l="1"/>
  <c r="A846" i="1"/>
  <c r="N34" i="6"/>
  <c r="A394" i="1"/>
  <c r="C35" i="6"/>
  <c r="F35" i="6" s="1"/>
  <c r="A336" i="1" s="1"/>
  <c r="A275" i="1"/>
  <c r="A43" i="5"/>
  <c r="C43" i="5"/>
  <c r="E43" i="5" s="1"/>
  <c r="X34" i="6" l="1"/>
  <c r="A847" i="1"/>
  <c r="N35" i="6"/>
  <c r="A395" i="1"/>
  <c r="C36" i="6"/>
  <c r="F36" i="6" s="1"/>
  <c r="A337" i="1" s="1"/>
  <c r="A276" i="1"/>
  <c r="C44" i="5"/>
  <c r="E44" i="5" s="1"/>
  <c r="A44" i="5"/>
  <c r="X35" i="6" l="1"/>
  <c r="A848" i="1"/>
  <c r="N36" i="6"/>
  <c r="A396" i="1"/>
  <c r="C37" i="6"/>
  <c r="F37" i="6" s="1"/>
  <c r="A338" i="1" s="1"/>
  <c r="A277" i="1"/>
  <c r="A45" i="5"/>
  <c r="C45" i="5"/>
  <c r="E45" i="5" s="1"/>
  <c r="X36" i="6" l="1"/>
  <c r="A849" i="1"/>
  <c r="N37" i="6"/>
  <c r="A397" i="1"/>
  <c r="C38" i="6"/>
  <c r="F38" i="6" s="1"/>
  <c r="A339" i="1" s="1"/>
  <c r="A278" i="1"/>
  <c r="C46" i="5"/>
  <c r="E46" i="5" s="1"/>
  <c r="A46" i="5"/>
  <c r="X37" i="6" l="1"/>
  <c r="A850" i="1"/>
  <c r="N38" i="6"/>
  <c r="A398" i="1"/>
  <c r="C39" i="6"/>
  <c r="F39" i="6" s="1"/>
  <c r="A340" i="1" s="1"/>
  <c r="A279" i="1"/>
  <c r="A47" i="5"/>
  <c r="C47" i="5"/>
  <c r="E47" i="5" s="1"/>
  <c r="X38" i="6" l="1"/>
  <c r="A851" i="1"/>
  <c r="N39" i="6"/>
  <c r="A399" i="1"/>
  <c r="C40" i="6"/>
  <c r="F40" i="6" s="1"/>
  <c r="A341" i="1" s="1"/>
  <c r="A280" i="1"/>
  <c r="C48" i="5"/>
  <c r="E48" i="5" s="1"/>
  <c r="A48" i="5"/>
  <c r="X39" i="6" l="1"/>
  <c r="A852" i="1"/>
  <c r="N40" i="6"/>
  <c r="A400" i="1"/>
  <c r="C41" i="6"/>
  <c r="F41" i="6" s="1"/>
  <c r="A342" i="1" s="1"/>
  <c r="A281" i="1"/>
  <c r="A49" i="5"/>
  <c r="C49" i="5"/>
  <c r="E49" i="5" s="1"/>
  <c r="X40" i="6" l="1"/>
  <c r="A853" i="1"/>
  <c r="N41" i="6"/>
  <c r="A401" i="1"/>
  <c r="C42" i="6"/>
  <c r="F42" i="6" s="1"/>
  <c r="A343" i="1" s="1"/>
  <c r="A282" i="1"/>
  <c r="C50" i="5"/>
  <c r="E50" i="5" s="1"/>
  <c r="A50" i="5"/>
  <c r="X41" i="6" l="1"/>
  <c r="A854" i="1"/>
  <c r="N42" i="6"/>
  <c r="A402" i="1"/>
  <c r="C43" i="6"/>
  <c r="F43" i="6" s="1"/>
  <c r="A344" i="1" s="1"/>
  <c r="A283" i="1"/>
  <c r="A51" i="5"/>
  <c r="C51" i="5"/>
  <c r="E51" i="5" s="1"/>
  <c r="X42" i="6" l="1"/>
  <c r="A855" i="1"/>
  <c r="N43" i="6"/>
  <c r="A403" i="1"/>
  <c r="C44" i="6"/>
  <c r="F44" i="6" s="1"/>
  <c r="A345" i="1" s="1"/>
  <c r="A284" i="1"/>
  <c r="C52" i="5"/>
  <c r="E52" i="5" s="1"/>
  <c r="A52" i="5"/>
  <c r="X43" i="6" l="1"/>
  <c r="A856" i="1"/>
  <c r="N44" i="6"/>
  <c r="A404" i="1"/>
  <c r="C45" i="6"/>
  <c r="F45" i="6" s="1"/>
  <c r="A346" i="1" s="1"/>
  <c r="A285" i="1"/>
  <c r="A53" i="5"/>
  <c r="C53" i="5"/>
  <c r="E53" i="5" s="1"/>
  <c r="X44" i="6" l="1"/>
  <c r="A857" i="1"/>
  <c r="N45" i="6"/>
  <c r="A405" i="1"/>
  <c r="C46" i="6"/>
  <c r="F46" i="6" s="1"/>
  <c r="A347" i="1" s="1"/>
  <c r="A286" i="1"/>
  <c r="C54" i="5"/>
  <c r="E54" i="5" s="1"/>
  <c r="A54" i="5"/>
  <c r="X45" i="6" l="1"/>
  <c r="A858" i="1"/>
  <c r="N46" i="6"/>
  <c r="A406" i="1"/>
  <c r="C47" i="6"/>
  <c r="F47" i="6" s="1"/>
  <c r="A348" i="1" s="1"/>
  <c r="A287" i="1"/>
  <c r="A55" i="5"/>
  <c r="C55" i="5"/>
  <c r="E55" i="5" s="1"/>
  <c r="X46" i="6" l="1"/>
  <c r="A859" i="1"/>
  <c r="N47" i="6"/>
  <c r="A407" i="1"/>
  <c r="C48" i="6"/>
  <c r="F48" i="6" s="1"/>
  <c r="A349" i="1" s="1"/>
  <c r="A288" i="1"/>
  <c r="C56" i="5"/>
  <c r="E56" i="5" s="1"/>
  <c r="A56" i="5"/>
  <c r="X47" i="6" l="1"/>
  <c r="A860" i="1"/>
  <c r="N48" i="6"/>
  <c r="A408" i="1"/>
  <c r="C49" i="6"/>
  <c r="F49" i="6" s="1"/>
  <c r="A350" i="1" s="1"/>
  <c r="A289" i="1"/>
  <c r="A57" i="5"/>
  <c r="C57" i="5"/>
  <c r="E57" i="5" s="1"/>
  <c r="X48" i="6" l="1"/>
  <c r="A861" i="1"/>
  <c r="N49" i="6"/>
  <c r="A409" i="1"/>
  <c r="C50" i="6"/>
  <c r="F50" i="6" s="1"/>
  <c r="A351" i="1" s="1"/>
  <c r="A290" i="1"/>
  <c r="C58" i="5"/>
  <c r="E58" i="5" s="1"/>
  <c r="A58" i="5"/>
  <c r="X49" i="6" l="1"/>
  <c r="A862" i="1"/>
  <c r="N50" i="6"/>
  <c r="A410" i="1"/>
  <c r="C51" i="6"/>
  <c r="F51" i="6" s="1"/>
  <c r="A352" i="1" s="1"/>
  <c r="A291" i="1"/>
  <c r="A59" i="5"/>
  <c r="C59" i="5"/>
  <c r="E59" i="5" s="1"/>
  <c r="X50" i="6" l="1"/>
  <c r="A863" i="1"/>
  <c r="N51" i="6"/>
  <c r="A411" i="1"/>
  <c r="C52" i="6"/>
  <c r="F52" i="6" s="1"/>
  <c r="A353" i="1" s="1"/>
  <c r="A292" i="1"/>
  <c r="C60" i="5"/>
  <c r="E60" i="5" s="1"/>
  <c r="A60" i="5"/>
  <c r="X51" i="6" l="1"/>
  <c r="A864" i="1"/>
  <c r="N52" i="6"/>
  <c r="A412" i="1"/>
  <c r="C53" i="6"/>
  <c r="F53" i="6" s="1"/>
  <c r="A354" i="1" s="1"/>
  <c r="A293" i="1"/>
  <c r="A61" i="5"/>
  <c r="C61" i="5"/>
  <c r="E61" i="5" s="1"/>
  <c r="X52" i="6" l="1"/>
  <c r="A865" i="1"/>
  <c r="N53" i="6"/>
  <c r="A413" i="1"/>
  <c r="C54" i="6"/>
  <c r="F54" i="6" s="1"/>
  <c r="A355" i="1" s="1"/>
  <c r="A294" i="1"/>
  <c r="C62" i="5"/>
  <c r="E62" i="5" s="1"/>
  <c r="A62" i="5"/>
  <c r="X53" i="6" l="1"/>
  <c r="A866" i="1"/>
  <c r="N54" i="6"/>
  <c r="A414" i="1"/>
  <c r="C55" i="6"/>
  <c r="F55" i="6" s="1"/>
  <c r="A356" i="1" s="1"/>
  <c r="A295" i="1"/>
  <c r="A63" i="5"/>
  <c r="C63" i="5"/>
  <c r="E63" i="5" s="1"/>
  <c r="X54" i="6" l="1"/>
  <c r="A867" i="1"/>
  <c r="N55" i="6"/>
  <c r="A415" i="1"/>
  <c r="C56" i="6"/>
  <c r="F56" i="6" s="1"/>
  <c r="A357" i="1" s="1"/>
  <c r="A296" i="1"/>
  <c r="C64" i="5"/>
  <c r="E64" i="5" s="1"/>
  <c r="A64" i="5"/>
  <c r="X55" i="6" l="1"/>
  <c r="A868" i="1"/>
  <c r="N56" i="6"/>
  <c r="A416" i="1"/>
  <c r="C57" i="6"/>
  <c r="F57" i="6" s="1"/>
  <c r="A358" i="1" s="1"/>
  <c r="A297" i="1"/>
  <c r="A65" i="5"/>
  <c r="C65" i="5"/>
  <c r="E65" i="5" s="1"/>
  <c r="X56" i="6" l="1"/>
  <c r="A869" i="1"/>
  <c r="N57" i="6"/>
  <c r="A417" i="1"/>
  <c r="C58" i="6"/>
  <c r="F58" i="6" s="1"/>
  <c r="A359" i="1" s="1"/>
  <c r="A298" i="1"/>
  <c r="C66" i="5"/>
  <c r="E66" i="5" s="1"/>
  <c r="A66" i="5"/>
  <c r="X57" i="6" l="1"/>
  <c r="A870" i="1"/>
  <c r="N58" i="6"/>
  <c r="A418" i="1"/>
  <c r="C59" i="6"/>
  <c r="F59" i="6" s="1"/>
  <c r="A360" i="1" s="1"/>
  <c r="A299" i="1"/>
  <c r="A67" i="5"/>
  <c r="C67" i="5"/>
  <c r="E67" i="5" s="1"/>
  <c r="X58" i="6" l="1"/>
  <c r="A871" i="1"/>
  <c r="N59" i="6"/>
  <c r="A419" i="1"/>
  <c r="C60" i="6"/>
  <c r="F60" i="6" s="1"/>
  <c r="A361" i="1" s="1"/>
  <c r="A300" i="1"/>
  <c r="C68" i="5"/>
  <c r="E68" i="5" s="1"/>
  <c r="A68" i="5"/>
  <c r="X59" i="6" l="1"/>
  <c r="A872" i="1"/>
  <c r="N60" i="6"/>
  <c r="A420" i="1"/>
  <c r="C61" i="6"/>
  <c r="F61" i="6" s="1"/>
  <c r="A362" i="1" s="1"/>
  <c r="A301" i="1"/>
  <c r="A69" i="5"/>
  <c r="C69" i="5"/>
  <c r="E69" i="5" s="1"/>
  <c r="X60" i="6" l="1"/>
  <c r="A873" i="1"/>
  <c r="N61" i="6"/>
  <c r="A421" i="1"/>
  <c r="C62" i="6"/>
  <c r="A302" i="1"/>
  <c r="C70" i="5"/>
  <c r="E70" i="5" s="1"/>
  <c r="A70" i="5"/>
  <c r="X61" i="6" l="1"/>
  <c r="A874" i="1"/>
  <c r="N62" i="6"/>
  <c r="A422" i="1"/>
  <c r="A303" i="1"/>
  <c r="F62" i="6"/>
  <c r="A363" i="1" s="1"/>
  <c r="A71" i="5"/>
  <c r="C71" i="5"/>
  <c r="E71" i="5" s="1"/>
  <c r="X62" i="6" l="1"/>
  <c r="A875" i="1"/>
  <c r="N63" i="6"/>
  <c r="A423" i="1"/>
  <c r="C72" i="5"/>
  <c r="E72" i="5" s="1"/>
  <c r="A72" i="5"/>
  <c r="X63" i="6" l="1"/>
  <c r="A876" i="1"/>
  <c r="N64" i="6"/>
  <c r="A424" i="1"/>
  <c r="A73" i="5"/>
  <c r="C73" i="5"/>
  <c r="E73" i="5" s="1"/>
  <c r="X64" i="6" l="1"/>
  <c r="A877" i="1"/>
  <c r="N65" i="6"/>
  <c r="A425" i="1"/>
  <c r="C74" i="5"/>
  <c r="E74" i="5" s="1"/>
  <c r="A74" i="5"/>
  <c r="X65" i="6" l="1"/>
  <c r="A878" i="1"/>
  <c r="N66" i="6"/>
  <c r="A426" i="1"/>
  <c r="A75" i="5"/>
  <c r="C75" i="5"/>
  <c r="E75" i="5" s="1"/>
  <c r="X66" i="6" l="1"/>
  <c r="A879" i="1"/>
  <c r="N67" i="6"/>
  <c r="A427" i="1"/>
  <c r="C76" i="5"/>
  <c r="E76" i="5" s="1"/>
  <c r="A76" i="5"/>
  <c r="X67" i="6" l="1"/>
  <c r="A880" i="1"/>
  <c r="N68" i="6"/>
  <c r="A428" i="1"/>
  <c r="A77" i="5"/>
  <c r="C77" i="5"/>
  <c r="E77" i="5" s="1"/>
  <c r="X68" i="6" l="1"/>
  <c r="A881" i="1"/>
  <c r="N69" i="6"/>
  <c r="A429" i="1"/>
  <c r="C78" i="5"/>
  <c r="E78" i="5" s="1"/>
  <c r="A78" i="5"/>
  <c r="X69" i="6" l="1"/>
  <c r="A882" i="1"/>
  <c r="N70" i="6"/>
  <c r="A430" i="1"/>
  <c r="A79" i="5"/>
  <c r="C79" i="5"/>
  <c r="E79" i="5" s="1"/>
  <c r="X70" i="6" l="1"/>
  <c r="A883" i="1"/>
  <c r="N71" i="6"/>
  <c r="A431" i="1"/>
  <c r="C80" i="5"/>
  <c r="E80" i="5" s="1"/>
  <c r="A80" i="5"/>
  <c r="X71" i="6" l="1"/>
  <c r="A884" i="1"/>
  <c r="N72" i="6"/>
  <c r="A432" i="1"/>
  <c r="C81" i="5"/>
  <c r="E81" i="5" s="1"/>
  <c r="A81" i="5"/>
  <c r="X72" i="6" l="1"/>
  <c r="A885" i="1"/>
  <c r="N73" i="6"/>
  <c r="A433" i="1"/>
  <c r="A82" i="5"/>
  <c r="C82" i="5"/>
  <c r="E82" i="5" s="1"/>
  <c r="X73" i="6" l="1"/>
  <c r="A886" i="1"/>
  <c r="N74" i="6"/>
  <c r="A434" i="1"/>
  <c r="C83" i="5"/>
  <c r="E83" i="5" s="1"/>
  <c r="A83" i="5"/>
  <c r="X74" i="6" l="1"/>
  <c r="A887" i="1"/>
  <c r="N75" i="6"/>
  <c r="A435" i="1"/>
  <c r="A84" i="5"/>
  <c r="C84" i="5"/>
  <c r="E84" i="5" s="1"/>
  <c r="X75" i="6" l="1"/>
  <c r="A888" i="1"/>
  <c r="N76" i="6"/>
  <c r="A436" i="1"/>
  <c r="C85" i="5"/>
  <c r="E85" i="5" s="1"/>
  <c r="A85" i="5"/>
  <c r="X76" i="6" l="1"/>
  <c r="A889" i="1"/>
  <c r="N77" i="6"/>
  <c r="A437" i="1"/>
  <c r="A86" i="5"/>
  <c r="C86" i="5"/>
  <c r="E86" i="5" s="1"/>
  <c r="X77" i="6" l="1"/>
  <c r="A890" i="1"/>
  <c r="N78" i="6"/>
  <c r="A438" i="1"/>
  <c r="C87" i="5"/>
  <c r="E87" i="5" s="1"/>
  <c r="A87" i="5"/>
  <c r="X78" i="6" l="1"/>
  <c r="A891" i="1"/>
  <c r="N79" i="6"/>
  <c r="A439" i="1"/>
  <c r="A88" i="5"/>
  <c r="C88" i="5"/>
  <c r="E88" i="5" s="1"/>
  <c r="X79" i="6" l="1"/>
  <c r="A892" i="1"/>
  <c r="N80" i="6"/>
  <c r="A440" i="1"/>
  <c r="C89" i="5"/>
  <c r="E89" i="5" s="1"/>
  <c r="A89" i="5"/>
  <c r="X80" i="6" l="1"/>
  <c r="A893" i="1"/>
  <c r="N81" i="6"/>
  <c r="A441" i="1"/>
  <c r="A90" i="5"/>
  <c r="C90" i="5"/>
  <c r="E90" i="5" s="1"/>
  <c r="X81" i="6" l="1"/>
  <c r="A894" i="1"/>
  <c r="N82" i="6"/>
  <c r="A442" i="1"/>
  <c r="C91" i="5"/>
  <c r="E91" i="5" s="1"/>
  <c r="A91" i="5"/>
  <c r="X82" i="6" l="1"/>
  <c r="A895" i="1"/>
  <c r="N83" i="6"/>
  <c r="A443" i="1"/>
  <c r="A92" i="5"/>
  <c r="C92" i="5"/>
  <c r="E92" i="5" s="1"/>
  <c r="X83" i="6" l="1"/>
  <c r="A896" i="1"/>
  <c r="N84" i="6"/>
  <c r="A444" i="1"/>
  <c r="C93" i="5"/>
  <c r="E93" i="5" s="1"/>
  <c r="A93" i="5"/>
  <c r="X84" i="6" l="1"/>
  <c r="A897" i="1"/>
  <c r="N85" i="6"/>
  <c r="A445" i="1"/>
  <c r="A94" i="5"/>
  <c r="C94" i="5"/>
  <c r="E94" i="5" s="1"/>
  <c r="X85" i="6" l="1"/>
  <c r="A898" i="1"/>
  <c r="N86" i="6"/>
  <c r="A446" i="1"/>
  <c r="C95" i="5"/>
  <c r="E95" i="5" s="1"/>
  <c r="A95" i="5"/>
  <c r="X86" i="6" l="1"/>
  <c r="A899" i="1"/>
  <c r="N87" i="6"/>
  <c r="A447" i="1"/>
  <c r="A96" i="5"/>
  <c r="C96" i="5"/>
  <c r="E96" i="5" s="1"/>
  <c r="X87" i="6" l="1"/>
  <c r="A900" i="1"/>
  <c r="N88" i="6"/>
  <c r="A448" i="1"/>
  <c r="C97" i="5"/>
  <c r="E97" i="5" s="1"/>
  <c r="A97" i="5"/>
  <c r="X88" i="6" l="1"/>
  <c r="A901" i="1"/>
  <c r="N89" i="6"/>
  <c r="A449" i="1"/>
  <c r="A98" i="5"/>
  <c r="C98" i="5"/>
  <c r="E98" i="5" s="1"/>
  <c r="X89" i="6" l="1"/>
  <c r="A902" i="1"/>
  <c r="N90" i="6"/>
  <c r="A450" i="1"/>
  <c r="C99" i="5"/>
  <c r="E99" i="5" s="1"/>
  <c r="A99" i="5"/>
  <c r="X90" i="6" l="1"/>
  <c r="A903" i="1"/>
  <c r="N91" i="6"/>
  <c r="A451" i="1"/>
  <c r="A100" i="5"/>
  <c r="C100" i="5"/>
  <c r="E100" i="5" s="1"/>
  <c r="X91" i="6" l="1"/>
  <c r="A904" i="1"/>
  <c r="N92" i="6"/>
  <c r="A452" i="1"/>
  <c r="C101" i="5"/>
  <c r="E101" i="5" s="1"/>
  <c r="A101" i="5"/>
  <c r="X92" i="6" l="1"/>
  <c r="A905" i="1"/>
  <c r="N93" i="6"/>
  <c r="A453" i="1"/>
  <c r="A102" i="5"/>
  <c r="C102" i="5"/>
  <c r="E102" i="5" s="1"/>
  <c r="X93" i="6" l="1"/>
  <c r="A906" i="1"/>
  <c r="N94" i="6"/>
  <c r="A454" i="1"/>
  <c r="A103" i="5"/>
  <c r="C103" i="5"/>
  <c r="E103" i="5" s="1"/>
  <c r="X94" i="6" l="1"/>
  <c r="A907" i="1"/>
  <c r="N95" i="6"/>
  <c r="A455" i="1"/>
  <c r="C104" i="5"/>
  <c r="E104" i="5" s="1"/>
  <c r="A104" i="5"/>
  <c r="X95" i="6" l="1"/>
  <c r="A908" i="1"/>
  <c r="N96" i="6"/>
  <c r="A456" i="1"/>
  <c r="A105" i="5"/>
  <c r="C105" i="5"/>
  <c r="E105" i="5" s="1"/>
  <c r="X96" i="6" l="1"/>
  <c r="A909" i="1"/>
  <c r="N97" i="6"/>
  <c r="A457" i="1"/>
  <c r="C106" i="5"/>
  <c r="E106" i="5" s="1"/>
  <c r="A106" i="5"/>
  <c r="X97" i="6" l="1"/>
  <c r="A910" i="1"/>
  <c r="N98" i="6"/>
  <c r="A458" i="1"/>
  <c r="A107" i="5"/>
  <c r="C107" i="5"/>
  <c r="E107" i="5" s="1"/>
  <c r="X98" i="6" l="1"/>
  <c r="A911" i="1"/>
  <c r="N99" i="6"/>
  <c r="A459" i="1"/>
  <c r="C108" i="5"/>
  <c r="E108" i="5" s="1"/>
  <c r="A108" i="5"/>
  <c r="X99" i="6" l="1"/>
  <c r="A912" i="1"/>
  <c r="N100" i="6"/>
  <c r="A460" i="1"/>
  <c r="A109" i="5"/>
  <c r="C109" i="5"/>
  <c r="E109" i="5" s="1"/>
  <c r="X100" i="6" l="1"/>
  <c r="A913" i="1"/>
  <c r="N101" i="6"/>
  <c r="A461" i="1"/>
  <c r="C110" i="5"/>
  <c r="E110" i="5" s="1"/>
  <c r="A110" i="5"/>
  <c r="X101" i="6" l="1"/>
  <c r="A914" i="1"/>
  <c r="N102" i="6"/>
  <c r="A462" i="1"/>
  <c r="A111" i="5"/>
  <c r="C111" i="5"/>
  <c r="E111" i="5" s="1"/>
  <c r="X102" i="6" l="1"/>
  <c r="A915" i="1"/>
  <c r="N103" i="6"/>
  <c r="A463" i="1"/>
  <c r="C112" i="5"/>
  <c r="E112" i="5" s="1"/>
  <c r="A112" i="5"/>
  <c r="X103" i="6" l="1"/>
  <c r="A916" i="1"/>
  <c r="N104" i="6"/>
  <c r="A464" i="1"/>
  <c r="A113" i="5"/>
  <c r="C113" i="5"/>
  <c r="E113" i="5" s="1"/>
  <c r="X104" i="6" l="1"/>
  <c r="A917" i="1"/>
  <c r="N105" i="6"/>
  <c r="A465" i="1"/>
  <c r="C114" i="5"/>
  <c r="E114" i="5" s="1"/>
  <c r="A114" i="5"/>
  <c r="X105" i="6" l="1"/>
  <c r="A918" i="1"/>
  <c r="N106" i="6"/>
  <c r="A466" i="1"/>
  <c r="A115" i="5"/>
  <c r="C115" i="5"/>
  <c r="E115" i="5" s="1"/>
  <c r="X106" i="6" l="1"/>
  <c r="A919" i="1"/>
  <c r="N107" i="6"/>
  <c r="A467" i="1"/>
  <c r="C116" i="5"/>
  <c r="E116" i="5" s="1"/>
  <c r="A116" i="5"/>
  <c r="X107" i="6" l="1"/>
  <c r="A920" i="1"/>
  <c r="N108" i="6"/>
  <c r="A468" i="1"/>
  <c r="A117" i="5"/>
  <c r="C117" i="5"/>
  <c r="E117" i="5" s="1"/>
  <c r="X108" i="6" l="1"/>
  <c r="A921" i="1"/>
  <c r="N109" i="6"/>
  <c r="A469" i="1"/>
  <c r="C118" i="5"/>
  <c r="E118" i="5" s="1"/>
  <c r="A118" i="5"/>
  <c r="X109" i="6" l="1"/>
  <c r="A922" i="1"/>
  <c r="N110" i="6"/>
  <c r="A470" i="1"/>
  <c r="A119" i="5"/>
  <c r="C119" i="5"/>
  <c r="E119" i="5" s="1"/>
  <c r="X110" i="6" l="1"/>
  <c r="A923" i="1"/>
  <c r="N111" i="6"/>
  <c r="A471" i="1"/>
  <c r="C120" i="5"/>
  <c r="E120" i="5" s="1"/>
  <c r="A120" i="5"/>
  <c r="X111" i="6" l="1"/>
  <c r="A924" i="1"/>
  <c r="N112" i="6"/>
  <c r="A472" i="1"/>
  <c r="A121" i="5"/>
  <c r="C121" i="5"/>
  <c r="E121" i="5" s="1"/>
  <c r="X112" i="6" l="1"/>
  <c r="A925" i="1"/>
  <c r="N113" i="6"/>
  <c r="A473" i="1"/>
  <c r="C122" i="5"/>
  <c r="E122" i="5" s="1"/>
  <c r="A122" i="5"/>
  <c r="X113" i="6" l="1"/>
  <c r="A926" i="1"/>
  <c r="N114" i="6"/>
  <c r="A474" i="1"/>
  <c r="A123" i="5"/>
  <c r="C123" i="5"/>
  <c r="E123" i="5" s="1"/>
  <c r="X114" i="6" l="1"/>
  <c r="A927" i="1"/>
  <c r="N115" i="6"/>
  <c r="A475" i="1"/>
  <c r="C124" i="5"/>
  <c r="E124" i="5" s="1"/>
  <c r="A124" i="5"/>
  <c r="X115" i="6" l="1"/>
  <c r="A928" i="1"/>
  <c r="N116" i="6"/>
  <c r="A476" i="1"/>
  <c r="A125" i="5"/>
  <c r="C125" i="5"/>
  <c r="E125" i="5" s="1"/>
  <c r="X116" i="6" l="1"/>
  <c r="A929" i="1"/>
  <c r="N117" i="6"/>
  <c r="A477" i="1"/>
  <c r="C126" i="5"/>
  <c r="E126" i="5" s="1"/>
  <c r="A126" i="5"/>
  <c r="X117" i="6" l="1"/>
  <c r="A930" i="1"/>
  <c r="N118" i="6"/>
  <c r="A478" i="1"/>
  <c r="A127" i="5"/>
  <c r="C127" i="5"/>
  <c r="E127" i="5" s="1"/>
  <c r="X118" i="6" l="1"/>
  <c r="A931" i="1"/>
  <c r="N119" i="6"/>
  <c r="A479" i="1"/>
  <c r="C128" i="5"/>
  <c r="E128" i="5" s="1"/>
  <c r="A128" i="5"/>
  <c r="X119" i="6" l="1"/>
  <c r="A932" i="1"/>
  <c r="N120" i="6"/>
  <c r="A480" i="1"/>
  <c r="A129" i="5"/>
  <c r="C129" i="5"/>
  <c r="E129" i="5" s="1"/>
  <c r="X120" i="6" l="1"/>
  <c r="A933" i="1"/>
  <c r="N121" i="6"/>
  <c r="A481" i="1"/>
  <c r="C130" i="5"/>
  <c r="E130" i="5" s="1"/>
  <c r="A130" i="5"/>
  <c r="X121" i="6" l="1"/>
  <c r="A934" i="1"/>
  <c r="N122" i="6"/>
  <c r="A482" i="1"/>
  <c r="A131" i="5"/>
  <c r="C131" i="5"/>
  <c r="E131" i="5" s="1"/>
  <c r="X122" i="6" l="1"/>
  <c r="A935" i="1"/>
  <c r="N123" i="6"/>
  <c r="A483" i="1"/>
  <c r="C132" i="5"/>
  <c r="E132" i="5" s="1"/>
  <c r="A132" i="5"/>
  <c r="X123" i="6" l="1"/>
  <c r="A936" i="1"/>
  <c r="N124" i="6"/>
  <c r="A484" i="1"/>
  <c r="A133" i="5"/>
  <c r="C133" i="5"/>
  <c r="E133" i="5" s="1"/>
  <c r="X124" i="6" l="1"/>
  <c r="A937" i="1"/>
  <c r="N125" i="6"/>
  <c r="A485" i="1"/>
  <c r="C134" i="5"/>
  <c r="E134" i="5" s="1"/>
  <c r="A134" i="5"/>
  <c r="X125" i="6" l="1"/>
  <c r="A938" i="1"/>
  <c r="N126" i="6"/>
  <c r="A486" i="1"/>
  <c r="A135" i="5"/>
  <c r="C135" i="5"/>
  <c r="E135" i="5" s="1"/>
  <c r="X126" i="6" l="1"/>
  <c r="A939" i="1"/>
  <c r="N127" i="6"/>
  <c r="A487" i="1"/>
  <c r="C136" i="5"/>
  <c r="E136" i="5" s="1"/>
  <c r="A136" i="5"/>
  <c r="X127" i="6" l="1"/>
  <c r="A940" i="1"/>
  <c r="N128" i="6"/>
  <c r="A488" i="1"/>
  <c r="A137" i="5"/>
  <c r="C137" i="5"/>
  <c r="E137" i="5" s="1"/>
  <c r="X128" i="6" l="1"/>
  <c r="A941" i="1"/>
  <c r="N129" i="6"/>
  <c r="A489" i="1"/>
  <c r="C138" i="5"/>
  <c r="E138" i="5" s="1"/>
  <c r="A138" i="5"/>
  <c r="X129" i="6" l="1"/>
  <c r="A942" i="1"/>
  <c r="N130" i="6"/>
  <c r="A490" i="1"/>
  <c r="A139" i="5"/>
  <c r="C139" i="5"/>
  <c r="E139" i="5" s="1"/>
  <c r="X130" i="6" l="1"/>
  <c r="A943" i="1"/>
  <c r="N131" i="6"/>
  <c r="A491" i="1"/>
  <c r="C140" i="5"/>
  <c r="E140" i="5" s="1"/>
  <c r="A140" i="5"/>
  <c r="X131" i="6" l="1"/>
  <c r="A944" i="1"/>
  <c r="N132" i="6"/>
  <c r="A492" i="1"/>
  <c r="A141" i="5"/>
  <c r="C141" i="5"/>
  <c r="E141" i="5" s="1"/>
  <c r="X132" i="6" l="1"/>
  <c r="A945" i="1"/>
  <c r="N133" i="6"/>
  <c r="A493" i="1"/>
  <c r="C142" i="5"/>
  <c r="E142" i="5" s="1"/>
  <c r="A142" i="5"/>
  <c r="X133" i="6" l="1"/>
  <c r="A946" i="1"/>
  <c r="N134" i="6"/>
  <c r="A494" i="1"/>
  <c r="A143" i="5"/>
  <c r="C143" i="5"/>
  <c r="E143" i="5" s="1"/>
  <c r="X134" i="6" l="1"/>
  <c r="A947" i="1"/>
  <c r="N135" i="6"/>
  <c r="A495" i="1"/>
  <c r="C144" i="5"/>
  <c r="E144" i="5" s="1"/>
  <c r="A144" i="5"/>
  <c r="X135" i="6" l="1"/>
  <c r="A948" i="1"/>
  <c r="N136" i="6"/>
  <c r="A496" i="1"/>
  <c r="A145" i="5"/>
  <c r="C145" i="5"/>
  <c r="E145" i="5" s="1"/>
  <c r="X136" i="6" l="1"/>
  <c r="A949" i="1"/>
  <c r="N137" i="6"/>
  <c r="A497" i="1"/>
  <c r="C146" i="5"/>
  <c r="E146" i="5" s="1"/>
  <c r="A146" i="5"/>
  <c r="X137" i="6" l="1"/>
  <c r="A950" i="1"/>
  <c r="N138" i="6"/>
  <c r="A498" i="1"/>
  <c r="A147" i="5"/>
  <c r="C147" i="5"/>
  <c r="E147" i="5" s="1"/>
  <c r="X138" i="6" l="1"/>
  <c r="A951" i="1"/>
  <c r="N139" i="6"/>
  <c r="A499" i="1"/>
  <c r="C148" i="5"/>
  <c r="E148" i="5" s="1"/>
  <c r="A148" i="5"/>
  <c r="X139" i="6" l="1"/>
  <c r="A952" i="1"/>
  <c r="N140" i="6"/>
  <c r="A500" i="1"/>
  <c r="A149" i="5"/>
  <c r="C149" i="5"/>
  <c r="E149" i="5" s="1"/>
  <c r="X140" i="6" l="1"/>
  <c r="A953" i="1"/>
  <c r="N141" i="6"/>
  <c r="A501" i="1"/>
  <c r="C150" i="5"/>
  <c r="E150" i="5" s="1"/>
  <c r="A150" i="5"/>
  <c r="X141" i="6" l="1"/>
  <c r="A954" i="1"/>
  <c r="N142" i="6"/>
  <c r="A502" i="1"/>
  <c r="A151" i="5"/>
  <c r="C151" i="5"/>
  <c r="E151" i="5" s="1"/>
  <c r="X142" i="6" l="1"/>
  <c r="A955" i="1"/>
  <c r="N143" i="6"/>
  <c r="A503" i="1"/>
  <c r="C152" i="5"/>
  <c r="E152" i="5" s="1"/>
  <c r="A152" i="5"/>
  <c r="X143" i="6" l="1"/>
  <c r="A956" i="1"/>
  <c r="N144" i="6"/>
  <c r="A504" i="1"/>
  <c r="A153" i="5"/>
  <c r="C153" i="5"/>
  <c r="E153" i="5" s="1"/>
  <c r="X144" i="6" l="1"/>
  <c r="A957" i="1"/>
  <c r="N145" i="6"/>
  <c r="A505" i="1"/>
  <c r="C154" i="5"/>
  <c r="E154" i="5" s="1"/>
  <c r="A154" i="5"/>
  <c r="X145" i="6" l="1"/>
  <c r="A958" i="1"/>
  <c r="N146" i="6"/>
  <c r="A506" i="1"/>
  <c r="A155" i="5"/>
  <c r="C155" i="5"/>
  <c r="E155" i="5" s="1"/>
  <c r="X146" i="6" l="1"/>
  <c r="A959" i="1"/>
  <c r="N147" i="6"/>
  <c r="A507" i="1"/>
  <c r="C156" i="5"/>
  <c r="E156" i="5" s="1"/>
  <c r="A156" i="5"/>
  <c r="X147" i="6" l="1"/>
  <c r="A960" i="1"/>
  <c r="N148" i="6"/>
  <c r="A508" i="1"/>
  <c r="A157" i="5"/>
  <c r="C157" i="5"/>
  <c r="E157" i="5" s="1"/>
  <c r="X148" i="6" l="1"/>
  <c r="A961" i="1"/>
  <c r="N149" i="6"/>
  <c r="A509" i="1"/>
  <c r="C158" i="5"/>
  <c r="E158" i="5" s="1"/>
  <c r="A158" i="5"/>
  <c r="X149" i="6" l="1"/>
  <c r="A962" i="1"/>
  <c r="N150" i="6"/>
  <c r="A510" i="1"/>
  <c r="A159" i="5"/>
  <c r="C159" i="5"/>
  <c r="E159" i="5" s="1"/>
  <c r="X150" i="6" l="1"/>
  <c r="A963" i="1"/>
  <c r="N151" i="6"/>
  <c r="A511" i="1"/>
  <c r="C160" i="5"/>
  <c r="E160" i="5" s="1"/>
  <c r="A160" i="5"/>
  <c r="X151" i="6" l="1"/>
  <c r="A964" i="1"/>
  <c r="N152" i="6"/>
  <c r="A512" i="1"/>
  <c r="A161" i="5"/>
  <c r="C161" i="5"/>
  <c r="E161" i="5" s="1"/>
  <c r="X152" i="6" l="1"/>
  <c r="A965" i="1"/>
  <c r="N153" i="6"/>
  <c r="A513" i="1"/>
  <c r="C162" i="5"/>
  <c r="E162" i="5" s="1"/>
  <c r="A162" i="5"/>
  <c r="X153" i="6" l="1"/>
  <c r="A966" i="1"/>
  <c r="N154" i="6"/>
  <c r="A514" i="1"/>
  <c r="A163" i="5"/>
  <c r="C163" i="5"/>
  <c r="E163" i="5" s="1"/>
  <c r="X154" i="6" l="1"/>
  <c r="A967" i="1"/>
  <c r="N155" i="6"/>
  <c r="A515" i="1"/>
  <c r="C164" i="5"/>
  <c r="E164" i="5" s="1"/>
  <c r="A164" i="5"/>
  <c r="X155" i="6" l="1"/>
  <c r="A968" i="1"/>
  <c r="N156" i="6"/>
  <c r="A516" i="1"/>
  <c r="A165" i="5"/>
  <c r="C165" i="5"/>
  <c r="E165" i="5" s="1"/>
  <c r="X156" i="6" l="1"/>
  <c r="A969" i="1"/>
  <c r="N157" i="6"/>
  <c r="A517" i="1"/>
  <c r="C166" i="5"/>
  <c r="E166" i="5" s="1"/>
  <c r="A166" i="5"/>
  <c r="X157" i="6" l="1"/>
  <c r="A970" i="1"/>
  <c r="N158" i="6"/>
  <c r="A518" i="1"/>
  <c r="A167" i="5"/>
  <c r="C167" i="5"/>
  <c r="E167" i="5" s="1"/>
  <c r="X158" i="6" l="1"/>
  <c r="A971" i="1"/>
  <c r="N159" i="6"/>
  <c r="A519" i="1"/>
  <c r="C168" i="5"/>
  <c r="E168" i="5" s="1"/>
  <c r="A168" i="5"/>
  <c r="X159" i="6" l="1"/>
  <c r="A972" i="1"/>
  <c r="N160" i="6"/>
  <c r="A520" i="1"/>
  <c r="A169" i="5"/>
  <c r="C169" i="5"/>
  <c r="E169" i="5" s="1"/>
  <c r="X160" i="6" l="1"/>
  <c r="A973" i="1"/>
  <c r="N161" i="6"/>
  <c r="A521" i="1"/>
  <c r="C170" i="5"/>
  <c r="E170" i="5" s="1"/>
  <c r="A170" i="5"/>
  <c r="X161" i="6" l="1"/>
  <c r="A974" i="1"/>
  <c r="N162" i="6"/>
  <c r="A522" i="1"/>
  <c r="A171" i="5"/>
  <c r="C171" i="5"/>
  <c r="E171" i="5" s="1"/>
  <c r="X162" i="6" l="1"/>
  <c r="A975" i="1"/>
  <c r="N163" i="6"/>
  <c r="A523" i="1"/>
  <c r="C172" i="5"/>
  <c r="E172" i="5" s="1"/>
  <c r="A172" i="5"/>
  <c r="X163" i="6" l="1"/>
  <c r="A976" i="1"/>
  <c r="N164" i="6"/>
  <c r="A524" i="1"/>
  <c r="A173" i="5"/>
  <c r="C173" i="5"/>
  <c r="E173" i="5" s="1"/>
  <c r="X164" i="6" l="1"/>
  <c r="A977" i="1"/>
  <c r="N165" i="6"/>
  <c r="A525" i="1"/>
  <c r="C174" i="5"/>
  <c r="E174" i="5" s="1"/>
  <c r="A174" i="5"/>
  <c r="X165" i="6" l="1"/>
  <c r="A978" i="1"/>
  <c r="N166" i="6"/>
  <c r="A526" i="1"/>
  <c r="A175" i="5"/>
  <c r="C175" i="5"/>
  <c r="E175" i="5" s="1"/>
  <c r="X166" i="6" l="1"/>
  <c r="A979" i="1"/>
  <c r="N167" i="6"/>
  <c r="A527" i="1"/>
  <c r="C176" i="5"/>
  <c r="E176" i="5" s="1"/>
  <c r="A176" i="5"/>
  <c r="X167" i="6" l="1"/>
  <c r="A980" i="1"/>
  <c r="N168" i="6"/>
  <c r="A528" i="1"/>
  <c r="A177" i="5"/>
  <c r="C177" i="5"/>
  <c r="E177" i="5" s="1"/>
  <c r="X168" i="6" l="1"/>
  <c r="A981" i="1"/>
  <c r="N169" i="6"/>
  <c r="A529" i="1"/>
  <c r="C178" i="5"/>
  <c r="E178" i="5" s="1"/>
  <c r="A178" i="5"/>
  <c r="X169" i="6" l="1"/>
  <c r="A982" i="1"/>
  <c r="N170" i="6"/>
  <c r="A530" i="1"/>
  <c r="A179" i="5"/>
  <c r="C179" i="5"/>
  <c r="E179" i="5" s="1"/>
  <c r="X170" i="6" l="1"/>
  <c r="A983" i="1"/>
  <c r="N171" i="6"/>
  <c r="A531" i="1"/>
  <c r="C180" i="5"/>
  <c r="E180" i="5" s="1"/>
  <c r="A180" i="5"/>
  <c r="X171" i="6" l="1"/>
  <c r="A984" i="1"/>
  <c r="N172" i="6"/>
  <c r="A532" i="1"/>
  <c r="A181" i="5"/>
  <c r="C181" i="5"/>
  <c r="E181" i="5" s="1"/>
  <c r="X172" i="6" l="1"/>
  <c r="A985" i="1"/>
  <c r="N173" i="6"/>
  <c r="A533" i="1"/>
  <c r="C182" i="5"/>
  <c r="E182" i="5" s="1"/>
  <c r="A182" i="5"/>
  <c r="X173" i="6" l="1"/>
  <c r="A986" i="1"/>
  <c r="N174" i="6"/>
  <c r="A534" i="1"/>
  <c r="A183" i="5"/>
  <c r="C183" i="5"/>
  <c r="E183" i="5" s="1"/>
  <c r="X174" i="6" l="1"/>
  <c r="A987" i="1"/>
  <c r="N175" i="6"/>
  <c r="A535" i="1"/>
  <c r="C184" i="5"/>
  <c r="E184" i="5" s="1"/>
  <c r="A184" i="5"/>
  <c r="X175" i="6" l="1"/>
  <c r="A988" i="1"/>
  <c r="N176" i="6"/>
  <c r="A536" i="1"/>
  <c r="A185" i="5"/>
  <c r="C185" i="5"/>
  <c r="E185" i="5" s="1"/>
  <c r="X176" i="6" l="1"/>
  <c r="A989" i="1"/>
  <c r="N177" i="6"/>
  <c r="A537" i="1"/>
  <c r="C186" i="5"/>
  <c r="E186" i="5" s="1"/>
  <c r="A186" i="5"/>
  <c r="X177" i="6" l="1"/>
  <c r="A990" i="1"/>
  <c r="N178" i="6"/>
  <c r="A538" i="1"/>
  <c r="A187" i="5"/>
  <c r="C187" i="5"/>
  <c r="E187" i="5" s="1"/>
  <c r="X178" i="6" l="1"/>
  <c r="A991" i="1"/>
  <c r="N179" i="6"/>
  <c r="A539" i="1"/>
  <c r="C188" i="5"/>
  <c r="E188" i="5" s="1"/>
  <c r="A188" i="5"/>
  <c r="X179" i="6" l="1"/>
  <c r="A992" i="1"/>
  <c r="N180" i="6"/>
  <c r="A540" i="1"/>
  <c r="A189" i="5"/>
  <c r="C189" i="5"/>
  <c r="E189" i="5" s="1"/>
  <c r="X180" i="6" l="1"/>
  <c r="A993" i="1"/>
  <c r="N181" i="6"/>
  <c r="A541" i="1"/>
  <c r="C190" i="5"/>
  <c r="E190" i="5" s="1"/>
  <c r="A190" i="5"/>
  <c r="X181" i="6" l="1"/>
  <c r="A994" i="1"/>
  <c r="N182" i="6"/>
  <c r="A542" i="1"/>
  <c r="A191" i="5"/>
  <c r="C191" i="5"/>
  <c r="E191" i="5" s="1"/>
  <c r="X182" i="6" l="1"/>
  <c r="A995" i="1"/>
  <c r="N183" i="6"/>
  <c r="A543" i="1"/>
  <c r="C192" i="5"/>
  <c r="E192" i="5" s="1"/>
  <c r="A192" i="5"/>
  <c r="X183" i="6" l="1"/>
  <c r="A996" i="1"/>
  <c r="N184" i="6"/>
  <c r="A544" i="1"/>
  <c r="A193" i="5"/>
  <c r="C193" i="5"/>
  <c r="E193" i="5" s="1"/>
  <c r="X184" i="6" l="1"/>
  <c r="A997" i="1"/>
  <c r="N185" i="6"/>
  <c r="A545" i="1"/>
  <c r="C194" i="5"/>
  <c r="E194" i="5" s="1"/>
  <c r="A194" i="5"/>
  <c r="X185" i="6" l="1"/>
  <c r="A998" i="1"/>
  <c r="N186" i="6"/>
  <c r="A546" i="1"/>
  <c r="C195" i="5"/>
  <c r="E195" i="5" s="1"/>
  <c r="A195" i="5"/>
  <c r="X186" i="6" l="1"/>
  <c r="A999" i="1"/>
  <c r="N187" i="6"/>
  <c r="A547" i="1"/>
  <c r="A196" i="5"/>
  <c r="C196" i="5"/>
  <c r="E196" i="5" s="1"/>
  <c r="X187" i="6" l="1"/>
  <c r="A1000" i="1"/>
  <c r="N188" i="6"/>
  <c r="A548" i="1"/>
  <c r="C197" i="5"/>
  <c r="E197" i="5" s="1"/>
  <c r="A197" i="5"/>
  <c r="X188" i="6" l="1"/>
  <c r="A1001" i="1"/>
  <c r="N189" i="6"/>
  <c r="A549" i="1"/>
  <c r="C198" i="5"/>
  <c r="E198" i="5" s="1"/>
  <c r="A198" i="5"/>
  <c r="X189" i="6" l="1"/>
  <c r="A1002" i="1"/>
  <c r="N190" i="6"/>
  <c r="A550" i="1"/>
  <c r="A199" i="5"/>
  <c r="C199" i="5"/>
  <c r="E199" i="5" s="1"/>
  <c r="X190" i="6" l="1"/>
  <c r="A1003" i="1"/>
  <c r="N191" i="6"/>
  <c r="A551" i="1"/>
  <c r="C200" i="5"/>
  <c r="E200" i="5" s="1"/>
  <c r="A200" i="5"/>
  <c r="X191" i="6" l="1"/>
  <c r="A1004" i="1"/>
  <c r="N192" i="6"/>
  <c r="A552" i="1"/>
  <c r="A201" i="5"/>
  <c r="C201" i="5"/>
  <c r="E201" i="5" s="1"/>
  <c r="X192" i="6" l="1"/>
  <c r="A1005" i="1"/>
  <c r="N193" i="6"/>
  <c r="A553" i="1"/>
  <c r="C202" i="5"/>
  <c r="E202" i="5" s="1"/>
  <c r="A202" i="5"/>
  <c r="X193" i="6" l="1"/>
  <c r="A1006" i="1"/>
  <c r="N194" i="6"/>
  <c r="A554" i="1"/>
  <c r="A203" i="5"/>
  <c r="C203" i="5"/>
  <c r="E203" i="5" s="1"/>
  <c r="X194" i="6" l="1"/>
  <c r="A1007" i="1"/>
  <c r="N195" i="6"/>
  <c r="A555" i="1"/>
  <c r="C204" i="5"/>
  <c r="E204" i="5" s="1"/>
  <c r="A204" i="5"/>
  <c r="X195" i="6" l="1"/>
  <c r="A1008" i="1"/>
  <c r="N196" i="6"/>
  <c r="A556" i="1"/>
  <c r="A205" i="5"/>
  <c r="C205" i="5"/>
  <c r="E205" i="5" s="1"/>
  <c r="X196" i="6" l="1"/>
  <c r="A1009" i="1"/>
  <c r="N197" i="6"/>
  <c r="A557" i="1"/>
  <c r="C206" i="5"/>
  <c r="E206" i="5" s="1"/>
  <c r="A206" i="5"/>
  <c r="X197" i="6" l="1"/>
  <c r="A1010" i="1"/>
  <c r="N198" i="6"/>
  <c r="A558" i="1"/>
  <c r="A207" i="5"/>
  <c r="C207" i="5"/>
  <c r="E207" i="5" s="1"/>
  <c r="X198" i="6" l="1"/>
  <c r="A1011" i="1"/>
  <c r="N199" i="6"/>
  <c r="A559" i="1"/>
  <c r="C208" i="5"/>
  <c r="E208" i="5" s="1"/>
  <c r="A208" i="5"/>
  <c r="X199" i="6" l="1"/>
  <c r="A1012" i="1"/>
  <c r="N200" i="6"/>
  <c r="A560" i="1"/>
  <c r="A209" i="5"/>
  <c r="C209" i="5"/>
  <c r="E209" i="5" s="1"/>
  <c r="X200" i="6" l="1"/>
  <c r="A1013" i="1"/>
  <c r="N201" i="6"/>
  <c r="A561" i="1"/>
  <c r="C210" i="5"/>
  <c r="E210" i="5" s="1"/>
  <c r="A210" i="5"/>
  <c r="X201" i="6" l="1"/>
  <c r="A1014" i="1"/>
  <c r="N202" i="6"/>
  <c r="A562" i="1"/>
  <c r="A211" i="5"/>
  <c r="C211" i="5"/>
  <c r="E211" i="5" s="1"/>
  <c r="X202" i="6" l="1"/>
  <c r="A1015" i="1"/>
  <c r="N203" i="6"/>
  <c r="A563" i="1"/>
  <c r="C212" i="5"/>
  <c r="E212" i="5" s="1"/>
  <c r="A212" i="5"/>
  <c r="X203" i="6" l="1"/>
  <c r="A1016" i="1"/>
  <c r="N204" i="6"/>
  <c r="A564" i="1"/>
  <c r="A213" i="5"/>
  <c r="C213" i="5"/>
  <c r="E213" i="5" s="1"/>
  <c r="X204" i="6" l="1"/>
  <c r="A1017" i="1"/>
  <c r="N205" i="6"/>
  <c r="A565" i="1"/>
  <c r="C214" i="5"/>
  <c r="E214" i="5" s="1"/>
  <c r="A214" i="5"/>
  <c r="X205" i="6" l="1"/>
  <c r="A1018" i="1"/>
  <c r="N206" i="6"/>
  <c r="A566" i="1"/>
  <c r="A215" i="5"/>
  <c r="C215" i="5"/>
  <c r="E215" i="5" s="1"/>
  <c r="X206" i="6" l="1"/>
  <c r="A1019" i="1"/>
  <c r="N207" i="6"/>
  <c r="A567" i="1"/>
  <c r="C216" i="5"/>
  <c r="E216" i="5" s="1"/>
  <c r="A216" i="5"/>
  <c r="X207" i="6" l="1"/>
  <c r="A1020" i="1"/>
  <c r="N208" i="6"/>
  <c r="A568" i="1"/>
  <c r="A217" i="5"/>
  <c r="C217" i="5"/>
  <c r="E217" i="5" s="1"/>
  <c r="X208" i="6" l="1"/>
  <c r="A1021" i="1"/>
  <c r="N209" i="6"/>
  <c r="A569" i="1"/>
  <c r="C218" i="5"/>
  <c r="E218" i="5" s="1"/>
  <c r="A218" i="5"/>
  <c r="X209" i="6" l="1"/>
  <c r="A1022" i="1"/>
  <c r="N210" i="6"/>
  <c r="A570" i="1"/>
  <c r="A219" i="5"/>
  <c r="C219" i="5"/>
  <c r="E219" i="5" s="1"/>
  <c r="X210" i="6" l="1"/>
  <c r="A1023" i="1"/>
  <c r="N211" i="6"/>
  <c r="A571" i="1"/>
  <c r="C220" i="5"/>
  <c r="E220" i="5" s="1"/>
  <c r="A220" i="5"/>
  <c r="X211" i="6" l="1"/>
  <c r="A1024" i="1"/>
  <c r="N212" i="6"/>
  <c r="A572" i="1"/>
  <c r="A221" i="5"/>
  <c r="C221" i="5"/>
  <c r="E221" i="5" s="1"/>
  <c r="X212" i="6" l="1"/>
  <c r="A1025" i="1"/>
  <c r="N213" i="6"/>
  <c r="A573" i="1"/>
  <c r="C222" i="5"/>
  <c r="E222" i="5" s="1"/>
  <c r="A222" i="5"/>
  <c r="X213" i="6" l="1"/>
  <c r="A1026" i="1"/>
  <c r="N214" i="6"/>
  <c r="A574" i="1"/>
  <c r="A223" i="5"/>
  <c r="C223" i="5"/>
  <c r="E223" i="5" s="1"/>
  <c r="X214" i="6" l="1"/>
  <c r="A1027" i="1"/>
  <c r="N215" i="6"/>
  <c r="A575" i="1"/>
  <c r="C224" i="5"/>
  <c r="E224" i="5" s="1"/>
  <c r="A224" i="5"/>
  <c r="X215" i="6" l="1"/>
  <c r="A1028" i="1"/>
  <c r="N216" i="6"/>
  <c r="A576" i="1"/>
  <c r="A225" i="5"/>
  <c r="C225" i="5"/>
  <c r="E225" i="5" s="1"/>
  <c r="X216" i="6" l="1"/>
  <c r="A1029" i="1"/>
  <c r="N217" i="6"/>
  <c r="A577" i="1"/>
  <c r="C226" i="5"/>
  <c r="E226" i="5" s="1"/>
  <c r="A226" i="5"/>
  <c r="X217" i="6" l="1"/>
  <c r="A1030" i="1"/>
  <c r="N218" i="6"/>
  <c r="A578" i="1"/>
  <c r="A227" i="5"/>
  <c r="C227" i="5"/>
  <c r="E227" i="5" s="1"/>
  <c r="X218" i="6" l="1"/>
  <c r="A1031" i="1"/>
  <c r="N219" i="6"/>
  <c r="A579" i="1"/>
  <c r="C228" i="5"/>
  <c r="E228" i="5" s="1"/>
  <c r="A228" i="5"/>
  <c r="X219" i="6" l="1"/>
  <c r="A1032" i="1"/>
  <c r="N220" i="6"/>
  <c r="A580" i="1"/>
  <c r="A229" i="5"/>
  <c r="C229" i="5"/>
  <c r="E229" i="5" s="1"/>
  <c r="X220" i="6" l="1"/>
  <c r="A1033" i="1"/>
  <c r="N221" i="6"/>
  <c r="A581" i="1"/>
  <c r="C230" i="5"/>
  <c r="E230" i="5" s="1"/>
  <c r="A230" i="5"/>
  <c r="X221" i="6" l="1"/>
  <c r="A1034" i="1"/>
  <c r="N222" i="6"/>
  <c r="A582" i="1"/>
  <c r="A231" i="5"/>
  <c r="C231" i="5"/>
  <c r="E231" i="5" s="1"/>
  <c r="X222" i="6" l="1"/>
  <c r="A1035" i="1"/>
  <c r="N223" i="6"/>
  <c r="A583" i="1"/>
  <c r="C232" i="5"/>
  <c r="E232" i="5" s="1"/>
  <c r="A232" i="5"/>
  <c r="X223" i="6" l="1"/>
  <c r="A1036" i="1"/>
  <c r="N224" i="6"/>
  <c r="A584" i="1"/>
  <c r="A233" i="5"/>
  <c r="C233" i="5"/>
  <c r="E233" i="5" s="1"/>
  <c r="X224" i="6" l="1"/>
  <c r="A1037" i="1"/>
  <c r="N225" i="6"/>
  <c r="A585" i="1"/>
  <c r="C234" i="5"/>
  <c r="E234" i="5" s="1"/>
  <c r="A234" i="5"/>
  <c r="X225" i="6" l="1"/>
  <c r="A1038" i="1"/>
  <c r="N226" i="6"/>
  <c r="A586" i="1"/>
  <c r="A235" i="5"/>
  <c r="C235" i="5"/>
  <c r="E235" i="5" s="1"/>
  <c r="X226" i="6" l="1"/>
  <c r="A1039" i="1"/>
  <c r="N227" i="6"/>
  <c r="A587" i="1"/>
  <c r="C236" i="5"/>
  <c r="E236" i="5" s="1"/>
  <c r="A236" i="5"/>
  <c r="X227" i="6" l="1"/>
  <c r="A1040" i="1"/>
  <c r="N228" i="6"/>
  <c r="A588" i="1"/>
  <c r="A237" i="5"/>
  <c r="C237" i="5"/>
  <c r="E237" i="5" s="1"/>
  <c r="X228" i="6" l="1"/>
  <c r="A1041" i="1"/>
  <c r="N229" i="6"/>
  <c r="A589" i="1"/>
  <c r="C238" i="5"/>
  <c r="E238" i="5" s="1"/>
  <c r="A238" i="5"/>
  <c r="X229" i="6" l="1"/>
  <c r="A1042" i="1"/>
  <c r="N230" i="6"/>
  <c r="A590" i="1"/>
  <c r="A239" i="5"/>
  <c r="C239" i="5"/>
  <c r="E239" i="5" s="1"/>
  <c r="X230" i="6" l="1"/>
  <c r="A1043" i="1"/>
  <c r="N231" i="6"/>
  <c r="A591" i="1"/>
  <c r="C240" i="5"/>
  <c r="E240" i="5" s="1"/>
  <c r="A240" i="5"/>
  <c r="X231" i="6" l="1"/>
  <c r="A1044" i="1"/>
  <c r="N232" i="6"/>
  <c r="A592" i="1"/>
  <c r="A241" i="5"/>
  <c r="C241" i="5"/>
  <c r="E241" i="5" s="1"/>
  <c r="X232" i="6" l="1"/>
  <c r="A1045" i="1"/>
  <c r="N233" i="6"/>
  <c r="A593" i="1"/>
  <c r="C242" i="5"/>
  <c r="E242" i="5" s="1"/>
  <c r="A242" i="5"/>
  <c r="X233" i="6" l="1"/>
  <c r="A1046" i="1"/>
  <c r="N234" i="6"/>
  <c r="A594" i="1"/>
  <c r="A243" i="5"/>
  <c r="C243" i="5"/>
  <c r="E243" i="5" s="1"/>
  <c r="X234" i="6" l="1"/>
  <c r="A1047" i="1"/>
  <c r="N235" i="6"/>
  <c r="A595" i="1"/>
  <c r="C244" i="5"/>
  <c r="E244" i="5" s="1"/>
  <c r="A244" i="5"/>
  <c r="X235" i="6" l="1"/>
  <c r="A1048" i="1"/>
  <c r="N236" i="6"/>
  <c r="A596" i="1"/>
  <c r="A245" i="5"/>
  <c r="C245" i="5"/>
  <c r="E245" i="5" s="1"/>
  <c r="X236" i="6" l="1"/>
  <c r="A1049" i="1"/>
  <c r="N237" i="6"/>
  <c r="A597" i="1"/>
  <c r="C246" i="5"/>
  <c r="E246" i="5" s="1"/>
  <c r="A246" i="5"/>
  <c r="X237" i="6" l="1"/>
  <c r="A1050" i="1"/>
  <c r="N238" i="6"/>
  <c r="A598" i="1"/>
  <c r="A247" i="5"/>
  <c r="C247" i="5"/>
  <c r="E247" i="5" s="1"/>
  <c r="X238" i="6" l="1"/>
  <c r="A1051" i="1"/>
  <c r="N239" i="6"/>
  <c r="A599" i="1"/>
  <c r="C248" i="5"/>
  <c r="E248" i="5" s="1"/>
  <c r="A248" i="5"/>
  <c r="X239" i="6" l="1"/>
  <c r="A1052" i="1"/>
  <c r="N240" i="6"/>
  <c r="A600" i="1"/>
  <c r="A249" i="5"/>
  <c r="C249" i="5"/>
  <c r="E249" i="5" s="1"/>
  <c r="X240" i="6" l="1"/>
  <c r="A1053" i="1"/>
  <c r="N241" i="6"/>
  <c r="A601" i="1"/>
  <c r="C250" i="5"/>
  <c r="E250" i="5" s="1"/>
  <c r="A250" i="5"/>
  <c r="X241" i="6" l="1"/>
  <c r="A1054" i="1"/>
  <c r="N242" i="6"/>
  <c r="A602" i="1"/>
  <c r="A251" i="5"/>
  <c r="C251" i="5"/>
  <c r="E251" i="5" s="1"/>
  <c r="X242" i="6" l="1"/>
  <c r="A1055" i="1"/>
  <c r="N243" i="6"/>
  <c r="A603" i="1"/>
  <c r="C252" i="5"/>
  <c r="E252" i="5" s="1"/>
  <c r="A252" i="5"/>
  <c r="X243" i="6" l="1"/>
  <c r="A1056" i="1"/>
  <c r="N244" i="6"/>
  <c r="A604" i="1"/>
  <c r="A253" i="5"/>
  <c r="C253" i="5"/>
  <c r="E253" i="5" s="1"/>
  <c r="X244" i="6" l="1"/>
  <c r="A1057" i="1"/>
  <c r="N245" i="6"/>
  <c r="A605" i="1"/>
  <c r="C254" i="5"/>
  <c r="E254" i="5" s="1"/>
  <c r="A254" i="5"/>
  <c r="X245" i="6" l="1"/>
  <c r="A1058" i="1"/>
  <c r="N246" i="6"/>
  <c r="A606" i="1"/>
  <c r="A255" i="5"/>
  <c r="C255" i="5"/>
  <c r="E255" i="5" s="1"/>
  <c r="X246" i="6" l="1"/>
  <c r="A1059" i="1"/>
  <c r="N247" i="6"/>
  <c r="A607" i="1"/>
  <c r="C256" i="5"/>
  <c r="E256" i="5" s="1"/>
  <c r="A256" i="5"/>
  <c r="X247" i="6" l="1"/>
  <c r="A1060" i="1"/>
  <c r="N248" i="6"/>
  <c r="A608" i="1"/>
  <c r="A257" i="5"/>
  <c r="C257" i="5"/>
  <c r="E257" i="5" s="1"/>
  <c r="X248" i="6" l="1"/>
  <c r="A1061" i="1"/>
  <c r="N249" i="6"/>
  <c r="A609" i="1"/>
  <c r="C258" i="5"/>
  <c r="E258" i="5" s="1"/>
  <c r="A258" i="5"/>
  <c r="X249" i="6" l="1"/>
  <c r="A1062" i="1"/>
  <c r="N250" i="6"/>
  <c r="A610" i="1"/>
  <c r="A259" i="5"/>
  <c r="C259" i="5"/>
  <c r="E259" i="5" s="1"/>
  <c r="X250" i="6" l="1"/>
  <c r="A1063" i="1"/>
  <c r="N251" i="6"/>
  <c r="A611" i="1"/>
  <c r="C260" i="5"/>
  <c r="E260" i="5" s="1"/>
  <c r="A260" i="5"/>
  <c r="X251" i="6" l="1"/>
  <c r="A1064" i="1"/>
  <c r="N252" i="6"/>
  <c r="A612" i="1"/>
  <c r="A261" i="5"/>
  <c r="C261" i="5"/>
  <c r="E261" i="5" s="1"/>
  <c r="X252" i="6" l="1"/>
  <c r="A1065" i="1"/>
  <c r="N253" i="6"/>
  <c r="A613" i="1"/>
  <c r="C262" i="5"/>
  <c r="E262" i="5" s="1"/>
  <c r="A262" i="5"/>
  <c r="X253" i="6" l="1"/>
  <c r="A1066" i="1"/>
  <c r="N254" i="6"/>
  <c r="A614" i="1"/>
  <c r="A263" i="5"/>
  <c r="C263" i="5"/>
  <c r="E263" i="5" s="1"/>
  <c r="X254" i="6" l="1"/>
  <c r="A1067" i="1"/>
  <c r="N255" i="6"/>
  <c r="A615" i="1"/>
  <c r="C264" i="5"/>
  <c r="E264" i="5" s="1"/>
  <c r="A264" i="5"/>
  <c r="X255" i="6" l="1"/>
  <c r="A1068" i="1"/>
  <c r="N256" i="6"/>
  <c r="A616" i="1"/>
  <c r="A265" i="5"/>
  <c r="C265" i="5"/>
  <c r="E265" i="5" s="1"/>
  <c r="X256" i="6" l="1"/>
  <c r="A1069" i="1"/>
  <c r="N257" i="6"/>
  <c r="A617" i="1"/>
  <c r="C266" i="5"/>
  <c r="E266" i="5" s="1"/>
  <c r="A266" i="5"/>
  <c r="X257" i="6" l="1"/>
  <c r="A1070" i="1"/>
  <c r="N258" i="6"/>
  <c r="A618" i="1"/>
  <c r="A267" i="5"/>
  <c r="C267" i="5"/>
  <c r="E267" i="5" s="1"/>
  <c r="X258" i="6" l="1"/>
  <c r="A1071" i="1"/>
  <c r="N259" i="6"/>
  <c r="A619" i="1"/>
  <c r="C268" i="5"/>
  <c r="E268" i="5" s="1"/>
  <c r="A268" i="5"/>
  <c r="X259" i="6" l="1"/>
  <c r="A1072" i="1"/>
  <c r="N260" i="6"/>
  <c r="A620" i="1"/>
  <c r="A269" i="5"/>
  <c r="C269" i="5"/>
  <c r="E269" i="5" s="1"/>
  <c r="X260" i="6" l="1"/>
  <c r="A1073" i="1"/>
  <c r="N261" i="6"/>
  <c r="A621" i="1"/>
  <c r="C270" i="5"/>
  <c r="E270" i="5" s="1"/>
  <c r="A270" i="5"/>
  <c r="X261" i="6" l="1"/>
  <c r="A1074" i="1"/>
  <c r="N262" i="6"/>
  <c r="A622" i="1"/>
  <c r="A271" i="5"/>
  <c r="C271" i="5"/>
  <c r="E271" i="5" s="1"/>
  <c r="X262" i="6" l="1"/>
  <c r="A1075" i="1"/>
  <c r="N263" i="6"/>
  <c r="A623" i="1"/>
  <c r="C272" i="5"/>
  <c r="E272" i="5" s="1"/>
  <c r="A272" i="5"/>
  <c r="X263" i="6" l="1"/>
  <c r="A1076" i="1"/>
  <c r="N264" i="6"/>
  <c r="A624" i="1"/>
  <c r="A273" i="5"/>
  <c r="C273" i="5"/>
  <c r="E273" i="5" s="1"/>
  <c r="X264" i="6" l="1"/>
  <c r="A1077" i="1"/>
  <c r="N265" i="6"/>
  <c r="A625" i="1"/>
  <c r="C274" i="5"/>
  <c r="E274" i="5" s="1"/>
  <c r="A274" i="5"/>
  <c r="X265" i="6" l="1"/>
  <c r="A1078" i="1"/>
  <c r="N266" i="6"/>
  <c r="A626" i="1"/>
  <c r="A275" i="5"/>
  <c r="C275" i="5"/>
  <c r="E275" i="5" s="1"/>
  <c r="X266" i="6" l="1"/>
  <c r="A1079" i="1"/>
  <c r="N267" i="6"/>
  <c r="A627" i="1"/>
  <c r="C276" i="5"/>
  <c r="E276" i="5" s="1"/>
  <c r="A276" i="5"/>
  <c r="X267" i="6" l="1"/>
  <c r="A1080" i="1"/>
  <c r="N268" i="6"/>
  <c r="A628" i="1"/>
  <c r="A277" i="5"/>
  <c r="C277" i="5"/>
  <c r="E277" i="5" s="1"/>
  <c r="X268" i="6" l="1"/>
  <c r="A1081" i="1"/>
  <c r="N269" i="6"/>
  <c r="A629" i="1"/>
  <c r="C278" i="5"/>
  <c r="E278" i="5" s="1"/>
  <c r="A278" i="5"/>
  <c r="X269" i="6" l="1"/>
  <c r="A1082" i="1"/>
  <c r="N270" i="6"/>
  <c r="A630" i="1"/>
  <c r="A279" i="5"/>
  <c r="C279" i="5"/>
  <c r="E279" i="5" s="1"/>
  <c r="X270" i="6" l="1"/>
  <c r="A1083" i="1"/>
  <c r="N271" i="6"/>
  <c r="A631" i="1"/>
  <c r="C280" i="5"/>
  <c r="E280" i="5" s="1"/>
  <c r="A280" i="5"/>
  <c r="X271" i="6" l="1"/>
  <c r="A1084" i="1"/>
  <c r="N272" i="6"/>
  <c r="A632" i="1"/>
  <c r="A281" i="5"/>
  <c r="C281" i="5"/>
  <c r="E281" i="5" s="1"/>
  <c r="X272" i="6" l="1"/>
  <c r="A1085" i="1"/>
  <c r="N273" i="6"/>
  <c r="A633" i="1"/>
  <c r="A282" i="5"/>
  <c r="C282" i="5"/>
  <c r="E282" i="5" s="1"/>
  <c r="X273" i="6" l="1"/>
  <c r="A1086" i="1"/>
  <c r="N274" i="6"/>
  <c r="A634" i="1"/>
  <c r="C283" i="5"/>
  <c r="E283" i="5" s="1"/>
  <c r="A283" i="5"/>
  <c r="X274" i="6" l="1"/>
  <c r="A1087" i="1"/>
  <c r="N275" i="6"/>
  <c r="A635" i="1"/>
  <c r="A284" i="5"/>
  <c r="C284" i="5"/>
  <c r="E284" i="5" s="1"/>
  <c r="X275" i="6" l="1"/>
  <c r="A1088" i="1"/>
  <c r="N276" i="6"/>
  <c r="A636" i="1"/>
  <c r="C285" i="5"/>
  <c r="E285" i="5" s="1"/>
  <c r="A285" i="5"/>
  <c r="X276" i="6" l="1"/>
  <c r="A1089" i="1"/>
  <c r="N277" i="6"/>
  <c r="A637" i="1"/>
  <c r="A286" i="5"/>
  <c r="C286" i="5"/>
  <c r="E286" i="5" s="1"/>
  <c r="X277" i="6" l="1"/>
  <c r="A1090" i="1"/>
  <c r="N278" i="6"/>
  <c r="A638" i="1"/>
  <c r="C287" i="5"/>
  <c r="E287" i="5" s="1"/>
  <c r="A287" i="5"/>
  <c r="X278" i="6" l="1"/>
  <c r="A1091" i="1"/>
  <c r="N279" i="6"/>
  <c r="A639" i="1"/>
  <c r="A288" i="5"/>
  <c r="C288" i="5"/>
  <c r="E288" i="5" s="1"/>
  <c r="X279" i="6" l="1"/>
  <c r="A1092" i="1"/>
  <c r="N280" i="6"/>
  <c r="A640" i="1"/>
  <c r="C289" i="5"/>
  <c r="E289" i="5" s="1"/>
  <c r="A289" i="5"/>
  <c r="X280" i="6" l="1"/>
  <c r="A1093" i="1"/>
  <c r="N281" i="6"/>
  <c r="A641" i="1"/>
  <c r="A290" i="5"/>
  <c r="C290" i="5"/>
  <c r="E290" i="5" s="1"/>
  <c r="X281" i="6" l="1"/>
  <c r="A1094" i="1"/>
  <c r="N282" i="6"/>
  <c r="A642" i="1"/>
  <c r="C291" i="5"/>
  <c r="E291" i="5" s="1"/>
  <c r="A291" i="5"/>
  <c r="X282" i="6" l="1"/>
  <c r="A1095" i="1"/>
  <c r="N283" i="6"/>
  <c r="A643" i="1"/>
  <c r="A292" i="5"/>
  <c r="C292" i="5"/>
  <c r="E292" i="5" s="1"/>
  <c r="X283" i="6" l="1"/>
  <c r="A1096" i="1"/>
  <c r="N284" i="6"/>
  <c r="A644" i="1"/>
  <c r="C293" i="5"/>
  <c r="E293" i="5" s="1"/>
  <c r="A293" i="5"/>
  <c r="X284" i="6" l="1"/>
  <c r="A1097" i="1"/>
  <c r="N285" i="6"/>
  <c r="A645" i="1"/>
  <c r="A294" i="5"/>
  <c r="C294" i="5"/>
  <c r="E294" i="5" s="1"/>
  <c r="X285" i="6" l="1"/>
  <c r="A1098" i="1"/>
  <c r="N286" i="6"/>
  <c r="A646" i="1"/>
  <c r="C295" i="5"/>
  <c r="E295" i="5" s="1"/>
  <c r="A295" i="5"/>
  <c r="X286" i="6" l="1"/>
  <c r="A1099" i="1"/>
  <c r="N287" i="6"/>
  <c r="A647" i="1"/>
  <c r="A296" i="5"/>
  <c r="C296" i="5"/>
  <c r="E296" i="5" s="1"/>
  <c r="X287" i="6" l="1"/>
  <c r="A1100" i="1"/>
  <c r="N288" i="6"/>
  <c r="A648" i="1"/>
  <c r="C297" i="5"/>
  <c r="E297" i="5" s="1"/>
  <c r="A297" i="5"/>
  <c r="X288" i="6" l="1"/>
  <c r="A1101" i="1"/>
  <c r="N289" i="6"/>
  <c r="A649" i="1"/>
  <c r="A298" i="5"/>
  <c r="C298" i="5"/>
  <c r="E298" i="5" s="1"/>
  <c r="X289" i="6" l="1"/>
  <c r="A1102" i="1"/>
  <c r="N290" i="6"/>
  <c r="A650" i="1"/>
  <c r="C299" i="5"/>
  <c r="E299" i="5" s="1"/>
  <c r="A299" i="5"/>
  <c r="X290" i="6" l="1"/>
  <c r="A1103" i="1"/>
  <c r="N291" i="6"/>
  <c r="A651" i="1"/>
  <c r="A300" i="5"/>
  <c r="C300" i="5"/>
  <c r="E300" i="5" s="1"/>
  <c r="X291" i="6" l="1"/>
  <c r="A1104" i="1"/>
  <c r="N292" i="6"/>
  <c r="A652" i="1"/>
  <c r="C301" i="5"/>
  <c r="E301" i="5" s="1"/>
  <c r="A301" i="5"/>
  <c r="X292" i="6" l="1"/>
  <c r="A1105" i="1"/>
  <c r="N293" i="6"/>
  <c r="A653" i="1"/>
  <c r="A302" i="5"/>
  <c r="C302" i="5"/>
  <c r="E302" i="5" s="1"/>
  <c r="X293" i="6" l="1"/>
  <c r="A1106" i="1"/>
  <c r="N294" i="6"/>
  <c r="A654" i="1"/>
  <c r="C303" i="5"/>
  <c r="E303" i="5" s="1"/>
  <c r="A303" i="5"/>
  <c r="X294" i="6" l="1"/>
  <c r="A1107" i="1"/>
  <c r="N295" i="6"/>
  <c r="A655" i="1"/>
  <c r="A304" i="5"/>
  <c r="C304" i="5"/>
  <c r="E304" i="5" s="1"/>
  <c r="X295" i="6" l="1"/>
  <c r="A1108" i="1"/>
  <c r="N296" i="6"/>
  <c r="A656" i="1"/>
  <c r="C305" i="5"/>
  <c r="E305" i="5" s="1"/>
  <c r="A305" i="5"/>
  <c r="X296" i="6" l="1"/>
  <c r="A1109" i="1"/>
  <c r="N297" i="6"/>
  <c r="A657" i="1"/>
  <c r="A306" i="5"/>
  <c r="C306" i="5"/>
  <c r="E306" i="5" s="1"/>
  <c r="X297" i="6" l="1"/>
  <c r="A1110" i="1"/>
  <c r="N298" i="6"/>
  <c r="A658" i="1"/>
  <c r="C307" i="5"/>
  <c r="E307" i="5" s="1"/>
  <c r="A307" i="5"/>
  <c r="X298" i="6" l="1"/>
  <c r="A1111" i="1"/>
  <c r="N299" i="6"/>
  <c r="A659" i="1"/>
  <c r="C308" i="5"/>
  <c r="E308" i="5" s="1"/>
  <c r="A308" i="5"/>
  <c r="X299" i="6" l="1"/>
  <c r="A1112" i="1"/>
  <c r="N300" i="6"/>
  <c r="A660" i="1"/>
  <c r="A309" i="5"/>
  <c r="C309" i="5"/>
  <c r="E309" i="5" s="1"/>
  <c r="X300" i="6" l="1"/>
  <c r="A1113" i="1"/>
  <c r="N301" i="6"/>
  <c r="A661" i="1"/>
  <c r="C310" i="5"/>
  <c r="E310" i="5" s="1"/>
  <c r="A310" i="5"/>
  <c r="X301" i="6" l="1"/>
  <c r="A1114" i="1"/>
  <c r="N302" i="6"/>
  <c r="A662" i="1"/>
  <c r="A311" i="5"/>
  <c r="C311" i="5"/>
  <c r="E311" i="5" s="1"/>
  <c r="X302" i="6" l="1"/>
  <c r="A1115" i="1"/>
  <c r="N303" i="6"/>
  <c r="A663" i="1"/>
  <c r="C312" i="5"/>
  <c r="E312" i="5" s="1"/>
  <c r="A312" i="5"/>
  <c r="X303" i="6" l="1"/>
  <c r="A1116" i="1"/>
  <c r="N304" i="6"/>
  <c r="A664" i="1"/>
  <c r="A313" i="5"/>
  <c r="C313" i="5"/>
  <c r="E313" i="5" s="1"/>
  <c r="X304" i="6" l="1"/>
  <c r="A1117" i="1"/>
  <c r="N305" i="6"/>
  <c r="A665" i="1"/>
  <c r="C314" i="5"/>
  <c r="E314" i="5" s="1"/>
  <c r="A314" i="5"/>
  <c r="X305" i="6" l="1"/>
  <c r="A1118" i="1"/>
  <c r="N306" i="6"/>
  <c r="A666" i="1"/>
  <c r="A315" i="5"/>
  <c r="C315" i="5"/>
  <c r="E315" i="5" s="1"/>
  <c r="X306" i="6" l="1"/>
  <c r="A1119" i="1"/>
  <c r="N307" i="6"/>
  <c r="A667" i="1"/>
  <c r="C316" i="5"/>
  <c r="E316" i="5" s="1"/>
  <c r="A316" i="5"/>
  <c r="X307" i="6" l="1"/>
  <c r="A1120" i="1"/>
  <c r="N308" i="6"/>
  <c r="A668" i="1"/>
  <c r="A317" i="5"/>
  <c r="C317" i="5"/>
  <c r="E317" i="5" s="1"/>
  <c r="X308" i="6" l="1"/>
  <c r="A1121" i="1"/>
  <c r="N309" i="6"/>
  <c r="A669" i="1"/>
  <c r="C318" i="5"/>
  <c r="E318" i="5" s="1"/>
  <c r="A318" i="5"/>
  <c r="X309" i="6" l="1"/>
  <c r="A1122" i="1"/>
  <c r="N310" i="6"/>
  <c r="A670" i="1"/>
  <c r="A319" i="5"/>
  <c r="C319" i="5"/>
  <c r="E319" i="5" s="1"/>
  <c r="X310" i="6" l="1"/>
  <c r="A1123" i="1"/>
  <c r="N311" i="6"/>
  <c r="A671" i="1"/>
  <c r="C320" i="5"/>
  <c r="E320" i="5" s="1"/>
  <c r="A320" i="5"/>
  <c r="X311" i="6" l="1"/>
  <c r="A1124" i="1"/>
  <c r="N312" i="6"/>
  <c r="A672" i="1"/>
  <c r="A321" i="5"/>
  <c r="C321" i="5"/>
  <c r="E321" i="5" s="1"/>
  <c r="X312" i="6" l="1"/>
  <c r="A1125" i="1"/>
  <c r="N313" i="6"/>
  <c r="A673" i="1"/>
  <c r="C322" i="5"/>
  <c r="E322" i="5" s="1"/>
  <c r="A322" i="5"/>
  <c r="X313" i="6" l="1"/>
  <c r="A1126" i="1"/>
  <c r="N314" i="6"/>
  <c r="A674" i="1"/>
  <c r="A323" i="5"/>
  <c r="C323" i="5"/>
  <c r="E323" i="5" s="1"/>
  <c r="X314" i="6" l="1"/>
  <c r="A1127" i="1"/>
  <c r="N315" i="6"/>
  <c r="A675" i="1"/>
  <c r="C324" i="5"/>
  <c r="E324" i="5" s="1"/>
  <c r="A324" i="5"/>
  <c r="X315" i="6" l="1"/>
  <c r="A1128" i="1"/>
  <c r="N316" i="6"/>
  <c r="A676" i="1"/>
  <c r="A325" i="5"/>
  <c r="C325" i="5"/>
  <c r="E325" i="5" s="1"/>
  <c r="X316" i="6" l="1"/>
  <c r="A1129" i="1"/>
  <c r="N317" i="6"/>
  <c r="A677" i="1"/>
  <c r="C326" i="5"/>
  <c r="E326" i="5" s="1"/>
  <c r="A326" i="5"/>
  <c r="X317" i="6" l="1"/>
  <c r="A1130" i="1"/>
  <c r="N318" i="6"/>
  <c r="A678" i="1"/>
  <c r="A327" i="5"/>
  <c r="C327" i="5"/>
  <c r="E327" i="5" s="1"/>
  <c r="X318" i="6" l="1"/>
  <c r="A1131" i="1"/>
  <c r="N319" i="6"/>
  <c r="A679" i="1"/>
  <c r="C328" i="5"/>
  <c r="E328" i="5" s="1"/>
  <c r="A328" i="5"/>
  <c r="X319" i="6" l="1"/>
  <c r="A1132" i="1"/>
  <c r="N320" i="6"/>
  <c r="A680" i="1"/>
  <c r="A329" i="5"/>
  <c r="C329" i="5"/>
  <c r="E329" i="5" s="1"/>
  <c r="X320" i="6" l="1"/>
  <c r="A1133" i="1"/>
  <c r="N321" i="6"/>
  <c r="A681" i="1"/>
  <c r="C330" i="5"/>
  <c r="E330" i="5" s="1"/>
  <c r="A330" i="5"/>
  <c r="X321" i="6" l="1"/>
  <c r="A1134" i="1"/>
  <c r="N322" i="6"/>
  <c r="A682" i="1"/>
  <c r="A331" i="5"/>
  <c r="C331" i="5"/>
  <c r="E331" i="5" s="1"/>
  <c r="X322" i="6" l="1"/>
  <c r="A1135" i="1"/>
  <c r="N323" i="6"/>
  <c r="A683" i="1"/>
  <c r="C332" i="5"/>
  <c r="E332" i="5" s="1"/>
  <c r="A332" i="5"/>
  <c r="X323" i="6" l="1"/>
  <c r="A1136" i="1"/>
  <c r="N324" i="6"/>
  <c r="A684" i="1"/>
  <c r="A333" i="5"/>
  <c r="C333" i="5"/>
  <c r="E333" i="5" s="1"/>
  <c r="X324" i="6" l="1"/>
  <c r="A1137" i="1"/>
  <c r="N325" i="6"/>
  <c r="A685" i="1"/>
  <c r="C334" i="5"/>
  <c r="E334" i="5" s="1"/>
  <c r="A334" i="5"/>
  <c r="X325" i="6" l="1"/>
  <c r="A1138" i="1"/>
  <c r="N326" i="6"/>
  <c r="A686" i="1"/>
  <c r="A335" i="5"/>
  <c r="C335" i="5"/>
  <c r="E335" i="5" s="1"/>
  <c r="X326" i="6" l="1"/>
  <c r="A1139" i="1"/>
  <c r="N327" i="6"/>
  <c r="A687" i="1"/>
  <c r="C336" i="5"/>
  <c r="E336" i="5" s="1"/>
  <c r="A336" i="5"/>
  <c r="X327" i="6" l="1"/>
  <c r="A1140" i="1"/>
  <c r="N328" i="6"/>
  <c r="A688" i="1"/>
  <c r="A337" i="5"/>
  <c r="C337" i="5"/>
  <c r="E337" i="5" s="1"/>
  <c r="X328" i="6" l="1"/>
  <c r="A1141" i="1"/>
  <c r="N329" i="6"/>
  <c r="A689" i="1"/>
  <c r="C338" i="5"/>
  <c r="E338" i="5" s="1"/>
  <c r="A338" i="5"/>
  <c r="X329" i="6" l="1"/>
  <c r="A1142" i="1"/>
  <c r="N330" i="6"/>
  <c r="A690" i="1"/>
  <c r="A339" i="5"/>
  <c r="C339" i="5"/>
  <c r="E339" i="5" s="1"/>
  <c r="X330" i="6" l="1"/>
  <c r="A1143" i="1"/>
  <c r="N331" i="6"/>
  <c r="A691" i="1"/>
  <c r="C340" i="5"/>
  <c r="E340" i="5" s="1"/>
  <c r="A340" i="5"/>
  <c r="X331" i="6" l="1"/>
  <c r="A1144" i="1"/>
  <c r="N332" i="6"/>
  <c r="A692" i="1"/>
  <c r="A341" i="5"/>
  <c r="C341" i="5"/>
  <c r="E341" i="5" s="1"/>
  <c r="X332" i="6" l="1"/>
  <c r="A1145" i="1"/>
  <c r="N333" i="6"/>
  <c r="A693" i="1"/>
  <c r="C342" i="5"/>
  <c r="E342" i="5" s="1"/>
  <c r="A342" i="5"/>
  <c r="X333" i="6" l="1"/>
  <c r="A1146" i="1"/>
  <c r="N334" i="6"/>
  <c r="A694" i="1"/>
  <c r="A343" i="5"/>
  <c r="C343" i="5"/>
  <c r="E343" i="5" s="1"/>
  <c r="X334" i="6" l="1"/>
  <c r="A1147" i="1"/>
  <c r="N335" i="6"/>
  <c r="A695" i="1"/>
  <c r="C344" i="5"/>
  <c r="E344" i="5" s="1"/>
  <c r="A344" i="5"/>
  <c r="X335" i="6" l="1"/>
  <c r="A1148" i="1"/>
  <c r="N336" i="6"/>
  <c r="A696" i="1"/>
  <c r="A345" i="5"/>
  <c r="C345" i="5"/>
  <c r="E345" i="5" s="1"/>
  <c r="X336" i="6" l="1"/>
  <c r="A1149" i="1"/>
  <c r="N337" i="6"/>
  <c r="A697" i="1"/>
  <c r="C346" i="5"/>
  <c r="E346" i="5" s="1"/>
  <c r="A346" i="5"/>
  <c r="X337" i="6" l="1"/>
  <c r="A1150" i="1"/>
  <c r="N338" i="6"/>
  <c r="A698" i="1"/>
  <c r="A347" i="5"/>
  <c r="C347" i="5"/>
  <c r="E347" i="5" s="1"/>
  <c r="X338" i="6" l="1"/>
  <c r="A1151" i="1"/>
  <c r="N339" i="6"/>
  <c r="A699" i="1"/>
  <c r="C348" i="5"/>
  <c r="E348" i="5" s="1"/>
  <c r="A348" i="5"/>
  <c r="X339" i="6" l="1"/>
  <c r="A1152" i="1"/>
  <c r="N340" i="6"/>
  <c r="A700" i="1"/>
  <c r="A349" i="5"/>
  <c r="C349" i="5"/>
  <c r="E349" i="5" s="1"/>
  <c r="X340" i="6" l="1"/>
  <c r="A1153" i="1"/>
  <c r="N341" i="6"/>
  <c r="A701" i="1"/>
  <c r="C350" i="5"/>
  <c r="E350" i="5" s="1"/>
  <c r="A350" i="5"/>
  <c r="X341" i="6" l="1"/>
  <c r="A1154" i="1"/>
  <c r="N342" i="6"/>
  <c r="A702" i="1"/>
  <c r="A351" i="5"/>
  <c r="C351" i="5"/>
  <c r="E351" i="5" s="1"/>
  <c r="X342" i="6" l="1"/>
  <c r="A1155" i="1"/>
  <c r="N343" i="6"/>
  <c r="A703" i="1"/>
  <c r="C352" i="5"/>
  <c r="E352" i="5" s="1"/>
  <c r="A352" i="5"/>
  <c r="X343" i="6" l="1"/>
  <c r="A1156" i="1"/>
  <c r="N344" i="6"/>
  <c r="A704" i="1"/>
  <c r="A353" i="5"/>
  <c r="C353" i="5"/>
  <c r="E353" i="5" s="1"/>
  <c r="X344" i="6" l="1"/>
  <c r="A1157" i="1"/>
  <c r="N345" i="6"/>
  <c r="A705" i="1"/>
  <c r="C354" i="5"/>
  <c r="E354" i="5" s="1"/>
  <c r="A354" i="5"/>
  <c r="X345" i="6" l="1"/>
  <c r="A1158" i="1"/>
  <c r="N346" i="6"/>
  <c r="A706" i="1"/>
  <c r="A355" i="5"/>
  <c r="C355" i="5"/>
  <c r="E355" i="5" s="1"/>
  <c r="X346" i="6" l="1"/>
  <c r="A1159" i="1"/>
  <c r="N347" i="6"/>
  <c r="A707" i="1"/>
  <c r="C356" i="5"/>
  <c r="E356" i="5" s="1"/>
  <c r="A356" i="5"/>
  <c r="X347" i="6" l="1"/>
  <c r="A1160" i="1"/>
  <c r="N348" i="6"/>
  <c r="A708" i="1"/>
  <c r="A357" i="5"/>
  <c r="C357" i="5"/>
  <c r="E357" i="5" s="1"/>
  <c r="X348" i="6" l="1"/>
  <c r="A1161" i="1"/>
  <c r="N349" i="6"/>
  <c r="A709" i="1"/>
  <c r="C358" i="5"/>
  <c r="E358" i="5" s="1"/>
  <c r="A358" i="5"/>
  <c r="X349" i="6" l="1"/>
  <c r="A1162" i="1"/>
  <c r="N350" i="6"/>
  <c r="A710" i="1"/>
  <c r="A359" i="5"/>
  <c r="C359" i="5"/>
  <c r="E359" i="5" s="1"/>
  <c r="X350" i="6" l="1"/>
  <c r="A1163" i="1"/>
  <c r="N351" i="6"/>
  <c r="A711" i="1"/>
  <c r="C360" i="5"/>
  <c r="E360" i="5" s="1"/>
  <c r="A360" i="5"/>
  <c r="X351" i="6" l="1"/>
  <c r="A1164" i="1"/>
  <c r="N352" i="6"/>
  <c r="A712" i="1"/>
  <c r="A361" i="5"/>
  <c r="C361" i="5"/>
  <c r="E361" i="5" s="1"/>
  <c r="X352" i="6" l="1"/>
  <c r="A1165" i="1"/>
  <c r="N353" i="6"/>
  <c r="A713" i="1"/>
  <c r="C362" i="5"/>
  <c r="E362" i="5" s="1"/>
  <c r="A362" i="5"/>
  <c r="X353" i="6" l="1"/>
  <c r="A1166" i="1"/>
  <c r="N354" i="6"/>
  <c r="A714" i="1"/>
  <c r="A363" i="5"/>
  <c r="C363" i="5"/>
  <c r="E363" i="5" s="1"/>
  <c r="X354" i="6" l="1"/>
  <c r="A1167" i="1"/>
  <c r="N355" i="6"/>
  <c r="A715" i="1"/>
  <c r="C364" i="5"/>
  <c r="E364" i="5" s="1"/>
  <c r="A364" i="5"/>
  <c r="X355" i="6" l="1"/>
  <c r="A1168" i="1"/>
  <c r="N356" i="6"/>
  <c r="A716" i="1"/>
  <c r="A365" i="5"/>
  <c r="C365" i="5"/>
  <c r="E365" i="5" s="1"/>
  <c r="X356" i="6" l="1"/>
  <c r="A1169" i="1"/>
  <c r="N357" i="6"/>
  <c r="A717" i="1"/>
  <c r="C366" i="5"/>
  <c r="E366" i="5" s="1"/>
  <c r="A366" i="5"/>
  <c r="X357" i="6" l="1"/>
  <c r="A1170" i="1"/>
  <c r="N358" i="6"/>
  <c r="A718" i="1"/>
  <c r="A367" i="5"/>
  <c r="C367" i="5"/>
  <c r="E367" i="5" s="1"/>
  <c r="X358" i="6" l="1"/>
  <c r="A1171" i="1"/>
  <c r="N359" i="6"/>
  <c r="A719" i="1"/>
  <c r="C368" i="5"/>
  <c r="E368" i="5" s="1"/>
  <c r="A368" i="5"/>
  <c r="X359" i="6" l="1"/>
  <c r="A1172" i="1"/>
  <c r="N360" i="6"/>
  <c r="A720" i="1"/>
  <c r="A369" i="5"/>
  <c r="C369" i="5"/>
  <c r="E369" i="5" s="1"/>
  <c r="X360" i="6" l="1"/>
  <c r="A1173" i="1"/>
  <c r="N361" i="6"/>
  <c r="A721" i="1"/>
  <c r="C370" i="5"/>
  <c r="E370" i="5" s="1"/>
  <c r="A370" i="5"/>
  <c r="X361" i="6" l="1"/>
  <c r="A1174" i="1"/>
  <c r="N362" i="6"/>
  <c r="A722" i="1"/>
  <c r="A371" i="5"/>
  <c r="C371" i="5"/>
  <c r="E371" i="5" s="1"/>
  <c r="X362" i="6" l="1"/>
  <c r="A1175" i="1"/>
  <c r="N363" i="6"/>
  <c r="A723" i="1"/>
  <c r="C372" i="5"/>
  <c r="E372" i="5" s="1"/>
  <c r="A372" i="5"/>
  <c r="X363" i="6" l="1"/>
  <c r="A1176" i="1"/>
  <c r="N364" i="6"/>
  <c r="A724" i="1"/>
  <c r="A373" i="5"/>
  <c r="C373" i="5"/>
  <c r="E373" i="5" s="1"/>
  <c r="X364" i="6" l="1"/>
  <c r="A1177" i="1"/>
  <c r="N365" i="6"/>
  <c r="A725" i="1"/>
  <c r="C374" i="5"/>
  <c r="E374" i="5" s="1"/>
  <c r="A374" i="5"/>
  <c r="X365" i="6" l="1"/>
  <c r="A1178" i="1"/>
  <c r="N366" i="6"/>
  <c r="A726" i="1"/>
  <c r="A375" i="5"/>
  <c r="C375" i="5"/>
  <c r="E375" i="5" s="1"/>
  <c r="X366" i="6" l="1"/>
  <c r="A1179" i="1"/>
  <c r="N367" i="6"/>
  <c r="A727" i="1"/>
  <c r="C376" i="5"/>
  <c r="E376" i="5" s="1"/>
  <c r="A376" i="5"/>
  <c r="X367" i="6" l="1"/>
  <c r="A1180" i="1"/>
  <c r="N368" i="6"/>
  <c r="A728" i="1"/>
  <c r="A377" i="5"/>
  <c r="C377" i="5"/>
  <c r="E377" i="5" s="1"/>
  <c r="X368" i="6" l="1"/>
  <c r="A1181" i="1"/>
  <c r="N369" i="6"/>
  <c r="A729" i="1"/>
  <c r="C378" i="5"/>
  <c r="E378" i="5" s="1"/>
  <c r="A378" i="5"/>
  <c r="X369" i="6" l="1"/>
  <c r="A1182" i="1"/>
  <c r="N370" i="6"/>
  <c r="A730" i="1"/>
  <c r="A379" i="5"/>
  <c r="C379" i="5"/>
  <c r="E379" i="5" s="1"/>
  <c r="X370" i="6" l="1"/>
  <c r="A1183" i="1"/>
  <c r="N371" i="6"/>
  <c r="A731" i="1"/>
  <c r="C380" i="5"/>
  <c r="E380" i="5" s="1"/>
  <c r="A380" i="5"/>
  <c r="X371" i="6" l="1"/>
  <c r="A1184" i="1"/>
  <c r="N372" i="6"/>
  <c r="A732" i="1"/>
  <c r="A381" i="5"/>
  <c r="C381" i="5"/>
  <c r="E381" i="5" s="1"/>
  <c r="X372" i="6" l="1"/>
  <c r="A1185" i="1"/>
  <c r="N373" i="6"/>
  <c r="A733" i="1"/>
  <c r="C382" i="5"/>
  <c r="E382" i="5" s="1"/>
  <c r="A382" i="5"/>
  <c r="X373" i="6" l="1"/>
  <c r="A1186" i="1"/>
  <c r="N374" i="6"/>
  <c r="A734" i="1"/>
  <c r="A383" i="5"/>
  <c r="C383" i="5"/>
  <c r="E383" i="5" s="1"/>
  <c r="X374" i="6" l="1"/>
  <c r="A1187" i="1"/>
  <c r="N375" i="6"/>
  <c r="A735" i="1"/>
  <c r="C384" i="5"/>
  <c r="E384" i="5" s="1"/>
  <c r="A384" i="5"/>
  <c r="X375" i="6" l="1"/>
  <c r="A1188" i="1"/>
  <c r="N376" i="6"/>
  <c r="A736" i="1"/>
  <c r="A385" i="5"/>
  <c r="C385" i="5"/>
  <c r="E385" i="5" s="1"/>
  <c r="X376" i="6" l="1"/>
  <c r="A1189" i="1"/>
  <c r="N377" i="6"/>
  <c r="A737" i="1"/>
  <c r="C386" i="5"/>
  <c r="E386" i="5" s="1"/>
  <c r="A386" i="5"/>
  <c r="X377" i="6" l="1"/>
  <c r="A1190" i="1"/>
  <c r="N378" i="6"/>
  <c r="A738" i="1"/>
  <c r="A387" i="5"/>
  <c r="C387" i="5"/>
  <c r="E387" i="5" s="1"/>
  <c r="X378" i="6" l="1"/>
  <c r="A1191" i="1"/>
  <c r="N379" i="6"/>
  <c r="A739" i="1"/>
  <c r="C388" i="5"/>
  <c r="E388" i="5" s="1"/>
  <c r="A388" i="5"/>
  <c r="X379" i="6" l="1"/>
  <c r="A1192" i="1"/>
  <c r="N380" i="6"/>
  <c r="A740" i="1"/>
  <c r="A389" i="5"/>
  <c r="C389" i="5"/>
  <c r="E389" i="5" s="1"/>
  <c r="X380" i="6" l="1"/>
  <c r="A1193" i="1"/>
  <c r="N381" i="6"/>
  <c r="A741" i="1"/>
  <c r="C390" i="5"/>
  <c r="E390" i="5" s="1"/>
  <c r="A390" i="5"/>
  <c r="X381" i="6" l="1"/>
  <c r="A1194" i="1"/>
  <c r="N382" i="6"/>
  <c r="A742" i="1"/>
  <c r="A391" i="5"/>
  <c r="C391" i="5"/>
  <c r="E391" i="5" s="1"/>
  <c r="X382" i="6" l="1"/>
  <c r="A1195" i="1"/>
  <c r="N383" i="6"/>
  <c r="A743" i="1"/>
  <c r="C392" i="5"/>
  <c r="E392" i="5" s="1"/>
  <c r="A392" i="5"/>
  <c r="X383" i="6" l="1"/>
  <c r="A1196" i="1"/>
  <c r="N384" i="6"/>
  <c r="A744" i="1"/>
  <c r="A393" i="5"/>
  <c r="C393" i="5"/>
  <c r="E393" i="5" s="1"/>
  <c r="X384" i="6" l="1"/>
  <c r="A1197" i="1"/>
  <c r="N385" i="6"/>
  <c r="A745" i="1"/>
  <c r="C394" i="5"/>
  <c r="E394" i="5" s="1"/>
  <c r="A394" i="5"/>
  <c r="X385" i="6" l="1"/>
  <c r="A1198" i="1"/>
  <c r="N386" i="6"/>
  <c r="A746" i="1"/>
  <c r="A395" i="5"/>
  <c r="C395" i="5"/>
  <c r="E395" i="5" s="1"/>
  <c r="X386" i="6" l="1"/>
  <c r="A1199" i="1"/>
  <c r="N387" i="6"/>
  <c r="A747" i="1"/>
  <c r="C396" i="5"/>
  <c r="E396" i="5" s="1"/>
  <c r="A396" i="5"/>
  <c r="X387" i="6" l="1"/>
  <c r="A1200" i="1"/>
  <c r="N388" i="6"/>
  <c r="A748" i="1"/>
  <c r="A397" i="5"/>
  <c r="C397" i="5"/>
  <c r="E397" i="5" s="1"/>
  <c r="X388" i="6" l="1"/>
  <c r="A1201" i="1"/>
  <c r="N389" i="6"/>
  <c r="A749" i="1"/>
  <c r="C398" i="5"/>
  <c r="E398" i="5" s="1"/>
  <c r="A398" i="5"/>
  <c r="X389" i="6" l="1"/>
  <c r="A1202" i="1"/>
  <c r="N390" i="6"/>
  <c r="A750" i="1"/>
  <c r="A399" i="5"/>
  <c r="C399" i="5"/>
  <c r="E399" i="5" s="1"/>
  <c r="X390" i="6" l="1"/>
  <c r="A1203" i="1"/>
  <c r="N391" i="6"/>
  <c r="A751" i="1"/>
  <c r="C400" i="5"/>
  <c r="E400" i="5" s="1"/>
  <c r="A400" i="5"/>
  <c r="X391" i="6" l="1"/>
  <c r="A1204" i="1"/>
  <c r="N392" i="6"/>
  <c r="A752" i="1"/>
  <c r="A401" i="5"/>
  <c r="C401" i="5"/>
  <c r="E401" i="5" s="1"/>
  <c r="X392" i="6" l="1"/>
  <c r="A1205" i="1"/>
  <c r="N393" i="6"/>
  <c r="A753" i="1"/>
  <c r="C402" i="5"/>
  <c r="E402" i="5" s="1"/>
  <c r="A402" i="5"/>
  <c r="X393" i="6" l="1"/>
  <c r="A1206" i="1"/>
  <c r="N394" i="6"/>
  <c r="A754" i="1"/>
  <c r="A403" i="5"/>
  <c r="C403" i="5"/>
  <c r="E403" i="5" s="1"/>
  <c r="X394" i="6" l="1"/>
  <c r="A1207" i="1"/>
  <c r="N395" i="6"/>
  <c r="A755" i="1"/>
  <c r="C404" i="5"/>
  <c r="E404" i="5" s="1"/>
  <c r="A404" i="5"/>
  <c r="X395" i="6" l="1"/>
  <c r="A1208" i="1"/>
  <c r="N396" i="6"/>
  <c r="A756" i="1"/>
  <c r="A405" i="5"/>
  <c r="C405" i="5"/>
  <c r="E405" i="5" s="1"/>
  <c r="X396" i="6" l="1"/>
  <c r="A1209" i="1"/>
  <c r="N397" i="6"/>
  <c r="A757" i="1"/>
  <c r="C406" i="5"/>
  <c r="E406" i="5" s="1"/>
  <c r="A406" i="5"/>
  <c r="X397" i="6" l="1"/>
  <c r="A1210" i="1"/>
  <c r="N398" i="6"/>
  <c r="A758" i="1"/>
  <c r="A407" i="5"/>
  <c r="C407" i="5"/>
  <c r="E407" i="5" s="1"/>
  <c r="X398" i="6" l="1"/>
  <c r="A1211" i="1"/>
  <c r="N399" i="6"/>
  <c r="A759" i="1"/>
  <c r="C408" i="5"/>
  <c r="E408" i="5" s="1"/>
  <c r="A408" i="5"/>
  <c r="X399" i="6" l="1"/>
  <c r="A1212" i="1"/>
  <c r="N400" i="6"/>
  <c r="A760" i="1"/>
  <c r="A409" i="5"/>
  <c r="C409" i="5"/>
  <c r="E409" i="5" s="1"/>
  <c r="X400" i="6" l="1"/>
  <c r="A1213" i="1"/>
  <c r="N401" i="6"/>
  <c r="A761" i="1"/>
  <c r="C410" i="5"/>
  <c r="E410" i="5" s="1"/>
  <c r="A410" i="5"/>
  <c r="X401" i="6" l="1"/>
  <c r="A1214" i="1"/>
  <c r="N402" i="6"/>
  <c r="A762" i="1"/>
  <c r="A411" i="5"/>
  <c r="C411" i="5"/>
  <c r="E411" i="5" s="1"/>
  <c r="X402" i="6" l="1"/>
  <c r="A1215" i="1"/>
  <c r="N403" i="6"/>
  <c r="A763" i="1"/>
  <c r="C412" i="5"/>
  <c r="E412" i="5" s="1"/>
  <c r="A412" i="5"/>
  <c r="X403" i="6" l="1"/>
  <c r="A1216" i="1"/>
  <c r="N404" i="6"/>
  <c r="A764" i="1"/>
  <c r="A413" i="5"/>
  <c r="C413" i="5"/>
  <c r="E413" i="5" s="1"/>
  <c r="X404" i="6" l="1"/>
  <c r="A1217" i="1"/>
  <c r="N405" i="6"/>
  <c r="A765" i="1"/>
  <c r="C414" i="5"/>
  <c r="E414" i="5" s="1"/>
  <c r="A414" i="5"/>
  <c r="X405" i="6" l="1"/>
  <c r="A1218" i="1"/>
  <c r="N406" i="6"/>
  <c r="A766" i="1"/>
  <c r="A415" i="5"/>
  <c r="C415" i="5"/>
  <c r="E415" i="5" s="1"/>
  <c r="X406" i="6" l="1"/>
  <c r="A1219" i="1"/>
  <c r="N407" i="6"/>
  <c r="A767" i="1"/>
  <c r="C416" i="5"/>
  <c r="E416" i="5" s="1"/>
  <c r="A416" i="5"/>
  <c r="X407" i="6" l="1"/>
  <c r="A1220" i="1"/>
  <c r="N408" i="6"/>
  <c r="A768" i="1"/>
  <c r="A417" i="5"/>
  <c r="C417" i="5"/>
  <c r="E417" i="5" s="1"/>
  <c r="X408" i="6" l="1"/>
  <c r="A1221" i="1"/>
  <c r="N409" i="6"/>
  <c r="A769" i="1"/>
  <c r="C418" i="5"/>
  <c r="E418" i="5" s="1"/>
  <c r="A418" i="5"/>
  <c r="X409" i="6" l="1"/>
  <c r="A1222" i="1"/>
  <c r="N410" i="6"/>
  <c r="A770" i="1"/>
  <c r="A419" i="5"/>
  <c r="C419" i="5"/>
  <c r="E419" i="5" s="1"/>
  <c r="X410" i="6" l="1"/>
  <c r="A1223" i="1"/>
  <c r="N411" i="6"/>
  <c r="A771" i="1"/>
  <c r="C420" i="5"/>
  <c r="E420" i="5" s="1"/>
  <c r="A420" i="5"/>
  <c r="X411" i="6" l="1"/>
  <c r="A1224" i="1"/>
  <c r="N412" i="6"/>
  <c r="A772" i="1"/>
  <c r="A421" i="5"/>
  <c r="C421" i="5"/>
  <c r="E421" i="5" s="1"/>
  <c r="X412" i="6" l="1"/>
  <c r="A1225" i="1"/>
  <c r="N413" i="6"/>
  <c r="A773" i="1"/>
  <c r="C422" i="5"/>
  <c r="E422" i="5" s="1"/>
  <c r="A422" i="5"/>
  <c r="X413" i="6" l="1"/>
  <c r="A1226" i="1"/>
  <c r="N414" i="6"/>
  <c r="A774" i="1"/>
  <c r="A423" i="5"/>
  <c r="C423" i="5"/>
  <c r="E423" i="5" s="1"/>
  <c r="X414" i="6" l="1"/>
  <c r="A1227" i="1"/>
  <c r="N415" i="6"/>
  <c r="A775" i="1"/>
  <c r="C424" i="5"/>
  <c r="E424" i="5" s="1"/>
  <c r="A424" i="5"/>
  <c r="X415" i="6" l="1"/>
  <c r="A1228" i="1"/>
  <c r="N416" i="6"/>
  <c r="A776" i="1"/>
  <c r="A425" i="5"/>
  <c r="C425" i="5"/>
  <c r="E425" i="5" s="1"/>
  <c r="X416" i="6" l="1"/>
  <c r="A1229" i="1"/>
  <c r="N417" i="6"/>
  <c r="A777" i="1"/>
  <c r="C426" i="5"/>
  <c r="E426" i="5" s="1"/>
  <c r="A426" i="5"/>
  <c r="X417" i="6" l="1"/>
  <c r="A1230" i="1"/>
  <c r="N418" i="6"/>
  <c r="A778" i="1"/>
  <c r="A427" i="5"/>
  <c r="C427" i="5"/>
  <c r="E427" i="5" s="1"/>
  <c r="X418" i="6" l="1"/>
  <c r="A1231" i="1"/>
  <c r="N419" i="6"/>
  <c r="A779" i="1"/>
  <c r="C428" i="5"/>
  <c r="E428" i="5" s="1"/>
  <c r="A428" i="5"/>
  <c r="X419" i="6" l="1"/>
  <c r="A1232" i="1"/>
  <c r="N420" i="6"/>
  <c r="A780" i="1"/>
  <c r="A429" i="5"/>
  <c r="C429" i="5"/>
  <c r="E429" i="5" s="1"/>
  <c r="X420" i="6" l="1"/>
  <c r="A1233" i="1"/>
  <c r="N421" i="6"/>
  <c r="A781" i="1"/>
  <c r="C430" i="5"/>
  <c r="E430" i="5" s="1"/>
  <c r="A430" i="5"/>
  <c r="X421" i="6" l="1"/>
  <c r="A1234" i="1"/>
  <c r="N422" i="6"/>
  <c r="A782" i="1"/>
  <c r="A431" i="5"/>
  <c r="C431" i="5"/>
  <c r="E431" i="5" s="1"/>
  <c r="X422" i="6" l="1"/>
  <c r="A1235" i="1"/>
  <c r="N423" i="6"/>
  <c r="A783" i="1"/>
  <c r="A432" i="5"/>
  <c r="C432" i="5"/>
  <c r="E432" i="5" s="1"/>
  <c r="X423" i="6" l="1"/>
  <c r="A1236" i="1"/>
  <c r="N424" i="6"/>
  <c r="A784" i="1"/>
  <c r="C433" i="5"/>
  <c r="E433" i="5" s="1"/>
  <c r="A433" i="5"/>
  <c r="X424" i="6" l="1"/>
  <c r="A1237" i="1"/>
  <c r="N425" i="6"/>
  <c r="A785" i="1"/>
  <c r="C434" i="5"/>
  <c r="E434" i="5" s="1"/>
  <c r="A434" i="5"/>
  <c r="X425" i="6" l="1"/>
  <c r="A1238" i="1"/>
  <c r="N426" i="6"/>
  <c r="A786" i="1"/>
  <c r="A435" i="5"/>
  <c r="C435" i="5"/>
  <c r="E435" i="5" s="1"/>
  <c r="X426" i="6" l="1"/>
  <c r="A1239" i="1"/>
  <c r="N427" i="6"/>
  <c r="A787" i="1"/>
  <c r="C436" i="5"/>
  <c r="E436" i="5" s="1"/>
  <c r="A436" i="5"/>
  <c r="X427" i="6" l="1"/>
  <c r="A1240" i="1"/>
  <c r="N428" i="6"/>
  <c r="A788" i="1"/>
  <c r="C437" i="5"/>
  <c r="E437" i="5" s="1"/>
  <c r="A437" i="5"/>
  <c r="X428" i="6" l="1"/>
  <c r="A1241" i="1"/>
  <c r="N429" i="6"/>
  <c r="A789" i="1"/>
  <c r="A438" i="5"/>
  <c r="C438" i="5"/>
  <c r="E438" i="5" s="1"/>
  <c r="X429" i="6" l="1"/>
  <c r="A1242" i="1"/>
  <c r="N430" i="6"/>
  <c r="A790" i="1"/>
  <c r="A439" i="5"/>
  <c r="C439" i="5"/>
  <c r="E439" i="5" s="1"/>
  <c r="X430" i="6" l="1"/>
  <c r="A1243" i="1"/>
  <c r="N431" i="6"/>
  <c r="A791" i="1"/>
  <c r="C440" i="5"/>
  <c r="E440" i="5" s="1"/>
  <c r="A440" i="5"/>
  <c r="X431" i="6" l="1"/>
  <c r="A1244" i="1"/>
  <c r="N432" i="6"/>
  <c r="A792" i="1"/>
  <c r="C441" i="5"/>
  <c r="E441" i="5" s="1"/>
  <c r="A441" i="5"/>
  <c r="X432" i="6" l="1"/>
  <c r="A1245" i="1"/>
  <c r="N433" i="6"/>
  <c r="A793" i="1"/>
  <c r="A442" i="5"/>
  <c r="C442" i="5"/>
  <c r="E442" i="5" s="1"/>
  <c r="X433" i="6" l="1"/>
  <c r="A1246" i="1"/>
  <c r="N434" i="6"/>
  <c r="A794" i="1"/>
  <c r="A443" i="5"/>
  <c r="C443" i="5"/>
  <c r="E443" i="5" s="1"/>
  <c r="X434" i="6" l="1"/>
  <c r="A1247" i="1"/>
  <c r="N435" i="6"/>
  <c r="A795" i="1"/>
  <c r="C444" i="5"/>
  <c r="E444" i="5" s="1"/>
  <c r="A444" i="5"/>
  <c r="X435" i="6" l="1"/>
  <c r="A1248" i="1"/>
  <c r="N436" i="6"/>
  <c r="A796" i="1"/>
  <c r="A445" i="5"/>
  <c r="C445" i="5"/>
  <c r="E445" i="5" s="1"/>
  <c r="X436" i="6" l="1"/>
  <c r="A1249" i="1"/>
  <c r="N437" i="6"/>
  <c r="A797" i="1"/>
  <c r="C446" i="5"/>
  <c r="E446" i="5" s="1"/>
  <c r="A446" i="5"/>
  <c r="X437" i="6" l="1"/>
  <c r="A1250" i="1"/>
  <c r="N438" i="6"/>
  <c r="A798" i="1"/>
  <c r="C447" i="5"/>
  <c r="E447" i="5" s="1"/>
  <c r="A447" i="5"/>
  <c r="X438" i="6" l="1"/>
  <c r="A1251" i="1"/>
  <c r="N439" i="6"/>
  <c r="A799" i="1"/>
  <c r="A448" i="5"/>
  <c r="C448" i="5"/>
  <c r="E448" i="5" s="1"/>
  <c r="X439" i="6" l="1"/>
  <c r="A1252" i="1"/>
  <c r="N440" i="6"/>
  <c r="A800" i="1"/>
  <c r="C449" i="5"/>
  <c r="E449" i="5" s="1"/>
  <c r="A449" i="5"/>
  <c r="X440" i="6" l="1"/>
  <c r="A1253" i="1"/>
  <c r="N441" i="6"/>
  <c r="A801" i="1"/>
  <c r="C450" i="5"/>
  <c r="E450" i="5" s="1"/>
  <c r="A450" i="5"/>
  <c r="X441" i="6" l="1"/>
  <c r="A1254" i="1"/>
  <c r="N442" i="6"/>
  <c r="A802" i="1"/>
  <c r="C451" i="5"/>
  <c r="E451" i="5" s="1"/>
  <c r="A451" i="5"/>
  <c r="X442" i="6" l="1"/>
  <c r="A1255" i="1"/>
  <c r="N443" i="6"/>
  <c r="A803" i="1"/>
  <c r="A452" i="5"/>
  <c r="C452" i="5"/>
  <c r="E452" i="5" s="1"/>
  <c r="X443" i="6" l="1"/>
  <c r="A1256" i="1"/>
  <c r="N444" i="6"/>
  <c r="A804" i="1"/>
  <c r="C453" i="5"/>
  <c r="E453" i="5" s="1"/>
  <c r="A453" i="5"/>
  <c r="X444" i="6" l="1"/>
  <c r="A1257" i="1"/>
  <c r="N445" i="6"/>
  <c r="A805" i="1"/>
  <c r="A454" i="5"/>
  <c r="C454" i="5"/>
  <c r="E454" i="5" s="1"/>
  <c r="X445" i="6" l="1"/>
  <c r="A1258" i="1"/>
  <c r="N446" i="6"/>
  <c r="A806" i="1"/>
  <c r="C455" i="5"/>
  <c r="E455" i="5" s="1"/>
  <c r="A455" i="5"/>
  <c r="X446" i="6" l="1"/>
  <c r="A1259" i="1"/>
  <c r="N447" i="6"/>
  <c r="A807" i="1"/>
  <c r="A456" i="5"/>
  <c r="C456" i="5"/>
  <c r="E456" i="5" s="1"/>
  <c r="X447" i="6" l="1"/>
  <c r="A1260" i="1"/>
  <c r="N448" i="6"/>
  <c r="A808" i="1"/>
  <c r="C457" i="5"/>
  <c r="E457" i="5" s="1"/>
  <c r="A457" i="5"/>
  <c r="X448" i="6" l="1"/>
  <c r="A1261" i="1"/>
  <c r="N449" i="6"/>
  <c r="A809" i="1"/>
  <c r="A458" i="5"/>
  <c r="C458" i="5"/>
  <c r="E458" i="5" s="1"/>
  <c r="X449" i="6" l="1"/>
  <c r="A1262" i="1"/>
  <c r="N450" i="6"/>
  <c r="A810" i="1"/>
  <c r="C459" i="5"/>
  <c r="E459" i="5" s="1"/>
  <c r="A459" i="5"/>
  <c r="X450" i="6" l="1"/>
  <c r="A1263" i="1"/>
  <c r="N451" i="6"/>
  <c r="A811" i="1"/>
  <c r="A460" i="5"/>
  <c r="C460" i="5"/>
  <c r="E460" i="5" s="1"/>
  <c r="X451" i="6" l="1"/>
  <c r="A1264" i="1"/>
  <c r="N452" i="6"/>
  <c r="A812" i="1"/>
  <c r="C461" i="5"/>
  <c r="E461" i="5" s="1"/>
  <c r="A461" i="5"/>
  <c r="X452" i="6" l="1"/>
  <c r="A1265" i="1"/>
  <c r="N453" i="6"/>
  <c r="A813" i="1"/>
  <c r="A462" i="5"/>
  <c r="C462" i="5"/>
  <c r="E462" i="5" s="1"/>
  <c r="X453" i="6" l="1"/>
  <c r="A1266" i="1"/>
  <c r="N454" i="6"/>
  <c r="A814" i="1"/>
  <c r="C463" i="5"/>
  <c r="E463" i="5" s="1"/>
  <c r="A463" i="5"/>
  <c r="X454" i="6" l="1"/>
  <c r="A1267" i="1"/>
  <c r="N455" i="6"/>
  <c r="A816" i="1" s="1"/>
  <c r="A815" i="1"/>
  <c r="A464" i="5"/>
  <c r="C464" i="5"/>
  <c r="E464" i="5" s="1"/>
  <c r="X455" i="6" l="1"/>
  <c r="A1269" i="1" s="1"/>
  <c r="A1268" i="1"/>
  <c r="C465" i="5"/>
  <c r="E465" i="5" s="1"/>
  <c r="A465" i="5"/>
  <c r="A466" i="5" l="1"/>
  <c r="C466" i="5"/>
  <c r="E466" i="5" s="1"/>
  <c r="C467" i="5" l="1"/>
  <c r="E467" i="5" s="1"/>
  <c r="A467" i="5"/>
  <c r="C468" i="5" l="1"/>
  <c r="E468" i="5" s="1"/>
  <c r="A468" i="5"/>
  <c r="A469" i="5" l="1"/>
  <c r="C469" i="5"/>
  <c r="E469" i="5" s="1"/>
  <c r="C470" i="5" l="1"/>
  <c r="E470" i="5" s="1"/>
  <c r="A470" i="5"/>
  <c r="A471" i="5" l="1"/>
  <c r="C471" i="5"/>
  <c r="E471" i="5" s="1"/>
  <c r="C472" i="5" l="1"/>
  <c r="E472" i="5" s="1"/>
  <c r="A472" i="5"/>
  <c r="A473" i="5" l="1"/>
  <c r="C473" i="5"/>
  <c r="E473" i="5" s="1"/>
  <c r="C474" i="5" l="1"/>
  <c r="E474" i="5" s="1"/>
  <c r="A474" i="5"/>
  <c r="A475" i="5" l="1"/>
  <c r="C475" i="5"/>
  <c r="E475" i="5" s="1"/>
  <c r="H377" i="5" l="1"/>
  <c r="G377" i="5" s="1"/>
  <c r="H107" i="5"/>
  <c r="C227" i="1" s="1"/>
  <c r="A227" i="1" s="1"/>
  <c r="H399" i="5"/>
  <c r="G399" i="5" s="1"/>
  <c r="H415" i="5"/>
  <c r="G415" i="5" s="1"/>
  <c r="H433" i="5"/>
  <c r="G433" i="5" s="1"/>
  <c r="H374" i="5"/>
  <c r="G374" i="5" s="1"/>
  <c r="H130" i="5"/>
  <c r="G130" i="5" s="1"/>
  <c r="H198" i="5"/>
  <c r="G198" i="5" s="1"/>
  <c r="H466" i="5"/>
  <c r="G466" i="5" s="1"/>
  <c r="H403" i="5"/>
  <c r="G403" i="5" s="1"/>
  <c r="H282" i="5"/>
  <c r="G282" i="5" s="1"/>
  <c r="H465" i="5"/>
  <c r="G465" i="5" s="1"/>
  <c r="H475" i="5"/>
  <c r="G475" i="5" s="1"/>
  <c r="H180" i="5"/>
  <c r="G180" i="5" s="1"/>
  <c r="H125" i="5"/>
  <c r="G125" i="5" s="1"/>
  <c r="H227" i="5"/>
  <c r="G227" i="5" s="1"/>
  <c r="H362" i="5"/>
  <c r="G362" i="5" s="1"/>
  <c r="H347" i="5"/>
  <c r="G347" i="5" s="1"/>
  <c r="H301" i="5"/>
  <c r="G301" i="5" s="1"/>
  <c r="H176" i="5"/>
  <c r="G176" i="5" s="1"/>
  <c r="H235" i="5"/>
  <c r="G235" i="5" s="1"/>
  <c r="H123" i="5"/>
  <c r="G123" i="5" s="1"/>
  <c r="H370" i="5"/>
  <c r="G370" i="5" s="1"/>
  <c r="H155" i="5"/>
  <c r="G155" i="5" s="1"/>
  <c r="H319" i="5"/>
  <c r="G319" i="5" s="1"/>
  <c r="H122" i="5"/>
  <c r="H160" i="5"/>
  <c r="G160" i="5" s="1"/>
  <c r="H402" i="5"/>
  <c r="G402" i="5" s="1"/>
  <c r="H272" i="5"/>
  <c r="G272" i="5" s="1"/>
  <c r="H376" i="5"/>
  <c r="G376" i="5" s="1"/>
  <c r="H344" i="5"/>
  <c r="G344" i="5" s="1"/>
  <c r="H191" i="5"/>
  <c r="G191" i="5" s="1"/>
  <c r="H279" i="5"/>
  <c r="G279" i="5" s="1"/>
  <c r="H215" i="5"/>
  <c r="G215" i="5" s="1"/>
  <c r="H257" i="5"/>
  <c r="G257" i="5" s="1"/>
  <c r="H405" i="5"/>
  <c r="G405" i="5" s="1"/>
  <c r="H207" i="5"/>
  <c r="G207" i="5" s="1"/>
  <c r="H206" i="5"/>
  <c r="G206" i="5" s="1"/>
  <c r="H222" i="5"/>
  <c r="G222" i="5" s="1"/>
  <c r="H294" i="5"/>
  <c r="G294" i="5" s="1"/>
  <c r="H342" i="5"/>
  <c r="G342" i="5" s="1"/>
  <c r="H463" i="5"/>
  <c r="G463" i="5" s="1"/>
  <c r="H398" i="5"/>
  <c r="G398" i="5" s="1"/>
  <c r="H328" i="5"/>
  <c r="G328" i="5" s="1"/>
  <c r="H268" i="5"/>
  <c r="G268" i="5" s="1"/>
  <c r="H358" i="5"/>
  <c r="G358" i="5" s="1"/>
  <c r="H368" i="5"/>
  <c r="G368" i="5" s="1"/>
  <c r="H444" i="5"/>
  <c r="G444" i="5" s="1"/>
  <c r="H353" i="5"/>
  <c r="G353" i="5" s="1"/>
  <c r="H186" i="5"/>
  <c r="G186" i="5" s="1"/>
  <c r="H297" i="5"/>
  <c r="G297" i="5" s="1"/>
  <c r="H464" i="5"/>
  <c r="G464" i="5" s="1"/>
  <c r="H141" i="5"/>
  <c r="G141" i="5" s="1"/>
  <c r="H211" i="5"/>
  <c r="G211" i="5" s="1"/>
  <c r="H334" i="5"/>
  <c r="G334" i="5" s="1"/>
  <c r="H174" i="5"/>
  <c r="G174" i="5" s="1"/>
  <c r="H144" i="5"/>
  <c r="G144" i="5" s="1"/>
  <c r="H434" i="5"/>
  <c r="G434" i="5" s="1"/>
  <c r="H153" i="5"/>
  <c r="G153" i="5" s="1"/>
  <c r="H258" i="5"/>
  <c r="G258" i="5" s="1"/>
  <c r="H275" i="5"/>
  <c r="G275" i="5" s="1"/>
  <c r="H321" i="5"/>
  <c r="G321" i="5" s="1"/>
  <c r="H298" i="5"/>
  <c r="G298" i="5" s="1"/>
  <c r="H119" i="5"/>
  <c r="G119" i="5" s="1"/>
  <c r="H419" i="5"/>
  <c r="G419" i="5" s="1"/>
  <c r="H356" i="5"/>
  <c r="G356" i="5" s="1"/>
  <c r="H380" i="5"/>
  <c r="G380" i="5" s="1"/>
  <c r="H418" i="5"/>
  <c r="G418" i="5" s="1"/>
  <c r="H456" i="5"/>
  <c r="G456" i="5" s="1"/>
  <c r="H216" i="5"/>
  <c r="G216" i="5" s="1"/>
  <c r="H260" i="5"/>
  <c r="G260" i="5" s="1"/>
  <c r="H172" i="5"/>
  <c r="G172" i="5" s="1"/>
  <c r="H302" i="5"/>
  <c r="G302" i="5" s="1"/>
  <c r="H324" i="5"/>
  <c r="G324" i="5" s="1"/>
  <c r="H203" i="5"/>
  <c r="G203" i="5" s="1"/>
  <c r="H473" i="5"/>
  <c r="G473" i="5" s="1"/>
  <c r="H154" i="5"/>
  <c r="G154" i="5" s="1"/>
  <c r="H150" i="5"/>
  <c r="G150" i="5" s="1"/>
  <c r="H262" i="5"/>
  <c r="G262" i="5" s="1"/>
  <c r="H468" i="5"/>
  <c r="G468" i="5" s="1"/>
  <c r="H127" i="5"/>
  <c r="G127" i="5" s="1"/>
  <c r="H239" i="5"/>
  <c r="G239" i="5" s="1"/>
  <c r="H314" i="5"/>
  <c r="G314" i="5" s="1"/>
  <c r="H303" i="5"/>
  <c r="G303" i="5" s="1"/>
  <c r="H200" i="5"/>
  <c r="G200" i="5" s="1"/>
  <c r="H131" i="5"/>
  <c r="G131" i="5" s="1"/>
  <c r="H393" i="5"/>
  <c r="G393" i="5" s="1"/>
  <c r="H254" i="5"/>
  <c r="G254" i="5" s="1"/>
  <c r="H178" i="5"/>
  <c r="G178" i="5" s="1"/>
  <c r="H113" i="5"/>
  <c r="C233" i="1" s="1"/>
  <c r="A233" i="1" s="1"/>
  <c r="H351" i="5"/>
  <c r="G351" i="5" s="1"/>
  <c r="H146" i="5"/>
  <c r="G146" i="5" s="1"/>
  <c r="H129" i="5"/>
  <c r="G129" i="5" s="1"/>
  <c r="H348" i="5"/>
  <c r="G348" i="5" s="1"/>
  <c r="H236" i="5"/>
  <c r="G236" i="5" s="1"/>
  <c r="H246" i="5"/>
  <c r="G246" i="5" s="1"/>
  <c r="H183" i="5"/>
  <c r="G183" i="5" s="1"/>
  <c r="H330" i="5"/>
  <c r="G330" i="5" s="1"/>
  <c r="H110" i="5"/>
  <c r="C230" i="1" s="1"/>
  <c r="A230" i="1" s="1"/>
  <c r="H112" i="5"/>
  <c r="H224" i="5"/>
  <c r="G224" i="5" s="1"/>
  <c r="H381" i="5"/>
  <c r="G381" i="5" s="1"/>
  <c r="H290" i="5"/>
  <c r="G290" i="5" s="1"/>
  <c r="H220" i="5"/>
  <c r="G220" i="5" s="1"/>
  <c r="H355" i="5"/>
  <c r="G355" i="5" s="1"/>
  <c r="H264" i="5"/>
  <c r="G264" i="5" s="1"/>
  <c r="H384" i="5"/>
  <c r="G384" i="5" s="1"/>
  <c r="H459" i="5"/>
  <c r="G459" i="5" s="1"/>
  <c r="H425" i="5"/>
  <c r="G425" i="5" s="1"/>
  <c r="H253" i="5"/>
  <c r="G253" i="5" s="1"/>
  <c r="H108" i="5"/>
  <c r="H192" i="5"/>
  <c r="G192" i="5" s="1"/>
  <c r="H359" i="5"/>
  <c r="G359" i="5" s="1"/>
  <c r="H190" i="5"/>
  <c r="G190" i="5" s="1"/>
  <c r="H185" i="5"/>
  <c r="G185" i="5" s="1"/>
  <c r="H171" i="5"/>
  <c r="G171" i="5" s="1"/>
  <c r="H354" i="5"/>
  <c r="G354" i="5" s="1"/>
  <c r="H360" i="5"/>
  <c r="G360" i="5" s="1"/>
  <c r="H446" i="5"/>
  <c r="G446" i="5" s="1"/>
  <c r="H269" i="5"/>
  <c r="G269" i="5" s="1"/>
  <c r="H413" i="5"/>
  <c r="G413" i="5" s="1"/>
  <c r="H461" i="5"/>
  <c r="G461" i="5" s="1"/>
  <c r="H471" i="5"/>
  <c r="G471" i="5" s="1"/>
  <c r="H469" i="5"/>
  <c r="G469" i="5" s="1"/>
  <c r="H111" i="5"/>
  <c r="H142" i="5"/>
  <c r="G142" i="5" s="1"/>
  <c r="H214" i="5"/>
  <c r="G214" i="5" s="1"/>
  <c r="H182" i="5"/>
  <c r="G182" i="5" s="1"/>
  <c r="H435" i="5"/>
  <c r="G435" i="5" s="1"/>
  <c r="H338" i="5"/>
  <c r="G338" i="5" s="1"/>
  <c r="H213" i="5"/>
  <c r="G213" i="5" s="1"/>
  <c r="H299" i="5"/>
  <c r="G299" i="5" s="1"/>
  <c r="H436" i="5"/>
  <c r="G436" i="5" s="1"/>
  <c r="H451" i="5"/>
  <c r="G451" i="5" s="1"/>
  <c r="H179" i="5"/>
  <c r="G179" i="5" s="1"/>
  <c r="H394" i="5"/>
  <c r="G394" i="5" s="1"/>
  <c r="H161" i="5"/>
  <c r="G161" i="5" s="1"/>
  <c r="H228" i="5"/>
  <c r="G228" i="5" s="1"/>
  <c r="H448" i="5"/>
  <c r="G448" i="5" s="1"/>
  <c r="H249" i="5"/>
  <c r="G249" i="5" s="1"/>
  <c r="H202" i="5"/>
  <c r="G202" i="5" s="1"/>
  <c r="H284" i="5"/>
  <c r="G284" i="5" s="1"/>
  <c r="H439" i="5"/>
  <c r="G439" i="5" s="1"/>
  <c r="H316" i="5"/>
  <c r="G316" i="5" s="1"/>
  <c r="H137" i="5"/>
  <c r="G137" i="5" s="1"/>
  <c r="H391" i="5"/>
  <c r="G391" i="5" s="1"/>
  <c r="H126" i="5"/>
  <c r="G126" i="5" s="1"/>
  <c r="H470" i="5"/>
  <c r="G470" i="5" s="1"/>
  <c r="H350" i="5"/>
  <c r="G350" i="5" s="1"/>
  <c r="H274" i="5"/>
  <c r="G274" i="5" s="1"/>
  <c r="H199" i="5"/>
  <c r="G199" i="5" s="1"/>
  <c r="H118" i="5"/>
  <c r="G118" i="5" s="1"/>
  <c r="H158" i="5"/>
  <c r="G158" i="5" s="1"/>
  <c r="H318" i="5"/>
  <c r="G318" i="5" s="1"/>
  <c r="H184" i="5"/>
  <c r="G184" i="5" s="1"/>
  <c r="H114" i="5"/>
  <c r="H462" i="5"/>
  <c r="G462" i="5" s="1"/>
  <c r="H266" i="5"/>
  <c r="G266" i="5" s="1"/>
  <c r="H430" i="5"/>
  <c r="G430" i="5" s="1"/>
  <c r="H341" i="5"/>
  <c r="G341" i="5" s="1"/>
  <c r="H109" i="5"/>
  <c r="C229" i="1" s="1"/>
  <c r="A229" i="1" s="1"/>
  <c r="H424" i="5"/>
  <c r="G424" i="5" s="1"/>
  <c r="H139" i="5"/>
  <c r="G139" i="5" s="1"/>
  <c r="H288" i="5"/>
  <c r="G288" i="5" s="1"/>
  <c r="H244" i="5"/>
  <c r="G244" i="5" s="1"/>
  <c r="H322" i="5"/>
  <c r="G322" i="5" s="1"/>
  <c r="H265" i="5"/>
  <c r="G265" i="5" s="1"/>
  <c r="H386" i="5"/>
  <c r="G386" i="5" s="1"/>
  <c r="H331" i="5"/>
  <c r="G331" i="5" s="1"/>
  <c r="H148" i="5"/>
  <c r="G148" i="5" s="1"/>
  <c r="H311" i="5"/>
  <c r="G311" i="5" s="1"/>
  <c r="H443" i="5"/>
  <c r="G443" i="5" s="1"/>
  <c r="H388" i="5"/>
  <c r="G388" i="5" s="1"/>
  <c r="H229" i="5"/>
  <c r="G229" i="5" s="1"/>
  <c r="H157" i="5"/>
  <c r="G157" i="5" s="1"/>
  <c r="H252" i="5"/>
  <c r="G252" i="5" s="1"/>
  <c r="H407" i="5"/>
  <c r="G407" i="5" s="1"/>
  <c r="H233" i="5"/>
  <c r="G233" i="5" s="1"/>
  <c r="H226" i="5"/>
  <c r="G226" i="5" s="1"/>
  <c r="H429" i="5"/>
  <c r="G429" i="5" s="1"/>
  <c r="H219" i="5"/>
  <c r="G219" i="5" s="1"/>
  <c r="H417" i="5"/>
  <c r="G417" i="5" s="1"/>
  <c r="H420" i="5"/>
  <c r="G420" i="5" s="1"/>
  <c r="H188" i="5"/>
  <c r="G188" i="5" s="1"/>
  <c r="H175" i="5"/>
  <c r="G175" i="5" s="1"/>
  <c r="H241" i="5"/>
  <c r="G241" i="5" s="1"/>
  <c r="H271" i="5"/>
  <c r="G271" i="5" s="1"/>
  <c r="H414" i="5"/>
  <c r="G414" i="5" s="1"/>
  <c r="H389" i="5"/>
  <c r="G389" i="5" s="1"/>
  <c r="H136" i="5"/>
  <c r="G136" i="5" s="1"/>
  <c r="H187" i="5"/>
  <c r="G187" i="5" s="1"/>
  <c r="H412" i="5"/>
  <c r="G412" i="5" s="1"/>
  <c r="H390" i="5"/>
  <c r="G390" i="5" s="1"/>
  <c r="H421" i="5"/>
  <c r="G421" i="5" s="1"/>
  <c r="H140" i="5"/>
  <c r="G140" i="5" s="1"/>
  <c r="H133" i="5"/>
  <c r="G133" i="5" s="1"/>
  <c r="H280" i="5"/>
  <c r="G280" i="5" s="1"/>
  <c r="H289" i="5"/>
  <c r="G289" i="5" s="1"/>
  <c r="H375" i="5"/>
  <c r="G375" i="5" s="1"/>
  <c r="H276" i="5"/>
  <c r="G276" i="5" s="1"/>
  <c r="H458" i="5"/>
  <c r="G458" i="5" s="1"/>
  <c r="H231" i="5"/>
  <c r="G231" i="5" s="1"/>
  <c r="H442" i="5"/>
  <c r="G442" i="5" s="1"/>
  <c r="H281" i="5"/>
  <c r="G281" i="5" s="1"/>
  <c r="H195" i="5"/>
  <c r="G195" i="5" s="1"/>
  <c r="H329" i="5"/>
  <c r="G329" i="5" s="1"/>
  <c r="H367" i="5"/>
  <c r="G367" i="5" s="1"/>
  <c r="H308" i="5"/>
  <c r="G308" i="5" s="1"/>
  <c r="H292" i="5"/>
  <c r="G292" i="5" s="1"/>
  <c r="H152" i="5"/>
  <c r="G152" i="5" s="1"/>
  <c r="H409" i="5"/>
  <c r="G409" i="5" s="1"/>
  <c r="H240" i="5"/>
  <c r="G240" i="5" s="1"/>
  <c r="H428" i="5"/>
  <c r="G428" i="5" s="1"/>
  <c r="H323" i="5"/>
  <c r="G323" i="5" s="1"/>
  <c r="H357" i="5"/>
  <c r="G357" i="5" s="1"/>
  <c r="H317" i="5"/>
  <c r="G317" i="5" s="1"/>
  <c r="H406" i="5"/>
  <c r="G406" i="5" s="1"/>
  <c r="H248" i="5"/>
  <c r="G248" i="5" s="1"/>
  <c r="H234" i="5"/>
  <c r="G234" i="5" s="1"/>
  <c r="H296" i="5"/>
  <c r="G296" i="5" s="1"/>
  <c r="H169" i="5"/>
  <c r="G169" i="5" s="1"/>
  <c r="H423" i="5"/>
  <c r="G423" i="5" s="1"/>
  <c r="H307" i="5"/>
  <c r="G307" i="5" s="1"/>
  <c r="H181" i="5"/>
  <c r="G181" i="5" s="1"/>
  <c r="H295" i="5"/>
  <c r="G295" i="5" s="1"/>
  <c r="H300" i="5"/>
  <c r="G300" i="5" s="1"/>
  <c r="H383" i="5"/>
  <c r="G383" i="5" s="1"/>
  <c r="H256" i="5"/>
  <c r="G256" i="5" s="1"/>
  <c r="H306" i="5"/>
  <c r="G306" i="5" s="1"/>
  <c r="H432" i="5"/>
  <c r="G432" i="5" s="1"/>
  <c r="H145" i="5"/>
  <c r="G145" i="5" s="1"/>
  <c r="H162" i="5"/>
  <c r="G162" i="5" s="1"/>
  <c r="H349" i="5"/>
  <c r="G349" i="5" s="1"/>
  <c r="H143" i="5"/>
  <c r="G143" i="5" s="1"/>
  <c r="H247" i="5"/>
  <c r="G247" i="5" s="1"/>
  <c r="H431" i="5"/>
  <c r="G431" i="5" s="1"/>
  <c r="H387" i="5"/>
  <c r="G387" i="5" s="1"/>
  <c r="H385" i="5"/>
  <c r="G385" i="5" s="1"/>
  <c r="H305" i="5"/>
  <c r="G305" i="5" s="1"/>
  <c r="H320" i="5"/>
  <c r="G320" i="5" s="1"/>
  <c r="H309" i="5"/>
  <c r="G309" i="5" s="1"/>
  <c r="H250" i="5"/>
  <c r="G250" i="5" s="1"/>
  <c r="H135" i="5"/>
  <c r="G135" i="5" s="1"/>
  <c r="H313" i="5"/>
  <c r="G313" i="5" s="1"/>
  <c r="H325" i="5"/>
  <c r="G325" i="5" s="1"/>
  <c r="H286" i="5"/>
  <c r="G286" i="5" s="1"/>
  <c r="H401" i="5"/>
  <c r="G401" i="5" s="1"/>
  <c r="H460" i="5"/>
  <c r="G460" i="5" s="1"/>
  <c r="H293" i="5"/>
  <c r="G293" i="5" s="1"/>
  <c r="H366" i="5"/>
  <c r="G366" i="5" s="1"/>
  <c r="H164" i="5"/>
  <c r="G164" i="5" s="1"/>
  <c r="H346" i="5"/>
  <c r="G346" i="5" s="1"/>
  <c r="H116" i="5"/>
  <c r="G116" i="5" s="1"/>
  <c r="H327" i="5"/>
  <c r="G327" i="5" s="1"/>
  <c r="H457" i="5"/>
  <c r="G457" i="5" s="1"/>
  <c r="H166" i="5"/>
  <c r="G166" i="5" s="1"/>
  <c r="H455" i="5"/>
  <c r="G455" i="5" s="1"/>
  <c r="H237" i="5"/>
  <c r="G237" i="5" s="1"/>
  <c r="H132" i="5"/>
  <c r="G132" i="5" s="1"/>
  <c r="H217" i="5"/>
  <c r="G217" i="5" s="1"/>
  <c r="H230" i="5"/>
  <c r="G230" i="5" s="1"/>
  <c r="H124" i="5"/>
  <c r="G124" i="5" s="1"/>
  <c r="H168" i="5"/>
  <c r="G168" i="5" s="1"/>
  <c r="H238" i="5"/>
  <c r="G238" i="5" s="1"/>
  <c r="H340" i="5"/>
  <c r="G340" i="5" s="1"/>
  <c r="H177" i="5"/>
  <c r="G177" i="5" s="1"/>
  <c r="H156" i="5"/>
  <c r="G156" i="5" s="1"/>
  <c r="H408" i="5"/>
  <c r="G408" i="5" s="1"/>
  <c r="H416" i="5"/>
  <c r="G416" i="5" s="1"/>
  <c r="H472" i="5"/>
  <c r="G472" i="5" s="1"/>
  <c r="H242" i="5"/>
  <c r="G242" i="5" s="1"/>
  <c r="H438" i="5"/>
  <c r="G438" i="5" s="1"/>
  <c r="H392" i="5"/>
  <c r="G392" i="5" s="1"/>
  <c r="H255" i="5"/>
  <c r="G255" i="5" s="1"/>
  <c r="H364" i="5"/>
  <c r="G364" i="5" s="1"/>
  <c r="H221" i="5"/>
  <c r="G221" i="5" s="1"/>
  <c r="H196" i="5"/>
  <c r="G196" i="5" s="1"/>
  <c r="H373" i="5"/>
  <c r="G373" i="5" s="1"/>
  <c r="H449" i="5"/>
  <c r="G449" i="5" s="1"/>
  <c r="H151" i="5"/>
  <c r="G151" i="5" s="1"/>
  <c r="H363" i="5"/>
  <c r="G363" i="5" s="1"/>
  <c r="H335" i="5"/>
  <c r="G335" i="5" s="1"/>
  <c r="H404" i="5"/>
  <c r="G404" i="5" s="1"/>
  <c r="H245" i="5"/>
  <c r="G245" i="5" s="1"/>
  <c r="H397" i="5"/>
  <c r="G397" i="5" s="1"/>
  <c r="H201" i="5"/>
  <c r="G201" i="5" s="1"/>
  <c r="H134" i="5"/>
  <c r="G134" i="5" s="1"/>
  <c r="H218" i="5"/>
  <c r="G218" i="5" s="1"/>
  <c r="H259" i="5"/>
  <c r="G259" i="5" s="1"/>
  <c r="H163" i="5"/>
  <c r="G163" i="5" s="1"/>
  <c r="H159" i="5"/>
  <c r="G159" i="5" s="1"/>
  <c r="H378" i="5"/>
  <c r="G378" i="5" s="1"/>
  <c r="H440" i="5"/>
  <c r="G440" i="5" s="1"/>
  <c r="H396" i="5"/>
  <c r="G396" i="5" s="1"/>
  <c r="H450" i="5"/>
  <c r="G450" i="5" s="1"/>
  <c r="H474" i="5"/>
  <c r="G474" i="5" s="1"/>
  <c r="H225" i="5"/>
  <c r="G225" i="5" s="1"/>
  <c r="H422" i="5"/>
  <c r="G422" i="5" s="1"/>
  <c r="H339" i="5"/>
  <c r="G339" i="5" s="1"/>
  <c r="H400" i="5"/>
  <c r="G400" i="5" s="1"/>
  <c r="H452" i="5"/>
  <c r="G452" i="5" s="1"/>
  <c r="H270" i="5"/>
  <c r="G270" i="5" s="1"/>
  <c r="H273" i="5"/>
  <c r="G273" i="5" s="1"/>
  <c r="H426" i="5"/>
  <c r="G426" i="5" s="1"/>
  <c r="H332" i="5"/>
  <c r="G332" i="5" s="1"/>
  <c r="H371" i="5"/>
  <c r="G371" i="5" s="1"/>
  <c r="H189" i="5"/>
  <c r="G189" i="5" s="1"/>
  <c r="H365" i="5"/>
  <c r="G365" i="5" s="1"/>
  <c r="H336" i="5"/>
  <c r="G336" i="5" s="1"/>
  <c r="H326" i="5"/>
  <c r="G326" i="5" s="1"/>
  <c r="H343" i="5"/>
  <c r="G343" i="5" s="1"/>
  <c r="H205" i="5"/>
  <c r="G205" i="5" s="1"/>
  <c r="H212" i="5"/>
  <c r="G212" i="5" s="1"/>
  <c r="H147" i="5"/>
  <c r="G147" i="5" s="1"/>
  <c r="H285" i="5"/>
  <c r="G285" i="5" s="1"/>
  <c r="H379" i="5"/>
  <c r="G379" i="5" s="1"/>
  <c r="H204" i="5"/>
  <c r="G204" i="5" s="1"/>
  <c r="H251" i="5"/>
  <c r="G251" i="5" s="1"/>
  <c r="H121" i="5"/>
  <c r="G121" i="5" s="1"/>
  <c r="H337" i="5"/>
  <c r="G337" i="5" s="1"/>
  <c r="H369" i="5"/>
  <c r="G369" i="5" s="1"/>
  <c r="H382" i="5"/>
  <c r="G382" i="5" s="1"/>
  <c r="H173" i="5"/>
  <c r="G173" i="5" s="1"/>
  <c r="H197" i="5"/>
  <c r="G197" i="5" s="1"/>
  <c r="H138" i="5"/>
  <c r="G138" i="5" s="1"/>
  <c r="H115" i="5"/>
  <c r="G115" i="5" s="1"/>
  <c r="H194" i="5"/>
  <c r="G194" i="5" s="1"/>
  <c r="H223" i="5"/>
  <c r="G223" i="5" s="1"/>
  <c r="H310" i="5"/>
  <c r="G310" i="5" s="1"/>
  <c r="H291" i="5"/>
  <c r="G291" i="5" s="1"/>
  <c r="H410" i="5"/>
  <c r="G410" i="5" s="1"/>
  <c r="H427" i="5"/>
  <c r="G427" i="5" s="1"/>
  <c r="H232" i="5"/>
  <c r="G232" i="5" s="1"/>
  <c r="H208" i="5"/>
  <c r="G208" i="5" s="1"/>
  <c r="H467" i="5"/>
  <c r="G467" i="5" s="1"/>
  <c r="H287" i="5"/>
  <c r="G287" i="5" s="1"/>
  <c r="H117" i="5"/>
  <c r="G117" i="5" s="1"/>
  <c r="H267" i="5"/>
  <c r="G267" i="5" s="1"/>
  <c r="H170" i="5"/>
  <c r="G170" i="5" s="1"/>
  <c r="H395" i="5"/>
  <c r="G395" i="5" s="1"/>
  <c r="H441" i="5"/>
  <c r="G441" i="5" s="1"/>
  <c r="H261" i="5"/>
  <c r="G261" i="5" s="1"/>
  <c r="H120" i="5"/>
  <c r="G120" i="5" s="1"/>
  <c r="H352" i="5"/>
  <c r="G352" i="5" s="1"/>
  <c r="H372" i="5"/>
  <c r="G372" i="5" s="1"/>
  <c r="H453" i="5"/>
  <c r="G453" i="5" s="1"/>
  <c r="H263" i="5"/>
  <c r="G263" i="5" s="1"/>
  <c r="H167" i="5"/>
  <c r="G167" i="5" s="1"/>
  <c r="H149" i="5"/>
  <c r="G149" i="5" s="1"/>
  <c r="H437" i="5"/>
  <c r="G437" i="5" s="1"/>
  <c r="H165" i="5"/>
  <c r="G165" i="5" s="1"/>
  <c r="H333" i="5"/>
  <c r="G333" i="5" s="1"/>
  <c r="H304" i="5"/>
  <c r="G304" i="5" s="1"/>
  <c r="H209" i="5"/>
  <c r="G209" i="5" s="1"/>
  <c r="H454" i="5"/>
  <c r="G454" i="5" s="1"/>
  <c r="H278" i="5"/>
  <c r="G278" i="5" s="1"/>
  <c r="H277" i="5"/>
  <c r="G277" i="5" s="1"/>
  <c r="H210" i="5"/>
  <c r="G210" i="5" s="1"/>
  <c r="H128" i="5"/>
  <c r="G128" i="5" s="1"/>
  <c r="H312" i="5"/>
  <c r="G312" i="5" s="1"/>
  <c r="H193" i="5"/>
  <c r="G193" i="5" s="1"/>
  <c r="H315" i="5"/>
  <c r="G315" i="5" s="1"/>
  <c r="H243" i="5"/>
  <c r="G243" i="5" s="1"/>
  <c r="H283" i="5"/>
  <c r="G283" i="5" s="1"/>
  <c r="H445" i="5"/>
  <c r="G445" i="5" s="1"/>
  <c r="H447" i="5"/>
  <c r="G447" i="5" s="1"/>
  <c r="H345" i="5"/>
  <c r="G345" i="5" s="1"/>
  <c r="H411" i="5"/>
  <c r="G411" i="5" s="1"/>
  <c r="H361" i="5"/>
  <c r="G361" i="5" s="1"/>
  <c r="G122" i="5"/>
  <c r="H23" i="5"/>
  <c r="H58" i="5"/>
  <c r="H97" i="5"/>
  <c r="H26" i="5"/>
  <c r="H78" i="5"/>
  <c r="H66" i="5"/>
  <c r="H72" i="5"/>
  <c r="H45" i="5"/>
  <c r="H31" i="5"/>
  <c r="H104" i="5"/>
  <c r="H42" i="5"/>
  <c r="H100" i="5"/>
  <c r="H85" i="5"/>
  <c r="H60" i="5"/>
  <c r="H47" i="5"/>
  <c r="H68" i="5"/>
  <c r="H28" i="5"/>
  <c r="H59" i="5"/>
  <c r="H63" i="5"/>
  <c r="H67" i="5"/>
  <c r="H51" i="5"/>
  <c r="H93" i="5"/>
  <c r="H105" i="5"/>
  <c r="H40" i="5"/>
  <c r="H35" i="5"/>
  <c r="H86" i="5"/>
  <c r="H27" i="5"/>
  <c r="H41" i="5"/>
  <c r="H77" i="5"/>
  <c r="H62" i="5"/>
  <c r="H81" i="5"/>
  <c r="H89" i="5"/>
  <c r="H65" i="5"/>
  <c r="H33" i="5"/>
  <c r="H103" i="5"/>
  <c r="H95" i="5"/>
  <c r="H64" i="5"/>
  <c r="H43" i="5"/>
  <c r="H91" i="5"/>
  <c r="H34" i="5"/>
  <c r="H24" i="5"/>
  <c r="H71" i="5"/>
  <c r="H79" i="5"/>
  <c r="H44" i="5"/>
  <c r="H36" i="5"/>
  <c r="H69" i="5"/>
  <c r="H83" i="5"/>
  <c r="H49" i="5"/>
  <c r="H106" i="5"/>
  <c r="H87" i="5"/>
  <c r="H101" i="5"/>
  <c r="H80" i="5"/>
  <c r="H53" i="5"/>
  <c r="H84" i="5"/>
  <c r="H38" i="5"/>
  <c r="H37" i="5"/>
  <c r="H52" i="5"/>
  <c r="H88" i="5"/>
  <c r="H25" i="5"/>
  <c r="H29" i="5"/>
  <c r="H61" i="5"/>
  <c r="H98" i="5"/>
  <c r="H56" i="5"/>
  <c r="H96" i="5"/>
  <c r="H90" i="5"/>
  <c r="H55" i="5"/>
  <c r="H94" i="5"/>
  <c r="H70" i="5"/>
  <c r="H32" i="5"/>
  <c r="H74" i="5"/>
  <c r="H46" i="5"/>
  <c r="H75" i="5"/>
  <c r="H50" i="5"/>
  <c r="H92" i="5"/>
  <c r="H99" i="5"/>
  <c r="H54" i="5"/>
  <c r="H57" i="5"/>
  <c r="H76" i="5"/>
  <c r="H39" i="5"/>
  <c r="H102" i="5"/>
  <c r="H30" i="5"/>
  <c r="H48" i="5"/>
  <c r="H82" i="5"/>
  <c r="H73" i="5"/>
  <c r="H22" i="5"/>
  <c r="G107" i="5" l="1"/>
  <c r="G113" i="5"/>
  <c r="G110" i="5"/>
  <c r="G102" i="5"/>
  <c r="C222" i="1"/>
  <c r="A222" i="1" s="1"/>
  <c r="G109" i="5"/>
  <c r="G101" i="5"/>
  <c r="C221" i="1"/>
  <c r="A221" i="1" s="1"/>
  <c r="G100" i="5"/>
  <c r="C220" i="1"/>
  <c r="A220" i="1" s="1"/>
  <c r="G108" i="5"/>
  <c r="C228" i="1"/>
  <c r="A228" i="1" s="1"/>
  <c r="G114" i="5"/>
  <c r="C234" i="1"/>
  <c r="A234" i="1" s="1"/>
  <c r="G112" i="5"/>
  <c r="C232" i="1"/>
  <c r="A232" i="1" s="1"/>
  <c r="G97" i="5"/>
  <c r="C217" i="1"/>
  <c r="A217" i="1" s="1"/>
  <c r="G106" i="5"/>
  <c r="C226" i="1"/>
  <c r="A226" i="1" s="1"/>
  <c r="G104" i="5"/>
  <c r="C224" i="1"/>
  <c r="A224" i="1" s="1"/>
  <c r="G111" i="5"/>
  <c r="C231" i="1"/>
  <c r="A231" i="1" s="1"/>
  <c r="G98" i="5"/>
  <c r="C218" i="1"/>
  <c r="A218" i="1" s="1"/>
  <c r="G103" i="5"/>
  <c r="C223" i="1"/>
  <c r="A223" i="1" s="1"/>
  <c r="G99" i="5"/>
  <c r="C219" i="1"/>
  <c r="A219" i="1" s="1"/>
  <c r="G105" i="5"/>
  <c r="C225" i="1"/>
  <c r="A225" i="1" s="1"/>
  <c r="G39" i="5"/>
  <c r="C159" i="1"/>
  <c r="G87" i="5"/>
  <c r="C207" i="1"/>
  <c r="A207" i="1" s="1"/>
  <c r="G67" i="5"/>
  <c r="C187" i="1"/>
  <c r="A187" i="1" s="1"/>
  <c r="G96" i="5"/>
  <c r="C216" i="1"/>
  <c r="A216" i="1" s="1"/>
  <c r="G56" i="5"/>
  <c r="C176" i="1"/>
  <c r="G49" i="5"/>
  <c r="C169" i="1"/>
  <c r="G33" i="5"/>
  <c r="C153" i="1"/>
  <c r="G59" i="5"/>
  <c r="C179" i="1"/>
  <c r="G58" i="5"/>
  <c r="C178" i="1"/>
  <c r="G73" i="5"/>
  <c r="C193" i="1"/>
  <c r="A193" i="1" s="1"/>
  <c r="G65" i="5"/>
  <c r="C185" i="1"/>
  <c r="A185" i="1" s="1"/>
  <c r="G31" i="5"/>
  <c r="C151" i="1"/>
  <c r="G30" i="5"/>
  <c r="C150" i="1"/>
  <c r="G55" i="5"/>
  <c r="C175" i="1"/>
  <c r="G88" i="5"/>
  <c r="C208" i="1"/>
  <c r="A208" i="1" s="1"/>
  <c r="G36" i="5"/>
  <c r="C156" i="1"/>
  <c r="G64" i="5"/>
  <c r="C184" i="1"/>
  <c r="G77" i="5"/>
  <c r="C197" i="1"/>
  <c r="A197" i="1" s="1"/>
  <c r="G51" i="5"/>
  <c r="C171" i="1"/>
  <c r="G85" i="5"/>
  <c r="C205" i="1"/>
  <c r="A205" i="1" s="1"/>
  <c r="G78" i="5"/>
  <c r="C198" i="1"/>
  <c r="A198" i="1" s="1"/>
  <c r="G52" i="5"/>
  <c r="C172" i="1"/>
  <c r="G41" i="5"/>
  <c r="C161" i="1"/>
  <c r="G37" i="5"/>
  <c r="C157" i="1"/>
  <c r="G27" i="5"/>
  <c r="C147" i="1"/>
  <c r="G63" i="5"/>
  <c r="C183" i="1"/>
  <c r="G42" i="5"/>
  <c r="C162" i="1"/>
  <c r="G75" i="5"/>
  <c r="C195" i="1"/>
  <c r="A195" i="1" s="1"/>
  <c r="G44" i="5"/>
  <c r="C164" i="1"/>
  <c r="G46" i="5"/>
  <c r="C166" i="1"/>
  <c r="G79" i="5"/>
  <c r="C199" i="1"/>
  <c r="A199" i="1" s="1"/>
  <c r="G74" i="5"/>
  <c r="C194" i="1"/>
  <c r="A194" i="1" s="1"/>
  <c r="G54" i="5"/>
  <c r="C174" i="1"/>
  <c r="G83" i="5"/>
  <c r="C203" i="1"/>
  <c r="A203" i="1" s="1"/>
  <c r="G35" i="5"/>
  <c r="C155" i="1"/>
  <c r="G23" i="5"/>
  <c r="C143" i="1"/>
  <c r="G82" i="5"/>
  <c r="C202" i="1"/>
  <c r="A202" i="1" s="1"/>
  <c r="G61" i="5"/>
  <c r="C181" i="1"/>
  <c r="G84" i="5"/>
  <c r="C204" i="1"/>
  <c r="A204" i="1" s="1"/>
  <c r="G34" i="5"/>
  <c r="C154" i="1"/>
  <c r="G89" i="5"/>
  <c r="C209" i="1"/>
  <c r="A209" i="1" s="1"/>
  <c r="G40" i="5"/>
  <c r="C160" i="1"/>
  <c r="G68" i="5"/>
  <c r="C188" i="1"/>
  <c r="A188" i="1" s="1"/>
  <c r="G45" i="5"/>
  <c r="C165" i="1"/>
  <c r="G48" i="5"/>
  <c r="C168" i="1"/>
  <c r="G92" i="5"/>
  <c r="C212" i="1"/>
  <c r="A212" i="1" s="1"/>
  <c r="G70" i="5"/>
  <c r="C190" i="1"/>
  <c r="A190" i="1" s="1"/>
  <c r="G29" i="5"/>
  <c r="C149" i="1"/>
  <c r="G53" i="5"/>
  <c r="C173" i="1"/>
  <c r="G91" i="5"/>
  <c r="C211" i="1"/>
  <c r="A211" i="1" s="1"/>
  <c r="G81" i="5"/>
  <c r="C201" i="1"/>
  <c r="A201" i="1" s="1"/>
  <c r="G47" i="5"/>
  <c r="C167" i="1"/>
  <c r="G72" i="5"/>
  <c r="C192" i="1"/>
  <c r="A192" i="1" s="1"/>
  <c r="G90" i="5"/>
  <c r="C210" i="1"/>
  <c r="A210" i="1" s="1"/>
  <c r="G95" i="5"/>
  <c r="C215" i="1"/>
  <c r="A215" i="1" s="1"/>
  <c r="G26" i="5"/>
  <c r="C146" i="1"/>
  <c r="G76" i="5"/>
  <c r="C196" i="1"/>
  <c r="A196" i="1" s="1"/>
  <c r="G57" i="5"/>
  <c r="C177" i="1"/>
  <c r="G38" i="5"/>
  <c r="C158" i="1"/>
  <c r="G71" i="5"/>
  <c r="C191" i="1"/>
  <c r="A191" i="1" s="1"/>
  <c r="G86" i="5"/>
  <c r="C206" i="1"/>
  <c r="A206" i="1" s="1"/>
  <c r="G32" i="5"/>
  <c r="A114" i="1" s="1"/>
  <c r="C152" i="1"/>
  <c r="G24" i="5"/>
  <c r="C144" i="1"/>
  <c r="G28" i="5"/>
  <c r="A53" i="1" s="1"/>
  <c r="A38" i="1" s="1"/>
  <c r="C148" i="1"/>
  <c r="G50" i="5"/>
  <c r="C170" i="1"/>
  <c r="G94" i="5"/>
  <c r="C214" i="1"/>
  <c r="A214" i="1" s="1"/>
  <c r="G25" i="5"/>
  <c r="C145" i="1"/>
  <c r="G80" i="5"/>
  <c r="C200" i="1"/>
  <c r="A200" i="1" s="1"/>
  <c r="G69" i="5"/>
  <c r="C189" i="1"/>
  <c r="A189" i="1" s="1"/>
  <c r="G43" i="5"/>
  <c r="C163" i="1"/>
  <c r="G62" i="5"/>
  <c r="C182" i="1"/>
  <c r="G93" i="5"/>
  <c r="C213" i="1"/>
  <c r="A213" i="1" s="1"/>
  <c r="G60" i="5"/>
  <c r="C180" i="1"/>
  <c r="G66" i="5"/>
  <c r="C186" i="1"/>
  <c r="A186" i="1" s="1"/>
  <c r="G22" i="5"/>
  <c r="C142" i="1"/>
  <c r="A184" i="1" l="1"/>
  <c r="A142" i="1"/>
  <c r="A145" i="1"/>
  <c r="A144" i="1"/>
  <c r="A153" i="1"/>
  <c r="A182" i="1"/>
  <c r="A158" i="1"/>
  <c r="A155" i="1"/>
  <c r="A162" i="1"/>
  <c r="A161" i="1"/>
  <c r="A171" i="1"/>
  <c r="A148" i="1"/>
  <c r="A146" i="1"/>
  <c r="A167" i="1"/>
  <c r="A149" i="1"/>
  <c r="A165" i="1"/>
  <c r="A154" i="1"/>
  <c r="A143" i="1"/>
  <c r="A157" i="1"/>
  <c r="A156" i="1"/>
  <c r="A151" i="1"/>
  <c r="A179" i="1"/>
  <c r="A180" i="1"/>
  <c r="A170" i="1"/>
  <c r="A173" i="1"/>
  <c r="A168" i="1"/>
  <c r="A174" i="1"/>
  <c r="A164" i="1"/>
  <c r="A147" i="1"/>
  <c r="A150" i="1"/>
  <c r="A178" i="1"/>
  <c r="A176" i="1"/>
  <c r="A159" i="1"/>
  <c r="A163" i="1"/>
  <c r="A152" i="1"/>
  <c r="A177" i="1"/>
  <c r="A160" i="1"/>
  <c r="A181" i="1"/>
  <c r="A166" i="1"/>
  <c r="A183" i="1"/>
  <c r="A172" i="1"/>
  <c r="A175" i="1"/>
  <c r="A169" i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9" i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65" i="1" l="1"/>
  <c r="A66" i="1" s="1"/>
  <c r="A50" i="1"/>
  <c r="A51" i="1" s="1"/>
</calcChain>
</file>

<file path=xl/sharedStrings.xml><?xml version="1.0" encoding="utf-8"?>
<sst xmlns="http://schemas.openxmlformats.org/spreadsheetml/2006/main" count="584" uniqueCount="277">
  <si>
    <t>Paychecks</t>
  </si>
  <si>
    <t>Find First Tuesday</t>
  </si>
  <si>
    <t>Paycheck Dates</t>
  </si>
  <si>
    <t>Starting Year:</t>
  </si>
  <si>
    <t>Utilities</t>
  </si>
  <si>
    <t>Heating</t>
  </si>
  <si>
    <t>month</t>
  </si>
  <si>
    <t>bill</t>
  </si>
  <si>
    <t>Electrical</t>
  </si>
  <si>
    <t>Master Data Sheet</t>
  </si>
  <si>
    <t>Date</t>
  </si>
  <si>
    <t>Budget Simulation Data Generator</t>
  </si>
  <si>
    <t>Profile Data</t>
  </si>
  <si>
    <t>Personal Data</t>
  </si>
  <si>
    <t>Car Data</t>
  </si>
  <si>
    <t>cell phone</t>
  </si>
  <si>
    <t>cable/internet</t>
  </si>
  <si>
    <t>electricity (y/n)</t>
  </si>
  <si>
    <t>heat (y/n)</t>
  </si>
  <si>
    <t>water (y/n)</t>
  </si>
  <si>
    <t>rent</t>
  </si>
  <si>
    <t>college loan</t>
  </si>
  <si>
    <t>bi-weekly pay</t>
  </si>
  <si>
    <t>first name</t>
  </si>
  <si>
    <t>last name</t>
  </si>
  <si>
    <t>miles on car</t>
  </si>
  <si>
    <t>miles per gallon</t>
  </si>
  <si>
    <t>monthly savings</t>
  </si>
  <si>
    <t>variation</t>
  </si>
  <si>
    <t>base</t>
  </si>
  <si>
    <t>date</t>
  </si>
  <si>
    <t>heating</t>
  </si>
  <si>
    <t>electric</t>
  </si>
  <si>
    <t>Dates</t>
  </si>
  <si>
    <t>Starting Year</t>
  </si>
  <si>
    <t>n</t>
  </si>
  <si>
    <t>electricity</t>
  </si>
  <si>
    <t>Put "y" if electricity is included.</t>
  </si>
  <si>
    <t>Put "y" if heating is included.</t>
  </si>
  <si>
    <t>Put "y" if water is included.</t>
  </si>
  <si>
    <t>Water</t>
  </si>
  <si>
    <t>water</t>
  </si>
  <si>
    <t>This should be calculated as directed in class.</t>
  </si>
  <si>
    <t>Car Expenses</t>
  </si>
  <si>
    <t>Repair Linear Model</t>
  </si>
  <si>
    <t>miles</t>
  </si>
  <si>
    <t>cost</t>
  </si>
  <si>
    <t>annual</t>
  </si>
  <si>
    <t>slope</t>
  </si>
  <si>
    <t>intercept</t>
  </si>
  <si>
    <t>total cost</t>
  </si>
  <si>
    <t>repair #</t>
  </si>
  <si>
    <t>%</t>
  </si>
  <si>
    <t>Gas</t>
  </si>
  <si>
    <t>mpg</t>
  </si>
  <si>
    <t>gas $/gal</t>
  </si>
  <si>
    <t>price per gallon</t>
  </si>
  <si>
    <t>in tank</t>
  </si>
  <si>
    <t xml:space="preserve">new in </t>
  </si>
  <si>
    <t>tank</t>
  </si>
  <si>
    <t>avg miles per day</t>
  </si>
  <si>
    <t>gas</t>
  </si>
  <si>
    <t>Cost</t>
  </si>
  <si>
    <t>Use these values.</t>
  </si>
  <si>
    <t>car maintenance</t>
  </si>
  <si>
    <t>Registration</t>
  </si>
  <si>
    <t>years old?</t>
  </si>
  <si>
    <t>original price</t>
  </si>
  <si>
    <t>local</t>
  </si>
  <si>
    <t>state</t>
  </si>
  <si>
    <t>total</t>
  </si>
  <si>
    <t>birth month (1-12)</t>
  </si>
  <si>
    <t>Pay for car registration this month.</t>
  </si>
  <si>
    <t>Food</t>
  </si>
  <si>
    <t>Tires</t>
  </si>
  <si>
    <t>Looks like you need new tires!</t>
  </si>
  <si>
    <t>Pay for car inspection this month.</t>
  </si>
  <si>
    <t>Inspection</t>
  </si>
  <si>
    <t>groceries</t>
  </si>
  <si>
    <t>monthly min</t>
  </si>
  <si>
    <t>monthly max</t>
  </si>
  <si>
    <t>lunch min</t>
  </si>
  <si>
    <t>lunch max</t>
  </si>
  <si>
    <t>dinner min</t>
  </si>
  <si>
    <t>dinner max</t>
  </si>
  <si>
    <t>Miscellaneous</t>
  </si>
  <si>
    <t>snack frequency</t>
  </si>
  <si>
    <t>coffee frequency</t>
  </si>
  <si>
    <t>Be honest. How many days between?</t>
  </si>
  <si>
    <t>coffee min</t>
  </si>
  <si>
    <t>coffee max</t>
  </si>
  <si>
    <t>snack min</t>
  </si>
  <si>
    <t>snack max</t>
  </si>
  <si>
    <t>Settings</t>
  </si>
  <si>
    <t>Meals Out</t>
  </si>
  <si>
    <t>Snacks</t>
  </si>
  <si>
    <t>Satisfy a snack craving.</t>
  </si>
  <si>
    <t>Buy something sweet.</t>
  </si>
  <si>
    <t>Get a snack to make your hunger go away.</t>
  </si>
  <si>
    <t>Treat yourself to a yummy snack</t>
  </si>
  <si>
    <t>Time for a snack!</t>
  </si>
  <si>
    <t>Snack Remarks</t>
  </si>
  <si>
    <t>Morning Treat</t>
  </si>
  <si>
    <t>Netflix</t>
  </si>
  <si>
    <t>Spending Money</t>
  </si>
  <si>
    <t>Random Spending</t>
  </si>
  <si>
    <t>max</t>
  </si>
  <si>
    <t>min</t>
  </si>
  <si>
    <t>Monthly Limits</t>
  </si>
  <si>
    <t>Your value must be approved by the teacher.</t>
  </si>
  <si>
    <t>App/Movie/Music</t>
  </si>
  <si>
    <t>Spending Habits</t>
  </si>
  <si>
    <t>apps/music/movies</t>
  </si>
  <si>
    <t>Purchases per year? (75 max)</t>
  </si>
  <si>
    <t>Dates or Out with Friends</t>
  </si>
  <si>
    <t>Go on a date or out with friends. Be specific. Enter amount.</t>
  </si>
  <si>
    <t>Take a day trip. Eat. Buy a souvenir. Enter expenses.</t>
  </si>
  <si>
    <t>Random Things</t>
  </si>
  <si>
    <t>Surprise a friend. Enter item and expenses.</t>
  </si>
  <si>
    <t>Take a day trip. Enter details and expenses.</t>
  </si>
  <si>
    <t>Buy a present or card for someone. Be specific. Enter amount.</t>
  </si>
  <si>
    <t>Buy cleaning supplies.</t>
  </si>
  <si>
    <t>Buy supplies for computer or printer.</t>
  </si>
  <si>
    <t>Mail a package.</t>
  </si>
  <si>
    <t>dry cleaning</t>
  </si>
  <si>
    <t>Donate to a charity. Be specific. Enter $5-$200.</t>
  </si>
  <si>
    <t>You lost money.</t>
  </si>
  <si>
    <t>Buy something for a hobby. Enter details and expenses.</t>
  </si>
  <si>
    <t>Your first paycheck is already entered. Do nothing.</t>
  </si>
  <si>
    <t>Your second paycheck is already entered. Do nothing.</t>
  </si>
  <si>
    <t>Challenge Level (1-3)</t>
  </si>
  <si>
    <t>Medical and Dental</t>
  </si>
  <si>
    <t>blood tests</t>
  </si>
  <si>
    <t>x-rays</t>
  </si>
  <si>
    <t>lab tests</t>
  </si>
  <si>
    <t>hospital visit</t>
  </si>
  <si>
    <t>dentist</t>
  </si>
  <si>
    <t>co-pay at doctor's office</t>
  </si>
  <si>
    <t>co-pay at specialist's office</t>
  </si>
  <si>
    <t>Bad Stuff</t>
  </si>
  <si>
    <t>The Really Bad Stuff</t>
  </si>
  <si>
    <t>The Medium Bad Stuff</t>
  </si>
  <si>
    <t>base number</t>
  </si>
  <si>
    <t>with challenge level</t>
  </si>
  <si>
    <t>Buy a bike, canoe, or kayak rack for your car.</t>
  </si>
  <si>
    <t>Pay to go to high school reunion.</t>
  </si>
  <si>
    <t>You need light bulbs.</t>
  </si>
  <si>
    <t>Buy a dehumidifier because the moisture is ruining your stuff.</t>
  </si>
  <si>
    <t>You desperately need new underwear.</t>
  </si>
  <si>
    <t>Buy a new pack of batteries.</t>
  </si>
  <si>
    <t>Computer repairs. At least it's cheaper than a new one.</t>
  </si>
  <si>
    <t>Flip a coin once. If it lands heads, you have decided to get a tattoo.</t>
  </si>
  <si>
    <t>You need ant traps before they carry away your furniture.</t>
  </si>
  <si>
    <t>A tire was shredded by a piece of metal. Buy a new pair.</t>
  </si>
  <si>
    <t>Buy new tools and/or a toolbox.</t>
  </si>
  <si>
    <t>A friend's pet peed on your carpet. Buy materials to remove the scent.</t>
  </si>
  <si>
    <t>You lost your wallet. Subtract a total of $243 from somewhere in your budget.</t>
  </si>
  <si>
    <t>Your favorite pants ripped and you need to replace them. You have a date!</t>
  </si>
  <si>
    <t>Buy an umbrella.</t>
  </si>
  <si>
    <t>Your went in the ocean with your cell phone. Replace it. Minimum cost shown.</t>
  </si>
  <si>
    <t>Buy a new chain for your bicycle. You have a trip with friends next weekend.</t>
  </si>
  <si>
    <t>Buy new filters for your vacuum cleaner.</t>
  </si>
  <si>
    <t>You accidentally put a hole in the wall and have to pay for repairs.</t>
  </si>
  <si>
    <t>Replace television remote.</t>
  </si>
  <si>
    <t>Fill tank on gas grill.</t>
  </si>
  <si>
    <t>Somone backed over your bicylce. Spend at least the amount shown for a new one.</t>
  </si>
  <si>
    <t>Buy a power drill to do projects.</t>
  </si>
  <si>
    <t>Buy a pair of water bottles for work.</t>
  </si>
  <si>
    <t>Your game console is toast. Use the correct price, not the one shown.</t>
  </si>
  <si>
    <t xml:space="preserve">Replace cordless home phone set. </t>
  </si>
  <si>
    <t>You need a new toaster.</t>
  </si>
  <si>
    <t>You backed over a neighbor's bicycle. Buy a replacement, please.</t>
  </si>
  <si>
    <t>Throw a dinner party. Really do it up!</t>
  </si>
  <si>
    <t>Your headphones were stolen. Replace them.</t>
  </si>
  <si>
    <t>Have a pet? It just got injured/sick, and guess who gets the vet bill?</t>
  </si>
  <si>
    <t>Buy a small amountof firewood for your fireplace. Romantic dinners here we come.</t>
  </si>
  <si>
    <t>You need a new coffee maker. You choose it. Spend at least the amount shown.</t>
  </si>
  <si>
    <t>Television is fried. Buy a new one. The price shown is a minimun.</t>
  </si>
  <si>
    <t>You need new shoes for work.</t>
  </si>
  <si>
    <t>Send flowers to the funeral of a friend's parent.</t>
  </si>
  <si>
    <t>You are a groomsman or bridesmaid. Travel to wedding, and stay in hotel.</t>
  </si>
  <si>
    <t>Friends want to go camping. You will need a sleeping bag.</t>
  </si>
  <si>
    <t>Buy flowers for a friend in the hospital.</t>
  </si>
  <si>
    <t>Travel across the country for family issues.</t>
  </si>
  <si>
    <t>You locked yourself out and lost your key. Pay a locksmith.</t>
  </si>
  <si>
    <t>Buy either a decoration or something for the kitchen.</t>
  </si>
  <si>
    <t>You cracked a tooth and need a crown. The amount shown is your part of the bill.</t>
  </si>
  <si>
    <t>Rent a tux (or buy a dress) for a formal event.</t>
  </si>
  <si>
    <t>You left your iPod charger on a trip and need a new one.</t>
  </si>
  <si>
    <t>Your laptop stopped working. Find a replacement. The price listed is a minimum.</t>
  </si>
  <si>
    <t xml:space="preserve">Sink clogs and requires plummer. </t>
  </si>
  <si>
    <t>Buy devices to remove the mice which seem to outnumber you in the home.</t>
  </si>
  <si>
    <t>You got in a small accident. You need to pay the $500 dedcutible.</t>
  </si>
  <si>
    <t>You were playing indoor football and accidentally broke a window. Have it fixed.</t>
  </si>
  <si>
    <t>Buy holiday decorations so that your parents are impressed when they visit.</t>
  </si>
  <si>
    <t>Someone backed into your car in a lot. Pay the $500 deductible.</t>
  </si>
  <si>
    <t>Repaint a room.</t>
  </si>
  <si>
    <t>Buy a toy for a holiday toy drive.</t>
  </si>
  <si>
    <t>Your bicycle or laptop was stolen. (Pick one.) Enter the cost of replacement.</t>
  </si>
  <si>
    <t>You need a new vacuum cleaner because the other one is smoking.</t>
  </si>
  <si>
    <t>Woops-parking ticket.</t>
  </si>
  <si>
    <t>You blew an engine block in your vehicle. Sorry.</t>
  </si>
  <si>
    <t>You dropped your cell phone in the toilet before your plan provided for a new one.</t>
  </si>
  <si>
    <t>Your sheets are old and grungy. Replace them. Find an actual cost.</t>
  </si>
  <si>
    <t>You sat on your glasses and destroyed them. Buy new ones.</t>
  </si>
  <si>
    <t>Pay for this speeding ticket, and increase your auto insurance by 10%.</t>
  </si>
  <si>
    <t>The Small Bad Stuff</t>
  </si>
  <si>
    <t>Good Stuff</t>
  </si>
  <si>
    <t>y</t>
  </si>
  <si>
    <t>You found some money on the streets. Yay for you.</t>
  </si>
  <si>
    <t>You won a scratch ticket. Woopee!</t>
  </si>
  <si>
    <t>You found some money you didn't know you had in a drawer.</t>
  </si>
  <si>
    <t>You cashed in your change jar.</t>
  </si>
  <si>
    <t>A friend paid you for helping with a project.</t>
  </si>
  <si>
    <t>You won a 50-50 raffle.</t>
  </si>
  <si>
    <t>birth day (1-31)</t>
  </si>
  <si>
    <t>Random Good Stuff</t>
  </si>
  <si>
    <t>Mavis</t>
  </si>
  <si>
    <t>Winklebaum</t>
  </si>
  <si>
    <t>Mom</t>
  </si>
  <si>
    <t>Dad</t>
  </si>
  <si>
    <t>Uncle Henry</t>
  </si>
  <si>
    <t>Grandpa Gerswhin</t>
  </si>
  <si>
    <t>Aunt Mable</t>
  </si>
  <si>
    <t>Grandma Lois</t>
  </si>
  <si>
    <t>Uncle Hector</t>
  </si>
  <si>
    <t>Aunt Melinda</t>
  </si>
  <si>
    <t>Grandpa Harry</t>
  </si>
  <si>
    <t>Grandma Helga</t>
  </si>
  <si>
    <t xml:space="preserve">Nana </t>
  </si>
  <si>
    <t>Grammy</t>
  </si>
  <si>
    <t>Grampy</t>
  </si>
  <si>
    <t>Uncle Ferdinand</t>
  </si>
  <si>
    <t>Aunt Florence</t>
  </si>
  <si>
    <t>Uncle Bertram</t>
  </si>
  <si>
    <t>Aunt Betty</t>
  </si>
  <si>
    <t>Grammy Smith</t>
  </si>
  <si>
    <t>Grandpa Nick</t>
  </si>
  <si>
    <t>Aunt Michele</t>
  </si>
  <si>
    <t>Uncle Wayne</t>
  </si>
  <si>
    <t>Aunt Cheyann</t>
  </si>
  <si>
    <t>Uncle Ed</t>
  </si>
  <si>
    <t>Grandpa Marcus</t>
  </si>
  <si>
    <t>Grammy Lin</t>
  </si>
  <si>
    <t>Uncle Evan</t>
  </si>
  <si>
    <t>Aunt Nicky</t>
  </si>
  <si>
    <t>Grandma Bella</t>
  </si>
  <si>
    <t>Grandpa Paul</t>
  </si>
  <si>
    <t>Aunt Emma</t>
  </si>
  <si>
    <t>Aunt Brianna</t>
  </si>
  <si>
    <t>Uncle Christian</t>
  </si>
  <si>
    <t>Mr. I</t>
  </si>
  <si>
    <t>Holiday</t>
  </si>
  <si>
    <t>Birthday &amp; Holiday</t>
  </si>
  <si>
    <t>Insurance</t>
  </si>
  <si>
    <t>Bi-annual car insurance premium.</t>
  </si>
  <si>
    <t>Have a pet? (y/n)</t>
  </si>
  <si>
    <t>Pets</t>
  </si>
  <si>
    <t>Netflix (per month)</t>
  </si>
  <si>
    <t>gym (per month)</t>
  </si>
  <si>
    <t>Type the name of the monthly service, and enter amount.</t>
  </si>
  <si>
    <t>monthly spending $</t>
  </si>
  <si>
    <t>Enter amount, or leave as 0 if not applicable.</t>
  </si>
  <si>
    <t>Gym</t>
  </si>
  <si>
    <t>other monthly #1</t>
  </si>
  <si>
    <t>other monthly #2</t>
  </si>
  <si>
    <t>Other #1</t>
  </si>
  <si>
    <t>Other #2</t>
  </si>
  <si>
    <t>Clothes</t>
  </si>
  <si>
    <t>Haircut</t>
  </si>
  <si>
    <t>Get your hair done. Enter a realistic value</t>
  </si>
  <si>
    <t>Buy make-up if you are female. Enter a realistic value.</t>
  </si>
  <si>
    <t>Guys, buy a gift for a girl.</t>
  </si>
  <si>
    <t>Reminders</t>
  </si>
  <si>
    <t>***Follow the directions on the REMINDER page.***</t>
  </si>
  <si>
    <t>Buy specific holiday presents for at least 4 people.  Be realistic.</t>
  </si>
  <si>
    <t>You forgot someone. Buy one more holiday present.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</si>
</sst>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52A3"/>
      <name val="Verdana"/>
      <family val="2"/>
    </font>
    <font>
      <b/>
      <sz val="16"/>
      <color theme="1"/>
      <name val="Calibri"/>
      <family val="2"/>
      <scheme val="minor"/>
    </font>
    <font>
      <sz val="10"/>
      <color rgb="FF333333"/>
      <name val="Verdana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164" fontId="4" fillId="0" borderId="0" xfId="0" applyNumberFormat="1" applyFont="1"/>
    <xf numFmtId="0" fontId="4" fillId="0" borderId="0" xfId="0" applyNumberFormat="1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2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0" fontId="0" fillId="0" borderId="2" xfId="0" applyBorder="1"/>
    <xf numFmtId="0" fontId="0" fillId="0" borderId="9" xfId="0" applyBorder="1"/>
    <xf numFmtId="3" fontId="0" fillId="2" borderId="1" xfId="0" applyNumberFormat="1" applyFill="1" applyBorder="1" applyAlignment="1">
      <alignment horizontal="center"/>
    </xf>
    <xf numFmtId="14" fontId="0" fillId="0" borderId="0" xfId="0" applyNumberFormat="1"/>
    <xf numFmtId="14" fontId="0" fillId="0" borderId="6" xfId="0" applyNumberFormat="1" applyBorder="1"/>
    <xf numFmtId="0" fontId="1" fillId="3" borderId="3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0" xfId="0" applyProtection="1">
      <protection hidden="1"/>
    </xf>
    <xf numFmtId="1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early%20Data%20Generato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 DATA"/>
      <sheetName val="RANDOMIZER"/>
      <sheetName val="Paychecks"/>
      <sheetName val="Utilities"/>
      <sheetName val="Car"/>
      <sheetName val="Food"/>
      <sheetName val="Spending $"/>
      <sheetName val="Medical"/>
      <sheetName val="Bad Things"/>
    </sheetNames>
    <sheetDataSet>
      <sheetData sheetId="0">
        <row r="4">
          <cell r="B4">
            <v>2018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C32" sqref="C32"/>
    </sheetView>
  </sheetViews>
  <sheetFormatPr defaultRowHeight="15" x14ac:dyDescent="0.25"/>
  <cols>
    <col min="1" max="1" width="22" customWidth="1"/>
    <col min="2" max="2" width="15.5703125" customWidth="1"/>
  </cols>
  <sheetData>
    <row r="1" spans="1:3" ht="21" x14ac:dyDescent="0.35">
      <c r="A1" s="3" t="s">
        <v>11</v>
      </c>
    </row>
    <row r="2" spans="1:3" x14ac:dyDescent="0.25">
      <c r="A2" s="4" t="s">
        <v>12</v>
      </c>
    </row>
    <row r="4" spans="1:3" x14ac:dyDescent="0.25">
      <c r="A4" s="5" t="s">
        <v>34</v>
      </c>
      <c r="B4" s="6">
        <v>2018</v>
      </c>
    </row>
    <row r="6" spans="1:3" x14ac:dyDescent="0.25">
      <c r="A6" t="s">
        <v>13</v>
      </c>
    </row>
    <row r="7" spans="1:3" x14ac:dyDescent="0.25">
      <c r="A7" s="5" t="s">
        <v>23</v>
      </c>
      <c r="B7" s="6" t="s">
        <v>217</v>
      </c>
    </row>
    <row r="8" spans="1:3" x14ac:dyDescent="0.25">
      <c r="A8" s="5" t="s">
        <v>24</v>
      </c>
      <c r="B8" s="6" t="s">
        <v>218</v>
      </c>
    </row>
    <row r="9" spans="1:3" x14ac:dyDescent="0.25">
      <c r="A9" s="5" t="s">
        <v>71</v>
      </c>
      <c r="B9" s="6">
        <v>3</v>
      </c>
    </row>
    <row r="10" spans="1:3" x14ac:dyDescent="0.25">
      <c r="A10" s="5" t="s">
        <v>215</v>
      </c>
      <c r="B10" s="6">
        <v>17</v>
      </c>
    </row>
    <row r="11" spans="1:3" x14ac:dyDescent="0.25">
      <c r="A11" s="5" t="s">
        <v>22</v>
      </c>
      <c r="B11" s="6">
        <v>1244</v>
      </c>
      <c r="C11" t="s">
        <v>42</v>
      </c>
    </row>
    <row r="13" spans="1:3" x14ac:dyDescent="0.25">
      <c r="A13" t="s">
        <v>14</v>
      </c>
      <c r="B13" s="7"/>
    </row>
    <row r="14" spans="1:3" x14ac:dyDescent="0.25">
      <c r="A14" s="5" t="s">
        <v>25</v>
      </c>
      <c r="B14" s="6">
        <v>20000</v>
      </c>
    </row>
    <row r="15" spans="1:3" x14ac:dyDescent="0.25">
      <c r="A15" s="5" t="s">
        <v>26</v>
      </c>
      <c r="B15" s="6">
        <v>32</v>
      </c>
    </row>
    <row r="16" spans="1:3" x14ac:dyDescent="0.25">
      <c r="A16" s="5" t="s">
        <v>55</v>
      </c>
      <c r="B16" s="6">
        <v>2.35</v>
      </c>
    </row>
    <row r="17" spans="1:3" x14ac:dyDescent="0.25">
      <c r="A17" s="5" t="s">
        <v>67</v>
      </c>
      <c r="B17" s="26">
        <v>18700</v>
      </c>
    </row>
    <row r="18" spans="1:3" x14ac:dyDescent="0.25">
      <c r="A18" s="5" t="s">
        <v>66</v>
      </c>
      <c r="B18" s="6">
        <v>4</v>
      </c>
    </row>
    <row r="19" spans="1:3" x14ac:dyDescent="0.25">
      <c r="A19" s="5" t="s">
        <v>27</v>
      </c>
      <c r="B19" s="6">
        <v>250</v>
      </c>
    </row>
    <row r="22" spans="1:3" x14ac:dyDescent="0.25">
      <c r="A22" t="s">
        <v>4</v>
      </c>
      <c r="B22" s="7"/>
    </row>
    <row r="23" spans="1:3" x14ac:dyDescent="0.25">
      <c r="A23" s="5" t="s">
        <v>15</v>
      </c>
      <c r="B23" s="6">
        <v>65</v>
      </c>
    </row>
    <row r="24" spans="1:3" x14ac:dyDescent="0.25">
      <c r="A24" s="5" t="s">
        <v>16</v>
      </c>
      <c r="B24" s="6">
        <v>85</v>
      </c>
    </row>
    <row r="25" spans="1:3" x14ac:dyDescent="0.25">
      <c r="A25" s="5" t="s">
        <v>18</v>
      </c>
      <c r="B25" s="6" t="s">
        <v>35</v>
      </c>
      <c r="C25" t="s">
        <v>38</v>
      </c>
    </row>
    <row r="26" spans="1:3" x14ac:dyDescent="0.25">
      <c r="A26" s="5" t="s">
        <v>17</v>
      </c>
      <c r="B26" s="6" t="s">
        <v>35</v>
      </c>
      <c r="C26" t="s">
        <v>37</v>
      </c>
    </row>
    <row r="27" spans="1:3" x14ac:dyDescent="0.25">
      <c r="A27" s="5" t="s">
        <v>19</v>
      </c>
      <c r="B27" s="6" t="s">
        <v>35</v>
      </c>
      <c r="C27" t="s">
        <v>39</v>
      </c>
    </row>
    <row r="29" spans="1:3" x14ac:dyDescent="0.25">
      <c r="A29" t="s">
        <v>85</v>
      </c>
    </row>
    <row r="30" spans="1:3" x14ac:dyDescent="0.25">
      <c r="A30" s="5" t="s">
        <v>20</v>
      </c>
      <c r="B30" s="6">
        <v>855</v>
      </c>
    </row>
    <row r="31" spans="1:3" x14ac:dyDescent="0.25">
      <c r="A31" s="5" t="s">
        <v>21</v>
      </c>
      <c r="B31" s="6">
        <v>335</v>
      </c>
    </row>
    <row r="32" spans="1:3" x14ac:dyDescent="0.25">
      <c r="A32" s="5" t="s">
        <v>261</v>
      </c>
      <c r="B32" s="6">
        <v>90</v>
      </c>
      <c r="C32" t="s">
        <v>109</v>
      </c>
    </row>
    <row r="33" spans="1:3" x14ac:dyDescent="0.25">
      <c r="A33" s="5" t="s">
        <v>258</v>
      </c>
      <c r="B33" s="6">
        <v>9</v>
      </c>
      <c r="C33" t="s">
        <v>262</v>
      </c>
    </row>
    <row r="34" spans="1:3" x14ac:dyDescent="0.25">
      <c r="A34" s="5" t="s">
        <v>259</v>
      </c>
      <c r="B34" s="6">
        <v>25</v>
      </c>
      <c r="C34" t="s">
        <v>262</v>
      </c>
    </row>
    <row r="35" spans="1:3" x14ac:dyDescent="0.25">
      <c r="A35" s="5" t="s">
        <v>264</v>
      </c>
      <c r="B35" s="6">
        <v>20</v>
      </c>
      <c r="C35" t="s">
        <v>260</v>
      </c>
    </row>
    <row r="36" spans="1:3" x14ac:dyDescent="0.25">
      <c r="A36" s="5" t="s">
        <v>265</v>
      </c>
      <c r="B36" s="6">
        <v>20</v>
      </c>
      <c r="C36" t="s">
        <v>260</v>
      </c>
    </row>
    <row r="37" spans="1:3" x14ac:dyDescent="0.25">
      <c r="A37" s="5" t="s">
        <v>256</v>
      </c>
      <c r="B37" s="6" t="s">
        <v>208</v>
      </c>
    </row>
    <row r="39" spans="1:3" x14ac:dyDescent="0.25">
      <c r="A39" t="s">
        <v>111</v>
      </c>
    </row>
    <row r="40" spans="1:3" x14ac:dyDescent="0.25">
      <c r="A40" s="5" t="s">
        <v>86</v>
      </c>
      <c r="B40" s="6">
        <v>5</v>
      </c>
      <c r="C40" t="s">
        <v>88</v>
      </c>
    </row>
    <row r="41" spans="1:3" x14ac:dyDescent="0.25">
      <c r="A41" s="5" t="s">
        <v>87</v>
      </c>
      <c r="B41" s="6">
        <v>3</v>
      </c>
      <c r="C41" t="s">
        <v>88</v>
      </c>
    </row>
    <row r="42" spans="1:3" x14ac:dyDescent="0.25">
      <c r="A42" s="5" t="s">
        <v>112</v>
      </c>
      <c r="B42" s="6">
        <v>10</v>
      </c>
      <c r="C42" t="s">
        <v>113</v>
      </c>
    </row>
    <row r="44" spans="1:3" x14ac:dyDescent="0.25">
      <c r="A44" s="5" t="s">
        <v>130</v>
      </c>
      <c r="B44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28" sqref="C28"/>
    </sheetView>
  </sheetViews>
  <sheetFormatPr defaultRowHeight="15" x14ac:dyDescent="0.25"/>
  <cols>
    <col min="1" max="1" width="10.7109375" bestFit="1" customWidth="1"/>
    <col min="11" max="11" width="20.5703125" customWidth="1"/>
  </cols>
  <sheetData>
    <row r="1" spans="1:11" ht="21" x14ac:dyDescent="0.35">
      <c r="A1" s="3" t="s">
        <v>207</v>
      </c>
    </row>
    <row r="4" spans="1:11" x14ac:dyDescent="0.25">
      <c r="A4" t="s">
        <v>216</v>
      </c>
      <c r="J4">
        <v>1</v>
      </c>
      <c r="K4" t="s">
        <v>219</v>
      </c>
    </row>
    <row r="5" spans="1:11" x14ac:dyDescent="0.25">
      <c r="A5" s="40">
        <f ca="1">RAND()</f>
        <v>0.85355878015297115</v>
      </c>
      <c r="B5" s="36">
        <f ca="1">CHOOSE(INT(3*RAND()+1),5,10,20)</f>
        <v>5</v>
      </c>
      <c r="C5" t="s">
        <v>209</v>
      </c>
      <c r="J5">
        <f>J4+1</f>
        <v>2</v>
      </c>
      <c r="K5" t="s">
        <v>220</v>
      </c>
    </row>
    <row r="6" spans="1:11" x14ac:dyDescent="0.25">
      <c r="A6" s="40">
        <f t="shared" ref="A6:A10" ca="1" si="0">RAND()</f>
        <v>0.65847716004200241</v>
      </c>
      <c r="B6" s="36">
        <f ca="1">CHOOSE(INT(5*RAND()+1),5,10,25,50,100)</f>
        <v>100</v>
      </c>
      <c r="C6" t="s">
        <v>210</v>
      </c>
      <c r="J6">
        <f t="shared" ref="J6:J36" si="1">J5+1</f>
        <v>3</v>
      </c>
      <c r="K6" t="s">
        <v>221</v>
      </c>
    </row>
    <row r="7" spans="1:11" x14ac:dyDescent="0.25">
      <c r="A7" s="40">
        <f t="shared" ca="1" si="0"/>
        <v>0.60671915330161574</v>
      </c>
      <c r="B7" s="36">
        <f ca="1">INT(40*RAND()+60)</f>
        <v>93</v>
      </c>
      <c r="C7" t="s">
        <v>214</v>
      </c>
      <c r="J7">
        <f t="shared" si="1"/>
        <v>4</v>
      </c>
      <c r="K7" t="s">
        <v>222</v>
      </c>
    </row>
    <row r="8" spans="1:11" x14ac:dyDescent="0.25">
      <c r="A8" s="40">
        <f t="shared" ca="1" si="0"/>
        <v>0.34895245847680745</v>
      </c>
      <c r="B8" s="36">
        <f ca="1">CHOOSE(INT(5*RAND()+1),5,10,20,40,60)</f>
        <v>40</v>
      </c>
      <c r="C8" t="s">
        <v>211</v>
      </c>
      <c r="J8">
        <f t="shared" si="1"/>
        <v>5</v>
      </c>
      <c r="K8" t="s">
        <v>223</v>
      </c>
    </row>
    <row r="9" spans="1:11" x14ac:dyDescent="0.25">
      <c r="A9" s="40">
        <f t="shared" ca="1" si="0"/>
        <v>0.16485091806609431</v>
      </c>
      <c r="B9" s="36">
        <f ca="1">INT(40*RAND()+20)</f>
        <v>30</v>
      </c>
      <c r="C9" t="s">
        <v>212</v>
      </c>
      <c r="J9">
        <f t="shared" si="1"/>
        <v>6</v>
      </c>
      <c r="K9" t="s">
        <v>224</v>
      </c>
    </row>
    <row r="10" spans="1:11" x14ac:dyDescent="0.25">
      <c r="A10" s="40">
        <f t="shared" ca="1" si="0"/>
        <v>0.59948096748665158</v>
      </c>
      <c r="B10" s="36">
        <f ca="1">CHOOSE(INT(4*RAND()+1),50,75,100,150)</f>
        <v>50</v>
      </c>
      <c r="C10" t="s">
        <v>213</v>
      </c>
      <c r="J10">
        <f t="shared" si="1"/>
        <v>7</v>
      </c>
      <c r="K10" t="s">
        <v>225</v>
      </c>
    </row>
    <row r="11" spans="1:11" x14ac:dyDescent="0.25">
      <c r="J11">
        <f t="shared" si="1"/>
        <v>8</v>
      </c>
      <c r="K11" t="s">
        <v>226</v>
      </c>
    </row>
    <row r="12" spans="1:11" x14ac:dyDescent="0.25">
      <c r="B12" s="1">
        <f ca="1">DATE('[1]PROFILE DATA'!$B$4,1,1)+RANDBETWEEN(20,450)</f>
        <v>43334</v>
      </c>
      <c r="C12">
        <f t="shared" ref="C12:C17" ca="1" si="2">INDEX(B$5:B$10,RANK(A5,A$5:A$10))</f>
        <v>5</v>
      </c>
      <c r="D12" t="str">
        <f t="shared" ref="D12:D17" ca="1" si="3">VLOOKUP(C12,B$5:C$10,2,FALSE)</f>
        <v>You found some money on the streets. Yay for you.</v>
      </c>
      <c r="J12">
        <f t="shared" si="1"/>
        <v>9</v>
      </c>
      <c r="K12" t="s">
        <v>227</v>
      </c>
    </row>
    <row r="13" spans="1:11" x14ac:dyDescent="0.25">
      <c r="B13" s="1">
        <f ca="1">DATE('[1]PROFILE DATA'!$B$4,1,1)+RANDBETWEEN(20,450)</f>
        <v>43166</v>
      </c>
      <c r="C13">
        <f t="shared" ca="1" si="2"/>
        <v>100</v>
      </c>
      <c r="D13" t="str">
        <f t="shared" ca="1" si="3"/>
        <v>You won a scratch ticket. Woopee!</v>
      </c>
      <c r="J13">
        <f t="shared" si="1"/>
        <v>10</v>
      </c>
      <c r="K13" t="s">
        <v>228</v>
      </c>
    </row>
    <row r="14" spans="1:11" x14ac:dyDescent="0.25">
      <c r="B14" s="1">
        <f ca="1">DATE('[1]PROFILE DATA'!$B$4,1,1)+RANDBETWEEN(20,450)</f>
        <v>43247</v>
      </c>
      <c r="C14">
        <f t="shared" ca="1" si="2"/>
        <v>93</v>
      </c>
      <c r="D14" t="str">
        <f t="shared" ca="1" si="3"/>
        <v>You won a 50-50 raffle.</v>
      </c>
      <c r="J14">
        <f t="shared" si="1"/>
        <v>11</v>
      </c>
      <c r="K14" t="s">
        <v>229</v>
      </c>
    </row>
    <row r="15" spans="1:11" x14ac:dyDescent="0.25">
      <c r="B15" s="1">
        <f ca="1">DATE('[1]PROFILE DATA'!$B$4,1,1)+RANDBETWEEN(20,450)</f>
        <v>43409</v>
      </c>
      <c r="C15">
        <f t="shared" ca="1" si="2"/>
        <v>30</v>
      </c>
      <c r="D15" t="str">
        <f t="shared" ca="1" si="3"/>
        <v>You cashed in your change jar.</v>
      </c>
      <c r="J15">
        <f t="shared" si="1"/>
        <v>12</v>
      </c>
      <c r="K15" t="s">
        <v>230</v>
      </c>
    </row>
    <row r="16" spans="1:11" x14ac:dyDescent="0.25">
      <c r="B16" s="1">
        <f ca="1">DATE('[1]PROFILE DATA'!$B$4,1,1)+RANDBETWEEN(20,450)</f>
        <v>43524</v>
      </c>
      <c r="C16">
        <f t="shared" ca="1" si="2"/>
        <v>50</v>
      </c>
      <c r="D16" t="str">
        <f t="shared" ca="1" si="3"/>
        <v>A friend paid you for helping with a project.</v>
      </c>
      <c r="J16">
        <f t="shared" si="1"/>
        <v>13</v>
      </c>
      <c r="K16" t="s">
        <v>231</v>
      </c>
    </row>
    <row r="17" spans="1:11" x14ac:dyDescent="0.25">
      <c r="B17" s="1">
        <f ca="1">DATE('[1]PROFILE DATA'!$B$4,1,1)+RANDBETWEEN(20,450)</f>
        <v>43244</v>
      </c>
      <c r="C17">
        <f t="shared" ca="1" si="2"/>
        <v>40</v>
      </c>
      <c r="D17" t="str">
        <f t="shared" ca="1" si="3"/>
        <v>You found some money you didn't know you had in a drawer.</v>
      </c>
      <c r="J17">
        <f t="shared" si="1"/>
        <v>14</v>
      </c>
      <c r="K17" t="s">
        <v>232</v>
      </c>
    </row>
    <row r="18" spans="1:11" x14ac:dyDescent="0.25">
      <c r="J18">
        <f t="shared" si="1"/>
        <v>15</v>
      </c>
      <c r="K18" t="s">
        <v>233</v>
      </c>
    </row>
    <row r="19" spans="1:11" x14ac:dyDescent="0.25">
      <c r="A19" t="s">
        <v>253</v>
      </c>
      <c r="J19">
        <f t="shared" si="1"/>
        <v>16</v>
      </c>
      <c r="K19" t="s">
        <v>234</v>
      </c>
    </row>
    <row r="20" spans="1:11" x14ac:dyDescent="0.25">
      <c r="J20">
        <f t="shared" si="1"/>
        <v>17</v>
      </c>
      <c r="K20" t="s">
        <v>235</v>
      </c>
    </row>
    <row r="21" spans="1:11" x14ac:dyDescent="0.25">
      <c r="A21" s="1">
        <f>DATE('PROFILE DATA'!B4,'PROFILE DATA'!B9,'PROFILE DATA'!B10)</f>
        <v>43176</v>
      </c>
      <c r="B21" s="41">
        <f ca="1">CHOOSE(RANDBETWEEN(1,5),5,10,20,50,100)</f>
        <v>20</v>
      </c>
      <c r="C21" t="str">
        <f ca="1">CONCATENATE("Happy birthday, ",'PROFILE DATA'!B$7,". ",VLOOKUP(RANDBETWEEN(1,33),J4:K36,2)," has given you $",B21,".")</f>
        <v>Happy birthday, Mavis. Uncle Evan has given you $20.</v>
      </c>
      <c r="J21">
        <f t="shared" si="1"/>
        <v>18</v>
      </c>
      <c r="K21" t="s">
        <v>236</v>
      </c>
    </row>
    <row r="22" spans="1:11" x14ac:dyDescent="0.25">
      <c r="A22" s="1">
        <f>DATE('PROFILE DATA'!B4+1,'PROFILE DATA'!B9,'PROFILE DATA'!B10)</f>
        <v>43541</v>
      </c>
      <c r="B22" s="41">
        <f ca="1">CHOOSE(RANDBETWEEN(1,5),5,10,20,50,100)</f>
        <v>50</v>
      </c>
      <c r="C22" t="str">
        <f ca="1">CONCATENATE("Happy birthday, ",'PROFILE DATA'!B$7,". ",VLOOKUP(RANDBETWEEN(1,33),J5:K37,2)," has given you $",B22,".")</f>
        <v>Happy birthday, Mavis. Grampy has given you $50.</v>
      </c>
      <c r="J22">
        <f t="shared" si="1"/>
        <v>19</v>
      </c>
      <c r="K22" t="s">
        <v>237</v>
      </c>
    </row>
    <row r="23" spans="1:11" x14ac:dyDescent="0.25">
      <c r="A23" s="1">
        <f>DATE('PROFILE DATA'!B4,12,23)</f>
        <v>43457</v>
      </c>
      <c r="B23" s="41">
        <f ca="1">CHOOSE(RANDBETWEEN(1,3),50,100,200)</f>
        <v>100</v>
      </c>
      <c r="C23" t="str">
        <f ca="1">CONCATENATE("Happy holidays, ",'PROFILE DATA'!B$7,". ",VLOOKUP(RANDBETWEEN(1,33),J6:K38,2)," has given you $",B23,".")</f>
        <v>Happy holidays, Mavis. Uncle Bertram has given you $100.</v>
      </c>
      <c r="J23">
        <f t="shared" si="1"/>
        <v>20</v>
      </c>
      <c r="K23" t="s">
        <v>238</v>
      </c>
    </row>
    <row r="24" spans="1:11" x14ac:dyDescent="0.25">
      <c r="J24">
        <f t="shared" si="1"/>
        <v>21</v>
      </c>
      <c r="K24" t="s">
        <v>239</v>
      </c>
    </row>
    <row r="25" spans="1:11" x14ac:dyDescent="0.25">
      <c r="J25">
        <f t="shared" si="1"/>
        <v>22</v>
      </c>
      <c r="K25" t="s">
        <v>240</v>
      </c>
    </row>
    <row r="26" spans="1:11" x14ac:dyDescent="0.25">
      <c r="J26">
        <f t="shared" si="1"/>
        <v>23</v>
      </c>
      <c r="K26" t="s">
        <v>241</v>
      </c>
    </row>
    <row r="27" spans="1:11" x14ac:dyDescent="0.25">
      <c r="J27">
        <f t="shared" si="1"/>
        <v>24</v>
      </c>
      <c r="K27" t="s">
        <v>242</v>
      </c>
    </row>
    <row r="28" spans="1:11" x14ac:dyDescent="0.25">
      <c r="J28">
        <f t="shared" si="1"/>
        <v>25</v>
      </c>
      <c r="K28" t="s">
        <v>243</v>
      </c>
    </row>
    <row r="29" spans="1:11" x14ac:dyDescent="0.25">
      <c r="J29">
        <f t="shared" si="1"/>
        <v>26</v>
      </c>
      <c r="K29" t="s">
        <v>244</v>
      </c>
    </row>
    <row r="30" spans="1:11" x14ac:dyDescent="0.25">
      <c r="J30">
        <f t="shared" si="1"/>
        <v>27</v>
      </c>
      <c r="K30" t="s">
        <v>245</v>
      </c>
    </row>
    <row r="31" spans="1:11" x14ac:dyDescent="0.25">
      <c r="J31">
        <f t="shared" si="1"/>
        <v>28</v>
      </c>
      <c r="K31" t="s">
        <v>246</v>
      </c>
    </row>
    <row r="32" spans="1:11" x14ac:dyDescent="0.25">
      <c r="J32">
        <f t="shared" si="1"/>
        <v>29</v>
      </c>
      <c r="K32" t="s">
        <v>247</v>
      </c>
    </row>
    <row r="33" spans="10:11" x14ac:dyDescent="0.25">
      <c r="J33">
        <f t="shared" si="1"/>
        <v>30</v>
      </c>
      <c r="K33" t="s">
        <v>248</v>
      </c>
    </row>
    <row r="34" spans="10:11" x14ac:dyDescent="0.25">
      <c r="J34">
        <f t="shared" si="1"/>
        <v>31</v>
      </c>
      <c r="K34" t="s">
        <v>249</v>
      </c>
    </row>
    <row r="35" spans="10:11" x14ac:dyDescent="0.25">
      <c r="J35">
        <f t="shared" si="1"/>
        <v>32</v>
      </c>
      <c r="K35" t="s">
        <v>250</v>
      </c>
    </row>
    <row r="36" spans="10:11" x14ac:dyDescent="0.25">
      <c r="J36">
        <f t="shared" si="1"/>
        <v>33</v>
      </c>
      <c r="K36" t="s">
        <v>251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opLeftCell="A61" workbookViewId="0">
      <selection activeCell="C76" sqref="C76"/>
    </sheetView>
  </sheetViews>
  <sheetFormatPr defaultRowHeight="15" x14ac:dyDescent="0.25"/>
  <cols>
    <col min="2" max="2" width="16.28515625" customWidth="1"/>
    <col min="3" max="3" width="56.5703125" customWidth="1"/>
    <col min="7" max="7" width="12" customWidth="1"/>
    <col min="8" max="8" width="44.5703125" customWidth="1"/>
  </cols>
  <sheetData>
    <row r="1" spans="1:9" ht="21" x14ac:dyDescent="0.35">
      <c r="A1" s="3" t="s">
        <v>85</v>
      </c>
    </row>
    <row r="3" spans="1:9" x14ac:dyDescent="0.25">
      <c r="A3" t="s">
        <v>257</v>
      </c>
      <c r="B3">
        <f ca="1">RANDBETWEEN(1,25)</f>
        <v>21</v>
      </c>
      <c r="F3" t="s">
        <v>266</v>
      </c>
      <c r="G3">
        <f ca="1">RANDBETWEEN(1,25)</f>
        <v>23</v>
      </c>
    </row>
    <row r="4" spans="1:9" x14ac:dyDescent="0.25">
      <c r="A4">
        <v>1</v>
      </c>
      <c r="B4" s="1">
        <f ca="1">IF('PROFILE DATA'!B$37&lt;&gt;"n",DATE('PROFILE DATA'!B$4,A4,B$3),"")</f>
        <v>43121</v>
      </c>
      <c r="C4" t="str">
        <f>IF('PROFILE DATA'!B$37&lt;&gt;"n","Buy pet supplies. Be realistic when writing correct costs.","blank")</f>
        <v>Buy pet supplies. Be realistic when writing correct costs.</v>
      </c>
      <c r="D4">
        <f>IF(C4="blank","",0)</f>
        <v>0</v>
      </c>
      <c r="F4">
        <v>1</v>
      </c>
      <c r="G4" s="1">
        <f ca="1">IF('PROFILE DATA'!B$35&lt;&gt;0,DATE('PROFILE DATA'!B$4,F4,G$3),"")</f>
        <v>43123</v>
      </c>
      <c r="H4" t="str">
        <f>IF('PROFILE DATA'!B$35&lt;&gt;0,'PROFILE DATA'!A$35,"blank")</f>
        <v>other monthly #1</v>
      </c>
      <c r="I4">
        <f>IF(H4="blank","",'PROFILE DATA'!B$35)</f>
        <v>20</v>
      </c>
    </row>
    <row r="5" spans="1:9" x14ac:dyDescent="0.25">
      <c r="A5">
        <f>A4+1</f>
        <v>2</v>
      </c>
      <c r="B5" s="1">
        <f ca="1">IF('PROFILE DATA'!B$37&lt;&gt;"n",DATE('PROFILE DATA'!B$4,A5,B$3),"")</f>
        <v>43152</v>
      </c>
      <c r="C5" t="str">
        <f>IF('PROFILE DATA'!B$37&lt;&gt;"n","Buy pet supplies. Be realistic when writing correct costs.","blank")</f>
        <v>Buy pet supplies. Be realistic when writing correct costs.</v>
      </c>
      <c r="D5">
        <f t="shared" ref="D5:D18" si="0">IF(C5="blank","",0)</f>
        <v>0</v>
      </c>
      <c r="F5">
        <f>F4+1</f>
        <v>2</v>
      </c>
      <c r="G5" s="1">
        <f ca="1">IF('PROFILE DATA'!B$35&lt;&gt;0,DATE('PROFILE DATA'!B$4,F5,G$3),"")</f>
        <v>43154</v>
      </c>
      <c r="H5" t="str">
        <f>IF('PROFILE DATA'!B$35&lt;&gt;0,'PROFILE DATA'!A$35,"blank")</f>
        <v>other monthly #1</v>
      </c>
      <c r="I5">
        <f>IF(H5="blank","",'PROFILE DATA'!B$35)</f>
        <v>20</v>
      </c>
    </row>
    <row r="6" spans="1:9" x14ac:dyDescent="0.25">
      <c r="A6">
        <f t="shared" ref="A6:A14" si="1">A5+1</f>
        <v>3</v>
      </c>
      <c r="B6" s="1">
        <f ca="1">IF('PROFILE DATA'!B$37&lt;&gt;"n",DATE('PROFILE DATA'!B$4,A6,B$3),"")</f>
        <v>43180</v>
      </c>
      <c r="C6" t="str">
        <f>IF('PROFILE DATA'!B$37&lt;&gt;"n","Buy pet supplies. Be realistic when writing correct costs.","blank")</f>
        <v>Buy pet supplies. Be realistic when writing correct costs.</v>
      </c>
      <c r="D6">
        <f t="shared" si="0"/>
        <v>0</v>
      </c>
      <c r="F6">
        <f t="shared" ref="F6:F14" si="2">F5+1</f>
        <v>3</v>
      </c>
      <c r="G6" s="1">
        <f ca="1">IF('PROFILE DATA'!B$35&lt;&gt;0,DATE('PROFILE DATA'!B$4,F6,G$3),"")</f>
        <v>43182</v>
      </c>
      <c r="H6" t="str">
        <f>IF('PROFILE DATA'!B$35&lt;&gt;0,'PROFILE DATA'!A$35,"blank")</f>
        <v>other monthly #1</v>
      </c>
      <c r="I6">
        <f>IF(H6="blank","",'PROFILE DATA'!B$35)</f>
        <v>20</v>
      </c>
    </row>
    <row r="7" spans="1:9" x14ac:dyDescent="0.25">
      <c r="A7">
        <f t="shared" si="1"/>
        <v>4</v>
      </c>
      <c r="B7" s="1">
        <f ca="1">IF('PROFILE DATA'!B$37&lt;&gt;"n",DATE('PROFILE DATA'!B$4,A7,B$3),"")</f>
        <v>43211</v>
      </c>
      <c r="C7" t="str">
        <f>IF('PROFILE DATA'!B$37&lt;&gt;"n","Buy pet supplies. Be realistic when writing correct costs.","blank")</f>
        <v>Buy pet supplies. Be realistic when writing correct costs.</v>
      </c>
      <c r="D7">
        <f t="shared" si="0"/>
        <v>0</v>
      </c>
      <c r="F7">
        <f t="shared" si="2"/>
        <v>4</v>
      </c>
      <c r="G7" s="1">
        <f ca="1">IF('PROFILE DATA'!B$35&lt;&gt;0,DATE('PROFILE DATA'!B$4,F7,G$3),"")</f>
        <v>43213</v>
      </c>
      <c r="H7" t="str">
        <f>IF('PROFILE DATA'!B$35&lt;&gt;0,'PROFILE DATA'!A$35,"blank")</f>
        <v>other monthly #1</v>
      </c>
      <c r="I7">
        <f>IF(H7="blank","",'PROFILE DATA'!B$35)</f>
        <v>20</v>
      </c>
    </row>
    <row r="8" spans="1:9" x14ac:dyDescent="0.25">
      <c r="A8">
        <f t="shared" si="1"/>
        <v>5</v>
      </c>
      <c r="B8" s="1">
        <f ca="1">IF('PROFILE DATA'!B$37&lt;&gt;"n",DATE('PROFILE DATA'!B$4,A8,B$3),"")</f>
        <v>43241</v>
      </c>
      <c r="C8" t="str">
        <f>IF('PROFILE DATA'!B$37&lt;&gt;"n","Buy pet supplies. Be realistic when writing correct costs.","blank")</f>
        <v>Buy pet supplies. Be realistic when writing correct costs.</v>
      </c>
      <c r="D8">
        <f t="shared" si="0"/>
        <v>0</v>
      </c>
      <c r="F8">
        <f t="shared" si="2"/>
        <v>5</v>
      </c>
      <c r="G8" s="1">
        <f ca="1">IF('PROFILE DATA'!B$35&lt;&gt;0,DATE('PROFILE DATA'!B$4,F8,G$3),"")</f>
        <v>43243</v>
      </c>
      <c r="H8" t="str">
        <f>IF('PROFILE DATA'!B$35&lt;&gt;0,'PROFILE DATA'!A$35,"blank")</f>
        <v>other monthly #1</v>
      </c>
      <c r="I8">
        <f>IF(H8="blank","",'PROFILE DATA'!B$35)</f>
        <v>20</v>
      </c>
    </row>
    <row r="9" spans="1:9" x14ac:dyDescent="0.25">
      <c r="A9">
        <f t="shared" si="1"/>
        <v>6</v>
      </c>
      <c r="B9" s="1">
        <f ca="1">IF('PROFILE DATA'!B$37&lt;&gt;"n",DATE('PROFILE DATA'!B$4,A9,B$3),"")</f>
        <v>43272</v>
      </c>
      <c r="C9" t="str">
        <f>IF('PROFILE DATA'!B$37&lt;&gt;"n","Buy pet supplies. Be realistic when writing correct costs.","blank")</f>
        <v>Buy pet supplies. Be realistic when writing correct costs.</v>
      </c>
      <c r="D9">
        <f t="shared" si="0"/>
        <v>0</v>
      </c>
      <c r="F9">
        <f t="shared" si="2"/>
        <v>6</v>
      </c>
      <c r="G9" s="1">
        <f ca="1">IF('PROFILE DATA'!B$35&lt;&gt;0,DATE('PROFILE DATA'!B$4,F9,G$3),"")</f>
        <v>43274</v>
      </c>
      <c r="H9" t="str">
        <f>IF('PROFILE DATA'!B$35&lt;&gt;0,'PROFILE DATA'!A$35,"blank")</f>
        <v>other monthly #1</v>
      </c>
      <c r="I9">
        <f>IF(H9="blank","",'PROFILE DATA'!B$35)</f>
        <v>20</v>
      </c>
    </row>
    <row r="10" spans="1:9" x14ac:dyDescent="0.25">
      <c r="A10">
        <f t="shared" si="1"/>
        <v>7</v>
      </c>
      <c r="B10" s="1">
        <f ca="1">IF('PROFILE DATA'!B$37&lt;&gt;"n",DATE('PROFILE DATA'!B$4,A10,B$3),"")</f>
        <v>43302</v>
      </c>
      <c r="C10" t="str">
        <f>IF('PROFILE DATA'!B$37&lt;&gt;"n","Buy pet supplies. Be realistic when writing correct costs.","blank")</f>
        <v>Buy pet supplies. Be realistic when writing correct costs.</v>
      </c>
      <c r="D10">
        <f t="shared" si="0"/>
        <v>0</v>
      </c>
      <c r="F10">
        <f t="shared" si="2"/>
        <v>7</v>
      </c>
      <c r="G10" s="1">
        <f ca="1">IF('PROFILE DATA'!B$35&lt;&gt;0,DATE('PROFILE DATA'!B$4,F10,G$3),"")</f>
        <v>43304</v>
      </c>
      <c r="H10" t="str">
        <f>IF('PROFILE DATA'!B$35&lt;&gt;0,'PROFILE DATA'!A$35,"blank")</f>
        <v>other monthly #1</v>
      </c>
      <c r="I10">
        <f>IF(H10="blank","",'PROFILE DATA'!B$35)</f>
        <v>20</v>
      </c>
    </row>
    <row r="11" spans="1:9" x14ac:dyDescent="0.25">
      <c r="A11">
        <f t="shared" si="1"/>
        <v>8</v>
      </c>
      <c r="B11" s="1">
        <f ca="1">IF('PROFILE DATA'!B$37&lt;&gt;"n",DATE('PROFILE DATA'!B$4,A11,B$3),"")</f>
        <v>43333</v>
      </c>
      <c r="C11" t="str">
        <f>IF('PROFILE DATA'!B$37&lt;&gt;"n","Buy pet supplies. Be realistic when writing correct costs.","blank")</f>
        <v>Buy pet supplies. Be realistic when writing correct costs.</v>
      </c>
      <c r="D11">
        <f t="shared" si="0"/>
        <v>0</v>
      </c>
      <c r="F11">
        <f t="shared" si="2"/>
        <v>8</v>
      </c>
      <c r="G11" s="1">
        <f ca="1">IF('PROFILE DATA'!B$35&lt;&gt;0,DATE('PROFILE DATA'!B$4,F11,G$3),"")</f>
        <v>43335</v>
      </c>
      <c r="H11" t="str">
        <f>IF('PROFILE DATA'!B$35&lt;&gt;0,'PROFILE DATA'!A$35,"blank")</f>
        <v>other monthly #1</v>
      </c>
      <c r="I11">
        <f>IF(H11="blank","",'PROFILE DATA'!B$35)</f>
        <v>20</v>
      </c>
    </row>
    <row r="12" spans="1:9" x14ac:dyDescent="0.25">
      <c r="A12">
        <f t="shared" si="1"/>
        <v>9</v>
      </c>
      <c r="B12" s="1">
        <f ca="1">IF('PROFILE DATA'!B$37&lt;&gt;"n",DATE('PROFILE DATA'!B$4,A12,B$3),"")</f>
        <v>43364</v>
      </c>
      <c r="C12" t="str">
        <f>IF('PROFILE DATA'!B$37&lt;&gt;"n","Buy pet supplies. Be realistic when writing correct costs.","blank")</f>
        <v>Buy pet supplies. Be realistic when writing correct costs.</v>
      </c>
      <c r="D12">
        <f t="shared" si="0"/>
        <v>0</v>
      </c>
      <c r="F12">
        <f t="shared" si="2"/>
        <v>9</v>
      </c>
      <c r="G12" s="1">
        <f ca="1">IF('PROFILE DATA'!B$35&lt;&gt;0,DATE('PROFILE DATA'!B$4,F12,G$3),"")</f>
        <v>43366</v>
      </c>
      <c r="H12" t="str">
        <f>IF('PROFILE DATA'!B$35&lt;&gt;0,'PROFILE DATA'!A$35,"blank")</f>
        <v>other monthly #1</v>
      </c>
      <c r="I12">
        <f>IF(H12="blank","",'PROFILE DATA'!B$35)</f>
        <v>20</v>
      </c>
    </row>
    <row r="13" spans="1:9" x14ac:dyDescent="0.25">
      <c r="A13">
        <f t="shared" si="1"/>
        <v>10</v>
      </c>
      <c r="B13" s="1">
        <f ca="1">IF('PROFILE DATA'!B$37&lt;&gt;"n",DATE('PROFILE DATA'!B$4,A13,B$3),"")</f>
        <v>43394</v>
      </c>
      <c r="C13" t="str">
        <f>IF('PROFILE DATA'!B$37&lt;&gt;"n","Buy pet supplies. Be realistic when writing correct costs.","blank")</f>
        <v>Buy pet supplies. Be realistic when writing correct costs.</v>
      </c>
      <c r="D13">
        <f t="shared" si="0"/>
        <v>0</v>
      </c>
      <c r="F13">
        <f t="shared" si="2"/>
        <v>10</v>
      </c>
      <c r="G13" s="1">
        <f ca="1">IF('PROFILE DATA'!B$35&lt;&gt;0,DATE('PROFILE DATA'!B$4,F13,G$3),"")</f>
        <v>43396</v>
      </c>
      <c r="H13" t="str">
        <f>IF('PROFILE DATA'!B$35&lt;&gt;0,'PROFILE DATA'!A$35,"blank")</f>
        <v>other monthly #1</v>
      </c>
      <c r="I13">
        <f>IF(H13="blank","",'PROFILE DATA'!B$35)</f>
        <v>20</v>
      </c>
    </row>
    <row r="14" spans="1:9" x14ac:dyDescent="0.25">
      <c r="A14">
        <f t="shared" si="1"/>
        <v>11</v>
      </c>
      <c r="B14" s="1">
        <f ca="1">IF('PROFILE DATA'!B$37&lt;&gt;"n",DATE('PROFILE DATA'!B$4,A14,B$3),"")</f>
        <v>43425</v>
      </c>
      <c r="C14" t="str">
        <f>IF('PROFILE DATA'!B$37&lt;&gt;"n","Buy pet supplies. Be realistic when writing correct costs.","blank")</f>
        <v>Buy pet supplies. Be realistic when writing correct costs.</v>
      </c>
      <c r="D14">
        <f t="shared" si="0"/>
        <v>0</v>
      </c>
      <c r="F14">
        <f t="shared" si="2"/>
        <v>11</v>
      </c>
      <c r="G14" s="1">
        <f ca="1">IF('PROFILE DATA'!B$35&lt;&gt;0,DATE('PROFILE DATA'!B$4,F14,G$3),"")</f>
        <v>43427</v>
      </c>
      <c r="H14" t="str">
        <f>IF('PROFILE DATA'!B$35&lt;&gt;0,'PROFILE DATA'!A$35,"blank")</f>
        <v>other monthly #1</v>
      </c>
      <c r="I14">
        <f>IF(H14="blank","",'PROFILE DATA'!B$35)</f>
        <v>20</v>
      </c>
    </row>
    <row r="15" spans="1:9" x14ac:dyDescent="0.25">
      <c r="A15">
        <f>A14+1</f>
        <v>12</v>
      </c>
      <c r="B15" s="1">
        <f ca="1">IF('PROFILE DATA'!B$37&lt;&gt;"n",DATE('PROFILE DATA'!B$4,A15,B$3),"")</f>
        <v>43455</v>
      </c>
      <c r="C15" t="str">
        <f>IF('PROFILE DATA'!B$37&lt;&gt;"n","Buy pet supplies. Be realistic when writing correct costs.","blank")</f>
        <v>Buy pet supplies. Be realistic when writing correct costs.</v>
      </c>
      <c r="D15">
        <f t="shared" si="0"/>
        <v>0</v>
      </c>
      <c r="F15">
        <f>F14+1</f>
        <v>12</v>
      </c>
      <c r="G15" s="1">
        <f ca="1">IF('PROFILE DATA'!B$35&lt;&gt;0,DATE('PROFILE DATA'!B$4,F15,G$3),"")</f>
        <v>43457</v>
      </c>
      <c r="H15" t="str">
        <f>IF('PROFILE DATA'!B$35&lt;&gt;0,'PROFILE DATA'!A$35,"blank")</f>
        <v>other monthly #1</v>
      </c>
      <c r="I15">
        <f>IF(H15="blank","",'PROFILE DATA'!B$35)</f>
        <v>20</v>
      </c>
    </row>
    <row r="16" spans="1:9" x14ac:dyDescent="0.25">
      <c r="A16">
        <v>1</v>
      </c>
      <c r="B16" s="1">
        <f ca="1">IF('PROFILE DATA'!B$37&lt;&gt;"n",DATE('PROFILE DATA'!B$4+1,A16,B$3),"")</f>
        <v>43486</v>
      </c>
      <c r="C16" t="str">
        <f>IF('PROFILE DATA'!B$37&lt;&gt;"n","Buy pet supplies. Be realistic when writing correct costs.","blank")</f>
        <v>Buy pet supplies. Be realistic when writing correct costs.</v>
      </c>
      <c r="D16">
        <f t="shared" si="0"/>
        <v>0</v>
      </c>
      <c r="F16">
        <v>1</v>
      </c>
      <c r="G16" s="1">
        <f ca="1">IF('PROFILE DATA'!B$35&lt;&gt;0,DATE('PROFILE DATA'!B$4+1,F16,G$3),"")</f>
        <v>43488</v>
      </c>
      <c r="H16" t="str">
        <f>IF('PROFILE DATA'!B$35&lt;&gt;0,'PROFILE DATA'!A$35,"blank")</f>
        <v>other monthly #1</v>
      </c>
      <c r="I16">
        <f>IF(H16="blank","",'PROFILE DATA'!B$35)</f>
        <v>20</v>
      </c>
    </row>
    <row r="17" spans="1:9" x14ac:dyDescent="0.25">
      <c r="A17">
        <f t="shared" ref="A17:A18" si="3">A16+1</f>
        <v>2</v>
      </c>
      <c r="B17" s="1">
        <f ca="1">IF('PROFILE DATA'!B$37&lt;&gt;"n",DATE('PROFILE DATA'!B$4+1,A17,B$3),"")</f>
        <v>43517</v>
      </c>
      <c r="C17" t="str">
        <f>IF('PROFILE DATA'!B$37&lt;&gt;"n","Buy pet supplies. Be realistic when writing correct costs.","blank")</f>
        <v>Buy pet supplies. Be realistic when writing correct costs.</v>
      </c>
      <c r="D17">
        <f t="shared" si="0"/>
        <v>0</v>
      </c>
      <c r="F17">
        <f t="shared" ref="F17:F18" si="4">F16+1</f>
        <v>2</v>
      </c>
      <c r="G17" s="1">
        <f ca="1">IF('PROFILE DATA'!B$35&lt;&gt;0,DATE('PROFILE DATA'!B$4+1,F17,G$3),"")</f>
        <v>43519</v>
      </c>
      <c r="H17" t="str">
        <f>IF('PROFILE DATA'!B$35&lt;&gt;0,'PROFILE DATA'!A$35,"blank")</f>
        <v>other monthly #1</v>
      </c>
      <c r="I17">
        <f>IF(H17="blank","",'PROFILE DATA'!B$35)</f>
        <v>20</v>
      </c>
    </row>
    <row r="18" spans="1:9" x14ac:dyDescent="0.25">
      <c r="A18">
        <f t="shared" si="3"/>
        <v>3</v>
      </c>
      <c r="B18" s="1">
        <f ca="1">IF('PROFILE DATA'!B$37&lt;&gt;"n",DATE('PROFILE DATA'!B$4+1,A18,B$3),"")</f>
        <v>43545</v>
      </c>
      <c r="C18" t="str">
        <f>IF('PROFILE DATA'!B$37&lt;&gt;"n","Buy pet supplies. Be realistic when writing correct costs.","blank")</f>
        <v>Buy pet supplies. Be realistic when writing correct costs.</v>
      </c>
      <c r="D18">
        <f t="shared" si="0"/>
        <v>0</v>
      </c>
      <c r="F18">
        <f t="shared" si="4"/>
        <v>3</v>
      </c>
      <c r="G18" s="1">
        <f ca="1">IF('PROFILE DATA'!B$35&lt;&gt;0,DATE('PROFILE DATA'!B$4+1,F18,G$3),"")</f>
        <v>43547</v>
      </c>
      <c r="H18" t="str">
        <f>IF('PROFILE DATA'!B$35&lt;&gt;0,'PROFILE DATA'!A$35,"blank")</f>
        <v>other monthly #1</v>
      </c>
      <c r="I18">
        <f>IF(H18="blank","",'PROFILE DATA'!B$35)</f>
        <v>20</v>
      </c>
    </row>
    <row r="19" spans="1:9" x14ac:dyDescent="0.25">
      <c r="B19" s="1">
        <f ca="1">IF('PROFILE DATA'!B$37&lt;&gt;"n",DATE('PROFILE DATA'!B$4,1,1)+RANDBETWEEN(20,140),"")</f>
        <v>43195</v>
      </c>
      <c r="C19" t="str">
        <f ca="1">IF(B19="","blank","Take your pet in for a physical.")</f>
        <v>Take your pet in for a physical.</v>
      </c>
      <c r="D19">
        <f ca="1">IF(B19="","",RANDBETWEEN(8525,14025)/100)</f>
        <v>102.48</v>
      </c>
    </row>
    <row r="20" spans="1:9" x14ac:dyDescent="0.25">
      <c r="B20" s="1">
        <f ca="1">IF('PROFILE DATA'!B$37&lt;&gt;"n",DATE('PROFILE DATA'!B$4,1,1)+RANDBETWEEN(20,140),"")</f>
        <v>43177</v>
      </c>
      <c r="C20" t="str">
        <f ca="1">IF(B20="","blank","Your pet requires emergency care.")</f>
        <v>Your pet requires emergency care.</v>
      </c>
      <c r="D20">
        <f ca="1">IF(B20="","",RANDBETWEEN(24525,43025)/100)</f>
        <v>320.45999999999998</v>
      </c>
    </row>
    <row r="22" spans="1:9" x14ac:dyDescent="0.25">
      <c r="A22" t="s">
        <v>103</v>
      </c>
      <c r="B22">
        <f ca="1">RANDBETWEEN(1,25)</f>
        <v>15</v>
      </c>
      <c r="F22" t="s">
        <v>267</v>
      </c>
      <c r="G22">
        <f ca="1">RANDBETWEEN(1,25)</f>
        <v>3</v>
      </c>
    </row>
    <row r="23" spans="1:9" x14ac:dyDescent="0.25">
      <c r="A23">
        <v>1</v>
      </c>
      <c r="B23" s="1">
        <f ca="1">IF('PROFILE DATA'!B$33&lt;&gt;0,DATE('PROFILE DATA'!B$4,A23,B$22),"")</f>
        <v>43115</v>
      </c>
      <c r="C23" t="str">
        <f>IF('PROFILE DATA'!B$33&lt;&gt;0,"Netflix","blank")</f>
        <v>Netflix</v>
      </c>
      <c r="D23">
        <f>IF(C23="blank","",'PROFILE DATA'!B$33)</f>
        <v>9</v>
      </c>
      <c r="F23">
        <v>1</v>
      </c>
      <c r="G23" s="1">
        <f ca="1">IF('PROFILE DATA'!B$36&lt;&gt;0,DATE('PROFILE DATA'!B$4,F23,G$22),"")</f>
        <v>43103</v>
      </c>
      <c r="H23" t="str">
        <f>IF('PROFILE DATA'!B$36&lt;&gt;0,'PROFILE DATA'!A$36,"blank")</f>
        <v>other monthly #2</v>
      </c>
      <c r="I23">
        <f>IF(H23="blank","",'PROFILE DATA'!B$36)</f>
        <v>20</v>
      </c>
    </row>
    <row r="24" spans="1:9" x14ac:dyDescent="0.25">
      <c r="A24">
        <f>A23+1</f>
        <v>2</v>
      </c>
      <c r="B24" s="1">
        <f ca="1">IF('PROFILE DATA'!B$33&lt;&gt;0,DATE('PROFILE DATA'!B$4,A24,B$22),"")</f>
        <v>43146</v>
      </c>
      <c r="C24" t="str">
        <f>IF('PROFILE DATA'!B$33&lt;&gt;0,"Netflix","blank")</f>
        <v>Netflix</v>
      </c>
      <c r="D24">
        <f>IF(C24="blank","",'PROFILE DATA'!B$33)</f>
        <v>9</v>
      </c>
      <c r="F24">
        <f>F23+1</f>
        <v>2</v>
      </c>
      <c r="G24" s="1">
        <f ca="1">IF('PROFILE DATA'!B$36&lt;&gt;0,DATE('PROFILE DATA'!B$4,F24,G$22),"")</f>
        <v>43134</v>
      </c>
      <c r="H24" t="str">
        <f>IF('PROFILE DATA'!B$36&lt;&gt;0,'PROFILE DATA'!A$36,"blank")</f>
        <v>other monthly #2</v>
      </c>
      <c r="I24">
        <f>IF(H24="blank","",'PROFILE DATA'!B$36)</f>
        <v>20</v>
      </c>
    </row>
    <row r="25" spans="1:9" x14ac:dyDescent="0.25">
      <c r="A25">
        <f t="shared" ref="A25:A33" si="5">A24+1</f>
        <v>3</v>
      </c>
      <c r="B25" s="1">
        <f ca="1">IF('PROFILE DATA'!B$33&lt;&gt;0,DATE('PROFILE DATA'!B$4,A25,B$22),"")</f>
        <v>43174</v>
      </c>
      <c r="C25" t="str">
        <f>IF('PROFILE DATA'!B$33&lt;&gt;0,"Netflix","blank")</f>
        <v>Netflix</v>
      </c>
      <c r="D25">
        <f>IF(C25="blank","",'PROFILE DATA'!B$33)</f>
        <v>9</v>
      </c>
      <c r="F25">
        <f t="shared" ref="F25:F33" si="6">F24+1</f>
        <v>3</v>
      </c>
      <c r="G25" s="1">
        <f ca="1">IF('PROFILE DATA'!B$36&lt;&gt;0,DATE('PROFILE DATA'!B$4,F25,G$22),"")</f>
        <v>43162</v>
      </c>
      <c r="H25" t="str">
        <f>IF('PROFILE DATA'!B$36&lt;&gt;0,'PROFILE DATA'!A$36,"blank")</f>
        <v>other monthly #2</v>
      </c>
      <c r="I25">
        <f>IF(H25="blank","",'PROFILE DATA'!B$36)</f>
        <v>20</v>
      </c>
    </row>
    <row r="26" spans="1:9" x14ac:dyDescent="0.25">
      <c r="A26">
        <f t="shared" si="5"/>
        <v>4</v>
      </c>
      <c r="B26" s="1">
        <f ca="1">IF('PROFILE DATA'!B$33&lt;&gt;0,DATE('PROFILE DATA'!B$4,A26,B$22),"")</f>
        <v>43205</v>
      </c>
      <c r="C26" t="str">
        <f>IF('PROFILE DATA'!B$33&lt;&gt;0,"Netflix","blank")</f>
        <v>Netflix</v>
      </c>
      <c r="D26">
        <f>IF(C26="blank","",'PROFILE DATA'!B$33)</f>
        <v>9</v>
      </c>
      <c r="F26">
        <f t="shared" si="6"/>
        <v>4</v>
      </c>
      <c r="G26" s="1">
        <f ca="1">IF('PROFILE DATA'!B$36&lt;&gt;0,DATE('PROFILE DATA'!B$4,F26,G$22),"")</f>
        <v>43193</v>
      </c>
      <c r="H26" t="str">
        <f>IF('PROFILE DATA'!B$36&lt;&gt;0,'PROFILE DATA'!A$36,"blank")</f>
        <v>other monthly #2</v>
      </c>
      <c r="I26">
        <f>IF(H26="blank","",'PROFILE DATA'!B$36)</f>
        <v>20</v>
      </c>
    </row>
    <row r="27" spans="1:9" x14ac:dyDescent="0.25">
      <c r="A27">
        <f t="shared" si="5"/>
        <v>5</v>
      </c>
      <c r="B27" s="1">
        <f ca="1">IF('PROFILE DATA'!B$33&lt;&gt;0,DATE('PROFILE DATA'!B$4,A27,B$22),"")</f>
        <v>43235</v>
      </c>
      <c r="C27" t="str">
        <f>IF('PROFILE DATA'!B$33&lt;&gt;0,"Netflix","blank")</f>
        <v>Netflix</v>
      </c>
      <c r="D27">
        <f>IF(C27="blank","",'PROFILE DATA'!B$33)</f>
        <v>9</v>
      </c>
      <c r="F27">
        <f t="shared" si="6"/>
        <v>5</v>
      </c>
      <c r="G27" s="1">
        <f ca="1">IF('PROFILE DATA'!B$36&lt;&gt;0,DATE('PROFILE DATA'!B$4,F27,G$22),"")</f>
        <v>43223</v>
      </c>
      <c r="H27" t="str">
        <f>IF('PROFILE DATA'!B$36&lt;&gt;0,'PROFILE DATA'!A$36,"blank")</f>
        <v>other monthly #2</v>
      </c>
      <c r="I27">
        <f>IF(H27="blank","",'PROFILE DATA'!B$36)</f>
        <v>20</v>
      </c>
    </row>
    <row r="28" spans="1:9" x14ac:dyDescent="0.25">
      <c r="A28">
        <f t="shared" si="5"/>
        <v>6</v>
      </c>
      <c r="B28" s="1">
        <f ca="1">IF('PROFILE DATA'!B$33&lt;&gt;0,DATE('PROFILE DATA'!B$4,A28,B$22),"")</f>
        <v>43266</v>
      </c>
      <c r="C28" t="str">
        <f>IF('PROFILE DATA'!B$33&lt;&gt;0,"Netflix","blank")</f>
        <v>Netflix</v>
      </c>
      <c r="D28">
        <f>IF(C28="blank","",'PROFILE DATA'!B$33)</f>
        <v>9</v>
      </c>
      <c r="F28">
        <f t="shared" si="6"/>
        <v>6</v>
      </c>
      <c r="G28" s="1">
        <f ca="1">IF('PROFILE DATA'!B$36&lt;&gt;0,DATE('PROFILE DATA'!B$4,F28,G$22),"")</f>
        <v>43254</v>
      </c>
      <c r="H28" t="str">
        <f>IF('PROFILE DATA'!B$36&lt;&gt;0,'PROFILE DATA'!A$36,"blank")</f>
        <v>other monthly #2</v>
      </c>
      <c r="I28">
        <f>IF(H28="blank","",'PROFILE DATA'!B$36)</f>
        <v>20</v>
      </c>
    </row>
    <row r="29" spans="1:9" x14ac:dyDescent="0.25">
      <c r="A29">
        <f t="shared" si="5"/>
        <v>7</v>
      </c>
      <c r="B29" s="1">
        <f ca="1">IF('PROFILE DATA'!B$33&lt;&gt;0,DATE('PROFILE DATA'!B$4,A29,B$22),"")</f>
        <v>43296</v>
      </c>
      <c r="C29" t="str">
        <f>IF('PROFILE DATA'!B$33&lt;&gt;0,"Netflix","blank")</f>
        <v>Netflix</v>
      </c>
      <c r="D29">
        <f>IF(C29="blank","",'PROFILE DATA'!B$33)</f>
        <v>9</v>
      </c>
      <c r="F29">
        <f t="shared" si="6"/>
        <v>7</v>
      </c>
      <c r="G29" s="1">
        <f ca="1">IF('PROFILE DATA'!B$36&lt;&gt;0,DATE('PROFILE DATA'!B$4,F29,G$22),"")</f>
        <v>43284</v>
      </c>
      <c r="H29" t="str">
        <f>IF('PROFILE DATA'!B$36&lt;&gt;0,'PROFILE DATA'!A$36,"blank")</f>
        <v>other monthly #2</v>
      </c>
      <c r="I29">
        <f>IF(H29="blank","",'PROFILE DATA'!B$36)</f>
        <v>20</v>
      </c>
    </row>
    <row r="30" spans="1:9" x14ac:dyDescent="0.25">
      <c r="A30">
        <f t="shared" si="5"/>
        <v>8</v>
      </c>
      <c r="B30" s="1">
        <f ca="1">IF('PROFILE DATA'!B$33&lt;&gt;0,DATE('PROFILE DATA'!B$4,A30,B$22),"")</f>
        <v>43327</v>
      </c>
      <c r="C30" t="str">
        <f>IF('PROFILE DATA'!B$33&lt;&gt;0,"Netflix","blank")</f>
        <v>Netflix</v>
      </c>
      <c r="D30">
        <f>IF(C30="blank","",'PROFILE DATA'!B$33)</f>
        <v>9</v>
      </c>
      <c r="F30">
        <f t="shared" si="6"/>
        <v>8</v>
      </c>
      <c r="G30" s="1">
        <f ca="1">IF('PROFILE DATA'!B$36&lt;&gt;0,DATE('PROFILE DATA'!B$4,F30,G$22),"")</f>
        <v>43315</v>
      </c>
      <c r="H30" t="str">
        <f>IF('PROFILE DATA'!B$36&lt;&gt;0,'PROFILE DATA'!A$36,"blank")</f>
        <v>other monthly #2</v>
      </c>
      <c r="I30">
        <f>IF(H30="blank","",'PROFILE DATA'!B$36)</f>
        <v>20</v>
      </c>
    </row>
    <row r="31" spans="1:9" x14ac:dyDescent="0.25">
      <c r="A31">
        <f t="shared" si="5"/>
        <v>9</v>
      </c>
      <c r="B31" s="1">
        <f ca="1">IF('PROFILE DATA'!B$33&lt;&gt;0,DATE('PROFILE DATA'!B$4,A31,B$22),"")</f>
        <v>43358</v>
      </c>
      <c r="C31" t="str">
        <f>IF('PROFILE DATA'!B$33&lt;&gt;0,"Netflix","blank")</f>
        <v>Netflix</v>
      </c>
      <c r="D31">
        <f>IF(C31="blank","",'PROFILE DATA'!B$33)</f>
        <v>9</v>
      </c>
      <c r="F31">
        <f t="shared" si="6"/>
        <v>9</v>
      </c>
      <c r="G31" s="1">
        <f ca="1">IF('PROFILE DATA'!B$36&lt;&gt;0,DATE('PROFILE DATA'!B$4,F31,G$22),"")</f>
        <v>43346</v>
      </c>
      <c r="H31" t="str">
        <f>IF('PROFILE DATA'!B$36&lt;&gt;0,'PROFILE DATA'!A$36,"blank")</f>
        <v>other monthly #2</v>
      </c>
      <c r="I31">
        <f>IF(H31="blank","",'PROFILE DATA'!B$36)</f>
        <v>20</v>
      </c>
    </row>
    <row r="32" spans="1:9" x14ac:dyDescent="0.25">
      <c r="A32">
        <f t="shared" si="5"/>
        <v>10</v>
      </c>
      <c r="B32" s="1">
        <f ca="1">IF('PROFILE DATA'!B$33&lt;&gt;0,DATE('PROFILE DATA'!B$4,A32,B$22),"")</f>
        <v>43388</v>
      </c>
      <c r="C32" t="str">
        <f>IF('PROFILE DATA'!B$33&lt;&gt;0,"Netflix","blank")</f>
        <v>Netflix</v>
      </c>
      <c r="D32">
        <f>IF(C32="blank","",'PROFILE DATA'!B$33)</f>
        <v>9</v>
      </c>
      <c r="F32">
        <f t="shared" si="6"/>
        <v>10</v>
      </c>
      <c r="G32" s="1">
        <f ca="1">IF('PROFILE DATA'!B$36&lt;&gt;0,DATE('PROFILE DATA'!B$4,F32,G$22),"")</f>
        <v>43376</v>
      </c>
      <c r="H32" t="str">
        <f>IF('PROFILE DATA'!B$36&lt;&gt;0,'PROFILE DATA'!A$36,"blank")</f>
        <v>other monthly #2</v>
      </c>
      <c r="I32">
        <f>IF(H32="blank","",'PROFILE DATA'!B$36)</f>
        <v>20</v>
      </c>
    </row>
    <row r="33" spans="1:9" x14ac:dyDescent="0.25">
      <c r="A33">
        <f t="shared" si="5"/>
        <v>11</v>
      </c>
      <c r="B33" s="1">
        <f ca="1">IF('PROFILE DATA'!B$33&lt;&gt;0,DATE('PROFILE DATA'!B$4,A33,B$22),"")</f>
        <v>43419</v>
      </c>
      <c r="C33" t="str">
        <f>IF('PROFILE DATA'!B$33&lt;&gt;0,"Netflix","blank")</f>
        <v>Netflix</v>
      </c>
      <c r="D33">
        <f>IF(C33="blank","",'PROFILE DATA'!B$33)</f>
        <v>9</v>
      </c>
      <c r="F33">
        <f t="shared" si="6"/>
        <v>11</v>
      </c>
      <c r="G33" s="1">
        <f ca="1">IF('PROFILE DATA'!B$36&lt;&gt;0,DATE('PROFILE DATA'!B$4,F33,G$22),"")</f>
        <v>43407</v>
      </c>
      <c r="H33" t="str">
        <f>IF('PROFILE DATA'!B$36&lt;&gt;0,'PROFILE DATA'!A$36,"blank")</f>
        <v>other monthly #2</v>
      </c>
      <c r="I33">
        <f>IF(H33="blank","",'PROFILE DATA'!B$36)</f>
        <v>20</v>
      </c>
    </row>
    <row r="34" spans="1:9" x14ac:dyDescent="0.25">
      <c r="A34">
        <f>A33+1</f>
        <v>12</v>
      </c>
      <c r="B34" s="1">
        <f ca="1">IF('PROFILE DATA'!B$33&lt;&gt;0,DATE('PROFILE DATA'!B$4,A34,B$22),"")</f>
        <v>43449</v>
      </c>
      <c r="C34" t="str">
        <f>IF('PROFILE DATA'!B$33&lt;&gt;0,"Netflix","blank")</f>
        <v>Netflix</v>
      </c>
      <c r="D34">
        <f>IF(C34="blank","",'PROFILE DATA'!B$33)</f>
        <v>9</v>
      </c>
      <c r="F34">
        <f>F33+1</f>
        <v>12</v>
      </c>
      <c r="G34" s="1">
        <f ca="1">IF('PROFILE DATA'!B$36&lt;&gt;0,DATE('PROFILE DATA'!B$4,F34,G$22),"")</f>
        <v>43437</v>
      </c>
      <c r="H34" t="str">
        <f>IF('PROFILE DATA'!B$36&lt;&gt;0,'PROFILE DATA'!A$36,"blank")</f>
        <v>other monthly #2</v>
      </c>
      <c r="I34">
        <f>IF(H34="blank","",'PROFILE DATA'!B$36)</f>
        <v>20</v>
      </c>
    </row>
    <row r="35" spans="1:9" x14ac:dyDescent="0.25">
      <c r="A35">
        <v>1</v>
      </c>
      <c r="B35" s="1">
        <f ca="1">IF('PROFILE DATA'!B$33&lt;&gt;0,DATE('PROFILE DATA'!B$4+1,A35,B$22),"")</f>
        <v>43480</v>
      </c>
      <c r="C35" t="str">
        <f>IF('PROFILE DATA'!B$33&lt;&gt;0,"Netflix","blank")</f>
        <v>Netflix</v>
      </c>
      <c r="D35">
        <f>IF(C35="blank","",'PROFILE DATA'!B$33)</f>
        <v>9</v>
      </c>
      <c r="F35">
        <v>1</v>
      </c>
      <c r="G35" s="1">
        <f ca="1">IF('PROFILE DATA'!B$36&lt;&gt;0,DATE('PROFILE DATA'!B$4+1,F35,G$22),"")</f>
        <v>43468</v>
      </c>
      <c r="H35" t="str">
        <f>IF('PROFILE DATA'!B$36&lt;&gt;0,'PROFILE DATA'!A$36,"blank")</f>
        <v>other monthly #2</v>
      </c>
      <c r="I35">
        <f>IF(H35="blank","",'PROFILE DATA'!B$36)</f>
        <v>20</v>
      </c>
    </row>
    <row r="36" spans="1:9" x14ac:dyDescent="0.25">
      <c r="A36">
        <f t="shared" ref="A36:A37" si="7">A35+1</f>
        <v>2</v>
      </c>
      <c r="B36" s="1">
        <f ca="1">IF('PROFILE DATA'!B$33&lt;&gt;0,DATE('PROFILE DATA'!B$4+1,A36,B$22),"")</f>
        <v>43511</v>
      </c>
      <c r="C36" t="str">
        <f>IF('PROFILE DATA'!B$33&lt;&gt;0,"Netflix","blank")</f>
        <v>Netflix</v>
      </c>
      <c r="D36">
        <f>IF(C36="blank","",'PROFILE DATA'!B$33)</f>
        <v>9</v>
      </c>
      <c r="F36">
        <f t="shared" ref="F36:F37" si="8">F35+1</f>
        <v>2</v>
      </c>
      <c r="G36" s="1">
        <f ca="1">IF('PROFILE DATA'!B$36&lt;&gt;0,DATE('PROFILE DATA'!B$4+1,F36,G$22),"")</f>
        <v>43499</v>
      </c>
      <c r="H36" t="str">
        <f>IF('PROFILE DATA'!B$36&lt;&gt;0,'PROFILE DATA'!A$36,"blank")</f>
        <v>other monthly #2</v>
      </c>
      <c r="I36">
        <f>IF(H36="blank","",'PROFILE DATA'!B$36)</f>
        <v>20</v>
      </c>
    </row>
    <row r="37" spans="1:9" x14ac:dyDescent="0.25">
      <c r="A37">
        <f t="shared" si="7"/>
        <v>3</v>
      </c>
      <c r="B37" s="1">
        <f ca="1">IF('PROFILE DATA'!B$33&lt;&gt;0,DATE('PROFILE DATA'!B$4+1,A37,B$22),"")</f>
        <v>43539</v>
      </c>
      <c r="C37" t="str">
        <f>IF('PROFILE DATA'!B$33&lt;&gt;0,"Netflix","blank")</f>
        <v>Netflix</v>
      </c>
      <c r="D37">
        <f>IF(C37="blank","",'PROFILE DATA'!B$33)</f>
        <v>9</v>
      </c>
      <c r="F37">
        <f t="shared" si="8"/>
        <v>3</v>
      </c>
      <c r="G37" s="1">
        <f ca="1">IF('PROFILE DATA'!B$36&lt;&gt;0,DATE('PROFILE DATA'!B$4+1,F37,G$22),"")</f>
        <v>43527</v>
      </c>
      <c r="H37" t="str">
        <f>IF('PROFILE DATA'!B$36&lt;&gt;0,'PROFILE DATA'!A$36,"blank")</f>
        <v>other monthly #2</v>
      </c>
      <c r="I37">
        <f>IF(H37="blank","",'PROFILE DATA'!B$36)</f>
        <v>20</v>
      </c>
    </row>
    <row r="39" spans="1:9" x14ac:dyDescent="0.25">
      <c r="A39" t="s">
        <v>263</v>
      </c>
      <c r="B39">
        <f ca="1">RANDBETWEEN(1,25)</f>
        <v>8</v>
      </c>
    </row>
    <row r="40" spans="1:9" x14ac:dyDescent="0.25">
      <c r="A40">
        <v>1</v>
      </c>
      <c r="B40" s="1">
        <f ca="1">IF('PROFILE DATA'!B$34&lt;&gt;0,DATE('PROFILE DATA'!B$4,A40,B$39),"")</f>
        <v>43108</v>
      </c>
      <c r="C40" t="str">
        <f>IF('PROFILE DATA'!B$34&lt;&gt;0,"gym membership","blank")</f>
        <v>gym membership</v>
      </c>
      <c r="D40">
        <f>IF(C40="blank","",'PROFILE DATA'!B$34)</f>
        <v>25</v>
      </c>
    </row>
    <row r="41" spans="1:9" x14ac:dyDescent="0.25">
      <c r="A41">
        <f>A40+1</f>
        <v>2</v>
      </c>
      <c r="B41" s="1">
        <f ca="1">IF('PROFILE DATA'!B$34&lt;&gt;0,DATE('PROFILE DATA'!B$4,A41,B$39),"")</f>
        <v>43139</v>
      </c>
      <c r="C41" t="str">
        <f>IF('PROFILE DATA'!B$34&lt;&gt;0,"gym membership","blank")</f>
        <v>gym membership</v>
      </c>
      <c r="D41">
        <f>IF(C41="blank","",'PROFILE DATA'!B$34)</f>
        <v>25</v>
      </c>
    </row>
    <row r="42" spans="1:9" x14ac:dyDescent="0.25">
      <c r="A42">
        <f t="shared" ref="A42:A50" si="9">A41+1</f>
        <v>3</v>
      </c>
      <c r="B42" s="1">
        <f ca="1">IF('PROFILE DATA'!B$34&lt;&gt;0,DATE('PROFILE DATA'!B$4,A42,B$39),"")</f>
        <v>43167</v>
      </c>
      <c r="C42" t="str">
        <f>IF('PROFILE DATA'!B$34&lt;&gt;0,"gym membership","blank")</f>
        <v>gym membership</v>
      </c>
      <c r="D42">
        <f>IF(C42="blank","",'PROFILE DATA'!B$34)</f>
        <v>25</v>
      </c>
    </row>
    <row r="43" spans="1:9" x14ac:dyDescent="0.25">
      <c r="A43">
        <f t="shared" si="9"/>
        <v>4</v>
      </c>
      <c r="B43" s="1">
        <f ca="1">IF('PROFILE DATA'!B$34&lt;&gt;0,DATE('PROFILE DATA'!B$4,A43,B$39),"")</f>
        <v>43198</v>
      </c>
      <c r="C43" t="str">
        <f>IF('PROFILE DATA'!B$34&lt;&gt;0,"gym membership","blank")</f>
        <v>gym membership</v>
      </c>
      <c r="D43">
        <f>IF(C43="blank","",'PROFILE DATA'!B$34)</f>
        <v>25</v>
      </c>
    </row>
    <row r="44" spans="1:9" x14ac:dyDescent="0.25">
      <c r="A44">
        <f t="shared" si="9"/>
        <v>5</v>
      </c>
      <c r="B44" s="1">
        <f ca="1">IF('PROFILE DATA'!B$34&lt;&gt;0,DATE('PROFILE DATA'!B$4,A44,B$39),"")</f>
        <v>43228</v>
      </c>
      <c r="C44" t="str">
        <f>IF('PROFILE DATA'!B$34&lt;&gt;0,"gym membership","blank")</f>
        <v>gym membership</v>
      </c>
      <c r="D44">
        <f>IF(C44="blank","",'PROFILE DATA'!B$34)</f>
        <v>25</v>
      </c>
    </row>
    <row r="45" spans="1:9" x14ac:dyDescent="0.25">
      <c r="A45">
        <f t="shared" si="9"/>
        <v>6</v>
      </c>
      <c r="B45" s="1">
        <f ca="1">IF('PROFILE DATA'!B$34&lt;&gt;0,DATE('PROFILE DATA'!B$4,A45,B$39),"")</f>
        <v>43259</v>
      </c>
      <c r="C45" t="str">
        <f>IF('PROFILE DATA'!B$34&lt;&gt;0,"gym membership","blank")</f>
        <v>gym membership</v>
      </c>
      <c r="D45">
        <f>IF(C45="blank","",'PROFILE DATA'!B$34)</f>
        <v>25</v>
      </c>
    </row>
    <row r="46" spans="1:9" x14ac:dyDescent="0.25">
      <c r="A46">
        <f t="shared" si="9"/>
        <v>7</v>
      </c>
      <c r="B46" s="1">
        <f ca="1">IF('PROFILE DATA'!B$34&lt;&gt;0,DATE('PROFILE DATA'!B$4,A46,B$39),"")</f>
        <v>43289</v>
      </c>
      <c r="C46" t="str">
        <f>IF('PROFILE DATA'!B$34&lt;&gt;0,"gym membership","blank")</f>
        <v>gym membership</v>
      </c>
      <c r="D46">
        <f>IF(C46="blank","",'PROFILE DATA'!B$34)</f>
        <v>25</v>
      </c>
    </row>
    <row r="47" spans="1:9" x14ac:dyDescent="0.25">
      <c r="A47">
        <f t="shared" si="9"/>
        <v>8</v>
      </c>
      <c r="B47" s="1">
        <f ca="1">IF('PROFILE DATA'!B$34&lt;&gt;0,DATE('PROFILE DATA'!B$4,A47,B$39),"")</f>
        <v>43320</v>
      </c>
      <c r="C47" t="str">
        <f>IF('PROFILE DATA'!B$34&lt;&gt;0,"gym membership","blank")</f>
        <v>gym membership</v>
      </c>
      <c r="D47">
        <f>IF(C47="blank","",'PROFILE DATA'!B$34)</f>
        <v>25</v>
      </c>
    </row>
    <row r="48" spans="1:9" x14ac:dyDescent="0.25">
      <c r="A48">
        <f t="shared" si="9"/>
        <v>9</v>
      </c>
      <c r="B48" s="1">
        <f ca="1">IF('PROFILE DATA'!B$34&lt;&gt;0,DATE('PROFILE DATA'!B$4,A48,B$39),"")</f>
        <v>43351</v>
      </c>
      <c r="C48" t="str">
        <f>IF('PROFILE DATA'!B$34&lt;&gt;0,"gym membership","blank")</f>
        <v>gym membership</v>
      </c>
      <c r="D48">
        <f>IF(C48="blank","",'PROFILE DATA'!B$34)</f>
        <v>25</v>
      </c>
    </row>
    <row r="49" spans="1:5" x14ac:dyDescent="0.25">
      <c r="A49">
        <f t="shared" si="9"/>
        <v>10</v>
      </c>
      <c r="B49" s="1">
        <f ca="1">IF('PROFILE DATA'!B$34&lt;&gt;0,DATE('PROFILE DATA'!B$4,A49,B$39),"")</f>
        <v>43381</v>
      </c>
      <c r="C49" t="str">
        <f>IF('PROFILE DATA'!B$34&lt;&gt;0,"gym membership","blank")</f>
        <v>gym membership</v>
      </c>
      <c r="D49">
        <f>IF(C49="blank","",'PROFILE DATA'!B$34)</f>
        <v>25</v>
      </c>
    </row>
    <row r="50" spans="1:5" x14ac:dyDescent="0.25">
      <c r="A50">
        <f t="shared" si="9"/>
        <v>11</v>
      </c>
      <c r="B50" s="1">
        <f ca="1">IF('PROFILE DATA'!B$34&lt;&gt;0,DATE('PROFILE DATA'!B$4,A50,B$39),"")</f>
        <v>43412</v>
      </c>
      <c r="C50" t="str">
        <f>IF('PROFILE DATA'!B$34&lt;&gt;0,"gym membership","blank")</f>
        <v>gym membership</v>
      </c>
      <c r="D50">
        <f>IF(C50="blank","",'PROFILE DATA'!B$34)</f>
        <v>25</v>
      </c>
    </row>
    <row r="51" spans="1:5" x14ac:dyDescent="0.25">
      <c r="A51">
        <f>A50+1</f>
        <v>12</v>
      </c>
      <c r="B51" s="1">
        <f ca="1">IF('PROFILE DATA'!B$34&lt;&gt;0,DATE('PROFILE DATA'!B$4,A51,B$39),"")</f>
        <v>43442</v>
      </c>
      <c r="C51" t="str">
        <f>IF('PROFILE DATA'!B$34&lt;&gt;0,"gym membership","blank")</f>
        <v>gym membership</v>
      </c>
      <c r="D51">
        <f>IF(C51="blank","",'PROFILE DATA'!B$34)</f>
        <v>25</v>
      </c>
    </row>
    <row r="52" spans="1:5" x14ac:dyDescent="0.25">
      <c r="A52">
        <v>1</v>
      </c>
      <c r="B52" s="1">
        <f ca="1">IF('PROFILE DATA'!B$34&lt;&gt;0,DATE('PROFILE DATA'!B$4+1,A52,B$39),"")</f>
        <v>43473</v>
      </c>
      <c r="C52" t="str">
        <f>IF('PROFILE DATA'!B$34&lt;&gt;0,"gym membership","blank")</f>
        <v>gym membership</v>
      </c>
      <c r="D52">
        <f>IF(C52="blank","",'PROFILE DATA'!B$34)</f>
        <v>25</v>
      </c>
    </row>
    <row r="53" spans="1:5" x14ac:dyDescent="0.25">
      <c r="A53">
        <f t="shared" ref="A53:A54" si="10">A52+1</f>
        <v>2</v>
      </c>
      <c r="B53" s="1">
        <f ca="1">IF('PROFILE DATA'!B$34&lt;&gt;0,DATE('PROFILE DATA'!B$4+1,A53,B$39),"")</f>
        <v>43504</v>
      </c>
      <c r="C53" t="str">
        <f>IF('PROFILE DATA'!B$34&lt;&gt;0,"gym membership","blank")</f>
        <v>gym membership</v>
      </c>
      <c r="D53">
        <f>IF(C53="blank","",'PROFILE DATA'!B$34)</f>
        <v>25</v>
      </c>
    </row>
    <row r="54" spans="1:5" x14ac:dyDescent="0.25">
      <c r="A54">
        <f t="shared" si="10"/>
        <v>3</v>
      </c>
      <c r="B54" s="1">
        <f ca="1">IF('PROFILE DATA'!B$34&lt;&gt;0,DATE('PROFILE DATA'!B$4+1,A54,B$39),"")</f>
        <v>43532</v>
      </c>
      <c r="C54" t="str">
        <f>IF('PROFILE DATA'!B$34&lt;&gt;0,"gym membership","blank")</f>
        <v>gym membership</v>
      </c>
      <c r="D54">
        <f>IF(C54="blank","",'PROFILE DATA'!B$34)</f>
        <v>25</v>
      </c>
    </row>
    <row r="56" spans="1:5" x14ac:dyDescent="0.25">
      <c r="A56" t="s">
        <v>268</v>
      </c>
    </row>
    <row r="57" spans="1:5" x14ac:dyDescent="0.25">
      <c r="A57">
        <v>1</v>
      </c>
      <c r="B57" s="1">
        <f ca="1">DATE('PROFILE DATA'!B$4,A57,RANDBETWEEN(1,28))</f>
        <v>43125</v>
      </c>
      <c r="C57" t="str">
        <f ca="1">CONCATENATE("Buy new shoes or ",E57, " clothing item(s). Enter actual expenses.")</f>
        <v>Buy new shoes or 2 clothing item(s). Enter actual expenses.</v>
      </c>
      <c r="D57">
        <v>0</v>
      </c>
      <c r="E57">
        <f ca="1">CHOOSE(RANDBETWEEN(1,8),1,1,1,1,1,2,3,3)</f>
        <v>2</v>
      </c>
    </row>
    <row r="58" spans="1:5" x14ac:dyDescent="0.25">
      <c r="A58">
        <f>A57+1</f>
        <v>2</v>
      </c>
      <c r="B58" s="1">
        <f ca="1">DATE('PROFILE DATA'!B$4,A58,RANDBETWEEN(1,28))</f>
        <v>43146</v>
      </c>
      <c r="C58" t="str">
        <f t="shared" ref="C58:C71" ca="1" si="11">CONCATENATE("Buy new shoes or ",E58, " clothing item(s). Enter actual expenses.")</f>
        <v>Buy new shoes or 1 clothing item(s). Enter actual expenses.</v>
      </c>
      <c r="D58">
        <v>0</v>
      </c>
      <c r="E58">
        <f t="shared" ref="E58:E71" ca="1" si="12">CHOOSE(RANDBETWEEN(1,8),1,1,1,1,2,2,3,3)</f>
        <v>1</v>
      </c>
    </row>
    <row r="59" spans="1:5" x14ac:dyDescent="0.25">
      <c r="A59">
        <f t="shared" ref="A59:A67" si="13">A58+1</f>
        <v>3</v>
      </c>
      <c r="B59" s="1">
        <f ca="1">DATE('PROFILE DATA'!B$4,A59,RANDBETWEEN(1,28))</f>
        <v>43170</v>
      </c>
      <c r="C59" t="str">
        <f t="shared" ca="1" si="11"/>
        <v>Buy new shoes or 1 clothing item(s). Enter actual expenses.</v>
      </c>
      <c r="D59">
        <v>0</v>
      </c>
      <c r="E59">
        <f t="shared" ca="1" si="12"/>
        <v>1</v>
      </c>
    </row>
    <row r="60" spans="1:5" x14ac:dyDescent="0.25">
      <c r="A60">
        <f t="shared" si="13"/>
        <v>4</v>
      </c>
      <c r="B60" s="1">
        <f ca="1">DATE('PROFILE DATA'!B$4,A60,RANDBETWEEN(1,28))</f>
        <v>43211</v>
      </c>
      <c r="C60" t="str">
        <f t="shared" ca="1" si="11"/>
        <v>Buy new shoes or 3 clothing item(s). Enter actual expenses.</v>
      </c>
      <c r="D60">
        <v>0</v>
      </c>
      <c r="E60">
        <f t="shared" ca="1" si="12"/>
        <v>3</v>
      </c>
    </row>
    <row r="61" spans="1:5" x14ac:dyDescent="0.25">
      <c r="A61">
        <f t="shared" si="13"/>
        <v>5</v>
      </c>
      <c r="B61" s="1">
        <f ca="1">DATE('PROFILE DATA'!B$4,A61,RANDBETWEEN(1,28))</f>
        <v>43221</v>
      </c>
      <c r="C61" t="str">
        <f t="shared" ca="1" si="11"/>
        <v>Buy new shoes or 3 clothing item(s). Enter actual expenses.</v>
      </c>
      <c r="D61">
        <v>0</v>
      </c>
      <c r="E61">
        <f t="shared" ca="1" si="12"/>
        <v>3</v>
      </c>
    </row>
    <row r="62" spans="1:5" x14ac:dyDescent="0.25">
      <c r="A62">
        <f t="shared" si="13"/>
        <v>6</v>
      </c>
      <c r="B62" s="1">
        <f ca="1">DATE('PROFILE DATA'!B$4,A62,RANDBETWEEN(1,28))</f>
        <v>43271</v>
      </c>
      <c r="C62" t="str">
        <f t="shared" ca="1" si="11"/>
        <v>Buy new shoes or 2 clothing item(s). Enter actual expenses.</v>
      </c>
      <c r="D62">
        <v>0</v>
      </c>
      <c r="E62">
        <f t="shared" ca="1" si="12"/>
        <v>2</v>
      </c>
    </row>
    <row r="63" spans="1:5" x14ac:dyDescent="0.25">
      <c r="A63">
        <f t="shared" si="13"/>
        <v>7</v>
      </c>
      <c r="B63" s="1">
        <f ca="1">DATE('PROFILE DATA'!B$4,A63,RANDBETWEEN(1,28))</f>
        <v>43285</v>
      </c>
      <c r="C63" t="str">
        <f t="shared" ca="1" si="11"/>
        <v>Buy new shoes or 1 clothing item(s). Enter actual expenses.</v>
      </c>
      <c r="D63">
        <v>0</v>
      </c>
      <c r="E63">
        <f t="shared" ca="1" si="12"/>
        <v>1</v>
      </c>
    </row>
    <row r="64" spans="1:5" x14ac:dyDescent="0.25">
      <c r="A64">
        <f t="shared" si="13"/>
        <v>8</v>
      </c>
      <c r="B64" s="1">
        <f ca="1">DATE('PROFILE DATA'!B$4,A64,RANDBETWEEN(1,28))</f>
        <v>43333</v>
      </c>
      <c r="C64" t="str">
        <f t="shared" ca="1" si="11"/>
        <v>Buy new shoes or 2 clothing item(s). Enter actual expenses.</v>
      </c>
      <c r="D64">
        <v>0</v>
      </c>
      <c r="E64">
        <f t="shared" ca="1" si="12"/>
        <v>2</v>
      </c>
    </row>
    <row r="65" spans="1:5" x14ac:dyDescent="0.25">
      <c r="A65">
        <f t="shared" si="13"/>
        <v>9</v>
      </c>
      <c r="B65" s="1">
        <f ca="1">DATE('PROFILE DATA'!B$4,A65,RANDBETWEEN(1,28))</f>
        <v>43369</v>
      </c>
      <c r="C65" t="str">
        <f t="shared" ca="1" si="11"/>
        <v>Buy new shoes or 3 clothing item(s). Enter actual expenses.</v>
      </c>
      <c r="D65">
        <v>0</v>
      </c>
      <c r="E65">
        <f t="shared" ca="1" si="12"/>
        <v>3</v>
      </c>
    </row>
    <row r="66" spans="1:5" x14ac:dyDescent="0.25">
      <c r="A66">
        <f t="shared" si="13"/>
        <v>10</v>
      </c>
      <c r="B66" s="1">
        <f ca="1">DATE('PROFILE DATA'!B$4,A66,RANDBETWEEN(1,28))</f>
        <v>43384</v>
      </c>
      <c r="C66" t="str">
        <f t="shared" ca="1" si="11"/>
        <v>Buy new shoes or 1 clothing item(s). Enter actual expenses.</v>
      </c>
      <c r="D66">
        <v>0</v>
      </c>
      <c r="E66">
        <f t="shared" ca="1" si="12"/>
        <v>1</v>
      </c>
    </row>
    <row r="67" spans="1:5" x14ac:dyDescent="0.25">
      <c r="A67">
        <f t="shared" si="13"/>
        <v>11</v>
      </c>
      <c r="B67" s="1">
        <f ca="1">DATE('PROFILE DATA'!B$4,A67,RANDBETWEEN(1,28))</f>
        <v>43416</v>
      </c>
      <c r="C67" t="str">
        <f t="shared" ca="1" si="11"/>
        <v>Buy new shoes or 2 clothing item(s). Enter actual expenses.</v>
      </c>
      <c r="D67">
        <v>0</v>
      </c>
      <c r="E67">
        <f t="shared" ca="1" si="12"/>
        <v>2</v>
      </c>
    </row>
    <row r="68" spans="1:5" x14ac:dyDescent="0.25">
      <c r="A68">
        <f>A67+1</f>
        <v>12</v>
      </c>
      <c r="B68" s="1">
        <f ca="1">DATE('PROFILE DATA'!B$4,A68,RANDBETWEEN(1,28))</f>
        <v>43456</v>
      </c>
      <c r="C68" t="str">
        <f t="shared" ca="1" si="11"/>
        <v>Buy new shoes or 3 clothing item(s). Enter actual expenses.</v>
      </c>
      <c r="D68">
        <v>0</v>
      </c>
      <c r="E68">
        <f t="shared" ca="1" si="12"/>
        <v>3</v>
      </c>
    </row>
    <row r="69" spans="1:5" x14ac:dyDescent="0.25">
      <c r="A69">
        <v>1</v>
      </c>
      <c r="B69" s="1">
        <f ca="1">DATE('PROFILE DATA'!B$4+1,A69,RANDBETWEEN(1,28))</f>
        <v>43487</v>
      </c>
      <c r="C69" t="str">
        <f t="shared" ca="1" si="11"/>
        <v>Buy new shoes or 1 clothing item(s). Enter actual expenses.</v>
      </c>
      <c r="D69">
        <v>0</v>
      </c>
      <c r="E69">
        <f t="shared" ca="1" si="12"/>
        <v>1</v>
      </c>
    </row>
    <row r="70" spans="1:5" x14ac:dyDescent="0.25">
      <c r="A70">
        <f t="shared" ref="A70:A71" si="14">A69+1</f>
        <v>2</v>
      </c>
      <c r="B70" s="1">
        <f ca="1">DATE('PROFILE DATA'!B$4+1,A70,RANDBETWEEN(1,28))</f>
        <v>43517</v>
      </c>
      <c r="C70" t="str">
        <f t="shared" ca="1" si="11"/>
        <v>Buy new shoes or 1 clothing item(s). Enter actual expenses.</v>
      </c>
      <c r="D70">
        <v>0</v>
      </c>
      <c r="E70">
        <f t="shared" ca="1" si="12"/>
        <v>1</v>
      </c>
    </row>
    <row r="71" spans="1:5" x14ac:dyDescent="0.25">
      <c r="A71">
        <f t="shared" si="14"/>
        <v>3</v>
      </c>
      <c r="B71" s="1">
        <f ca="1">DATE('PROFILE DATA'!B$4+1,A71,RANDBETWEEN(1,28))</f>
        <v>43548</v>
      </c>
      <c r="C71" t="str">
        <f t="shared" ca="1" si="11"/>
        <v>Buy new shoes or 2 clothing item(s). Enter actual expenses.</v>
      </c>
      <c r="D71">
        <v>0</v>
      </c>
      <c r="E71">
        <f t="shared" ca="1" si="12"/>
        <v>2</v>
      </c>
    </row>
    <row r="73" spans="1:5" x14ac:dyDescent="0.25">
      <c r="A73" t="s">
        <v>269</v>
      </c>
    </row>
    <row r="74" spans="1:5" x14ac:dyDescent="0.25">
      <c r="A74">
        <v>1</v>
      </c>
      <c r="B74" s="1">
        <f ca="1">DATE('PROFILE DATA'!B$4,A74,RANDBETWEEN(1,28))</f>
        <v>43120</v>
      </c>
      <c r="C74" t="s">
        <v>270</v>
      </c>
      <c r="D74">
        <v>0</v>
      </c>
    </row>
    <row r="75" spans="1:5" x14ac:dyDescent="0.25">
      <c r="A75">
        <f>A74+1</f>
        <v>2</v>
      </c>
      <c r="B75" s="1">
        <f ca="1">DATE('PROFILE DATA'!B$4,A75,RANDBETWEEN(1,28))</f>
        <v>43157</v>
      </c>
      <c r="C75" t="s">
        <v>271</v>
      </c>
      <c r="D75">
        <v>0</v>
      </c>
    </row>
    <row r="76" spans="1:5" x14ac:dyDescent="0.25">
      <c r="A76">
        <f t="shared" ref="A76:A84" si="15">A75+1</f>
        <v>3</v>
      </c>
      <c r="B76" s="1">
        <f ca="1">DATE('PROFILE DATA'!B$4,A76,RANDBETWEEN(1,28))</f>
        <v>43164</v>
      </c>
      <c r="C76" t="s">
        <v>270</v>
      </c>
      <c r="D76">
        <v>0</v>
      </c>
    </row>
    <row r="77" spans="1:5" x14ac:dyDescent="0.25">
      <c r="A77">
        <f t="shared" si="15"/>
        <v>4</v>
      </c>
      <c r="B77" s="1">
        <f ca="1">DATE('PROFILE DATA'!B$4,A77,RANDBETWEEN(1,28))</f>
        <v>43209</v>
      </c>
      <c r="C77" t="s">
        <v>272</v>
      </c>
      <c r="D77">
        <v>0</v>
      </c>
    </row>
    <row r="78" spans="1:5" x14ac:dyDescent="0.25">
      <c r="A78">
        <f t="shared" si="15"/>
        <v>5</v>
      </c>
      <c r="B78" s="1">
        <f ca="1">DATE('PROFILE DATA'!B$4,A78,RANDBETWEEN(1,28))</f>
        <v>43224</v>
      </c>
      <c r="C78" t="s">
        <v>270</v>
      </c>
      <c r="D78">
        <v>0</v>
      </c>
    </row>
    <row r="79" spans="1:5" x14ac:dyDescent="0.25">
      <c r="A79">
        <f t="shared" si="15"/>
        <v>6</v>
      </c>
      <c r="B79" s="1">
        <f ca="1">DATE('PROFILE DATA'!B$4,A79,RANDBETWEEN(1,28))</f>
        <v>43259</v>
      </c>
      <c r="C79" t="s">
        <v>271</v>
      </c>
      <c r="D79">
        <v>0</v>
      </c>
    </row>
    <row r="80" spans="1:5" x14ac:dyDescent="0.25">
      <c r="A80">
        <f t="shared" si="15"/>
        <v>7</v>
      </c>
      <c r="B80" s="1">
        <f ca="1">DATE('PROFILE DATA'!B$4,A80,RANDBETWEEN(1,28))</f>
        <v>43308</v>
      </c>
      <c r="C80" t="s">
        <v>270</v>
      </c>
      <c r="D80">
        <v>0</v>
      </c>
    </row>
    <row r="81" spans="1:4" x14ac:dyDescent="0.25">
      <c r="A81">
        <f t="shared" si="15"/>
        <v>8</v>
      </c>
      <c r="B81" s="1">
        <f ca="1">DATE('PROFILE DATA'!B$4,A81,RANDBETWEEN(1,28))</f>
        <v>43320</v>
      </c>
      <c r="C81" t="s">
        <v>272</v>
      </c>
      <c r="D81">
        <v>0</v>
      </c>
    </row>
    <row r="82" spans="1:4" x14ac:dyDescent="0.25">
      <c r="A82">
        <f t="shared" si="15"/>
        <v>9</v>
      </c>
      <c r="B82" s="1">
        <f ca="1">DATE('PROFILE DATA'!B$4,A82,RANDBETWEEN(1,28))</f>
        <v>43359</v>
      </c>
      <c r="C82" t="s">
        <v>270</v>
      </c>
      <c r="D82">
        <v>0</v>
      </c>
    </row>
    <row r="83" spans="1:4" x14ac:dyDescent="0.25">
      <c r="A83">
        <f t="shared" si="15"/>
        <v>10</v>
      </c>
      <c r="B83" s="1">
        <f ca="1">DATE('PROFILE DATA'!B$4,A83,RANDBETWEEN(1,28))</f>
        <v>43400</v>
      </c>
      <c r="C83" t="s">
        <v>271</v>
      </c>
      <c r="D83">
        <v>0</v>
      </c>
    </row>
    <row r="84" spans="1:4" x14ac:dyDescent="0.25">
      <c r="A84">
        <f t="shared" si="15"/>
        <v>11</v>
      </c>
      <c r="B84" s="1">
        <f ca="1">DATE('PROFILE DATA'!B$4,A84,RANDBETWEEN(1,28))</f>
        <v>43423</v>
      </c>
      <c r="C84" t="s">
        <v>270</v>
      </c>
      <c r="D84">
        <v>0</v>
      </c>
    </row>
    <row r="85" spans="1:4" x14ac:dyDescent="0.25">
      <c r="A85">
        <f>A84+1</f>
        <v>12</v>
      </c>
      <c r="B85" s="1">
        <f ca="1">DATE('PROFILE DATA'!B$4,A85,RANDBETWEEN(1,28))</f>
        <v>43443</v>
      </c>
      <c r="C85" t="s">
        <v>272</v>
      </c>
      <c r="D85">
        <v>0</v>
      </c>
    </row>
    <row r="86" spans="1:4" x14ac:dyDescent="0.25">
      <c r="A86">
        <v>1</v>
      </c>
      <c r="B86" s="1">
        <f ca="1">DATE('PROFILE DATA'!B$4+1,A86,RANDBETWEEN(1,28))</f>
        <v>43471</v>
      </c>
      <c r="C86" t="s">
        <v>270</v>
      </c>
      <c r="D86">
        <v>0</v>
      </c>
    </row>
    <row r="87" spans="1:4" x14ac:dyDescent="0.25">
      <c r="A87">
        <f t="shared" ref="A87:A88" si="16">A86+1</f>
        <v>2</v>
      </c>
      <c r="B87" s="1">
        <f ca="1">DATE('PROFILE DATA'!B$4+1,A87,RANDBETWEEN(1,28))</f>
        <v>43503</v>
      </c>
      <c r="C87" t="s">
        <v>271</v>
      </c>
      <c r="D87">
        <v>0</v>
      </c>
    </row>
    <row r="88" spans="1:4" x14ac:dyDescent="0.25">
      <c r="A88">
        <f t="shared" si="16"/>
        <v>3</v>
      </c>
      <c r="B88" s="1">
        <f ca="1">DATE('PROFILE DATA'!B$4+1,A88,RANDBETWEEN(1,28))</f>
        <v>43539</v>
      </c>
      <c r="C88" t="s">
        <v>270</v>
      </c>
      <c r="D88">
        <v>0</v>
      </c>
    </row>
    <row r="90" spans="1:4" x14ac:dyDescent="0.25">
      <c r="A90" t="s">
        <v>273</v>
      </c>
    </row>
    <row r="91" spans="1:4" x14ac:dyDescent="0.25">
      <c r="B91" s="1">
        <f>DATE('PROFILE DATA'!B4,1,31)</f>
        <v>43131</v>
      </c>
      <c r="C91" t="s">
        <v>274</v>
      </c>
    </row>
    <row r="92" spans="1:4" x14ac:dyDescent="0.25">
      <c r="B92" s="1">
        <f>EOMONTH(B91,1)</f>
        <v>43159</v>
      </c>
      <c r="C92" t="s">
        <v>274</v>
      </c>
    </row>
    <row r="93" spans="1:4" x14ac:dyDescent="0.25">
      <c r="B93" s="1">
        <f t="shared" ref="B93:B102" si="17">EOMONTH(B92,1)</f>
        <v>43190</v>
      </c>
      <c r="C93" t="s">
        <v>274</v>
      </c>
    </row>
    <row r="94" spans="1:4" x14ac:dyDescent="0.25">
      <c r="B94" s="1">
        <f t="shared" si="17"/>
        <v>43220</v>
      </c>
      <c r="C94" t="s">
        <v>274</v>
      </c>
    </row>
    <row r="95" spans="1:4" x14ac:dyDescent="0.25">
      <c r="B95" s="1">
        <f t="shared" si="17"/>
        <v>43251</v>
      </c>
      <c r="C95" t="s">
        <v>274</v>
      </c>
    </row>
    <row r="96" spans="1:4" x14ac:dyDescent="0.25">
      <c r="B96" s="1">
        <f t="shared" si="17"/>
        <v>43281</v>
      </c>
      <c r="C96" t="s">
        <v>274</v>
      </c>
    </row>
    <row r="97" spans="1:4" x14ac:dyDescent="0.25">
      <c r="B97" s="1">
        <f t="shared" si="17"/>
        <v>43312</v>
      </c>
      <c r="C97" t="s">
        <v>274</v>
      </c>
    </row>
    <row r="98" spans="1:4" x14ac:dyDescent="0.25">
      <c r="B98" s="1">
        <f t="shared" si="17"/>
        <v>43343</v>
      </c>
      <c r="C98" t="s">
        <v>274</v>
      </c>
    </row>
    <row r="99" spans="1:4" x14ac:dyDescent="0.25">
      <c r="B99" s="1">
        <f t="shared" si="17"/>
        <v>43373</v>
      </c>
      <c r="C99" t="s">
        <v>274</v>
      </c>
    </row>
    <row r="100" spans="1:4" x14ac:dyDescent="0.25">
      <c r="B100" s="1">
        <f t="shared" si="17"/>
        <v>43404</v>
      </c>
      <c r="C100" t="s">
        <v>274</v>
      </c>
    </row>
    <row r="101" spans="1:4" x14ac:dyDescent="0.25">
      <c r="B101" s="1">
        <f t="shared" si="17"/>
        <v>43434</v>
      </c>
      <c r="C101" t="s">
        <v>274</v>
      </c>
    </row>
    <row r="102" spans="1:4" x14ac:dyDescent="0.25">
      <c r="B102" s="1">
        <f t="shared" si="17"/>
        <v>43465</v>
      </c>
      <c r="C102" t="s">
        <v>274</v>
      </c>
    </row>
    <row r="104" spans="1:4" x14ac:dyDescent="0.25">
      <c r="A104" t="s">
        <v>252</v>
      </c>
      <c r="B104" s="1">
        <f ca="1">DATE('PROFILE DATA'!B$4,12,(RANDBETWEEN(1,15)))</f>
        <v>43435</v>
      </c>
      <c r="C104" t="s">
        <v>275</v>
      </c>
      <c r="D104">
        <v>0</v>
      </c>
    </row>
    <row r="105" spans="1:4" x14ac:dyDescent="0.25">
      <c r="B105" s="1">
        <f ca="1">DATE('PROFILE DATA'!B$4,12,(RANDBETWEEN(15,23)))</f>
        <v>43454</v>
      </c>
      <c r="C105" t="s">
        <v>276</v>
      </c>
      <c r="D1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4"/>
  <sheetViews>
    <sheetView topLeftCell="A1626" workbookViewId="0">
      <selection activeCell="B1653" sqref="B1653"/>
    </sheetView>
  </sheetViews>
  <sheetFormatPr defaultRowHeight="15" x14ac:dyDescent="0.25"/>
  <cols>
    <col min="1" max="1" width="9.5703125" bestFit="1" customWidth="1"/>
    <col min="2" max="2" width="62.28515625" customWidth="1"/>
  </cols>
  <sheetData>
    <row r="1" spans="1:3" ht="18.75" x14ac:dyDescent="0.3">
      <c r="A1" s="14" t="s">
        <v>9</v>
      </c>
    </row>
    <row r="3" spans="1:3" x14ac:dyDescent="0.25">
      <c r="A3" t="s">
        <v>10</v>
      </c>
    </row>
    <row r="4" spans="1:3" x14ac:dyDescent="0.25">
      <c r="A4" s="1">
        <f>Paychecks!A5</f>
        <v>43102</v>
      </c>
      <c r="B4" t="str">
        <f>Paychecks!C5</f>
        <v>Your first paycheck is already entered. Do nothing.</v>
      </c>
      <c r="C4">
        <f>'PROFILE DATA'!B$11</f>
        <v>1244</v>
      </c>
    </row>
    <row r="5" spans="1:3" x14ac:dyDescent="0.25">
      <c r="A5" s="1">
        <f>Paychecks!A6</f>
        <v>43116</v>
      </c>
      <c r="B5" t="str">
        <f>Paychecks!C6</f>
        <v>Your second paycheck is already entered. Do nothing.</v>
      </c>
      <c r="C5">
        <f>'PROFILE DATA'!B$11</f>
        <v>1244</v>
      </c>
    </row>
    <row r="6" spans="1:3" x14ac:dyDescent="0.25">
      <c r="A6" s="1">
        <f>Paychecks!A7</f>
        <v>43130</v>
      </c>
      <c r="B6" t="str">
        <f>Paychecks!C7</f>
        <v>Third check this month. Deposit this money where needed.</v>
      </c>
      <c r="C6">
        <f>'PROFILE DATA'!B$11</f>
        <v>1244</v>
      </c>
    </row>
    <row r="7" spans="1:3" x14ac:dyDescent="0.25">
      <c r="A7" s="1">
        <f>Paychecks!A8</f>
        <v>43144</v>
      </c>
      <c r="B7" t="str">
        <f>Paychecks!C8</f>
        <v>Your first paycheck is already entered. Do nothing.</v>
      </c>
      <c r="C7">
        <f>'PROFILE DATA'!B$11</f>
        <v>1244</v>
      </c>
    </row>
    <row r="8" spans="1:3" x14ac:dyDescent="0.25">
      <c r="A8" s="1">
        <f>Paychecks!A9</f>
        <v>43158</v>
      </c>
      <c r="B8" t="str">
        <f>Paychecks!C9</f>
        <v>Your second paycheck is already entered. Do nothing.</v>
      </c>
      <c r="C8">
        <f>'PROFILE DATA'!B$11</f>
        <v>1244</v>
      </c>
    </row>
    <row r="9" spans="1:3" x14ac:dyDescent="0.25">
      <c r="A9" s="1">
        <f>Paychecks!A10</f>
        <v>43172</v>
      </c>
      <c r="B9" t="str">
        <f>Paychecks!C10</f>
        <v>Your first paycheck is already entered. Do nothing.</v>
      </c>
      <c r="C9">
        <f>'PROFILE DATA'!B$11</f>
        <v>1244</v>
      </c>
    </row>
    <row r="10" spans="1:3" x14ac:dyDescent="0.25">
      <c r="A10" s="1">
        <f>Paychecks!A11</f>
        <v>43186</v>
      </c>
      <c r="B10" t="str">
        <f>Paychecks!C11</f>
        <v>Your second paycheck is already entered. Do nothing.</v>
      </c>
      <c r="C10">
        <f>'PROFILE DATA'!B$11</f>
        <v>1244</v>
      </c>
    </row>
    <row r="11" spans="1:3" x14ac:dyDescent="0.25">
      <c r="A11" s="1">
        <f>Paychecks!A12</f>
        <v>43200</v>
      </c>
      <c r="B11" t="str">
        <f>Paychecks!C12</f>
        <v>Your first paycheck is already entered. Do nothing.</v>
      </c>
      <c r="C11">
        <f>'PROFILE DATA'!B$11</f>
        <v>1244</v>
      </c>
    </row>
    <row r="12" spans="1:3" x14ac:dyDescent="0.25">
      <c r="A12" s="1">
        <f>Paychecks!A13</f>
        <v>43214</v>
      </c>
      <c r="B12" t="str">
        <f>Paychecks!C13</f>
        <v>Your second paycheck is already entered. Do nothing.</v>
      </c>
      <c r="C12">
        <f>'PROFILE DATA'!B$11</f>
        <v>1244</v>
      </c>
    </row>
    <row r="13" spans="1:3" x14ac:dyDescent="0.25">
      <c r="A13" s="1">
        <f>Paychecks!A14</f>
        <v>43228</v>
      </c>
      <c r="B13" t="str">
        <f>Paychecks!C14</f>
        <v>Your first paycheck is already entered. Do nothing.</v>
      </c>
      <c r="C13">
        <f>'PROFILE DATA'!B$11</f>
        <v>1244</v>
      </c>
    </row>
    <row r="14" spans="1:3" x14ac:dyDescent="0.25">
      <c r="A14" s="1">
        <f>Paychecks!A15</f>
        <v>43242</v>
      </c>
      <c r="B14" t="str">
        <f>Paychecks!C15</f>
        <v>Your second paycheck is already entered. Do nothing.</v>
      </c>
      <c r="C14">
        <f>'PROFILE DATA'!B$11</f>
        <v>1244</v>
      </c>
    </row>
    <row r="15" spans="1:3" x14ac:dyDescent="0.25">
      <c r="A15" s="1">
        <f>Paychecks!A16</f>
        <v>43256</v>
      </c>
      <c r="B15" t="str">
        <f>Paychecks!C16</f>
        <v>Your first paycheck is already entered. Do nothing.</v>
      </c>
      <c r="C15">
        <f>'PROFILE DATA'!B$11</f>
        <v>1244</v>
      </c>
    </row>
    <row r="16" spans="1:3" x14ac:dyDescent="0.25">
      <c r="A16" s="1">
        <f>Paychecks!A17</f>
        <v>43270</v>
      </c>
      <c r="B16" t="str">
        <f>Paychecks!C17</f>
        <v>Your second paycheck is already entered. Do nothing.</v>
      </c>
      <c r="C16">
        <f>'PROFILE DATA'!B$11</f>
        <v>1244</v>
      </c>
    </row>
    <row r="17" spans="1:3" x14ac:dyDescent="0.25">
      <c r="A17" s="1">
        <f>Paychecks!A18</f>
        <v>43284</v>
      </c>
      <c r="B17" t="str">
        <f>Paychecks!C18</f>
        <v>Your first paycheck is already entered. Do nothing.</v>
      </c>
      <c r="C17">
        <f>'PROFILE DATA'!B$11</f>
        <v>1244</v>
      </c>
    </row>
    <row r="18" spans="1:3" x14ac:dyDescent="0.25">
      <c r="A18" s="1">
        <f>Paychecks!A19</f>
        <v>43298</v>
      </c>
      <c r="B18" t="str">
        <f>Paychecks!C19</f>
        <v>Your second paycheck is already entered. Do nothing.</v>
      </c>
      <c r="C18">
        <f>'PROFILE DATA'!B$11</f>
        <v>1244</v>
      </c>
    </row>
    <row r="19" spans="1:3" x14ac:dyDescent="0.25">
      <c r="A19" s="1">
        <f>Paychecks!A20</f>
        <v>43312</v>
      </c>
      <c r="B19" t="str">
        <f>Paychecks!C20</f>
        <v>Third check this month. Deposit this money where needed.</v>
      </c>
      <c r="C19">
        <f>'PROFILE DATA'!B$11</f>
        <v>1244</v>
      </c>
    </row>
    <row r="20" spans="1:3" x14ac:dyDescent="0.25">
      <c r="A20" s="1">
        <f>Paychecks!A21</f>
        <v>43326</v>
      </c>
      <c r="B20" t="str">
        <f>Paychecks!C21</f>
        <v>Your first paycheck is already entered. Do nothing.</v>
      </c>
      <c r="C20">
        <f>'PROFILE DATA'!B$11</f>
        <v>1244</v>
      </c>
    </row>
    <row r="21" spans="1:3" x14ac:dyDescent="0.25">
      <c r="A21" s="1">
        <f>Paychecks!A22</f>
        <v>43340</v>
      </c>
      <c r="B21" t="str">
        <f>Paychecks!C22</f>
        <v>Your second paycheck is already entered. Do nothing.</v>
      </c>
      <c r="C21">
        <f>'PROFILE DATA'!B$11</f>
        <v>1244</v>
      </c>
    </row>
    <row r="22" spans="1:3" x14ac:dyDescent="0.25">
      <c r="A22" s="1">
        <f>Paychecks!A23</f>
        <v>43354</v>
      </c>
      <c r="B22" t="str">
        <f>Paychecks!C23</f>
        <v>Your first paycheck is already entered. Do nothing.</v>
      </c>
      <c r="C22">
        <f>'PROFILE DATA'!B$11</f>
        <v>1244</v>
      </c>
    </row>
    <row r="23" spans="1:3" x14ac:dyDescent="0.25">
      <c r="A23" s="1">
        <f>Paychecks!A24</f>
        <v>43368</v>
      </c>
      <c r="B23" t="str">
        <f>Paychecks!C24</f>
        <v>Your second paycheck is already entered. Do nothing.</v>
      </c>
      <c r="C23">
        <f>'PROFILE DATA'!B$11</f>
        <v>1244</v>
      </c>
    </row>
    <row r="24" spans="1:3" x14ac:dyDescent="0.25">
      <c r="A24" s="1">
        <f>Paychecks!A25</f>
        <v>43382</v>
      </c>
      <c r="B24" t="str">
        <f>Paychecks!C25</f>
        <v>Your first paycheck is already entered. Do nothing.</v>
      </c>
      <c r="C24">
        <f>'PROFILE DATA'!B$11</f>
        <v>1244</v>
      </c>
    </row>
    <row r="25" spans="1:3" x14ac:dyDescent="0.25">
      <c r="A25" s="1">
        <f>Paychecks!A26</f>
        <v>43396</v>
      </c>
      <c r="B25" t="str">
        <f>Paychecks!C26</f>
        <v>Your second paycheck is already entered. Do nothing.</v>
      </c>
      <c r="C25">
        <f>'PROFILE DATA'!B$11</f>
        <v>1244</v>
      </c>
    </row>
    <row r="26" spans="1:3" x14ac:dyDescent="0.25">
      <c r="A26" s="1">
        <f>Paychecks!A27</f>
        <v>43410</v>
      </c>
      <c r="B26" t="str">
        <f>Paychecks!C27</f>
        <v>Your first paycheck is already entered. Do nothing.</v>
      </c>
      <c r="C26">
        <f>'PROFILE DATA'!B$11</f>
        <v>1244</v>
      </c>
    </row>
    <row r="27" spans="1:3" x14ac:dyDescent="0.25">
      <c r="A27" s="1">
        <f>Paychecks!A28</f>
        <v>43424</v>
      </c>
      <c r="B27" t="str">
        <f>Paychecks!C28</f>
        <v>Your second paycheck is already entered. Do nothing.</v>
      </c>
      <c r="C27">
        <f>'PROFILE DATA'!B$11</f>
        <v>1244</v>
      </c>
    </row>
    <row r="28" spans="1:3" x14ac:dyDescent="0.25">
      <c r="A28" s="1">
        <f>Paychecks!A29</f>
        <v>43438</v>
      </c>
      <c r="B28" t="str">
        <f>Paychecks!C29</f>
        <v>Your first paycheck is already entered. Do nothing.</v>
      </c>
      <c r="C28">
        <f>'PROFILE DATA'!B$11</f>
        <v>1244</v>
      </c>
    </row>
    <row r="29" spans="1:3" x14ac:dyDescent="0.25">
      <c r="A29" s="1">
        <f>Paychecks!A30</f>
        <v>43452</v>
      </c>
      <c r="B29" t="str">
        <f>Paychecks!C30</f>
        <v>Your second paycheck is already entered. Do nothing.</v>
      </c>
      <c r="C29">
        <f>'PROFILE DATA'!B$11</f>
        <v>1244</v>
      </c>
    </row>
    <row r="30" spans="1:3" x14ac:dyDescent="0.25">
      <c r="A30" s="1">
        <f>Paychecks!A31</f>
        <v>43466</v>
      </c>
      <c r="B30" t="str">
        <f>Paychecks!C31</f>
        <v>Your first paycheck is already entered. Do nothing.</v>
      </c>
      <c r="C30">
        <f>'PROFILE DATA'!B$11</f>
        <v>1244</v>
      </c>
    </row>
    <row r="31" spans="1:3" x14ac:dyDescent="0.25">
      <c r="A31" s="1">
        <f>Paychecks!A32</f>
        <v>43480</v>
      </c>
      <c r="B31" t="str">
        <f>Paychecks!C32</f>
        <v>Your second paycheck is already entered. Do nothing.</v>
      </c>
      <c r="C31">
        <f>'PROFILE DATA'!B$11</f>
        <v>1244</v>
      </c>
    </row>
    <row r="32" spans="1:3" x14ac:dyDescent="0.25">
      <c r="A32" s="1">
        <f>Paychecks!A33</f>
        <v>43494</v>
      </c>
      <c r="B32" t="str">
        <f>Paychecks!C33</f>
        <v>Third check this month. Deposit this money where needed.</v>
      </c>
      <c r="C32">
        <f>'PROFILE DATA'!B$11</f>
        <v>1244</v>
      </c>
    </row>
    <row r="33" spans="1:3" x14ac:dyDescent="0.25">
      <c r="A33" s="1">
        <f>Paychecks!A34</f>
        <v>43508</v>
      </c>
      <c r="B33" t="str">
        <f>Paychecks!C34</f>
        <v>Your first paycheck is already entered. Do nothing.</v>
      </c>
      <c r="C33">
        <f>'PROFILE DATA'!B$11</f>
        <v>1244</v>
      </c>
    </row>
    <row r="34" spans="1:3" x14ac:dyDescent="0.25">
      <c r="A34" s="1">
        <f>Paychecks!A35</f>
        <v>43522</v>
      </c>
      <c r="B34" t="str">
        <f>Paychecks!C35</f>
        <v>Your second paycheck is already entered. Do nothing.</v>
      </c>
      <c r="C34">
        <f>'PROFILE DATA'!B$11</f>
        <v>1244</v>
      </c>
    </row>
    <row r="35" spans="1:3" x14ac:dyDescent="0.25">
      <c r="A35" s="1">
        <f>Paychecks!A36</f>
        <v>43536</v>
      </c>
      <c r="B35" t="str">
        <f>Paychecks!C36</f>
        <v>Your first paycheck is already entered. Do nothing.</v>
      </c>
      <c r="C35">
        <f>'PROFILE DATA'!B$11</f>
        <v>1244</v>
      </c>
    </row>
    <row r="36" spans="1:3" x14ac:dyDescent="0.25">
      <c r="A36" s="1">
        <f>Paychecks!A37</f>
        <v>43550</v>
      </c>
      <c r="B36" t="str">
        <f>Paychecks!C37</f>
        <v>Your second paycheck is already entered. Do nothing.</v>
      </c>
      <c r="C36">
        <f>'PROFILE DATA'!B$11</f>
        <v>1244</v>
      </c>
    </row>
    <row r="37" spans="1:3" x14ac:dyDescent="0.25">
      <c r="A37" s="1">
        <f ca="1">DATE('PROFILE DATA'!B4,1,RANDBETWEEN(1,12))</f>
        <v>43107</v>
      </c>
      <c r="B37" t="s">
        <v>15</v>
      </c>
      <c r="C37">
        <f>'PROFILE DATA'!B$23</f>
        <v>65</v>
      </c>
    </row>
    <row r="38" spans="1:3" x14ac:dyDescent="0.25">
      <c r="A38" s="12">
        <f t="shared" ref="A38:A51" ca="1" si="0">DATE(YEAR(A37),MONTH(A37)+1,DAY(A37))</f>
        <v>43138</v>
      </c>
      <c r="B38" t="s">
        <v>15</v>
      </c>
      <c r="C38">
        <f>'PROFILE DATA'!B$23</f>
        <v>65</v>
      </c>
    </row>
    <row r="39" spans="1:3" x14ac:dyDescent="0.25">
      <c r="A39" s="12">
        <f t="shared" ca="1" si="0"/>
        <v>43166</v>
      </c>
      <c r="B39" t="s">
        <v>15</v>
      </c>
      <c r="C39">
        <f>'PROFILE DATA'!B$23</f>
        <v>65</v>
      </c>
    </row>
    <row r="40" spans="1:3" x14ac:dyDescent="0.25">
      <c r="A40" s="12">
        <f t="shared" ca="1" si="0"/>
        <v>43197</v>
      </c>
      <c r="B40" t="s">
        <v>15</v>
      </c>
      <c r="C40">
        <f>'PROFILE DATA'!B$23</f>
        <v>65</v>
      </c>
    </row>
    <row r="41" spans="1:3" x14ac:dyDescent="0.25">
      <c r="A41" s="12">
        <f t="shared" ca="1" si="0"/>
        <v>43227</v>
      </c>
      <c r="B41" t="s">
        <v>15</v>
      </c>
      <c r="C41">
        <f>'PROFILE DATA'!B$23</f>
        <v>65</v>
      </c>
    </row>
    <row r="42" spans="1:3" x14ac:dyDescent="0.25">
      <c r="A42" s="12">
        <f t="shared" ca="1" si="0"/>
        <v>43258</v>
      </c>
      <c r="B42" t="s">
        <v>15</v>
      </c>
      <c r="C42">
        <f>'PROFILE DATA'!B$23</f>
        <v>65</v>
      </c>
    </row>
    <row r="43" spans="1:3" x14ac:dyDescent="0.25">
      <c r="A43" s="12">
        <f t="shared" ca="1" si="0"/>
        <v>43288</v>
      </c>
      <c r="B43" t="s">
        <v>15</v>
      </c>
      <c r="C43">
        <f>'PROFILE DATA'!B$23</f>
        <v>65</v>
      </c>
    </row>
    <row r="44" spans="1:3" x14ac:dyDescent="0.25">
      <c r="A44" s="12">
        <f t="shared" ca="1" si="0"/>
        <v>43319</v>
      </c>
      <c r="B44" t="s">
        <v>15</v>
      </c>
      <c r="C44">
        <f>'PROFILE DATA'!B$23</f>
        <v>65</v>
      </c>
    </row>
    <row r="45" spans="1:3" x14ac:dyDescent="0.25">
      <c r="A45" s="12">
        <f t="shared" ca="1" si="0"/>
        <v>43350</v>
      </c>
      <c r="B45" t="s">
        <v>15</v>
      </c>
      <c r="C45">
        <f>'PROFILE DATA'!B$23</f>
        <v>65</v>
      </c>
    </row>
    <row r="46" spans="1:3" x14ac:dyDescent="0.25">
      <c r="A46" s="12">
        <f t="shared" ca="1" si="0"/>
        <v>43380</v>
      </c>
      <c r="B46" t="s">
        <v>15</v>
      </c>
      <c r="C46">
        <f>'PROFILE DATA'!B$23</f>
        <v>65</v>
      </c>
    </row>
    <row r="47" spans="1:3" x14ac:dyDescent="0.25">
      <c r="A47" s="12">
        <f t="shared" ca="1" si="0"/>
        <v>43411</v>
      </c>
      <c r="B47" t="s">
        <v>15</v>
      </c>
      <c r="C47">
        <f>'PROFILE DATA'!B$23</f>
        <v>65</v>
      </c>
    </row>
    <row r="48" spans="1:3" x14ac:dyDescent="0.25">
      <c r="A48" s="12">
        <f t="shared" ca="1" si="0"/>
        <v>43441</v>
      </c>
      <c r="B48" t="s">
        <v>15</v>
      </c>
      <c r="C48">
        <f>'PROFILE DATA'!B$23</f>
        <v>65</v>
      </c>
    </row>
    <row r="49" spans="1:3" x14ac:dyDescent="0.25">
      <c r="A49" s="12">
        <f t="shared" ca="1" si="0"/>
        <v>43472</v>
      </c>
      <c r="B49" t="s">
        <v>15</v>
      </c>
      <c r="C49">
        <f>'PROFILE DATA'!B$23</f>
        <v>65</v>
      </c>
    </row>
    <row r="50" spans="1:3" x14ac:dyDescent="0.25">
      <c r="A50" s="12">
        <f t="shared" ca="1" si="0"/>
        <v>43503</v>
      </c>
      <c r="B50" t="s">
        <v>15</v>
      </c>
      <c r="C50">
        <f>'PROFILE DATA'!B$23</f>
        <v>65</v>
      </c>
    </row>
    <row r="51" spans="1:3" x14ac:dyDescent="0.25">
      <c r="A51" s="12">
        <f t="shared" ca="1" si="0"/>
        <v>43531</v>
      </c>
      <c r="B51" t="s">
        <v>15</v>
      </c>
      <c r="C51">
        <f>'PROFILE DATA'!B$23</f>
        <v>65</v>
      </c>
    </row>
    <row r="52" spans="1:3" x14ac:dyDescent="0.25">
      <c r="A52" s="1">
        <f ca="1">DATE('PROFILE DATA'!B4,1,RANDBETWEEN(1,12))</f>
        <v>43111</v>
      </c>
      <c r="B52" t="s">
        <v>16</v>
      </c>
      <c r="C52">
        <f>'PROFILE DATA'!B$24</f>
        <v>85</v>
      </c>
    </row>
    <row r="53" spans="1:3" x14ac:dyDescent="0.25">
      <c r="A53" s="12">
        <f t="shared" ref="A53:A66" ca="1" si="1">DATE(YEAR(A52),MONTH(A52)+1,DAY(A52))</f>
        <v>43142</v>
      </c>
      <c r="B53" t="s">
        <v>16</v>
      </c>
      <c r="C53">
        <f>'PROFILE DATA'!B$24</f>
        <v>85</v>
      </c>
    </row>
    <row r="54" spans="1:3" x14ac:dyDescent="0.25">
      <c r="A54" s="12">
        <f t="shared" ca="1" si="1"/>
        <v>43170</v>
      </c>
      <c r="B54" t="s">
        <v>16</v>
      </c>
      <c r="C54">
        <f>'PROFILE DATA'!B$24</f>
        <v>85</v>
      </c>
    </row>
    <row r="55" spans="1:3" x14ac:dyDescent="0.25">
      <c r="A55" s="12">
        <f t="shared" ca="1" si="1"/>
        <v>43201</v>
      </c>
      <c r="B55" t="s">
        <v>16</v>
      </c>
      <c r="C55">
        <f>'PROFILE DATA'!B$24</f>
        <v>85</v>
      </c>
    </row>
    <row r="56" spans="1:3" x14ac:dyDescent="0.25">
      <c r="A56" s="12">
        <f t="shared" ca="1" si="1"/>
        <v>43231</v>
      </c>
      <c r="B56" t="s">
        <v>16</v>
      </c>
      <c r="C56">
        <f>'PROFILE DATA'!B$24</f>
        <v>85</v>
      </c>
    </row>
    <row r="57" spans="1:3" x14ac:dyDescent="0.25">
      <c r="A57" s="12">
        <f t="shared" ca="1" si="1"/>
        <v>43262</v>
      </c>
      <c r="B57" t="s">
        <v>16</v>
      </c>
      <c r="C57">
        <f>'PROFILE DATA'!B$24</f>
        <v>85</v>
      </c>
    </row>
    <row r="58" spans="1:3" x14ac:dyDescent="0.25">
      <c r="A58" s="12">
        <f t="shared" ca="1" si="1"/>
        <v>43292</v>
      </c>
      <c r="B58" t="s">
        <v>16</v>
      </c>
      <c r="C58">
        <f>'PROFILE DATA'!B$24</f>
        <v>85</v>
      </c>
    </row>
    <row r="59" spans="1:3" x14ac:dyDescent="0.25">
      <c r="A59" s="12">
        <f t="shared" ca="1" si="1"/>
        <v>43323</v>
      </c>
      <c r="B59" t="s">
        <v>16</v>
      </c>
      <c r="C59">
        <f>'PROFILE DATA'!B$24</f>
        <v>85</v>
      </c>
    </row>
    <row r="60" spans="1:3" x14ac:dyDescent="0.25">
      <c r="A60" s="12">
        <f t="shared" ca="1" si="1"/>
        <v>43354</v>
      </c>
      <c r="B60" t="s">
        <v>16</v>
      </c>
      <c r="C60">
        <f>'PROFILE DATA'!B$24</f>
        <v>85</v>
      </c>
    </row>
    <row r="61" spans="1:3" x14ac:dyDescent="0.25">
      <c r="A61" s="12">
        <f t="shared" ca="1" si="1"/>
        <v>43384</v>
      </c>
      <c r="B61" t="s">
        <v>16</v>
      </c>
      <c r="C61">
        <f>'PROFILE DATA'!B$24</f>
        <v>85</v>
      </c>
    </row>
    <row r="62" spans="1:3" x14ac:dyDescent="0.25">
      <c r="A62" s="12">
        <f t="shared" ca="1" si="1"/>
        <v>43415</v>
      </c>
      <c r="B62" t="s">
        <v>16</v>
      </c>
      <c r="C62">
        <f>'PROFILE DATA'!B$24</f>
        <v>85</v>
      </c>
    </row>
    <row r="63" spans="1:3" x14ac:dyDescent="0.25">
      <c r="A63" s="12">
        <f t="shared" ca="1" si="1"/>
        <v>43445</v>
      </c>
      <c r="B63" t="s">
        <v>16</v>
      </c>
      <c r="C63">
        <f>'PROFILE DATA'!B$24</f>
        <v>85</v>
      </c>
    </row>
    <row r="64" spans="1:3" x14ac:dyDescent="0.25">
      <c r="A64" s="12">
        <f t="shared" ca="1" si="1"/>
        <v>43476</v>
      </c>
      <c r="B64" t="s">
        <v>16</v>
      </c>
      <c r="C64">
        <f>'PROFILE DATA'!B$24</f>
        <v>85</v>
      </c>
    </row>
    <row r="65" spans="1:3" x14ac:dyDescent="0.25">
      <c r="A65" s="12">
        <f t="shared" ca="1" si="1"/>
        <v>43507</v>
      </c>
      <c r="B65" t="s">
        <v>16</v>
      </c>
      <c r="C65">
        <f>'PROFILE DATA'!B$24</f>
        <v>85</v>
      </c>
    </row>
    <row r="66" spans="1:3" x14ac:dyDescent="0.25">
      <c r="A66" s="12">
        <f t="shared" ca="1" si="1"/>
        <v>43535</v>
      </c>
      <c r="B66" t="s">
        <v>16</v>
      </c>
      <c r="C66">
        <f>'PROFILE DATA'!B$24</f>
        <v>85</v>
      </c>
    </row>
    <row r="67" spans="1:3" x14ac:dyDescent="0.25">
      <c r="A67" s="12">
        <f ca="1">IF('PROFILE DATA'!B$25="y","",Utilities!E10)</f>
        <v>43107</v>
      </c>
      <c r="B67" t="s">
        <v>31</v>
      </c>
      <c r="C67">
        <f ca="1">IF('PROFILE DATA'!B$25="y","",Utilities!D10)</f>
        <v>106</v>
      </c>
    </row>
    <row r="68" spans="1:3" x14ac:dyDescent="0.25">
      <c r="A68" s="12">
        <f ca="1">IF('PROFILE DATA'!B$25="y","",Utilities!E11)</f>
        <v>43138</v>
      </c>
      <c r="B68" t="s">
        <v>31</v>
      </c>
      <c r="C68">
        <f ca="1">IF('PROFILE DATA'!B$25="y","",Utilities!D11)</f>
        <v>87</v>
      </c>
    </row>
    <row r="69" spans="1:3" x14ac:dyDescent="0.25">
      <c r="A69" s="12">
        <f ca="1">IF('PROFILE DATA'!B$25="y","",Utilities!E12)</f>
        <v>43166</v>
      </c>
      <c r="B69" t="s">
        <v>31</v>
      </c>
      <c r="C69">
        <f ca="1">IF('PROFILE DATA'!B$25="y","",Utilities!D12)</f>
        <v>71</v>
      </c>
    </row>
    <row r="70" spans="1:3" x14ac:dyDescent="0.25">
      <c r="A70" s="12">
        <f ca="1">IF('PROFILE DATA'!B$25="y","",Utilities!E13)</f>
        <v>43197</v>
      </c>
      <c r="B70" t="s">
        <v>31</v>
      </c>
      <c r="C70">
        <f ca="1">IF('PROFILE DATA'!B$25="y","",Utilities!D13)</f>
        <v>59</v>
      </c>
    </row>
    <row r="71" spans="1:3" x14ac:dyDescent="0.25">
      <c r="A71" s="12">
        <f ca="1">IF('PROFILE DATA'!B$25="y","",Utilities!E14)</f>
        <v>43227</v>
      </c>
      <c r="B71" t="s">
        <v>31</v>
      </c>
      <c r="C71">
        <f ca="1">IF('PROFILE DATA'!B$25="y","",Utilities!D14)</f>
        <v>30</v>
      </c>
    </row>
    <row r="72" spans="1:3" x14ac:dyDescent="0.25">
      <c r="A72" s="12">
        <f ca="1">IF('PROFILE DATA'!B$25="y","",Utilities!E15)</f>
        <v>43258</v>
      </c>
      <c r="B72" t="s">
        <v>31</v>
      </c>
      <c r="C72">
        <f ca="1">IF('PROFILE DATA'!B$25="y","",Utilities!D15)</f>
        <v>0</v>
      </c>
    </row>
    <row r="73" spans="1:3" x14ac:dyDescent="0.25">
      <c r="A73" s="12">
        <f ca="1">IF('PROFILE DATA'!B$25="y","",Utilities!E16)</f>
        <v>43288</v>
      </c>
      <c r="B73" t="s">
        <v>31</v>
      </c>
      <c r="C73">
        <f ca="1">IF('PROFILE DATA'!B$25="y","",Utilities!D16)</f>
        <v>0</v>
      </c>
    </row>
    <row r="74" spans="1:3" x14ac:dyDescent="0.25">
      <c r="A74" s="12">
        <f ca="1">IF('PROFILE DATA'!B$25="y","",Utilities!E17)</f>
        <v>43319</v>
      </c>
      <c r="B74" t="s">
        <v>31</v>
      </c>
      <c r="C74">
        <f ca="1">IF('PROFILE DATA'!B$25="y","",Utilities!D17)</f>
        <v>0</v>
      </c>
    </row>
    <row r="75" spans="1:3" x14ac:dyDescent="0.25">
      <c r="A75" s="12">
        <f ca="1">IF('PROFILE DATA'!B$25="y","",Utilities!E18)</f>
        <v>43350</v>
      </c>
      <c r="B75" t="s">
        <v>31</v>
      </c>
      <c r="C75">
        <f ca="1">IF('PROFILE DATA'!B$25="y","",Utilities!D18)</f>
        <v>25</v>
      </c>
    </row>
    <row r="76" spans="1:3" x14ac:dyDescent="0.25">
      <c r="A76" s="12">
        <f ca="1">IF('PROFILE DATA'!B$25="y","",Utilities!E19)</f>
        <v>43380</v>
      </c>
      <c r="B76" t="s">
        <v>31</v>
      </c>
      <c r="C76">
        <f ca="1">IF('PROFILE DATA'!B$25="y","",Utilities!D19)</f>
        <v>34</v>
      </c>
    </row>
    <row r="77" spans="1:3" x14ac:dyDescent="0.25">
      <c r="A77" s="12">
        <f ca="1">IF('PROFILE DATA'!B$25="y","",Utilities!E20)</f>
        <v>43411</v>
      </c>
      <c r="B77" t="s">
        <v>31</v>
      </c>
      <c r="C77">
        <f ca="1">IF('PROFILE DATA'!B$25="y","",Utilities!D20)</f>
        <v>84</v>
      </c>
    </row>
    <row r="78" spans="1:3" x14ac:dyDescent="0.25">
      <c r="A78" s="12">
        <f ca="1">IF('PROFILE DATA'!B$25="y","",Utilities!E21)</f>
        <v>43441</v>
      </c>
      <c r="B78" t="s">
        <v>31</v>
      </c>
      <c r="C78">
        <f ca="1">IF('PROFILE DATA'!B$25="y","",Utilities!D21)</f>
        <v>86</v>
      </c>
    </row>
    <row r="79" spans="1:3" x14ac:dyDescent="0.25">
      <c r="A79" s="12">
        <f ca="1">IF('PROFILE DATA'!B$25="y","",Utilities!E22)</f>
        <v>43472</v>
      </c>
      <c r="B79" t="s">
        <v>31</v>
      </c>
      <c r="C79">
        <f ca="1">IF('PROFILE DATA'!B$25="y","",Utilities!D22)</f>
        <v>89</v>
      </c>
    </row>
    <row r="80" spans="1:3" x14ac:dyDescent="0.25">
      <c r="A80" s="12">
        <f ca="1">IF('PROFILE DATA'!B$25="y","",Utilities!E23)</f>
        <v>43503</v>
      </c>
      <c r="B80" t="s">
        <v>31</v>
      </c>
      <c r="C80">
        <f ca="1">IF('PROFILE DATA'!B$25="y","",Utilities!D23)</f>
        <v>95</v>
      </c>
    </row>
    <row r="81" spans="1:3" x14ac:dyDescent="0.25">
      <c r="A81" s="12">
        <f ca="1">IF('PROFILE DATA'!B$25="y","",Utilities!E24)</f>
        <v>43531</v>
      </c>
      <c r="B81" t="s">
        <v>31</v>
      </c>
      <c r="C81">
        <f ca="1">IF('PROFILE DATA'!B$25="y","",Utilities!D24)</f>
        <v>72</v>
      </c>
    </row>
    <row r="82" spans="1:3" x14ac:dyDescent="0.25">
      <c r="A82" s="12">
        <f ca="1">IF('PROFILE DATA'!B$26="y","",Utilities!E29)</f>
        <v>43108</v>
      </c>
      <c r="B82" t="s">
        <v>36</v>
      </c>
      <c r="C82" s="13">
        <f ca="1">IF('PROFILE DATA'!B$26="y","",Utilities!D29)</f>
        <v>65</v>
      </c>
    </row>
    <row r="83" spans="1:3" x14ac:dyDescent="0.25">
      <c r="A83" s="12">
        <f ca="1">IF('PROFILE DATA'!B$26="y","",Utilities!E30)</f>
        <v>43139</v>
      </c>
      <c r="B83" t="s">
        <v>36</v>
      </c>
      <c r="C83" s="13">
        <f ca="1">IF('PROFILE DATA'!B$26="y","",Utilities!D30)</f>
        <v>60</v>
      </c>
    </row>
    <row r="84" spans="1:3" x14ac:dyDescent="0.25">
      <c r="A84" s="12">
        <f ca="1">IF('PROFILE DATA'!B$26="y","",Utilities!E31)</f>
        <v>43167</v>
      </c>
      <c r="B84" t="s">
        <v>36</v>
      </c>
      <c r="C84" s="13">
        <f ca="1">IF('PROFILE DATA'!B$26="y","",Utilities!D31)</f>
        <v>54</v>
      </c>
    </row>
    <row r="85" spans="1:3" x14ac:dyDescent="0.25">
      <c r="A85" s="12">
        <f ca="1">IF('PROFILE DATA'!B$26="y","",Utilities!E32)</f>
        <v>43198</v>
      </c>
      <c r="B85" t="s">
        <v>36</v>
      </c>
      <c r="C85" s="13">
        <f ca="1">IF('PROFILE DATA'!B$26="y","",Utilities!D32)</f>
        <v>51</v>
      </c>
    </row>
    <row r="86" spans="1:3" x14ac:dyDescent="0.25">
      <c r="A86" s="12">
        <f ca="1">IF('PROFILE DATA'!B$26="y","",Utilities!E33)</f>
        <v>43228</v>
      </c>
      <c r="B86" t="s">
        <v>36</v>
      </c>
      <c r="C86" s="13">
        <f ca="1">IF('PROFILE DATA'!B$26="y","",Utilities!D33)</f>
        <v>55</v>
      </c>
    </row>
    <row r="87" spans="1:3" x14ac:dyDescent="0.25">
      <c r="A87" s="12">
        <f ca="1">IF('PROFILE DATA'!B$26="y","",Utilities!E34)</f>
        <v>43259</v>
      </c>
      <c r="B87" t="s">
        <v>36</v>
      </c>
      <c r="C87" s="13">
        <f ca="1">IF('PROFILE DATA'!B$26="y","",Utilities!D34)</f>
        <v>45</v>
      </c>
    </row>
    <row r="88" spans="1:3" x14ac:dyDescent="0.25">
      <c r="A88" s="12">
        <f ca="1">IF('PROFILE DATA'!B$26="y","",Utilities!E35)</f>
        <v>43289</v>
      </c>
      <c r="B88" t="s">
        <v>36</v>
      </c>
      <c r="C88" s="13">
        <f ca="1">IF('PROFILE DATA'!B$26="y","",Utilities!D35)</f>
        <v>79</v>
      </c>
    </row>
    <row r="89" spans="1:3" x14ac:dyDescent="0.25">
      <c r="A89" s="12">
        <f ca="1">IF('PROFILE DATA'!B$26="y","",Utilities!E36)</f>
        <v>43320</v>
      </c>
      <c r="B89" t="s">
        <v>36</v>
      </c>
      <c r="C89" s="13">
        <f ca="1">IF('PROFILE DATA'!B$26="y","",Utilities!D36)</f>
        <v>82</v>
      </c>
    </row>
    <row r="90" spans="1:3" x14ac:dyDescent="0.25">
      <c r="A90" s="12">
        <f ca="1">IF('PROFILE DATA'!B$26="y","",Utilities!E37)</f>
        <v>43351</v>
      </c>
      <c r="B90" t="s">
        <v>36</v>
      </c>
      <c r="C90" s="13">
        <f ca="1">IF('PROFILE DATA'!B$26="y","",Utilities!D37)</f>
        <v>54</v>
      </c>
    </row>
    <row r="91" spans="1:3" x14ac:dyDescent="0.25">
      <c r="A91" s="12">
        <f ca="1">IF('PROFILE DATA'!B$26="y","",Utilities!E38)</f>
        <v>43381</v>
      </c>
      <c r="B91" t="s">
        <v>36</v>
      </c>
      <c r="C91" s="13">
        <f ca="1">IF('PROFILE DATA'!B$26="y","",Utilities!D38)</f>
        <v>51</v>
      </c>
    </row>
    <row r="92" spans="1:3" x14ac:dyDescent="0.25">
      <c r="A92" s="12">
        <f ca="1">IF('PROFILE DATA'!B$26="y","",Utilities!E39)</f>
        <v>43412</v>
      </c>
      <c r="B92" t="s">
        <v>36</v>
      </c>
      <c r="C92" s="13">
        <f ca="1">IF('PROFILE DATA'!B$26="y","",Utilities!D39)</f>
        <v>52</v>
      </c>
    </row>
    <row r="93" spans="1:3" x14ac:dyDescent="0.25">
      <c r="A93" s="12">
        <f ca="1">IF('PROFILE DATA'!B$26="y","",Utilities!E40)</f>
        <v>43442</v>
      </c>
      <c r="B93" t="s">
        <v>36</v>
      </c>
      <c r="C93" s="13">
        <f ca="1">IF('PROFILE DATA'!B$26="y","",Utilities!D40)</f>
        <v>69</v>
      </c>
    </row>
    <row r="94" spans="1:3" x14ac:dyDescent="0.25">
      <c r="A94" s="12">
        <f ca="1">IF('PROFILE DATA'!B$26="y","",Utilities!E41)</f>
        <v>43473</v>
      </c>
      <c r="B94" t="s">
        <v>36</v>
      </c>
      <c r="C94" s="13">
        <f ca="1">IF('PROFILE DATA'!B$26="y","",Utilities!D41)</f>
        <v>78</v>
      </c>
    </row>
    <row r="95" spans="1:3" x14ac:dyDescent="0.25">
      <c r="A95" s="12">
        <f ca="1">IF('PROFILE DATA'!B$26="y","",Utilities!E42)</f>
        <v>43504</v>
      </c>
      <c r="B95" t="s">
        <v>36</v>
      </c>
      <c r="C95" s="13">
        <f ca="1">IF('PROFILE DATA'!B$26="y","",Utilities!D42)</f>
        <v>64</v>
      </c>
    </row>
    <row r="96" spans="1:3" x14ac:dyDescent="0.25">
      <c r="A96" s="12">
        <f ca="1">IF('PROFILE DATA'!B$26="y","",Utilities!E43)</f>
        <v>43532</v>
      </c>
      <c r="B96" t="s">
        <v>36</v>
      </c>
      <c r="C96" s="13">
        <f ca="1">IF('PROFILE DATA'!B$26="y","",Utilities!D43)</f>
        <v>47</v>
      </c>
    </row>
    <row r="97" spans="1:3" x14ac:dyDescent="0.25">
      <c r="A97" s="12">
        <f ca="1">IF('PROFILE DATA'!B$27="y","",Utilities!E47)</f>
        <v>43101</v>
      </c>
      <c r="B97" t="s">
        <v>41</v>
      </c>
      <c r="C97" s="13">
        <f ca="1">IF('PROFILE DATA'!B$27="y","",Utilities!D47)</f>
        <v>17</v>
      </c>
    </row>
    <row r="98" spans="1:3" x14ac:dyDescent="0.25">
      <c r="A98" s="12">
        <f ca="1">IF('PROFILE DATA'!B$27="y","",Utilities!E48)</f>
        <v>43132</v>
      </c>
      <c r="B98" t="s">
        <v>41</v>
      </c>
      <c r="C98" s="13">
        <f ca="1">IF('PROFILE DATA'!B$27="y","",Utilities!D48)</f>
        <v>19</v>
      </c>
    </row>
    <row r="99" spans="1:3" x14ac:dyDescent="0.25">
      <c r="A99" s="12">
        <f ca="1">IF('PROFILE DATA'!B$27="y","",Utilities!E49)</f>
        <v>43160</v>
      </c>
      <c r="B99" t="s">
        <v>41</v>
      </c>
      <c r="C99" s="13">
        <f ca="1">IF('PROFILE DATA'!B$27="y","",Utilities!D49)</f>
        <v>17</v>
      </c>
    </row>
    <row r="100" spans="1:3" x14ac:dyDescent="0.25">
      <c r="A100" s="12">
        <f ca="1">IF('PROFILE DATA'!B$27="y","",Utilities!E50)</f>
        <v>43191</v>
      </c>
      <c r="B100" t="s">
        <v>41</v>
      </c>
      <c r="C100" s="13">
        <f ca="1">IF('PROFILE DATA'!B$27="y","",Utilities!D50)</f>
        <v>27</v>
      </c>
    </row>
    <row r="101" spans="1:3" x14ac:dyDescent="0.25">
      <c r="A101" s="12">
        <f ca="1">IF('PROFILE DATA'!B$27="y","",Utilities!E51)</f>
        <v>43221</v>
      </c>
      <c r="B101" t="s">
        <v>41</v>
      </c>
      <c r="C101" s="13">
        <f ca="1">IF('PROFILE DATA'!B$27="y","",Utilities!D51)</f>
        <v>24</v>
      </c>
    </row>
    <row r="102" spans="1:3" x14ac:dyDescent="0.25">
      <c r="A102" s="12">
        <f ca="1">IF('PROFILE DATA'!B$27="y","",Utilities!E52)</f>
        <v>43252</v>
      </c>
      <c r="B102" t="s">
        <v>41</v>
      </c>
      <c r="C102" s="13">
        <f ca="1">IF('PROFILE DATA'!B$27="y","",Utilities!D52)</f>
        <v>13</v>
      </c>
    </row>
    <row r="103" spans="1:3" x14ac:dyDescent="0.25">
      <c r="A103" s="12">
        <f ca="1">IF('PROFILE DATA'!B$27="y","",Utilities!E53)</f>
        <v>43282</v>
      </c>
      <c r="B103" t="s">
        <v>41</v>
      </c>
      <c r="C103" s="13">
        <f ca="1">IF('PROFILE DATA'!B$27="y","",Utilities!D53)</f>
        <v>27</v>
      </c>
    </row>
    <row r="104" spans="1:3" x14ac:dyDescent="0.25">
      <c r="A104" s="12">
        <f ca="1">IF('PROFILE DATA'!B$27="y","",Utilities!E54)</f>
        <v>43313</v>
      </c>
      <c r="B104" t="s">
        <v>41</v>
      </c>
      <c r="C104" s="13">
        <f ca="1">IF('PROFILE DATA'!B$27="y","",Utilities!D54)</f>
        <v>21</v>
      </c>
    </row>
    <row r="105" spans="1:3" x14ac:dyDescent="0.25">
      <c r="A105" s="12">
        <f ca="1">IF('PROFILE DATA'!B$27="y","",Utilities!E55)</f>
        <v>43344</v>
      </c>
      <c r="B105" t="s">
        <v>41</v>
      </c>
      <c r="C105" s="13">
        <f ca="1">IF('PROFILE DATA'!B$27="y","",Utilities!D55)</f>
        <v>24</v>
      </c>
    </row>
    <row r="106" spans="1:3" x14ac:dyDescent="0.25">
      <c r="A106" s="12">
        <f ca="1">IF('PROFILE DATA'!B$27="y","",Utilities!E56)</f>
        <v>43374</v>
      </c>
      <c r="B106" t="s">
        <v>41</v>
      </c>
      <c r="C106" s="13">
        <f ca="1">IF('PROFILE DATA'!B$27="y","",Utilities!D56)</f>
        <v>14</v>
      </c>
    </row>
    <row r="107" spans="1:3" x14ac:dyDescent="0.25">
      <c r="A107" s="12">
        <f ca="1">IF('PROFILE DATA'!B$27="y","",Utilities!E57)</f>
        <v>43405</v>
      </c>
      <c r="B107" t="s">
        <v>41</v>
      </c>
      <c r="C107" s="13">
        <f ca="1">IF('PROFILE DATA'!B$27="y","",Utilities!D57)</f>
        <v>22</v>
      </c>
    </row>
    <row r="108" spans="1:3" x14ac:dyDescent="0.25">
      <c r="A108" s="12">
        <f ca="1">IF('PROFILE DATA'!B$27="y","",Utilities!E58)</f>
        <v>43435</v>
      </c>
      <c r="B108" t="s">
        <v>41</v>
      </c>
      <c r="C108" s="13">
        <f ca="1">IF('PROFILE DATA'!B$27="y","",Utilities!D58)</f>
        <v>13</v>
      </c>
    </row>
    <row r="109" spans="1:3" x14ac:dyDescent="0.25">
      <c r="A109" s="12">
        <f ca="1">IF('PROFILE DATA'!B$27="y","",Utilities!E59)</f>
        <v>43466</v>
      </c>
      <c r="B109" t="s">
        <v>41</v>
      </c>
      <c r="C109" s="13">
        <f ca="1">IF('PROFILE DATA'!B$27="y","",Utilities!D59)</f>
        <v>14</v>
      </c>
    </row>
    <row r="110" spans="1:3" x14ac:dyDescent="0.25">
      <c r="A110" s="12">
        <f ca="1">IF('PROFILE DATA'!B$27="y","",Utilities!E60)</f>
        <v>43497</v>
      </c>
      <c r="B110" t="s">
        <v>41</v>
      </c>
      <c r="C110" s="13">
        <f ca="1">IF('PROFILE DATA'!B$27="y","",Utilities!D60)</f>
        <v>15</v>
      </c>
    </row>
    <row r="111" spans="1:3" x14ac:dyDescent="0.25">
      <c r="A111" s="12">
        <f ca="1">IF('PROFILE DATA'!B$27="y","",Utilities!E61)</f>
        <v>43525</v>
      </c>
      <c r="B111" t="s">
        <v>41</v>
      </c>
      <c r="C111" s="13">
        <f ca="1">IF('PROFILE DATA'!B$27="y","",Utilities!D61)</f>
        <v>27</v>
      </c>
    </row>
    <row r="112" spans="1:3" x14ac:dyDescent="0.25">
      <c r="A112" s="1">
        <f ca="1">DATE('PROFILE DATA'!B4,1,RANDBETWEEN(1,25))</f>
        <v>43124</v>
      </c>
      <c r="B112" t="s">
        <v>21</v>
      </c>
      <c r="C112">
        <f>'PROFILE DATA'!B$31</f>
        <v>335</v>
      </c>
    </row>
    <row r="113" spans="1:3" x14ac:dyDescent="0.25">
      <c r="A113" s="12">
        <f t="shared" ref="A113:A126" ca="1" si="2">DATE(YEAR(A112),MONTH(A112)+1,DAY(A112))</f>
        <v>43155</v>
      </c>
      <c r="B113" t="s">
        <v>21</v>
      </c>
      <c r="C113">
        <f>'PROFILE DATA'!B$31</f>
        <v>335</v>
      </c>
    </row>
    <row r="114" spans="1:3" x14ac:dyDescent="0.25">
      <c r="A114" s="12">
        <f t="shared" ca="1" si="2"/>
        <v>43183</v>
      </c>
      <c r="B114" t="s">
        <v>21</v>
      </c>
      <c r="C114">
        <f>'PROFILE DATA'!B$31</f>
        <v>335</v>
      </c>
    </row>
    <row r="115" spans="1:3" x14ac:dyDescent="0.25">
      <c r="A115" s="12">
        <f t="shared" ca="1" si="2"/>
        <v>43214</v>
      </c>
      <c r="B115" t="s">
        <v>21</v>
      </c>
      <c r="C115">
        <f>'PROFILE DATA'!B$31</f>
        <v>335</v>
      </c>
    </row>
    <row r="116" spans="1:3" x14ac:dyDescent="0.25">
      <c r="A116" s="12">
        <f t="shared" ca="1" si="2"/>
        <v>43244</v>
      </c>
      <c r="B116" t="s">
        <v>21</v>
      </c>
      <c r="C116">
        <f>'PROFILE DATA'!B$31</f>
        <v>335</v>
      </c>
    </row>
    <row r="117" spans="1:3" x14ac:dyDescent="0.25">
      <c r="A117" s="12">
        <f t="shared" ca="1" si="2"/>
        <v>43275</v>
      </c>
      <c r="B117" t="s">
        <v>21</v>
      </c>
      <c r="C117">
        <f>'PROFILE DATA'!B$31</f>
        <v>335</v>
      </c>
    </row>
    <row r="118" spans="1:3" x14ac:dyDescent="0.25">
      <c r="A118" s="12">
        <f t="shared" ca="1" si="2"/>
        <v>43305</v>
      </c>
      <c r="B118" t="s">
        <v>21</v>
      </c>
      <c r="C118">
        <f>'PROFILE DATA'!B$31</f>
        <v>335</v>
      </c>
    </row>
    <row r="119" spans="1:3" x14ac:dyDescent="0.25">
      <c r="A119" s="12">
        <f t="shared" ca="1" si="2"/>
        <v>43336</v>
      </c>
      <c r="B119" t="s">
        <v>21</v>
      </c>
      <c r="C119">
        <f>'PROFILE DATA'!B$31</f>
        <v>335</v>
      </c>
    </row>
    <row r="120" spans="1:3" x14ac:dyDescent="0.25">
      <c r="A120" s="12">
        <f t="shared" ca="1" si="2"/>
        <v>43367</v>
      </c>
      <c r="B120" t="s">
        <v>21</v>
      </c>
      <c r="C120">
        <f>'PROFILE DATA'!B$31</f>
        <v>335</v>
      </c>
    </row>
    <row r="121" spans="1:3" x14ac:dyDescent="0.25">
      <c r="A121" s="12">
        <f t="shared" ca="1" si="2"/>
        <v>43397</v>
      </c>
      <c r="B121" t="s">
        <v>21</v>
      </c>
      <c r="C121">
        <f>'PROFILE DATA'!B$31</f>
        <v>335</v>
      </c>
    </row>
    <row r="122" spans="1:3" x14ac:dyDescent="0.25">
      <c r="A122" s="12">
        <f t="shared" ca="1" si="2"/>
        <v>43428</v>
      </c>
      <c r="B122" t="s">
        <v>21</v>
      </c>
      <c r="C122">
        <f>'PROFILE DATA'!B$31</f>
        <v>335</v>
      </c>
    </row>
    <row r="123" spans="1:3" x14ac:dyDescent="0.25">
      <c r="A123" s="12">
        <f t="shared" ca="1" si="2"/>
        <v>43458</v>
      </c>
      <c r="B123" t="s">
        <v>21</v>
      </c>
      <c r="C123">
        <f>'PROFILE DATA'!B$31</f>
        <v>335</v>
      </c>
    </row>
    <row r="124" spans="1:3" x14ac:dyDescent="0.25">
      <c r="A124" s="12">
        <f t="shared" ca="1" si="2"/>
        <v>43489</v>
      </c>
      <c r="B124" t="s">
        <v>21</v>
      </c>
      <c r="C124">
        <f>'PROFILE DATA'!B$31</f>
        <v>335</v>
      </c>
    </row>
    <row r="125" spans="1:3" x14ac:dyDescent="0.25">
      <c r="A125" s="12">
        <f t="shared" ca="1" si="2"/>
        <v>43520</v>
      </c>
      <c r="B125" t="s">
        <v>21</v>
      </c>
      <c r="C125">
        <f>'PROFILE DATA'!B$31</f>
        <v>335</v>
      </c>
    </row>
    <row r="126" spans="1:3" x14ac:dyDescent="0.25">
      <c r="A126" s="12">
        <f t="shared" ca="1" si="2"/>
        <v>43548</v>
      </c>
      <c r="B126" t="s">
        <v>21</v>
      </c>
      <c r="C126">
        <f>'PROFILE DATA'!B$31</f>
        <v>335</v>
      </c>
    </row>
    <row r="127" spans="1:3" x14ac:dyDescent="0.25">
      <c r="A127" s="1">
        <f ca="1">DATE('PROFILE DATA'!B4,1,RANDBETWEEN(1,1))</f>
        <v>43101</v>
      </c>
      <c r="B127" t="s">
        <v>20</v>
      </c>
      <c r="C127">
        <f>'PROFILE DATA'!B$30</f>
        <v>855</v>
      </c>
    </row>
    <row r="128" spans="1:3" x14ac:dyDescent="0.25">
      <c r="A128" s="12">
        <f t="shared" ref="A128:A141" ca="1" si="3">DATE(YEAR(A127),MONTH(A127)+1,DAY(A127))</f>
        <v>43132</v>
      </c>
      <c r="B128" t="s">
        <v>20</v>
      </c>
      <c r="C128">
        <f>'PROFILE DATA'!B$30</f>
        <v>855</v>
      </c>
    </row>
    <row r="129" spans="1:3" x14ac:dyDescent="0.25">
      <c r="A129" s="12">
        <f t="shared" ca="1" si="3"/>
        <v>43160</v>
      </c>
      <c r="B129" t="s">
        <v>20</v>
      </c>
      <c r="C129">
        <f>'PROFILE DATA'!B$30</f>
        <v>855</v>
      </c>
    </row>
    <row r="130" spans="1:3" x14ac:dyDescent="0.25">
      <c r="A130" s="12">
        <f t="shared" ca="1" si="3"/>
        <v>43191</v>
      </c>
      <c r="B130" t="s">
        <v>20</v>
      </c>
      <c r="C130">
        <f>'PROFILE DATA'!B$30</f>
        <v>855</v>
      </c>
    </row>
    <row r="131" spans="1:3" x14ac:dyDescent="0.25">
      <c r="A131" s="12">
        <f t="shared" ca="1" si="3"/>
        <v>43221</v>
      </c>
      <c r="B131" t="s">
        <v>20</v>
      </c>
      <c r="C131">
        <f>'PROFILE DATA'!B$30</f>
        <v>855</v>
      </c>
    </row>
    <row r="132" spans="1:3" x14ac:dyDescent="0.25">
      <c r="A132" s="12">
        <f t="shared" ca="1" si="3"/>
        <v>43252</v>
      </c>
      <c r="B132" t="s">
        <v>20</v>
      </c>
      <c r="C132">
        <f>'PROFILE DATA'!B$30</f>
        <v>855</v>
      </c>
    </row>
    <row r="133" spans="1:3" x14ac:dyDescent="0.25">
      <c r="A133" s="12">
        <f t="shared" ca="1" si="3"/>
        <v>43282</v>
      </c>
      <c r="B133" t="s">
        <v>20</v>
      </c>
      <c r="C133">
        <f>'PROFILE DATA'!B$30</f>
        <v>855</v>
      </c>
    </row>
    <row r="134" spans="1:3" x14ac:dyDescent="0.25">
      <c r="A134" s="12">
        <f t="shared" ca="1" si="3"/>
        <v>43313</v>
      </c>
      <c r="B134" t="s">
        <v>20</v>
      </c>
      <c r="C134">
        <f>'PROFILE DATA'!B$30</f>
        <v>855</v>
      </c>
    </row>
    <row r="135" spans="1:3" x14ac:dyDescent="0.25">
      <c r="A135" s="12">
        <f t="shared" ca="1" si="3"/>
        <v>43344</v>
      </c>
      <c r="B135" t="s">
        <v>20</v>
      </c>
      <c r="C135">
        <f>'PROFILE DATA'!B$30</f>
        <v>855</v>
      </c>
    </row>
    <row r="136" spans="1:3" x14ac:dyDescent="0.25">
      <c r="A136" s="12">
        <f t="shared" ca="1" si="3"/>
        <v>43374</v>
      </c>
      <c r="B136" t="s">
        <v>20</v>
      </c>
      <c r="C136">
        <f>'PROFILE DATA'!B$30</f>
        <v>855</v>
      </c>
    </row>
    <row r="137" spans="1:3" x14ac:dyDescent="0.25">
      <c r="A137" s="12">
        <f t="shared" ca="1" si="3"/>
        <v>43405</v>
      </c>
      <c r="B137" t="s">
        <v>20</v>
      </c>
      <c r="C137">
        <f>'PROFILE DATA'!B$30</f>
        <v>855</v>
      </c>
    </row>
    <row r="138" spans="1:3" x14ac:dyDescent="0.25">
      <c r="A138" s="12">
        <f t="shared" ca="1" si="3"/>
        <v>43435</v>
      </c>
      <c r="B138" t="s">
        <v>20</v>
      </c>
      <c r="C138">
        <f>'PROFILE DATA'!B$30</f>
        <v>855</v>
      </c>
    </row>
    <row r="139" spans="1:3" x14ac:dyDescent="0.25">
      <c r="A139" s="12">
        <f t="shared" ca="1" si="3"/>
        <v>43466</v>
      </c>
      <c r="B139" t="s">
        <v>20</v>
      </c>
      <c r="C139">
        <f>'PROFILE DATA'!B$30</f>
        <v>855</v>
      </c>
    </row>
    <row r="140" spans="1:3" x14ac:dyDescent="0.25">
      <c r="A140" s="12">
        <f t="shared" ca="1" si="3"/>
        <v>43497</v>
      </c>
      <c r="B140" t="s">
        <v>20</v>
      </c>
      <c r="C140">
        <f>'PROFILE DATA'!B$30</f>
        <v>855</v>
      </c>
    </row>
    <row r="141" spans="1:3" x14ac:dyDescent="0.25">
      <c r="A141" s="12">
        <f t="shared" ca="1" si="3"/>
        <v>43525</v>
      </c>
      <c r="B141" t="s">
        <v>20</v>
      </c>
      <c r="C141">
        <f>'PROFILE DATA'!B$30</f>
        <v>855</v>
      </c>
    </row>
    <row r="142" spans="1:3" x14ac:dyDescent="0.25">
      <c r="A142" s="12">
        <f ca="1">IF(C142="","",Car!G22)</f>
        <v>43103</v>
      </c>
      <c r="B142" t="s">
        <v>61</v>
      </c>
      <c r="C142">
        <f ca="1">Car!H22</f>
        <v>37.5</v>
      </c>
    </row>
    <row r="143" spans="1:3" x14ac:dyDescent="0.25">
      <c r="A143" s="12">
        <f ca="1">IF(C143="","",Car!G23)</f>
        <v>43115</v>
      </c>
      <c r="B143" t="s">
        <v>61</v>
      </c>
      <c r="C143">
        <f ca="1">Car!H23</f>
        <v>39.178125000000001</v>
      </c>
    </row>
    <row r="144" spans="1:3" x14ac:dyDescent="0.25">
      <c r="A144" s="12">
        <f ca="1">IF(C144="","",Car!G24)</f>
        <v>43125</v>
      </c>
      <c r="B144" t="s">
        <v>61</v>
      </c>
      <c r="C144">
        <f ca="1">Car!H24</f>
        <v>35.9296875</v>
      </c>
    </row>
    <row r="145" spans="1:3" x14ac:dyDescent="0.25">
      <c r="A145" s="12">
        <f ca="1">IF(C145="","",Car!G25)</f>
        <v>43136</v>
      </c>
      <c r="B145" t="s">
        <v>61</v>
      </c>
      <c r="C145">
        <f ca="1">Car!H25</f>
        <v>37.2421875</v>
      </c>
    </row>
    <row r="146" spans="1:3" x14ac:dyDescent="0.25">
      <c r="A146" s="12">
        <f ca="1">IF(C146="","",Car!G26)</f>
        <v>43147</v>
      </c>
      <c r="B146" t="s">
        <v>61</v>
      </c>
      <c r="C146">
        <f ca="1">Car!H26</f>
        <v>36.782812500000006</v>
      </c>
    </row>
    <row r="147" spans="1:3" x14ac:dyDescent="0.25">
      <c r="A147" s="12">
        <f ca="1">IF(C147="","",Car!G27)</f>
        <v>43158</v>
      </c>
      <c r="B147" t="s">
        <v>61</v>
      </c>
      <c r="C147">
        <f ca="1">Car!H27</f>
        <v>36.225000000000001</v>
      </c>
    </row>
    <row r="148" spans="1:3" x14ac:dyDescent="0.25">
      <c r="A148" s="12">
        <f ca="1">IF(C148="","",Car!G28)</f>
        <v>43169</v>
      </c>
      <c r="B148" t="s">
        <v>61</v>
      </c>
      <c r="C148">
        <f ca="1">Car!H28</f>
        <v>37.439062500000006</v>
      </c>
    </row>
    <row r="149" spans="1:3" x14ac:dyDescent="0.25">
      <c r="A149" s="12">
        <f ca="1">IF(C149="","",Car!G29)</f>
        <v>43179</v>
      </c>
      <c r="B149" t="s">
        <v>61</v>
      </c>
      <c r="C149">
        <f ca="1">Car!H29</f>
        <v>36.5859375</v>
      </c>
    </row>
    <row r="150" spans="1:3" x14ac:dyDescent="0.25">
      <c r="A150" s="12">
        <f ca="1">IF(C150="","",Car!G30)</f>
        <v>43190</v>
      </c>
      <c r="B150" t="s">
        <v>61</v>
      </c>
      <c r="C150">
        <f ca="1">Car!H30</f>
        <v>36.979687500000004</v>
      </c>
    </row>
    <row r="151" spans="1:3" x14ac:dyDescent="0.25">
      <c r="A151" s="12">
        <f ca="1">IF(C151="","",Car!G31)</f>
        <v>43202</v>
      </c>
      <c r="B151" t="s">
        <v>61</v>
      </c>
      <c r="C151">
        <f ca="1">Car!H31</f>
        <v>36.225000000000009</v>
      </c>
    </row>
    <row r="152" spans="1:3" x14ac:dyDescent="0.25">
      <c r="A152" s="12">
        <f ca="1">IF(C152="","",Car!G32)</f>
        <v>43212</v>
      </c>
      <c r="B152" t="s">
        <v>61</v>
      </c>
      <c r="C152">
        <f ca="1">Car!H32</f>
        <v>35.174999999999997</v>
      </c>
    </row>
    <row r="153" spans="1:3" x14ac:dyDescent="0.25">
      <c r="A153" s="12">
        <f ca="1">IF(C153="","",Car!G33)</f>
        <v>43223</v>
      </c>
      <c r="B153" t="s">
        <v>61</v>
      </c>
      <c r="C153">
        <f ca="1">Car!H33</f>
        <v>37.307812500000004</v>
      </c>
    </row>
    <row r="154" spans="1:3" x14ac:dyDescent="0.25">
      <c r="A154" s="12">
        <f ca="1">IF(C154="","",Car!G34)</f>
        <v>43234</v>
      </c>
      <c r="B154" t="s">
        <v>61</v>
      </c>
      <c r="C154">
        <f ca="1">Car!H34</f>
        <v>38.948437500000004</v>
      </c>
    </row>
    <row r="155" spans="1:3" x14ac:dyDescent="0.25">
      <c r="A155" s="12">
        <f ca="1">IF(C155="","",Car!G35)</f>
        <v>43245</v>
      </c>
      <c r="B155" t="s">
        <v>61</v>
      </c>
      <c r="C155">
        <f ca="1">Car!H35</f>
        <v>36.9140625</v>
      </c>
    </row>
    <row r="156" spans="1:3" x14ac:dyDescent="0.25">
      <c r="A156" s="12">
        <f ca="1">IF(C156="","",Car!G36)</f>
        <v>43256</v>
      </c>
      <c r="B156" t="s">
        <v>61</v>
      </c>
      <c r="C156">
        <f ca="1">Car!H36</f>
        <v>36.946874999999999</v>
      </c>
    </row>
    <row r="157" spans="1:3" x14ac:dyDescent="0.25">
      <c r="A157" s="12">
        <f ca="1">IF(C157="","",Car!G37)</f>
        <v>43266</v>
      </c>
      <c r="B157" t="s">
        <v>61</v>
      </c>
      <c r="C157">
        <f ca="1">Car!H37</f>
        <v>35.470312500000006</v>
      </c>
    </row>
    <row r="158" spans="1:3" x14ac:dyDescent="0.25">
      <c r="A158" s="12">
        <f ca="1">IF(C158="","",Car!G38)</f>
        <v>43277</v>
      </c>
      <c r="B158" t="s">
        <v>61</v>
      </c>
      <c r="C158">
        <f ca="1">Car!H38</f>
        <v>37.274999999999999</v>
      </c>
    </row>
    <row r="159" spans="1:3" x14ac:dyDescent="0.25">
      <c r="A159" s="12">
        <f ca="1">IF(C159="","",Car!G39)</f>
        <v>43245</v>
      </c>
      <c r="B159" t="s">
        <v>61</v>
      </c>
      <c r="C159">
        <f ca="1">Car!H39</f>
        <v>36.9140625</v>
      </c>
    </row>
    <row r="160" spans="1:3" x14ac:dyDescent="0.25">
      <c r="A160" s="12">
        <f ca="1">IF(C160="","",Car!G40)</f>
        <v>43299</v>
      </c>
      <c r="B160" t="s">
        <v>61</v>
      </c>
      <c r="C160">
        <f ca="1">Car!H40</f>
        <v>37.865625000000001</v>
      </c>
    </row>
    <row r="161" spans="1:3" x14ac:dyDescent="0.25">
      <c r="A161" s="12">
        <f ca="1">IF(C161="","",Car!G41)</f>
        <v>43310</v>
      </c>
      <c r="B161" t="s">
        <v>61</v>
      </c>
      <c r="C161">
        <f ca="1">Car!H41</f>
        <v>38.685937500000001</v>
      </c>
    </row>
    <row r="162" spans="1:3" x14ac:dyDescent="0.25">
      <c r="A162" s="12">
        <f ca="1">IF(C162="","",Car!G42)</f>
        <v>43321</v>
      </c>
      <c r="B162" t="s">
        <v>61</v>
      </c>
      <c r="C162">
        <f ca="1">Car!H42</f>
        <v>37.635937500000004</v>
      </c>
    </row>
    <row r="163" spans="1:3" x14ac:dyDescent="0.25">
      <c r="A163" s="12">
        <f ca="1">IF(C163="","",Car!G43)</f>
        <v>43333</v>
      </c>
      <c r="B163" t="s">
        <v>61</v>
      </c>
      <c r="C163">
        <f ca="1">Car!H43</f>
        <v>38.784375000000004</v>
      </c>
    </row>
    <row r="164" spans="1:3" x14ac:dyDescent="0.25">
      <c r="A164" s="12">
        <f ca="1">IF(C164="","",Car!G44)</f>
        <v>43343</v>
      </c>
      <c r="B164" t="s">
        <v>61</v>
      </c>
      <c r="C164">
        <f ca="1">Car!H44</f>
        <v>36.618750000000006</v>
      </c>
    </row>
    <row r="165" spans="1:3" x14ac:dyDescent="0.25">
      <c r="A165" s="12">
        <f ca="1">IF(C165="","",Car!G45)</f>
        <v>43354</v>
      </c>
      <c r="B165" t="s">
        <v>61</v>
      </c>
      <c r="C165">
        <f ca="1">Car!H45</f>
        <v>37.767187499999999</v>
      </c>
    </row>
    <row r="166" spans="1:3" x14ac:dyDescent="0.25">
      <c r="A166" s="12">
        <f ca="1">IF(C166="","",Car!G46)</f>
        <v>43365</v>
      </c>
      <c r="B166" t="s">
        <v>61</v>
      </c>
      <c r="C166">
        <f ca="1">Car!H46</f>
        <v>36.881250000000001</v>
      </c>
    </row>
    <row r="167" spans="1:3" x14ac:dyDescent="0.25">
      <c r="A167" s="12">
        <f ca="1">IF(C167="","",Car!G47)</f>
        <v>43375</v>
      </c>
      <c r="B167" t="s">
        <v>61</v>
      </c>
      <c r="C167">
        <f ca="1">Car!H47</f>
        <v>35.306249999999999</v>
      </c>
    </row>
    <row r="168" spans="1:3" x14ac:dyDescent="0.25">
      <c r="A168" s="12">
        <f ca="1">IF(C168="","",Car!G48)</f>
        <v>43386</v>
      </c>
      <c r="B168" t="s">
        <v>61</v>
      </c>
      <c r="C168">
        <f ca="1">Car!H48</f>
        <v>37.209375000000009</v>
      </c>
    </row>
    <row r="169" spans="1:3" x14ac:dyDescent="0.25">
      <c r="A169" s="12">
        <f ca="1">IF(C169="","",Car!G49)</f>
        <v>43397</v>
      </c>
      <c r="B169" t="s">
        <v>61</v>
      </c>
      <c r="C169">
        <f ca="1">Car!H49</f>
        <v>37.603124999999999</v>
      </c>
    </row>
    <row r="170" spans="1:3" x14ac:dyDescent="0.25">
      <c r="A170" s="12">
        <f ca="1">IF(C170="","",Car!G50)</f>
        <v>43407</v>
      </c>
      <c r="B170" t="s">
        <v>61</v>
      </c>
      <c r="C170">
        <f ca="1">Car!H50</f>
        <v>37.012500000000003</v>
      </c>
    </row>
    <row r="171" spans="1:3" x14ac:dyDescent="0.25">
      <c r="A171" s="12">
        <f ca="1">IF(C171="","",Car!G51)</f>
        <v>43419</v>
      </c>
      <c r="B171" t="s">
        <v>61</v>
      </c>
      <c r="C171">
        <f ca="1">Car!H51</f>
        <v>37.5703125</v>
      </c>
    </row>
    <row r="172" spans="1:3" x14ac:dyDescent="0.25">
      <c r="A172" s="12">
        <f ca="1">IF(C172="","",Car!G52)</f>
        <v>43430</v>
      </c>
      <c r="B172" t="s">
        <v>61</v>
      </c>
      <c r="C172">
        <f ca="1">Car!H52</f>
        <v>37.143749999999997</v>
      </c>
    </row>
    <row r="173" spans="1:3" x14ac:dyDescent="0.25">
      <c r="A173" s="12">
        <f ca="1">IF(C173="","",Car!G53)</f>
        <v>43441</v>
      </c>
      <c r="B173" t="s">
        <v>61</v>
      </c>
      <c r="C173">
        <f ca="1">Car!H53</f>
        <v>37.373437500000001</v>
      </c>
    </row>
    <row r="174" spans="1:3" x14ac:dyDescent="0.25">
      <c r="A174" s="12">
        <f ca="1">IF(C174="","",Car!G54)</f>
        <v>43451</v>
      </c>
      <c r="B174" t="s">
        <v>61</v>
      </c>
      <c r="C174">
        <f ca="1">Car!H54</f>
        <v>36.323437500000004</v>
      </c>
    </row>
    <row r="175" spans="1:3" x14ac:dyDescent="0.25">
      <c r="A175" s="12">
        <f ca="1">IF(C175="","",Car!G55)</f>
        <v>43463</v>
      </c>
      <c r="B175" t="s">
        <v>61</v>
      </c>
      <c r="C175">
        <f ca="1">Car!H55</f>
        <v>37.701562499999994</v>
      </c>
    </row>
    <row r="176" spans="1:3" x14ac:dyDescent="0.25">
      <c r="A176" s="12">
        <f ca="1">IF(C176="","",Car!G56)</f>
        <v>43473</v>
      </c>
      <c r="B176" t="s">
        <v>61</v>
      </c>
      <c r="C176">
        <f ca="1">Car!H56</f>
        <v>35.109375</v>
      </c>
    </row>
    <row r="177" spans="1:3" x14ac:dyDescent="0.25">
      <c r="A177" s="12">
        <f ca="1">IF(C177="","",Car!G57)</f>
        <v>43484</v>
      </c>
      <c r="B177" t="s">
        <v>61</v>
      </c>
      <c r="C177">
        <f ca="1">Car!H57</f>
        <v>35.995312499999997</v>
      </c>
    </row>
    <row r="178" spans="1:3" x14ac:dyDescent="0.25">
      <c r="A178" s="12">
        <f ca="1">IF(C178="","",Car!G58)</f>
        <v>43495</v>
      </c>
      <c r="B178" t="s">
        <v>61</v>
      </c>
      <c r="C178">
        <f ca="1">Car!H58</f>
        <v>36.454687499999999</v>
      </c>
    </row>
    <row r="179" spans="1:3" x14ac:dyDescent="0.25">
      <c r="A179" s="12">
        <f ca="1">IF(C179="","",Car!G59)</f>
        <v>43505</v>
      </c>
      <c r="B179" t="s">
        <v>61</v>
      </c>
      <c r="C179">
        <f ca="1">Car!H59</f>
        <v>35.699999999999996</v>
      </c>
    </row>
    <row r="180" spans="1:3" x14ac:dyDescent="0.25">
      <c r="A180" s="12">
        <f ca="1">IF(C180="","",Car!G60)</f>
        <v>43516</v>
      </c>
      <c r="B180" t="s">
        <v>61</v>
      </c>
      <c r="C180">
        <f ca="1">Car!H60</f>
        <v>36.126562499999999</v>
      </c>
    </row>
    <row r="181" spans="1:3" x14ac:dyDescent="0.25">
      <c r="A181" s="12">
        <f ca="1">IF(C181="","",Car!G61)</f>
        <v>43527</v>
      </c>
      <c r="B181" t="s">
        <v>61</v>
      </c>
      <c r="C181">
        <f ca="1">Car!H61</f>
        <v>36.815624999999997</v>
      </c>
    </row>
    <row r="182" spans="1:3" x14ac:dyDescent="0.25">
      <c r="A182" s="12">
        <f ca="1">IF(C182="","",Car!G62)</f>
        <v>43538</v>
      </c>
      <c r="B182" t="s">
        <v>61</v>
      </c>
      <c r="C182">
        <f ca="1">Car!H62</f>
        <v>37.8984375</v>
      </c>
    </row>
    <row r="183" spans="1:3" x14ac:dyDescent="0.25">
      <c r="A183" s="12">
        <f ca="1">IF(C183="","",Car!G63)</f>
        <v>43548</v>
      </c>
      <c r="B183" t="s">
        <v>61</v>
      </c>
      <c r="C183">
        <f ca="1">Car!H63</f>
        <v>35.371875000000003</v>
      </c>
    </row>
    <row r="184" spans="1:3" x14ac:dyDescent="0.25">
      <c r="A184" s="12" t="str">
        <f ca="1">IF(C184="","",Car!G64)</f>
        <v/>
      </c>
      <c r="B184" t="s">
        <v>61</v>
      </c>
      <c r="C184" t="str">
        <f ca="1">Car!H64</f>
        <v/>
      </c>
    </row>
    <row r="185" spans="1:3" x14ac:dyDescent="0.25">
      <c r="A185" s="12" t="str">
        <f ca="1">IF(C185="","",Car!G65)</f>
        <v/>
      </c>
      <c r="B185" t="s">
        <v>61</v>
      </c>
      <c r="C185" t="str">
        <f ca="1">Car!H65</f>
        <v/>
      </c>
    </row>
    <row r="186" spans="1:3" x14ac:dyDescent="0.25">
      <c r="A186" s="12" t="str">
        <f ca="1">IF(C186="","",Car!G66)</f>
        <v/>
      </c>
      <c r="B186" t="s">
        <v>61</v>
      </c>
      <c r="C186" t="str">
        <f ca="1">Car!H66</f>
        <v/>
      </c>
    </row>
    <row r="187" spans="1:3" x14ac:dyDescent="0.25">
      <c r="A187" s="12" t="str">
        <f ca="1">IF(C187="","",Car!G67)</f>
        <v/>
      </c>
      <c r="B187" t="s">
        <v>61</v>
      </c>
      <c r="C187" t="str">
        <f ca="1">Car!H67</f>
        <v/>
      </c>
    </row>
    <row r="188" spans="1:3" x14ac:dyDescent="0.25">
      <c r="A188" s="12" t="str">
        <f ca="1">IF(C188="","",Car!G68)</f>
        <v/>
      </c>
      <c r="B188" t="s">
        <v>61</v>
      </c>
      <c r="C188" t="str">
        <f ca="1">Car!H68</f>
        <v/>
      </c>
    </row>
    <row r="189" spans="1:3" x14ac:dyDescent="0.25">
      <c r="A189" s="12" t="str">
        <f ca="1">IF(C189="","",Car!G69)</f>
        <v/>
      </c>
      <c r="B189" t="s">
        <v>61</v>
      </c>
      <c r="C189" t="str">
        <f ca="1">Car!H69</f>
        <v/>
      </c>
    </row>
    <row r="190" spans="1:3" x14ac:dyDescent="0.25">
      <c r="A190" s="12" t="str">
        <f ca="1">IF(C190="","",Car!G70)</f>
        <v/>
      </c>
      <c r="B190" t="s">
        <v>61</v>
      </c>
      <c r="C190" t="str">
        <f ca="1">Car!H70</f>
        <v/>
      </c>
    </row>
    <row r="191" spans="1:3" x14ac:dyDescent="0.25">
      <c r="A191" s="12" t="str">
        <f ca="1">IF(C191="","",Car!G71)</f>
        <v/>
      </c>
      <c r="B191" t="s">
        <v>61</v>
      </c>
      <c r="C191" t="str">
        <f ca="1">Car!H71</f>
        <v/>
      </c>
    </row>
    <row r="192" spans="1:3" x14ac:dyDescent="0.25">
      <c r="A192" s="12" t="str">
        <f ca="1">IF(C192="","",Car!G72)</f>
        <v/>
      </c>
      <c r="B192" t="s">
        <v>61</v>
      </c>
      <c r="C192" t="str">
        <f ca="1">Car!H72</f>
        <v/>
      </c>
    </row>
    <row r="193" spans="1:3" x14ac:dyDescent="0.25">
      <c r="A193" s="12" t="str">
        <f ca="1">IF(C193="","",Car!G73)</f>
        <v/>
      </c>
      <c r="B193" t="s">
        <v>61</v>
      </c>
      <c r="C193" t="str">
        <f ca="1">Car!H73</f>
        <v/>
      </c>
    </row>
    <row r="194" spans="1:3" x14ac:dyDescent="0.25">
      <c r="A194" s="12" t="str">
        <f ca="1">IF(C194="","",Car!G74)</f>
        <v/>
      </c>
      <c r="B194" t="s">
        <v>61</v>
      </c>
      <c r="C194" t="str">
        <f ca="1">Car!H74</f>
        <v/>
      </c>
    </row>
    <row r="195" spans="1:3" x14ac:dyDescent="0.25">
      <c r="A195" s="12" t="str">
        <f ca="1">IF(C195="","",Car!G75)</f>
        <v/>
      </c>
      <c r="B195" t="s">
        <v>61</v>
      </c>
      <c r="C195" t="str">
        <f ca="1">Car!H75</f>
        <v/>
      </c>
    </row>
    <row r="196" spans="1:3" x14ac:dyDescent="0.25">
      <c r="A196" s="12" t="str">
        <f ca="1">IF(C196="","",Car!G76)</f>
        <v/>
      </c>
      <c r="B196" t="s">
        <v>61</v>
      </c>
      <c r="C196" t="str">
        <f ca="1">Car!H76</f>
        <v/>
      </c>
    </row>
    <row r="197" spans="1:3" x14ac:dyDescent="0.25">
      <c r="A197" s="12" t="str">
        <f ca="1">IF(C197="","",Car!G77)</f>
        <v/>
      </c>
      <c r="B197" t="s">
        <v>61</v>
      </c>
      <c r="C197" t="str">
        <f ca="1">Car!H77</f>
        <v/>
      </c>
    </row>
    <row r="198" spans="1:3" x14ac:dyDescent="0.25">
      <c r="A198" s="12" t="str">
        <f ca="1">IF(C198="","",Car!G78)</f>
        <v/>
      </c>
      <c r="B198" t="s">
        <v>61</v>
      </c>
      <c r="C198" t="str">
        <f ca="1">Car!H78</f>
        <v/>
      </c>
    </row>
    <row r="199" spans="1:3" x14ac:dyDescent="0.25">
      <c r="A199" s="12" t="str">
        <f ca="1">IF(C199="","",Car!G79)</f>
        <v/>
      </c>
      <c r="B199" t="s">
        <v>61</v>
      </c>
      <c r="C199" t="str">
        <f ca="1">Car!H79</f>
        <v/>
      </c>
    </row>
    <row r="200" spans="1:3" x14ac:dyDescent="0.25">
      <c r="A200" s="12" t="str">
        <f ca="1">IF(C200="","",Car!G80)</f>
        <v/>
      </c>
      <c r="B200" t="s">
        <v>61</v>
      </c>
      <c r="C200" t="str">
        <f ca="1">Car!H80</f>
        <v/>
      </c>
    </row>
    <row r="201" spans="1:3" x14ac:dyDescent="0.25">
      <c r="A201" s="12" t="str">
        <f ca="1">IF(C201="","",Car!G81)</f>
        <v/>
      </c>
      <c r="B201" t="s">
        <v>61</v>
      </c>
      <c r="C201" t="str">
        <f ca="1">Car!H81</f>
        <v/>
      </c>
    </row>
    <row r="202" spans="1:3" x14ac:dyDescent="0.25">
      <c r="A202" s="12" t="str">
        <f ca="1">IF(C202="","",Car!G82)</f>
        <v/>
      </c>
      <c r="B202" t="s">
        <v>61</v>
      </c>
      <c r="C202" t="str">
        <f ca="1">Car!H82</f>
        <v/>
      </c>
    </row>
    <row r="203" spans="1:3" x14ac:dyDescent="0.25">
      <c r="A203" s="12" t="str">
        <f ca="1">IF(C203="","",Car!G83)</f>
        <v/>
      </c>
      <c r="B203" t="s">
        <v>61</v>
      </c>
      <c r="C203" t="str">
        <f ca="1">Car!H83</f>
        <v/>
      </c>
    </row>
    <row r="204" spans="1:3" x14ac:dyDescent="0.25">
      <c r="A204" s="12" t="str">
        <f ca="1">IF(C204="","",Car!G84)</f>
        <v/>
      </c>
      <c r="B204" t="s">
        <v>61</v>
      </c>
      <c r="C204" t="str">
        <f ca="1">Car!H84</f>
        <v/>
      </c>
    </row>
    <row r="205" spans="1:3" x14ac:dyDescent="0.25">
      <c r="A205" s="12" t="str">
        <f ca="1">IF(C205="","",Car!G85)</f>
        <v/>
      </c>
      <c r="B205" t="s">
        <v>61</v>
      </c>
      <c r="C205" t="str">
        <f ca="1">Car!H85</f>
        <v/>
      </c>
    </row>
    <row r="206" spans="1:3" x14ac:dyDescent="0.25">
      <c r="A206" s="12" t="str">
        <f ca="1">IF(C206="","",Car!G86)</f>
        <v/>
      </c>
      <c r="B206" t="s">
        <v>61</v>
      </c>
      <c r="C206" t="str">
        <f ca="1">Car!H86</f>
        <v/>
      </c>
    </row>
    <row r="207" spans="1:3" x14ac:dyDescent="0.25">
      <c r="A207" s="12" t="str">
        <f ca="1">IF(C207="","",Car!G87)</f>
        <v/>
      </c>
      <c r="B207" t="s">
        <v>61</v>
      </c>
      <c r="C207" t="str">
        <f ca="1">Car!H87</f>
        <v/>
      </c>
    </row>
    <row r="208" spans="1:3" x14ac:dyDescent="0.25">
      <c r="A208" s="12" t="str">
        <f ca="1">IF(C208="","",Car!G88)</f>
        <v/>
      </c>
      <c r="B208" t="s">
        <v>61</v>
      </c>
      <c r="C208" t="str">
        <f ca="1">Car!H88</f>
        <v/>
      </c>
    </row>
    <row r="209" spans="1:3" x14ac:dyDescent="0.25">
      <c r="A209" s="12" t="str">
        <f ca="1">IF(C209="","",Car!G89)</f>
        <v/>
      </c>
      <c r="B209" t="s">
        <v>61</v>
      </c>
      <c r="C209" t="str">
        <f ca="1">Car!H89</f>
        <v/>
      </c>
    </row>
    <row r="210" spans="1:3" x14ac:dyDescent="0.25">
      <c r="A210" s="12" t="str">
        <f ca="1">IF(C210="","",Car!G90)</f>
        <v/>
      </c>
      <c r="B210" t="s">
        <v>61</v>
      </c>
      <c r="C210" t="str">
        <f ca="1">Car!H90</f>
        <v/>
      </c>
    </row>
    <row r="211" spans="1:3" x14ac:dyDescent="0.25">
      <c r="A211" s="12" t="str">
        <f ca="1">IF(C211="","",Car!G91)</f>
        <v/>
      </c>
      <c r="B211" t="s">
        <v>61</v>
      </c>
      <c r="C211" t="str">
        <f ca="1">Car!H91</f>
        <v/>
      </c>
    </row>
    <row r="212" spans="1:3" x14ac:dyDescent="0.25">
      <c r="A212" s="12" t="str">
        <f ca="1">IF(C212="","",Car!G92)</f>
        <v/>
      </c>
      <c r="B212" t="s">
        <v>61</v>
      </c>
      <c r="C212" t="str">
        <f ca="1">Car!H92</f>
        <v/>
      </c>
    </row>
    <row r="213" spans="1:3" x14ac:dyDescent="0.25">
      <c r="A213" s="12" t="str">
        <f ca="1">IF(C213="","",Car!G93)</f>
        <v/>
      </c>
      <c r="B213" t="s">
        <v>61</v>
      </c>
      <c r="C213" t="str">
        <f ca="1">Car!H93</f>
        <v/>
      </c>
    </row>
    <row r="214" spans="1:3" x14ac:dyDescent="0.25">
      <c r="A214" s="12" t="str">
        <f ca="1">IF(C214="","",Car!G94)</f>
        <v/>
      </c>
      <c r="B214" t="s">
        <v>61</v>
      </c>
      <c r="C214" t="str">
        <f ca="1">Car!H94</f>
        <v/>
      </c>
    </row>
    <row r="215" spans="1:3" x14ac:dyDescent="0.25">
      <c r="A215" s="12" t="str">
        <f ca="1">IF(C215="","",Car!G95)</f>
        <v/>
      </c>
      <c r="B215" t="s">
        <v>61</v>
      </c>
      <c r="C215" t="str">
        <f ca="1">Car!H95</f>
        <v/>
      </c>
    </row>
    <row r="216" spans="1:3" x14ac:dyDescent="0.25">
      <c r="A216" s="12" t="str">
        <f ca="1">IF(C216="","",Car!G96)</f>
        <v/>
      </c>
      <c r="B216" t="s">
        <v>61</v>
      </c>
      <c r="C216" t="str">
        <f ca="1">Car!H96</f>
        <v/>
      </c>
    </row>
    <row r="217" spans="1:3" x14ac:dyDescent="0.25">
      <c r="A217" s="12" t="str">
        <f ca="1">IF(C217="","",Car!G97)</f>
        <v/>
      </c>
      <c r="B217" t="s">
        <v>61</v>
      </c>
      <c r="C217" t="str">
        <f ca="1">Car!H97</f>
        <v/>
      </c>
    </row>
    <row r="218" spans="1:3" x14ac:dyDescent="0.25">
      <c r="A218" s="12" t="str">
        <f ca="1">IF(C218="","",Car!G98)</f>
        <v/>
      </c>
      <c r="B218" t="s">
        <v>61</v>
      </c>
      <c r="C218" t="str">
        <f ca="1">Car!H98</f>
        <v/>
      </c>
    </row>
    <row r="219" spans="1:3" x14ac:dyDescent="0.25">
      <c r="A219" s="12" t="str">
        <f ca="1">IF(C219="","",Car!G99)</f>
        <v/>
      </c>
      <c r="B219" t="s">
        <v>61</v>
      </c>
      <c r="C219" t="str">
        <f ca="1">Car!H99</f>
        <v/>
      </c>
    </row>
    <row r="220" spans="1:3" x14ac:dyDescent="0.25">
      <c r="A220" s="12" t="str">
        <f ca="1">IF(C220="","",Car!G100)</f>
        <v/>
      </c>
      <c r="B220" t="s">
        <v>61</v>
      </c>
      <c r="C220" t="str">
        <f ca="1">Car!H100</f>
        <v/>
      </c>
    </row>
    <row r="221" spans="1:3" x14ac:dyDescent="0.25">
      <c r="A221" s="12" t="str">
        <f ca="1">IF(C221="","",Car!G101)</f>
        <v/>
      </c>
      <c r="B221" t="s">
        <v>61</v>
      </c>
      <c r="C221" t="str">
        <f ca="1">Car!H101</f>
        <v/>
      </c>
    </row>
    <row r="222" spans="1:3" x14ac:dyDescent="0.25">
      <c r="A222" s="12" t="str">
        <f ca="1">IF(C222="","",Car!G102)</f>
        <v/>
      </c>
      <c r="B222" t="s">
        <v>61</v>
      </c>
      <c r="C222" t="str">
        <f ca="1">Car!H102</f>
        <v/>
      </c>
    </row>
    <row r="223" spans="1:3" x14ac:dyDescent="0.25">
      <c r="A223" s="12" t="str">
        <f ca="1">IF(C223="","",Car!G103)</f>
        <v/>
      </c>
      <c r="B223" t="s">
        <v>61</v>
      </c>
      <c r="C223" t="str">
        <f ca="1">Car!H103</f>
        <v/>
      </c>
    </row>
    <row r="224" spans="1:3" x14ac:dyDescent="0.25">
      <c r="A224" s="12" t="str">
        <f ca="1">IF(C224="","",Car!G104)</f>
        <v/>
      </c>
      <c r="B224" t="s">
        <v>61</v>
      </c>
      <c r="C224" t="str">
        <f ca="1">Car!H104</f>
        <v/>
      </c>
    </row>
    <row r="225" spans="1:3" x14ac:dyDescent="0.25">
      <c r="A225" s="12" t="str">
        <f ca="1">IF(C225="","",Car!G105)</f>
        <v/>
      </c>
      <c r="B225" t="s">
        <v>61</v>
      </c>
      <c r="C225" t="str">
        <f ca="1">Car!H105</f>
        <v/>
      </c>
    </row>
    <row r="226" spans="1:3" x14ac:dyDescent="0.25">
      <c r="A226" s="12" t="str">
        <f ca="1">IF(C226="","",Car!G106)</f>
        <v/>
      </c>
      <c r="B226" t="s">
        <v>61</v>
      </c>
      <c r="C226" t="str">
        <f ca="1">Car!H106</f>
        <v/>
      </c>
    </row>
    <row r="227" spans="1:3" x14ac:dyDescent="0.25">
      <c r="A227" s="12" t="str">
        <f ca="1">IF(C227="","",Car!G107)</f>
        <v/>
      </c>
      <c r="B227" t="s">
        <v>61</v>
      </c>
      <c r="C227" t="str">
        <f ca="1">Car!H107</f>
        <v/>
      </c>
    </row>
    <row r="228" spans="1:3" x14ac:dyDescent="0.25">
      <c r="A228" s="12" t="str">
        <f ca="1">IF(C228="","",Car!G108)</f>
        <v/>
      </c>
      <c r="B228" t="s">
        <v>61</v>
      </c>
      <c r="C228" t="str">
        <f ca="1">Car!H108</f>
        <v/>
      </c>
    </row>
    <row r="229" spans="1:3" x14ac:dyDescent="0.25">
      <c r="A229" s="12" t="str">
        <f ca="1">IF(C229="","",Car!G109)</f>
        <v/>
      </c>
      <c r="B229" t="s">
        <v>61</v>
      </c>
      <c r="C229" t="str">
        <f ca="1">Car!H109</f>
        <v/>
      </c>
    </row>
    <row r="230" spans="1:3" x14ac:dyDescent="0.25">
      <c r="A230" s="12" t="str">
        <f ca="1">IF(C230="","",Car!G110)</f>
        <v/>
      </c>
      <c r="B230" t="s">
        <v>61</v>
      </c>
      <c r="C230" t="str">
        <f ca="1">Car!H110</f>
        <v/>
      </c>
    </row>
    <row r="231" spans="1:3" x14ac:dyDescent="0.25">
      <c r="A231" s="12" t="str">
        <f ca="1">IF(C231="","",Car!G111)</f>
        <v/>
      </c>
      <c r="B231" t="s">
        <v>61</v>
      </c>
      <c r="C231" t="str">
        <f ca="1">Car!H111</f>
        <v/>
      </c>
    </row>
    <row r="232" spans="1:3" x14ac:dyDescent="0.25">
      <c r="A232" s="12" t="str">
        <f ca="1">IF(C232="","",Car!G112)</f>
        <v/>
      </c>
      <c r="B232" t="s">
        <v>61</v>
      </c>
      <c r="C232" t="str">
        <f ca="1">Car!H112</f>
        <v/>
      </c>
    </row>
    <row r="233" spans="1:3" x14ac:dyDescent="0.25">
      <c r="A233" s="12" t="str">
        <f ca="1">IF(C233="","",Car!G113)</f>
        <v/>
      </c>
      <c r="B233" t="s">
        <v>61</v>
      </c>
      <c r="C233" t="str">
        <f ca="1">Car!H113</f>
        <v/>
      </c>
    </row>
    <row r="234" spans="1:3" x14ac:dyDescent="0.25">
      <c r="A234" s="12" t="str">
        <f ca="1">IF(C234="","",Car!G114)</f>
        <v/>
      </c>
      <c r="B234" t="s">
        <v>61</v>
      </c>
      <c r="C234" t="str">
        <f ca="1">Car!H114</f>
        <v/>
      </c>
    </row>
    <row r="235" spans="1:3" x14ac:dyDescent="0.25">
      <c r="A235" s="12">
        <f ca="1">Car!B13</f>
        <v>43164</v>
      </c>
      <c r="B235" t="s">
        <v>64</v>
      </c>
      <c r="C235">
        <f ca="1">Car!B12</f>
        <v>244.4</v>
      </c>
    </row>
    <row r="236" spans="1:3" x14ac:dyDescent="0.25">
      <c r="A236" s="12">
        <f ca="1">Car!C13</f>
        <v>43217</v>
      </c>
      <c r="B236" t="s">
        <v>64</v>
      </c>
      <c r="C236">
        <f ca="1">Car!C12</f>
        <v>88.4</v>
      </c>
    </row>
    <row r="237" spans="1:3" x14ac:dyDescent="0.25">
      <c r="A237" s="12">
        <f ca="1">Car!D13</f>
        <v>43348</v>
      </c>
      <c r="B237" t="s">
        <v>64</v>
      </c>
      <c r="C237">
        <f ca="1">Car!D12</f>
        <v>88.4</v>
      </c>
    </row>
    <row r="238" spans="1:3" x14ac:dyDescent="0.25">
      <c r="A238" s="12">
        <f ca="1">Car!E13</f>
        <v>43345</v>
      </c>
      <c r="B238" t="s">
        <v>64</v>
      </c>
      <c r="C238">
        <f ca="1">Car!E12</f>
        <v>98.8</v>
      </c>
    </row>
    <row r="239" spans="1:3" x14ac:dyDescent="0.25">
      <c r="A239" s="27">
        <f>Car!G8</f>
        <v>43160</v>
      </c>
      <c r="B239" s="27" t="s">
        <v>72</v>
      </c>
      <c r="C239">
        <f>Car!H8</f>
        <v>150.98000000000002</v>
      </c>
    </row>
    <row r="240" spans="1:3" x14ac:dyDescent="0.25">
      <c r="A240" s="12">
        <f ca="1">Car!J4</f>
        <v>43386</v>
      </c>
      <c r="B240" t="s">
        <v>75</v>
      </c>
      <c r="C240">
        <f>Car!K4</f>
        <v>875</v>
      </c>
    </row>
    <row r="241" spans="1:3" x14ac:dyDescent="0.25">
      <c r="A241" s="12">
        <f>Car!G8</f>
        <v>43160</v>
      </c>
      <c r="B241" t="s">
        <v>76</v>
      </c>
      <c r="C241">
        <v>49.5</v>
      </c>
    </row>
    <row r="242" spans="1:3" x14ac:dyDescent="0.25">
      <c r="A242" s="12">
        <f ca="1">Car!J7</f>
        <v>43253</v>
      </c>
      <c r="B242" t="s">
        <v>255</v>
      </c>
      <c r="C242">
        <f ca="1">Car!K7</f>
        <v>478.64</v>
      </c>
    </row>
    <row r="243" spans="1:3" x14ac:dyDescent="0.25">
      <c r="A243" s="12">
        <f ca="1">Car!J8</f>
        <v>43433</v>
      </c>
      <c r="B243" t="s">
        <v>255</v>
      </c>
      <c r="C243">
        <f ca="1">Car!K8</f>
        <v>478.64</v>
      </c>
    </row>
    <row r="244" spans="1:3" x14ac:dyDescent="0.25">
      <c r="A244" s="12">
        <f ca="1">Food!C3</f>
        <v>43101</v>
      </c>
      <c r="B244" t="s">
        <v>78</v>
      </c>
      <c r="C244">
        <f ca="1">Food!D3</f>
        <v>73.48</v>
      </c>
    </row>
    <row r="245" spans="1:3" x14ac:dyDescent="0.25">
      <c r="A245" s="12">
        <f ca="1">Food!C4</f>
        <v>43106</v>
      </c>
      <c r="B245" t="s">
        <v>78</v>
      </c>
      <c r="C245">
        <f ca="1">Food!D4</f>
        <v>86.84</v>
      </c>
    </row>
    <row r="246" spans="1:3" x14ac:dyDescent="0.25">
      <c r="A246" s="12">
        <f ca="1">Food!C5</f>
        <v>43111</v>
      </c>
      <c r="B246" t="s">
        <v>78</v>
      </c>
      <c r="C246">
        <f ca="1">Food!D5</f>
        <v>93.52</v>
      </c>
    </row>
    <row r="247" spans="1:3" x14ac:dyDescent="0.25">
      <c r="A247" s="12">
        <f ca="1">Food!C6</f>
        <v>43128</v>
      </c>
      <c r="B247" t="s">
        <v>78</v>
      </c>
      <c r="C247">
        <f ca="1">Food!D6</f>
        <v>80.160000000000011</v>
      </c>
    </row>
    <row r="248" spans="1:3" x14ac:dyDescent="0.25">
      <c r="A248" s="12">
        <f ca="1">Food!C7</f>
        <v>43136</v>
      </c>
      <c r="B248" t="s">
        <v>78</v>
      </c>
      <c r="C248">
        <f ca="1">Food!D7</f>
        <v>78.66</v>
      </c>
    </row>
    <row r="249" spans="1:3" x14ac:dyDescent="0.25">
      <c r="A249" s="12">
        <f ca="1">Food!C8</f>
        <v>43141</v>
      </c>
      <c r="B249" t="s">
        <v>78</v>
      </c>
      <c r="C249">
        <f ca="1">Food!D8</f>
        <v>75.239999999999995</v>
      </c>
    </row>
    <row r="250" spans="1:3" x14ac:dyDescent="0.25">
      <c r="A250" s="12">
        <f ca="1">Food!C9</f>
        <v>43148</v>
      </c>
      <c r="B250" t="s">
        <v>78</v>
      </c>
      <c r="C250">
        <f ca="1">Food!D9</f>
        <v>71.819999999999993</v>
      </c>
    </row>
    <row r="251" spans="1:3" x14ac:dyDescent="0.25">
      <c r="A251" s="12">
        <f ca="1">Food!C10</f>
        <v>43157</v>
      </c>
      <c r="B251" t="s">
        <v>78</v>
      </c>
      <c r="C251">
        <f ca="1">Food!D10</f>
        <v>116.28</v>
      </c>
    </row>
    <row r="252" spans="1:3" x14ac:dyDescent="0.25">
      <c r="A252" s="12">
        <f ca="1">Food!C11</f>
        <v>43163</v>
      </c>
      <c r="B252" t="s">
        <v>78</v>
      </c>
      <c r="C252">
        <f ca="1">Food!D11</f>
        <v>73.400000000000006</v>
      </c>
    </row>
    <row r="253" spans="1:3" x14ac:dyDescent="0.25">
      <c r="A253" s="12">
        <f ca="1">Food!C12</f>
        <v>43170</v>
      </c>
      <c r="B253" t="s">
        <v>78</v>
      </c>
      <c r="C253">
        <f ca="1">Food!D12</f>
        <v>77.069999999999993</v>
      </c>
    </row>
    <row r="254" spans="1:3" x14ac:dyDescent="0.25">
      <c r="A254" s="12">
        <f ca="1">Food!C13</f>
        <v>43178</v>
      </c>
      <c r="B254" t="s">
        <v>78</v>
      </c>
      <c r="C254">
        <f ca="1">Food!D13</f>
        <v>99.09</v>
      </c>
    </row>
    <row r="255" spans="1:3" x14ac:dyDescent="0.25">
      <c r="A255" s="12">
        <f ca="1">Food!C14</f>
        <v>43186</v>
      </c>
      <c r="B255" t="s">
        <v>78</v>
      </c>
      <c r="C255">
        <f ca="1">Food!D14</f>
        <v>117.43999999999997</v>
      </c>
    </row>
    <row r="256" spans="1:3" x14ac:dyDescent="0.25">
      <c r="A256" s="12">
        <f ca="1">Food!C15</f>
        <v>43193</v>
      </c>
      <c r="B256" t="s">
        <v>78</v>
      </c>
      <c r="C256">
        <f ca="1">Food!D15</f>
        <v>73.040000000000006</v>
      </c>
    </row>
    <row r="257" spans="1:3" x14ac:dyDescent="0.25">
      <c r="A257" s="12">
        <f ca="1">Food!C16</f>
        <v>43198</v>
      </c>
      <c r="B257" t="s">
        <v>78</v>
      </c>
      <c r="C257">
        <f ca="1">Food!D16</f>
        <v>92.96</v>
      </c>
    </row>
    <row r="258" spans="1:3" x14ac:dyDescent="0.25">
      <c r="A258" s="12">
        <f ca="1">Food!C17</f>
        <v>43206</v>
      </c>
      <c r="B258" t="s">
        <v>78</v>
      </c>
      <c r="C258">
        <f ca="1">Food!D17</f>
        <v>66.400000000000006</v>
      </c>
    </row>
    <row r="259" spans="1:3" x14ac:dyDescent="0.25">
      <c r="A259" s="12">
        <f ca="1">Food!C18</f>
        <v>43216</v>
      </c>
      <c r="B259" t="s">
        <v>78</v>
      </c>
      <c r="C259">
        <f ca="1">Food!D18</f>
        <v>99.600000000000037</v>
      </c>
    </row>
    <row r="260" spans="1:3" x14ac:dyDescent="0.25">
      <c r="A260" s="12">
        <f ca="1">Food!C19</f>
        <v>43226</v>
      </c>
      <c r="B260" t="s">
        <v>78</v>
      </c>
      <c r="C260">
        <f ca="1">Food!D19</f>
        <v>70.180000000000007</v>
      </c>
    </row>
    <row r="261" spans="1:3" x14ac:dyDescent="0.25">
      <c r="A261" s="12">
        <f ca="1">Food!C20</f>
        <v>43234</v>
      </c>
      <c r="B261" t="s">
        <v>78</v>
      </c>
      <c r="C261">
        <f ca="1">Food!D20</f>
        <v>66.989999999999995</v>
      </c>
    </row>
    <row r="262" spans="1:3" x14ac:dyDescent="0.25">
      <c r="A262" s="12">
        <f ca="1">Food!C21</f>
        <v>43240</v>
      </c>
      <c r="B262" t="s">
        <v>78</v>
      </c>
      <c r="C262">
        <f ca="1">Food!D21</f>
        <v>82.94</v>
      </c>
    </row>
    <row r="263" spans="1:3" x14ac:dyDescent="0.25">
      <c r="A263" s="12">
        <f ca="1">Food!C22</f>
        <v>43247</v>
      </c>
      <c r="B263" t="s">
        <v>78</v>
      </c>
      <c r="C263">
        <f ca="1">Food!D22</f>
        <v>98.889999999999986</v>
      </c>
    </row>
    <row r="264" spans="1:3" x14ac:dyDescent="0.25">
      <c r="A264" s="12">
        <f ca="1">Food!C23</f>
        <v>43253</v>
      </c>
      <c r="B264" t="s">
        <v>78</v>
      </c>
      <c r="C264">
        <f ca="1">Food!D23</f>
        <v>96.72</v>
      </c>
    </row>
    <row r="265" spans="1:3" x14ac:dyDescent="0.25">
      <c r="A265" s="12">
        <f ca="1">Food!C24</f>
        <v>43260</v>
      </c>
      <c r="B265" t="s">
        <v>78</v>
      </c>
      <c r="C265">
        <f ca="1">Food!D24</f>
        <v>96.72</v>
      </c>
    </row>
    <row r="266" spans="1:3" x14ac:dyDescent="0.25">
      <c r="A266" s="12">
        <f ca="1">Food!C25</f>
        <v>43266</v>
      </c>
      <c r="B266" t="s">
        <v>78</v>
      </c>
      <c r="C266">
        <f ca="1">Food!D25</f>
        <v>89.28</v>
      </c>
    </row>
    <row r="267" spans="1:3" x14ac:dyDescent="0.25">
      <c r="A267" s="12">
        <f ca="1">Food!C26</f>
        <v>43279</v>
      </c>
      <c r="B267" t="s">
        <v>78</v>
      </c>
      <c r="C267">
        <f ca="1">Food!D26</f>
        <v>89.28000000000003</v>
      </c>
    </row>
    <row r="268" spans="1:3" x14ac:dyDescent="0.25">
      <c r="A268" s="12">
        <f ca="1">Food!C27</f>
        <v>43287</v>
      </c>
      <c r="B268" t="s">
        <v>78</v>
      </c>
      <c r="C268">
        <f ca="1">Food!D27</f>
        <v>94.2</v>
      </c>
    </row>
    <row r="269" spans="1:3" x14ac:dyDescent="0.25">
      <c r="A269" s="12">
        <f ca="1">Food!C28</f>
        <v>43295</v>
      </c>
      <c r="B269" t="s">
        <v>78</v>
      </c>
      <c r="C269">
        <f ca="1">Food!D28</f>
        <v>94.2</v>
      </c>
    </row>
    <row r="270" spans="1:3" x14ac:dyDescent="0.25">
      <c r="A270" s="12">
        <f ca="1">Food!C29</f>
        <v>43303</v>
      </c>
      <c r="B270" t="s">
        <v>78</v>
      </c>
      <c r="C270">
        <f ca="1">Food!D29</f>
        <v>75.36</v>
      </c>
    </row>
    <row r="271" spans="1:3" x14ac:dyDescent="0.25">
      <c r="A271" s="12">
        <f ca="1">Food!C30</f>
        <v>43309</v>
      </c>
      <c r="B271" t="s">
        <v>78</v>
      </c>
      <c r="C271">
        <f ca="1">Food!D30</f>
        <v>50.239999999999995</v>
      </c>
    </row>
    <row r="272" spans="1:3" x14ac:dyDescent="0.25">
      <c r="A272" s="12">
        <f ca="1">Food!C31</f>
        <v>43313</v>
      </c>
      <c r="B272" t="s">
        <v>78</v>
      </c>
      <c r="C272">
        <f ca="1">Food!D31</f>
        <v>61.2</v>
      </c>
    </row>
    <row r="273" spans="1:3" x14ac:dyDescent="0.25">
      <c r="A273" s="12">
        <f ca="1">Food!C32</f>
        <v>43319</v>
      </c>
      <c r="B273" t="s">
        <v>78</v>
      </c>
      <c r="C273">
        <f ca="1">Food!D32</f>
        <v>67.319999999999993</v>
      </c>
    </row>
    <row r="274" spans="1:3" x14ac:dyDescent="0.25">
      <c r="A274" s="12">
        <f ca="1">Food!C33</f>
        <v>43325</v>
      </c>
      <c r="B274" t="s">
        <v>78</v>
      </c>
      <c r="C274">
        <f ca="1">Food!D33</f>
        <v>70.38</v>
      </c>
    </row>
    <row r="275" spans="1:3" x14ac:dyDescent="0.25">
      <c r="A275" s="12">
        <f ca="1">Food!C34</f>
        <v>43340</v>
      </c>
      <c r="B275" t="s">
        <v>78</v>
      </c>
      <c r="C275">
        <f ca="1">Food!D34</f>
        <v>107.10000000000001</v>
      </c>
    </row>
    <row r="276" spans="1:3" x14ac:dyDescent="0.25">
      <c r="A276" s="12">
        <f ca="1">Food!C35</f>
        <v>43349</v>
      </c>
      <c r="B276" t="s">
        <v>78</v>
      </c>
      <c r="C276">
        <f ca="1">Food!D35</f>
        <v>72.03</v>
      </c>
    </row>
    <row r="277" spans="1:3" x14ac:dyDescent="0.25">
      <c r="A277" s="12">
        <f ca="1">Food!C36</f>
        <v>43356</v>
      </c>
      <c r="B277" t="s">
        <v>78</v>
      </c>
      <c r="C277">
        <f ca="1">Food!D36</f>
        <v>89.18</v>
      </c>
    </row>
    <row r="278" spans="1:3" x14ac:dyDescent="0.25">
      <c r="A278" s="12">
        <f ca="1">Food!C37</f>
        <v>43363</v>
      </c>
      <c r="B278" t="s">
        <v>78</v>
      </c>
      <c r="C278">
        <f ca="1">Food!D37</f>
        <v>96.04</v>
      </c>
    </row>
    <row r="279" spans="1:3" x14ac:dyDescent="0.25">
      <c r="A279" s="12">
        <f ca="1">Food!C38</f>
        <v>43371</v>
      </c>
      <c r="B279" t="s">
        <v>78</v>
      </c>
      <c r="C279">
        <f ca="1">Food!D38</f>
        <v>85.749999999999972</v>
      </c>
    </row>
    <row r="280" spans="1:3" x14ac:dyDescent="0.25">
      <c r="A280" s="12">
        <f ca="1">Food!C39</f>
        <v>43378</v>
      </c>
      <c r="B280" t="s">
        <v>78</v>
      </c>
      <c r="C280">
        <f ca="1">Food!D39</f>
        <v>81.180000000000007</v>
      </c>
    </row>
    <row r="281" spans="1:3" x14ac:dyDescent="0.25">
      <c r="A281" s="12">
        <f ca="1">Food!C40</f>
        <v>43384</v>
      </c>
      <c r="B281" t="s">
        <v>78</v>
      </c>
      <c r="C281">
        <f ca="1">Food!D40</f>
        <v>103.32</v>
      </c>
    </row>
    <row r="282" spans="1:3" x14ac:dyDescent="0.25">
      <c r="A282" s="12">
        <f ca="1">Food!C41</f>
        <v>43390</v>
      </c>
      <c r="B282" t="s">
        <v>78</v>
      </c>
      <c r="C282">
        <f ca="1">Food!D41</f>
        <v>73.8</v>
      </c>
    </row>
    <row r="283" spans="1:3" x14ac:dyDescent="0.25">
      <c r="A283" s="12">
        <f ca="1">Food!C42</f>
        <v>43401</v>
      </c>
      <c r="B283" t="s">
        <v>78</v>
      </c>
      <c r="C283">
        <f ca="1">Food!D42</f>
        <v>110.69999999999999</v>
      </c>
    </row>
    <row r="284" spans="1:3" x14ac:dyDescent="0.25">
      <c r="A284" s="12">
        <f ca="1">Food!C43</f>
        <v>43410</v>
      </c>
      <c r="B284" t="s">
        <v>78</v>
      </c>
      <c r="C284">
        <f ca="1">Food!D43</f>
        <v>87</v>
      </c>
    </row>
    <row r="285" spans="1:3" x14ac:dyDescent="0.25">
      <c r="A285" s="12">
        <f ca="1">Food!C44</f>
        <v>43417</v>
      </c>
      <c r="B285" t="s">
        <v>78</v>
      </c>
      <c r="C285">
        <f ca="1">Food!D44</f>
        <v>90.48</v>
      </c>
    </row>
    <row r="286" spans="1:3" x14ac:dyDescent="0.25">
      <c r="A286" s="12">
        <f ca="1">Food!C45</f>
        <v>43424</v>
      </c>
      <c r="B286" t="s">
        <v>78</v>
      </c>
      <c r="C286">
        <f ca="1">Food!D45</f>
        <v>69.599999999999994</v>
      </c>
    </row>
    <row r="287" spans="1:3" x14ac:dyDescent="0.25">
      <c r="A287" s="12">
        <f ca="1">Food!C46</f>
        <v>43431</v>
      </c>
      <c r="B287" t="s">
        <v>78</v>
      </c>
      <c r="C287">
        <f ca="1">Food!D46</f>
        <v>100.91999999999996</v>
      </c>
    </row>
    <row r="288" spans="1:3" x14ac:dyDescent="0.25">
      <c r="A288" s="12">
        <f ca="1">Food!C47</f>
        <v>43439</v>
      </c>
      <c r="B288" t="s">
        <v>78</v>
      </c>
      <c r="C288">
        <f ca="1">Food!D47</f>
        <v>85.2</v>
      </c>
    </row>
    <row r="289" spans="1:3" x14ac:dyDescent="0.25">
      <c r="A289" s="12">
        <f ca="1">Food!C48</f>
        <v>43446</v>
      </c>
      <c r="B289" t="s">
        <v>78</v>
      </c>
      <c r="C289">
        <f ca="1">Food!D48</f>
        <v>88.75</v>
      </c>
    </row>
    <row r="290" spans="1:3" x14ac:dyDescent="0.25">
      <c r="A290" s="12">
        <f ca="1">Food!C49</f>
        <v>43451</v>
      </c>
      <c r="B290" t="s">
        <v>78</v>
      </c>
      <c r="C290">
        <f ca="1">Food!D49</f>
        <v>92.3</v>
      </c>
    </row>
    <row r="291" spans="1:3" x14ac:dyDescent="0.25">
      <c r="A291" s="12">
        <f ca="1">Food!C50</f>
        <v>43462</v>
      </c>
      <c r="B291" t="s">
        <v>78</v>
      </c>
      <c r="C291">
        <f ca="1">Food!D50</f>
        <v>88.749999999999986</v>
      </c>
    </row>
    <row r="292" spans="1:3" x14ac:dyDescent="0.25">
      <c r="A292" s="12">
        <f ca="1">Food!C51</f>
        <v>43468</v>
      </c>
      <c r="B292" t="s">
        <v>78</v>
      </c>
      <c r="C292">
        <f ca="1">Food!D51</f>
        <v>78.959999999999994</v>
      </c>
    </row>
    <row r="293" spans="1:3" x14ac:dyDescent="0.25">
      <c r="A293" s="12">
        <f ca="1">Food!C52</f>
        <v>43476</v>
      </c>
      <c r="B293" t="s">
        <v>78</v>
      </c>
      <c r="C293">
        <f ca="1">Food!D52</f>
        <v>90.24</v>
      </c>
    </row>
    <row r="294" spans="1:3" x14ac:dyDescent="0.25">
      <c r="A294" s="12">
        <f ca="1">Food!C53</f>
        <v>43481</v>
      </c>
      <c r="B294" t="s">
        <v>78</v>
      </c>
      <c r="C294">
        <f ca="1">Food!D53</f>
        <v>109.04</v>
      </c>
    </row>
    <row r="295" spans="1:3" x14ac:dyDescent="0.25">
      <c r="A295" s="12">
        <f ca="1">Food!C54</f>
        <v>43493</v>
      </c>
      <c r="B295" t="s">
        <v>78</v>
      </c>
      <c r="C295">
        <f ca="1">Food!D54</f>
        <v>97.759999999999977</v>
      </c>
    </row>
    <row r="296" spans="1:3" x14ac:dyDescent="0.25">
      <c r="A296" s="12">
        <f ca="1">Food!C55</f>
        <v>43500</v>
      </c>
      <c r="B296" t="s">
        <v>78</v>
      </c>
      <c r="C296">
        <f ca="1">Food!D55</f>
        <v>84.96</v>
      </c>
    </row>
    <row r="297" spans="1:3" x14ac:dyDescent="0.25">
      <c r="A297" s="12">
        <f ca="1">Food!C56</f>
        <v>43508</v>
      </c>
      <c r="B297" t="s">
        <v>78</v>
      </c>
      <c r="C297">
        <f ca="1">Food!D56</f>
        <v>106.2</v>
      </c>
    </row>
    <row r="298" spans="1:3" x14ac:dyDescent="0.25">
      <c r="A298" s="12">
        <f ca="1">Food!C57</f>
        <v>43516</v>
      </c>
      <c r="B298" t="s">
        <v>78</v>
      </c>
      <c r="C298">
        <f ca="1">Food!D57</f>
        <v>81.42</v>
      </c>
    </row>
    <row r="299" spans="1:3" x14ac:dyDescent="0.25">
      <c r="A299" s="12">
        <f ca="1">Food!C58</f>
        <v>43522</v>
      </c>
      <c r="B299" t="s">
        <v>78</v>
      </c>
      <c r="C299">
        <f ca="1">Food!D58</f>
        <v>81.42</v>
      </c>
    </row>
    <row r="300" spans="1:3" x14ac:dyDescent="0.25">
      <c r="A300" s="12">
        <f ca="1">Food!C59</f>
        <v>43526</v>
      </c>
      <c r="B300" t="s">
        <v>78</v>
      </c>
      <c r="C300">
        <f ca="1">Food!D59</f>
        <v>70.400000000000006</v>
      </c>
    </row>
    <row r="301" spans="1:3" x14ac:dyDescent="0.25">
      <c r="A301" s="12">
        <f ca="1">Food!C60</f>
        <v>43532</v>
      </c>
      <c r="B301" t="s">
        <v>78</v>
      </c>
      <c r="C301">
        <f ca="1">Food!D60</f>
        <v>105.6</v>
      </c>
    </row>
    <row r="302" spans="1:3" x14ac:dyDescent="0.25">
      <c r="A302" s="12">
        <f ca="1">Food!C61</f>
        <v>43538</v>
      </c>
      <c r="B302" t="s">
        <v>78</v>
      </c>
      <c r="C302">
        <f ca="1">Food!D61</f>
        <v>73.92</v>
      </c>
    </row>
    <row r="303" spans="1:3" x14ac:dyDescent="0.25">
      <c r="A303" s="12">
        <f ca="1">Food!C62</f>
        <v>43552</v>
      </c>
      <c r="B303" t="s">
        <v>78</v>
      </c>
      <c r="C303">
        <f ca="1">Food!D62</f>
        <v>102.07999999999998</v>
      </c>
    </row>
    <row r="304" spans="1:3" x14ac:dyDescent="0.25">
      <c r="A304" s="12">
        <f ca="1">Food!F3</f>
        <v>43103</v>
      </c>
      <c r="B304" t="str">
        <f ca="1">CONCATENATE(Food!G3," out with friends")</f>
        <v>lunch out with friends</v>
      </c>
      <c r="C304">
        <f ca="1">Food!H3</f>
        <v>10.77</v>
      </c>
    </row>
    <row r="305" spans="1:3" x14ac:dyDescent="0.25">
      <c r="A305" s="12">
        <f ca="1">Food!F4</f>
        <v>43107</v>
      </c>
      <c r="B305" t="str">
        <f ca="1">CONCATENATE(Food!G4," out with friends")</f>
        <v>lunch out with friends</v>
      </c>
      <c r="C305">
        <f ca="1">Food!H4</f>
        <v>9.7799999999999994</v>
      </c>
    </row>
    <row r="306" spans="1:3" x14ac:dyDescent="0.25">
      <c r="A306" s="12">
        <f ca="1">Food!F5</f>
        <v>43114</v>
      </c>
      <c r="B306" t="str">
        <f ca="1">CONCATENATE(Food!G5," out with friends")</f>
        <v>lunch out with friends</v>
      </c>
      <c r="C306">
        <f ca="1">Food!H5</f>
        <v>13.64</v>
      </c>
    </row>
    <row r="307" spans="1:3" x14ac:dyDescent="0.25">
      <c r="A307" s="12">
        <f ca="1">Food!F6</f>
        <v>43125</v>
      </c>
      <c r="B307" t="str">
        <f ca="1">CONCATENATE(Food!G6," out with friends")</f>
        <v>dinner out with friends</v>
      </c>
      <c r="C307">
        <f ca="1">Food!H6</f>
        <v>21.32</v>
      </c>
    </row>
    <row r="308" spans="1:3" x14ac:dyDescent="0.25">
      <c r="A308" s="12">
        <f ca="1">Food!F7</f>
        <v>43133</v>
      </c>
      <c r="B308" t="str">
        <f ca="1">CONCATENATE(Food!G7," out with friends")</f>
        <v>lunch out with friends</v>
      </c>
      <c r="C308">
        <f ca="1">Food!H7</f>
        <v>8</v>
      </c>
    </row>
    <row r="309" spans="1:3" x14ac:dyDescent="0.25">
      <c r="A309" s="12">
        <f ca="1">Food!F8</f>
        <v>43139</v>
      </c>
      <c r="B309" t="str">
        <f ca="1">CONCATENATE(Food!G8," out with friends")</f>
        <v>lunch out with friends</v>
      </c>
      <c r="C309">
        <f ca="1">Food!H8</f>
        <v>7.68</v>
      </c>
    </row>
    <row r="310" spans="1:3" x14ac:dyDescent="0.25">
      <c r="A310" s="12">
        <f ca="1">Food!F9</f>
        <v>43147</v>
      </c>
      <c r="B310" t="str">
        <f ca="1">CONCATENATE(Food!G9," out with friends")</f>
        <v>lunch out with friends</v>
      </c>
      <c r="C310">
        <f ca="1">Food!H9</f>
        <v>10.26</v>
      </c>
    </row>
    <row r="311" spans="1:3" x14ac:dyDescent="0.25">
      <c r="A311" s="12">
        <f ca="1">Food!F10</f>
        <v>43154</v>
      </c>
      <c r="B311" t="str">
        <f ca="1">CONCATENATE(Food!G10," out with friends")</f>
        <v>dinner out with friends</v>
      </c>
      <c r="C311">
        <f ca="1">Food!H10</f>
        <v>26.67</v>
      </c>
    </row>
    <row r="312" spans="1:3" x14ac:dyDescent="0.25">
      <c r="A312" s="12">
        <f ca="1">Food!F11</f>
        <v>43161</v>
      </c>
      <c r="B312" t="str">
        <f ca="1">CONCATENATE(Food!G11," out with friends")</f>
        <v>lunch out with friends</v>
      </c>
      <c r="C312">
        <f ca="1">Food!H11</f>
        <v>12.59</v>
      </c>
    </row>
    <row r="313" spans="1:3" x14ac:dyDescent="0.25">
      <c r="A313" s="12">
        <f ca="1">Food!F12</f>
        <v>43168</v>
      </c>
      <c r="B313" t="str">
        <f ca="1">CONCATENATE(Food!G12," out with friends")</f>
        <v>lunch out with friends</v>
      </c>
      <c r="C313">
        <f ca="1">Food!H12</f>
        <v>11.56</v>
      </c>
    </row>
    <row r="314" spans="1:3" x14ac:dyDescent="0.25">
      <c r="A314" s="12">
        <f ca="1">Food!F13</f>
        <v>43175</v>
      </c>
      <c r="B314" t="str">
        <f ca="1">CONCATENATE(Food!G13," out with friends")</f>
        <v>dinner out with friends</v>
      </c>
      <c r="C314">
        <f ca="1">Food!H13</f>
        <v>11.08</v>
      </c>
    </row>
    <row r="315" spans="1:3" x14ac:dyDescent="0.25">
      <c r="A315" s="12">
        <f ca="1">Food!F14</f>
        <v>43185</v>
      </c>
      <c r="B315" t="str">
        <f ca="1">CONCATENATE(Food!G14," out with friends")</f>
        <v>dinner out with friends</v>
      </c>
      <c r="C315">
        <f ca="1">Food!H14</f>
        <v>12.88</v>
      </c>
    </row>
    <row r="316" spans="1:3" x14ac:dyDescent="0.25">
      <c r="A316" s="12">
        <f ca="1">Food!F15</f>
        <v>43192</v>
      </c>
      <c r="B316" t="str">
        <f ca="1">CONCATENATE(Food!G15," out with friends")</f>
        <v>dinner out with friends</v>
      </c>
      <c r="C316">
        <f ca="1">Food!H15</f>
        <v>18.05</v>
      </c>
    </row>
    <row r="317" spans="1:3" x14ac:dyDescent="0.25">
      <c r="A317" s="12">
        <f ca="1">Food!F16</f>
        <v>43197</v>
      </c>
      <c r="B317" t="str">
        <f ca="1">CONCATENATE(Food!G16," out with friends")</f>
        <v>lunch out with friends</v>
      </c>
      <c r="C317">
        <f ca="1">Food!H16</f>
        <v>6.83</v>
      </c>
    </row>
    <row r="318" spans="1:3" x14ac:dyDescent="0.25">
      <c r="A318" s="12">
        <f ca="1">Food!F17</f>
        <v>43203</v>
      </c>
      <c r="B318" t="str">
        <f ca="1">CONCATENATE(Food!G17," out with friends")</f>
        <v>lunch out with friends</v>
      </c>
      <c r="C318">
        <f ca="1">Food!H17</f>
        <v>13.69</v>
      </c>
    </row>
    <row r="319" spans="1:3" x14ac:dyDescent="0.25">
      <c r="A319" s="12">
        <f ca="1">Food!F18</f>
        <v>43214</v>
      </c>
      <c r="B319" t="str">
        <f ca="1">CONCATENATE(Food!G18," out with friends")</f>
        <v>dinner out with friends</v>
      </c>
      <c r="C319">
        <f ca="1">Food!H18</f>
        <v>23.81</v>
      </c>
    </row>
    <row r="320" spans="1:3" x14ac:dyDescent="0.25">
      <c r="A320" s="12">
        <f ca="1">Food!F19</f>
        <v>43223</v>
      </c>
      <c r="B320" t="str">
        <f ca="1">CONCATENATE(Food!G19," out with friends")</f>
        <v>lunch out with friends</v>
      </c>
      <c r="C320">
        <f ca="1">Food!H19</f>
        <v>15.45</v>
      </c>
    </row>
    <row r="321" spans="1:3" x14ac:dyDescent="0.25">
      <c r="A321" s="12">
        <f ca="1">Food!F20</f>
        <v>43233</v>
      </c>
      <c r="B321" t="str">
        <f ca="1">CONCATENATE(Food!G20," out with friends")</f>
        <v>lunch out with friends</v>
      </c>
      <c r="C321">
        <f ca="1">Food!H20</f>
        <v>15.47</v>
      </c>
    </row>
    <row r="322" spans="1:3" x14ac:dyDescent="0.25">
      <c r="A322" s="12">
        <f ca="1">Food!F21</f>
        <v>43238</v>
      </c>
      <c r="B322" t="str">
        <f ca="1">CONCATENATE(Food!G21," out with friends")</f>
        <v>dinner out with friends</v>
      </c>
      <c r="C322">
        <f ca="1">Food!H21</f>
        <v>17.72</v>
      </c>
    </row>
    <row r="323" spans="1:3" x14ac:dyDescent="0.25">
      <c r="A323" s="12">
        <f ca="1">Food!F22</f>
        <v>43246</v>
      </c>
      <c r="B323" t="str">
        <f ca="1">CONCATENATE(Food!G22," out with friends")</f>
        <v>dinner out with friends</v>
      </c>
      <c r="C323">
        <f ca="1">Food!H22</f>
        <v>13.04</v>
      </c>
    </row>
    <row r="324" spans="1:3" x14ac:dyDescent="0.25">
      <c r="A324" s="12">
        <f ca="1">Food!F23</f>
        <v>43250</v>
      </c>
      <c r="B324" t="str">
        <f ca="1">CONCATENATE(Food!G23," out with friends")</f>
        <v>dinner out with friends</v>
      </c>
      <c r="C324">
        <f ca="1">Food!H23</f>
        <v>13.83</v>
      </c>
    </row>
    <row r="325" spans="1:3" x14ac:dyDescent="0.25">
      <c r="A325" s="12">
        <f ca="1">Food!F24</f>
        <v>43257</v>
      </c>
      <c r="B325" t="str">
        <f ca="1">CONCATENATE(Food!G24," out with friends")</f>
        <v>dinner out with friends</v>
      </c>
      <c r="C325">
        <f ca="1">Food!H24</f>
        <v>24.07</v>
      </c>
    </row>
    <row r="326" spans="1:3" x14ac:dyDescent="0.25">
      <c r="A326" s="12">
        <f ca="1">Food!F25</f>
        <v>43265</v>
      </c>
      <c r="B326" t="str">
        <f ca="1">CONCATENATE(Food!G25," out with friends")</f>
        <v>lunch out with friends</v>
      </c>
      <c r="C326">
        <f ca="1">Food!H25</f>
        <v>7.43</v>
      </c>
    </row>
    <row r="327" spans="1:3" x14ac:dyDescent="0.25">
      <c r="A327" s="12">
        <f ca="1">Food!F26</f>
        <v>43276</v>
      </c>
      <c r="B327" t="str">
        <f ca="1">CONCATENATE(Food!G26," out with friends")</f>
        <v>lunch out with friends</v>
      </c>
      <c r="C327">
        <f ca="1">Food!H26</f>
        <v>11.8</v>
      </c>
    </row>
    <row r="328" spans="1:3" x14ac:dyDescent="0.25">
      <c r="A328" s="12">
        <f ca="1">Food!F27</f>
        <v>43285</v>
      </c>
      <c r="B328" t="str">
        <f ca="1">CONCATENATE(Food!G27," out with friends")</f>
        <v>dinner out with friends</v>
      </c>
      <c r="C328">
        <f ca="1">Food!H27</f>
        <v>20.440000000000001</v>
      </c>
    </row>
    <row r="329" spans="1:3" x14ac:dyDescent="0.25">
      <c r="A329" s="12">
        <f ca="1">Food!F28</f>
        <v>43294</v>
      </c>
      <c r="B329" t="str">
        <f ca="1">CONCATENATE(Food!G28," out with friends")</f>
        <v>lunch out with friends</v>
      </c>
      <c r="C329">
        <f ca="1">Food!H28</f>
        <v>8.43</v>
      </c>
    </row>
    <row r="330" spans="1:3" x14ac:dyDescent="0.25">
      <c r="A330" s="12">
        <f ca="1">Food!F29</f>
        <v>43301</v>
      </c>
      <c r="B330" t="str">
        <f ca="1">CONCATENATE(Food!G29," out with friends")</f>
        <v>lunch out with friends</v>
      </c>
      <c r="C330">
        <f ca="1">Food!H29</f>
        <v>12.11</v>
      </c>
    </row>
    <row r="331" spans="1:3" x14ac:dyDescent="0.25">
      <c r="A331" s="12">
        <f ca="1">Food!F30</f>
        <v>43308</v>
      </c>
      <c r="B331" t="str">
        <f ca="1">CONCATENATE(Food!G30," out with friends")</f>
        <v>lunch out with friends</v>
      </c>
      <c r="C331">
        <f ca="1">Food!H30</f>
        <v>12.09</v>
      </c>
    </row>
    <row r="332" spans="1:3" x14ac:dyDescent="0.25">
      <c r="A332" s="12">
        <f ca="1">Food!F31</f>
        <v>43310</v>
      </c>
      <c r="B332" t="str">
        <f ca="1">CONCATENATE(Food!G31," out with friends")</f>
        <v>lunch out with friends</v>
      </c>
      <c r="C332">
        <f ca="1">Food!H31</f>
        <v>6.56</v>
      </c>
    </row>
    <row r="333" spans="1:3" x14ac:dyDescent="0.25">
      <c r="A333" s="12">
        <f ca="1">Food!F32</f>
        <v>43318</v>
      </c>
      <c r="B333" t="str">
        <f ca="1">CONCATENATE(Food!G32," out with friends")</f>
        <v>dinner out with friends</v>
      </c>
      <c r="C333">
        <f ca="1">Food!H32</f>
        <v>28.83</v>
      </c>
    </row>
    <row r="334" spans="1:3" x14ac:dyDescent="0.25">
      <c r="A334" s="12">
        <f ca="1">Food!F33</f>
        <v>43324</v>
      </c>
      <c r="B334" t="str">
        <f ca="1">CONCATENATE(Food!G33," out with friends")</f>
        <v>lunch out with friends</v>
      </c>
      <c r="C334">
        <f ca="1">Food!H33</f>
        <v>12.81</v>
      </c>
    </row>
    <row r="335" spans="1:3" x14ac:dyDescent="0.25">
      <c r="A335" s="12">
        <f ca="1">Food!F34</f>
        <v>43338</v>
      </c>
      <c r="B335" t="str">
        <f ca="1">CONCATENATE(Food!G34," out with friends")</f>
        <v>lunch out with friends</v>
      </c>
      <c r="C335">
        <f ca="1">Food!H34</f>
        <v>13.61</v>
      </c>
    </row>
    <row r="336" spans="1:3" x14ac:dyDescent="0.25">
      <c r="A336" s="12">
        <f ca="1">Food!F35</f>
        <v>43348</v>
      </c>
      <c r="B336" t="str">
        <f ca="1">CONCATENATE(Food!G35," out with friends")</f>
        <v>dinner out with friends</v>
      </c>
      <c r="C336">
        <f ca="1">Food!H35</f>
        <v>16.73</v>
      </c>
    </row>
    <row r="337" spans="1:3" x14ac:dyDescent="0.25">
      <c r="A337" s="12">
        <f ca="1">Food!F36</f>
        <v>43355</v>
      </c>
      <c r="B337" t="str">
        <f ca="1">CONCATENATE(Food!G36," out with friends")</f>
        <v>lunch out with friends</v>
      </c>
      <c r="C337">
        <f ca="1">Food!H36</f>
        <v>10.32</v>
      </c>
    </row>
    <row r="338" spans="1:3" x14ac:dyDescent="0.25">
      <c r="A338" s="12">
        <f ca="1">Food!F37</f>
        <v>43362</v>
      </c>
      <c r="B338" t="str">
        <f ca="1">CONCATENATE(Food!G37," out with friends")</f>
        <v>lunch out with friends</v>
      </c>
      <c r="C338">
        <f ca="1">Food!H37</f>
        <v>8.94</v>
      </c>
    </row>
    <row r="339" spans="1:3" x14ac:dyDescent="0.25">
      <c r="A339" s="12">
        <f ca="1">Food!F38</f>
        <v>43369</v>
      </c>
      <c r="B339" t="str">
        <f ca="1">CONCATENATE(Food!G38," out with friends")</f>
        <v>lunch out with friends</v>
      </c>
      <c r="C339">
        <f ca="1">Food!H38</f>
        <v>14.87</v>
      </c>
    </row>
    <row r="340" spans="1:3" x14ac:dyDescent="0.25">
      <c r="A340" s="12">
        <f ca="1">Food!F39</f>
        <v>43376</v>
      </c>
      <c r="B340" t="str">
        <f ca="1">CONCATENATE(Food!G39," out with friends")</f>
        <v>lunch out with friends</v>
      </c>
      <c r="C340">
        <f ca="1">Food!H39</f>
        <v>14.94</v>
      </c>
    </row>
    <row r="341" spans="1:3" x14ac:dyDescent="0.25">
      <c r="A341" s="12">
        <f ca="1">Food!F40</f>
        <v>43381</v>
      </c>
      <c r="B341" t="str">
        <f ca="1">CONCATENATE(Food!G40," out with friends")</f>
        <v>lunch out with friends</v>
      </c>
      <c r="C341">
        <f ca="1">Food!H40</f>
        <v>9.76</v>
      </c>
    </row>
    <row r="342" spans="1:3" x14ac:dyDescent="0.25">
      <c r="A342" s="12">
        <f ca="1">Food!F41</f>
        <v>43387</v>
      </c>
      <c r="B342" t="str">
        <f ca="1">CONCATENATE(Food!G41," out with friends")</f>
        <v>lunch out with friends</v>
      </c>
      <c r="C342">
        <f ca="1">Food!H41</f>
        <v>6.51</v>
      </c>
    </row>
    <row r="343" spans="1:3" x14ac:dyDescent="0.25">
      <c r="A343" s="12">
        <f ca="1">Food!F42</f>
        <v>43398</v>
      </c>
      <c r="B343" t="str">
        <f ca="1">CONCATENATE(Food!G42," out with friends")</f>
        <v>lunch out with friends</v>
      </c>
      <c r="C343">
        <f ca="1">Food!H42</f>
        <v>10.01</v>
      </c>
    </row>
    <row r="344" spans="1:3" x14ac:dyDescent="0.25">
      <c r="A344" s="12">
        <f ca="1">Food!F43</f>
        <v>43408</v>
      </c>
      <c r="B344" t="str">
        <f ca="1">CONCATENATE(Food!G43," out with friends")</f>
        <v>lunch out with friends</v>
      </c>
      <c r="C344">
        <f ca="1">Food!H43</f>
        <v>7.89</v>
      </c>
    </row>
    <row r="345" spans="1:3" x14ac:dyDescent="0.25">
      <c r="A345" s="12">
        <f ca="1">Food!F44</f>
        <v>43414</v>
      </c>
      <c r="B345" t="str">
        <f ca="1">CONCATENATE(Food!G44," out with friends")</f>
        <v>dinner out with friends</v>
      </c>
      <c r="C345">
        <f ca="1">Food!H44</f>
        <v>26.4</v>
      </c>
    </row>
    <row r="346" spans="1:3" x14ac:dyDescent="0.25">
      <c r="A346" s="12">
        <f ca="1">Food!F45</f>
        <v>43421</v>
      </c>
      <c r="B346" t="str">
        <f ca="1">CONCATENATE(Food!G45," out with friends")</f>
        <v>dinner out with friends</v>
      </c>
      <c r="C346">
        <f ca="1">Food!H45</f>
        <v>19.34</v>
      </c>
    </row>
    <row r="347" spans="1:3" x14ac:dyDescent="0.25">
      <c r="A347" s="12">
        <f ca="1">Food!F46</f>
        <v>43430</v>
      </c>
      <c r="B347" t="str">
        <f ca="1">CONCATENATE(Food!G46," out with friends")</f>
        <v>dinner out with friends</v>
      </c>
      <c r="C347">
        <f ca="1">Food!H46</f>
        <v>22.03</v>
      </c>
    </row>
    <row r="348" spans="1:3" x14ac:dyDescent="0.25">
      <c r="A348" s="12">
        <f ca="1">Food!F47</f>
        <v>43437</v>
      </c>
      <c r="B348" t="str">
        <f ca="1">CONCATENATE(Food!G47," out with friends")</f>
        <v>dinner out with friends</v>
      </c>
      <c r="C348">
        <f ca="1">Food!H47</f>
        <v>18</v>
      </c>
    </row>
    <row r="349" spans="1:3" x14ac:dyDescent="0.25">
      <c r="A349" s="12">
        <f ca="1">Food!F48</f>
        <v>43443</v>
      </c>
      <c r="B349" t="str">
        <f ca="1">CONCATENATE(Food!G48," out with friends")</f>
        <v>lunch out with friends</v>
      </c>
      <c r="C349">
        <f ca="1">Food!H48</f>
        <v>8.0299999999999994</v>
      </c>
    </row>
    <row r="350" spans="1:3" x14ac:dyDescent="0.25">
      <c r="A350" s="12">
        <f ca="1">Food!F49</f>
        <v>43450</v>
      </c>
      <c r="B350" t="str">
        <f ca="1">CONCATENATE(Food!G49," out with friends")</f>
        <v>dinner out with friends</v>
      </c>
      <c r="C350">
        <f ca="1">Food!H49</f>
        <v>21.14</v>
      </c>
    </row>
    <row r="351" spans="1:3" x14ac:dyDescent="0.25">
      <c r="A351" s="12">
        <f ca="1">Food!F50</f>
        <v>43460</v>
      </c>
      <c r="B351" t="str">
        <f ca="1">CONCATENATE(Food!G50," out with friends")</f>
        <v>dinner out with friends</v>
      </c>
      <c r="C351">
        <f ca="1">Food!H50</f>
        <v>12.38</v>
      </c>
    </row>
    <row r="352" spans="1:3" x14ac:dyDescent="0.25">
      <c r="A352" s="12">
        <f ca="1">Food!F51</f>
        <v>43466</v>
      </c>
      <c r="B352" t="str">
        <f ca="1">CONCATENATE(Food!G51," out with friends")</f>
        <v>lunch out with friends</v>
      </c>
      <c r="C352">
        <f ca="1">Food!H51</f>
        <v>6.75</v>
      </c>
    </row>
    <row r="353" spans="1:3" x14ac:dyDescent="0.25">
      <c r="A353" s="12">
        <f ca="1">Food!F52</f>
        <v>43473</v>
      </c>
      <c r="B353" t="str">
        <f ca="1">CONCATENATE(Food!G52," out with friends")</f>
        <v>dinner out with friends</v>
      </c>
      <c r="C353">
        <f ca="1">Food!H52</f>
        <v>26.95</v>
      </c>
    </row>
    <row r="354" spans="1:3" x14ac:dyDescent="0.25">
      <c r="A354" s="12">
        <f ca="1">Food!F53</f>
        <v>43478</v>
      </c>
      <c r="B354" t="str">
        <f ca="1">CONCATENATE(Food!G53," out with friends")</f>
        <v>lunch out with friends</v>
      </c>
      <c r="C354">
        <f ca="1">Food!H53</f>
        <v>6.92</v>
      </c>
    </row>
    <row r="355" spans="1:3" x14ac:dyDescent="0.25">
      <c r="A355" s="12">
        <f ca="1">Food!F54</f>
        <v>43490</v>
      </c>
      <c r="B355" t="str">
        <f ca="1">CONCATENATE(Food!G54," out with friends")</f>
        <v>lunch out with friends</v>
      </c>
      <c r="C355">
        <f ca="1">Food!H54</f>
        <v>12.86</v>
      </c>
    </row>
    <row r="356" spans="1:3" x14ac:dyDescent="0.25">
      <c r="A356" s="12">
        <f ca="1">Food!F55</f>
        <v>43498</v>
      </c>
      <c r="B356" t="str">
        <f ca="1">CONCATENATE(Food!G55," out with friends")</f>
        <v>dinner out with friends</v>
      </c>
      <c r="C356">
        <f ca="1">Food!H55</f>
        <v>17.64</v>
      </c>
    </row>
    <row r="357" spans="1:3" x14ac:dyDescent="0.25">
      <c r="A357" s="12">
        <f ca="1">Food!F56</f>
        <v>43507</v>
      </c>
      <c r="B357" t="str">
        <f ca="1">CONCATENATE(Food!G56," out with friends")</f>
        <v>dinner out with friends</v>
      </c>
      <c r="C357">
        <f ca="1">Food!H56</f>
        <v>20.91</v>
      </c>
    </row>
    <row r="358" spans="1:3" x14ac:dyDescent="0.25">
      <c r="A358" s="12">
        <f ca="1">Food!F57</f>
        <v>43515</v>
      </c>
      <c r="B358" t="str">
        <f ca="1">CONCATENATE(Food!G57," out with friends")</f>
        <v>dinner out with friends</v>
      </c>
      <c r="C358">
        <f ca="1">Food!H57</f>
        <v>26.04</v>
      </c>
    </row>
    <row r="359" spans="1:3" x14ac:dyDescent="0.25">
      <c r="A359" s="12">
        <f ca="1">Food!F58</f>
        <v>43521</v>
      </c>
      <c r="B359" t="str">
        <f ca="1">CONCATENATE(Food!G58," out with friends")</f>
        <v>lunch out with friends</v>
      </c>
      <c r="C359">
        <f ca="1">Food!H58</f>
        <v>9.5500000000000007</v>
      </c>
    </row>
    <row r="360" spans="1:3" x14ac:dyDescent="0.25">
      <c r="A360" s="12">
        <f ca="1">Food!F59</f>
        <v>43525</v>
      </c>
      <c r="B360" t="str">
        <f ca="1">CONCATENATE(Food!G59," out with friends")</f>
        <v>dinner out with friends</v>
      </c>
      <c r="C360">
        <f ca="1">Food!H59</f>
        <v>26.74</v>
      </c>
    </row>
    <row r="361" spans="1:3" x14ac:dyDescent="0.25">
      <c r="A361" s="12">
        <f ca="1">Food!F60</f>
        <v>43529</v>
      </c>
      <c r="B361" t="str">
        <f ca="1">CONCATENATE(Food!G60," out with friends")</f>
        <v>lunch out with friends</v>
      </c>
      <c r="C361">
        <f ca="1">Food!H60</f>
        <v>8.09</v>
      </c>
    </row>
    <row r="362" spans="1:3" x14ac:dyDescent="0.25">
      <c r="A362" s="12">
        <f ca="1">Food!F61</f>
        <v>43535</v>
      </c>
      <c r="B362" t="str">
        <f ca="1">CONCATENATE(Food!G61," out with friends")</f>
        <v>lunch out with friends</v>
      </c>
      <c r="C362">
        <f ca="1">Food!H61</f>
        <v>7.4</v>
      </c>
    </row>
    <row r="363" spans="1:3" x14ac:dyDescent="0.25">
      <c r="A363" s="12">
        <f ca="1">Food!F62</f>
        <v>43549</v>
      </c>
      <c r="B363" t="str">
        <f ca="1">CONCATENATE(Food!G62," out with friends")</f>
        <v>dinner out with friends</v>
      </c>
      <c r="C363">
        <f ca="1">Food!H62</f>
        <v>12.81</v>
      </c>
    </row>
    <row r="364" spans="1:3" x14ac:dyDescent="0.25">
      <c r="A364" s="12">
        <f>Food!N3</f>
        <v>43102</v>
      </c>
      <c r="B364" t="str">
        <f ca="1">Food!Q3</f>
        <v>Treat yourself to a yummy snack</v>
      </c>
      <c r="C364">
        <f ca="1">Food!O3</f>
        <v>2.64</v>
      </c>
    </row>
    <row r="365" spans="1:3" x14ac:dyDescent="0.25">
      <c r="A365" s="12">
        <f ca="1">Food!N4</f>
        <v>43105</v>
      </c>
      <c r="B365" t="str">
        <f ca="1">Food!Q4</f>
        <v>Get a snack to make your hunger go away.</v>
      </c>
      <c r="C365">
        <f ca="1">Food!O4</f>
        <v>1.81</v>
      </c>
    </row>
    <row r="366" spans="1:3" x14ac:dyDescent="0.25">
      <c r="A366" s="12">
        <f ca="1">Food!N5</f>
        <v>43108</v>
      </c>
      <c r="B366" t="str">
        <f ca="1">Food!Q5</f>
        <v>Satisfy a snack craving.</v>
      </c>
      <c r="C366">
        <f ca="1">Food!O5</f>
        <v>1.83</v>
      </c>
    </row>
    <row r="367" spans="1:3" x14ac:dyDescent="0.25">
      <c r="A367" s="12">
        <f ca="1">Food!N6</f>
        <v>43111</v>
      </c>
      <c r="B367" t="str">
        <f ca="1">Food!Q6</f>
        <v>Treat yourself to a yummy snack</v>
      </c>
      <c r="C367">
        <f ca="1">Food!O6</f>
        <v>2.68</v>
      </c>
    </row>
    <row r="368" spans="1:3" x14ac:dyDescent="0.25">
      <c r="A368" s="12">
        <f ca="1">Food!N7</f>
        <v>43116</v>
      </c>
      <c r="B368" t="str">
        <f ca="1">Food!Q7</f>
        <v>Get a snack to make your hunger go away.</v>
      </c>
      <c r="C368">
        <f ca="1">Food!O7</f>
        <v>2.89</v>
      </c>
    </row>
    <row r="369" spans="1:3" x14ac:dyDescent="0.25">
      <c r="A369" s="12">
        <f ca="1">Food!N8</f>
        <v>43121</v>
      </c>
      <c r="B369" t="str">
        <f ca="1">Food!Q8</f>
        <v>Time for a snack!</v>
      </c>
      <c r="C369">
        <f ca="1">Food!O8</f>
        <v>3</v>
      </c>
    </row>
    <row r="370" spans="1:3" x14ac:dyDescent="0.25">
      <c r="A370" s="12">
        <f ca="1">Food!N9</f>
        <v>43125</v>
      </c>
      <c r="B370" t="str">
        <f ca="1">Food!Q9</f>
        <v>Treat yourself to a yummy snack</v>
      </c>
      <c r="C370">
        <f ca="1">Food!O9</f>
        <v>3.21</v>
      </c>
    </row>
    <row r="371" spans="1:3" x14ac:dyDescent="0.25">
      <c r="A371" s="12">
        <f ca="1">Food!N10</f>
        <v>43126</v>
      </c>
      <c r="B371" t="str">
        <f ca="1">Food!Q10</f>
        <v>Satisfy a snack craving.</v>
      </c>
      <c r="C371">
        <f ca="1">Food!O10</f>
        <v>2.31</v>
      </c>
    </row>
    <row r="372" spans="1:3" x14ac:dyDescent="0.25">
      <c r="A372" s="12">
        <f ca="1">Food!N11</f>
        <v>43127</v>
      </c>
      <c r="B372" t="str">
        <f ca="1">Food!Q11</f>
        <v>Time for a snack!</v>
      </c>
      <c r="C372">
        <f ca="1">Food!O11</f>
        <v>3.33</v>
      </c>
    </row>
    <row r="373" spans="1:3" x14ac:dyDescent="0.25">
      <c r="A373" s="12">
        <f ca="1">Food!N12</f>
        <v>43128</v>
      </c>
      <c r="B373" t="str">
        <f ca="1">Food!Q12</f>
        <v>Buy something sweet.</v>
      </c>
      <c r="C373">
        <f ca="1">Food!O12</f>
        <v>1.97</v>
      </c>
    </row>
    <row r="374" spans="1:3" x14ac:dyDescent="0.25">
      <c r="A374" s="12">
        <f ca="1">Food!N13</f>
        <v>43132</v>
      </c>
      <c r="B374" t="str">
        <f ca="1">Food!Q13</f>
        <v>Buy something sweet.</v>
      </c>
      <c r="C374">
        <f ca="1">Food!O13</f>
        <v>1.54</v>
      </c>
    </row>
    <row r="375" spans="1:3" x14ac:dyDescent="0.25">
      <c r="A375" s="12">
        <f ca="1">Food!N14</f>
        <v>43134</v>
      </c>
      <c r="B375" t="str">
        <f ca="1">Food!Q14</f>
        <v>Treat yourself to a yummy snack</v>
      </c>
      <c r="C375">
        <f ca="1">Food!O14</f>
        <v>3.26</v>
      </c>
    </row>
    <row r="376" spans="1:3" x14ac:dyDescent="0.25">
      <c r="A376" s="12">
        <f ca="1">Food!N15</f>
        <v>43136</v>
      </c>
      <c r="B376" t="str">
        <f ca="1">Food!Q15</f>
        <v>Satisfy a snack craving.</v>
      </c>
      <c r="C376">
        <f ca="1">Food!O15</f>
        <v>2.82</v>
      </c>
    </row>
    <row r="377" spans="1:3" x14ac:dyDescent="0.25">
      <c r="A377" s="12">
        <f ca="1">Food!N16</f>
        <v>43140</v>
      </c>
      <c r="B377" t="str">
        <f ca="1">Food!Q16</f>
        <v>Buy something sweet.</v>
      </c>
      <c r="C377">
        <f ca="1">Food!O16</f>
        <v>3.6</v>
      </c>
    </row>
    <row r="378" spans="1:3" x14ac:dyDescent="0.25">
      <c r="A378" s="12">
        <f ca="1">Food!N17</f>
        <v>43142</v>
      </c>
      <c r="B378" t="str">
        <f ca="1">Food!Q17</f>
        <v>Time for a snack!</v>
      </c>
      <c r="C378">
        <f ca="1">Food!O17</f>
        <v>3.34</v>
      </c>
    </row>
    <row r="379" spans="1:3" x14ac:dyDescent="0.25">
      <c r="A379" s="12">
        <f ca="1">Food!N18</f>
        <v>43143</v>
      </c>
      <c r="B379" t="str">
        <f ca="1">Food!Q18</f>
        <v>Treat yourself to a yummy snack</v>
      </c>
      <c r="C379">
        <f ca="1">Food!O18</f>
        <v>3.85</v>
      </c>
    </row>
    <row r="380" spans="1:3" x14ac:dyDescent="0.25">
      <c r="A380" s="12">
        <f ca="1">Food!N19</f>
        <v>43144</v>
      </c>
      <c r="B380" t="str">
        <f ca="1">Food!Q19</f>
        <v>Satisfy a snack craving.</v>
      </c>
      <c r="C380">
        <f ca="1">Food!O19</f>
        <v>1.85</v>
      </c>
    </row>
    <row r="381" spans="1:3" x14ac:dyDescent="0.25">
      <c r="A381" s="12">
        <f ca="1">Food!N20</f>
        <v>43145</v>
      </c>
      <c r="B381" t="str">
        <f ca="1">Food!Q20</f>
        <v>Time for a snack!</v>
      </c>
      <c r="C381">
        <f ca="1">Food!O20</f>
        <v>2.2599999999999998</v>
      </c>
    </row>
    <row r="382" spans="1:3" x14ac:dyDescent="0.25">
      <c r="A382" s="12">
        <f ca="1">Food!N21</f>
        <v>43150</v>
      </c>
      <c r="B382" t="str">
        <f ca="1">Food!Q21</f>
        <v>Time for a snack!</v>
      </c>
      <c r="C382">
        <f ca="1">Food!O21</f>
        <v>3.43</v>
      </c>
    </row>
    <row r="383" spans="1:3" x14ac:dyDescent="0.25">
      <c r="A383" s="12">
        <f ca="1">Food!N22</f>
        <v>43153</v>
      </c>
      <c r="B383" t="str">
        <f ca="1">Food!Q22</f>
        <v>Time for a snack!</v>
      </c>
      <c r="C383">
        <f ca="1">Food!O22</f>
        <v>1.82</v>
      </c>
    </row>
    <row r="384" spans="1:3" x14ac:dyDescent="0.25">
      <c r="A384" s="12">
        <f ca="1">Food!N23</f>
        <v>43156</v>
      </c>
      <c r="B384" t="str">
        <f ca="1">Food!Q23</f>
        <v>Buy something sweet.</v>
      </c>
      <c r="C384">
        <f ca="1">Food!O23</f>
        <v>1.51</v>
      </c>
    </row>
    <row r="385" spans="1:3" x14ac:dyDescent="0.25">
      <c r="A385" s="12">
        <f ca="1">Food!N24</f>
        <v>43159</v>
      </c>
      <c r="B385" t="str">
        <f ca="1">Food!Q24</f>
        <v>Buy something sweet.</v>
      </c>
      <c r="C385">
        <f ca="1">Food!O24</f>
        <v>3.23</v>
      </c>
    </row>
    <row r="386" spans="1:3" x14ac:dyDescent="0.25">
      <c r="A386" s="12">
        <f ca="1">Food!N25</f>
        <v>43161</v>
      </c>
      <c r="B386" t="str">
        <f ca="1">Food!Q25</f>
        <v>Satisfy a snack craving.</v>
      </c>
      <c r="C386">
        <f ca="1">Food!O25</f>
        <v>3.45</v>
      </c>
    </row>
    <row r="387" spans="1:3" x14ac:dyDescent="0.25">
      <c r="A387" s="12">
        <f ca="1">Food!N26</f>
        <v>43162</v>
      </c>
      <c r="B387" t="str">
        <f ca="1">Food!Q26</f>
        <v>Get a snack to make your hunger go away.</v>
      </c>
      <c r="C387">
        <f ca="1">Food!O26</f>
        <v>3.73</v>
      </c>
    </row>
    <row r="388" spans="1:3" x14ac:dyDescent="0.25">
      <c r="A388" s="12">
        <f ca="1">Food!N27</f>
        <v>43163</v>
      </c>
      <c r="B388" t="str">
        <f ca="1">Food!Q27</f>
        <v>Time for a snack!</v>
      </c>
      <c r="C388">
        <f ca="1">Food!O27</f>
        <v>3.89</v>
      </c>
    </row>
    <row r="389" spans="1:3" x14ac:dyDescent="0.25">
      <c r="A389" s="12">
        <f ca="1">Food!N28</f>
        <v>43168</v>
      </c>
      <c r="B389" t="str">
        <f ca="1">Food!Q28</f>
        <v>Satisfy a snack craving.</v>
      </c>
      <c r="C389">
        <f ca="1">Food!O28</f>
        <v>2.4</v>
      </c>
    </row>
    <row r="390" spans="1:3" x14ac:dyDescent="0.25">
      <c r="A390" s="12">
        <f ca="1">Food!N29</f>
        <v>43173</v>
      </c>
      <c r="B390" t="str">
        <f ca="1">Food!Q29</f>
        <v>Treat yourself to a yummy snack</v>
      </c>
      <c r="C390">
        <f ca="1">Food!O29</f>
        <v>3.47</v>
      </c>
    </row>
    <row r="391" spans="1:3" x14ac:dyDescent="0.25">
      <c r="A391" s="12">
        <f ca="1">Food!N30</f>
        <v>43174</v>
      </c>
      <c r="B391" t="str">
        <f ca="1">Food!Q30</f>
        <v>Treat yourself to a yummy snack</v>
      </c>
      <c r="C391">
        <f ca="1">Food!O30</f>
        <v>3.65</v>
      </c>
    </row>
    <row r="392" spans="1:3" x14ac:dyDescent="0.25">
      <c r="A392" s="12">
        <f ca="1">Food!N31</f>
        <v>43178</v>
      </c>
      <c r="B392" t="str">
        <f ca="1">Food!Q31</f>
        <v>Get a snack to make your hunger go away.</v>
      </c>
      <c r="C392">
        <f ca="1">Food!O31</f>
        <v>2.93</v>
      </c>
    </row>
    <row r="393" spans="1:3" x14ac:dyDescent="0.25">
      <c r="A393" s="12">
        <f ca="1">Food!N32</f>
        <v>43181</v>
      </c>
      <c r="B393" t="str">
        <f ca="1">Food!Q32</f>
        <v>Get a snack to make your hunger go away.</v>
      </c>
      <c r="C393">
        <f ca="1">Food!O32</f>
        <v>3.92</v>
      </c>
    </row>
    <row r="394" spans="1:3" x14ac:dyDescent="0.25">
      <c r="A394" s="12">
        <f ca="1">Food!N33</f>
        <v>43184</v>
      </c>
      <c r="B394" t="str">
        <f ca="1">Food!Q33</f>
        <v>Buy something sweet.</v>
      </c>
      <c r="C394">
        <f ca="1">Food!O33</f>
        <v>3.11</v>
      </c>
    </row>
    <row r="395" spans="1:3" x14ac:dyDescent="0.25">
      <c r="A395" s="12">
        <f ca="1">Food!N34</f>
        <v>43187</v>
      </c>
      <c r="B395" t="str">
        <f ca="1">Food!Q34</f>
        <v>Treat yourself to a yummy snack</v>
      </c>
      <c r="C395">
        <f ca="1">Food!O34</f>
        <v>2.91</v>
      </c>
    </row>
    <row r="396" spans="1:3" x14ac:dyDescent="0.25">
      <c r="A396" s="12">
        <f ca="1">Food!N35</f>
        <v>43190</v>
      </c>
      <c r="B396" t="str">
        <f ca="1">Food!Q35</f>
        <v>Treat yourself to a yummy snack</v>
      </c>
      <c r="C396">
        <f ca="1">Food!O35</f>
        <v>2.11</v>
      </c>
    </row>
    <row r="397" spans="1:3" x14ac:dyDescent="0.25">
      <c r="A397" s="12">
        <f ca="1">Food!N36</f>
        <v>43191</v>
      </c>
      <c r="B397" t="str">
        <f ca="1">Food!Q36</f>
        <v>Buy something sweet.</v>
      </c>
      <c r="C397">
        <f ca="1">Food!O36</f>
        <v>3.78</v>
      </c>
    </row>
    <row r="398" spans="1:3" x14ac:dyDescent="0.25">
      <c r="A398" s="12">
        <f ca="1">Food!N37</f>
        <v>43192</v>
      </c>
      <c r="B398" t="str">
        <f ca="1">Food!Q37</f>
        <v>Buy something sweet.</v>
      </c>
      <c r="C398">
        <f ca="1">Food!O37</f>
        <v>1.8</v>
      </c>
    </row>
    <row r="399" spans="1:3" x14ac:dyDescent="0.25">
      <c r="A399" s="12">
        <f ca="1">Food!N38</f>
        <v>43196</v>
      </c>
      <c r="B399" t="str">
        <f ca="1">Food!Q38</f>
        <v>Get a snack to make your hunger go away.</v>
      </c>
      <c r="C399">
        <f ca="1">Food!O38</f>
        <v>1.88</v>
      </c>
    </row>
    <row r="400" spans="1:3" x14ac:dyDescent="0.25">
      <c r="A400" s="12">
        <f ca="1">Food!N39</f>
        <v>43198</v>
      </c>
      <c r="B400" t="str">
        <f ca="1">Food!Q39</f>
        <v>Get a snack to make your hunger go away.</v>
      </c>
      <c r="C400">
        <f ca="1">Food!O39</f>
        <v>2.0099999999999998</v>
      </c>
    </row>
    <row r="401" spans="1:3" x14ac:dyDescent="0.25">
      <c r="A401" s="12">
        <f ca="1">Food!N40</f>
        <v>43199</v>
      </c>
      <c r="B401" t="str">
        <f ca="1">Food!Q40</f>
        <v>Buy something sweet.</v>
      </c>
      <c r="C401">
        <f ca="1">Food!O40</f>
        <v>3.61</v>
      </c>
    </row>
    <row r="402" spans="1:3" x14ac:dyDescent="0.25">
      <c r="A402" s="12">
        <f ca="1">Food!N41</f>
        <v>43203</v>
      </c>
      <c r="B402" t="str">
        <f ca="1">Food!Q41</f>
        <v>Satisfy a snack craving.</v>
      </c>
      <c r="C402">
        <f ca="1">Food!O41</f>
        <v>3.43</v>
      </c>
    </row>
    <row r="403" spans="1:3" x14ac:dyDescent="0.25">
      <c r="A403" s="12">
        <f ca="1">Food!N42</f>
        <v>43208</v>
      </c>
      <c r="B403" t="str">
        <f ca="1">Food!Q42</f>
        <v>Treat yourself to a yummy snack</v>
      </c>
      <c r="C403">
        <f ca="1">Food!O42</f>
        <v>2.5</v>
      </c>
    </row>
    <row r="404" spans="1:3" x14ac:dyDescent="0.25">
      <c r="A404" s="12">
        <f ca="1">Food!N43</f>
        <v>43209</v>
      </c>
      <c r="B404" t="str">
        <f ca="1">Food!Q43</f>
        <v>Treat yourself to a yummy snack</v>
      </c>
      <c r="C404">
        <f ca="1">Food!O43</f>
        <v>2.92</v>
      </c>
    </row>
    <row r="405" spans="1:3" x14ac:dyDescent="0.25">
      <c r="A405" s="12">
        <f ca="1">Food!N44</f>
        <v>43211</v>
      </c>
      <c r="B405" t="str">
        <f ca="1">Food!Q44</f>
        <v>Treat yourself to a yummy snack</v>
      </c>
      <c r="C405">
        <f ca="1">Food!O44</f>
        <v>3.27</v>
      </c>
    </row>
    <row r="406" spans="1:3" x14ac:dyDescent="0.25">
      <c r="A406" s="12">
        <f ca="1">Food!N45</f>
        <v>43213</v>
      </c>
      <c r="B406" t="str">
        <f ca="1">Food!Q45</f>
        <v>Treat yourself to a yummy snack</v>
      </c>
      <c r="C406">
        <f ca="1">Food!O45</f>
        <v>2.4700000000000002</v>
      </c>
    </row>
    <row r="407" spans="1:3" x14ac:dyDescent="0.25">
      <c r="A407" s="12">
        <f ca="1">Food!N46</f>
        <v>43215</v>
      </c>
      <c r="B407" t="str">
        <f ca="1">Food!Q46</f>
        <v>Time for a snack!</v>
      </c>
      <c r="C407">
        <f ca="1">Food!O46</f>
        <v>2.29</v>
      </c>
    </row>
    <row r="408" spans="1:3" x14ac:dyDescent="0.25">
      <c r="A408" s="12">
        <f ca="1">Food!N47</f>
        <v>43220</v>
      </c>
      <c r="B408" t="str">
        <f ca="1">Food!Q47</f>
        <v>Buy something sweet.</v>
      </c>
      <c r="C408">
        <f ca="1">Food!O47</f>
        <v>2.0299999999999998</v>
      </c>
    </row>
    <row r="409" spans="1:3" x14ac:dyDescent="0.25">
      <c r="A409" s="12">
        <f ca="1">Food!N48</f>
        <v>43224</v>
      </c>
      <c r="B409" t="str">
        <f ca="1">Food!Q48</f>
        <v>Buy something sweet.</v>
      </c>
      <c r="C409">
        <f ca="1">Food!O48</f>
        <v>2.41</v>
      </c>
    </row>
    <row r="410" spans="1:3" x14ac:dyDescent="0.25">
      <c r="A410" s="12">
        <f ca="1">Food!N49</f>
        <v>43225</v>
      </c>
      <c r="B410" t="str">
        <f ca="1">Food!Q49</f>
        <v>Treat yourself to a yummy snack</v>
      </c>
      <c r="C410">
        <f ca="1">Food!O49</f>
        <v>1.86</v>
      </c>
    </row>
    <row r="411" spans="1:3" x14ac:dyDescent="0.25">
      <c r="A411" s="12">
        <f ca="1">Food!N50</f>
        <v>43228</v>
      </c>
      <c r="B411" t="str">
        <f ca="1">Food!Q50</f>
        <v>Treat yourself to a yummy snack</v>
      </c>
      <c r="C411">
        <f ca="1">Food!O50</f>
        <v>3.35</v>
      </c>
    </row>
    <row r="412" spans="1:3" x14ac:dyDescent="0.25">
      <c r="A412" s="12">
        <f ca="1">Food!N51</f>
        <v>43232</v>
      </c>
      <c r="B412" t="str">
        <f ca="1">Food!Q51</f>
        <v>Satisfy a snack craving.</v>
      </c>
      <c r="C412">
        <f ca="1">Food!O51</f>
        <v>3.59</v>
      </c>
    </row>
    <row r="413" spans="1:3" x14ac:dyDescent="0.25">
      <c r="A413" s="12">
        <f ca="1">Food!N52</f>
        <v>43237</v>
      </c>
      <c r="B413" t="str">
        <f ca="1">Food!Q52</f>
        <v>Buy something sweet.</v>
      </c>
      <c r="C413">
        <f ca="1">Food!O52</f>
        <v>3.73</v>
      </c>
    </row>
    <row r="414" spans="1:3" x14ac:dyDescent="0.25">
      <c r="A414" s="12">
        <f ca="1">Food!N53</f>
        <v>43240</v>
      </c>
      <c r="B414" t="str">
        <f ca="1">Food!Q53</f>
        <v>Satisfy a snack craving.</v>
      </c>
      <c r="C414">
        <f ca="1">Food!O53</f>
        <v>2.17</v>
      </c>
    </row>
    <row r="415" spans="1:3" x14ac:dyDescent="0.25">
      <c r="A415" s="12">
        <f ca="1">Food!N54</f>
        <v>43241</v>
      </c>
      <c r="B415" t="str">
        <f ca="1">Food!Q54</f>
        <v>Get a snack to make your hunger go away.</v>
      </c>
      <c r="C415">
        <f ca="1">Food!O54</f>
        <v>1.76</v>
      </c>
    </row>
    <row r="416" spans="1:3" x14ac:dyDescent="0.25">
      <c r="A416" s="12">
        <f ca="1">Food!N55</f>
        <v>43246</v>
      </c>
      <c r="B416" t="str">
        <f ca="1">Food!Q55</f>
        <v>Time for a snack!</v>
      </c>
      <c r="C416">
        <f ca="1">Food!O55</f>
        <v>3.4</v>
      </c>
    </row>
    <row r="417" spans="1:3" x14ac:dyDescent="0.25">
      <c r="A417" s="12">
        <f ca="1">Food!N56</f>
        <v>43248</v>
      </c>
      <c r="B417" t="str">
        <f ca="1">Food!Q56</f>
        <v>Get a snack to make your hunger go away.</v>
      </c>
      <c r="C417">
        <f ca="1">Food!O56</f>
        <v>1.63</v>
      </c>
    </row>
    <row r="418" spans="1:3" x14ac:dyDescent="0.25">
      <c r="A418" s="12">
        <f ca="1">Food!N57</f>
        <v>43253</v>
      </c>
      <c r="B418" t="str">
        <f ca="1">Food!Q57</f>
        <v>Get a snack to make your hunger go away.</v>
      </c>
      <c r="C418">
        <f ca="1">Food!O57</f>
        <v>3.63</v>
      </c>
    </row>
    <row r="419" spans="1:3" x14ac:dyDescent="0.25">
      <c r="A419" s="12">
        <f ca="1">Food!N58</f>
        <v>43257</v>
      </c>
      <c r="B419" t="str">
        <f ca="1">Food!Q58</f>
        <v>Treat yourself to a yummy snack</v>
      </c>
      <c r="C419">
        <f ca="1">Food!O58</f>
        <v>3.9</v>
      </c>
    </row>
    <row r="420" spans="1:3" x14ac:dyDescent="0.25">
      <c r="A420" s="12">
        <f ca="1">Food!N59</f>
        <v>43260</v>
      </c>
      <c r="B420" t="str">
        <f ca="1">Food!Q59</f>
        <v>Get a snack to make your hunger go away.</v>
      </c>
      <c r="C420">
        <f ca="1">Food!O59</f>
        <v>2.16</v>
      </c>
    </row>
    <row r="421" spans="1:3" x14ac:dyDescent="0.25">
      <c r="A421" s="12">
        <f ca="1">Food!N60</f>
        <v>43265</v>
      </c>
      <c r="B421" t="str">
        <f ca="1">Food!Q60</f>
        <v>Get a snack to make your hunger go away.</v>
      </c>
      <c r="C421">
        <f ca="1">Food!O60</f>
        <v>1.85</v>
      </c>
    </row>
    <row r="422" spans="1:3" x14ac:dyDescent="0.25">
      <c r="A422" s="12">
        <f ca="1">Food!N61</f>
        <v>43269</v>
      </c>
      <c r="B422" t="str">
        <f ca="1">Food!Q61</f>
        <v>Time for a snack!</v>
      </c>
      <c r="C422">
        <f ca="1">Food!O61</f>
        <v>3.27</v>
      </c>
    </row>
    <row r="423" spans="1:3" x14ac:dyDescent="0.25">
      <c r="A423" s="12">
        <f ca="1">Food!N62</f>
        <v>43274</v>
      </c>
      <c r="B423" t="str">
        <f ca="1">Food!Q62</f>
        <v>Get a snack to make your hunger go away.</v>
      </c>
      <c r="C423">
        <f ca="1">Food!O62</f>
        <v>1.82</v>
      </c>
    </row>
    <row r="424" spans="1:3" x14ac:dyDescent="0.25">
      <c r="A424" s="12">
        <f ca="1">Food!N63</f>
        <v>43279</v>
      </c>
      <c r="B424" t="str">
        <f ca="1">Food!Q63</f>
        <v>Satisfy a snack craving.</v>
      </c>
      <c r="C424">
        <f ca="1">Food!O63</f>
        <v>3.26</v>
      </c>
    </row>
    <row r="425" spans="1:3" x14ac:dyDescent="0.25">
      <c r="A425" s="12">
        <f ca="1">Food!N64</f>
        <v>43283</v>
      </c>
      <c r="B425" t="str">
        <f ca="1">Food!Q64</f>
        <v>Get a snack to make your hunger go away.</v>
      </c>
      <c r="C425">
        <f ca="1">Food!O64</f>
        <v>3.73</v>
      </c>
    </row>
    <row r="426" spans="1:3" x14ac:dyDescent="0.25">
      <c r="A426" s="12">
        <f ca="1">Food!N65</f>
        <v>43286</v>
      </c>
      <c r="B426" t="str">
        <f ca="1">Food!Q65</f>
        <v>Time for a snack!</v>
      </c>
      <c r="C426">
        <f ca="1">Food!O65</f>
        <v>3.67</v>
      </c>
    </row>
    <row r="427" spans="1:3" x14ac:dyDescent="0.25">
      <c r="A427" s="12">
        <f ca="1">Food!N66</f>
        <v>43291</v>
      </c>
      <c r="B427" t="str">
        <f ca="1">Food!Q66</f>
        <v>Treat yourself to a yummy snack</v>
      </c>
      <c r="C427">
        <f ca="1">Food!O66</f>
        <v>1.92</v>
      </c>
    </row>
    <row r="428" spans="1:3" x14ac:dyDescent="0.25">
      <c r="A428" s="12">
        <f ca="1">Food!N67</f>
        <v>43295</v>
      </c>
      <c r="B428" t="str">
        <f ca="1">Food!Q67</f>
        <v>Time for a snack!</v>
      </c>
      <c r="C428">
        <f ca="1">Food!O67</f>
        <v>3.67</v>
      </c>
    </row>
    <row r="429" spans="1:3" x14ac:dyDescent="0.25">
      <c r="A429" s="12">
        <f ca="1">Food!N68</f>
        <v>43296</v>
      </c>
      <c r="B429" t="str">
        <f ca="1">Food!Q68</f>
        <v>Treat yourself to a yummy snack</v>
      </c>
      <c r="C429">
        <f ca="1">Food!O68</f>
        <v>2.64</v>
      </c>
    </row>
    <row r="430" spans="1:3" x14ac:dyDescent="0.25">
      <c r="A430" s="12">
        <f ca="1">Food!N69</f>
        <v>43301</v>
      </c>
      <c r="B430" t="str">
        <f ca="1">Food!Q69</f>
        <v>Satisfy a snack craving.</v>
      </c>
      <c r="C430">
        <f ca="1">Food!O69</f>
        <v>2.52</v>
      </c>
    </row>
    <row r="431" spans="1:3" x14ac:dyDescent="0.25">
      <c r="A431" s="12">
        <f ca="1">Food!N70</f>
        <v>43306</v>
      </c>
      <c r="B431" t="str">
        <f ca="1">Food!Q70</f>
        <v>Buy something sweet.</v>
      </c>
      <c r="C431">
        <f ca="1">Food!O70</f>
        <v>1.88</v>
      </c>
    </row>
    <row r="432" spans="1:3" x14ac:dyDescent="0.25">
      <c r="A432" s="12">
        <f ca="1">Food!N71</f>
        <v>43310</v>
      </c>
      <c r="B432" t="str">
        <f ca="1">Food!Q71</f>
        <v>Time for a snack!</v>
      </c>
      <c r="C432">
        <f ca="1">Food!O71</f>
        <v>3.87</v>
      </c>
    </row>
    <row r="433" spans="1:3" x14ac:dyDescent="0.25">
      <c r="A433" s="12">
        <f ca="1">Food!N72</f>
        <v>43312</v>
      </c>
      <c r="B433" t="str">
        <f ca="1">Food!Q72</f>
        <v>Satisfy a snack craving.</v>
      </c>
      <c r="C433">
        <f ca="1">Food!O72</f>
        <v>1.58</v>
      </c>
    </row>
    <row r="434" spans="1:3" x14ac:dyDescent="0.25">
      <c r="A434" s="12">
        <f ca="1">Food!N73</f>
        <v>43317</v>
      </c>
      <c r="B434" t="str">
        <f ca="1">Food!Q73</f>
        <v>Buy something sweet.</v>
      </c>
      <c r="C434">
        <f ca="1">Food!O73</f>
        <v>3.02</v>
      </c>
    </row>
    <row r="435" spans="1:3" x14ac:dyDescent="0.25">
      <c r="A435" s="12">
        <f ca="1">Food!N74</f>
        <v>43321</v>
      </c>
      <c r="B435" t="str">
        <f ca="1">Food!Q74</f>
        <v>Treat yourself to a yummy snack</v>
      </c>
      <c r="C435">
        <f ca="1">Food!O74</f>
        <v>1.81</v>
      </c>
    </row>
    <row r="436" spans="1:3" x14ac:dyDescent="0.25">
      <c r="A436" s="12">
        <f ca="1">Food!N75</f>
        <v>43325</v>
      </c>
      <c r="B436" t="str">
        <f ca="1">Food!Q75</f>
        <v>Treat yourself to a yummy snack</v>
      </c>
      <c r="C436">
        <f ca="1">Food!O75</f>
        <v>2.7</v>
      </c>
    </row>
    <row r="437" spans="1:3" x14ac:dyDescent="0.25">
      <c r="A437" s="12">
        <f ca="1">Food!N76</f>
        <v>43330</v>
      </c>
      <c r="B437" t="str">
        <f ca="1">Food!Q76</f>
        <v>Buy something sweet.</v>
      </c>
      <c r="C437">
        <f ca="1">Food!O76</f>
        <v>3.8</v>
      </c>
    </row>
    <row r="438" spans="1:3" x14ac:dyDescent="0.25">
      <c r="A438" s="12">
        <f ca="1">Food!N77</f>
        <v>43333</v>
      </c>
      <c r="B438" t="str">
        <f ca="1">Food!Q77</f>
        <v>Treat yourself to a yummy snack</v>
      </c>
      <c r="C438">
        <f ca="1">Food!O77</f>
        <v>3.11</v>
      </c>
    </row>
    <row r="439" spans="1:3" x14ac:dyDescent="0.25">
      <c r="A439" s="12">
        <f ca="1">Food!N78</f>
        <v>43335</v>
      </c>
      <c r="B439" t="str">
        <f ca="1">Food!Q78</f>
        <v>Treat yourself to a yummy snack</v>
      </c>
      <c r="C439">
        <f ca="1">Food!O78</f>
        <v>3.34</v>
      </c>
    </row>
    <row r="440" spans="1:3" x14ac:dyDescent="0.25">
      <c r="A440" s="12">
        <f ca="1">Food!N79</f>
        <v>43337</v>
      </c>
      <c r="B440" t="str">
        <f ca="1">Food!Q79</f>
        <v>Treat yourself to a yummy snack</v>
      </c>
      <c r="C440">
        <f ca="1">Food!O79</f>
        <v>3.51</v>
      </c>
    </row>
    <row r="441" spans="1:3" x14ac:dyDescent="0.25">
      <c r="A441" s="12">
        <f ca="1">Food!N80</f>
        <v>43340</v>
      </c>
      <c r="B441" t="str">
        <f ca="1">Food!Q80</f>
        <v>Treat yourself to a yummy snack</v>
      </c>
      <c r="C441">
        <f ca="1">Food!O80</f>
        <v>2.92</v>
      </c>
    </row>
    <row r="442" spans="1:3" x14ac:dyDescent="0.25">
      <c r="A442" s="12">
        <f ca="1">Food!N81</f>
        <v>43344</v>
      </c>
      <c r="B442" t="str">
        <f ca="1">Food!Q81</f>
        <v>Get a snack to make your hunger go away.</v>
      </c>
      <c r="C442">
        <f ca="1">Food!O81</f>
        <v>3.6</v>
      </c>
    </row>
    <row r="443" spans="1:3" x14ac:dyDescent="0.25">
      <c r="A443" s="12">
        <f ca="1">Food!N82</f>
        <v>43348</v>
      </c>
      <c r="B443" t="str">
        <f ca="1">Food!Q82</f>
        <v>Get a snack to make your hunger go away.</v>
      </c>
      <c r="C443">
        <f ca="1">Food!O82</f>
        <v>2.42</v>
      </c>
    </row>
    <row r="444" spans="1:3" x14ac:dyDescent="0.25">
      <c r="A444" s="12">
        <f ca="1">Food!N83</f>
        <v>43353</v>
      </c>
      <c r="B444" t="str">
        <f ca="1">Food!Q83</f>
        <v>Treat yourself to a yummy snack</v>
      </c>
      <c r="C444">
        <f ca="1">Food!O83</f>
        <v>2.89</v>
      </c>
    </row>
    <row r="445" spans="1:3" x14ac:dyDescent="0.25">
      <c r="A445" s="12">
        <f ca="1">Food!N84</f>
        <v>43356</v>
      </c>
      <c r="B445" t="str">
        <f ca="1">Food!Q84</f>
        <v>Treat yourself to a yummy snack</v>
      </c>
      <c r="C445">
        <f ca="1">Food!O84</f>
        <v>1.78</v>
      </c>
    </row>
    <row r="446" spans="1:3" x14ac:dyDescent="0.25">
      <c r="A446" s="12">
        <f ca="1">Food!N85</f>
        <v>43360</v>
      </c>
      <c r="B446" t="str">
        <f ca="1">Food!Q85</f>
        <v>Time for a snack!</v>
      </c>
      <c r="C446">
        <f ca="1">Food!O85</f>
        <v>2</v>
      </c>
    </row>
    <row r="447" spans="1:3" x14ac:dyDescent="0.25">
      <c r="A447" s="12">
        <f ca="1">Food!N86</f>
        <v>43363</v>
      </c>
      <c r="B447" t="str">
        <f ca="1">Food!Q86</f>
        <v>Satisfy a snack craving.</v>
      </c>
      <c r="C447">
        <f ca="1">Food!O86</f>
        <v>2.86</v>
      </c>
    </row>
    <row r="448" spans="1:3" x14ac:dyDescent="0.25">
      <c r="A448" s="12">
        <f ca="1">Food!N87</f>
        <v>43368</v>
      </c>
      <c r="B448" t="str">
        <f ca="1">Food!Q87</f>
        <v>Get a snack to make your hunger go away.</v>
      </c>
      <c r="C448">
        <f ca="1">Food!O87</f>
        <v>3.24</v>
      </c>
    </row>
    <row r="449" spans="1:3" x14ac:dyDescent="0.25">
      <c r="A449" s="12">
        <f ca="1">Food!N88</f>
        <v>43373</v>
      </c>
      <c r="B449" t="str">
        <f ca="1">Food!Q88</f>
        <v>Time for a snack!</v>
      </c>
      <c r="C449">
        <f ca="1">Food!O88</f>
        <v>2.3199999999999998</v>
      </c>
    </row>
    <row r="450" spans="1:3" x14ac:dyDescent="0.25">
      <c r="A450" s="12">
        <f ca="1">Food!N89</f>
        <v>43377</v>
      </c>
      <c r="B450" t="str">
        <f ca="1">Food!Q89</f>
        <v>Time for a snack!</v>
      </c>
      <c r="C450">
        <f ca="1">Food!O89</f>
        <v>1.57</v>
      </c>
    </row>
    <row r="451" spans="1:3" x14ac:dyDescent="0.25">
      <c r="A451" s="12">
        <f ca="1">Food!N90</f>
        <v>43382</v>
      </c>
      <c r="B451" t="str">
        <f ca="1">Food!Q90</f>
        <v>Satisfy a snack craving.</v>
      </c>
      <c r="C451">
        <f ca="1">Food!O90</f>
        <v>3.17</v>
      </c>
    </row>
    <row r="452" spans="1:3" x14ac:dyDescent="0.25">
      <c r="A452" s="12">
        <f ca="1">Food!N91</f>
        <v>43387</v>
      </c>
      <c r="B452" t="str">
        <f ca="1">Food!Q91</f>
        <v>Buy something sweet.</v>
      </c>
      <c r="C452">
        <f ca="1">Food!O91</f>
        <v>3</v>
      </c>
    </row>
    <row r="453" spans="1:3" x14ac:dyDescent="0.25">
      <c r="A453" s="12">
        <f ca="1">Food!N92</f>
        <v>43388</v>
      </c>
      <c r="B453" t="str">
        <f ca="1">Food!Q92</f>
        <v>Time for a snack!</v>
      </c>
      <c r="C453">
        <f ca="1">Food!O92</f>
        <v>2.59</v>
      </c>
    </row>
    <row r="454" spans="1:3" x14ac:dyDescent="0.25">
      <c r="A454" s="12">
        <f ca="1">Food!N93</f>
        <v>43391</v>
      </c>
      <c r="B454" t="str">
        <f ca="1">Food!Q93</f>
        <v>Buy something sweet.</v>
      </c>
      <c r="C454">
        <f ca="1">Food!O93</f>
        <v>2.0499999999999998</v>
      </c>
    </row>
    <row r="455" spans="1:3" x14ac:dyDescent="0.25">
      <c r="A455" s="12">
        <f ca="1">Food!N94</f>
        <v>43396</v>
      </c>
      <c r="B455" t="str">
        <f ca="1">Food!Q94</f>
        <v>Satisfy a snack craving.</v>
      </c>
      <c r="C455">
        <f ca="1">Food!O94</f>
        <v>2.97</v>
      </c>
    </row>
    <row r="456" spans="1:3" x14ac:dyDescent="0.25">
      <c r="A456" s="12">
        <f ca="1">Food!N95</f>
        <v>43397</v>
      </c>
      <c r="B456" t="str">
        <f ca="1">Food!Q95</f>
        <v>Time for a snack!</v>
      </c>
      <c r="C456">
        <f ca="1">Food!O95</f>
        <v>3.57</v>
      </c>
    </row>
    <row r="457" spans="1:3" x14ac:dyDescent="0.25">
      <c r="A457" s="12">
        <f ca="1">Food!N96</f>
        <v>43402</v>
      </c>
      <c r="B457" t="str">
        <f ca="1">Food!Q96</f>
        <v>Treat yourself to a yummy snack</v>
      </c>
      <c r="C457">
        <f ca="1">Food!O96</f>
        <v>2.19</v>
      </c>
    </row>
    <row r="458" spans="1:3" x14ac:dyDescent="0.25">
      <c r="A458" s="12">
        <f ca="1">Food!N97</f>
        <v>43405</v>
      </c>
      <c r="B458" t="str">
        <f ca="1">Food!Q97</f>
        <v>Time for a snack!</v>
      </c>
      <c r="C458">
        <f ca="1">Food!O97</f>
        <v>2.2200000000000002</v>
      </c>
    </row>
    <row r="459" spans="1:3" x14ac:dyDescent="0.25">
      <c r="A459" s="12">
        <f ca="1">Food!N98</f>
        <v>43407</v>
      </c>
      <c r="B459" t="str">
        <f ca="1">Food!Q98</f>
        <v>Get a snack to make your hunger go away.</v>
      </c>
      <c r="C459">
        <f ca="1">Food!O98</f>
        <v>2.58</v>
      </c>
    </row>
    <row r="460" spans="1:3" x14ac:dyDescent="0.25">
      <c r="A460" s="12">
        <f ca="1">Food!N99</f>
        <v>43408</v>
      </c>
      <c r="B460" t="str">
        <f ca="1">Food!Q99</f>
        <v>Treat yourself to a yummy snack</v>
      </c>
      <c r="C460">
        <f ca="1">Food!O99</f>
        <v>2.83</v>
      </c>
    </row>
    <row r="461" spans="1:3" x14ac:dyDescent="0.25">
      <c r="A461" s="12">
        <f ca="1">Food!N100</f>
        <v>43411</v>
      </c>
      <c r="B461" t="str">
        <f ca="1">Food!Q100</f>
        <v>Get a snack to make your hunger go away.</v>
      </c>
      <c r="C461">
        <f ca="1">Food!O100</f>
        <v>2.58</v>
      </c>
    </row>
    <row r="462" spans="1:3" x14ac:dyDescent="0.25">
      <c r="A462" s="12">
        <f ca="1">Food!N101</f>
        <v>43415</v>
      </c>
      <c r="B462" t="str">
        <f ca="1">Food!Q101</f>
        <v>Get a snack to make your hunger go away.</v>
      </c>
      <c r="C462">
        <f ca="1">Food!O101</f>
        <v>2.66</v>
      </c>
    </row>
    <row r="463" spans="1:3" x14ac:dyDescent="0.25">
      <c r="A463" s="12">
        <f ca="1">Food!N102</f>
        <v>43418</v>
      </c>
      <c r="B463" t="str">
        <f ca="1">Food!Q102</f>
        <v>Get a snack to make your hunger go away.</v>
      </c>
      <c r="C463">
        <f ca="1">Food!O102</f>
        <v>3.38</v>
      </c>
    </row>
    <row r="464" spans="1:3" x14ac:dyDescent="0.25">
      <c r="A464" s="12">
        <f ca="1">Food!N103</f>
        <v>43421</v>
      </c>
      <c r="B464" t="str">
        <f ca="1">Food!Q103</f>
        <v>Satisfy a snack craving.</v>
      </c>
      <c r="C464">
        <f ca="1">Food!O103</f>
        <v>1.97</v>
      </c>
    </row>
    <row r="465" spans="1:3" x14ac:dyDescent="0.25">
      <c r="A465" s="12">
        <f ca="1">Food!N104</f>
        <v>43426</v>
      </c>
      <c r="B465" t="str">
        <f ca="1">Food!Q104</f>
        <v>Get a snack to make your hunger go away.</v>
      </c>
      <c r="C465">
        <f ca="1">Food!O104</f>
        <v>3.86</v>
      </c>
    </row>
    <row r="466" spans="1:3" x14ac:dyDescent="0.25">
      <c r="A466" s="12">
        <f ca="1">Food!N105</f>
        <v>43427</v>
      </c>
      <c r="B466" t="str">
        <f ca="1">Food!Q105</f>
        <v>Time for a snack!</v>
      </c>
      <c r="C466">
        <f ca="1">Food!O105</f>
        <v>2.38</v>
      </c>
    </row>
    <row r="467" spans="1:3" x14ac:dyDescent="0.25">
      <c r="A467" s="12">
        <f ca="1">Food!N106</f>
        <v>43429</v>
      </c>
      <c r="B467" t="str">
        <f ca="1">Food!Q106</f>
        <v>Time for a snack!</v>
      </c>
      <c r="C467">
        <f ca="1">Food!O106</f>
        <v>2.15</v>
      </c>
    </row>
    <row r="468" spans="1:3" x14ac:dyDescent="0.25">
      <c r="A468" s="12">
        <f ca="1">Food!N107</f>
        <v>43434</v>
      </c>
      <c r="B468" t="str">
        <f ca="1">Food!Q107</f>
        <v>Satisfy a snack craving.</v>
      </c>
      <c r="C468">
        <f ca="1">Food!O107</f>
        <v>3.22</v>
      </c>
    </row>
    <row r="469" spans="1:3" x14ac:dyDescent="0.25">
      <c r="A469" s="12">
        <f ca="1">Food!N108</f>
        <v>43436</v>
      </c>
      <c r="B469" t="str">
        <f ca="1">Food!Q108</f>
        <v>Time for a snack!</v>
      </c>
      <c r="C469">
        <f ca="1">Food!O108</f>
        <v>2.88</v>
      </c>
    </row>
    <row r="470" spans="1:3" x14ac:dyDescent="0.25">
      <c r="A470" s="12">
        <f ca="1">Food!N109</f>
        <v>43438</v>
      </c>
      <c r="B470" t="str">
        <f ca="1">Food!Q109</f>
        <v>Get a snack to make your hunger go away.</v>
      </c>
      <c r="C470">
        <f ca="1">Food!O109</f>
        <v>3.38</v>
      </c>
    </row>
    <row r="471" spans="1:3" x14ac:dyDescent="0.25">
      <c r="A471" s="12">
        <f ca="1">Food!N110</f>
        <v>43443</v>
      </c>
      <c r="B471" t="str">
        <f ca="1">Food!Q110</f>
        <v>Time for a snack!</v>
      </c>
      <c r="C471">
        <f ca="1">Food!O110</f>
        <v>2.71</v>
      </c>
    </row>
    <row r="472" spans="1:3" x14ac:dyDescent="0.25">
      <c r="A472" s="12">
        <f ca="1">Food!N111</f>
        <v>43445</v>
      </c>
      <c r="B472" t="str">
        <f ca="1">Food!Q111</f>
        <v>Get a snack to make your hunger go away.</v>
      </c>
      <c r="C472">
        <f ca="1">Food!O111</f>
        <v>3.35</v>
      </c>
    </row>
    <row r="473" spans="1:3" x14ac:dyDescent="0.25">
      <c r="A473" s="12">
        <f ca="1">Food!N112</f>
        <v>43450</v>
      </c>
      <c r="B473" t="str">
        <f ca="1">Food!Q112</f>
        <v>Buy something sweet.</v>
      </c>
      <c r="C473">
        <f ca="1">Food!O112</f>
        <v>3.05</v>
      </c>
    </row>
    <row r="474" spans="1:3" x14ac:dyDescent="0.25">
      <c r="A474" s="12">
        <f ca="1">Food!N113</f>
        <v>43455</v>
      </c>
      <c r="B474" t="str">
        <f ca="1">Food!Q113</f>
        <v>Buy something sweet.</v>
      </c>
      <c r="C474">
        <f ca="1">Food!O113</f>
        <v>3.84</v>
      </c>
    </row>
    <row r="475" spans="1:3" x14ac:dyDescent="0.25">
      <c r="A475" s="12">
        <f ca="1">Food!N114</f>
        <v>43456</v>
      </c>
      <c r="B475" t="str">
        <f ca="1">Food!Q114</f>
        <v>Buy something sweet.</v>
      </c>
      <c r="C475">
        <f ca="1">Food!O114</f>
        <v>2.1</v>
      </c>
    </row>
    <row r="476" spans="1:3" x14ac:dyDescent="0.25">
      <c r="A476" s="12">
        <f ca="1">Food!N115</f>
        <v>43458</v>
      </c>
      <c r="B476" t="str">
        <f ca="1">Food!Q115</f>
        <v>Treat yourself to a yummy snack</v>
      </c>
      <c r="C476">
        <f ca="1">Food!O115</f>
        <v>3.01</v>
      </c>
    </row>
    <row r="477" spans="1:3" x14ac:dyDescent="0.25">
      <c r="A477" s="12">
        <f ca="1">Food!N116</f>
        <v>43461</v>
      </c>
      <c r="B477" t="str">
        <f ca="1">Food!Q116</f>
        <v>Treat yourself to a yummy snack</v>
      </c>
      <c r="C477">
        <f ca="1">Food!O116</f>
        <v>1.7</v>
      </c>
    </row>
    <row r="478" spans="1:3" x14ac:dyDescent="0.25">
      <c r="A478" s="12">
        <f ca="1">Food!N117</f>
        <v>43463</v>
      </c>
      <c r="B478" t="str">
        <f ca="1">Food!Q117</f>
        <v>Treat yourself to a yummy snack</v>
      </c>
      <c r="C478">
        <f ca="1">Food!O117</f>
        <v>1.94</v>
      </c>
    </row>
    <row r="479" spans="1:3" x14ac:dyDescent="0.25">
      <c r="A479" s="12">
        <f ca="1">Food!N118</f>
        <v>43468</v>
      </c>
      <c r="B479" t="str">
        <f ca="1">Food!Q118</f>
        <v>Time for a snack!</v>
      </c>
      <c r="C479">
        <f ca="1">Food!O118</f>
        <v>2</v>
      </c>
    </row>
    <row r="480" spans="1:3" x14ac:dyDescent="0.25">
      <c r="A480" s="12">
        <f ca="1">Food!N119</f>
        <v>43470</v>
      </c>
      <c r="B480" t="str">
        <f ca="1">Food!Q119</f>
        <v>Get a snack to make your hunger go away.</v>
      </c>
      <c r="C480">
        <f ca="1">Food!O119</f>
        <v>1.94</v>
      </c>
    </row>
    <row r="481" spans="1:3" x14ac:dyDescent="0.25">
      <c r="A481" s="12">
        <f ca="1">Food!N120</f>
        <v>43472</v>
      </c>
      <c r="B481" t="str">
        <f ca="1">Food!Q120</f>
        <v>Time for a snack!</v>
      </c>
      <c r="C481">
        <f ca="1">Food!O120</f>
        <v>2.58</v>
      </c>
    </row>
    <row r="482" spans="1:3" x14ac:dyDescent="0.25">
      <c r="A482" s="12">
        <f ca="1">Food!N121</f>
        <v>43477</v>
      </c>
      <c r="B482" t="str">
        <f ca="1">Food!Q121</f>
        <v>Treat yourself to a yummy snack</v>
      </c>
      <c r="C482">
        <f ca="1">Food!O121</f>
        <v>2.0099999999999998</v>
      </c>
    </row>
    <row r="483" spans="1:3" x14ac:dyDescent="0.25">
      <c r="A483" s="12">
        <f ca="1">Food!N122</f>
        <v>43478</v>
      </c>
      <c r="B483" t="str">
        <f ca="1">Food!Q122</f>
        <v>Treat yourself to a yummy snack</v>
      </c>
      <c r="C483">
        <f ca="1">Food!O122</f>
        <v>3.77</v>
      </c>
    </row>
    <row r="484" spans="1:3" x14ac:dyDescent="0.25">
      <c r="A484" s="12">
        <f ca="1">Food!N123</f>
        <v>43483</v>
      </c>
      <c r="B484" t="str">
        <f ca="1">Food!Q123</f>
        <v>Buy something sweet.</v>
      </c>
      <c r="C484">
        <f ca="1">Food!O123</f>
        <v>3.33</v>
      </c>
    </row>
    <row r="485" spans="1:3" x14ac:dyDescent="0.25">
      <c r="A485" s="12">
        <f ca="1">Food!N124</f>
        <v>43486</v>
      </c>
      <c r="B485" t="str">
        <f ca="1">Food!Q124</f>
        <v>Satisfy a snack craving.</v>
      </c>
      <c r="C485">
        <f ca="1">Food!O124</f>
        <v>2.5299999999999998</v>
      </c>
    </row>
    <row r="486" spans="1:3" x14ac:dyDescent="0.25">
      <c r="A486" s="12">
        <f ca="1">Food!N125</f>
        <v>43488</v>
      </c>
      <c r="B486" t="str">
        <f ca="1">Food!Q125</f>
        <v>Buy something sweet.</v>
      </c>
      <c r="C486">
        <f ca="1">Food!O125</f>
        <v>2.4700000000000002</v>
      </c>
    </row>
    <row r="487" spans="1:3" x14ac:dyDescent="0.25">
      <c r="A487" s="12">
        <f ca="1">Food!N126</f>
        <v>43489</v>
      </c>
      <c r="B487" t="str">
        <f ca="1">Food!Q126</f>
        <v>Satisfy a snack craving.</v>
      </c>
      <c r="C487">
        <f ca="1">Food!O126</f>
        <v>2.21</v>
      </c>
    </row>
    <row r="488" spans="1:3" x14ac:dyDescent="0.25">
      <c r="A488" s="12">
        <f ca="1">Food!N127</f>
        <v>43491</v>
      </c>
      <c r="B488" t="str">
        <f ca="1">Food!Q127</f>
        <v>Treat yourself to a yummy snack</v>
      </c>
      <c r="C488">
        <f ca="1">Food!O127</f>
        <v>1.55</v>
      </c>
    </row>
    <row r="489" spans="1:3" x14ac:dyDescent="0.25">
      <c r="A489" s="12">
        <f ca="1">Food!N128</f>
        <v>43493</v>
      </c>
      <c r="B489" t="str">
        <f ca="1">Food!Q128</f>
        <v>Buy something sweet.</v>
      </c>
      <c r="C489">
        <f ca="1">Food!O128</f>
        <v>3.3</v>
      </c>
    </row>
    <row r="490" spans="1:3" x14ac:dyDescent="0.25">
      <c r="A490" s="12">
        <f ca="1">Food!N129</f>
        <v>43495</v>
      </c>
      <c r="B490" t="str">
        <f ca="1">Food!Q129</f>
        <v>Treat yourself to a yummy snack</v>
      </c>
      <c r="C490">
        <f ca="1">Food!O129</f>
        <v>2.66</v>
      </c>
    </row>
    <row r="491" spans="1:3" x14ac:dyDescent="0.25">
      <c r="A491" s="12">
        <f ca="1">Food!N130</f>
        <v>43499</v>
      </c>
      <c r="B491" t="str">
        <f ca="1">Food!Q130</f>
        <v>Satisfy a snack craving.</v>
      </c>
      <c r="C491">
        <f ca="1">Food!O130</f>
        <v>3.57</v>
      </c>
    </row>
    <row r="492" spans="1:3" x14ac:dyDescent="0.25">
      <c r="A492" s="12">
        <f ca="1">Food!N131</f>
        <v>43500</v>
      </c>
      <c r="B492" t="str">
        <f ca="1">Food!Q131</f>
        <v>Get a snack to make your hunger go away.</v>
      </c>
      <c r="C492">
        <f ca="1">Food!O131</f>
        <v>1.93</v>
      </c>
    </row>
    <row r="493" spans="1:3" x14ac:dyDescent="0.25">
      <c r="A493" s="12">
        <f ca="1">Food!N132</f>
        <v>43502</v>
      </c>
      <c r="B493" t="str">
        <f ca="1">Food!Q132</f>
        <v>Satisfy a snack craving.</v>
      </c>
      <c r="C493">
        <f ca="1">Food!O132</f>
        <v>1.93</v>
      </c>
    </row>
    <row r="494" spans="1:3" x14ac:dyDescent="0.25">
      <c r="A494" s="12">
        <f ca="1">Food!N133</f>
        <v>43507</v>
      </c>
      <c r="B494" t="str">
        <f ca="1">Food!Q133</f>
        <v>Get a snack to make your hunger go away.</v>
      </c>
      <c r="C494">
        <f ca="1">Food!O133</f>
        <v>2.56</v>
      </c>
    </row>
    <row r="495" spans="1:3" x14ac:dyDescent="0.25">
      <c r="A495" s="12">
        <f ca="1">Food!N134</f>
        <v>43510</v>
      </c>
      <c r="B495" t="str">
        <f ca="1">Food!Q134</f>
        <v>Get a snack to make your hunger go away.</v>
      </c>
      <c r="C495">
        <f ca="1">Food!O134</f>
        <v>3.33</v>
      </c>
    </row>
    <row r="496" spans="1:3" x14ac:dyDescent="0.25">
      <c r="A496" s="12">
        <f ca="1">Food!N135</f>
        <v>43513</v>
      </c>
      <c r="B496" t="str">
        <f ca="1">Food!Q135</f>
        <v>Satisfy a snack craving.</v>
      </c>
      <c r="C496">
        <f ca="1">Food!O135</f>
        <v>2.57</v>
      </c>
    </row>
    <row r="497" spans="1:3" x14ac:dyDescent="0.25">
      <c r="A497" s="12">
        <f ca="1">Food!N136</f>
        <v>43515</v>
      </c>
      <c r="B497" t="str">
        <f ca="1">Food!Q136</f>
        <v>Satisfy a snack craving.</v>
      </c>
      <c r="C497">
        <f ca="1">Food!O136</f>
        <v>3.87</v>
      </c>
    </row>
    <row r="498" spans="1:3" x14ac:dyDescent="0.25">
      <c r="A498" s="12">
        <f ca="1">Food!N137</f>
        <v>43517</v>
      </c>
      <c r="B498" t="str">
        <f ca="1">Food!Q137</f>
        <v>Time for a snack!</v>
      </c>
      <c r="C498">
        <f ca="1">Food!O137</f>
        <v>2.52</v>
      </c>
    </row>
    <row r="499" spans="1:3" x14ac:dyDescent="0.25">
      <c r="A499" s="12">
        <f ca="1">Food!N138</f>
        <v>43522</v>
      </c>
      <c r="B499" t="str">
        <f ca="1">Food!Q138</f>
        <v>Time for a snack!</v>
      </c>
      <c r="C499">
        <f ca="1">Food!O138</f>
        <v>1.95</v>
      </c>
    </row>
    <row r="500" spans="1:3" x14ac:dyDescent="0.25">
      <c r="A500" s="12">
        <f ca="1">Food!N139</f>
        <v>43523</v>
      </c>
      <c r="B500" t="str">
        <f ca="1">Food!Q139</f>
        <v>Time for a snack!</v>
      </c>
      <c r="C500">
        <f ca="1">Food!O139</f>
        <v>3.39</v>
      </c>
    </row>
    <row r="501" spans="1:3" x14ac:dyDescent="0.25">
      <c r="A501" s="12">
        <f ca="1">Food!N140</f>
        <v>43526</v>
      </c>
      <c r="B501" t="str">
        <f ca="1">Food!Q140</f>
        <v>Time for a snack!</v>
      </c>
      <c r="C501">
        <f ca="1">Food!O140</f>
        <v>2.99</v>
      </c>
    </row>
    <row r="502" spans="1:3" x14ac:dyDescent="0.25">
      <c r="A502" s="12">
        <f ca="1">Food!N141</f>
        <v>43528</v>
      </c>
      <c r="B502" t="str">
        <f ca="1">Food!Q141</f>
        <v>Buy something sweet.</v>
      </c>
      <c r="C502">
        <f ca="1">Food!O141</f>
        <v>2.95</v>
      </c>
    </row>
    <row r="503" spans="1:3" x14ac:dyDescent="0.25">
      <c r="A503" s="12">
        <f ca="1">Food!N142</f>
        <v>43533</v>
      </c>
      <c r="B503" t="str">
        <f ca="1">Food!Q142</f>
        <v>Satisfy a snack craving.</v>
      </c>
      <c r="C503">
        <f ca="1">Food!O142</f>
        <v>1.89</v>
      </c>
    </row>
    <row r="504" spans="1:3" x14ac:dyDescent="0.25">
      <c r="A504" s="12">
        <f ca="1">Food!N143</f>
        <v>43538</v>
      </c>
      <c r="B504" t="str">
        <f ca="1">Food!Q143</f>
        <v>Buy something sweet.</v>
      </c>
      <c r="C504">
        <f ca="1">Food!O143</f>
        <v>2.13</v>
      </c>
    </row>
    <row r="505" spans="1:3" x14ac:dyDescent="0.25">
      <c r="A505" s="12">
        <f ca="1">Food!N144</f>
        <v>43540</v>
      </c>
      <c r="B505" t="str">
        <f ca="1">Food!Q144</f>
        <v>Treat yourself to a yummy snack</v>
      </c>
      <c r="C505">
        <f ca="1">Food!O144</f>
        <v>1.6</v>
      </c>
    </row>
    <row r="506" spans="1:3" x14ac:dyDescent="0.25">
      <c r="A506" s="12">
        <f ca="1">Food!N145</f>
        <v>43541</v>
      </c>
      <c r="B506" t="str">
        <f ca="1">Food!Q145</f>
        <v>Buy something sweet.</v>
      </c>
      <c r="C506">
        <f ca="1">Food!O145</f>
        <v>2.2000000000000002</v>
      </c>
    </row>
    <row r="507" spans="1:3" x14ac:dyDescent="0.25">
      <c r="A507" s="12">
        <f ca="1">Food!N146</f>
        <v>43542</v>
      </c>
      <c r="B507" t="str">
        <f ca="1">Food!Q146</f>
        <v>Buy something sweet.</v>
      </c>
      <c r="C507">
        <f ca="1">Food!O146</f>
        <v>2.37</v>
      </c>
    </row>
    <row r="508" spans="1:3" x14ac:dyDescent="0.25">
      <c r="A508" s="12">
        <f ca="1">Food!N147</f>
        <v>43545</v>
      </c>
      <c r="B508" t="str">
        <f ca="1">Food!Q147</f>
        <v>Treat yourself to a yummy snack</v>
      </c>
      <c r="C508">
        <f ca="1">Food!O147</f>
        <v>3.09</v>
      </c>
    </row>
    <row r="509" spans="1:3" x14ac:dyDescent="0.25">
      <c r="A509" s="12">
        <f ca="1">Food!N148</f>
        <v>43550</v>
      </c>
      <c r="B509" t="str">
        <f ca="1">Food!Q148</f>
        <v>Get a snack to make your hunger go away.</v>
      </c>
      <c r="C509">
        <f ca="1">Food!O148</f>
        <v>3.61</v>
      </c>
    </row>
    <row r="510" spans="1:3" x14ac:dyDescent="0.25">
      <c r="A510" s="12">
        <f ca="1">Food!N149</f>
        <v>43552</v>
      </c>
      <c r="B510" t="str">
        <f ca="1">Food!Q149</f>
        <v>Treat yourself to a yummy snack</v>
      </c>
      <c r="C510">
        <f ca="1">Food!O149</f>
        <v>2.13</v>
      </c>
    </row>
    <row r="511" spans="1:3" x14ac:dyDescent="0.25">
      <c r="A511" s="12">
        <f ca="1">Food!N150</f>
        <v>43557</v>
      </c>
      <c r="B511" t="str">
        <f ca="1">Food!Q150</f>
        <v>Treat yourself to a yummy snack</v>
      </c>
      <c r="C511">
        <f ca="1">Food!O150</f>
        <v>2.75</v>
      </c>
    </row>
    <row r="512" spans="1:3" x14ac:dyDescent="0.25">
      <c r="A512" s="12">
        <f ca="1">Food!N151</f>
        <v>43559</v>
      </c>
      <c r="B512" t="str">
        <f ca="1">Food!Q151</f>
        <v>Treat yourself to a yummy snack</v>
      </c>
      <c r="C512">
        <f ca="1">Food!O151</f>
        <v>2.37</v>
      </c>
    </row>
    <row r="513" spans="1:3" x14ac:dyDescent="0.25">
      <c r="A513" s="12">
        <f ca="1">Food!N152</f>
        <v>43564</v>
      </c>
      <c r="B513" t="str">
        <f ca="1">Food!Q152</f>
        <v>Get a snack to make your hunger go away.</v>
      </c>
      <c r="C513">
        <f ca="1">Food!O152</f>
        <v>2.38</v>
      </c>
    </row>
    <row r="514" spans="1:3" x14ac:dyDescent="0.25">
      <c r="A514" s="12">
        <f ca="1">Food!N153</f>
        <v>43567</v>
      </c>
      <c r="B514" t="str">
        <f ca="1">Food!Q153</f>
        <v>Buy something sweet.</v>
      </c>
      <c r="C514">
        <f ca="1">Food!O153</f>
        <v>1.77</v>
      </c>
    </row>
    <row r="515" spans="1:3" x14ac:dyDescent="0.25">
      <c r="A515" s="12">
        <f ca="1">Food!N154</f>
        <v>43570</v>
      </c>
      <c r="B515" t="str">
        <f ca="1">Food!Q154</f>
        <v>Buy something sweet.</v>
      </c>
      <c r="C515">
        <f ca="1">Food!O154</f>
        <v>3.1</v>
      </c>
    </row>
    <row r="516" spans="1:3" x14ac:dyDescent="0.25">
      <c r="A516" s="12">
        <f ca="1">Food!N155</f>
        <v>43571</v>
      </c>
      <c r="B516" t="str">
        <f ca="1">Food!Q155</f>
        <v>Time for a snack!</v>
      </c>
      <c r="C516">
        <f ca="1">Food!O155</f>
        <v>3.3</v>
      </c>
    </row>
    <row r="517" spans="1:3" x14ac:dyDescent="0.25">
      <c r="A517" s="12">
        <f ca="1">Food!N156</f>
        <v>43576</v>
      </c>
      <c r="B517" t="str">
        <f ca="1">Food!Q156</f>
        <v>Time for a snack!</v>
      </c>
      <c r="C517">
        <f ca="1">Food!O156</f>
        <v>3.35</v>
      </c>
    </row>
    <row r="518" spans="1:3" x14ac:dyDescent="0.25">
      <c r="A518" s="12">
        <f ca="1">Food!N157</f>
        <v>43580</v>
      </c>
      <c r="B518" t="str">
        <f ca="1">Food!Q157</f>
        <v>Get a snack to make your hunger go away.</v>
      </c>
      <c r="C518">
        <f ca="1">Food!O157</f>
        <v>3.1</v>
      </c>
    </row>
    <row r="519" spans="1:3" x14ac:dyDescent="0.25">
      <c r="A519" s="12">
        <f ca="1">Food!N158</f>
        <v>43581</v>
      </c>
      <c r="B519" t="str">
        <f ca="1">Food!Q158</f>
        <v>Treat yourself to a yummy snack</v>
      </c>
      <c r="C519">
        <f ca="1">Food!O158</f>
        <v>3.83</v>
      </c>
    </row>
    <row r="520" spans="1:3" x14ac:dyDescent="0.25">
      <c r="A520" s="12">
        <f ca="1">Food!N159</f>
        <v>43583</v>
      </c>
      <c r="B520" t="str">
        <f ca="1">Food!Q159</f>
        <v>Buy something sweet.</v>
      </c>
      <c r="C520">
        <f ca="1">Food!O159</f>
        <v>2.69</v>
      </c>
    </row>
    <row r="521" spans="1:3" x14ac:dyDescent="0.25">
      <c r="A521" s="12">
        <f ca="1">Food!N160</f>
        <v>43584</v>
      </c>
      <c r="B521" t="str">
        <f ca="1">Food!Q160</f>
        <v>Treat yourself to a yummy snack</v>
      </c>
      <c r="C521">
        <f ca="1">Food!O160</f>
        <v>3.36</v>
      </c>
    </row>
    <row r="522" spans="1:3" x14ac:dyDescent="0.25">
      <c r="A522" s="12">
        <f ca="1">Food!N161</f>
        <v>43589</v>
      </c>
      <c r="B522" t="str">
        <f ca="1">Food!Q161</f>
        <v>Buy something sweet.</v>
      </c>
      <c r="C522">
        <f ca="1">Food!O161</f>
        <v>1.65</v>
      </c>
    </row>
    <row r="523" spans="1:3" x14ac:dyDescent="0.25">
      <c r="A523" s="12">
        <f ca="1">Food!N162</f>
        <v>43592</v>
      </c>
      <c r="B523" t="str">
        <f ca="1">Food!Q162</f>
        <v>Time for a snack!</v>
      </c>
      <c r="C523">
        <f ca="1">Food!O162</f>
        <v>2.7</v>
      </c>
    </row>
    <row r="524" spans="1:3" x14ac:dyDescent="0.25">
      <c r="A524" s="12">
        <f ca="1">Food!N163</f>
        <v>43595</v>
      </c>
      <c r="B524" t="str">
        <f ca="1">Food!Q163</f>
        <v>Satisfy a snack craving.</v>
      </c>
      <c r="C524">
        <f ca="1">Food!O163</f>
        <v>1.96</v>
      </c>
    </row>
    <row r="525" spans="1:3" x14ac:dyDescent="0.25">
      <c r="A525" s="12">
        <f ca="1">Food!N164</f>
        <v>43599</v>
      </c>
      <c r="B525" t="str">
        <f ca="1">Food!Q164</f>
        <v>Satisfy a snack craving.</v>
      </c>
      <c r="C525">
        <f ca="1">Food!O164</f>
        <v>1.53</v>
      </c>
    </row>
    <row r="526" spans="1:3" x14ac:dyDescent="0.25">
      <c r="A526" s="12">
        <f ca="1">Food!N165</f>
        <v>43603</v>
      </c>
      <c r="B526" t="str">
        <f ca="1">Food!Q165</f>
        <v>Satisfy a snack craving.</v>
      </c>
      <c r="C526">
        <f ca="1">Food!O165</f>
        <v>3.11</v>
      </c>
    </row>
    <row r="527" spans="1:3" x14ac:dyDescent="0.25">
      <c r="A527" s="12">
        <f ca="1">Food!N166</f>
        <v>43605</v>
      </c>
      <c r="B527" t="str">
        <f ca="1">Food!Q166</f>
        <v>Treat yourself to a yummy snack</v>
      </c>
      <c r="C527">
        <f ca="1">Food!O166</f>
        <v>3.07</v>
      </c>
    </row>
    <row r="528" spans="1:3" x14ac:dyDescent="0.25">
      <c r="A528" s="12">
        <f ca="1">Food!N167</f>
        <v>43608</v>
      </c>
      <c r="B528" t="str">
        <f ca="1">Food!Q167</f>
        <v>Satisfy a snack craving.</v>
      </c>
      <c r="C528">
        <f ca="1">Food!O167</f>
        <v>3.85</v>
      </c>
    </row>
    <row r="529" spans="1:3" x14ac:dyDescent="0.25">
      <c r="A529" s="12">
        <f ca="1">Food!N168</f>
        <v>43611</v>
      </c>
      <c r="B529" t="str">
        <f ca="1">Food!Q168</f>
        <v>Get a snack to make your hunger go away.</v>
      </c>
      <c r="C529">
        <f ca="1">Food!O168</f>
        <v>3.07</v>
      </c>
    </row>
    <row r="530" spans="1:3" x14ac:dyDescent="0.25">
      <c r="A530" s="12">
        <f ca="1">Food!N169</f>
        <v>43614</v>
      </c>
      <c r="B530" t="str">
        <f ca="1">Food!Q169</f>
        <v>Treat yourself to a yummy snack</v>
      </c>
      <c r="C530">
        <f ca="1">Food!O169</f>
        <v>3.07</v>
      </c>
    </row>
    <row r="531" spans="1:3" x14ac:dyDescent="0.25">
      <c r="A531" s="12">
        <f ca="1">Food!N170</f>
        <v>43619</v>
      </c>
      <c r="B531" t="str">
        <f ca="1">Food!Q170</f>
        <v>Satisfy a snack craving.</v>
      </c>
      <c r="C531">
        <f ca="1">Food!O170</f>
        <v>2.39</v>
      </c>
    </row>
    <row r="532" spans="1:3" x14ac:dyDescent="0.25">
      <c r="A532" s="12">
        <f ca="1">Food!N171</f>
        <v>43621</v>
      </c>
      <c r="B532" t="str">
        <f ca="1">Food!Q171</f>
        <v>Buy something sweet.</v>
      </c>
      <c r="C532">
        <f ca="1">Food!O171</f>
        <v>3.5</v>
      </c>
    </row>
    <row r="533" spans="1:3" x14ac:dyDescent="0.25">
      <c r="A533" s="12">
        <f ca="1">Food!N172</f>
        <v>43625</v>
      </c>
      <c r="B533" t="str">
        <f ca="1">Food!Q172</f>
        <v>Get a snack to make your hunger go away.</v>
      </c>
      <c r="C533">
        <f ca="1">Food!O172</f>
        <v>1.82</v>
      </c>
    </row>
    <row r="534" spans="1:3" x14ac:dyDescent="0.25">
      <c r="A534" s="12">
        <f ca="1">Food!N173</f>
        <v>43628</v>
      </c>
      <c r="B534" t="str">
        <f ca="1">Food!Q173</f>
        <v>Buy something sweet.</v>
      </c>
      <c r="C534">
        <f ca="1">Food!O173</f>
        <v>3.76</v>
      </c>
    </row>
    <row r="535" spans="1:3" x14ac:dyDescent="0.25">
      <c r="A535" s="12">
        <f ca="1">Food!N174</f>
        <v>43632</v>
      </c>
      <c r="B535" t="str">
        <f ca="1">Food!Q174</f>
        <v>Satisfy a snack craving.</v>
      </c>
      <c r="C535">
        <f ca="1">Food!O174</f>
        <v>1.61</v>
      </c>
    </row>
    <row r="536" spans="1:3" x14ac:dyDescent="0.25">
      <c r="A536" s="12">
        <f ca="1">Food!N175</f>
        <v>43637</v>
      </c>
      <c r="B536" t="str">
        <f ca="1">Food!Q175</f>
        <v>Satisfy a snack craving.</v>
      </c>
      <c r="C536">
        <f ca="1">Food!O175</f>
        <v>1.69</v>
      </c>
    </row>
    <row r="537" spans="1:3" x14ac:dyDescent="0.25">
      <c r="A537" s="12">
        <f ca="1">Food!N176</f>
        <v>43642</v>
      </c>
      <c r="B537" t="str">
        <f ca="1">Food!Q176</f>
        <v>Treat yourself to a yummy snack</v>
      </c>
      <c r="C537">
        <f ca="1">Food!O176</f>
        <v>1.78</v>
      </c>
    </row>
    <row r="538" spans="1:3" x14ac:dyDescent="0.25">
      <c r="A538" s="12">
        <f ca="1">Food!N177</f>
        <v>43644</v>
      </c>
      <c r="B538" t="str">
        <f ca="1">Food!Q177</f>
        <v>Satisfy a snack craving.</v>
      </c>
      <c r="C538">
        <f ca="1">Food!O177</f>
        <v>1.64</v>
      </c>
    </row>
    <row r="539" spans="1:3" x14ac:dyDescent="0.25">
      <c r="A539" s="12">
        <f ca="1">Food!N178</f>
        <v>43648</v>
      </c>
      <c r="B539" t="str">
        <f ca="1">Food!Q178</f>
        <v>Treat yourself to a yummy snack</v>
      </c>
      <c r="C539">
        <f ca="1">Food!O178</f>
        <v>2.31</v>
      </c>
    </row>
    <row r="540" spans="1:3" x14ac:dyDescent="0.25">
      <c r="A540" s="12">
        <f ca="1">Food!N179</f>
        <v>43651</v>
      </c>
      <c r="B540" t="str">
        <f ca="1">Food!Q179</f>
        <v>Treat yourself to a yummy snack</v>
      </c>
      <c r="C540">
        <f ca="1">Food!O179</f>
        <v>3.23</v>
      </c>
    </row>
    <row r="541" spans="1:3" x14ac:dyDescent="0.25">
      <c r="A541" s="12">
        <f ca="1">Food!N180</f>
        <v>43656</v>
      </c>
      <c r="B541" t="str">
        <f ca="1">Food!Q180</f>
        <v>Treat yourself to a yummy snack</v>
      </c>
      <c r="C541">
        <f ca="1">Food!O180</f>
        <v>1.53</v>
      </c>
    </row>
    <row r="542" spans="1:3" x14ac:dyDescent="0.25">
      <c r="A542" s="12">
        <f ca="1">Food!N181</f>
        <v>43659</v>
      </c>
      <c r="B542" t="str">
        <f ca="1">Food!Q181</f>
        <v>Satisfy a snack craving.</v>
      </c>
      <c r="C542">
        <f ca="1">Food!O181</f>
        <v>1.54</v>
      </c>
    </row>
    <row r="543" spans="1:3" x14ac:dyDescent="0.25">
      <c r="A543" s="12">
        <f ca="1">Food!N182</f>
        <v>43664</v>
      </c>
      <c r="B543" t="str">
        <f ca="1">Food!Q182</f>
        <v>Buy something sweet.</v>
      </c>
      <c r="C543">
        <f ca="1">Food!O182</f>
        <v>1.96</v>
      </c>
    </row>
    <row r="544" spans="1:3" x14ac:dyDescent="0.25">
      <c r="A544" s="12">
        <f ca="1">Food!N183</f>
        <v>43668</v>
      </c>
      <c r="B544" t="str">
        <f ca="1">Food!Q183</f>
        <v>Get a snack to make your hunger go away.</v>
      </c>
      <c r="C544">
        <f ca="1">Food!O183</f>
        <v>2.99</v>
      </c>
    </row>
    <row r="545" spans="1:3" x14ac:dyDescent="0.25">
      <c r="A545" s="12">
        <f ca="1">Food!N184</f>
        <v>43669</v>
      </c>
      <c r="B545" t="str">
        <f ca="1">Food!Q184</f>
        <v>Get a snack to make your hunger go away.</v>
      </c>
      <c r="C545">
        <f ca="1">Food!O184</f>
        <v>1.73</v>
      </c>
    </row>
    <row r="546" spans="1:3" x14ac:dyDescent="0.25">
      <c r="A546" s="12">
        <f ca="1">Food!N185</f>
        <v>43672</v>
      </c>
      <c r="B546" t="str">
        <f ca="1">Food!Q185</f>
        <v>Time for a snack!</v>
      </c>
      <c r="C546">
        <f ca="1">Food!O185</f>
        <v>2.33</v>
      </c>
    </row>
    <row r="547" spans="1:3" x14ac:dyDescent="0.25">
      <c r="A547" s="12">
        <f ca="1">Food!N186</f>
        <v>43677</v>
      </c>
      <c r="B547" t="str">
        <f ca="1">Food!Q186</f>
        <v>Time for a snack!</v>
      </c>
      <c r="C547">
        <f ca="1">Food!O186</f>
        <v>2.35</v>
      </c>
    </row>
    <row r="548" spans="1:3" x14ac:dyDescent="0.25">
      <c r="A548" s="12">
        <f ca="1">Food!N187</f>
        <v>43678</v>
      </c>
      <c r="B548" t="str">
        <f ca="1">Food!Q187</f>
        <v>Buy something sweet.</v>
      </c>
      <c r="C548">
        <f ca="1">Food!O187</f>
        <v>3.9</v>
      </c>
    </row>
    <row r="549" spans="1:3" x14ac:dyDescent="0.25">
      <c r="A549" s="12">
        <f ca="1">Food!N188</f>
        <v>43679</v>
      </c>
      <c r="B549" t="str">
        <f ca="1">Food!Q188</f>
        <v>Buy something sweet.</v>
      </c>
      <c r="C549">
        <f ca="1">Food!O188</f>
        <v>3.77</v>
      </c>
    </row>
    <row r="550" spans="1:3" x14ac:dyDescent="0.25">
      <c r="A550" s="12">
        <f ca="1">Food!N189</f>
        <v>43682</v>
      </c>
      <c r="B550" t="str">
        <f ca="1">Food!Q189</f>
        <v>Satisfy a snack craving.</v>
      </c>
      <c r="C550">
        <f ca="1">Food!O189</f>
        <v>1.53</v>
      </c>
    </row>
    <row r="551" spans="1:3" x14ac:dyDescent="0.25">
      <c r="A551" s="12">
        <f ca="1">Food!N190</f>
        <v>43685</v>
      </c>
      <c r="B551" t="str">
        <f ca="1">Food!Q190</f>
        <v>Time for a snack!</v>
      </c>
      <c r="C551">
        <f ca="1">Food!O190</f>
        <v>2.74</v>
      </c>
    </row>
    <row r="552" spans="1:3" x14ac:dyDescent="0.25">
      <c r="A552" s="12">
        <f ca="1">Food!N191</f>
        <v>43689</v>
      </c>
      <c r="B552" t="str">
        <f ca="1">Food!Q191</f>
        <v>Satisfy a snack craving.</v>
      </c>
      <c r="C552">
        <f ca="1">Food!O191</f>
        <v>3.64</v>
      </c>
    </row>
    <row r="553" spans="1:3" x14ac:dyDescent="0.25">
      <c r="A553" s="12">
        <f ca="1">Food!N192</f>
        <v>43691</v>
      </c>
      <c r="B553" t="str">
        <f ca="1">Food!Q192</f>
        <v>Buy something sweet.</v>
      </c>
      <c r="C553">
        <f ca="1">Food!O192</f>
        <v>3.02</v>
      </c>
    </row>
    <row r="554" spans="1:3" x14ac:dyDescent="0.25">
      <c r="A554" s="12">
        <f ca="1">Food!N193</f>
        <v>43694</v>
      </c>
      <c r="B554" t="str">
        <f ca="1">Food!Q193</f>
        <v>Buy something sweet.</v>
      </c>
      <c r="C554">
        <f ca="1">Food!O193</f>
        <v>3.49</v>
      </c>
    </row>
    <row r="555" spans="1:3" x14ac:dyDescent="0.25">
      <c r="A555" s="12">
        <f ca="1">Food!N194</f>
        <v>43697</v>
      </c>
      <c r="B555" t="str">
        <f ca="1">Food!Q194</f>
        <v>Time for a snack!</v>
      </c>
      <c r="C555">
        <f ca="1">Food!O194</f>
        <v>2.64</v>
      </c>
    </row>
    <row r="556" spans="1:3" x14ac:dyDescent="0.25">
      <c r="A556" s="12">
        <f ca="1">Food!N195</f>
        <v>43700</v>
      </c>
      <c r="B556" t="str">
        <f ca="1">Food!Q195</f>
        <v>Buy something sweet.</v>
      </c>
      <c r="C556">
        <f ca="1">Food!O195</f>
        <v>3.12</v>
      </c>
    </row>
    <row r="557" spans="1:3" x14ac:dyDescent="0.25">
      <c r="A557" s="12">
        <f ca="1">Food!N196</f>
        <v>43705</v>
      </c>
      <c r="B557" t="str">
        <f ca="1">Food!Q196</f>
        <v>Treat yourself to a yummy snack</v>
      </c>
      <c r="C557">
        <f ca="1">Food!O196</f>
        <v>3.5</v>
      </c>
    </row>
    <row r="558" spans="1:3" x14ac:dyDescent="0.25">
      <c r="A558" s="12">
        <f ca="1">Food!N197</f>
        <v>43706</v>
      </c>
      <c r="B558" t="str">
        <f ca="1">Food!Q197</f>
        <v>Get a snack to make your hunger go away.</v>
      </c>
      <c r="C558">
        <f ca="1">Food!O197</f>
        <v>1.85</v>
      </c>
    </row>
    <row r="559" spans="1:3" x14ac:dyDescent="0.25">
      <c r="A559" s="12">
        <f ca="1">Food!N198</f>
        <v>43709</v>
      </c>
      <c r="B559" t="str">
        <f ca="1">Food!Q198</f>
        <v>Buy something sweet.</v>
      </c>
      <c r="C559">
        <f ca="1">Food!O198</f>
        <v>3.7</v>
      </c>
    </row>
    <row r="560" spans="1:3" x14ac:dyDescent="0.25">
      <c r="A560" s="12">
        <f ca="1">Food!N199</f>
        <v>43710</v>
      </c>
      <c r="B560" t="str">
        <f ca="1">Food!Q199</f>
        <v>Time for a snack!</v>
      </c>
      <c r="C560">
        <f ca="1">Food!O199</f>
        <v>2.3199999999999998</v>
      </c>
    </row>
    <row r="561" spans="1:3" x14ac:dyDescent="0.25">
      <c r="A561" s="12">
        <f ca="1">Food!N200</f>
        <v>43715</v>
      </c>
      <c r="B561" t="str">
        <f ca="1">Food!Q200</f>
        <v>Satisfy a snack craving.</v>
      </c>
      <c r="C561">
        <f ca="1">Food!O200</f>
        <v>2.34</v>
      </c>
    </row>
    <row r="562" spans="1:3" x14ac:dyDescent="0.25">
      <c r="A562" s="12">
        <f ca="1">Food!N201</f>
        <v>43716</v>
      </c>
      <c r="B562" t="str">
        <f ca="1">Food!Q201</f>
        <v>Treat yourself to a yummy snack</v>
      </c>
      <c r="C562">
        <f ca="1">Food!O201</f>
        <v>2.5099999999999998</v>
      </c>
    </row>
    <row r="563" spans="1:3" x14ac:dyDescent="0.25">
      <c r="A563" s="12">
        <f ca="1">Food!N202</f>
        <v>43721</v>
      </c>
      <c r="B563" t="str">
        <f ca="1">Food!Q202</f>
        <v>Treat yourself to a yummy snack</v>
      </c>
      <c r="C563">
        <f ca="1">Food!O202</f>
        <v>1.71</v>
      </c>
    </row>
    <row r="564" spans="1:3" x14ac:dyDescent="0.25">
      <c r="A564" s="12">
        <f ca="1">Food!N203</f>
        <v>43726</v>
      </c>
      <c r="B564" t="str">
        <f ca="1">Food!Q203</f>
        <v>Treat yourself to a yummy snack</v>
      </c>
      <c r="C564">
        <f ca="1">Food!O203</f>
        <v>2.48</v>
      </c>
    </row>
    <row r="565" spans="1:3" x14ac:dyDescent="0.25">
      <c r="A565" s="12">
        <f ca="1">Food!N204</f>
        <v>43729</v>
      </c>
      <c r="B565" t="str">
        <f ca="1">Food!Q204</f>
        <v>Satisfy a snack craving.</v>
      </c>
      <c r="C565">
        <f ca="1">Food!O204</f>
        <v>2.68</v>
      </c>
    </row>
    <row r="566" spans="1:3" x14ac:dyDescent="0.25">
      <c r="A566" s="12">
        <f ca="1">Food!N205</f>
        <v>43734</v>
      </c>
      <c r="B566" t="str">
        <f ca="1">Food!Q205</f>
        <v>Get a snack to make your hunger go away.</v>
      </c>
      <c r="C566">
        <f ca="1">Food!O205</f>
        <v>2.78</v>
      </c>
    </row>
    <row r="567" spans="1:3" x14ac:dyDescent="0.25">
      <c r="A567" s="12">
        <f ca="1">Food!N206</f>
        <v>43739</v>
      </c>
      <c r="B567" t="str">
        <f ca="1">Food!Q206</f>
        <v>Time for a snack!</v>
      </c>
      <c r="C567">
        <f ca="1">Food!O206</f>
        <v>1.59</v>
      </c>
    </row>
    <row r="568" spans="1:3" x14ac:dyDescent="0.25">
      <c r="A568" s="12">
        <f ca="1">Food!N207</f>
        <v>43743</v>
      </c>
      <c r="B568" t="str">
        <f ca="1">Food!Q207</f>
        <v>Get a snack to make your hunger go away.</v>
      </c>
      <c r="C568">
        <f ca="1">Food!O207</f>
        <v>3.01</v>
      </c>
    </row>
    <row r="569" spans="1:3" x14ac:dyDescent="0.25">
      <c r="A569" s="12">
        <f ca="1">Food!N208</f>
        <v>43744</v>
      </c>
      <c r="B569" t="str">
        <f ca="1">Food!Q208</f>
        <v>Treat yourself to a yummy snack</v>
      </c>
      <c r="C569">
        <f ca="1">Food!O208</f>
        <v>2.4300000000000002</v>
      </c>
    </row>
    <row r="570" spans="1:3" x14ac:dyDescent="0.25">
      <c r="A570" s="12">
        <f ca="1">Food!N209</f>
        <v>43748</v>
      </c>
      <c r="B570" t="str">
        <f ca="1">Food!Q209</f>
        <v>Treat yourself to a yummy snack</v>
      </c>
      <c r="C570">
        <f ca="1">Food!O209</f>
        <v>2.86</v>
      </c>
    </row>
    <row r="571" spans="1:3" x14ac:dyDescent="0.25">
      <c r="A571" s="12">
        <f ca="1">Food!N210</f>
        <v>43753</v>
      </c>
      <c r="B571" t="str">
        <f ca="1">Food!Q210</f>
        <v>Get a snack to make your hunger go away.</v>
      </c>
      <c r="C571">
        <f ca="1">Food!O210</f>
        <v>3.05</v>
      </c>
    </row>
    <row r="572" spans="1:3" x14ac:dyDescent="0.25">
      <c r="A572" s="12">
        <f ca="1">Food!N211</f>
        <v>43756</v>
      </c>
      <c r="B572" t="str">
        <f ca="1">Food!Q211</f>
        <v>Time for a snack!</v>
      </c>
      <c r="C572">
        <f ca="1">Food!O211</f>
        <v>2.13</v>
      </c>
    </row>
    <row r="573" spans="1:3" x14ac:dyDescent="0.25">
      <c r="A573" s="12">
        <f ca="1">Food!N212</f>
        <v>43757</v>
      </c>
      <c r="B573" t="str">
        <f ca="1">Food!Q212</f>
        <v>Buy something sweet.</v>
      </c>
      <c r="C573">
        <f ca="1">Food!O212</f>
        <v>2.13</v>
      </c>
    </row>
    <row r="574" spans="1:3" x14ac:dyDescent="0.25">
      <c r="A574" s="12">
        <f ca="1">Food!N213</f>
        <v>43761</v>
      </c>
      <c r="B574" t="str">
        <f ca="1">Food!Q213</f>
        <v>Time for a snack!</v>
      </c>
      <c r="C574">
        <f ca="1">Food!O213</f>
        <v>1.68</v>
      </c>
    </row>
    <row r="575" spans="1:3" x14ac:dyDescent="0.25">
      <c r="A575" s="12">
        <f ca="1">Food!N214</f>
        <v>43765</v>
      </c>
      <c r="B575" t="str">
        <f ca="1">Food!Q214</f>
        <v>Time for a snack!</v>
      </c>
      <c r="C575">
        <f ca="1">Food!O214</f>
        <v>3.43</v>
      </c>
    </row>
    <row r="576" spans="1:3" x14ac:dyDescent="0.25">
      <c r="A576" s="12">
        <f ca="1">Food!N215</f>
        <v>43769</v>
      </c>
      <c r="B576" t="str">
        <f ca="1">Food!Q215</f>
        <v>Time for a snack!</v>
      </c>
      <c r="C576">
        <f ca="1">Food!O215</f>
        <v>3.51</v>
      </c>
    </row>
    <row r="577" spans="1:3" x14ac:dyDescent="0.25">
      <c r="A577" s="12">
        <f ca="1">Food!N216</f>
        <v>43772</v>
      </c>
      <c r="B577" t="str">
        <f ca="1">Food!Q216</f>
        <v>Get a snack to make your hunger go away.</v>
      </c>
      <c r="C577">
        <f ca="1">Food!O216</f>
        <v>1.85</v>
      </c>
    </row>
    <row r="578" spans="1:3" x14ac:dyDescent="0.25">
      <c r="A578" s="12">
        <f ca="1">Food!N217</f>
        <v>43776</v>
      </c>
      <c r="B578" t="str">
        <f ca="1">Food!Q217</f>
        <v>Time for a snack!</v>
      </c>
      <c r="C578">
        <f ca="1">Food!O217</f>
        <v>1.98</v>
      </c>
    </row>
    <row r="579" spans="1:3" x14ac:dyDescent="0.25">
      <c r="A579" s="12">
        <f ca="1">Food!N218</f>
        <v>43781</v>
      </c>
      <c r="B579" t="str">
        <f ca="1">Food!Q218</f>
        <v>Buy something sweet.</v>
      </c>
      <c r="C579">
        <f ca="1">Food!O218</f>
        <v>3.35</v>
      </c>
    </row>
    <row r="580" spans="1:3" x14ac:dyDescent="0.25">
      <c r="A580" s="12">
        <f ca="1">Food!N219</f>
        <v>43783</v>
      </c>
      <c r="B580" t="str">
        <f ca="1">Food!Q219</f>
        <v>Treat yourself to a yummy snack</v>
      </c>
      <c r="C580">
        <f ca="1">Food!O219</f>
        <v>1.68</v>
      </c>
    </row>
    <row r="581" spans="1:3" x14ac:dyDescent="0.25">
      <c r="A581" s="12">
        <f ca="1">Food!N220</f>
        <v>43788</v>
      </c>
      <c r="B581" t="str">
        <f ca="1">Food!Q220</f>
        <v>Buy something sweet.</v>
      </c>
      <c r="C581">
        <f ca="1">Food!O220</f>
        <v>2.0499999999999998</v>
      </c>
    </row>
    <row r="582" spans="1:3" x14ac:dyDescent="0.25">
      <c r="A582" s="12">
        <f ca="1">Food!N221</f>
        <v>43791</v>
      </c>
      <c r="B582" t="str">
        <f ca="1">Food!Q221</f>
        <v>Time for a snack!</v>
      </c>
      <c r="C582">
        <f ca="1">Food!O221</f>
        <v>1.89</v>
      </c>
    </row>
    <row r="583" spans="1:3" x14ac:dyDescent="0.25">
      <c r="A583" s="12">
        <f ca="1">Food!N222</f>
        <v>43792</v>
      </c>
      <c r="B583" t="str">
        <f ca="1">Food!Q222</f>
        <v>Get a snack to make your hunger go away.</v>
      </c>
      <c r="C583">
        <f ca="1">Food!O222</f>
        <v>3.32</v>
      </c>
    </row>
    <row r="584" spans="1:3" x14ac:dyDescent="0.25">
      <c r="A584" s="12">
        <f ca="1">Food!N223</f>
        <v>43794</v>
      </c>
      <c r="B584" t="str">
        <f ca="1">Food!Q223</f>
        <v>Satisfy a snack craving.</v>
      </c>
      <c r="C584">
        <f ca="1">Food!O223</f>
        <v>3.06</v>
      </c>
    </row>
    <row r="585" spans="1:3" x14ac:dyDescent="0.25">
      <c r="A585" s="12">
        <f ca="1">Food!N224</f>
        <v>43798</v>
      </c>
      <c r="B585" t="str">
        <f ca="1">Food!Q224</f>
        <v>Time for a snack!</v>
      </c>
      <c r="C585">
        <f ca="1">Food!O224</f>
        <v>3.79</v>
      </c>
    </row>
    <row r="586" spans="1:3" x14ac:dyDescent="0.25">
      <c r="A586" s="12">
        <f ca="1">Food!N225</f>
        <v>43802</v>
      </c>
      <c r="B586" t="str">
        <f ca="1">Food!Q225</f>
        <v>Time for a snack!</v>
      </c>
      <c r="C586">
        <f ca="1">Food!O225</f>
        <v>2.16</v>
      </c>
    </row>
    <row r="587" spans="1:3" x14ac:dyDescent="0.25">
      <c r="A587" s="12">
        <f ca="1">Food!N226</f>
        <v>43805</v>
      </c>
      <c r="B587" t="str">
        <f ca="1">Food!Q226</f>
        <v>Get a snack to make your hunger go away.</v>
      </c>
      <c r="C587">
        <f ca="1">Food!O226</f>
        <v>2.23</v>
      </c>
    </row>
    <row r="588" spans="1:3" x14ac:dyDescent="0.25">
      <c r="A588" s="12">
        <f ca="1">Food!N227</f>
        <v>43809</v>
      </c>
      <c r="B588" t="str">
        <f ca="1">Food!Q227</f>
        <v>Time for a snack!</v>
      </c>
      <c r="C588">
        <f ca="1">Food!O227</f>
        <v>3.38</v>
      </c>
    </row>
    <row r="589" spans="1:3" x14ac:dyDescent="0.25">
      <c r="A589" s="12">
        <f ca="1">Food!N228</f>
        <v>43811</v>
      </c>
      <c r="B589" t="str">
        <f ca="1">Food!Q228</f>
        <v>Get a snack to make your hunger go away.</v>
      </c>
      <c r="C589">
        <f ca="1">Food!O228</f>
        <v>3.76</v>
      </c>
    </row>
    <row r="590" spans="1:3" x14ac:dyDescent="0.25">
      <c r="A590" s="12">
        <f ca="1">Food!N229</f>
        <v>43816</v>
      </c>
      <c r="B590" t="str">
        <f ca="1">Food!Q229</f>
        <v>Get a snack to make your hunger go away.</v>
      </c>
      <c r="C590">
        <f ca="1">Food!O229</f>
        <v>3.11</v>
      </c>
    </row>
    <row r="591" spans="1:3" x14ac:dyDescent="0.25">
      <c r="A591" s="12">
        <f ca="1">Food!N230</f>
        <v>43819</v>
      </c>
      <c r="B591" t="str">
        <f ca="1">Food!Q230</f>
        <v>Treat yourself to a yummy snack</v>
      </c>
      <c r="C591">
        <f ca="1">Food!O230</f>
        <v>1.64</v>
      </c>
    </row>
    <row r="592" spans="1:3" x14ac:dyDescent="0.25">
      <c r="A592" s="12">
        <f ca="1">Food!N231</f>
        <v>43820</v>
      </c>
      <c r="B592" t="str">
        <f ca="1">Food!Q231</f>
        <v>Get a snack to make your hunger go away.</v>
      </c>
      <c r="C592">
        <f ca="1">Food!O231</f>
        <v>3.7</v>
      </c>
    </row>
    <row r="593" spans="1:3" x14ac:dyDescent="0.25">
      <c r="A593" s="12">
        <f ca="1">Food!N232</f>
        <v>43824</v>
      </c>
      <c r="B593" t="str">
        <f ca="1">Food!Q232</f>
        <v>Buy something sweet.</v>
      </c>
      <c r="C593">
        <f ca="1">Food!O232</f>
        <v>2.89</v>
      </c>
    </row>
    <row r="594" spans="1:3" x14ac:dyDescent="0.25">
      <c r="A594" s="12">
        <f ca="1">Food!N233</f>
        <v>43826</v>
      </c>
      <c r="B594" t="str">
        <f ca="1">Food!Q233</f>
        <v>Buy something sweet.</v>
      </c>
      <c r="C594">
        <f ca="1">Food!O233</f>
        <v>2.87</v>
      </c>
    </row>
    <row r="595" spans="1:3" x14ac:dyDescent="0.25">
      <c r="A595" s="12">
        <f ca="1">Food!N234</f>
        <v>43831</v>
      </c>
      <c r="B595" t="str">
        <f ca="1">Food!Q234</f>
        <v>Satisfy a snack craving.</v>
      </c>
      <c r="C595">
        <f ca="1">Food!O234</f>
        <v>3.66</v>
      </c>
    </row>
    <row r="596" spans="1:3" x14ac:dyDescent="0.25">
      <c r="A596" s="12">
        <f ca="1">Food!N235</f>
        <v>43836</v>
      </c>
      <c r="B596" t="str">
        <f ca="1">Food!Q235</f>
        <v>Buy something sweet.</v>
      </c>
      <c r="C596">
        <f ca="1">Food!O235</f>
        <v>2.08</v>
      </c>
    </row>
    <row r="597" spans="1:3" x14ac:dyDescent="0.25">
      <c r="A597" s="12">
        <f ca="1">Food!N236</f>
        <v>43837</v>
      </c>
      <c r="B597" t="str">
        <f ca="1">Food!Q236</f>
        <v>Time for a snack!</v>
      </c>
      <c r="C597">
        <f ca="1">Food!O236</f>
        <v>3.47</v>
      </c>
    </row>
    <row r="598" spans="1:3" x14ac:dyDescent="0.25">
      <c r="A598" s="12">
        <f ca="1">Food!N237</f>
        <v>43840</v>
      </c>
      <c r="B598" t="str">
        <f ca="1">Food!Q237</f>
        <v>Satisfy a snack craving.</v>
      </c>
      <c r="C598">
        <f ca="1">Food!O237</f>
        <v>2.21</v>
      </c>
    </row>
    <row r="599" spans="1:3" x14ac:dyDescent="0.25">
      <c r="A599" s="12">
        <f ca="1">Food!N238</f>
        <v>43842</v>
      </c>
      <c r="B599" t="str">
        <f ca="1">Food!Q238</f>
        <v>Get a snack to make your hunger go away.</v>
      </c>
      <c r="C599">
        <f ca="1">Food!O238</f>
        <v>3.71</v>
      </c>
    </row>
    <row r="600" spans="1:3" x14ac:dyDescent="0.25">
      <c r="A600" s="12">
        <f ca="1">Food!N239</f>
        <v>43843</v>
      </c>
      <c r="B600" t="str">
        <f ca="1">Food!Q239</f>
        <v>Treat yourself to a yummy snack</v>
      </c>
      <c r="C600">
        <f ca="1">Food!O239</f>
        <v>3.7</v>
      </c>
    </row>
    <row r="601" spans="1:3" x14ac:dyDescent="0.25">
      <c r="A601" s="12">
        <f ca="1">Food!N240</f>
        <v>43848</v>
      </c>
      <c r="B601" t="str">
        <f ca="1">Food!Q240</f>
        <v>Time for a snack!</v>
      </c>
      <c r="C601">
        <f ca="1">Food!O240</f>
        <v>2.66</v>
      </c>
    </row>
    <row r="602" spans="1:3" x14ac:dyDescent="0.25">
      <c r="A602" s="12">
        <f ca="1">Food!N241</f>
        <v>43852</v>
      </c>
      <c r="B602" t="str">
        <f ca="1">Food!Q241</f>
        <v>Satisfy a snack craving.</v>
      </c>
      <c r="C602">
        <f ca="1">Food!O241</f>
        <v>1.88</v>
      </c>
    </row>
    <row r="603" spans="1:3" x14ac:dyDescent="0.25">
      <c r="A603" s="12">
        <f ca="1">Food!N242</f>
        <v>43853</v>
      </c>
      <c r="B603" t="str">
        <f ca="1">Food!Q242</f>
        <v>Get a snack to make your hunger go away.</v>
      </c>
      <c r="C603">
        <f ca="1">Food!O242</f>
        <v>1.84</v>
      </c>
    </row>
    <row r="604" spans="1:3" x14ac:dyDescent="0.25">
      <c r="A604" s="12">
        <f ca="1">Food!N243</f>
        <v>43857</v>
      </c>
      <c r="B604" t="str">
        <f ca="1">Food!Q243</f>
        <v>Time for a snack!</v>
      </c>
      <c r="C604">
        <f ca="1">Food!O243</f>
        <v>2.8</v>
      </c>
    </row>
    <row r="605" spans="1:3" x14ac:dyDescent="0.25">
      <c r="A605" s="12">
        <f ca="1">Food!N244</f>
        <v>43859</v>
      </c>
      <c r="B605" t="str">
        <f ca="1">Food!Q244</f>
        <v>Get a snack to make your hunger go away.</v>
      </c>
      <c r="C605">
        <f ca="1">Food!O244</f>
        <v>2.86</v>
      </c>
    </row>
    <row r="606" spans="1:3" x14ac:dyDescent="0.25">
      <c r="A606" s="12">
        <f ca="1">Food!N245</f>
        <v>43863</v>
      </c>
      <c r="B606" t="str">
        <f ca="1">Food!Q245</f>
        <v>Get a snack to make your hunger go away.</v>
      </c>
      <c r="C606">
        <f ca="1">Food!O245</f>
        <v>1.54</v>
      </c>
    </row>
    <row r="607" spans="1:3" x14ac:dyDescent="0.25">
      <c r="A607" s="12">
        <f ca="1">Food!N246</f>
        <v>43868</v>
      </c>
      <c r="B607" t="str">
        <f ca="1">Food!Q246</f>
        <v>Treat yourself to a yummy snack</v>
      </c>
      <c r="C607">
        <f ca="1">Food!O246</f>
        <v>2.02</v>
      </c>
    </row>
    <row r="608" spans="1:3" x14ac:dyDescent="0.25">
      <c r="A608" s="12">
        <f ca="1">Food!N247</f>
        <v>43873</v>
      </c>
      <c r="B608" t="str">
        <f ca="1">Food!Q247</f>
        <v>Get a snack to make your hunger go away.</v>
      </c>
      <c r="C608">
        <f ca="1">Food!O247</f>
        <v>2.6</v>
      </c>
    </row>
    <row r="609" spans="1:3" x14ac:dyDescent="0.25">
      <c r="A609" s="12">
        <f ca="1">Food!N248</f>
        <v>43876</v>
      </c>
      <c r="B609" t="str">
        <f ca="1">Food!Q248</f>
        <v>Satisfy a snack craving.</v>
      </c>
      <c r="C609">
        <f ca="1">Food!O248</f>
        <v>3.75</v>
      </c>
    </row>
    <row r="610" spans="1:3" x14ac:dyDescent="0.25">
      <c r="A610" s="12">
        <f ca="1">Food!N249</f>
        <v>43879</v>
      </c>
      <c r="B610" t="str">
        <f ca="1">Food!Q249</f>
        <v>Time for a snack!</v>
      </c>
      <c r="C610">
        <f ca="1">Food!O249</f>
        <v>2.66</v>
      </c>
    </row>
    <row r="611" spans="1:3" x14ac:dyDescent="0.25">
      <c r="A611" s="12">
        <f ca="1">Food!N250</f>
        <v>43884</v>
      </c>
      <c r="B611" t="str">
        <f ca="1">Food!Q250</f>
        <v>Satisfy a snack craving.</v>
      </c>
      <c r="C611">
        <f ca="1">Food!O250</f>
        <v>1.52</v>
      </c>
    </row>
    <row r="612" spans="1:3" x14ac:dyDescent="0.25">
      <c r="A612" s="12">
        <f ca="1">Food!N251</f>
        <v>43889</v>
      </c>
      <c r="B612" t="str">
        <f ca="1">Food!Q251</f>
        <v>Satisfy a snack craving.</v>
      </c>
      <c r="C612">
        <f ca="1">Food!O251</f>
        <v>3.52</v>
      </c>
    </row>
    <row r="613" spans="1:3" x14ac:dyDescent="0.25">
      <c r="A613" s="12">
        <f ca="1">Food!N252</f>
        <v>43893</v>
      </c>
      <c r="B613" t="str">
        <f ca="1">Food!Q252</f>
        <v>Buy something sweet.</v>
      </c>
      <c r="C613">
        <f ca="1">Food!O252</f>
        <v>1.7</v>
      </c>
    </row>
    <row r="614" spans="1:3" x14ac:dyDescent="0.25">
      <c r="A614" s="12">
        <f ca="1">Food!N253</f>
        <v>43897</v>
      </c>
      <c r="B614" t="str">
        <f ca="1">Food!Q253</f>
        <v>Buy something sweet.</v>
      </c>
      <c r="C614">
        <f ca="1">Food!O253</f>
        <v>2.58</v>
      </c>
    </row>
    <row r="615" spans="1:3" x14ac:dyDescent="0.25">
      <c r="A615" s="12">
        <f ca="1">Food!N254</f>
        <v>43901</v>
      </c>
      <c r="B615" t="str">
        <f ca="1">Food!Q254</f>
        <v>Time for a snack!</v>
      </c>
      <c r="C615">
        <f ca="1">Food!O254</f>
        <v>2.96</v>
      </c>
    </row>
    <row r="616" spans="1:3" x14ac:dyDescent="0.25">
      <c r="A616" s="12">
        <f ca="1">Food!N255</f>
        <v>43906</v>
      </c>
      <c r="B616" t="str">
        <f ca="1">Food!Q255</f>
        <v>Treat yourself to a yummy snack</v>
      </c>
      <c r="C616">
        <f ca="1">Food!O255</f>
        <v>2.52</v>
      </c>
    </row>
    <row r="617" spans="1:3" x14ac:dyDescent="0.25">
      <c r="A617" s="12">
        <f ca="1">Food!N256</f>
        <v>43907</v>
      </c>
      <c r="B617" t="str">
        <f ca="1">Food!Q256</f>
        <v>Treat yourself to a yummy snack</v>
      </c>
      <c r="C617">
        <f ca="1">Food!O256</f>
        <v>3.19</v>
      </c>
    </row>
    <row r="618" spans="1:3" x14ac:dyDescent="0.25">
      <c r="A618" s="12">
        <f ca="1">Food!N257</f>
        <v>43910</v>
      </c>
      <c r="B618" t="str">
        <f ca="1">Food!Q257</f>
        <v>Treat yourself to a yummy snack</v>
      </c>
      <c r="C618">
        <f ca="1">Food!O257</f>
        <v>1.68</v>
      </c>
    </row>
    <row r="619" spans="1:3" x14ac:dyDescent="0.25">
      <c r="A619" s="12">
        <f ca="1">Food!N258</f>
        <v>43912</v>
      </c>
      <c r="B619" t="str">
        <f ca="1">Food!Q258</f>
        <v>Time for a snack!</v>
      </c>
      <c r="C619">
        <f ca="1">Food!O258</f>
        <v>1.6</v>
      </c>
    </row>
    <row r="620" spans="1:3" x14ac:dyDescent="0.25">
      <c r="A620" s="12">
        <f ca="1">Food!N259</f>
        <v>43915</v>
      </c>
      <c r="B620" t="str">
        <f ca="1">Food!Q259</f>
        <v>Satisfy a snack craving.</v>
      </c>
      <c r="C620">
        <f ca="1">Food!O259</f>
        <v>2.0699999999999998</v>
      </c>
    </row>
    <row r="621" spans="1:3" x14ac:dyDescent="0.25">
      <c r="A621" s="12">
        <f ca="1">Food!N260</f>
        <v>43916</v>
      </c>
      <c r="B621" t="str">
        <f ca="1">Food!Q260</f>
        <v>Treat yourself to a yummy snack</v>
      </c>
      <c r="C621">
        <f ca="1">Food!O260</f>
        <v>1.56</v>
      </c>
    </row>
    <row r="622" spans="1:3" x14ac:dyDescent="0.25">
      <c r="A622" s="12">
        <f ca="1">Food!N261</f>
        <v>43921</v>
      </c>
      <c r="B622" t="str">
        <f ca="1">Food!Q261</f>
        <v>Treat yourself to a yummy snack</v>
      </c>
      <c r="C622">
        <f ca="1">Food!O261</f>
        <v>3.34</v>
      </c>
    </row>
    <row r="623" spans="1:3" x14ac:dyDescent="0.25">
      <c r="A623" s="12">
        <f ca="1">Food!N262</f>
        <v>43925</v>
      </c>
      <c r="B623" t="str">
        <f ca="1">Food!Q262</f>
        <v>Get a snack to make your hunger go away.</v>
      </c>
      <c r="C623">
        <f ca="1">Food!O262</f>
        <v>3.57</v>
      </c>
    </row>
    <row r="624" spans="1:3" x14ac:dyDescent="0.25">
      <c r="A624" s="12">
        <f ca="1">Food!N263</f>
        <v>43927</v>
      </c>
      <c r="B624" t="str">
        <f ca="1">Food!Q263</f>
        <v>Time for a snack!</v>
      </c>
      <c r="C624">
        <f ca="1">Food!O263</f>
        <v>1.9</v>
      </c>
    </row>
    <row r="625" spans="1:3" x14ac:dyDescent="0.25">
      <c r="A625" s="12">
        <f ca="1">Food!N264</f>
        <v>43931</v>
      </c>
      <c r="B625" t="str">
        <f ca="1">Food!Q264</f>
        <v>Time for a snack!</v>
      </c>
      <c r="C625">
        <f ca="1">Food!O264</f>
        <v>1.55</v>
      </c>
    </row>
    <row r="626" spans="1:3" x14ac:dyDescent="0.25">
      <c r="A626" s="12">
        <f ca="1">Food!N265</f>
        <v>43933</v>
      </c>
      <c r="B626" t="str">
        <f ca="1">Food!Q265</f>
        <v>Treat yourself to a yummy snack</v>
      </c>
      <c r="C626">
        <f ca="1">Food!O265</f>
        <v>3.03</v>
      </c>
    </row>
    <row r="627" spans="1:3" x14ac:dyDescent="0.25">
      <c r="A627" s="12">
        <f ca="1">Food!N266</f>
        <v>43938</v>
      </c>
      <c r="B627" t="str">
        <f ca="1">Food!Q266</f>
        <v>Buy something sweet.</v>
      </c>
      <c r="C627">
        <f ca="1">Food!O266</f>
        <v>3.3</v>
      </c>
    </row>
    <row r="628" spans="1:3" x14ac:dyDescent="0.25">
      <c r="A628" s="12">
        <f ca="1">Food!N267</f>
        <v>43939</v>
      </c>
      <c r="B628" t="str">
        <f ca="1">Food!Q267</f>
        <v>Get a snack to make your hunger go away.</v>
      </c>
      <c r="C628">
        <f ca="1">Food!O267</f>
        <v>3.02</v>
      </c>
    </row>
    <row r="629" spans="1:3" x14ac:dyDescent="0.25">
      <c r="A629" s="12">
        <f ca="1">Food!N268</f>
        <v>43941</v>
      </c>
      <c r="B629" t="str">
        <f ca="1">Food!Q268</f>
        <v>Time for a snack!</v>
      </c>
      <c r="C629">
        <f ca="1">Food!O268</f>
        <v>3.52</v>
      </c>
    </row>
    <row r="630" spans="1:3" x14ac:dyDescent="0.25">
      <c r="A630" s="12">
        <f ca="1">Food!N269</f>
        <v>43945</v>
      </c>
      <c r="B630" t="str">
        <f ca="1">Food!Q269</f>
        <v>Time for a snack!</v>
      </c>
      <c r="C630">
        <f ca="1">Food!O269</f>
        <v>2.95</v>
      </c>
    </row>
    <row r="631" spans="1:3" x14ac:dyDescent="0.25">
      <c r="A631" s="12">
        <f ca="1">Food!N270</f>
        <v>43949</v>
      </c>
      <c r="B631" t="str">
        <f ca="1">Food!Q270</f>
        <v>Time for a snack!</v>
      </c>
      <c r="C631">
        <f ca="1">Food!O270</f>
        <v>2.44</v>
      </c>
    </row>
    <row r="632" spans="1:3" x14ac:dyDescent="0.25">
      <c r="A632" s="12">
        <f ca="1">Food!N271</f>
        <v>43950</v>
      </c>
      <c r="B632" t="str">
        <f ca="1">Food!Q271</f>
        <v>Time for a snack!</v>
      </c>
      <c r="C632">
        <f ca="1">Food!O271</f>
        <v>2.94</v>
      </c>
    </row>
    <row r="633" spans="1:3" x14ac:dyDescent="0.25">
      <c r="A633" s="12">
        <f ca="1">Food!N272</f>
        <v>43955</v>
      </c>
      <c r="B633" t="str">
        <f ca="1">Food!Q272</f>
        <v>Time for a snack!</v>
      </c>
      <c r="C633">
        <f ca="1">Food!O272</f>
        <v>3.51</v>
      </c>
    </row>
    <row r="634" spans="1:3" x14ac:dyDescent="0.25">
      <c r="A634" s="12">
        <f ca="1">Food!N273</f>
        <v>43958</v>
      </c>
      <c r="B634" t="str">
        <f ca="1">Food!Q273</f>
        <v>Satisfy a snack craving.</v>
      </c>
      <c r="C634">
        <f ca="1">Food!O273</f>
        <v>1.79</v>
      </c>
    </row>
    <row r="635" spans="1:3" x14ac:dyDescent="0.25">
      <c r="A635" s="12">
        <f ca="1">Food!N274</f>
        <v>43960</v>
      </c>
      <c r="B635" t="str">
        <f ca="1">Food!Q274</f>
        <v>Treat yourself to a yummy snack</v>
      </c>
      <c r="C635">
        <f ca="1">Food!O274</f>
        <v>2.63</v>
      </c>
    </row>
    <row r="636" spans="1:3" x14ac:dyDescent="0.25">
      <c r="A636" s="12">
        <f ca="1">Food!N275</f>
        <v>43962</v>
      </c>
      <c r="B636" t="str">
        <f ca="1">Food!Q275</f>
        <v>Treat yourself to a yummy snack</v>
      </c>
      <c r="C636">
        <f ca="1">Food!O275</f>
        <v>3.93</v>
      </c>
    </row>
    <row r="637" spans="1:3" x14ac:dyDescent="0.25">
      <c r="A637" s="12">
        <f ca="1">Food!N276</f>
        <v>43966</v>
      </c>
      <c r="B637" t="str">
        <f ca="1">Food!Q276</f>
        <v>Treat yourself to a yummy snack</v>
      </c>
      <c r="C637">
        <f ca="1">Food!O276</f>
        <v>3.37</v>
      </c>
    </row>
    <row r="638" spans="1:3" x14ac:dyDescent="0.25">
      <c r="A638" s="12">
        <f ca="1">Food!N277</f>
        <v>43967</v>
      </c>
      <c r="B638" t="str">
        <f ca="1">Food!Q277</f>
        <v>Get a snack to make your hunger go away.</v>
      </c>
      <c r="C638">
        <f ca="1">Food!O277</f>
        <v>3.22</v>
      </c>
    </row>
    <row r="639" spans="1:3" x14ac:dyDescent="0.25">
      <c r="A639" s="12">
        <f ca="1">Food!N278</f>
        <v>43968</v>
      </c>
      <c r="B639" t="str">
        <f ca="1">Food!Q278</f>
        <v>Satisfy a snack craving.</v>
      </c>
      <c r="C639">
        <f ca="1">Food!O278</f>
        <v>3.34</v>
      </c>
    </row>
    <row r="640" spans="1:3" x14ac:dyDescent="0.25">
      <c r="A640" s="12">
        <f ca="1">Food!N279</f>
        <v>43969</v>
      </c>
      <c r="B640" t="str">
        <f ca="1">Food!Q279</f>
        <v>Treat yourself to a yummy snack</v>
      </c>
      <c r="C640">
        <f ca="1">Food!O279</f>
        <v>3.01</v>
      </c>
    </row>
    <row r="641" spans="1:3" x14ac:dyDescent="0.25">
      <c r="A641" s="12">
        <f ca="1">Food!N280</f>
        <v>43971</v>
      </c>
      <c r="B641" t="str">
        <f ca="1">Food!Q280</f>
        <v>Satisfy a snack craving.</v>
      </c>
      <c r="C641">
        <f ca="1">Food!O280</f>
        <v>3.29</v>
      </c>
    </row>
    <row r="642" spans="1:3" x14ac:dyDescent="0.25">
      <c r="A642" s="12">
        <f ca="1">Food!N281</f>
        <v>43974</v>
      </c>
      <c r="B642" t="str">
        <f ca="1">Food!Q281</f>
        <v>Get a snack to make your hunger go away.</v>
      </c>
      <c r="C642">
        <f ca="1">Food!O281</f>
        <v>3.82</v>
      </c>
    </row>
    <row r="643" spans="1:3" x14ac:dyDescent="0.25">
      <c r="A643" s="12">
        <f ca="1">Food!N282</f>
        <v>43979</v>
      </c>
      <c r="B643" t="str">
        <f ca="1">Food!Q282</f>
        <v>Buy something sweet.</v>
      </c>
      <c r="C643">
        <f ca="1">Food!O282</f>
        <v>3.69</v>
      </c>
    </row>
    <row r="644" spans="1:3" x14ac:dyDescent="0.25">
      <c r="A644" s="12">
        <f ca="1">Food!N283</f>
        <v>43984</v>
      </c>
      <c r="B644" t="str">
        <f ca="1">Food!Q283</f>
        <v>Time for a snack!</v>
      </c>
      <c r="C644">
        <f ca="1">Food!O283</f>
        <v>2.66</v>
      </c>
    </row>
    <row r="645" spans="1:3" x14ac:dyDescent="0.25">
      <c r="A645" s="12">
        <f ca="1">Food!N284</f>
        <v>43988</v>
      </c>
      <c r="B645" t="str">
        <f ca="1">Food!Q284</f>
        <v>Treat yourself to a yummy snack</v>
      </c>
      <c r="C645">
        <f ca="1">Food!O284</f>
        <v>3.46</v>
      </c>
    </row>
    <row r="646" spans="1:3" x14ac:dyDescent="0.25">
      <c r="A646" s="12">
        <f ca="1">Food!N285</f>
        <v>43993</v>
      </c>
      <c r="B646" t="str">
        <f ca="1">Food!Q285</f>
        <v>Time for a snack!</v>
      </c>
      <c r="C646">
        <f ca="1">Food!O285</f>
        <v>3.48</v>
      </c>
    </row>
    <row r="647" spans="1:3" x14ac:dyDescent="0.25">
      <c r="A647" s="12">
        <f ca="1">Food!N286</f>
        <v>43994</v>
      </c>
      <c r="B647" t="str">
        <f ca="1">Food!Q286</f>
        <v>Get a snack to make your hunger go away.</v>
      </c>
      <c r="C647">
        <f ca="1">Food!O286</f>
        <v>3.63</v>
      </c>
    </row>
    <row r="648" spans="1:3" x14ac:dyDescent="0.25">
      <c r="A648" s="12">
        <f ca="1">Food!N287</f>
        <v>43999</v>
      </c>
      <c r="B648" t="str">
        <f ca="1">Food!Q287</f>
        <v>Treat yourself to a yummy snack</v>
      </c>
      <c r="C648">
        <f ca="1">Food!O287</f>
        <v>3.85</v>
      </c>
    </row>
    <row r="649" spans="1:3" x14ac:dyDescent="0.25">
      <c r="A649" s="12">
        <f ca="1">Food!N288</f>
        <v>44002</v>
      </c>
      <c r="B649" t="str">
        <f ca="1">Food!Q288</f>
        <v>Treat yourself to a yummy snack</v>
      </c>
      <c r="C649">
        <f ca="1">Food!O288</f>
        <v>1.64</v>
      </c>
    </row>
    <row r="650" spans="1:3" x14ac:dyDescent="0.25">
      <c r="A650" s="12">
        <f ca="1">Food!N289</f>
        <v>44005</v>
      </c>
      <c r="B650" t="str">
        <f ca="1">Food!Q289</f>
        <v>Time for a snack!</v>
      </c>
      <c r="C650">
        <f ca="1">Food!O289</f>
        <v>2.09</v>
      </c>
    </row>
    <row r="651" spans="1:3" x14ac:dyDescent="0.25">
      <c r="A651" s="12">
        <f ca="1">Food!N290</f>
        <v>44010</v>
      </c>
      <c r="B651" t="str">
        <f ca="1">Food!Q290</f>
        <v>Satisfy a snack craving.</v>
      </c>
      <c r="C651">
        <f ca="1">Food!O290</f>
        <v>3.37</v>
      </c>
    </row>
    <row r="652" spans="1:3" x14ac:dyDescent="0.25">
      <c r="A652" s="12">
        <f ca="1">Food!N291</f>
        <v>44012</v>
      </c>
      <c r="B652" t="str">
        <f ca="1">Food!Q291</f>
        <v>Buy something sweet.</v>
      </c>
      <c r="C652">
        <f ca="1">Food!O291</f>
        <v>3.26</v>
      </c>
    </row>
    <row r="653" spans="1:3" x14ac:dyDescent="0.25">
      <c r="A653" s="12">
        <f ca="1">Food!N292</f>
        <v>44016</v>
      </c>
      <c r="B653" t="str">
        <f ca="1">Food!Q292</f>
        <v>Buy something sweet.</v>
      </c>
      <c r="C653">
        <f ca="1">Food!O292</f>
        <v>3.53</v>
      </c>
    </row>
    <row r="654" spans="1:3" x14ac:dyDescent="0.25">
      <c r="A654" s="12">
        <f ca="1">Food!N293</f>
        <v>44017</v>
      </c>
      <c r="B654" t="str">
        <f ca="1">Food!Q293</f>
        <v>Get a snack to make your hunger go away.</v>
      </c>
      <c r="C654">
        <f ca="1">Food!O293</f>
        <v>3.41</v>
      </c>
    </row>
    <row r="655" spans="1:3" x14ac:dyDescent="0.25">
      <c r="A655" s="12">
        <f ca="1">Food!N294</f>
        <v>44021</v>
      </c>
      <c r="B655" t="str">
        <f ca="1">Food!Q294</f>
        <v>Get a snack to make your hunger go away.</v>
      </c>
      <c r="C655">
        <f ca="1">Food!O294</f>
        <v>2.02</v>
      </c>
    </row>
    <row r="656" spans="1:3" x14ac:dyDescent="0.25">
      <c r="A656" s="12">
        <f ca="1">Food!N295</f>
        <v>44024</v>
      </c>
      <c r="B656" t="str">
        <f ca="1">Food!Q295</f>
        <v>Satisfy a snack craving.</v>
      </c>
      <c r="C656">
        <f ca="1">Food!O295</f>
        <v>3.89</v>
      </c>
    </row>
    <row r="657" spans="1:3" x14ac:dyDescent="0.25">
      <c r="A657" s="12">
        <f ca="1">Food!N296</f>
        <v>44029</v>
      </c>
      <c r="B657" t="str">
        <f ca="1">Food!Q296</f>
        <v>Get a snack to make your hunger go away.</v>
      </c>
      <c r="C657">
        <f ca="1">Food!O296</f>
        <v>3.05</v>
      </c>
    </row>
    <row r="658" spans="1:3" x14ac:dyDescent="0.25">
      <c r="A658" s="12">
        <f ca="1">Food!N297</f>
        <v>44034</v>
      </c>
      <c r="B658" t="str">
        <f ca="1">Food!Q297</f>
        <v>Time for a snack!</v>
      </c>
      <c r="C658">
        <f ca="1">Food!O297</f>
        <v>2.13</v>
      </c>
    </row>
    <row r="659" spans="1:3" x14ac:dyDescent="0.25">
      <c r="A659" s="12">
        <f ca="1">Food!N298</f>
        <v>44035</v>
      </c>
      <c r="B659" t="str">
        <f ca="1">Food!Q298</f>
        <v>Buy something sweet.</v>
      </c>
      <c r="C659">
        <f ca="1">Food!O298</f>
        <v>2.46</v>
      </c>
    </row>
    <row r="660" spans="1:3" x14ac:dyDescent="0.25">
      <c r="A660" s="12">
        <f ca="1">Food!N299</f>
        <v>44039</v>
      </c>
      <c r="B660" t="str">
        <f ca="1">Food!Q299</f>
        <v>Time for a snack!</v>
      </c>
      <c r="C660">
        <f ca="1">Food!O299</f>
        <v>1.72</v>
      </c>
    </row>
    <row r="661" spans="1:3" x14ac:dyDescent="0.25">
      <c r="A661" s="12">
        <f ca="1">Food!N300</f>
        <v>44043</v>
      </c>
      <c r="B661" t="str">
        <f ca="1">Food!Q300</f>
        <v>Satisfy a snack craving.</v>
      </c>
      <c r="C661">
        <f ca="1">Food!O300</f>
        <v>2.34</v>
      </c>
    </row>
    <row r="662" spans="1:3" x14ac:dyDescent="0.25">
      <c r="A662" s="12">
        <f ca="1">Food!N301</f>
        <v>44044</v>
      </c>
      <c r="B662" t="str">
        <f ca="1">Food!Q301</f>
        <v>Get a snack to make your hunger go away.</v>
      </c>
      <c r="C662">
        <f ca="1">Food!O301</f>
        <v>3.05</v>
      </c>
    </row>
    <row r="663" spans="1:3" x14ac:dyDescent="0.25">
      <c r="A663" s="12">
        <f ca="1">Food!N302</f>
        <v>44049</v>
      </c>
      <c r="B663" t="str">
        <f ca="1">Food!Q302</f>
        <v>Buy something sweet.</v>
      </c>
      <c r="C663">
        <f ca="1">Food!O302</f>
        <v>3.15</v>
      </c>
    </row>
    <row r="664" spans="1:3" x14ac:dyDescent="0.25">
      <c r="A664" s="12">
        <f ca="1">Food!N303</f>
        <v>44052</v>
      </c>
      <c r="B664" t="str">
        <f ca="1">Food!Q303</f>
        <v>Treat yourself to a yummy snack</v>
      </c>
      <c r="C664">
        <f ca="1">Food!O303</f>
        <v>2.1800000000000002</v>
      </c>
    </row>
    <row r="665" spans="1:3" x14ac:dyDescent="0.25">
      <c r="A665" s="12">
        <f ca="1">Food!N304</f>
        <v>44055</v>
      </c>
      <c r="B665" t="str">
        <f ca="1">Food!Q304</f>
        <v>Satisfy a snack craving.</v>
      </c>
      <c r="C665">
        <f ca="1">Food!O304</f>
        <v>2.2000000000000002</v>
      </c>
    </row>
    <row r="666" spans="1:3" x14ac:dyDescent="0.25">
      <c r="A666" s="12">
        <f ca="1">Food!N305</f>
        <v>44059</v>
      </c>
      <c r="B666" t="str">
        <f ca="1">Food!Q305</f>
        <v>Treat yourself to a yummy snack</v>
      </c>
      <c r="C666">
        <f ca="1">Food!O305</f>
        <v>2.71</v>
      </c>
    </row>
    <row r="667" spans="1:3" x14ac:dyDescent="0.25">
      <c r="A667" s="12">
        <f ca="1">Food!N306</f>
        <v>44063</v>
      </c>
      <c r="B667" t="str">
        <f ca="1">Food!Q306</f>
        <v>Buy something sweet.</v>
      </c>
      <c r="C667">
        <f ca="1">Food!O306</f>
        <v>3.26</v>
      </c>
    </row>
    <row r="668" spans="1:3" x14ac:dyDescent="0.25">
      <c r="A668" s="12">
        <f ca="1">Food!N307</f>
        <v>44065</v>
      </c>
      <c r="B668" t="str">
        <f ca="1">Food!Q307</f>
        <v>Get a snack to make your hunger go away.</v>
      </c>
      <c r="C668">
        <f ca="1">Food!O307</f>
        <v>2.72</v>
      </c>
    </row>
    <row r="669" spans="1:3" x14ac:dyDescent="0.25">
      <c r="A669" s="12">
        <f ca="1">Food!N308</f>
        <v>44066</v>
      </c>
      <c r="B669" t="str">
        <f ca="1">Food!Q308</f>
        <v>Time for a snack!</v>
      </c>
      <c r="C669">
        <f ca="1">Food!O308</f>
        <v>2.98</v>
      </c>
    </row>
    <row r="670" spans="1:3" x14ac:dyDescent="0.25">
      <c r="A670" s="12">
        <f ca="1">Food!N309</f>
        <v>44069</v>
      </c>
      <c r="B670" t="str">
        <f ca="1">Food!Q309</f>
        <v>Buy something sweet.</v>
      </c>
      <c r="C670">
        <f ca="1">Food!O309</f>
        <v>2.1800000000000002</v>
      </c>
    </row>
    <row r="671" spans="1:3" x14ac:dyDescent="0.25">
      <c r="A671" s="12">
        <f ca="1">Food!N310</f>
        <v>44072</v>
      </c>
      <c r="B671" t="str">
        <f ca="1">Food!Q310</f>
        <v>Satisfy a snack craving.</v>
      </c>
      <c r="C671">
        <f ca="1">Food!O310</f>
        <v>2.72</v>
      </c>
    </row>
    <row r="672" spans="1:3" x14ac:dyDescent="0.25">
      <c r="A672" s="12">
        <f ca="1">Food!N311</f>
        <v>44074</v>
      </c>
      <c r="B672" t="str">
        <f ca="1">Food!Q311</f>
        <v>Satisfy a snack craving.</v>
      </c>
      <c r="C672">
        <f ca="1">Food!O311</f>
        <v>2.11</v>
      </c>
    </row>
    <row r="673" spans="1:3" x14ac:dyDescent="0.25">
      <c r="A673" s="12">
        <f ca="1">Food!N312</f>
        <v>44075</v>
      </c>
      <c r="B673" t="str">
        <f ca="1">Food!Q312</f>
        <v>Treat yourself to a yummy snack</v>
      </c>
      <c r="C673">
        <f ca="1">Food!O312</f>
        <v>2.94</v>
      </c>
    </row>
    <row r="674" spans="1:3" x14ac:dyDescent="0.25">
      <c r="A674" s="12">
        <f ca="1">Food!N313</f>
        <v>44077</v>
      </c>
      <c r="B674" t="str">
        <f ca="1">Food!Q313</f>
        <v>Get a snack to make your hunger go away.</v>
      </c>
      <c r="C674">
        <f ca="1">Food!O313</f>
        <v>3.19</v>
      </c>
    </row>
    <row r="675" spans="1:3" x14ac:dyDescent="0.25">
      <c r="A675" s="12">
        <f ca="1">Food!N314</f>
        <v>44081</v>
      </c>
      <c r="B675" t="str">
        <f ca="1">Food!Q314</f>
        <v>Time for a snack!</v>
      </c>
      <c r="C675">
        <f ca="1">Food!O314</f>
        <v>3.11</v>
      </c>
    </row>
    <row r="676" spans="1:3" x14ac:dyDescent="0.25">
      <c r="A676" s="12">
        <f ca="1">Food!N315</f>
        <v>44085</v>
      </c>
      <c r="B676" t="str">
        <f ca="1">Food!Q315</f>
        <v>Buy something sweet.</v>
      </c>
      <c r="C676">
        <f ca="1">Food!O315</f>
        <v>3.44</v>
      </c>
    </row>
    <row r="677" spans="1:3" x14ac:dyDescent="0.25">
      <c r="A677" s="12">
        <f ca="1">Food!N316</f>
        <v>44087</v>
      </c>
      <c r="B677" t="str">
        <f ca="1">Food!Q316</f>
        <v>Buy something sweet.</v>
      </c>
      <c r="C677">
        <f ca="1">Food!O316</f>
        <v>3.51</v>
      </c>
    </row>
    <row r="678" spans="1:3" x14ac:dyDescent="0.25">
      <c r="A678" s="12">
        <f ca="1">Food!N317</f>
        <v>44088</v>
      </c>
      <c r="B678" t="str">
        <f ca="1">Food!Q317</f>
        <v>Get a snack to make your hunger go away.</v>
      </c>
      <c r="C678">
        <f ca="1">Food!O317</f>
        <v>2.76</v>
      </c>
    </row>
    <row r="679" spans="1:3" x14ac:dyDescent="0.25">
      <c r="A679" s="12">
        <f ca="1">Food!N318</f>
        <v>44091</v>
      </c>
      <c r="B679" t="str">
        <f ca="1">Food!Q318</f>
        <v>Buy something sweet.</v>
      </c>
      <c r="C679">
        <f ca="1">Food!O318</f>
        <v>3.89</v>
      </c>
    </row>
    <row r="680" spans="1:3" x14ac:dyDescent="0.25">
      <c r="A680" s="12">
        <f ca="1">Food!N319</f>
        <v>44094</v>
      </c>
      <c r="B680" t="str">
        <f ca="1">Food!Q319</f>
        <v>Satisfy a snack craving.</v>
      </c>
      <c r="C680">
        <f ca="1">Food!O319</f>
        <v>2.97</v>
      </c>
    </row>
    <row r="681" spans="1:3" x14ac:dyDescent="0.25">
      <c r="A681" s="12">
        <f ca="1">Food!N320</f>
        <v>44099</v>
      </c>
      <c r="B681" t="str">
        <f ca="1">Food!Q320</f>
        <v>Buy something sweet.</v>
      </c>
      <c r="C681">
        <f ca="1">Food!O320</f>
        <v>2.82</v>
      </c>
    </row>
    <row r="682" spans="1:3" x14ac:dyDescent="0.25">
      <c r="A682" s="12">
        <f ca="1">Food!N321</f>
        <v>44103</v>
      </c>
      <c r="B682" t="str">
        <f ca="1">Food!Q321</f>
        <v>Buy something sweet.</v>
      </c>
      <c r="C682">
        <f ca="1">Food!O321</f>
        <v>1.95</v>
      </c>
    </row>
    <row r="683" spans="1:3" x14ac:dyDescent="0.25">
      <c r="A683" s="12">
        <f ca="1">Food!N322</f>
        <v>44107</v>
      </c>
      <c r="B683" t="str">
        <f ca="1">Food!Q322</f>
        <v>Get a snack to make your hunger go away.</v>
      </c>
      <c r="C683">
        <f ca="1">Food!O322</f>
        <v>3.37</v>
      </c>
    </row>
    <row r="684" spans="1:3" x14ac:dyDescent="0.25">
      <c r="A684" s="12">
        <f ca="1">Food!N323</f>
        <v>44108</v>
      </c>
      <c r="B684" t="str">
        <f ca="1">Food!Q323</f>
        <v>Satisfy a snack craving.</v>
      </c>
      <c r="C684">
        <f ca="1">Food!O323</f>
        <v>2.0299999999999998</v>
      </c>
    </row>
    <row r="685" spans="1:3" x14ac:dyDescent="0.25">
      <c r="A685" s="12">
        <f ca="1">Food!N324</f>
        <v>44109</v>
      </c>
      <c r="B685" t="str">
        <f ca="1">Food!Q324</f>
        <v>Satisfy a snack craving.</v>
      </c>
      <c r="C685">
        <f ca="1">Food!O324</f>
        <v>2.85</v>
      </c>
    </row>
    <row r="686" spans="1:3" x14ac:dyDescent="0.25">
      <c r="A686" s="12">
        <f ca="1">Food!N325</f>
        <v>44113</v>
      </c>
      <c r="B686" t="str">
        <f ca="1">Food!Q325</f>
        <v>Treat yourself to a yummy snack</v>
      </c>
      <c r="C686">
        <f ca="1">Food!O325</f>
        <v>1.73</v>
      </c>
    </row>
    <row r="687" spans="1:3" x14ac:dyDescent="0.25">
      <c r="A687" s="12">
        <f ca="1">Food!N326</f>
        <v>44117</v>
      </c>
      <c r="B687" t="str">
        <f ca="1">Food!Q326</f>
        <v>Satisfy a snack craving.</v>
      </c>
      <c r="C687">
        <f ca="1">Food!O326</f>
        <v>2.88</v>
      </c>
    </row>
    <row r="688" spans="1:3" x14ac:dyDescent="0.25">
      <c r="A688" s="12">
        <f ca="1">Food!N327</f>
        <v>44118</v>
      </c>
      <c r="B688" t="str">
        <f ca="1">Food!Q327</f>
        <v>Treat yourself to a yummy snack</v>
      </c>
      <c r="C688">
        <f ca="1">Food!O327</f>
        <v>3.72</v>
      </c>
    </row>
    <row r="689" spans="1:3" x14ac:dyDescent="0.25">
      <c r="A689" s="12">
        <f ca="1">Food!N328</f>
        <v>44120</v>
      </c>
      <c r="B689" t="str">
        <f ca="1">Food!Q328</f>
        <v>Treat yourself to a yummy snack</v>
      </c>
      <c r="C689">
        <f ca="1">Food!O328</f>
        <v>3.8</v>
      </c>
    </row>
    <row r="690" spans="1:3" x14ac:dyDescent="0.25">
      <c r="A690" s="12">
        <f ca="1">Food!N329</f>
        <v>44125</v>
      </c>
      <c r="B690" t="str">
        <f ca="1">Food!Q329</f>
        <v>Buy something sweet.</v>
      </c>
      <c r="C690">
        <f ca="1">Food!O329</f>
        <v>2.74</v>
      </c>
    </row>
    <row r="691" spans="1:3" x14ac:dyDescent="0.25">
      <c r="A691" s="12">
        <f ca="1">Food!N330</f>
        <v>44126</v>
      </c>
      <c r="B691" t="str">
        <f ca="1">Food!Q330</f>
        <v>Time for a snack!</v>
      </c>
      <c r="C691">
        <f ca="1">Food!O330</f>
        <v>2.94</v>
      </c>
    </row>
    <row r="692" spans="1:3" x14ac:dyDescent="0.25">
      <c r="A692" s="12">
        <f ca="1">Food!N331</f>
        <v>44129</v>
      </c>
      <c r="B692" t="str">
        <f ca="1">Food!Q331</f>
        <v>Treat yourself to a yummy snack</v>
      </c>
      <c r="C692">
        <f ca="1">Food!O331</f>
        <v>2.52</v>
      </c>
    </row>
    <row r="693" spans="1:3" x14ac:dyDescent="0.25">
      <c r="A693" s="12">
        <f ca="1">Food!N332</f>
        <v>44133</v>
      </c>
      <c r="B693" t="str">
        <f ca="1">Food!Q332</f>
        <v>Get a snack to make your hunger go away.</v>
      </c>
      <c r="C693">
        <f ca="1">Food!O332</f>
        <v>2.0299999999999998</v>
      </c>
    </row>
    <row r="694" spans="1:3" x14ac:dyDescent="0.25">
      <c r="A694" s="12">
        <f ca="1">Food!N333</f>
        <v>44135</v>
      </c>
      <c r="B694" t="str">
        <f ca="1">Food!Q333</f>
        <v>Buy something sweet.</v>
      </c>
      <c r="C694">
        <f ca="1">Food!O333</f>
        <v>1.55</v>
      </c>
    </row>
    <row r="695" spans="1:3" x14ac:dyDescent="0.25">
      <c r="A695" s="12">
        <f ca="1">Food!N334</f>
        <v>44136</v>
      </c>
      <c r="B695" t="str">
        <f ca="1">Food!Q334</f>
        <v>Buy something sweet.</v>
      </c>
      <c r="C695">
        <f ca="1">Food!O334</f>
        <v>3.94</v>
      </c>
    </row>
    <row r="696" spans="1:3" x14ac:dyDescent="0.25">
      <c r="A696" s="12">
        <f ca="1">Food!N335</f>
        <v>44140</v>
      </c>
      <c r="B696" t="str">
        <f ca="1">Food!Q335</f>
        <v>Get a snack to make your hunger go away.</v>
      </c>
      <c r="C696">
        <f ca="1">Food!O335</f>
        <v>3.2</v>
      </c>
    </row>
    <row r="697" spans="1:3" x14ac:dyDescent="0.25">
      <c r="A697" s="12">
        <f ca="1">Food!N336</f>
        <v>44143</v>
      </c>
      <c r="B697" t="str">
        <f ca="1">Food!Q336</f>
        <v>Treat yourself to a yummy snack</v>
      </c>
      <c r="C697">
        <f ca="1">Food!O336</f>
        <v>1.63</v>
      </c>
    </row>
    <row r="698" spans="1:3" x14ac:dyDescent="0.25">
      <c r="A698" s="12">
        <f ca="1">Food!N337</f>
        <v>44148</v>
      </c>
      <c r="B698" t="str">
        <f ca="1">Food!Q337</f>
        <v>Time for a snack!</v>
      </c>
      <c r="C698">
        <f ca="1">Food!O337</f>
        <v>3.93</v>
      </c>
    </row>
    <row r="699" spans="1:3" x14ac:dyDescent="0.25">
      <c r="A699" s="12">
        <f ca="1">Food!N338</f>
        <v>44152</v>
      </c>
      <c r="B699" t="str">
        <f ca="1">Food!Q338</f>
        <v>Treat yourself to a yummy snack</v>
      </c>
      <c r="C699">
        <f ca="1">Food!O338</f>
        <v>2.21</v>
      </c>
    </row>
    <row r="700" spans="1:3" x14ac:dyDescent="0.25">
      <c r="A700" s="12">
        <f ca="1">Food!N339</f>
        <v>44157</v>
      </c>
      <c r="B700" t="str">
        <f ca="1">Food!Q339</f>
        <v>Time for a snack!</v>
      </c>
      <c r="C700">
        <f ca="1">Food!O339</f>
        <v>2.0499999999999998</v>
      </c>
    </row>
    <row r="701" spans="1:3" x14ac:dyDescent="0.25">
      <c r="A701" s="12">
        <f ca="1">Food!N340</f>
        <v>44160</v>
      </c>
      <c r="B701" t="str">
        <f ca="1">Food!Q340</f>
        <v>Treat yourself to a yummy snack</v>
      </c>
      <c r="C701">
        <f ca="1">Food!O340</f>
        <v>2.84</v>
      </c>
    </row>
    <row r="702" spans="1:3" x14ac:dyDescent="0.25">
      <c r="A702" s="12">
        <f ca="1">Food!N341</f>
        <v>44162</v>
      </c>
      <c r="B702" t="str">
        <f ca="1">Food!Q341</f>
        <v>Treat yourself to a yummy snack</v>
      </c>
      <c r="C702">
        <f ca="1">Food!O341</f>
        <v>1.6</v>
      </c>
    </row>
    <row r="703" spans="1:3" x14ac:dyDescent="0.25">
      <c r="A703" s="12">
        <f ca="1">Food!N342</f>
        <v>44164</v>
      </c>
      <c r="B703" t="str">
        <f ca="1">Food!Q342</f>
        <v>Treat yourself to a yummy snack</v>
      </c>
      <c r="C703">
        <f ca="1">Food!O342</f>
        <v>3.06</v>
      </c>
    </row>
    <row r="704" spans="1:3" x14ac:dyDescent="0.25">
      <c r="A704" s="12">
        <f ca="1">Food!N343</f>
        <v>44165</v>
      </c>
      <c r="B704" t="str">
        <f ca="1">Food!Q343</f>
        <v>Get a snack to make your hunger go away.</v>
      </c>
      <c r="C704">
        <f ca="1">Food!O343</f>
        <v>1.55</v>
      </c>
    </row>
    <row r="705" spans="1:3" x14ac:dyDescent="0.25">
      <c r="A705" s="12">
        <f ca="1">Food!N344</f>
        <v>44166</v>
      </c>
      <c r="B705" t="str">
        <f ca="1">Food!Q344</f>
        <v>Satisfy a snack craving.</v>
      </c>
      <c r="C705">
        <f ca="1">Food!O344</f>
        <v>2.9</v>
      </c>
    </row>
    <row r="706" spans="1:3" x14ac:dyDescent="0.25">
      <c r="A706" s="12">
        <f ca="1">Food!N345</f>
        <v>44171</v>
      </c>
      <c r="B706" t="str">
        <f ca="1">Food!Q345</f>
        <v>Get a snack to make your hunger go away.</v>
      </c>
      <c r="C706">
        <f ca="1">Food!O345</f>
        <v>1.58</v>
      </c>
    </row>
    <row r="707" spans="1:3" x14ac:dyDescent="0.25">
      <c r="A707" s="12">
        <f ca="1">Food!N346</f>
        <v>44174</v>
      </c>
      <c r="B707" t="str">
        <f ca="1">Food!Q346</f>
        <v>Time for a snack!</v>
      </c>
      <c r="C707">
        <f ca="1">Food!O346</f>
        <v>2.54</v>
      </c>
    </row>
    <row r="708" spans="1:3" x14ac:dyDescent="0.25">
      <c r="A708" s="12">
        <f ca="1">Food!N347</f>
        <v>44178</v>
      </c>
      <c r="B708" t="str">
        <f ca="1">Food!Q347</f>
        <v>Get a snack to make your hunger go away.</v>
      </c>
      <c r="C708">
        <f ca="1">Food!O347</f>
        <v>3.68</v>
      </c>
    </row>
    <row r="709" spans="1:3" x14ac:dyDescent="0.25">
      <c r="A709" s="12">
        <f ca="1">Food!N348</f>
        <v>44179</v>
      </c>
      <c r="B709" t="str">
        <f ca="1">Food!Q348</f>
        <v>Buy something sweet.</v>
      </c>
      <c r="C709">
        <f ca="1">Food!O348</f>
        <v>2.21</v>
      </c>
    </row>
    <row r="710" spans="1:3" x14ac:dyDescent="0.25">
      <c r="A710" s="12">
        <f ca="1">Food!N349</f>
        <v>44180</v>
      </c>
      <c r="B710" t="str">
        <f ca="1">Food!Q349</f>
        <v>Get a snack to make your hunger go away.</v>
      </c>
      <c r="C710">
        <f ca="1">Food!O349</f>
        <v>3.2</v>
      </c>
    </row>
    <row r="711" spans="1:3" x14ac:dyDescent="0.25">
      <c r="A711" s="12">
        <f ca="1">Food!N350</f>
        <v>44181</v>
      </c>
      <c r="B711" t="str">
        <f ca="1">Food!Q350</f>
        <v>Time for a snack!</v>
      </c>
      <c r="C711">
        <f ca="1">Food!O350</f>
        <v>3.27</v>
      </c>
    </row>
    <row r="712" spans="1:3" x14ac:dyDescent="0.25">
      <c r="A712" s="12">
        <f ca="1">Food!N351</f>
        <v>44182</v>
      </c>
      <c r="B712" t="str">
        <f ca="1">Food!Q351</f>
        <v>Get a snack to make your hunger go away.</v>
      </c>
      <c r="C712">
        <f ca="1">Food!O351</f>
        <v>2.4</v>
      </c>
    </row>
    <row r="713" spans="1:3" x14ac:dyDescent="0.25">
      <c r="A713" s="12">
        <f ca="1">Food!N352</f>
        <v>44186</v>
      </c>
      <c r="B713" t="str">
        <f ca="1">Food!Q352</f>
        <v>Treat yourself to a yummy snack</v>
      </c>
      <c r="C713">
        <f ca="1">Food!O352</f>
        <v>2.37</v>
      </c>
    </row>
    <row r="714" spans="1:3" x14ac:dyDescent="0.25">
      <c r="A714" s="12">
        <f ca="1">Food!N353</f>
        <v>44187</v>
      </c>
      <c r="B714" t="str">
        <f ca="1">Food!Q353</f>
        <v>Time for a snack!</v>
      </c>
      <c r="C714">
        <f ca="1">Food!O353</f>
        <v>3.32</v>
      </c>
    </row>
    <row r="715" spans="1:3" x14ac:dyDescent="0.25">
      <c r="A715" s="12">
        <f ca="1">Food!N354</f>
        <v>44192</v>
      </c>
      <c r="B715" t="str">
        <f ca="1">Food!Q354</f>
        <v>Treat yourself to a yummy snack</v>
      </c>
      <c r="C715">
        <f ca="1">Food!O354</f>
        <v>2.0299999999999998</v>
      </c>
    </row>
    <row r="716" spans="1:3" x14ac:dyDescent="0.25">
      <c r="A716" s="12">
        <f ca="1">Food!N355</f>
        <v>44195</v>
      </c>
      <c r="B716" t="str">
        <f ca="1">Food!Q355</f>
        <v>Treat yourself to a yummy snack</v>
      </c>
      <c r="C716">
        <f ca="1">Food!O355</f>
        <v>1.8</v>
      </c>
    </row>
    <row r="717" spans="1:3" x14ac:dyDescent="0.25">
      <c r="A717" s="12">
        <f ca="1">Food!N356</f>
        <v>44196</v>
      </c>
      <c r="B717" t="str">
        <f ca="1">Food!Q356</f>
        <v>Buy something sweet.</v>
      </c>
      <c r="C717">
        <f ca="1">Food!O356</f>
        <v>1.94</v>
      </c>
    </row>
    <row r="718" spans="1:3" x14ac:dyDescent="0.25">
      <c r="A718" s="12">
        <f ca="1">Food!N357</f>
        <v>44201</v>
      </c>
      <c r="B718" t="str">
        <f ca="1">Food!Q357</f>
        <v>Get a snack to make your hunger go away.</v>
      </c>
      <c r="C718">
        <f ca="1">Food!O357</f>
        <v>3.66</v>
      </c>
    </row>
    <row r="719" spans="1:3" x14ac:dyDescent="0.25">
      <c r="A719" s="12">
        <f ca="1">Food!N358</f>
        <v>44202</v>
      </c>
      <c r="B719" t="str">
        <f ca="1">Food!Q358</f>
        <v>Treat yourself to a yummy snack</v>
      </c>
      <c r="C719">
        <f ca="1">Food!O358</f>
        <v>1.92</v>
      </c>
    </row>
    <row r="720" spans="1:3" x14ac:dyDescent="0.25">
      <c r="A720" s="12">
        <f ca="1">Food!N359</f>
        <v>44207</v>
      </c>
      <c r="B720" t="str">
        <f ca="1">Food!Q359</f>
        <v>Treat yourself to a yummy snack</v>
      </c>
      <c r="C720">
        <f ca="1">Food!O359</f>
        <v>2.0699999999999998</v>
      </c>
    </row>
    <row r="721" spans="1:3" x14ac:dyDescent="0.25">
      <c r="A721" s="12">
        <f ca="1">Food!N360</f>
        <v>44212</v>
      </c>
      <c r="B721" t="str">
        <f ca="1">Food!Q360</f>
        <v>Time for a snack!</v>
      </c>
      <c r="C721">
        <f ca="1">Food!O360</f>
        <v>1.75</v>
      </c>
    </row>
    <row r="722" spans="1:3" x14ac:dyDescent="0.25">
      <c r="A722" s="12">
        <f ca="1">Food!N361</f>
        <v>44214</v>
      </c>
      <c r="B722" t="str">
        <f ca="1">Food!Q361</f>
        <v>Get a snack to make your hunger go away.</v>
      </c>
      <c r="C722">
        <f ca="1">Food!O361</f>
        <v>3.1</v>
      </c>
    </row>
    <row r="723" spans="1:3" x14ac:dyDescent="0.25">
      <c r="A723" s="12">
        <f ca="1">Food!N362</f>
        <v>44219</v>
      </c>
      <c r="B723" t="str">
        <f ca="1">Food!Q362</f>
        <v>Buy something sweet.</v>
      </c>
      <c r="C723">
        <f ca="1">Food!O362</f>
        <v>1.89</v>
      </c>
    </row>
    <row r="724" spans="1:3" x14ac:dyDescent="0.25">
      <c r="A724" s="12">
        <f ca="1">Food!N363</f>
        <v>44220</v>
      </c>
      <c r="B724" t="str">
        <f ca="1">Food!Q363</f>
        <v>Buy something sweet.</v>
      </c>
      <c r="C724">
        <f ca="1">Food!O363</f>
        <v>3.4</v>
      </c>
    </row>
    <row r="725" spans="1:3" x14ac:dyDescent="0.25">
      <c r="A725" s="12">
        <f ca="1">Food!N364</f>
        <v>44224</v>
      </c>
      <c r="B725" t="str">
        <f ca="1">Food!Q364</f>
        <v>Get a snack to make your hunger go away.</v>
      </c>
      <c r="C725">
        <f ca="1">Food!O364</f>
        <v>2.17</v>
      </c>
    </row>
    <row r="726" spans="1:3" x14ac:dyDescent="0.25">
      <c r="A726" s="12">
        <f ca="1">Food!N365</f>
        <v>44225</v>
      </c>
      <c r="B726" t="str">
        <f ca="1">Food!Q365</f>
        <v>Buy something sweet.</v>
      </c>
      <c r="C726">
        <f ca="1">Food!O365</f>
        <v>2.59</v>
      </c>
    </row>
    <row r="727" spans="1:3" x14ac:dyDescent="0.25">
      <c r="A727" s="12">
        <f ca="1">Food!N366</f>
        <v>44229</v>
      </c>
      <c r="B727" t="str">
        <f ca="1">Food!Q366</f>
        <v>Satisfy a snack craving.</v>
      </c>
      <c r="C727">
        <f ca="1">Food!O366</f>
        <v>2.4700000000000002</v>
      </c>
    </row>
    <row r="728" spans="1:3" x14ac:dyDescent="0.25">
      <c r="A728" s="12">
        <f ca="1">Food!N367</f>
        <v>44230</v>
      </c>
      <c r="B728" t="str">
        <f ca="1">Food!Q367</f>
        <v>Get a snack to make your hunger go away.</v>
      </c>
      <c r="C728">
        <f ca="1">Food!O367</f>
        <v>1.8</v>
      </c>
    </row>
    <row r="729" spans="1:3" x14ac:dyDescent="0.25">
      <c r="A729" s="12">
        <f ca="1">Food!N368</f>
        <v>44235</v>
      </c>
      <c r="B729" t="str">
        <f ca="1">Food!Q368</f>
        <v>Buy something sweet.</v>
      </c>
      <c r="C729">
        <f ca="1">Food!O368</f>
        <v>2.08</v>
      </c>
    </row>
    <row r="730" spans="1:3" x14ac:dyDescent="0.25">
      <c r="A730" s="12">
        <f ca="1">Food!N369</f>
        <v>44240</v>
      </c>
      <c r="B730" t="str">
        <f ca="1">Food!Q369</f>
        <v>Buy something sweet.</v>
      </c>
      <c r="C730">
        <f ca="1">Food!O369</f>
        <v>3.26</v>
      </c>
    </row>
    <row r="731" spans="1:3" x14ac:dyDescent="0.25">
      <c r="A731" s="12">
        <f ca="1">Food!N370</f>
        <v>44245</v>
      </c>
      <c r="B731" t="str">
        <f ca="1">Food!Q370</f>
        <v>Time for a snack!</v>
      </c>
      <c r="C731">
        <f ca="1">Food!O370</f>
        <v>1.57</v>
      </c>
    </row>
    <row r="732" spans="1:3" x14ac:dyDescent="0.25">
      <c r="A732" s="12">
        <f ca="1">Food!N371</f>
        <v>44250</v>
      </c>
      <c r="B732" t="str">
        <f ca="1">Food!Q371</f>
        <v>Satisfy a snack craving.</v>
      </c>
      <c r="C732">
        <f ca="1">Food!O371</f>
        <v>1.63</v>
      </c>
    </row>
    <row r="733" spans="1:3" x14ac:dyDescent="0.25">
      <c r="A733" s="12">
        <f ca="1">Food!N372</f>
        <v>44252</v>
      </c>
      <c r="B733" t="str">
        <f ca="1">Food!Q372</f>
        <v>Get a snack to make your hunger go away.</v>
      </c>
      <c r="C733">
        <f ca="1">Food!O372</f>
        <v>2.2200000000000002</v>
      </c>
    </row>
    <row r="734" spans="1:3" x14ac:dyDescent="0.25">
      <c r="A734" s="12">
        <f ca="1">Food!N373</f>
        <v>44254</v>
      </c>
      <c r="B734" t="str">
        <f ca="1">Food!Q373</f>
        <v>Get a snack to make your hunger go away.</v>
      </c>
      <c r="C734">
        <f ca="1">Food!O373</f>
        <v>2.33</v>
      </c>
    </row>
    <row r="735" spans="1:3" x14ac:dyDescent="0.25">
      <c r="A735" s="12">
        <f ca="1">Food!N374</f>
        <v>44255</v>
      </c>
      <c r="B735" t="str">
        <f ca="1">Food!Q374</f>
        <v>Treat yourself to a yummy snack</v>
      </c>
      <c r="C735">
        <f ca="1">Food!O374</f>
        <v>2.04</v>
      </c>
    </row>
    <row r="736" spans="1:3" x14ac:dyDescent="0.25">
      <c r="A736" s="12">
        <f ca="1">Food!N375</f>
        <v>44257</v>
      </c>
      <c r="B736" t="str">
        <f ca="1">Food!Q375</f>
        <v>Get a snack to make your hunger go away.</v>
      </c>
      <c r="C736">
        <f ca="1">Food!O375</f>
        <v>3.21</v>
      </c>
    </row>
    <row r="737" spans="1:3" x14ac:dyDescent="0.25">
      <c r="A737" s="12">
        <f ca="1">Food!N376</f>
        <v>44260</v>
      </c>
      <c r="B737" t="str">
        <f ca="1">Food!Q376</f>
        <v>Satisfy a snack craving.</v>
      </c>
      <c r="C737">
        <f ca="1">Food!O376</f>
        <v>3.35</v>
      </c>
    </row>
    <row r="738" spans="1:3" x14ac:dyDescent="0.25">
      <c r="A738" s="12">
        <f ca="1">Food!N377</f>
        <v>44261</v>
      </c>
      <c r="B738" t="str">
        <f ca="1">Food!Q377</f>
        <v>Time for a snack!</v>
      </c>
      <c r="C738">
        <f ca="1">Food!O377</f>
        <v>1.9</v>
      </c>
    </row>
    <row r="739" spans="1:3" x14ac:dyDescent="0.25">
      <c r="A739" s="12">
        <f ca="1">Food!N378</f>
        <v>44263</v>
      </c>
      <c r="B739" t="str">
        <f ca="1">Food!Q378</f>
        <v>Satisfy a snack craving.</v>
      </c>
      <c r="C739">
        <f ca="1">Food!O378</f>
        <v>2.16</v>
      </c>
    </row>
    <row r="740" spans="1:3" x14ac:dyDescent="0.25">
      <c r="A740" s="12">
        <f ca="1">Food!N379</f>
        <v>44266</v>
      </c>
      <c r="B740" t="str">
        <f ca="1">Food!Q379</f>
        <v>Treat yourself to a yummy snack</v>
      </c>
      <c r="C740">
        <f ca="1">Food!O379</f>
        <v>1.95</v>
      </c>
    </row>
    <row r="741" spans="1:3" x14ac:dyDescent="0.25">
      <c r="A741" s="12">
        <f ca="1">Food!N380</f>
        <v>44267</v>
      </c>
      <c r="B741" t="str">
        <f ca="1">Food!Q380</f>
        <v>Treat yourself to a yummy snack</v>
      </c>
      <c r="C741">
        <f ca="1">Food!O380</f>
        <v>2.17</v>
      </c>
    </row>
    <row r="742" spans="1:3" x14ac:dyDescent="0.25">
      <c r="A742" s="12">
        <f ca="1">Food!N381</f>
        <v>44268</v>
      </c>
      <c r="B742" t="str">
        <f ca="1">Food!Q381</f>
        <v>Time for a snack!</v>
      </c>
      <c r="C742">
        <f ca="1">Food!O381</f>
        <v>2.13</v>
      </c>
    </row>
    <row r="743" spans="1:3" x14ac:dyDescent="0.25">
      <c r="A743" s="12">
        <f ca="1">Food!N382</f>
        <v>44272</v>
      </c>
      <c r="B743" t="str">
        <f ca="1">Food!Q382</f>
        <v>Treat yourself to a yummy snack</v>
      </c>
      <c r="C743">
        <f ca="1">Food!O382</f>
        <v>2.15</v>
      </c>
    </row>
    <row r="744" spans="1:3" x14ac:dyDescent="0.25">
      <c r="A744" s="12">
        <f ca="1">Food!N383</f>
        <v>44276</v>
      </c>
      <c r="B744" t="str">
        <f ca="1">Food!Q383</f>
        <v>Get a snack to make your hunger go away.</v>
      </c>
      <c r="C744">
        <f ca="1">Food!O383</f>
        <v>2.37</v>
      </c>
    </row>
    <row r="745" spans="1:3" x14ac:dyDescent="0.25">
      <c r="A745" s="12">
        <f ca="1">Food!N384</f>
        <v>44278</v>
      </c>
      <c r="B745" t="str">
        <f ca="1">Food!Q384</f>
        <v>Time for a snack!</v>
      </c>
      <c r="C745">
        <f ca="1">Food!O384</f>
        <v>2.6</v>
      </c>
    </row>
    <row r="746" spans="1:3" x14ac:dyDescent="0.25">
      <c r="A746" s="12">
        <f ca="1">Food!N385</f>
        <v>44283</v>
      </c>
      <c r="B746" t="str">
        <f ca="1">Food!Q385</f>
        <v>Treat yourself to a yummy snack</v>
      </c>
      <c r="C746">
        <f ca="1">Food!O385</f>
        <v>1.75</v>
      </c>
    </row>
    <row r="747" spans="1:3" x14ac:dyDescent="0.25">
      <c r="A747" s="12">
        <f ca="1">Food!N386</f>
        <v>44286</v>
      </c>
      <c r="B747" t="str">
        <f ca="1">Food!Q386</f>
        <v>Time for a snack!</v>
      </c>
      <c r="C747">
        <f ca="1">Food!O386</f>
        <v>1.77</v>
      </c>
    </row>
    <row r="748" spans="1:3" x14ac:dyDescent="0.25">
      <c r="A748" s="12">
        <f ca="1">Food!N387</f>
        <v>44288</v>
      </c>
      <c r="B748" t="str">
        <f ca="1">Food!Q387</f>
        <v>Satisfy a snack craving.</v>
      </c>
      <c r="C748">
        <f ca="1">Food!O387</f>
        <v>2.31</v>
      </c>
    </row>
    <row r="749" spans="1:3" x14ac:dyDescent="0.25">
      <c r="A749" s="12">
        <f ca="1">Food!N388</f>
        <v>44290</v>
      </c>
      <c r="B749" t="str">
        <f ca="1">Food!Q388</f>
        <v>Get a snack to make your hunger go away.</v>
      </c>
      <c r="C749">
        <f ca="1">Food!O388</f>
        <v>1.56</v>
      </c>
    </row>
    <row r="750" spans="1:3" x14ac:dyDescent="0.25">
      <c r="A750" s="12">
        <f ca="1">Food!N389</f>
        <v>44291</v>
      </c>
      <c r="B750" t="str">
        <f ca="1">Food!Q389</f>
        <v>Get a snack to make your hunger go away.</v>
      </c>
      <c r="C750">
        <f ca="1">Food!O389</f>
        <v>1.64</v>
      </c>
    </row>
    <row r="751" spans="1:3" x14ac:dyDescent="0.25">
      <c r="A751" s="12">
        <f ca="1">Food!N390</f>
        <v>44292</v>
      </c>
      <c r="B751" t="str">
        <f ca="1">Food!Q390</f>
        <v>Treat yourself to a yummy snack</v>
      </c>
      <c r="C751">
        <f ca="1">Food!O390</f>
        <v>1.52</v>
      </c>
    </row>
    <row r="752" spans="1:3" x14ac:dyDescent="0.25">
      <c r="A752" s="12">
        <f ca="1">Food!N391</f>
        <v>44295</v>
      </c>
      <c r="B752" t="str">
        <f ca="1">Food!Q391</f>
        <v>Buy something sweet.</v>
      </c>
      <c r="C752">
        <f ca="1">Food!O391</f>
        <v>2.4300000000000002</v>
      </c>
    </row>
    <row r="753" spans="1:3" x14ac:dyDescent="0.25">
      <c r="A753" s="12">
        <f ca="1">Food!N392</f>
        <v>44298</v>
      </c>
      <c r="B753" t="str">
        <f ca="1">Food!Q392</f>
        <v>Satisfy a snack craving.</v>
      </c>
      <c r="C753">
        <f ca="1">Food!O392</f>
        <v>3.65</v>
      </c>
    </row>
    <row r="754" spans="1:3" x14ac:dyDescent="0.25">
      <c r="A754" s="12">
        <f ca="1">Food!N393</f>
        <v>44302</v>
      </c>
      <c r="B754" t="str">
        <f ca="1">Food!Q393</f>
        <v>Satisfy a snack craving.</v>
      </c>
      <c r="C754">
        <f ca="1">Food!O393</f>
        <v>2.77</v>
      </c>
    </row>
    <row r="755" spans="1:3" x14ac:dyDescent="0.25">
      <c r="A755" s="12">
        <f ca="1">Food!N394</f>
        <v>44303</v>
      </c>
      <c r="B755" t="str">
        <f ca="1">Food!Q394</f>
        <v>Satisfy a snack craving.</v>
      </c>
      <c r="C755">
        <f ca="1">Food!O394</f>
        <v>3.12</v>
      </c>
    </row>
    <row r="756" spans="1:3" x14ac:dyDescent="0.25">
      <c r="A756" s="12">
        <f ca="1">Food!N395</f>
        <v>44306</v>
      </c>
      <c r="B756" t="str">
        <f ca="1">Food!Q395</f>
        <v>Treat yourself to a yummy snack</v>
      </c>
      <c r="C756">
        <f ca="1">Food!O395</f>
        <v>2.95</v>
      </c>
    </row>
    <row r="757" spans="1:3" x14ac:dyDescent="0.25">
      <c r="A757" s="12">
        <f ca="1">Food!N396</f>
        <v>44307</v>
      </c>
      <c r="B757" t="str">
        <f ca="1">Food!Q396</f>
        <v>Satisfy a snack craving.</v>
      </c>
      <c r="C757">
        <f ca="1">Food!O396</f>
        <v>2.61</v>
      </c>
    </row>
    <row r="758" spans="1:3" x14ac:dyDescent="0.25">
      <c r="A758" s="12">
        <f ca="1">Food!N397</f>
        <v>44309</v>
      </c>
      <c r="B758" t="str">
        <f ca="1">Food!Q397</f>
        <v>Treat yourself to a yummy snack</v>
      </c>
      <c r="C758">
        <f ca="1">Food!O397</f>
        <v>2.44</v>
      </c>
    </row>
    <row r="759" spans="1:3" x14ac:dyDescent="0.25">
      <c r="A759" s="12">
        <f ca="1">Food!N398</f>
        <v>44313</v>
      </c>
      <c r="B759" t="str">
        <f ca="1">Food!Q398</f>
        <v>Get a snack to make your hunger go away.</v>
      </c>
      <c r="C759">
        <f ca="1">Food!O398</f>
        <v>2.21</v>
      </c>
    </row>
    <row r="760" spans="1:3" x14ac:dyDescent="0.25">
      <c r="A760" s="12">
        <f ca="1">Food!N399</f>
        <v>44314</v>
      </c>
      <c r="B760" t="str">
        <f ca="1">Food!Q399</f>
        <v>Get a snack to make your hunger go away.</v>
      </c>
      <c r="C760">
        <f ca="1">Food!O399</f>
        <v>3.19</v>
      </c>
    </row>
    <row r="761" spans="1:3" x14ac:dyDescent="0.25">
      <c r="A761" s="12">
        <f ca="1">Food!N400</f>
        <v>44317</v>
      </c>
      <c r="B761" t="str">
        <f ca="1">Food!Q400</f>
        <v>Treat yourself to a yummy snack</v>
      </c>
      <c r="C761">
        <f ca="1">Food!O400</f>
        <v>3.12</v>
      </c>
    </row>
    <row r="762" spans="1:3" x14ac:dyDescent="0.25">
      <c r="A762" s="12">
        <f ca="1">Food!N401</f>
        <v>44318</v>
      </c>
      <c r="B762" t="str">
        <f ca="1">Food!Q401</f>
        <v>Treat yourself to a yummy snack</v>
      </c>
      <c r="C762">
        <f ca="1">Food!O401</f>
        <v>3.35</v>
      </c>
    </row>
    <row r="763" spans="1:3" x14ac:dyDescent="0.25">
      <c r="A763" s="12">
        <f ca="1">Food!N402</f>
        <v>44320</v>
      </c>
      <c r="B763" t="str">
        <f ca="1">Food!Q402</f>
        <v>Treat yourself to a yummy snack</v>
      </c>
      <c r="C763">
        <f ca="1">Food!O402</f>
        <v>1.65</v>
      </c>
    </row>
    <row r="764" spans="1:3" x14ac:dyDescent="0.25">
      <c r="A764" s="12">
        <f ca="1">Food!N403</f>
        <v>44325</v>
      </c>
      <c r="B764" t="str">
        <f ca="1">Food!Q403</f>
        <v>Buy something sweet.</v>
      </c>
      <c r="C764">
        <f ca="1">Food!O403</f>
        <v>3.06</v>
      </c>
    </row>
    <row r="765" spans="1:3" x14ac:dyDescent="0.25">
      <c r="A765" s="12">
        <f ca="1">Food!N404</f>
        <v>44328</v>
      </c>
      <c r="B765" t="str">
        <f ca="1">Food!Q404</f>
        <v>Treat yourself to a yummy snack</v>
      </c>
      <c r="C765">
        <f ca="1">Food!O404</f>
        <v>2.56</v>
      </c>
    </row>
    <row r="766" spans="1:3" x14ac:dyDescent="0.25">
      <c r="A766" s="12">
        <f ca="1">Food!N405</f>
        <v>44330</v>
      </c>
      <c r="B766" t="str">
        <f ca="1">Food!Q405</f>
        <v>Satisfy a snack craving.</v>
      </c>
      <c r="C766">
        <f ca="1">Food!O405</f>
        <v>3.46</v>
      </c>
    </row>
    <row r="767" spans="1:3" x14ac:dyDescent="0.25">
      <c r="A767" s="12">
        <f ca="1">Food!N406</f>
        <v>44334</v>
      </c>
      <c r="B767" t="str">
        <f ca="1">Food!Q406</f>
        <v>Satisfy a snack craving.</v>
      </c>
      <c r="C767">
        <f ca="1">Food!O406</f>
        <v>3.83</v>
      </c>
    </row>
    <row r="768" spans="1:3" x14ac:dyDescent="0.25">
      <c r="A768" s="12">
        <f ca="1">Food!N407</f>
        <v>44335</v>
      </c>
      <c r="B768" t="str">
        <f ca="1">Food!Q407</f>
        <v>Time for a snack!</v>
      </c>
      <c r="C768">
        <f ca="1">Food!O407</f>
        <v>3.03</v>
      </c>
    </row>
    <row r="769" spans="1:3" x14ac:dyDescent="0.25">
      <c r="A769" s="12">
        <f ca="1">Food!N408</f>
        <v>44338</v>
      </c>
      <c r="B769" t="str">
        <f ca="1">Food!Q408</f>
        <v>Get a snack to make your hunger go away.</v>
      </c>
      <c r="C769">
        <f ca="1">Food!O408</f>
        <v>2.87</v>
      </c>
    </row>
    <row r="770" spans="1:3" x14ac:dyDescent="0.25">
      <c r="A770" s="12">
        <f ca="1">Food!N409</f>
        <v>44340</v>
      </c>
      <c r="B770" t="str">
        <f ca="1">Food!Q409</f>
        <v>Satisfy a snack craving.</v>
      </c>
      <c r="C770">
        <f ca="1">Food!O409</f>
        <v>3.37</v>
      </c>
    </row>
    <row r="771" spans="1:3" x14ac:dyDescent="0.25">
      <c r="A771" s="12">
        <f ca="1">Food!N410</f>
        <v>44342</v>
      </c>
      <c r="B771" t="str">
        <f ca="1">Food!Q410</f>
        <v>Get a snack to make your hunger go away.</v>
      </c>
      <c r="C771">
        <f ca="1">Food!O410</f>
        <v>3.91</v>
      </c>
    </row>
    <row r="772" spans="1:3" x14ac:dyDescent="0.25">
      <c r="A772" s="12">
        <f ca="1">Food!N411</f>
        <v>44345</v>
      </c>
      <c r="B772" t="str">
        <f ca="1">Food!Q411</f>
        <v>Buy something sweet.</v>
      </c>
      <c r="C772">
        <f ca="1">Food!O411</f>
        <v>3.8</v>
      </c>
    </row>
    <row r="773" spans="1:3" x14ac:dyDescent="0.25">
      <c r="A773" s="12">
        <f ca="1">Food!N412</f>
        <v>44347</v>
      </c>
      <c r="B773" t="str">
        <f ca="1">Food!Q412</f>
        <v>Treat yourself to a yummy snack</v>
      </c>
      <c r="C773">
        <f ca="1">Food!O412</f>
        <v>2.2000000000000002</v>
      </c>
    </row>
    <row r="774" spans="1:3" x14ac:dyDescent="0.25">
      <c r="A774" s="12">
        <f ca="1">Food!N413</f>
        <v>44348</v>
      </c>
      <c r="B774" t="str">
        <f ca="1">Food!Q413</f>
        <v>Satisfy a snack craving.</v>
      </c>
      <c r="C774">
        <f ca="1">Food!O413</f>
        <v>2.95</v>
      </c>
    </row>
    <row r="775" spans="1:3" x14ac:dyDescent="0.25">
      <c r="A775" s="12">
        <f ca="1">Food!N414</f>
        <v>44350</v>
      </c>
      <c r="B775" t="str">
        <f ca="1">Food!Q414</f>
        <v>Time for a snack!</v>
      </c>
      <c r="C775">
        <f ca="1">Food!O414</f>
        <v>3.41</v>
      </c>
    </row>
    <row r="776" spans="1:3" x14ac:dyDescent="0.25">
      <c r="A776" s="12">
        <f ca="1">Food!N415</f>
        <v>44351</v>
      </c>
      <c r="B776" t="str">
        <f ca="1">Food!Q415</f>
        <v>Time for a snack!</v>
      </c>
      <c r="C776">
        <f ca="1">Food!O415</f>
        <v>1.63</v>
      </c>
    </row>
    <row r="777" spans="1:3" x14ac:dyDescent="0.25">
      <c r="A777" s="12">
        <f ca="1">Food!N416</f>
        <v>44356</v>
      </c>
      <c r="B777" t="str">
        <f ca="1">Food!Q416</f>
        <v>Get a snack to make your hunger go away.</v>
      </c>
      <c r="C777">
        <f ca="1">Food!O416</f>
        <v>2.92</v>
      </c>
    </row>
    <row r="778" spans="1:3" x14ac:dyDescent="0.25">
      <c r="A778" s="12">
        <f ca="1">Food!N417</f>
        <v>44361</v>
      </c>
      <c r="B778" t="str">
        <f ca="1">Food!Q417</f>
        <v>Time for a snack!</v>
      </c>
      <c r="C778">
        <f ca="1">Food!O417</f>
        <v>2.5299999999999998</v>
      </c>
    </row>
    <row r="779" spans="1:3" x14ac:dyDescent="0.25">
      <c r="A779" s="12">
        <f ca="1">Food!N418</f>
        <v>44365</v>
      </c>
      <c r="B779" t="str">
        <f ca="1">Food!Q418</f>
        <v>Satisfy a snack craving.</v>
      </c>
      <c r="C779">
        <f ca="1">Food!O418</f>
        <v>1.9</v>
      </c>
    </row>
    <row r="780" spans="1:3" x14ac:dyDescent="0.25">
      <c r="A780" s="12">
        <f ca="1">Food!N419</f>
        <v>44367</v>
      </c>
      <c r="B780" t="str">
        <f ca="1">Food!Q419</f>
        <v>Buy something sweet.</v>
      </c>
      <c r="C780">
        <f ca="1">Food!O419</f>
        <v>3.7</v>
      </c>
    </row>
    <row r="781" spans="1:3" x14ac:dyDescent="0.25">
      <c r="A781" s="12">
        <f ca="1">Food!N420</f>
        <v>44371</v>
      </c>
      <c r="B781" t="str">
        <f ca="1">Food!Q420</f>
        <v>Get a snack to make your hunger go away.</v>
      </c>
      <c r="C781">
        <f ca="1">Food!O420</f>
        <v>3.43</v>
      </c>
    </row>
    <row r="782" spans="1:3" x14ac:dyDescent="0.25">
      <c r="A782" s="12">
        <f ca="1">Food!N421</f>
        <v>44373</v>
      </c>
      <c r="B782" t="str">
        <f ca="1">Food!Q421</f>
        <v>Get a snack to make your hunger go away.</v>
      </c>
      <c r="C782">
        <f ca="1">Food!O421</f>
        <v>2.96</v>
      </c>
    </row>
    <row r="783" spans="1:3" x14ac:dyDescent="0.25">
      <c r="A783" s="12">
        <f ca="1">Food!N422</f>
        <v>44377</v>
      </c>
      <c r="B783" t="str">
        <f ca="1">Food!Q422</f>
        <v>Buy something sweet.</v>
      </c>
      <c r="C783">
        <f ca="1">Food!O422</f>
        <v>1.82</v>
      </c>
    </row>
    <row r="784" spans="1:3" x14ac:dyDescent="0.25">
      <c r="A784" s="12">
        <f ca="1">Food!N423</f>
        <v>44381</v>
      </c>
      <c r="B784" t="str">
        <f ca="1">Food!Q423</f>
        <v>Buy something sweet.</v>
      </c>
      <c r="C784">
        <f ca="1">Food!O423</f>
        <v>3.02</v>
      </c>
    </row>
    <row r="785" spans="1:3" x14ac:dyDescent="0.25">
      <c r="A785" s="12">
        <f ca="1">Food!N424</f>
        <v>44384</v>
      </c>
      <c r="B785" t="str">
        <f ca="1">Food!Q424</f>
        <v>Get a snack to make your hunger go away.</v>
      </c>
      <c r="C785">
        <f ca="1">Food!O424</f>
        <v>2.08</v>
      </c>
    </row>
    <row r="786" spans="1:3" x14ac:dyDescent="0.25">
      <c r="A786" s="12">
        <f ca="1">Food!N425</f>
        <v>44386</v>
      </c>
      <c r="B786" t="str">
        <f ca="1">Food!Q425</f>
        <v>Satisfy a snack craving.</v>
      </c>
      <c r="C786">
        <f ca="1">Food!O425</f>
        <v>1.69</v>
      </c>
    </row>
    <row r="787" spans="1:3" x14ac:dyDescent="0.25">
      <c r="A787" s="12">
        <f ca="1">Food!N426</f>
        <v>44387</v>
      </c>
      <c r="B787" t="str">
        <f ca="1">Food!Q426</f>
        <v>Buy something sweet.</v>
      </c>
      <c r="C787">
        <f ca="1">Food!O426</f>
        <v>2.04</v>
      </c>
    </row>
    <row r="788" spans="1:3" x14ac:dyDescent="0.25">
      <c r="A788" s="12">
        <f ca="1">Food!N427</f>
        <v>44392</v>
      </c>
      <c r="B788" t="str">
        <f ca="1">Food!Q427</f>
        <v>Satisfy a snack craving.</v>
      </c>
      <c r="C788">
        <f ca="1">Food!O427</f>
        <v>3.38</v>
      </c>
    </row>
    <row r="789" spans="1:3" x14ac:dyDescent="0.25">
      <c r="A789" s="12">
        <f ca="1">Food!N428</f>
        <v>44397</v>
      </c>
      <c r="B789" t="str">
        <f ca="1">Food!Q428</f>
        <v>Satisfy a snack craving.</v>
      </c>
      <c r="C789">
        <f ca="1">Food!O428</f>
        <v>2.4900000000000002</v>
      </c>
    </row>
    <row r="790" spans="1:3" x14ac:dyDescent="0.25">
      <c r="A790" s="12">
        <f ca="1">Food!N429</f>
        <v>44399</v>
      </c>
      <c r="B790" t="str">
        <f ca="1">Food!Q429</f>
        <v>Get a snack to make your hunger go away.</v>
      </c>
      <c r="C790">
        <f ca="1">Food!O429</f>
        <v>1.77</v>
      </c>
    </row>
    <row r="791" spans="1:3" x14ac:dyDescent="0.25">
      <c r="A791" s="12">
        <f ca="1">Food!N430</f>
        <v>44402</v>
      </c>
      <c r="B791" t="str">
        <f ca="1">Food!Q430</f>
        <v>Buy something sweet.</v>
      </c>
      <c r="C791">
        <f ca="1">Food!O430</f>
        <v>3.39</v>
      </c>
    </row>
    <row r="792" spans="1:3" x14ac:dyDescent="0.25">
      <c r="A792" s="12">
        <f ca="1">Food!N431</f>
        <v>44407</v>
      </c>
      <c r="B792" t="str">
        <f ca="1">Food!Q431</f>
        <v>Satisfy a snack craving.</v>
      </c>
      <c r="C792">
        <f ca="1">Food!O431</f>
        <v>1.95</v>
      </c>
    </row>
    <row r="793" spans="1:3" x14ac:dyDescent="0.25">
      <c r="A793" s="12">
        <f ca="1">Food!N432</f>
        <v>44412</v>
      </c>
      <c r="B793" t="str">
        <f ca="1">Food!Q432</f>
        <v>Buy something sweet.</v>
      </c>
      <c r="C793">
        <f ca="1">Food!O432</f>
        <v>2.6</v>
      </c>
    </row>
    <row r="794" spans="1:3" x14ac:dyDescent="0.25">
      <c r="A794" s="12">
        <f ca="1">Food!N433</f>
        <v>44415</v>
      </c>
      <c r="B794" t="str">
        <f ca="1">Food!Q433</f>
        <v>Time for a snack!</v>
      </c>
      <c r="C794">
        <f ca="1">Food!O433</f>
        <v>2.87</v>
      </c>
    </row>
    <row r="795" spans="1:3" x14ac:dyDescent="0.25">
      <c r="A795" s="12">
        <f ca="1">Food!N434</f>
        <v>44416</v>
      </c>
      <c r="B795" t="str">
        <f ca="1">Food!Q434</f>
        <v>Satisfy a snack craving.</v>
      </c>
      <c r="C795">
        <f ca="1">Food!O434</f>
        <v>1.84</v>
      </c>
    </row>
    <row r="796" spans="1:3" x14ac:dyDescent="0.25">
      <c r="A796" s="12">
        <f ca="1">Food!N435</f>
        <v>44420</v>
      </c>
      <c r="B796" t="str">
        <f ca="1">Food!Q435</f>
        <v>Satisfy a snack craving.</v>
      </c>
      <c r="C796">
        <f ca="1">Food!O435</f>
        <v>3.83</v>
      </c>
    </row>
    <row r="797" spans="1:3" x14ac:dyDescent="0.25">
      <c r="A797" s="12">
        <f ca="1">Food!N436</f>
        <v>44421</v>
      </c>
      <c r="B797" t="str">
        <f ca="1">Food!Q436</f>
        <v>Treat yourself to a yummy snack</v>
      </c>
      <c r="C797">
        <f ca="1">Food!O436</f>
        <v>3.9</v>
      </c>
    </row>
    <row r="798" spans="1:3" x14ac:dyDescent="0.25">
      <c r="A798" s="12">
        <f ca="1">Food!N437</f>
        <v>44425</v>
      </c>
      <c r="B798" t="str">
        <f ca="1">Food!Q437</f>
        <v>Treat yourself to a yummy snack</v>
      </c>
      <c r="C798">
        <f ca="1">Food!O437</f>
        <v>3.13</v>
      </c>
    </row>
    <row r="799" spans="1:3" x14ac:dyDescent="0.25">
      <c r="A799" s="12">
        <f ca="1">Food!N438</f>
        <v>44427</v>
      </c>
      <c r="B799" t="str">
        <f ca="1">Food!Q438</f>
        <v>Buy something sweet.</v>
      </c>
      <c r="C799">
        <f ca="1">Food!O438</f>
        <v>3.27</v>
      </c>
    </row>
    <row r="800" spans="1:3" x14ac:dyDescent="0.25">
      <c r="A800" s="12">
        <f ca="1">Food!N439</f>
        <v>44429</v>
      </c>
      <c r="B800" t="str">
        <f ca="1">Food!Q439</f>
        <v>Buy something sweet.</v>
      </c>
      <c r="C800">
        <f ca="1">Food!O439</f>
        <v>3.45</v>
      </c>
    </row>
    <row r="801" spans="1:3" x14ac:dyDescent="0.25">
      <c r="A801" s="12">
        <f ca="1">Food!N440</f>
        <v>44433</v>
      </c>
      <c r="B801" t="str">
        <f ca="1">Food!Q440</f>
        <v>Buy something sweet.</v>
      </c>
      <c r="C801">
        <f ca="1">Food!O440</f>
        <v>3.76</v>
      </c>
    </row>
    <row r="802" spans="1:3" x14ac:dyDescent="0.25">
      <c r="A802" s="12">
        <f ca="1">Food!N441</f>
        <v>44435</v>
      </c>
      <c r="B802" t="str">
        <f ca="1">Food!Q441</f>
        <v>Buy something sweet.</v>
      </c>
      <c r="C802">
        <f ca="1">Food!O441</f>
        <v>3.31</v>
      </c>
    </row>
    <row r="803" spans="1:3" x14ac:dyDescent="0.25">
      <c r="A803" s="12">
        <f ca="1">Food!N442</f>
        <v>44436</v>
      </c>
      <c r="B803" t="str">
        <f ca="1">Food!Q442</f>
        <v>Buy something sweet.</v>
      </c>
      <c r="C803">
        <f ca="1">Food!O442</f>
        <v>3.65</v>
      </c>
    </row>
    <row r="804" spans="1:3" x14ac:dyDescent="0.25">
      <c r="A804" s="12">
        <f ca="1">Food!N443</f>
        <v>44441</v>
      </c>
      <c r="B804" t="str">
        <f ca="1">Food!Q443</f>
        <v>Satisfy a snack craving.</v>
      </c>
      <c r="C804">
        <f ca="1">Food!O443</f>
        <v>2.46</v>
      </c>
    </row>
    <row r="805" spans="1:3" x14ac:dyDescent="0.25">
      <c r="A805" s="12">
        <f ca="1">Food!N444</f>
        <v>44442</v>
      </c>
      <c r="B805" t="str">
        <f ca="1">Food!Q444</f>
        <v>Satisfy a snack craving.</v>
      </c>
      <c r="C805">
        <f ca="1">Food!O444</f>
        <v>1.57</v>
      </c>
    </row>
    <row r="806" spans="1:3" x14ac:dyDescent="0.25">
      <c r="A806" s="12">
        <f ca="1">Food!N445</f>
        <v>44446</v>
      </c>
      <c r="B806" t="str">
        <f ca="1">Food!Q445</f>
        <v>Satisfy a snack craving.</v>
      </c>
      <c r="C806">
        <f ca="1">Food!O445</f>
        <v>2.27</v>
      </c>
    </row>
    <row r="807" spans="1:3" x14ac:dyDescent="0.25">
      <c r="A807" s="12">
        <f ca="1">Food!N446</f>
        <v>44450</v>
      </c>
      <c r="B807" t="str">
        <f ca="1">Food!Q446</f>
        <v>Get a snack to make your hunger go away.</v>
      </c>
      <c r="C807">
        <f ca="1">Food!O446</f>
        <v>2.76</v>
      </c>
    </row>
    <row r="808" spans="1:3" x14ac:dyDescent="0.25">
      <c r="A808" s="12">
        <f ca="1">Food!N447</f>
        <v>44455</v>
      </c>
      <c r="B808" t="str">
        <f ca="1">Food!Q447</f>
        <v>Treat yourself to a yummy snack</v>
      </c>
      <c r="C808">
        <f ca="1">Food!O447</f>
        <v>3.74</v>
      </c>
    </row>
    <row r="809" spans="1:3" x14ac:dyDescent="0.25">
      <c r="A809" s="12">
        <f ca="1">Food!N448</f>
        <v>44457</v>
      </c>
      <c r="B809" t="str">
        <f ca="1">Food!Q448</f>
        <v>Satisfy a snack craving.</v>
      </c>
      <c r="C809">
        <f ca="1">Food!O448</f>
        <v>2.38</v>
      </c>
    </row>
    <row r="810" spans="1:3" x14ac:dyDescent="0.25">
      <c r="A810" s="12">
        <f ca="1">Food!N449</f>
        <v>44459</v>
      </c>
      <c r="B810" t="str">
        <f ca="1">Food!Q449</f>
        <v>Get a snack to make your hunger go away.</v>
      </c>
      <c r="C810">
        <f ca="1">Food!O449</f>
        <v>3.54</v>
      </c>
    </row>
    <row r="811" spans="1:3" x14ac:dyDescent="0.25">
      <c r="A811" s="12">
        <f ca="1">Food!N450</f>
        <v>44464</v>
      </c>
      <c r="B811" t="str">
        <f ca="1">Food!Q450</f>
        <v>Time for a snack!</v>
      </c>
      <c r="C811">
        <f ca="1">Food!O450</f>
        <v>1.95</v>
      </c>
    </row>
    <row r="812" spans="1:3" x14ac:dyDescent="0.25">
      <c r="A812" s="12">
        <f ca="1">Food!N451</f>
        <v>44465</v>
      </c>
      <c r="B812" t="str">
        <f ca="1">Food!Q451</f>
        <v>Buy something sweet.</v>
      </c>
      <c r="C812">
        <f ca="1">Food!O451</f>
        <v>2.92</v>
      </c>
    </row>
    <row r="813" spans="1:3" x14ac:dyDescent="0.25">
      <c r="A813" s="12">
        <f ca="1">Food!N452</f>
        <v>44467</v>
      </c>
      <c r="B813" t="str">
        <f ca="1">Food!Q452</f>
        <v>Satisfy a snack craving.</v>
      </c>
      <c r="C813">
        <f ca="1">Food!O452</f>
        <v>2.5099999999999998</v>
      </c>
    </row>
    <row r="814" spans="1:3" x14ac:dyDescent="0.25">
      <c r="A814" s="12">
        <f ca="1">Food!N453</f>
        <v>44470</v>
      </c>
      <c r="B814" t="str">
        <f ca="1">Food!Q453</f>
        <v>Time for a snack!</v>
      </c>
      <c r="C814">
        <f ca="1">Food!O453</f>
        <v>1.83</v>
      </c>
    </row>
    <row r="815" spans="1:3" x14ac:dyDescent="0.25">
      <c r="A815" s="12">
        <f ca="1">Food!N454</f>
        <v>44472</v>
      </c>
      <c r="B815" t="str">
        <f ca="1">Food!Q454</f>
        <v>Treat yourself to a yummy snack</v>
      </c>
      <c r="C815">
        <f ca="1">Food!O454</f>
        <v>2.5499999999999998</v>
      </c>
    </row>
    <row r="816" spans="1:3" x14ac:dyDescent="0.25">
      <c r="A816" s="12">
        <f ca="1">Food!N455</f>
        <v>44477</v>
      </c>
      <c r="B816" t="str">
        <f ca="1">Food!Q455</f>
        <v>Satisfy a snack craving.</v>
      </c>
      <c r="C816">
        <f ca="1">Food!O455</f>
        <v>1.91</v>
      </c>
    </row>
    <row r="817" spans="1:3" x14ac:dyDescent="0.25">
      <c r="A817" s="12">
        <f>Food!X3</f>
        <v>43102</v>
      </c>
      <c r="B817" t="str">
        <f ca="1">Food!Z3</f>
        <v>Start the day with some coffee.</v>
      </c>
      <c r="C817">
        <f ca="1">Food!Y3</f>
        <v>1.37</v>
      </c>
    </row>
    <row r="818" spans="1:3" x14ac:dyDescent="0.25">
      <c r="A818" s="12">
        <f ca="1">Food!X4</f>
        <v>43103</v>
      </c>
      <c r="B818" t="str">
        <f ca="1">Food!Z4</f>
        <v>Yum! Coffee and a morning treat!</v>
      </c>
      <c r="C818">
        <f ca="1">Food!Y4</f>
        <v>2.84</v>
      </c>
    </row>
    <row r="819" spans="1:3" x14ac:dyDescent="0.25">
      <c r="A819" s="12">
        <f ca="1">Food!X5</f>
        <v>43105</v>
      </c>
      <c r="B819" t="str">
        <f ca="1">Food!Z5</f>
        <v>Yum! Coffee and a morning treat!</v>
      </c>
      <c r="C819">
        <f ca="1">Food!Y5</f>
        <v>2.62</v>
      </c>
    </row>
    <row r="820" spans="1:3" x14ac:dyDescent="0.25">
      <c r="A820" s="12">
        <f ca="1">Food!X6</f>
        <v>43107</v>
      </c>
      <c r="B820" t="str">
        <f ca="1">Food!Z6</f>
        <v>Yum! Coffee and a morning treat!</v>
      </c>
      <c r="C820">
        <f ca="1">Food!Y6</f>
        <v>3.7</v>
      </c>
    </row>
    <row r="821" spans="1:3" x14ac:dyDescent="0.25">
      <c r="A821" s="12">
        <f ca="1">Food!X7</f>
        <v>43108</v>
      </c>
      <c r="B821" t="str">
        <f ca="1">Food!Z7</f>
        <v>Start the day with some coffee.</v>
      </c>
      <c r="C821">
        <f ca="1">Food!Y7</f>
        <v>1.04</v>
      </c>
    </row>
    <row r="822" spans="1:3" x14ac:dyDescent="0.25">
      <c r="A822" s="12">
        <f ca="1">Food!X8</f>
        <v>43109</v>
      </c>
      <c r="B822" t="str">
        <f ca="1">Food!Z8</f>
        <v>Yum! Coffee and a morning treat!</v>
      </c>
      <c r="C822">
        <f ca="1">Food!Y8</f>
        <v>2.4</v>
      </c>
    </row>
    <row r="823" spans="1:3" x14ac:dyDescent="0.25">
      <c r="A823" s="12">
        <f ca="1">Food!X9</f>
        <v>43110</v>
      </c>
      <c r="B823" t="str">
        <f ca="1">Food!Z9</f>
        <v>Yum! Coffee and a morning treat!</v>
      </c>
      <c r="C823">
        <f ca="1">Food!Y9</f>
        <v>2.34</v>
      </c>
    </row>
    <row r="824" spans="1:3" x14ac:dyDescent="0.25">
      <c r="A824" s="12">
        <f ca="1">Food!X10</f>
        <v>43112</v>
      </c>
      <c r="B824" t="str">
        <f ca="1">Food!Z10</f>
        <v>Yum! Coffee and a morning treat!</v>
      </c>
      <c r="C824">
        <f ca="1">Food!Y10</f>
        <v>2.15</v>
      </c>
    </row>
    <row r="825" spans="1:3" x14ac:dyDescent="0.25">
      <c r="A825" s="12">
        <f ca="1">Food!X11</f>
        <v>43114</v>
      </c>
      <c r="B825" t="str">
        <f ca="1">Food!Z11</f>
        <v>Yum! Coffee and a morning treat!</v>
      </c>
      <c r="C825">
        <f ca="1">Food!Y11</f>
        <v>2.14</v>
      </c>
    </row>
    <row r="826" spans="1:3" x14ac:dyDescent="0.25">
      <c r="A826" s="12">
        <f ca="1">Food!X12</f>
        <v>43116</v>
      </c>
      <c r="B826" t="str">
        <f ca="1">Food!Z12</f>
        <v>Yum! Coffee and a morning treat!</v>
      </c>
      <c r="C826">
        <f ca="1">Food!Y12</f>
        <v>2.76</v>
      </c>
    </row>
    <row r="827" spans="1:3" x14ac:dyDescent="0.25">
      <c r="A827" s="12">
        <f ca="1">Food!X13</f>
        <v>43118</v>
      </c>
      <c r="B827" t="str">
        <f ca="1">Food!Z13</f>
        <v>Start the day with some coffee.</v>
      </c>
      <c r="C827">
        <f ca="1">Food!Y13</f>
        <v>1.99</v>
      </c>
    </row>
    <row r="828" spans="1:3" x14ac:dyDescent="0.25">
      <c r="A828" s="12">
        <f ca="1">Food!X14</f>
        <v>43119</v>
      </c>
      <c r="B828" t="str">
        <f ca="1">Food!Z14</f>
        <v>Yum! Coffee and a morning treat!</v>
      </c>
      <c r="C828">
        <f ca="1">Food!Y14</f>
        <v>2.37</v>
      </c>
    </row>
    <row r="829" spans="1:3" x14ac:dyDescent="0.25">
      <c r="A829" s="12">
        <f ca="1">Food!X15</f>
        <v>43122</v>
      </c>
      <c r="B829" t="str">
        <f ca="1">Food!Z15</f>
        <v>Yum! Coffee and a morning treat!</v>
      </c>
      <c r="C829">
        <f ca="1">Food!Y15</f>
        <v>3.23</v>
      </c>
    </row>
    <row r="830" spans="1:3" x14ac:dyDescent="0.25">
      <c r="A830" s="12">
        <f ca="1">Food!X16</f>
        <v>43123</v>
      </c>
      <c r="B830" t="str">
        <f ca="1">Food!Z16</f>
        <v>Yum! Coffee and a morning treat!</v>
      </c>
      <c r="C830">
        <f ca="1">Food!Y16</f>
        <v>3.78</v>
      </c>
    </row>
    <row r="831" spans="1:3" x14ac:dyDescent="0.25">
      <c r="A831" s="12">
        <f ca="1">Food!X17</f>
        <v>43125</v>
      </c>
      <c r="B831" t="str">
        <f ca="1">Food!Z17</f>
        <v>Yum! Coffee and a morning treat!</v>
      </c>
      <c r="C831">
        <f ca="1">Food!Y17</f>
        <v>2.12</v>
      </c>
    </row>
    <row r="832" spans="1:3" x14ac:dyDescent="0.25">
      <c r="A832" s="12">
        <f ca="1">Food!X18</f>
        <v>43127</v>
      </c>
      <c r="B832" t="str">
        <f ca="1">Food!Z18</f>
        <v>Yum! Coffee and a morning treat!</v>
      </c>
      <c r="C832">
        <f ca="1">Food!Y18</f>
        <v>2.52</v>
      </c>
    </row>
    <row r="833" spans="1:3" x14ac:dyDescent="0.25">
      <c r="A833" s="12">
        <f ca="1">Food!X19</f>
        <v>43130</v>
      </c>
      <c r="B833" t="str">
        <f ca="1">Food!Z19</f>
        <v>Start the day with some coffee.</v>
      </c>
      <c r="C833">
        <f ca="1">Food!Y19</f>
        <v>1.97</v>
      </c>
    </row>
    <row r="834" spans="1:3" x14ac:dyDescent="0.25">
      <c r="A834" s="12">
        <f ca="1">Food!X20</f>
        <v>43131</v>
      </c>
      <c r="B834" t="str">
        <f ca="1">Food!Z20</f>
        <v>Yum! Coffee and a morning treat!</v>
      </c>
      <c r="C834">
        <f ca="1">Food!Y20</f>
        <v>2.83</v>
      </c>
    </row>
    <row r="835" spans="1:3" x14ac:dyDescent="0.25">
      <c r="A835" s="12">
        <f ca="1">Food!X21</f>
        <v>43133</v>
      </c>
      <c r="B835" t="str">
        <f ca="1">Food!Z21</f>
        <v>Yum! Coffee and a morning treat!</v>
      </c>
      <c r="C835">
        <f ca="1">Food!Y21</f>
        <v>2.86</v>
      </c>
    </row>
    <row r="836" spans="1:3" x14ac:dyDescent="0.25">
      <c r="A836" s="12">
        <f ca="1">Food!X22</f>
        <v>43136</v>
      </c>
      <c r="B836" t="str">
        <f ca="1">Food!Z22</f>
        <v>Yum! Coffee and a morning treat!</v>
      </c>
      <c r="C836">
        <f ca="1">Food!Y22</f>
        <v>3.22</v>
      </c>
    </row>
    <row r="837" spans="1:3" x14ac:dyDescent="0.25">
      <c r="A837" s="12">
        <f ca="1">Food!X23</f>
        <v>43137</v>
      </c>
      <c r="B837" t="str">
        <f ca="1">Food!Z23</f>
        <v>Start the day with some coffee.</v>
      </c>
      <c r="C837">
        <f ca="1">Food!Y23</f>
        <v>1.71</v>
      </c>
    </row>
    <row r="838" spans="1:3" x14ac:dyDescent="0.25">
      <c r="A838" s="12">
        <f ca="1">Food!X24</f>
        <v>43140</v>
      </c>
      <c r="B838" t="str">
        <f ca="1">Food!Z24</f>
        <v>Yum! Coffee and a morning treat!</v>
      </c>
      <c r="C838">
        <f ca="1">Food!Y24</f>
        <v>3.92</v>
      </c>
    </row>
    <row r="839" spans="1:3" x14ac:dyDescent="0.25">
      <c r="A839" s="12">
        <f ca="1">Food!X25</f>
        <v>43141</v>
      </c>
      <c r="B839" t="str">
        <f ca="1">Food!Z25</f>
        <v>Yum! Coffee and a morning treat!</v>
      </c>
      <c r="C839">
        <f ca="1">Food!Y25</f>
        <v>2.58</v>
      </c>
    </row>
    <row r="840" spans="1:3" x14ac:dyDescent="0.25">
      <c r="A840" s="12">
        <f ca="1">Food!X26</f>
        <v>43142</v>
      </c>
      <c r="B840" t="str">
        <f ca="1">Food!Z26</f>
        <v>Yum! Coffee and a morning treat!</v>
      </c>
      <c r="C840">
        <f ca="1">Food!Y26</f>
        <v>3</v>
      </c>
    </row>
    <row r="841" spans="1:3" x14ac:dyDescent="0.25">
      <c r="A841" s="12">
        <f ca="1">Food!X27</f>
        <v>43144</v>
      </c>
      <c r="B841" t="str">
        <f ca="1">Food!Z27</f>
        <v>Yum! Coffee and a morning treat!</v>
      </c>
      <c r="C841">
        <f ca="1">Food!Y27</f>
        <v>2.68</v>
      </c>
    </row>
    <row r="842" spans="1:3" x14ac:dyDescent="0.25">
      <c r="A842" s="12">
        <f ca="1">Food!X28</f>
        <v>43145</v>
      </c>
      <c r="B842" t="str">
        <f ca="1">Food!Z28</f>
        <v>Start the day with some coffee.</v>
      </c>
      <c r="C842">
        <f ca="1">Food!Y28</f>
        <v>1.49</v>
      </c>
    </row>
    <row r="843" spans="1:3" x14ac:dyDescent="0.25">
      <c r="A843" s="12">
        <f ca="1">Food!X29</f>
        <v>43147</v>
      </c>
      <c r="B843" t="str">
        <f ca="1">Food!Z29</f>
        <v>Start the day with some coffee.</v>
      </c>
      <c r="C843">
        <f ca="1">Food!Y29</f>
        <v>1.05</v>
      </c>
    </row>
    <row r="844" spans="1:3" x14ac:dyDescent="0.25">
      <c r="A844" s="12">
        <f ca="1">Food!X30</f>
        <v>43148</v>
      </c>
      <c r="B844" t="str">
        <f ca="1">Food!Z30</f>
        <v>Yum! Coffee and a morning treat!</v>
      </c>
      <c r="C844">
        <f ca="1">Food!Y30</f>
        <v>2.14</v>
      </c>
    </row>
    <row r="845" spans="1:3" x14ac:dyDescent="0.25">
      <c r="A845" s="12">
        <f ca="1">Food!X31</f>
        <v>43150</v>
      </c>
      <c r="B845" t="str">
        <f ca="1">Food!Z31</f>
        <v>Start the day with some coffee.</v>
      </c>
      <c r="C845">
        <f ca="1">Food!Y31</f>
        <v>1.9</v>
      </c>
    </row>
    <row r="846" spans="1:3" x14ac:dyDescent="0.25">
      <c r="A846" s="12">
        <f ca="1">Food!X32</f>
        <v>43152</v>
      </c>
      <c r="B846" t="str">
        <f ca="1">Food!Z32</f>
        <v>Start the day with some coffee.</v>
      </c>
      <c r="C846">
        <f ca="1">Food!Y32</f>
        <v>1.1499999999999999</v>
      </c>
    </row>
    <row r="847" spans="1:3" x14ac:dyDescent="0.25">
      <c r="A847" s="12">
        <f ca="1">Food!X33</f>
        <v>43154</v>
      </c>
      <c r="B847" t="str">
        <f ca="1">Food!Z33</f>
        <v>Yum! Coffee and a morning treat!</v>
      </c>
      <c r="C847">
        <f ca="1">Food!Y33</f>
        <v>2.85</v>
      </c>
    </row>
    <row r="848" spans="1:3" x14ac:dyDescent="0.25">
      <c r="A848" s="12">
        <f ca="1">Food!X34</f>
        <v>43157</v>
      </c>
      <c r="B848" t="str">
        <f ca="1">Food!Z34</f>
        <v>Yum! Coffee and a morning treat!</v>
      </c>
      <c r="C848">
        <f ca="1">Food!Y34</f>
        <v>3.49</v>
      </c>
    </row>
    <row r="849" spans="1:3" x14ac:dyDescent="0.25">
      <c r="A849" s="12">
        <f ca="1">Food!X35</f>
        <v>43158</v>
      </c>
      <c r="B849" t="str">
        <f ca="1">Food!Z35</f>
        <v>Start the day with some coffee.</v>
      </c>
      <c r="C849">
        <f ca="1">Food!Y35</f>
        <v>1.37</v>
      </c>
    </row>
    <row r="850" spans="1:3" x14ac:dyDescent="0.25">
      <c r="A850" s="12">
        <f ca="1">Food!X36</f>
        <v>43159</v>
      </c>
      <c r="B850" t="str">
        <f ca="1">Food!Z36</f>
        <v>Yum! Coffee and a morning treat!</v>
      </c>
      <c r="C850">
        <f ca="1">Food!Y36</f>
        <v>3.46</v>
      </c>
    </row>
    <row r="851" spans="1:3" x14ac:dyDescent="0.25">
      <c r="A851" s="12">
        <f ca="1">Food!X37</f>
        <v>43160</v>
      </c>
      <c r="B851" t="str">
        <f ca="1">Food!Z37</f>
        <v>Start the day with some coffee.</v>
      </c>
      <c r="C851">
        <f ca="1">Food!Y37</f>
        <v>1.85</v>
      </c>
    </row>
    <row r="852" spans="1:3" x14ac:dyDescent="0.25">
      <c r="A852" s="12">
        <f ca="1">Food!X38</f>
        <v>43162</v>
      </c>
      <c r="B852" t="str">
        <f ca="1">Food!Z38</f>
        <v>Yum! Coffee and a morning treat!</v>
      </c>
      <c r="C852">
        <f ca="1">Food!Y38</f>
        <v>2.62</v>
      </c>
    </row>
    <row r="853" spans="1:3" x14ac:dyDescent="0.25">
      <c r="A853" s="12">
        <f ca="1">Food!X39</f>
        <v>43164</v>
      </c>
      <c r="B853" t="str">
        <f ca="1">Food!Z39</f>
        <v>Start the day with some coffee.</v>
      </c>
      <c r="C853">
        <f ca="1">Food!Y39</f>
        <v>1.0900000000000001</v>
      </c>
    </row>
    <row r="854" spans="1:3" x14ac:dyDescent="0.25">
      <c r="A854" s="12">
        <f ca="1">Food!X40</f>
        <v>43166</v>
      </c>
      <c r="B854" t="str">
        <f ca="1">Food!Z40</f>
        <v>Yum! Coffee and a morning treat!</v>
      </c>
      <c r="C854">
        <f ca="1">Food!Y40</f>
        <v>3.68</v>
      </c>
    </row>
    <row r="855" spans="1:3" x14ac:dyDescent="0.25">
      <c r="A855" s="12">
        <f ca="1">Food!X41</f>
        <v>43167</v>
      </c>
      <c r="B855" t="str">
        <f ca="1">Food!Z41</f>
        <v>Start the day with some coffee.</v>
      </c>
      <c r="C855">
        <f ca="1">Food!Y41</f>
        <v>1.3</v>
      </c>
    </row>
    <row r="856" spans="1:3" x14ac:dyDescent="0.25">
      <c r="A856" s="12">
        <f ca="1">Food!X42</f>
        <v>43170</v>
      </c>
      <c r="B856" t="str">
        <f ca="1">Food!Z42</f>
        <v>Start the day with some coffee.</v>
      </c>
      <c r="C856">
        <f ca="1">Food!Y42</f>
        <v>1.77</v>
      </c>
    </row>
    <row r="857" spans="1:3" x14ac:dyDescent="0.25">
      <c r="A857" s="12">
        <f ca="1">Food!X43</f>
        <v>43171</v>
      </c>
      <c r="B857" t="str">
        <f ca="1">Food!Z43</f>
        <v>Yum! Coffee and a morning treat!</v>
      </c>
      <c r="C857">
        <f ca="1">Food!Y43</f>
        <v>3.76</v>
      </c>
    </row>
    <row r="858" spans="1:3" x14ac:dyDescent="0.25">
      <c r="A858" s="12">
        <f ca="1">Food!X44</f>
        <v>43172</v>
      </c>
      <c r="B858" t="str">
        <f ca="1">Food!Z44</f>
        <v>Start the day with some coffee.</v>
      </c>
      <c r="C858">
        <f ca="1">Food!Y44</f>
        <v>1.1100000000000001</v>
      </c>
    </row>
    <row r="859" spans="1:3" x14ac:dyDescent="0.25">
      <c r="A859" s="12">
        <f ca="1">Food!X45</f>
        <v>43175</v>
      </c>
      <c r="B859" t="str">
        <f ca="1">Food!Z45</f>
        <v>Start the day with some coffee.</v>
      </c>
      <c r="C859">
        <f ca="1">Food!Y45</f>
        <v>1.57</v>
      </c>
    </row>
    <row r="860" spans="1:3" x14ac:dyDescent="0.25">
      <c r="A860" s="12">
        <f ca="1">Food!X46</f>
        <v>43178</v>
      </c>
      <c r="B860" t="str">
        <f ca="1">Food!Z46</f>
        <v>Start the day with some coffee.</v>
      </c>
      <c r="C860">
        <f ca="1">Food!Y46</f>
        <v>1.18</v>
      </c>
    </row>
    <row r="861" spans="1:3" x14ac:dyDescent="0.25">
      <c r="A861" s="12">
        <f ca="1">Food!X47</f>
        <v>43179</v>
      </c>
      <c r="B861" t="str">
        <f ca="1">Food!Z47</f>
        <v>Yum! Coffee and a morning treat!</v>
      </c>
      <c r="C861">
        <f ca="1">Food!Y47</f>
        <v>3.08</v>
      </c>
    </row>
    <row r="862" spans="1:3" x14ac:dyDescent="0.25">
      <c r="A862" s="12">
        <f ca="1">Food!X48</f>
        <v>43181</v>
      </c>
      <c r="B862" t="str">
        <f ca="1">Food!Z48</f>
        <v>Start the day with some coffee.</v>
      </c>
      <c r="C862">
        <f ca="1">Food!Y48</f>
        <v>1.91</v>
      </c>
    </row>
    <row r="863" spans="1:3" x14ac:dyDescent="0.25">
      <c r="A863" s="12">
        <f ca="1">Food!X49</f>
        <v>43183</v>
      </c>
      <c r="B863" t="str">
        <f ca="1">Food!Z49</f>
        <v>Yum! Coffee and a morning treat!</v>
      </c>
      <c r="C863">
        <f ca="1">Food!Y49</f>
        <v>3.36</v>
      </c>
    </row>
    <row r="864" spans="1:3" x14ac:dyDescent="0.25">
      <c r="A864" s="12">
        <f ca="1">Food!X50</f>
        <v>43186</v>
      </c>
      <c r="B864" t="str">
        <f ca="1">Food!Z50</f>
        <v>Yum! Coffee and a morning treat!</v>
      </c>
      <c r="C864">
        <f ca="1">Food!Y50</f>
        <v>3.35</v>
      </c>
    </row>
    <row r="865" spans="1:3" x14ac:dyDescent="0.25">
      <c r="A865" s="12">
        <f ca="1">Food!X51</f>
        <v>43188</v>
      </c>
      <c r="B865" t="str">
        <f ca="1">Food!Z51</f>
        <v>Yum! Coffee and a morning treat!</v>
      </c>
      <c r="C865">
        <f ca="1">Food!Y51</f>
        <v>2.31</v>
      </c>
    </row>
    <row r="866" spans="1:3" x14ac:dyDescent="0.25">
      <c r="A866" s="12">
        <f ca="1">Food!X52</f>
        <v>43191</v>
      </c>
      <c r="B866" t="str">
        <f ca="1">Food!Z52</f>
        <v>Yum! Coffee and a morning treat!</v>
      </c>
      <c r="C866">
        <f ca="1">Food!Y52</f>
        <v>2.71</v>
      </c>
    </row>
    <row r="867" spans="1:3" x14ac:dyDescent="0.25">
      <c r="A867" s="12">
        <f ca="1">Food!X53</f>
        <v>43192</v>
      </c>
      <c r="B867" t="str">
        <f ca="1">Food!Z53</f>
        <v>Yum! Coffee and a morning treat!</v>
      </c>
      <c r="C867">
        <f ca="1">Food!Y53</f>
        <v>2.2400000000000002</v>
      </c>
    </row>
    <row r="868" spans="1:3" x14ac:dyDescent="0.25">
      <c r="A868" s="12">
        <f ca="1">Food!X54</f>
        <v>43194</v>
      </c>
      <c r="B868" t="str">
        <f ca="1">Food!Z54</f>
        <v>Yum! Coffee and a morning treat!</v>
      </c>
      <c r="C868">
        <f ca="1">Food!Y54</f>
        <v>2.21</v>
      </c>
    </row>
    <row r="869" spans="1:3" x14ac:dyDescent="0.25">
      <c r="A869" s="12">
        <f ca="1">Food!X55</f>
        <v>43195</v>
      </c>
      <c r="B869" t="str">
        <f ca="1">Food!Z55</f>
        <v>Yum! Coffee and a morning treat!</v>
      </c>
      <c r="C869">
        <f ca="1">Food!Y55</f>
        <v>2.72</v>
      </c>
    </row>
    <row r="870" spans="1:3" x14ac:dyDescent="0.25">
      <c r="A870" s="12">
        <f ca="1">Food!X56</f>
        <v>43197</v>
      </c>
      <c r="B870" t="str">
        <f ca="1">Food!Z56</f>
        <v>Yum! Coffee and a morning treat!</v>
      </c>
      <c r="C870">
        <f ca="1">Food!Y56</f>
        <v>3.05</v>
      </c>
    </row>
    <row r="871" spans="1:3" x14ac:dyDescent="0.25">
      <c r="A871" s="12">
        <f ca="1">Food!X57</f>
        <v>43198</v>
      </c>
      <c r="B871" t="str">
        <f ca="1">Food!Z57</f>
        <v>Yum! Coffee and a morning treat!</v>
      </c>
      <c r="C871">
        <f ca="1">Food!Y57</f>
        <v>2.8</v>
      </c>
    </row>
    <row r="872" spans="1:3" x14ac:dyDescent="0.25">
      <c r="A872" s="12">
        <f ca="1">Food!X58</f>
        <v>43200</v>
      </c>
      <c r="B872" t="str">
        <f ca="1">Food!Z58</f>
        <v>Start the day with some coffee.</v>
      </c>
      <c r="C872">
        <f ca="1">Food!Y58</f>
        <v>1.67</v>
      </c>
    </row>
    <row r="873" spans="1:3" x14ac:dyDescent="0.25">
      <c r="A873" s="12">
        <f ca="1">Food!X59</f>
        <v>43202</v>
      </c>
      <c r="B873" t="str">
        <f ca="1">Food!Z59</f>
        <v>Yum! Coffee and a morning treat!</v>
      </c>
      <c r="C873">
        <f ca="1">Food!Y59</f>
        <v>2.99</v>
      </c>
    </row>
    <row r="874" spans="1:3" x14ac:dyDescent="0.25">
      <c r="A874" s="12">
        <f ca="1">Food!X60</f>
        <v>43204</v>
      </c>
      <c r="B874" t="str">
        <f ca="1">Food!Z60</f>
        <v>Yum! Coffee and a morning treat!</v>
      </c>
      <c r="C874">
        <f ca="1">Food!Y60</f>
        <v>3.7</v>
      </c>
    </row>
    <row r="875" spans="1:3" x14ac:dyDescent="0.25">
      <c r="A875" s="12">
        <f ca="1">Food!X61</f>
        <v>43205</v>
      </c>
      <c r="B875" t="str">
        <f ca="1">Food!Z61</f>
        <v>Yum! Coffee and a morning treat!</v>
      </c>
      <c r="C875">
        <f ca="1">Food!Y61</f>
        <v>2.67</v>
      </c>
    </row>
    <row r="876" spans="1:3" x14ac:dyDescent="0.25">
      <c r="A876" s="12">
        <f ca="1">Food!X62</f>
        <v>43207</v>
      </c>
      <c r="B876" t="str">
        <f ca="1">Food!Z62</f>
        <v>Start the day with some coffee.</v>
      </c>
      <c r="C876">
        <f ca="1">Food!Y62</f>
        <v>1.68</v>
      </c>
    </row>
    <row r="877" spans="1:3" x14ac:dyDescent="0.25">
      <c r="A877" s="12">
        <f ca="1">Food!X63</f>
        <v>43210</v>
      </c>
      <c r="B877" t="str">
        <f ca="1">Food!Z63</f>
        <v>Yum! Coffee and a morning treat!</v>
      </c>
      <c r="C877">
        <f ca="1">Food!Y63</f>
        <v>3.19</v>
      </c>
    </row>
    <row r="878" spans="1:3" x14ac:dyDescent="0.25">
      <c r="A878" s="12">
        <f ca="1">Food!X64</f>
        <v>43213</v>
      </c>
      <c r="B878" t="str">
        <f ca="1">Food!Z64</f>
        <v>Start the day with some coffee.</v>
      </c>
      <c r="C878">
        <f ca="1">Food!Y64</f>
        <v>1.73</v>
      </c>
    </row>
    <row r="879" spans="1:3" x14ac:dyDescent="0.25">
      <c r="A879" s="12">
        <f ca="1">Food!X65</f>
        <v>43216</v>
      </c>
      <c r="B879" t="str">
        <f ca="1">Food!Z65</f>
        <v>Yum! Coffee and a morning treat!</v>
      </c>
      <c r="C879">
        <f ca="1">Food!Y65</f>
        <v>3.62</v>
      </c>
    </row>
    <row r="880" spans="1:3" x14ac:dyDescent="0.25">
      <c r="A880" s="12">
        <f ca="1">Food!X66</f>
        <v>43219</v>
      </c>
      <c r="B880" t="str">
        <f ca="1">Food!Z66</f>
        <v>Start the day with some coffee.</v>
      </c>
      <c r="C880">
        <f ca="1">Food!Y66</f>
        <v>1.95</v>
      </c>
    </row>
    <row r="881" spans="1:3" x14ac:dyDescent="0.25">
      <c r="A881" s="12">
        <f ca="1">Food!X67</f>
        <v>43221</v>
      </c>
      <c r="B881" t="str">
        <f ca="1">Food!Z67</f>
        <v>Yum! Coffee and a morning treat!</v>
      </c>
      <c r="C881">
        <f ca="1">Food!Y67</f>
        <v>3.08</v>
      </c>
    </row>
    <row r="882" spans="1:3" x14ac:dyDescent="0.25">
      <c r="A882" s="12">
        <f ca="1">Food!X68</f>
        <v>43222</v>
      </c>
      <c r="B882" t="str">
        <f ca="1">Food!Z68</f>
        <v>Yum! Coffee and a morning treat!</v>
      </c>
      <c r="C882">
        <f ca="1">Food!Y68</f>
        <v>3.33</v>
      </c>
    </row>
    <row r="883" spans="1:3" x14ac:dyDescent="0.25">
      <c r="A883" s="12">
        <f ca="1">Food!X69</f>
        <v>43223</v>
      </c>
      <c r="B883" t="str">
        <f ca="1">Food!Z69</f>
        <v>Yum! Coffee and a morning treat!</v>
      </c>
      <c r="C883">
        <f ca="1">Food!Y69</f>
        <v>2.31</v>
      </c>
    </row>
    <row r="884" spans="1:3" x14ac:dyDescent="0.25">
      <c r="A884" s="12">
        <f ca="1">Food!X70</f>
        <v>43225</v>
      </c>
      <c r="B884" t="str">
        <f ca="1">Food!Z70</f>
        <v>Yum! Coffee and a morning treat!</v>
      </c>
      <c r="C884">
        <f ca="1">Food!Y70</f>
        <v>3.5</v>
      </c>
    </row>
    <row r="885" spans="1:3" x14ac:dyDescent="0.25">
      <c r="A885" s="12">
        <f ca="1">Food!X71</f>
        <v>43227</v>
      </c>
      <c r="B885" t="str">
        <f ca="1">Food!Z71</f>
        <v>Yum! Coffee and a morning treat!</v>
      </c>
      <c r="C885">
        <f ca="1">Food!Y71</f>
        <v>3.49</v>
      </c>
    </row>
    <row r="886" spans="1:3" x14ac:dyDescent="0.25">
      <c r="A886" s="12">
        <f ca="1">Food!X72</f>
        <v>43228</v>
      </c>
      <c r="B886" t="str">
        <f ca="1">Food!Z72</f>
        <v>Yum! Coffee and a morning treat!</v>
      </c>
      <c r="C886">
        <f ca="1">Food!Y72</f>
        <v>3.22</v>
      </c>
    </row>
    <row r="887" spans="1:3" x14ac:dyDescent="0.25">
      <c r="A887" s="12">
        <f ca="1">Food!X73</f>
        <v>43231</v>
      </c>
      <c r="B887" t="str">
        <f ca="1">Food!Z73</f>
        <v>Start the day with some coffee.</v>
      </c>
      <c r="C887">
        <f ca="1">Food!Y73</f>
        <v>1.26</v>
      </c>
    </row>
    <row r="888" spans="1:3" x14ac:dyDescent="0.25">
      <c r="A888" s="12">
        <f ca="1">Food!X74</f>
        <v>43233</v>
      </c>
      <c r="B888" t="str">
        <f ca="1">Food!Z74</f>
        <v>Yum! Coffee and a morning treat!</v>
      </c>
      <c r="C888">
        <f ca="1">Food!Y74</f>
        <v>2.93</v>
      </c>
    </row>
    <row r="889" spans="1:3" x14ac:dyDescent="0.25">
      <c r="A889" s="12">
        <f ca="1">Food!X75</f>
        <v>43236</v>
      </c>
      <c r="B889" t="str">
        <f ca="1">Food!Z75</f>
        <v>Yum! Coffee and a morning treat!</v>
      </c>
      <c r="C889">
        <f ca="1">Food!Y75</f>
        <v>2.54</v>
      </c>
    </row>
    <row r="890" spans="1:3" x14ac:dyDescent="0.25">
      <c r="A890" s="12">
        <f ca="1">Food!X76</f>
        <v>43238</v>
      </c>
      <c r="B890" t="str">
        <f ca="1">Food!Z76</f>
        <v>Yum! Coffee and a morning treat!</v>
      </c>
      <c r="C890">
        <f ca="1">Food!Y76</f>
        <v>2.5299999999999998</v>
      </c>
    </row>
    <row r="891" spans="1:3" x14ac:dyDescent="0.25">
      <c r="A891" s="12">
        <f ca="1">Food!X77</f>
        <v>43241</v>
      </c>
      <c r="B891" t="str">
        <f ca="1">Food!Z77</f>
        <v>Start the day with some coffee.</v>
      </c>
      <c r="C891">
        <f ca="1">Food!Y77</f>
        <v>1.03</v>
      </c>
    </row>
    <row r="892" spans="1:3" x14ac:dyDescent="0.25">
      <c r="A892" s="12">
        <f ca="1">Food!X78</f>
        <v>43244</v>
      </c>
      <c r="B892" t="str">
        <f ca="1">Food!Z78</f>
        <v>Start the day with some coffee.</v>
      </c>
      <c r="C892">
        <f ca="1">Food!Y78</f>
        <v>1.99</v>
      </c>
    </row>
    <row r="893" spans="1:3" x14ac:dyDescent="0.25">
      <c r="A893" s="12">
        <f ca="1">Food!X79</f>
        <v>43247</v>
      </c>
      <c r="B893" t="str">
        <f ca="1">Food!Z79</f>
        <v>Yum! Coffee and a morning treat!</v>
      </c>
      <c r="C893">
        <f ca="1">Food!Y79</f>
        <v>2.94</v>
      </c>
    </row>
    <row r="894" spans="1:3" x14ac:dyDescent="0.25">
      <c r="A894" s="12">
        <f ca="1">Food!X80</f>
        <v>43248</v>
      </c>
      <c r="B894" t="str">
        <f ca="1">Food!Z80</f>
        <v>Yum! Coffee and a morning treat!</v>
      </c>
      <c r="C894">
        <f ca="1">Food!Y80</f>
        <v>2.31</v>
      </c>
    </row>
    <row r="895" spans="1:3" x14ac:dyDescent="0.25">
      <c r="A895" s="12">
        <f ca="1">Food!X81</f>
        <v>43250</v>
      </c>
      <c r="B895" t="str">
        <f ca="1">Food!Z81</f>
        <v>Yum! Coffee and a morning treat!</v>
      </c>
      <c r="C895">
        <f ca="1">Food!Y81</f>
        <v>3.79</v>
      </c>
    </row>
    <row r="896" spans="1:3" x14ac:dyDescent="0.25">
      <c r="A896" s="12">
        <f ca="1">Food!X82</f>
        <v>43253</v>
      </c>
      <c r="B896" t="str">
        <f ca="1">Food!Z82</f>
        <v>Yum! Coffee and a morning treat!</v>
      </c>
      <c r="C896">
        <f ca="1">Food!Y82</f>
        <v>2.9</v>
      </c>
    </row>
    <row r="897" spans="1:3" x14ac:dyDescent="0.25">
      <c r="A897" s="12">
        <f ca="1">Food!X83</f>
        <v>43256</v>
      </c>
      <c r="B897" t="str">
        <f ca="1">Food!Z83</f>
        <v>Yum! Coffee and a morning treat!</v>
      </c>
      <c r="C897">
        <f ca="1">Food!Y83</f>
        <v>2.69</v>
      </c>
    </row>
    <row r="898" spans="1:3" x14ac:dyDescent="0.25">
      <c r="A898" s="12">
        <f ca="1">Food!X84</f>
        <v>43258</v>
      </c>
      <c r="B898" t="str">
        <f ca="1">Food!Z84</f>
        <v>Yum! Coffee and a morning treat!</v>
      </c>
      <c r="C898">
        <f ca="1">Food!Y84</f>
        <v>2.54</v>
      </c>
    </row>
    <row r="899" spans="1:3" x14ac:dyDescent="0.25">
      <c r="A899" s="12">
        <f ca="1">Food!X85</f>
        <v>43260</v>
      </c>
      <c r="B899" t="str">
        <f ca="1">Food!Z85</f>
        <v>Yum! Coffee and a morning treat!</v>
      </c>
      <c r="C899">
        <f ca="1">Food!Y85</f>
        <v>3.63</v>
      </c>
    </row>
    <row r="900" spans="1:3" x14ac:dyDescent="0.25">
      <c r="A900" s="12">
        <f ca="1">Food!X86</f>
        <v>43261</v>
      </c>
      <c r="B900" t="str">
        <f ca="1">Food!Z86</f>
        <v>Start the day with some coffee.</v>
      </c>
      <c r="C900">
        <f ca="1">Food!Y86</f>
        <v>1.17</v>
      </c>
    </row>
    <row r="901" spans="1:3" x14ac:dyDescent="0.25">
      <c r="A901" s="12">
        <f ca="1">Food!X87</f>
        <v>43263</v>
      </c>
      <c r="B901" t="str">
        <f ca="1">Food!Z87</f>
        <v>Start the day with some coffee.</v>
      </c>
      <c r="C901">
        <f ca="1">Food!Y87</f>
        <v>1.58</v>
      </c>
    </row>
    <row r="902" spans="1:3" x14ac:dyDescent="0.25">
      <c r="A902" s="12">
        <f ca="1">Food!X88</f>
        <v>43265</v>
      </c>
      <c r="B902" t="str">
        <f ca="1">Food!Z88</f>
        <v>Start the day with some coffee.</v>
      </c>
      <c r="C902">
        <f ca="1">Food!Y88</f>
        <v>1.43</v>
      </c>
    </row>
    <row r="903" spans="1:3" x14ac:dyDescent="0.25">
      <c r="A903" s="12">
        <f ca="1">Food!X89</f>
        <v>43268</v>
      </c>
      <c r="B903" t="str">
        <f ca="1">Food!Z89</f>
        <v>Start the day with some coffee.</v>
      </c>
      <c r="C903">
        <f ca="1">Food!Y89</f>
        <v>1.1000000000000001</v>
      </c>
    </row>
    <row r="904" spans="1:3" x14ac:dyDescent="0.25">
      <c r="A904" s="12">
        <f ca="1">Food!X90</f>
        <v>43270</v>
      </c>
      <c r="B904" t="str">
        <f ca="1">Food!Z90</f>
        <v>Yum! Coffee and a morning treat!</v>
      </c>
      <c r="C904">
        <f ca="1">Food!Y90</f>
        <v>2.62</v>
      </c>
    </row>
    <row r="905" spans="1:3" x14ac:dyDescent="0.25">
      <c r="A905" s="12">
        <f ca="1">Food!X91</f>
        <v>43273</v>
      </c>
      <c r="B905" t="str">
        <f ca="1">Food!Z91</f>
        <v>Yum! Coffee and a morning treat!</v>
      </c>
      <c r="C905">
        <f ca="1">Food!Y91</f>
        <v>3.43</v>
      </c>
    </row>
    <row r="906" spans="1:3" x14ac:dyDescent="0.25">
      <c r="A906" s="12">
        <f ca="1">Food!X92</f>
        <v>43275</v>
      </c>
      <c r="B906" t="str">
        <f ca="1">Food!Z92</f>
        <v>Start the day with some coffee.</v>
      </c>
      <c r="C906">
        <f ca="1">Food!Y92</f>
        <v>2.0099999999999998</v>
      </c>
    </row>
    <row r="907" spans="1:3" x14ac:dyDescent="0.25">
      <c r="A907" s="12">
        <f ca="1">Food!X93</f>
        <v>43277</v>
      </c>
      <c r="B907" t="str">
        <f ca="1">Food!Z93</f>
        <v>Start the day with some coffee.</v>
      </c>
      <c r="C907">
        <f ca="1">Food!Y93</f>
        <v>2.06</v>
      </c>
    </row>
    <row r="908" spans="1:3" x14ac:dyDescent="0.25">
      <c r="A908" s="12">
        <f ca="1">Food!X94</f>
        <v>43278</v>
      </c>
      <c r="B908" t="str">
        <f ca="1">Food!Z94</f>
        <v>Start the day with some coffee.</v>
      </c>
      <c r="C908">
        <f ca="1">Food!Y94</f>
        <v>1.3</v>
      </c>
    </row>
    <row r="909" spans="1:3" x14ac:dyDescent="0.25">
      <c r="A909" s="12">
        <f ca="1">Food!X95</f>
        <v>43280</v>
      </c>
      <c r="B909" t="str">
        <f ca="1">Food!Z95</f>
        <v>Start the day with some coffee.</v>
      </c>
      <c r="C909">
        <f ca="1">Food!Y95</f>
        <v>1.34</v>
      </c>
    </row>
    <row r="910" spans="1:3" x14ac:dyDescent="0.25">
      <c r="A910" s="12">
        <f ca="1">Food!X96</f>
        <v>43281</v>
      </c>
      <c r="B910" t="str">
        <f ca="1">Food!Z96</f>
        <v>Yum! Coffee and a morning treat!</v>
      </c>
      <c r="C910">
        <f ca="1">Food!Y96</f>
        <v>3.21</v>
      </c>
    </row>
    <row r="911" spans="1:3" x14ac:dyDescent="0.25">
      <c r="A911" s="12">
        <f ca="1">Food!X97</f>
        <v>43283</v>
      </c>
      <c r="B911" t="str">
        <f ca="1">Food!Z97</f>
        <v>Yum! Coffee and a morning treat!</v>
      </c>
      <c r="C911">
        <f ca="1">Food!Y97</f>
        <v>3.95</v>
      </c>
    </row>
    <row r="912" spans="1:3" x14ac:dyDescent="0.25">
      <c r="A912" s="12">
        <f ca="1">Food!X98</f>
        <v>43284</v>
      </c>
      <c r="B912" t="str">
        <f ca="1">Food!Z98</f>
        <v>Yum! Coffee and a morning treat!</v>
      </c>
      <c r="C912">
        <f ca="1">Food!Y98</f>
        <v>2.9</v>
      </c>
    </row>
    <row r="913" spans="1:3" x14ac:dyDescent="0.25">
      <c r="A913" s="12">
        <f ca="1">Food!X99</f>
        <v>43287</v>
      </c>
      <c r="B913" t="str">
        <f ca="1">Food!Z99</f>
        <v>Yum! Coffee and a morning treat!</v>
      </c>
      <c r="C913">
        <f ca="1">Food!Y99</f>
        <v>3.74</v>
      </c>
    </row>
    <row r="914" spans="1:3" x14ac:dyDescent="0.25">
      <c r="A914" s="12">
        <f ca="1">Food!X100</f>
        <v>43290</v>
      </c>
      <c r="B914" t="str">
        <f ca="1">Food!Z100</f>
        <v>Start the day with some coffee.</v>
      </c>
      <c r="C914">
        <f ca="1">Food!Y100</f>
        <v>1.27</v>
      </c>
    </row>
    <row r="915" spans="1:3" x14ac:dyDescent="0.25">
      <c r="A915" s="12">
        <f ca="1">Food!X101</f>
        <v>43293</v>
      </c>
      <c r="B915" t="str">
        <f ca="1">Food!Z101</f>
        <v>Start the day with some coffee.</v>
      </c>
      <c r="C915">
        <f ca="1">Food!Y101</f>
        <v>1.32</v>
      </c>
    </row>
    <row r="916" spans="1:3" x14ac:dyDescent="0.25">
      <c r="A916" s="12">
        <f ca="1">Food!X102</f>
        <v>43295</v>
      </c>
      <c r="B916" t="str">
        <f ca="1">Food!Z102</f>
        <v>Yum! Coffee and a morning treat!</v>
      </c>
      <c r="C916">
        <f ca="1">Food!Y102</f>
        <v>3.07</v>
      </c>
    </row>
    <row r="917" spans="1:3" x14ac:dyDescent="0.25">
      <c r="A917" s="12">
        <f ca="1">Food!X103</f>
        <v>43297</v>
      </c>
      <c r="B917" t="str">
        <f ca="1">Food!Z103</f>
        <v>Yum! Coffee and a morning treat!</v>
      </c>
      <c r="C917">
        <f ca="1">Food!Y103</f>
        <v>2.64</v>
      </c>
    </row>
    <row r="918" spans="1:3" x14ac:dyDescent="0.25">
      <c r="A918" s="12">
        <f ca="1">Food!X104</f>
        <v>43300</v>
      </c>
      <c r="B918" t="str">
        <f ca="1">Food!Z104</f>
        <v>Yum! Coffee and a morning treat!</v>
      </c>
      <c r="C918">
        <f ca="1">Food!Y104</f>
        <v>3.71</v>
      </c>
    </row>
    <row r="919" spans="1:3" x14ac:dyDescent="0.25">
      <c r="A919" s="12">
        <f ca="1">Food!X105</f>
        <v>43302</v>
      </c>
      <c r="B919" t="str">
        <f ca="1">Food!Z105</f>
        <v>Yum! Coffee and a morning treat!</v>
      </c>
      <c r="C919">
        <f ca="1">Food!Y105</f>
        <v>3.54</v>
      </c>
    </row>
    <row r="920" spans="1:3" x14ac:dyDescent="0.25">
      <c r="A920" s="12">
        <f ca="1">Food!X106</f>
        <v>43304</v>
      </c>
      <c r="B920" t="str">
        <f ca="1">Food!Z106</f>
        <v>Start the day with some coffee.</v>
      </c>
      <c r="C920">
        <f ca="1">Food!Y106</f>
        <v>1.74</v>
      </c>
    </row>
    <row r="921" spans="1:3" x14ac:dyDescent="0.25">
      <c r="A921" s="12">
        <f ca="1">Food!X107</f>
        <v>43307</v>
      </c>
      <c r="B921" t="str">
        <f ca="1">Food!Z107</f>
        <v>Yum! Coffee and a morning treat!</v>
      </c>
      <c r="C921">
        <f ca="1">Food!Y107</f>
        <v>3.86</v>
      </c>
    </row>
    <row r="922" spans="1:3" x14ac:dyDescent="0.25">
      <c r="A922" s="12">
        <f ca="1">Food!X108</f>
        <v>43310</v>
      </c>
      <c r="B922" t="str">
        <f ca="1">Food!Z108</f>
        <v>Yum! Coffee and a morning treat!</v>
      </c>
      <c r="C922">
        <f ca="1">Food!Y108</f>
        <v>3.15</v>
      </c>
    </row>
    <row r="923" spans="1:3" x14ac:dyDescent="0.25">
      <c r="A923" s="12">
        <f ca="1">Food!X109</f>
        <v>43313</v>
      </c>
      <c r="B923" t="str">
        <f ca="1">Food!Z109</f>
        <v>Start the day with some coffee.</v>
      </c>
      <c r="C923">
        <f ca="1">Food!Y109</f>
        <v>1.17</v>
      </c>
    </row>
    <row r="924" spans="1:3" x14ac:dyDescent="0.25">
      <c r="A924" s="12">
        <f ca="1">Food!X110</f>
        <v>43314</v>
      </c>
      <c r="B924" t="str">
        <f ca="1">Food!Z110</f>
        <v>Yum! Coffee and a morning treat!</v>
      </c>
      <c r="C924">
        <f ca="1">Food!Y110</f>
        <v>3.16</v>
      </c>
    </row>
    <row r="925" spans="1:3" x14ac:dyDescent="0.25">
      <c r="A925" s="12">
        <f ca="1">Food!X111</f>
        <v>43315</v>
      </c>
      <c r="B925" t="str">
        <f ca="1">Food!Z111</f>
        <v>Yum! Coffee and a morning treat!</v>
      </c>
      <c r="C925">
        <f ca="1">Food!Y111</f>
        <v>2.97</v>
      </c>
    </row>
    <row r="926" spans="1:3" x14ac:dyDescent="0.25">
      <c r="A926" s="12">
        <f ca="1">Food!X112</f>
        <v>43318</v>
      </c>
      <c r="B926" t="str">
        <f ca="1">Food!Z112</f>
        <v>Start the day with some coffee.</v>
      </c>
      <c r="C926">
        <f ca="1">Food!Y112</f>
        <v>1.88</v>
      </c>
    </row>
    <row r="927" spans="1:3" x14ac:dyDescent="0.25">
      <c r="A927" s="12">
        <f ca="1">Food!X113</f>
        <v>43319</v>
      </c>
      <c r="B927" t="str">
        <f ca="1">Food!Z113</f>
        <v>Start the day with some coffee.</v>
      </c>
      <c r="C927">
        <f ca="1">Food!Y113</f>
        <v>1.3</v>
      </c>
    </row>
    <row r="928" spans="1:3" x14ac:dyDescent="0.25">
      <c r="A928" s="12">
        <f ca="1">Food!X114</f>
        <v>43321</v>
      </c>
      <c r="B928" t="str">
        <f ca="1">Food!Z114</f>
        <v>Start the day with some coffee.</v>
      </c>
      <c r="C928">
        <f ca="1">Food!Y114</f>
        <v>1.1299999999999999</v>
      </c>
    </row>
    <row r="929" spans="1:3" x14ac:dyDescent="0.25">
      <c r="A929" s="12">
        <f ca="1">Food!X115</f>
        <v>43323</v>
      </c>
      <c r="B929" t="str">
        <f ca="1">Food!Z115</f>
        <v>Start the day with some coffee.</v>
      </c>
      <c r="C929">
        <f ca="1">Food!Y115</f>
        <v>2.08</v>
      </c>
    </row>
    <row r="930" spans="1:3" x14ac:dyDescent="0.25">
      <c r="A930" s="12">
        <f ca="1">Food!X116</f>
        <v>43326</v>
      </c>
      <c r="B930" t="str">
        <f ca="1">Food!Z116</f>
        <v>Yum! Coffee and a morning treat!</v>
      </c>
      <c r="C930">
        <f ca="1">Food!Y116</f>
        <v>3.52</v>
      </c>
    </row>
    <row r="931" spans="1:3" x14ac:dyDescent="0.25">
      <c r="A931" s="12">
        <f ca="1">Food!X117</f>
        <v>43329</v>
      </c>
      <c r="B931" t="str">
        <f ca="1">Food!Z117</f>
        <v>Yum! Coffee and a morning treat!</v>
      </c>
      <c r="C931">
        <f ca="1">Food!Y117</f>
        <v>3.1</v>
      </c>
    </row>
    <row r="932" spans="1:3" x14ac:dyDescent="0.25">
      <c r="A932" s="12">
        <f ca="1">Food!X118</f>
        <v>43330</v>
      </c>
      <c r="B932" t="str">
        <f ca="1">Food!Z118</f>
        <v>Start the day with some coffee.</v>
      </c>
      <c r="C932">
        <f ca="1">Food!Y118</f>
        <v>1.48</v>
      </c>
    </row>
    <row r="933" spans="1:3" x14ac:dyDescent="0.25">
      <c r="A933" s="12">
        <f ca="1">Food!X119</f>
        <v>43332</v>
      </c>
      <c r="B933" t="str">
        <f ca="1">Food!Z119</f>
        <v>Yum! Coffee and a morning treat!</v>
      </c>
      <c r="C933">
        <f ca="1">Food!Y119</f>
        <v>2.5299999999999998</v>
      </c>
    </row>
    <row r="934" spans="1:3" x14ac:dyDescent="0.25">
      <c r="A934" s="12">
        <f ca="1">Food!X120</f>
        <v>43333</v>
      </c>
      <c r="B934" t="str">
        <f ca="1">Food!Z120</f>
        <v>Start the day with some coffee.</v>
      </c>
      <c r="C934">
        <f ca="1">Food!Y120</f>
        <v>1.26</v>
      </c>
    </row>
    <row r="935" spans="1:3" x14ac:dyDescent="0.25">
      <c r="A935" s="12">
        <f ca="1">Food!X121</f>
        <v>43336</v>
      </c>
      <c r="B935" t="str">
        <f ca="1">Food!Z121</f>
        <v>Start the day with some coffee.</v>
      </c>
      <c r="C935">
        <f ca="1">Food!Y121</f>
        <v>1.44</v>
      </c>
    </row>
    <row r="936" spans="1:3" x14ac:dyDescent="0.25">
      <c r="A936" s="12">
        <f ca="1">Food!X122</f>
        <v>43337</v>
      </c>
      <c r="B936" t="str">
        <f ca="1">Food!Z122</f>
        <v>Yum! Coffee and a morning treat!</v>
      </c>
      <c r="C936">
        <f ca="1">Food!Y122</f>
        <v>2.17</v>
      </c>
    </row>
    <row r="937" spans="1:3" x14ac:dyDescent="0.25">
      <c r="A937" s="12">
        <f ca="1">Food!X123</f>
        <v>43340</v>
      </c>
      <c r="B937" t="str">
        <f ca="1">Food!Z123</f>
        <v>Start the day with some coffee.</v>
      </c>
      <c r="C937">
        <f ca="1">Food!Y123</f>
        <v>1.76</v>
      </c>
    </row>
    <row r="938" spans="1:3" x14ac:dyDescent="0.25">
      <c r="A938" s="12">
        <f ca="1">Food!X124</f>
        <v>43341</v>
      </c>
      <c r="B938" t="str">
        <f ca="1">Food!Z124</f>
        <v>Yum! Coffee and a morning treat!</v>
      </c>
      <c r="C938">
        <f ca="1">Food!Y124</f>
        <v>3.32</v>
      </c>
    </row>
    <row r="939" spans="1:3" x14ac:dyDescent="0.25">
      <c r="A939" s="12">
        <f ca="1">Food!X125</f>
        <v>43342</v>
      </c>
      <c r="B939" t="str">
        <f ca="1">Food!Z125</f>
        <v>Yum! Coffee and a morning treat!</v>
      </c>
      <c r="C939">
        <f ca="1">Food!Y125</f>
        <v>3.92</v>
      </c>
    </row>
    <row r="940" spans="1:3" x14ac:dyDescent="0.25">
      <c r="A940" s="12">
        <f ca="1">Food!X126</f>
        <v>43345</v>
      </c>
      <c r="B940" t="str">
        <f ca="1">Food!Z126</f>
        <v>Yum! Coffee and a morning treat!</v>
      </c>
      <c r="C940">
        <f ca="1">Food!Y126</f>
        <v>3.88</v>
      </c>
    </row>
    <row r="941" spans="1:3" x14ac:dyDescent="0.25">
      <c r="A941" s="12">
        <f ca="1">Food!X127</f>
        <v>43347</v>
      </c>
      <c r="B941" t="str">
        <f ca="1">Food!Z127</f>
        <v>Yum! Coffee and a morning treat!</v>
      </c>
      <c r="C941">
        <f ca="1">Food!Y127</f>
        <v>3.44</v>
      </c>
    </row>
    <row r="942" spans="1:3" x14ac:dyDescent="0.25">
      <c r="A942" s="12">
        <f ca="1">Food!X128</f>
        <v>43348</v>
      </c>
      <c r="B942" t="str">
        <f ca="1">Food!Z128</f>
        <v>Yum! Coffee and a morning treat!</v>
      </c>
      <c r="C942">
        <f ca="1">Food!Y128</f>
        <v>2.85</v>
      </c>
    </row>
    <row r="943" spans="1:3" x14ac:dyDescent="0.25">
      <c r="A943" s="12">
        <f ca="1">Food!X129</f>
        <v>43349</v>
      </c>
      <c r="B943" t="str">
        <f ca="1">Food!Z129</f>
        <v>Start the day with some coffee.</v>
      </c>
      <c r="C943">
        <f ca="1">Food!Y129</f>
        <v>1.51</v>
      </c>
    </row>
    <row r="944" spans="1:3" x14ac:dyDescent="0.25">
      <c r="A944" s="12">
        <f ca="1">Food!X130</f>
        <v>43351</v>
      </c>
      <c r="B944" t="str">
        <f ca="1">Food!Z130</f>
        <v>Yum! Coffee and a morning treat!</v>
      </c>
      <c r="C944">
        <f ca="1">Food!Y130</f>
        <v>3.41</v>
      </c>
    </row>
    <row r="945" spans="1:3" x14ac:dyDescent="0.25">
      <c r="A945" s="12">
        <f ca="1">Food!X131</f>
        <v>43354</v>
      </c>
      <c r="B945" t="str">
        <f ca="1">Food!Z131</f>
        <v>Yum! Coffee and a morning treat!</v>
      </c>
      <c r="C945">
        <f ca="1">Food!Y131</f>
        <v>3.39</v>
      </c>
    </row>
    <row r="946" spans="1:3" x14ac:dyDescent="0.25">
      <c r="A946" s="12">
        <f ca="1">Food!X132</f>
        <v>43355</v>
      </c>
      <c r="B946" t="str">
        <f ca="1">Food!Z132</f>
        <v>Start the day with some coffee.</v>
      </c>
      <c r="C946">
        <f ca="1">Food!Y132</f>
        <v>2</v>
      </c>
    </row>
    <row r="947" spans="1:3" x14ac:dyDescent="0.25">
      <c r="A947" s="12">
        <f ca="1">Food!X133</f>
        <v>43358</v>
      </c>
      <c r="B947" t="str">
        <f ca="1">Food!Z133</f>
        <v>Yum! Coffee and a morning treat!</v>
      </c>
      <c r="C947">
        <f ca="1">Food!Y133</f>
        <v>3.76</v>
      </c>
    </row>
    <row r="948" spans="1:3" x14ac:dyDescent="0.25">
      <c r="A948" s="12">
        <f ca="1">Food!X134</f>
        <v>43359</v>
      </c>
      <c r="B948" t="str">
        <f ca="1">Food!Z134</f>
        <v>Yum! Coffee and a morning treat!</v>
      </c>
      <c r="C948">
        <f ca="1">Food!Y134</f>
        <v>2.34</v>
      </c>
    </row>
    <row r="949" spans="1:3" x14ac:dyDescent="0.25">
      <c r="A949" s="12">
        <f ca="1">Food!X135</f>
        <v>43362</v>
      </c>
      <c r="B949" t="str">
        <f ca="1">Food!Z135</f>
        <v>Yum! Coffee and a morning treat!</v>
      </c>
      <c r="C949">
        <f ca="1">Food!Y135</f>
        <v>3.24</v>
      </c>
    </row>
    <row r="950" spans="1:3" x14ac:dyDescent="0.25">
      <c r="A950" s="12">
        <f ca="1">Food!X136</f>
        <v>43364</v>
      </c>
      <c r="B950" t="str">
        <f ca="1">Food!Z136</f>
        <v>Yum! Coffee and a morning treat!</v>
      </c>
      <c r="C950">
        <f ca="1">Food!Y136</f>
        <v>3.35</v>
      </c>
    </row>
    <row r="951" spans="1:3" x14ac:dyDescent="0.25">
      <c r="A951" s="12">
        <f ca="1">Food!X137</f>
        <v>43366</v>
      </c>
      <c r="B951" t="str">
        <f ca="1">Food!Z137</f>
        <v>Start the day with some coffee.</v>
      </c>
      <c r="C951">
        <f ca="1">Food!Y137</f>
        <v>1.05</v>
      </c>
    </row>
    <row r="952" spans="1:3" x14ac:dyDescent="0.25">
      <c r="A952" s="12">
        <f ca="1">Food!X138</f>
        <v>43367</v>
      </c>
      <c r="B952" t="str">
        <f ca="1">Food!Z138</f>
        <v>Start the day with some coffee.</v>
      </c>
      <c r="C952">
        <f ca="1">Food!Y138</f>
        <v>1.75</v>
      </c>
    </row>
    <row r="953" spans="1:3" x14ac:dyDescent="0.25">
      <c r="A953" s="12">
        <f ca="1">Food!X139</f>
        <v>43368</v>
      </c>
      <c r="B953" t="str">
        <f ca="1">Food!Z139</f>
        <v>Yum! Coffee and a morning treat!</v>
      </c>
      <c r="C953">
        <f ca="1">Food!Y139</f>
        <v>2.46</v>
      </c>
    </row>
    <row r="954" spans="1:3" x14ac:dyDescent="0.25">
      <c r="A954" s="12">
        <f ca="1">Food!X140</f>
        <v>43369</v>
      </c>
      <c r="B954" t="str">
        <f ca="1">Food!Z140</f>
        <v>Yum! Coffee and a morning treat!</v>
      </c>
      <c r="C954">
        <f ca="1">Food!Y140</f>
        <v>2.63</v>
      </c>
    </row>
    <row r="955" spans="1:3" x14ac:dyDescent="0.25">
      <c r="A955" s="12">
        <f ca="1">Food!X141</f>
        <v>43370</v>
      </c>
      <c r="B955" t="str">
        <f ca="1">Food!Z141</f>
        <v>Start the day with some coffee.</v>
      </c>
      <c r="C955">
        <f ca="1">Food!Y141</f>
        <v>1.39</v>
      </c>
    </row>
    <row r="956" spans="1:3" x14ac:dyDescent="0.25">
      <c r="A956" s="12">
        <f ca="1">Food!X142</f>
        <v>43373</v>
      </c>
      <c r="B956" t="str">
        <f ca="1">Food!Z142</f>
        <v>Yum! Coffee and a morning treat!</v>
      </c>
      <c r="C956">
        <f ca="1">Food!Y142</f>
        <v>3.08</v>
      </c>
    </row>
    <row r="957" spans="1:3" x14ac:dyDescent="0.25">
      <c r="A957" s="12">
        <f ca="1">Food!X143</f>
        <v>43375</v>
      </c>
      <c r="B957" t="str">
        <f ca="1">Food!Z143</f>
        <v>Start the day with some coffee.</v>
      </c>
      <c r="C957">
        <f ca="1">Food!Y143</f>
        <v>1.1100000000000001</v>
      </c>
    </row>
    <row r="958" spans="1:3" x14ac:dyDescent="0.25">
      <c r="A958" s="12">
        <f ca="1">Food!X144</f>
        <v>43377</v>
      </c>
      <c r="B958" t="str">
        <f ca="1">Food!Z144</f>
        <v>Yum! Coffee and a morning treat!</v>
      </c>
      <c r="C958">
        <f ca="1">Food!Y144</f>
        <v>2.63</v>
      </c>
    </row>
    <row r="959" spans="1:3" x14ac:dyDescent="0.25">
      <c r="A959" s="12">
        <f ca="1">Food!X145</f>
        <v>43380</v>
      </c>
      <c r="B959" t="str">
        <f ca="1">Food!Z145</f>
        <v>Start the day with some coffee.</v>
      </c>
      <c r="C959">
        <f ca="1">Food!Y145</f>
        <v>1.69</v>
      </c>
    </row>
    <row r="960" spans="1:3" x14ac:dyDescent="0.25">
      <c r="A960" s="12">
        <f ca="1">Food!X146</f>
        <v>43383</v>
      </c>
      <c r="B960" t="str">
        <f ca="1">Food!Z146</f>
        <v>Yum! Coffee and a morning treat!</v>
      </c>
      <c r="C960">
        <f ca="1">Food!Y146</f>
        <v>2.2200000000000002</v>
      </c>
    </row>
    <row r="961" spans="1:3" x14ac:dyDescent="0.25">
      <c r="A961" s="12">
        <f ca="1">Food!X147</f>
        <v>43384</v>
      </c>
      <c r="B961" t="str">
        <f ca="1">Food!Z147</f>
        <v>Start the day with some coffee.</v>
      </c>
      <c r="C961">
        <f ca="1">Food!Y147</f>
        <v>2.0499999999999998</v>
      </c>
    </row>
    <row r="962" spans="1:3" x14ac:dyDescent="0.25">
      <c r="A962" s="12">
        <f ca="1">Food!X148</f>
        <v>43387</v>
      </c>
      <c r="B962" t="str">
        <f ca="1">Food!Z148</f>
        <v>Yum! Coffee and a morning treat!</v>
      </c>
      <c r="C962">
        <f ca="1">Food!Y148</f>
        <v>3.82</v>
      </c>
    </row>
    <row r="963" spans="1:3" x14ac:dyDescent="0.25">
      <c r="A963" s="12">
        <f ca="1">Food!X149</f>
        <v>43388</v>
      </c>
      <c r="B963" t="str">
        <f ca="1">Food!Z149</f>
        <v>Yum! Coffee and a morning treat!</v>
      </c>
      <c r="C963">
        <f ca="1">Food!Y149</f>
        <v>2.66</v>
      </c>
    </row>
    <row r="964" spans="1:3" x14ac:dyDescent="0.25">
      <c r="A964" s="12">
        <f ca="1">Food!X150</f>
        <v>43391</v>
      </c>
      <c r="B964" t="str">
        <f ca="1">Food!Z150</f>
        <v>Yum! Coffee and a morning treat!</v>
      </c>
      <c r="C964">
        <f ca="1">Food!Y150</f>
        <v>3.19</v>
      </c>
    </row>
    <row r="965" spans="1:3" x14ac:dyDescent="0.25">
      <c r="A965" s="12">
        <f ca="1">Food!X151</f>
        <v>43394</v>
      </c>
      <c r="B965" t="str">
        <f ca="1">Food!Z151</f>
        <v>Yum! Coffee and a morning treat!</v>
      </c>
      <c r="C965">
        <f ca="1">Food!Y151</f>
        <v>3.13</v>
      </c>
    </row>
    <row r="966" spans="1:3" x14ac:dyDescent="0.25">
      <c r="A966" s="12">
        <f ca="1">Food!X152</f>
        <v>43397</v>
      </c>
      <c r="B966" t="str">
        <f ca="1">Food!Z152</f>
        <v>Yum! Coffee and a morning treat!</v>
      </c>
      <c r="C966">
        <f ca="1">Food!Y152</f>
        <v>2.46</v>
      </c>
    </row>
    <row r="967" spans="1:3" x14ac:dyDescent="0.25">
      <c r="A967" s="12">
        <f ca="1">Food!X153</f>
        <v>43400</v>
      </c>
      <c r="B967" t="str">
        <f ca="1">Food!Z153</f>
        <v>Yum! Coffee and a morning treat!</v>
      </c>
      <c r="C967">
        <f ca="1">Food!Y153</f>
        <v>3.37</v>
      </c>
    </row>
    <row r="968" spans="1:3" x14ac:dyDescent="0.25">
      <c r="A968" s="12">
        <f ca="1">Food!X154</f>
        <v>43402</v>
      </c>
      <c r="B968" t="str">
        <f ca="1">Food!Z154</f>
        <v>Yum! Coffee and a morning treat!</v>
      </c>
      <c r="C968">
        <f ca="1">Food!Y154</f>
        <v>2.52</v>
      </c>
    </row>
    <row r="969" spans="1:3" x14ac:dyDescent="0.25">
      <c r="A969" s="12">
        <f ca="1">Food!X155</f>
        <v>43404</v>
      </c>
      <c r="B969" t="str">
        <f ca="1">Food!Z155</f>
        <v>Yum! Coffee and a morning treat!</v>
      </c>
      <c r="C969">
        <f ca="1">Food!Y155</f>
        <v>2.2599999999999998</v>
      </c>
    </row>
    <row r="970" spans="1:3" x14ac:dyDescent="0.25">
      <c r="A970" s="12">
        <f ca="1">Food!X156</f>
        <v>43406</v>
      </c>
      <c r="B970" t="str">
        <f ca="1">Food!Z156</f>
        <v>Start the day with some coffee.</v>
      </c>
      <c r="C970">
        <f ca="1">Food!Y156</f>
        <v>1.21</v>
      </c>
    </row>
    <row r="971" spans="1:3" x14ac:dyDescent="0.25">
      <c r="A971" s="12">
        <f ca="1">Food!X157</f>
        <v>43407</v>
      </c>
      <c r="B971" t="str">
        <f ca="1">Food!Z157</f>
        <v>Yum! Coffee and a morning treat!</v>
      </c>
      <c r="C971">
        <f ca="1">Food!Y157</f>
        <v>2.98</v>
      </c>
    </row>
    <row r="972" spans="1:3" x14ac:dyDescent="0.25">
      <c r="A972" s="12">
        <f ca="1">Food!X158</f>
        <v>43409</v>
      </c>
      <c r="B972" t="str">
        <f ca="1">Food!Z158</f>
        <v>Yum! Coffee and a morning treat!</v>
      </c>
      <c r="C972">
        <f ca="1">Food!Y158</f>
        <v>2.3199999999999998</v>
      </c>
    </row>
    <row r="973" spans="1:3" x14ac:dyDescent="0.25">
      <c r="A973" s="12">
        <f ca="1">Food!X159</f>
        <v>43410</v>
      </c>
      <c r="B973" t="str">
        <f ca="1">Food!Z159</f>
        <v>Yum! Coffee and a morning treat!</v>
      </c>
      <c r="C973">
        <f ca="1">Food!Y159</f>
        <v>3.3</v>
      </c>
    </row>
    <row r="974" spans="1:3" x14ac:dyDescent="0.25">
      <c r="A974" s="12">
        <f ca="1">Food!X160</f>
        <v>43413</v>
      </c>
      <c r="B974" t="str">
        <f ca="1">Food!Z160</f>
        <v>Yum! Coffee and a morning treat!</v>
      </c>
      <c r="C974">
        <f ca="1">Food!Y160</f>
        <v>2.3199999999999998</v>
      </c>
    </row>
    <row r="975" spans="1:3" x14ac:dyDescent="0.25">
      <c r="A975" s="12">
        <f ca="1">Food!X161</f>
        <v>43416</v>
      </c>
      <c r="B975" t="str">
        <f ca="1">Food!Z161</f>
        <v>Start the day with some coffee.</v>
      </c>
      <c r="C975">
        <f ca="1">Food!Y161</f>
        <v>1.68</v>
      </c>
    </row>
    <row r="976" spans="1:3" x14ac:dyDescent="0.25">
      <c r="A976" s="12">
        <f ca="1">Food!X162</f>
        <v>43419</v>
      </c>
      <c r="B976" t="str">
        <f ca="1">Food!Z162</f>
        <v>Yum! Coffee and a morning treat!</v>
      </c>
      <c r="C976">
        <f ca="1">Food!Y162</f>
        <v>3.34</v>
      </c>
    </row>
    <row r="977" spans="1:3" x14ac:dyDescent="0.25">
      <c r="A977" s="12">
        <f ca="1">Food!X163</f>
        <v>43422</v>
      </c>
      <c r="B977" t="str">
        <f ca="1">Food!Z163</f>
        <v>Yum! Coffee and a morning treat!</v>
      </c>
      <c r="C977">
        <f ca="1">Food!Y163</f>
        <v>2.42</v>
      </c>
    </row>
    <row r="978" spans="1:3" x14ac:dyDescent="0.25">
      <c r="A978" s="12">
        <f ca="1">Food!X164</f>
        <v>43423</v>
      </c>
      <c r="B978" t="str">
        <f ca="1">Food!Z164</f>
        <v>Start the day with some coffee.</v>
      </c>
      <c r="C978">
        <f ca="1">Food!Y164</f>
        <v>1.02</v>
      </c>
    </row>
    <row r="979" spans="1:3" x14ac:dyDescent="0.25">
      <c r="A979" s="12">
        <f ca="1">Food!X165</f>
        <v>43426</v>
      </c>
      <c r="B979" t="str">
        <f ca="1">Food!Z165</f>
        <v>Start the day with some coffee.</v>
      </c>
      <c r="C979">
        <f ca="1">Food!Y165</f>
        <v>1.52</v>
      </c>
    </row>
    <row r="980" spans="1:3" x14ac:dyDescent="0.25">
      <c r="A980" s="12">
        <f ca="1">Food!X166</f>
        <v>43428</v>
      </c>
      <c r="B980" t="str">
        <f ca="1">Food!Z166</f>
        <v>Yum! Coffee and a morning treat!</v>
      </c>
      <c r="C980">
        <f ca="1">Food!Y166</f>
        <v>3.23</v>
      </c>
    </row>
    <row r="981" spans="1:3" x14ac:dyDescent="0.25">
      <c r="A981" s="12">
        <f ca="1">Food!X167</f>
        <v>43431</v>
      </c>
      <c r="B981" t="str">
        <f ca="1">Food!Z167</f>
        <v>Start the day with some coffee.</v>
      </c>
      <c r="C981">
        <f ca="1">Food!Y167</f>
        <v>1.1499999999999999</v>
      </c>
    </row>
    <row r="982" spans="1:3" x14ac:dyDescent="0.25">
      <c r="A982" s="12">
        <f ca="1">Food!X168</f>
        <v>43434</v>
      </c>
      <c r="B982" t="str">
        <f ca="1">Food!Z168</f>
        <v>Yum! Coffee and a morning treat!</v>
      </c>
      <c r="C982">
        <f ca="1">Food!Y168</f>
        <v>2.74</v>
      </c>
    </row>
    <row r="983" spans="1:3" x14ac:dyDescent="0.25">
      <c r="A983" s="12">
        <f ca="1">Food!X169</f>
        <v>43435</v>
      </c>
      <c r="B983" t="str">
        <f ca="1">Food!Z169</f>
        <v>Yum! Coffee and a morning treat!</v>
      </c>
      <c r="C983">
        <f ca="1">Food!Y169</f>
        <v>2.2799999999999998</v>
      </c>
    </row>
    <row r="984" spans="1:3" x14ac:dyDescent="0.25">
      <c r="A984" s="12">
        <f ca="1">Food!X170</f>
        <v>43436</v>
      </c>
      <c r="B984" t="str">
        <f ca="1">Food!Z170</f>
        <v>Yum! Coffee and a morning treat!</v>
      </c>
      <c r="C984">
        <f ca="1">Food!Y170</f>
        <v>3.22</v>
      </c>
    </row>
    <row r="985" spans="1:3" x14ac:dyDescent="0.25">
      <c r="A985" s="12">
        <f ca="1">Food!X171</f>
        <v>43438</v>
      </c>
      <c r="B985" t="str">
        <f ca="1">Food!Z171</f>
        <v>Start the day with some coffee.</v>
      </c>
      <c r="C985">
        <f ca="1">Food!Y171</f>
        <v>1</v>
      </c>
    </row>
    <row r="986" spans="1:3" x14ac:dyDescent="0.25">
      <c r="A986" s="12">
        <f ca="1">Food!X172</f>
        <v>43440</v>
      </c>
      <c r="B986" t="str">
        <f ca="1">Food!Z172</f>
        <v>Start the day with some coffee.</v>
      </c>
      <c r="C986">
        <f ca="1">Food!Y172</f>
        <v>1.77</v>
      </c>
    </row>
    <row r="987" spans="1:3" x14ac:dyDescent="0.25">
      <c r="A987" s="12">
        <f ca="1">Food!X173</f>
        <v>43442</v>
      </c>
      <c r="B987" t="str">
        <f ca="1">Food!Z173</f>
        <v>Yum! Coffee and a morning treat!</v>
      </c>
      <c r="C987">
        <f ca="1">Food!Y173</f>
        <v>2.23</v>
      </c>
    </row>
    <row r="988" spans="1:3" x14ac:dyDescent="0.25">
      <c r="A988" s="12">
        <f ca="1">Food!X174</f>
        <v>43444</v>
      </c>
      <c r="B988" t="str">
        <f ca="1">Food!Z174</f>
        <v>Yum! Coffee and a morning treat!</v>
      </c>
      <c r="C988">
        <f ca="1">Food!Y174</f>
        <v>3.61</v>
      </c>
    </row>
    <row r="989" spans="1:3" x14ac:dyDescent="0.25">
      <c r="A989" s="12">
        <f ca="1">Food!X175</f>
        <v>43445</v>
      </c>
      <c r="B989" t="str">
        <f ca="1">Food!Z175</f>
        <v>Start the day with some coffee.</v>
      </c>
      <c r="C989">
        <f ca="1">Food!Y175</f>
        <v>1.24</v>
      </c>
    </row>
    <row r="990" spans="1:3" x14ac:dyDescent="0.25">
      <c r="A990" s="12">
        <f ca="1">Food!X176</f>
        <v>43448</v>
      </c>
      <c r="B990" t="str">
        <f ca="1">Food!Z176</f>
        <v>Yum! Coffee and a morning treat!</v>
      </c>
      <c r="C990">
        <f ca="1">Food!Y176</f>
        <v>2.62</v>
      </c>
    </row>
    <row r="991" spans="1:3" x14ac:dyDescent="0.25">
      <c r="A991" s="12">
        <f ca="1">Food!X177</f>
        <v>43451</v>
      </c>
      <c r="B991" t="str">
        <f ca="1">Food!Z177</f>
        <v>Yum! Coffee and a morning treat!</v>
      </c>
      <c r="C991">
        <f ca="1">Food!Y177</f>
        <v>3.03</v>
      </c>
    </row>
    <row r="992" spans="1:3" x14ac:dyDescent="0.25">
      <c r="A992" s="12">
        <f ca="1">Food!X178</f>
        <v>43453</v>
      </c>
      <c r="B992" t="str">
        <f ca="1">Food!Z178</f>
        <v>Yum! Coffee and a morning treat!</v>
      </c>
      <c r="C992">
        <f ca="1">Food!Y178</f>
        <v>3.18</v>
      </c>
    </row>
    <row r="993" spans="1:3" x14ac:dyDescent="0.25">
      <c r="A993" s="12">
        <f ca="1">Food!X179</f>
        <v>43455</v>
      </c>
      <c r="B993" t="str">
        <f ca="1">Food!Z179</f>
        <v>Start the day with some coffee.</v>
      </c>
      <c r="C993">
        <f ca="1">Food!Y179</f>
        <v>1.88</v>
      </c>
    </row>
    <row r="994" spans="1:3" x14ac:dyDescent="0.25">
      <c r="A994" s="12">
        <f ca="1">Food!X180</f>
        <v>43458</v>
      </c>
      <c r="B994" t="str">
        <f ca="1">Food!Z180</f>
        <v>Yum! Coffee and a morning treat!</v>
      </c>
      <c r="C994">
        <f ca="1">Food!Y180</f>
        <v>3.23</v>
      </c>
    </row>
    <row r="995" spans="1:3" x14ac:dyDescent="0.25">
      <c r="A995" s="12">
        <f ca="1">Food!X181</f>
        <v>43461</v>
      </c>
      <c r="B995" t="str">
        <f ca="1">Food!Z181</f>
        <v>Yum! Coffee and a morning treat!</v>
      </c>
      <c r="C995">
        <f ca="1">Food!Y181</f>
        <v>2.4</v>
      </c>
    </row>
    <row r="996" spans="1:3" x14ac:dyDescent="0.25">
      <c r="A996" s="12">
        <f ca="1">Food!X182</f>
        <v>43464</v>
      </c>
      <c r="B996" t="str">
        <f ca="1">Food!Z182</f>
        <v>Yum! Coffee and a morning treat!</v>
      </c>
      <c r="C996">
        <f ca="1">Food!Y182</f>
        <v>3.7</v>
      </c>
    </row>
    <row r="997" spans="1:3" x14ac:dyDescent="0.25">
      <c r="A997" s="12">
        <f ca="1">Food!X183</f>
        <v>43465</v>
      </c>
      <c r="B997" t="str">
        <f ca="1">Food!Z183</f>
        <v>Yum! Coffee and a morning treat!</v>
      </c>
      <c r="C997">
        <f ca="1">Food!Y183</f>
        <v>3.24</v>
      </c>
    </row>
    <row r="998" spans="1:3" x14ac:dyDescent="0.25">
      <c r="A998" s="12">
        <f ca="1">Food!X184</f>
        <v>43467</v>
      </c>
      <c r="B998" t="str">
        <f ca="1">Food!Z184</f>
        <v>Yum! Coffee and a morning treat!</v>
      </c>
      <c r="C998">
        <f ca="1">Food!Y184</f>
        <v>3.02</v>
      </c>
    </row>
    <row r="999" spans="1:3" x14ac:dyDescent="0.25">
      <c r="A999" s="12">
        <f ca="1">Food!X185</f>
        <v>43470</v>
      </c>
      <c r="B999" t="str">
        <f ca="1">Food!Z185</f>
        <v>Yum! Coffee and a morning treat!</v>
      </c>
      <c r="C999">
        <f ca="1">Food!Y185</f>
        <v>2.33</v>
      </c>
    </row>
    <row r="1000" spans="1:3" x14ac:dyDescent="0.25">
      <c r="A1000" s="12">
        <f ca="1">Food!X186</f>
        <v>43471</v>
      </c>
      <c r="B1000" t="str">
        <f ca="1">Food!Z186</f>
        <v>Start the day with some coffee.</v>
      </c>
      <c r="C1000">
        <f ca="1">Food!Y186</f>
        <v>1.78</v>
      </c>
    </row>
    <row r="1001" spans="1:3" x14ac:dyDescent="0.25">
      <c r="A1001" s="12">
        <f ca="1">Food!X187</f>
        <v>43473</v>
      </c>
      <c r="B1001" t="str">
        <f ca="1">Food!Z187</f>
        <v>Start the day with some coffee.</v>
      </c>
      <c r="C1001">
        <f ca="1">Food!Y187</f>
        <v>1.1499999999999999</v>
      </c>
    </row>
    <row r="1002" spans="1:3" x14ac:dyDescent="0.25">
      <c r="A1002" s="12">
        <f ca="1">Food!X188</f>
        <v>43474</v>
      </c>
      <c r="B1002" t="str">
        <f ca="1">Food!Z188</f>
        <v>Yum! Coffee and a morning treat!</v>
      </c>
      <c r="C1002">
        <f ca="1">Food!Y188</f>
        <v>2.2200000000000002</v>
      </c>
    </row>
    <row r="1003" spans="1:3" x14ac:dyDescent="0.25">
      <c r="A1003" s="12">
        <f ca="1">Food!X189</f>
        <v>43476</v>
      </c>
      <c r="B1003" t="str">
        <f ca="1">Food!Z189</f>
        <v>Yum! Coffee and a morning treat!</v>
      </c>
      <c r="C1003">
        <f ca="1">Food!Y189</f>
        <v>2.85</v>
      </c>
    </row>
    <row r="1004" spans="1:3" x14ac:dyDescent="0.25">
      <c r="A1004" s="12">
        <f ca="1">Food!X190</f>
        <v>43478</v>
      </c>
      <c r="B1004" t="str">
        <f ca="1">Food!Z190</f>
        <v>Start the day with some coffee.</v>
      </c>
      <c r="C1004">
        <f ca="1">Food!Y190</f>
        <v>1.02</v>
      </c>
    </row>
    <row r="1005" spans="1:3" x14ac:dyDescent="0.25">
      <c r="A1005" s="12">
        <f ca="1">Food!X191</f>
        <v>43481</v>
      </c>
      <c r="B1005" t="str">
        <f ca="1">Food!Z191</f>
        <v>Yum! Coffee and a morning treat!</v>
      </c>
      <c r="C1005">
        <f ca="1">Food!Y191</f>
        <v>2.42</v>
      </c>
    </row>
    <row r="1006" spans="1:3" x14ac:dyDescent="0.25">
      <c r="A1006" s="12">
        <f ca="1">Food!X192</f>
        <v>43482</v>
      </c>
      <c r="B1006" t="str">
        <f ca="1">Food!Z192</f>
        <v>Start the day with some coffee.</v>
      </c>
      <c r="C1006">
        <f ca="1">Food!Y192</f>
        <v>1.69</v>
      </c>
    </row>
    <row r="1007" spans="1:3" x14ac:dyDescent="0.25">
      <c r="A1007" s="12">
        <f ca="1">Food!X193</f>
        <v>43485</v>
      </c>
      <c r="B1007" t="str">
        <f ca="1">Food!Z193</f>
        <v>Start the day with some coffee.</v>
      </c>
      <c r="C1007">
        <f ca="1">Food!Y193</f>
        <v>2.06</v>
      </c>
    </row>
    <row r="1008" spans="1:3" x14ac:dyDescent="0.25">
      <c r="A1008" s="12">
        <f ca="1">Food!X194</f>
        <v>43488</v>
      </c>
      <c r="B1008" t="str">
        <f ca="1">Food!Z194</f>
        <v>Yum! Coffee and a morning treat!</v>
      </c>
      <c r="C1008">
        <f ca="1">Food!Y194</f>
        <v>2.63</v>
      </c>
    </row>
    <row r="1009" spans="1:3" x14ac:dyDescent="0.25">
      <c r="A1009" s="12">
        <f ca="1">Food!X195</f>
        <v>43490</v>
      </c>
      <c r="B1009" t="str">
        <f ca="1">Food!Z195</f>
        <v>Start the day with some coffee.</v>
      </c>
      <c r="C1009">
        <f ca="1">Food!Y195</f>
        <v>1.92</v>
      </c>
    </row>
    <row r="1010" spans="1:3" x14ac:dyDescent="0.25">
      <c r="A1010" s="12">
        <f ca="1">Food!X196</f>
        <v>43492</v>
      </c>
      <c r="B1010" t="str">
        <f ca="1">Food!Z196</f>
        <v>Start the day with some coffee.</v>
      </c>
      <c r="C1010">
        <f ca="1">Food!Y196</f>
        <v>1.79</v>
      </c>
    </row>
    <row r="1011" spans="1:3" x14ac:dyDescent="0.25">
      <c r="A1011" s="12">
        <f ca="1">Food!X197</f>
        <v>43493</v>
      </c>
      <c r="B1011" t="str">
        <f ca="1">Food!Z197</f>
        <v>Start the day with some coffee.</v>
      </c>
      <c r="C1011">
        <f ca="1">Food!Y197</f>
        <v>1.61</v>
      </c>
    </row>
    <row r="1012" spans="1:3" x14ac:dyDescent="0.25">
      <c r="A1012" s="12">
        <f ca="1">Food!X198</f>
        <v>43496</v>
      </c>
      <c r="B1012" t="str">
        <f ca="1">Food!Z198</f>
        <v>Start the day with some coffee.</v>
      </c>
      <c r="C1012">
        <f ca="1">Food!Y198</f>
        <v>1.1399999999999999</v>
      </c>
    </row>
    <row r="1013" spans="1:3" x14ac:dyDescent="0.25">
      <c r="A1013" s="12">
        <f ca="1">Food!X199</f>
        <v>43498</v>
      </c>
      <c r="B1013" t="str">
        <f ca="1">Food!Z199</f>
        <v>Yum! Coffee and a morning treat!</v>
      </c>
      <c r="C1013">
        <f ca="1">Food!Y199</f>
        <v>2.39</v>
      </c>
    </row>
    <row r="1014" spans="1:3" x14ac:dyDescent="0.25">
      <c r="A1014" s="12">
        <f ca="1">Food!X200</f>
        <v>43501</v>
      </c>
      <c r="B1014" t="str">
        <f ca="1">Food!Z200</f>
        <v>Yum! Coffee and a morning treat!</v>
      </c>
      <c r="C1014">
        <f ca="1">Food!Y200</f>
        <v>2.84</v>
      </c>
    </row>
    <row r="1015" spans="1:3" x14ac:dyDescent="0.25">
      <c r="A1015" s="12">
        <f ca="1">Food!X201</f>
        <v>43504</v>
      </c>
      <c r="B1015" t="str">
        <f ca="1">Food!Z201</f>
        <v>Start the day with some coffee.</v>
      </c>
      <c r="C1015">
        <f ca="1">Food!Y201</f>
        <v>1.03</v>
      </c>
    </row>
    <row r="1016" spans="1:3" x14ac:dyDescent="0.25">
      <c r="A1016" s="12">
        <f ca="1">Food!X202</f>
        <v>43507</v>
      </c>
      <c r="B1016" t="str">
        <f ca="1">Food!Z202</f>
        <v>Yum! Coffee and a morning treat!</v>
      </c>
      <c r="C1016">
        <f ca="1">Food!Y202</f>
        <v>3.62</v>
      </c>
    </row>
    <row r="1017" spans="1:3" x14ac:dyDescent="0.25">
      <c r="A1017" s="12">
        <f ca="1">Food!X203</f>
        <v>43509</v>
      </c>
      <c r="B1017" t="str">
        <f ca="1">Food!Z203</f>
        <v>Yum! Coffee and a morning treat!</v>
      </c>
      <c r="C1017">
        <f ca="1">Food!Y203</f>
        <v>2.64</v>
      </c>
    </row>
    <row r="1018" spans="1:3" x14ac:dyDescent="0.25">
      <c r="A1018" s="12">
        <f ca="1">Food!X204</f>
        <v>43511</v>
      </c>
      <c r="B1018" t="str">
        <f ca="1">Food!Z204</f>
        <v>Yum! Coffee and a morning treat!</v>
      </c>
      <c r="C1018">
        <f ca="1">Food!Y204</f>
        <v>2.38</v>
      </c>
    </row>
    <row r="1019" spans="1:3" x14ac:dyDescent="0.25">
      <c r="A1019" s="12">
        <f ca="1">Food!X205</f>
        <v>43513</v>
      </c>
      <c r="B1019" t="str">
        <f ca="1">Food!Z205</f>
        <v>Yum! Coffee and a morning treat!</v>
      </c>
      <c r="C1019">
        <f ca="1">Food!Y205</f>
        <v>3.44</v>
      </c>
    </row>
    <row r="1020" spans="1:3" x14ac:dyDescent="0.25">
      <c r="A1020" s="12">
        <f ca="1">Food!X206</f>
        <v>43516</v>
      </c>
      <c r="B1020" t="str">
        <f ca="1">Food!Z206</f>
        <v>Yum! Coffee and a morning treat!</v>
      </c>
      <c r="C1020">
        <f ca="1">Food!Y206</f>
        <v>2.14</v>
      </c>
    </row>
    <row r="1021" spans="1:3" x14ac:dyDescent="0.25">
      <c r="A1021" s="12">
        <f ca="1">Food!X207</f>
        <v>43518</v>
      </c>
      <c r="B1021" t="str">
        <f ca="1">Food!Z207</f>
        <v>Start the day with some coffee.</v>
      </c>
      <c r="C1021">
        <f ca="1">Food!Y207</f>
        <v>1.1399999999999999</v>
      </c>
    </row>
    <row r="1022" spans="1:3" x14ac:dyDescent="0.25">
      <c r="A1022" s="12">
        <f ca="1">Food!X208</f>
        <v>43520</v>
      </c>
      <c r="B1022" t="str">
        <f ca="1">Food!Z208</f>
        <v>Yum! Coffee and a morning treat!</v>
      </c>
      <c r="C1022">
        <f ca="1">Food!Y208</f>
        <v>2.27</v>
      </c>
    </row>
    <row r="1023" spans="1:3" x14ac:dyDescent="0.25">
      <c r="A1023" s="12">
        <f ca="1">Food!X209</f>
        <v>43521</v>
      </c>
      <c r="B1023" t="str">
        <f ca="1">Food!Z209</f>
        <v>Start the day with some coffee.</v>
      </c>
      <c r="C1023">
        <f ca="1">Food!Y209</f>
        <v>1.88</v>
      </c>
    </row>
    <row r="1024" spans="1:3" x14ac:dyDescent="0.25">
      <c r="A1024" s="12">
        <f ca="1">Food!X210</f>
        <v>43522</v>
      </c>
      <c r="B1024" t="str">
        <f ca="1">Food!Z210</f>
        <v>Yum! Coffee and a morning treat!</v>
      </c>
      <c r="C1024">
        <f ca="1">Food!Y210</f>
        <v>2.83</v>
      </c>
    </row>
    <row r="1025" spans="1:3" x14ac:dyDescent="0.25">
      <c r="A1025" s="12">
        <f ca="1">Food!X211</f>
        <v>43523</v>
      </c>
      <c r="B1025" t="str">
        <f ca="1">Food!Z211</f>
        <v>Yum! Coffee and a morning treat!</v>
      </c>
      <c r="C1025">
        <f ca="1">Food!Y211</f>
        <v>2.79</v>
      </c>
    </row>
    <row r="1026" spans="1:3" x14ac:dyDescent="0.25">
      <c r="A1026" s="12">
        <f ca="1">Food!X212</f>
        <v>43525</v>
      </c>
      <c r="B1026" t="str">
        <f ca="1">Food!Z212</f>
        <v>Yum! Coffee and a morning treat!</v>
      </c>
      <c r="C1026">
        <f ca="1">Food!Y212</f>
        <v>3.7</v>
      </c>
    </row>
    <row r="1027" spans="1:3" x14ac:dyDescent="0.25">
      <c r="A1027" s="12">
        <f ca="1">Food!X213</f>
        <v>43526</v>
      </c>
      <c r="B1027" t="str">
        <f ca="1">Food!Z213</f>
        <v>Start the day with some coffee.</v>
      </c>
      <c r="C1027">
        <f ca="1">Food!Y213</f>
        <v>1.31</v>
      </c>
    </row>
    <row r="1028" spans="1:3" x14ac:dyDescent="0.25">
      <c r="A1028" s="12">
        <f ca="1">Food!X214</f>
        <v>43527</v>
      </c>
      <c r="B1028" t="str">
        <f ca="1">Food!Z214</f>
        <v>Yum! Coffee and a morning treat!</v>
      </c>
      <c r="C1028">
        <f ca="1">Food!Y214</f>
        <v>2.4700000000000002</v>
      </c>
    </row>
    <row r="1029" spans="1:3" x14ac:dyDescent="0.25">
      <c r="A1029" s="12">
        <f ca="1">Food!X215</f>
        <v>43530</v>
      </c>
      <c r="B1029" t="str">
        <f ca="1">Food!Z215</f>
        <v>Yum! Coffee and a morning treat!</v>
      </c>
      <c r="C1029">
        <f ca="1">Food!Y215</f>
        <v>2.25</v>
      </c>
    </row>
    <row r="1030" spans="1:3" x14ac:dyDescent="0.25">
      <c r="A1030" s="12">
        <f ca="1">Food!X216</f>
        <v>43531</v>
      </c>
      <c r="B1030" t="str">
        <f ca="1">Food!Z216</f>
        <v>Yum! Coffee and a morning treat!</v>
      </c>
      <c r="C1030">
        <f ca="1">Food!Y216</f>
        <v>2.86</v>
      </c>
    </row>
    <row r="1031" spans="1:3" x14ac:dyDescent="0.25">
      <c r="A1031" s="12">
        <f ca="1">Food!X217</f>
        <v>43532</v>
      </c>
      <c r="B1031" t="str">
        <f ca="1">Food!Z217</f>
        <v>Start the day with some coffee.</v>
      </c>
      <c r="C1031">
        <f ca="1">Food!Y217</f>
        <v>1.68</v>
      </c>
    </row>
    <row r="1032" spans="1:3" x14ac:dyDescent="0.25">
      <c r="A1032" s="12">
        <f ca="1">Food!X218</f>
        <v>43533</v>
      </c>
      <c r="B1032" t="str">
        <f ca="1">Food!Z218</f>
        <v>Yum! Coffee and a morning treat!</v>
      </c>
      <c r="C1032">
        <f ca="1">Food!Y218</f>
        <v>3.03</v>
      </c>
    </row>
    <row r="1033" spans="1:3" x14ac:dyDescent="0.25">
      <c r="A1033" s="12">
        <f ca="1">Food!X219</f>
        <v>43536</v>
      </c>
      <c r="B1033" t="str">
        <f ca="1">Food!Z219</f>
        <v>Yum! Coffee and a morning treat!</v>
      </c>
      <c r="C1033">
        <f ca="1">Food!Y219</f>
        <v>3.8</v>
      </c>
    </row>
    <row r="1034" spans="1:3" x14ac:dyDescent="0.25">
      <c r="A1034" s="12">
        <f ca="1">Food!X220</f>
        <v>43537</v>
      </c>
      <c r="B1034" t="str">
        <f ca="1">Food!Z220</f>
        <v>Yum! Coffee and a morning treat!</v>
      </c>
      <c r="C1034">
        <f ca="1">Food!Y220</f>
        <v>3.95</v>
      </c>
    </row>
    <row r="1035" spans="1:3" x14ac:dyDescent="0.25">
      <c r="A1035" s="12">
        <f ca="1">Food!X221</f>
        <v>43538</v>
      </c>
      <c r="B1035" t="str">
        <f ca="1">Food!Z221</f>
        <v>Yum! Coffee and a morning treat!</v>
      </c>
      <c r="C1035">
        <f ca="1">Food!Y221</f>
        <v>3.69</v>
      </c>
    </row>
    <row r="1036" spans="1:3" x14ac:dyDescent="0.25">
      <c r="A1036" s="12">
        <f ca="1">Food!X222</f>
        <v>43540</v>
      </c>
      <c r="B1036" t="str">
        <f ca="1">Food!Z222</f>
        <v>Yum! Coffee and a morning treat!</v>
      </c>
      <c r="C1036">
        <f ca="1">Food!Y222</f>
        <v>3.18</v>
      </c>
    </row>
    <row r="1037" spans="1:3" x14ac:dyDescent="0.25">
      <c r="A1037" s="12">
        <f ca="1">Food!X223</f>
        <v>43541</v>
      </c>
      <c r="B1037" t="str">
        <f ca="1">Food!Z223</f>
        <v>Yum! Coffee and a morning treat!</v>
      </c>
      <c r="C1037">
        <f ca="1">Food!Y223</f>
        <v>2.61</v>
      </c>
    </row>
    <row r="1038" spans="1:3" x14ac:dyDescent="0.25">
      <c r="A1038" s="12">
        <f ca="1">Food!X224</f>
        <v>43542</v>
      </c>
      <c r="B1038" t="str">
        <f ca="1">Food!Z224</f>
        <v>Yum! Coffee and a morning treat!</v>
      </c>
      <c r="C1038">
        <f ca="1">Food!Y224</f>
        <v>2.29</v>
      </c>
    </row>
    <row r="1039" spans="1:3" x14ac:dyDescent="0.25">
      <c r="A1039" s="12">
        <f ca="1">Food!X225</f>
        <v>43545</v>
      </c>
      <c r="B1039" t="str">
        <f ca="1">Food!Z225</f>
        <v>Start the day with some coffee.</v>
      </c>
      <c r="C1039">
        <f ca="1">Food!Y225</f>
        <v>1.47</v>
      </c>
    </row>
    <row r="1040" spans="1:3" x14ac:dyDescent="0.25">
      <c r="A1040" s="12">
        <f ca="1">Food!X226</f>
        <v>43546</v>
      </c>
      <c r="B1040" t="str">
        <f ca="1">Food!Z226</f>
        <v>Start the day with some coffee.</v>
      </c>
      <c r="C1040">
        <f ca="1">Food!Y226</f>
        <v>1.97</v>
      </c>
    </row>
    <row r="1041" spans="1:3" x14ac:dyDescent="0.25">
      <c r="A1041" s="12">
        <f ca="1">Food!X227</f>
        <v>43547</v>
      </c>
      <c r="B1041" t="str">
        <f ca="1">Food!Z227</f>
        <v>Start the day with some coffee.</v>
      </c>
      <c r="C1041">
        <f ca="1">Food!Y227</f>
        <v>1.29</v>
      </c>
    </row>
    <row r="1042" spans="1:3" x14ac:dyDescent="0.25">
      <c r="A1042" s="12">
        <f ca="1">Food!X228</f>
        <v>43550</v>
      </c>
      <c r="B1042" t="str">
        <f ca="1">Food!Z228</f>
        <v>Yum! Coffee and a morning treat!</v>
      </c>
      <c r="C1042">
        <f ca="1">Food!Y228</f>
        <v>2.4500000000000002</v>
      </c>
    </row>
    <row r="1043" spans="1:3" x14ac:dyDescent="0.25">
      <c r="A1043" s="12">
        <f ca="1">Food!X229</f>
        <v>43552</v>
      </c>
      <c r="B1043" t="str">
        <f ca="1">Food!Z229</f>
        <v>Yum! Coffee and a morning treat!</v>
      </c>
      <c r="C1043">
        <f ca="1">Food!Y229</f>
        <v>3.74</v>
      </c>
    </row>
    <row r="1044" spans="1:3" x14ac:dyDescent="0.25">
      <c r="A1044" s="12">
        <f ca="1">Food!X230</f>
        <v>43553</v>
      </c>
      <c r="B1044" t="str">
        <f ca="1">Food!Z230</f>
        <v>Yum! Coffee and a morning treat!</v>
      </c>
      <c r="C1044">
        <f ca="1">Food!Y230</f>
        <v>2.31</v>
      </c>
    </row>
    <row r="1045" spans="1:3" x14ac:dyDescent="0.25">
      <c r="A1045" s="12">
        <f ca="1">Food!X231</f>
        <v>43554</v>
      </c>
      <c r="B1045" t="str">
        <f ca="1">Food!Z231</f>
        <v>Start the day with some coffee.</v>
      </c>
      <c r="C1045">
        <f ca="1">Food!Y231</f>
        <v>2.09</v>
      </c>
    </row>
    <row r="1046" spans="1:3" x14ac:dyDescent="0.25">
      <c r="A1046" s="12">
        <f ca="1">Food!X232</f>
        <v>43556</v>
      </c>
      <c r="B1046" t="str">
        <f ca="1">Food!Z232</f>
        <v>Yum! Coffee and a morning treat!</v>
      </c>
      <c r="C1046">
        <f ca="1">Food!Y232</f>
        <v>2.5499999999999998</v>
      </c>
    </row>
    <row r="1047" spans="1:3" x14ac:dyDescent="0.25">
      <c r="A1047" s="12">
        <f ca="1">Food!X233</f>
        <v>43557</v>
      </c>
      <c r="B1047" t="str">
        <f ca="1">Food!Z233</f>
        <v>Start the day with some coffee.</v>
      </c>
      <c r="C1047">
        <f ca="1">Food!Y233</f>
        <v>1.98</v>
      </c>
    </row>
    <row r="1048" spans="1:3" x14ac:dyDescent="0.25">
      <c r="A1048" s="12">
        <f ca="1">Food!X234</f>
        <v>43559</v>
      </c>
      <c r="B1048" t="str">
        <f ca="1">Food!Z234</f>
        <v>Start the day with some coffee.</v>
      </c>
      <c r="C1048">
        <f ca="1">Food!Y234</f>
        <v>1.51</v>
      </c>
    </row>
    <row r="1049" spans="1:3" x14ac:dyDescent="0.25">
      <c r="A1049" s="12">
        <f ca="1">Food!X235</f>
        <v>43562</v>
      </c>
      <c r="B1049" t="str">
        <f ca="1">Food!Z235</f>
        <v>Start the day with some coffee.</v>
      </c>
      <c r="C1049">
        <f ca="1">Food!Y235</f>
        <v>1.95</v>
      </c>
    </row>
    <row r="1050" spans="1:3" x14ac:dyDescent="0.25">
      <c r="A1050" s="12">
        <f ca="1">Food!X236</f>
        <v>43563</v>
      </c>
      <c r="B1050" t="str">
        <f ca="1">Food!Z236</f>
        <v>Yum! Coffee and a morning treat!</v>
      </c>
      <c r="C1050">
        <f ca="1">Food!Y236</f>
        <v>3.39</v>
      </c>
    </row>
    <row r="1051" spans="1:3" x14ac:dyDescent="0.25">
      <c r="A1051" s="12">
        <f ca="1">Food!X237</f>
        <v>43566</v>
      </c>
      <c r="B1051" t="str">
        <f ca="1">Food!Z237</f>
        <v>Yum! Coffee and a morning treat!</v>
      </c>
      <c r="C1051">
        <f ca="1">Food!Y237</f>
        <v>2.72</v>
      </c>
    </row>
    <row r="1052" spans="1:3" x14ac:dyDescent="0.25">
      <c r="A1052" s="12">
        <f ca="1">Food!X238</f>
        <v>43569</v>
      </c>
      <c r="B1052" t="str">
        <f ca="1">Food!Z238</f>
        <v>Start the day with some coffee.</v>
      </c>
      <c r="C1052">
        <f ca="1">Food!Y238</f>
        <v>1.59</v>
      </c>
    </row>
    <row r="1053" spans="1:3" x14ac:dyDescent="0.25">
      <c r="A1053" s="12">
        <f ca="1">Food!X239</f>
        <v>43571</v>
      </c>
      <c r="B1053" t="str">
        <f ca="1">Food!Z239</f>
        <v>Yum! Coffee and a morning treat!</v>
      </c>
      <c r="C1053">
        <f ca="1">Food!Y239</f>
        <v>2.85</v>
      </c>
    </row>
    <row r="1054" spans="1:3" x14ac:dyDescent="0.25">
      <c r="A1054" s="12">
        <f ca="1">Food!X240</f>
        <v>43573</v>
      </c>
      <c r="B1054" t="str">
        <f ca="1">Food!Z240</f>
        <v>Yum! Coffee and a morning treat!</v>
      </c>
      <c r="C1054">
        <f ca="1">Food!Y240</f>
        <v>3.91</v>
      </c>
    </row>
    <row r="1055" spans="1:3" x14ac:dyDescent="0.25">
      <c r="A1055" s="12">
        <f ca="1">Food!X241</f>
        <v>43575</v>
      </c>
      <c r="B1055" t="str">
        <f ca="1">Food!Z241</f>
        <v>Yum! Coffee and a morning treat!</v>
      </c>
      <c r="C1055">
        <f ca="1">Food!Y241</f>
        <v>3.06</v>
      </c>
    </row>
    <row r="1056" spans="1:3" x14ac:dyDescent="0.25">
      <c r="A1056" s="12">
        <f ca="1">Food!X242</f>
        <v>43576</v>
      </c>
      <c r="B1056" t="str">
        <f ca="1">Food!Z242</f>
        <v>Yum! Coffee and a morning treat!</v>
      </c>
      <c r="C1056">
        <f ca="1">Food!Y242</f>
        <v>3.23</v>
      </c>
    </row>
    <row r="1057" spans="1:3" x14ac:dyDescent="0.25">
      <c r="A1057" s="12">
        <f ca="1">Food!X243</f>
        <v>43577</v>
      </c>
      <c r="B1057" t="str">
        <f ca="1">Food!Z243</f>
        <v>Start the day with some coffee.</v>
      </c>
      <c r="C1057">
        <f ca="1">Food!Y243</f>
        <v>1.73</v>
      </c>
    </row>
    <row r="1058" spans="1:3" x14ac:dyDescent="0.25">
      <c r="A1058" s="12">
        <f ca="1">Food!X244</f>
        <v>43578</v>
      </c>
      <c r="B1058" t="str">
        <f ca="1">Food!Z244</f>
        <v>Yum! Coffee and a morning treat!</v>
      </c>
      <c r="C1058">
        <f ca="1">Food!Y244</f>
        <v>3.75</v>
      </c>
    </row>
    <row r="1059" spans="1:3" x14ac:dyDescent="0.25">
      <c r="A1059" s="12">
        <f ca="1">Food!X245</f>
        <v>43581</v>
      </c>
      <c r="B1059" t="str">
        <f ca="1">Food!Z245</f>
        <v>Start the day with some coffee.</v>
      </c>
      <c r="C1059">
        <f ca="1">Food!Y245</f>
        <v>1.7</v>
      </c>
    </row>
    <row r="1060" spans="1:3" x14ac:dyDescent="0.25">
      <c r="A1060" s="12">
        <f ca="1">Food!X246</f>
        <v>43584</v>
      </c>
      <c r="B1060" t="str">
        <f ca="1">Food!Z246</f>
        <v>Start the day with some coffee.</v>
      </c>
      <c r="C1060">
        <f ca="1">Food!Y246</f>
        <v>1.65</v>
      </c>
    </row>
    <row r="1061" spans="1:3" x14ac:dyDescent="0.25">
      <c r="A1061" s="12">
        <f ca="1">Food!X247</f>
        <v>43585</v>
      </c>
      <c r="B1061" t="str">
        <f ca="1">Food!Z247</f>
        <v>Yum! Coffee and a morning treat!</v>
      </c>
      <c r="C1061">
        <f ca="1">Food!Y247</f>
        <v>3.05</v>
      </c>
    </row>
    <row r="1062" spans="1:3" x14ac:dyDescent="0.25">
      <c r="A1062" s="12">
        <f ca="1">Food!X248</f>
        <v>43586</v>
      </c>
      <c r="B1062" t="str">
        <f ca="1">Food!Z248</f>
        <v>Start the day with some coffee.</v>
      </c>
      <c r="C1062">
        <f ca="1">Food!Y248</f>
        <v>1.34</v>
      </c>
    </row>
    <row r="1063" spans="1:3" x14ac:dyDescent="0.25">
      <c r="A1063" s="12">
        <f ca="1">Food!X249</f>
        <v>43588</v>
      </c>
      <c r="B1063" t="str">
        <f ca="1">Food!Z249</f>
        <v>Yum! Coffee and a morning treat!</v>
      </c>
      <c r="C1063">
        <f ca="1">Food!Y249</f>
        <v>2.98</v>
      </c>
    </row>
    <row r="1064" spans="1:3" x14ac:dyDescent="0.25">
      <c r="A1064" s="12">
        <f ca="1">Food!X250</f>
        <v>43589</v>
      </c>
      <c r="B1064" t="str">
        <f ca="1">Food!Z250</f>
        <v>Yum! Coffee and a morning treat!</v>
      </c>
      <c r="C1064">
        <f ca="1">Food!Y250</f>
        <v>2.6</v>
      </c>
    </row>
    <row r="1065" spans="1:3" x14ac:dyDescent="0.25">
      <c r="A1065" s="12">
        <f ca="1">Food!X251</f>
        <v>43590</v>
      </c>
      <c r="B1065" t="str">
        <f ca="1">Food!Z251</f>
        <v>Yum! Coffee and a morning treat!</v>
      </c>
      <c r="C1065">
        <f ca="1">Food!Y251</f>
        <v>2.67</v>
      </c>
    </row>
    <row r="1066" spans="1:3" x14ac:dyDescent="0.25">
      <c r="A1066" s="12">
        <f ca="1">Food!X252</f>
        <v>43593</v>
      </c>
      <c r="B1066" t="str">
        <f ca="1">Food!Z252</f>
        <v>Yum! Coffee and a morning treat!</v>
      </c>
      <c r="C1066">
        <f ca="1">Food!Y252</f>
        <v>3.34</v>
      </c>
    </row>
    <row r="1067" spans="1:3" x14ac:dyDescent="0.25">
      <c r="A1067" s="12">
        <f ca="1">Food!X253</f>
        <v>43594</v>
      </c>
      <c r="B1067" t="str">
        <f ca="1">Food!Z253</f>
        <v>Yum! Coffee and a morning treat!</v>
      </c>
      <c r="C1067">
        <f ca="1">Food!Y253</f>
        <v>3.34</v>
      </c>
    </row>
    <row r="1068" spans="1:3" x14ac:dyDescent="0.25">
      <c r="A1068" s="12">
        <f ca="1">Food!X254</f>
        <v>43596</v>
      </c>
      <c r="B1068" t="str">
        <f ca="1">Food!Z254</f>
        <v>Yum! Coffee and a morning treat!</v>
      </c>
      <c r="C1068">
        <f ca="1">Food!Y254</f>
        <v>2.19</v>
      </c>
    </row>
    <row r="1069" spans="1:3" x14ac:dyDescent="0.25">
      <c r="A1069" s="12">
        <f ca="1">Food!X255</f>
        <v>43598</v>
      </c>
      <c r="B1069" t="str">
        <f ca="1">Food!Z255</f>
        <v>Start the day with some coffee.</v>
      </c>
      <c r="C1069">
        <f ca="1">Food!Y255</f>
        <v>1.59</v>
      </c>
    </row>
    <row r="1070" spans="1:3" x14ac:dyDescent="0.25">
      <c r="A1070" s="12">
        <f ca="1">Food!X256</f>
        <v>43601</v>
      </c>
      <c r="B1070" t="str">
        <f ca="1">Food!Z256</f>
        <v>Yum! Coffee and a morning treat!</v>
      </c>
      <c r="C1070">
        <f ca="1">Food!Y256</f>
        <v>2.23</v>
      </c>
    </row>
    <row r="1071" spans="1:3" x14ac:dyDescent="0.25">
      <c r="A1071" s="12">
        <f ca="1">Food!X257</f>
        <v>43603</v>
      </c>
      <c r="B1071" t="str">
        <f ca="1">Food!Z257</f>
        <v>Start the day with some coffee.</v>
      </c>
      <c r="C1071">
        <f ca="1">Food!Y257</f>
        <v>2.09</v>
      </c>
    </row>
    <row r="1072" spans="1:3" x14ac:dyDescent="0.25">
      <c r="A1072" s="12">
        <f ca="1">Food!X258</f>
        <v>43605</v>
      </c>
      <c r="B1072" t="str">
        <f ca="1">Food!Z258</f>
        <v>Start the day with some coffee.</v>
      </c>
      <c r="C1072">
        <f ca="1">Food!Y258</f>
        <v>1.17</v>
      </c>
    </row>
    <row r="1073" spans="1:3" x14ac:dyDescent="0.25">
      <c r="A1073" s="12">
        <f ca="1">Food!X259</f>
        <v>43606</v>
      </c>
      <c r="B1073" t="str">
        <f ca="1">Food!Z259</f>
        <v>Yum! Coffee and a morning treat!</v>
      </c>
      <c r="C1073">
        <f ca="1">Food!Y259</f>
        <v>3.84</v>
      </c>
    </row>
    <row r="1074" spans="1:3" x14ac:dyDescent="0.25">
      <c r="A1074" s="12">
        <f ca="1">Food!X260</f>
        <v>43607</v>
      </c>
      <c r="B1074" t="str">
        <f ca="1">Food!Z260</f>
        <v>Yum! Coffee and a morning treat!</v>
      </c>
      <c r="C1074">
        <f ca="1">Food!Y260</f>
        <v>2.81</v>
      </c>
    </row>
    <row r="1075" spans="1:3" x14ac:dyDescent="0.25">
      <c r="A1075" s="12">
        <f ca="1">Food!X261</f>
        <v>43610</v>
      </c>
      <c r="B1075" t="str">
        <f ca="1">Food!Z261</f>
        <v>Yum! Coffee and a morning treat!</v>
      </c>
      <c r="C1075">
        <f ca="1">Food!Y261</f>
        <v>3.83</v>
      </c>
    </row>
    <row r="1076" spans="1:3" x14ac:dyDescent="0.25">
      <c r="A1076" s="12">
        <f ca="1">Food!X262</f>
        <v>43612</v>
      </c>
      <c r="B1076" t="str">
        <f ca="1">Food!Z262</f>
        <v>Start the day with some coffee.</v>
      </c>
      <c r="C1076">
        <f ca="1">Food!Y262</f>
        <v>1.25</v>
      </c>
    </row>
    <row r="1077" spans="1:3" x14ac:dyDescent="0.25">
      <c r="A1077" s="12">
        <f ca="1">Food!X263</f>
        <v>43614</v>
      </c>
      <c r="B1077" t="str">
        <f ca="1">Food!Z263</f>
        <v>Start the day with some coffee.</v>
      </c>
      <c r="C1077">
        <f ca="1">Food!Y263</f>
        <v>1.18</v>
      </c>
    </row>
    <row r="1078" spans="1:3" x14ac:dyDescent="0.25">
      <c r="A1078" s="12">
        <f ca="1">Food!X264</f>
        <v>43617</v>
      </c>
      <c r="B1078" t="str">
        <f ca="1">Food!Z264</f>
        <v>Start the day with some coffee.</v>
      </c>
      <c r="C1078">
        <f ca="1">Food!Y264</f>
        <v>1.07</v>
      </c>
    </row>
    <row r="1079" spans="1:3" x14ac:dyDescent="0.25">
      <c r="A1079" s="12">
        <f ca="1">Food!X265</f>
        <v>43620</v>
      </c>
      <c r="B1079" t="str">
        <f ca="1">Food!Z265</f>
        <v>Yum! Coffee and a morning treat!</v>
      </c>
      <c r="C1079">
        <f ca="1">Food!Y265</f>
        <v>2.96</v>
      </c>
    </row>
    <row r="1080" spans="1:3" x14ac:dyDescent="0.25">
      <c r="A1080" s="12">
        <f ca="1">Food!X266</f>
        <v>43623</v>
      </c>
      <c r="B1080" t="str">
        <f ca="1">Food!Z266</f>
        <v>Start the day with some coffee.</v>
      </c>
      <c r="C1080">
        <f ca="1">Food!Y266</f>
        <v>1.67</v>
      </c>
    </row>
    <row r="1081" spans="1:3" x14ac:dyDescent="0.25">
      <c r="A1081" s="12">
        <f ca="1">Food!X267</f>
        <v>43624</v>
      </c>
      <c r="B1081" t="str">
        <f ca="1">Food!Z267</f>
        <v>Yum! Coffee and a morning treat!</v>
      </c>
      <c r="C1081">
        <f ca="1">Food!Y267</f>
        <v>2.72</v>
      </c>
    </row>
    <row r="1082" spans="1:3" x14ac:dyDescent="0.25">
      <c r="A1082" s="12">
        <f ca="1">Food!X268</f>
        <v>43626</v>
      </c>
      <c r="B1082" t="str">
        <f ca="1">Food!Z268</f>
        <v>Yum! Coffee and a morning treat!</v>
      </c>
      <c r="C1082">
        <f ca="1">Food!Y268</f>
        <v>2.31</v>
      </c>
    </row>
    <row r="1083" spans="1:3" x14ac:dyDescent="0.25">
      <c r="A1083" s="12">
        <f ca="1">Food!X269</f>
        <v>43627</v>
      </c>
      <c r="B1083" t="str">
        <f ca="1">Food!Z269</f>
        <v>Yum! Coffee and a morning treat!</v>
      </c>
      <c r="C1083">
        <f ca="1">Food!Y269</f>
        <v>2.1</v>
      </c>
    </row>
    <row r="1084" spans="1:3" x14ac:dyDescent="0.25">
      <c r="A1084" s="12">
        <f ca="1">Food!X270</f>
        <v>43628</v>
      </c>
      <c r="B1084" t="str">
        <f ca="1">Food!Z270</f>
        <v>Yum! Coffee and a morning treat!</v>
      </c>
      <c r="C1084">
        <f ca="1">Food!Y270</f>
        <v>3.77</v>
      </c>
    </row>
    <row r="1085" spans="1:3" x14ac:dyDescent="0.25">
      <c r="A1085" s="12">
        <f ca="1">Food!X271</f>
        <v>43630</v>
      </c>
      <c r="B1085" t="str">
        <f ca="1">Food!Z271</f>
        <v>Yum! Coffee and a morning treat!</v>
      </c>
      <c r="C1085">
        <f ca="1">Food!Y271</f>
        <v>2.2000000000000002</v>
      </c>
    </row>
    <row r="1086" spans="1:3" x14ac:dyDescent="0.25">
      <c r="A1086" s="12">
        <f ca="1">Food!X272</f>
        <v>43632</v>
      </c>
      <c r="B1086" t="str">
        <f ca="1">Food!Z272</f>
        <v>Yum! Coffee and a morning treat!</v>
      </c>
      <c r="C1086">
        <f ca="1">Food!Y272</f>
        <v>2.92</v>
      </c>
    </row>
    <row r="1087" spans="1:3" x14ac:dyDescent="0.25">
      <c r="A1087" s="12">
        <f ca="1">Food!X273</f>
        <v>43635</v>
      </c>
      <c r="B1087" t="str">
        <f ca="1">Food!Z273</f>
        <v>Yum! Coffee and a morning treat!</v>
      </c>
      <c r="C1087">
        <f ca="1">Food!Y273</f>
        <v>2.9</v>
      </c>
    </row>
    <row r="1088" spans="1:3" x14ac:dyDescent="0.25">
      <c r="A1088" s="12">
        <f ca="1">Food!X274</f>
        <v>43636</v>
      </c>
      <c r="B1088" t="str">
        <f ca="1">Food!Z274</f>
        <v>Yum! Coffee and a morning treat!</v>
      </c>
      <c r="C1088">
        <f ca="1">Food!Y274</f>
        <v>2.1</v>
      </c>
    </row>
    <row r="1089" spans="1:3" x14ac:dyDescent="0.25">
      <c r="A1089" s="12">
        <f ca="1">Food!X275</f>
        <v>43639</v>
      </c>
      <c r="B1089" t="str">
        <f ca="1">Food!Z275</f>
        <v>Start the day with some coffee.</v>
      </c>
      <c r="C1089">
        <f ca="1">Food!Y275</f>
        <v>1.42</v>
      </c>
    </row>
    <row r="1090" spans="1:3" x14ac:dyDescent="0.25">
      <c r="A1090" s="12">
        <f ca="1">Food!X276</f>
        <v>43642</v>
      </c>
      <c r="B1090" t="str">
        <f ca="1">Food!Z276</f>
        <v>Yum! Coffee and a morning treat!</v>
      </c>
      <c r="C1090">
        <f ca="1">Food!Y276</f>
        <v>2.8</v>
      </c>
    </row>
    <row r="1091" spans="1:3" x14ac:dyDescent="0.25">
      <c r="A1091" s="12">
        <f ca="1">Food!X277</f>
        <v>43643</v>
      </c>
      <c r="B1091" t="str">
        <f ca="1">Food!Z277</f>
        <v>Yum! Coffee and a morning treat!</v>
      </c>
      <c r="C1091">
        <f ca="1">Food!Y277</f>
        <v>3.3</v>
      </c>
    </row>
    <row r="1092" spans="1:3" x14ac:dyDescent="0.25">
      <c r="A1092" s="12">
        <f ca="1">Food!X278</f>
        <v>43646</v>
      </c>
      <c r="B1092" t="str">
        <f ca="1">Food!Z278</f>
        <v>Start the day with some coffee.</v>
      </c>
      <c r="C1092">
        <f ca="1">Food!Y278</f>
        <v>1.1100000000000001</v>
      </c>
    </row>
    <row r="1093" spans="1:3" x14ac:dyDescent="0.25">
      <c r="A1093" s="12">
        <f ca="1">Food!X279</f>
        <v>43649</v>
      </c>
      <c r="B1093" t="str">
        <f ca="1">Food!Z279</f>
        <v>Yum! Coffee and a morning treat!</v>
      </c>
      <c r="C1093">
        <f ca="1">Food!Y279</f>
        <v>2.96</v>
      </c>
    </row>
    <row r="1094" spans="1:3" x14ac:dyDescent="0.25">
      <c r="A1094" s="12">
        <f ca="1">Food!X280</f>
        <v>43652</v>
      </c>
      <c r="B1094" t="str">
        <f ca="1">Food!Z280</f>
        <v>Yum! Coffee and a morning treat!</v>
      </c>
      <c r="C1094">
        <f ca="1">Food!Y280</f>
        <v>3.52</v>
      </c>
    </row>
    <row r="1095" spans="1:3" x14ac:dyDescent="0.25">
      <c r="A1095" s="12">
        <f ca="1">Food!X281</f>
        <v>43654</v>
      </c>
      <c r="B1095" t="str">
        <f ca="1">Food!Z281</f>
        <v>Start the day with some coffee.</v>
      </c>
      <c r="C1095">
        <f ca="1">Food!Y281</f>
        <v>1.87</v>
      </c>
    </row>
    <row r="1096" spans="1:3" x14ac:dyDescent="0.25">
      <c r="A1096" s="12">
        <f ca="1">Food!X282</f>
        <v>43657</v>
      </c>
      <c r="B1096" t="str">
        <f ca="1">Food!Z282</f>
        <v>Yum! Coffee and a morning treat!</v>
      </c>
      <c r="C1096">
        <f ca="1">Food!Y282</f>
        <v>2.58</v>
      </c>
    </row>
    <row r="1097" spans="1:3" x14ac:dyDescent="0.25">
      <c r="A1097" s="12">
        <f ca="1">Food!X283</f>
        <v>43660</v>
      </c>
      <c r="B1097" t="str">
        <f ca="1">Food!Z283</f>
        <v>Start the day with some coffee.</v>
      </c>
      <c r="C1097">
        <f ca="1">Food!Y283</f>
        <v>2</v>
      </c>
    </row>
    <row r="1098" spans="1:3" x14ac:dyDescent="0.25">
      <c r="A1098" s="12">
        <f ca="1">Food!X284</f>
        <v>43663</v>
      </c>
      <c r="B1098" t="str">
        <f ca="1">Food!Z284</f>
        <v>Start the day with some coffee.</v>
      </c>
      <c r="C1098">
        <f ca="1">Food!Y284</f>
        <v>1.92</v>
      </c>
    </row>
    <row r="1099" spans="1:3" x14ac:dyDescent="0.25">
      <c r="A1099" s="12">
        <f ca="1">Food!X285</f>
        <v>43665</v>
      </c>
      <c r="B1099" t="str">
        <f ca="1">Food!Z285</f>
        <v>Start the day with some coffee.</v>
      </c>
      <c r="C1099">
        <f ca="1">Food!Y285</f>
        <v>2.0299999999999998</v>
      </c>
    </row>
    <row r="1100" spans="1:3" x14ac:dyDescent="0.25">
      <c r="A1100" s="12">
        <f ca="1">Food!X286</f>
        <v>43666</v>
      </c>
      <c r="B1100" t="str">
        <f ca="1">Food!Z286</f>
        <v>Yum! Coffee and a morning treat!</v>
      </c>
      <c r="C1100">
        <f ca="1">Food!Y286</f>
        <v>3.05</v>
      </c>
    </row>
    <row r="1101" spans="1:3" x14ac:dyDescent="0.25">
      <c r="A1101" s="12">
        <f ca="1">Food!X287</f>
        <v>43667</v>
      </c>
      <c r="B1101" t="str">
        <f ca="1">Food!Z287</f>
        <v>Yum! Coffee and a morning treat!</v>
      </c>
      <c r="C1101">
        <f ca="1">Food!Y287</f>
        <v>3.55</v>
      </c>
    </row>
    <row r="1102" spans="1:3" x14ac:dyDescent="0.25">
      <c r="A1102" s="12">
        <f ca="1">Food!X288</f>
        <v>43669</v>
      </c>
      <c r="B1102" t="str">
        <f ca="1">Food!Z288</f>
        <v>Yum! Coffee and a morning treat!</v>
      </c>
      <c r="C1102">
        <f ca="1">Food!Y288</f>
        <v>3.67</v>
      </c>
    </row>
    <row r="1103" spans="1:3" x14ac:dyDescent="0.25">
      <c r="A1103" s="12">
        <f ca="1">Food!X289</f>
        <v>43671</v>
      </c>
      <c r="B1103" t="str">
        <f ca="1">Food!Z289</f>
        <v>Yum! Coffee and a morning treat!</v>
      </c>
      <c r="C1103">
        <f ca="1">Food!Y289</f>
        <v>3.36</v>
      </c>
    </row>
    <row r="1104" spans="1:3" x14ac:dyDescent="0.25">
      <c r="A1104" s="12">
        <f ca="1">Food!X290</f>
        <v>43673</v>
      </c>
      <c r="B1104" t="str">
        <f ca="1">Food!Z290</f>
        <v>Yum! Coffee and a morning treat!</v>
      </c>
      <c r="C1104">
        <f ca="1">Food!Y290</f>
        <v>2.82</v>
      </c>
    </row>
    <row r="1105" spans="1:3" x14ac:dyDescent="0.25">
      <c r="A1105" s="12">
        <f ca="1">Food!X291</f>
        <v>43675</v>
      </c>
      <c r="B1105" t="str">
        <f ca="1">Food!Z291</f>
        <v>Start the day with some coffee.</v>
      </c>
      <c r="C1105">
        <f ca="1">Food!Y291</f>
        <v>1.32</v>
      </c>
    </row>
    <row r="1106" spans="1:3" x14ac:dyDescent="0.25">
      <c r="A1106" s="12">
        <f ca="1">Food!X292</f>
        <v>43676</v>
      </c>
      <c r="B1106" t="str">
        <f ca="1">Food!Z292</f>
        <v>Yum! Coffee and a morning treat!</v>
      </c>
      <c r="C1106">
        <f ca="1">Food!Y292</f>
        <v>2.64</v>
      </c>
    </row>
    <row r="1107" spans="1:3" x14ac:dyDescent="0.25">
      <c r="A1107" s="12">
        <f ca="1">Food!X293</f>
        <v>43679</v>
      </c>
      <c r="B1107" t="str">
        <f ca="1">Food!Z293</f>
        <v>Yum! Coffee and a morning treat!</v>
      </c>
      <c r="C1107">
        <f ca="1">Food!Y293</f>
        <v>3.88</v>
      </c>
    </row>
    <row r="1108" spans="1:3" x14ac:dyDescent="0.25">
      <c r="A1108" s="12">
        <f ca="1">Food!X294</f>
        <v>43681</v>
      </c>
      <c r="B1108" t="str">
        <f ca="1">Food!Z294</f>
        <v>Start the day with some coffee.</v>
      </c>
      <c r="C1108">
        <f ca="1">Food!Y294</f>
        <v>1.27</v>
      </c>
    </row>
    <row r="1109" spans="1:3" x14ac:dyDescent="0.25">
      <c r="A1109" s="12">
        <f ca="1">Food!X295</f>
        <v>43683</v>
      </c>
      <c r="B1109" t="str">
        <f ca="1">Food!Z295</f>
        <v>Start the day with some coffee.</v>
      </c>
      <c r="C1109">
        <f ca="1">Food!Y295</f>
        <v>1.76</v>
      </c>
    </row>
    <row r="1110" spans="1:3" x14ac:dyDescent="0.25">
      <c r="A1110" s="12">
        <f ca="1">Food!X296</f>
        <v>43686</v>
      </c>
      <c r="B1110" t="str">
        <f ca="1">Food!Z296</f>
        <v>Start the day with some coffee.</v>
      </c>
      <c r="C1110">
        <f ca="1">Food!Y296</f>
        <v>1</v>
      </c>
    </row>
    <row r="1111" spans="1:3" x14ac:dyDescent="0.25">
      <c r="A1111" s="12">
        <f ca="1">Food!X297</f>
        <v>43687</v>
      </c>
      <c r="B1111" t="str">
        <f ca="1">Food!Z297</f>
        <v>Yum! Coffee and a morning treat!</v>
      </c>
      <c r="C1111">
        <f ca="1">Food!Y297</f>
        <v>2.21</v>
      </c>
    </row>
    <row r="1112" spans="1:3" x14ac:dyDescent="0.25">
      <c r="A1112" s="12">
        <f ca="1">Food!X298</f>
        <v>43689</v>
      </c>
      <c r="B1112" t="str">
        <f ca="1">Food!Z298</f>
        <v>Yum! Coffee and a morning treat!</v>
      </c>
      <c r="C1112">
        <f ca="1">Food!Y298</f>
        <v>2.13</v>
      </c>
    </row>
    <row r="1113" spans="1:3" x14ac:dyDescent="0.25">
      <c r="A1113" s="12">
        <f ca="1">Food!X299</f>
        <v>43692</v>
      </c>
      <c r="B1113" t="str">
        <f ca="1">Food!Z299</f>
        <v>Yum! Coffee and a morning treat!</v>
      </c>
      <c r="C1113">
        <f ca="1">Food!Y299</f>
        <v>2.75</v>
      </c>
    </row>
    <row r="1114" spans="1:3" x14ac:dyDescent="0.25">
      <c r="A1114" s="12">
        <f ca="1">Food!X300</f>
        <v>43693</v>
      </c>
      <c r="B1114" t="str">
        <f ca="1">Food!Z300</f>
        <v>Start the day with some coffee.</v>
      </c>
      <c r="C1114">
        <f ca="1">Food!Y300</f>
        <v>1.1299999999999999</v>
      </c>
    </row>
    <row r="1115" spans="1:3" x14ac:dyDescent="0.25">
      <c r="A1115" s="12">
        <f ca="1">Food!X301</f>
        <v>43695</v>
      </c>
      <c r="B1115" t="str">
        <f ca="1">Food!Z301</f>
        <v>Yum! Coffee and a morning treat!</v>
      </c>
      <c r="C1115">
        <f ca="1">Food!Y301</f>
        <v>2.4900000000000002</v>
      </c>
    </row>
    <row r="1116" spans="1:3" x14ac:dyDescent="0.25">
      <c r="A1116" s="12">
        <f ca="1">Food!X302</f>
        <v>43697</v>
      </c>
      <c r="B1116" t="str">
        <f ca="1">Food!Z302</f>
        <v>Yum! Coffee and a morning treat!</v>
      </c>
      <c r="C1116">
        <f ca="1">Food!Y302</f>
        <v>2.94</v>
      </c>
    </row>
    <row r="1117" spans="1:3" x14ac:dyDescent="0.25">
      <c r="A1117" s="12">
        <f ca="1">Food!X303</f>
        <v>43700</v>
      </c>
      <c r="B1117" t="str">
        <f ca="1">Food!Z303</f>
        <v>Yum! Coffee and a morning treat!</v>
      </c>
      <c r="C1117">
        <f ca="1">Food!Y303</f>
        <v>3.76</v>
      </c>
    </row>
    <row r="1118" spans="1:3" x14ac:dyDescent="0.25">
      <c r="A1118" s="12">
        <f ca="1">Food!X304</f>
        <v>43701</v>
      </c>
      <c r="B1118" t="str">
        <f ca="1">Food!Z304</f>
        <v>Yum! Coffee and a morning treat!</v>
      </c>
      <c r="C1118">
        <f ca="1">Food!Y304</f>
        <v>3.46</v>
      </c>
    </row>
    <row r="1119" spans="1:3" x14ac:dyDescent="0.25">
      <c r="A1119" s="12">
        <f ca="1">Food!X305</f>
        <v>43702</v>
      </c>
      <c r="B1119" t="str">
        <f ca="1">Food!Z305</f>
        <v>Yum! Coffee and a morning treat!</v>
      </c>
      <c r="C1119">
        <f ca="1">Food!Y305</f>
        <v>2.97</v>
      </c>
    </row>
    <row r="1120" spans="1:3" x14ac:dyDescent="0.25">
      <c r="A1120" s="12">
        <f ca="1">Food!X306</f>
        <v>43705</v>
      </c>
      <c r="B1120" t="str">
        <f ca="1">Food!Z306</f>
        <v>Start the day with some coffee.</v>
      </c>
      <c r="C1120">
        <f ca="1">Food!Y306</f>
        <v>1.1499999999999999</v>
      </c>
    </row>
    <row r="1121" spans="1:3" x14ac:dyDescent="0.25">
      <c r="A1121" s="12">
        <f ca="1">Food!X307</f>
        <v>43706</v>
      </c>
      <c r="B1121" t="str">
        <f ca="1">Food!Z307</f>
        <v>Yum! Coffee and a morning treat!</v>
      </c>
      <c r="C1121">
        <f ca="1">Food!Y307</f>
        <v>3.77</v>
      </c>
    </row>
    <row r="1122" spans="1:3" x14ac:dyDescent="0.25">
      <c r="A1122" s="12">
        <f ca="1">Food!X308</f>
        <v>43708</v>
      </c>
      <c r="B1122" t="str">
        <f ca="1">Food!Z308</f>
        <v>Start the day with some coffee.</v>
      </c>
      <c r="C1122">
        <f ca="1">Food!Y308</f>
        <v>1.62</v>
      </c>
    </row>
    <row r="1123" spans="1:3" x14ac:dyDescent="0.25">
      <c r="A1123" s="12">
        <f ca="1">Food!X309</f>
        <v>43709</v>
      </c>
      <c r="B1123" t="str">
        <f ca="1">Food!Z309</f>
        <v>Yum! Coffee and a morning treat!</v>
      </c>
      <c r="C1123">
        <f ca="1">Food!Y309</f>
        <v>3.75</v>
      </c>
    </row>
    <row r="1124" spans="1:3" x14ac:dyDescent="0.25">
      <c r="A1124" s="12">
        <f ca="1">Food!X310</f>
        <v>43712</v>
      </c>
      <c r="B1124" t="str">
        <f ca="1">Food!Z310</f>
        <v>Start the day with some coffee.</v>
      </c>
      <c r="C1124">
        <f ca="1">Food!Y310</f>
        <v>2.0099999999999998</v>
      </c>
    </row>
    <row r="1125" spans="1:3" x14ac:dyDescent="0.25">
      <c r="A1125" s="12">
        <f ca="1">Food!X311</f>
        <v>43715</v>
      </c>
      <c r="B1125" t="str">
        <f ca="1">Food!Z311</f>
        <v>Yum! Coffee and a morning treat!</v>
      </c>
      <c r="C1125">
        <f ca="1">Food!Y311</f>
        <v>2.9</v>
      </c>
    </row>
    <row r="1126" spans="1:3" x14ac:dyDescent="0.25">
      <c r="A1126" s="12">
        <f ca="1">Food!X312</f>
        <v>43716</v>
      </c>
      <c r="B1126" t="str">
        <f ca="1">Food!Z312</f>
        <v>Yum! Coffee and a morning treat!</v>
      </c>
      <c r="C1126">
        <f ca="1">Food!Y312</f>
        <v>3.38</v>
      </c>
    </row>
    <row r="1127" spans="1:3" x14ac:dyDescent="0.25">
      <c r="A1127" s="12">
        <f ca="1">Food!X313</f>
        <v>43719</v>
      </c>
      <c r="B1127" t="str">
        <f ca="1">Food!Z313</f>
        <v>Start the day with some coffee.</v>
      </c>
      <c r="C1127">
        <f ca="1">Food!Y313</f>
        <v>1.36</v>
      </c>
    </row>
    <row r="1128" spans="1:3" x14ac:dyDescent="0.25">
      <c r="A1128" s="12">
        <f ca="1">Food!X314</f>
        <v>43721</v>
      </c>
      <c r="B1128" t="str">
        <f ca="1">Food!Z314</f>
        <v>Start the day with some coffee.</v>
      </c>
      <c r="C1128">
        <f ca="1">Food!Y314</f>
        <v>1.84</v>
      </c>
    </row>
    <row r="1129" spans="1:3" x14ac:dyDescent="0.25">
      <c r="A1129" s="12">
        <f ca="1">Food!X315</f>
        <v>43722</v>
      </c>
      <c r="B1129" t="str">
        <f ca="1">Food!Z315</f>
        <v>Start the day with some coffee.</v>
      </c>
      <c r="C1129">
        <f ca="1">Food!Y315</f>
        <v>1.63</v>
      </c>
    </row>
    <row r="1130" spans="1:3" x14ac:dyDescent="0.25">
      <c r="A1130" s="12">
        <f ca="1">Food!X316</f>
        <v>43724</v>
      </c>
      <c r="B1130" t="str">
        <f ca="1">Food!Z316</f>
        <v>Yum! Coffee and a morning treat!</v>
      </c>
      <c r="C1130">
        <f ca="1">Food!Y316</f>
        <v>3.62</v>
      </c>
    </row>
    <row r="1131" spans="1:3" x14ac:dyDescent="0.25">
      <c r="A1131" s="12">
        <f ca="1">Food!X317</f>
        <v>43727</v>
      </c>
      <c r="B1131" t="str">
        <f ca="1">Food!Z317</f>
        <v>Start the day with some coffee.</v>
      </c>
      <c r="C1131">
        <f ca="1">Food!Y317</f>
        <v>1.42</v>
      </c>
    </row>
    <row r="1132" spans="1:3" x14ac:dyDescent="0.25">
      <c r="A1132" s="12">
        <f ca="1">Food!X318</f>
        <v>43729</v>
      </c>
      <c r="B1132" t="str">
        <f ca="1">Food!Z318</f>
        <v>Yum! Coffee and a morning treat!</v>
      </c>
      <c r="C1132">
        <f ca="1">Food!Y318</f>
        <v>2.75</v>
      </c>
    </row>
    <row r="1133" spans="1:3" x14ac:dyDescent="0.25">
      <c r="A1133" s="12">
        <f ca="1">Food!X319</f>
        <v>43730</v>
      </c>
      <c r="B1133" t="str">
        <f ca="1">Food!Z319</f>
        <v>Yum! Coffee and a morning treat!</v>
      </c>
      <c r="C1133">
        <f ca="1">Food!Y319</f>
        <v>2.46</v>
      </c>
    </row>
    <row r="1134" spans="1:3" x14ac:dyDescent="0.25">
      <c r="A1134" s="12">
        <f ca="1">Food!X320</f>
        <v>43732</v>
      </c>
      <c r="B1134" t="str">
        <f ca="1">Food!Z320</f>
        <v>Start the day with some coffee.</v>
      </c>
      <c r="C1134">
        <f ca="1">Food!Y320</f>
        <v>1.42</v>
      </c>
    </row>
    <row r="1135" spans="1:3" x14ac:dyDescent="0.25">
      <c r="A1135" s="12">
        <f ca="1">Food!X321</f>
        <v>43735</v>
      </c>
      <c r="B1135" t="str">
        <f ca="1">Food!Z321</f>
        <v>Yum! Coffee and a morning treat!</v>
      </c>
      <c r="C1135">
        <f ca="1">Food!Y321</f>
        <v>3.15</v>
      </c>
    </row>
    <row r="1136" spans="1:3" x14ac:dyDescent="0.25">
      <c r="A1136" s="12">
        <f ca="1">Food!X322</f>
        <v>43738</v>
      </c>
      <c r="B1136" t="str">
        <f ca="1">Food!Z322</f>
        <v>Yum! Coffee and a morning treat!</v>
      </c>
      <c r="C1136">
        <f ca="1">Food!Y322</f>
        <v>3.32</v>
      </c>
    </row>
    <row r="1137" spans="1:3" x14ac:dyDescent="0.25">
      <c r="A1137" s="12">
        <f ca="1">Food!X323</f>
        <v>43741</v>
      </c>
      <c r="B1137" t="str">
        <f ca="1">Food!Z323</f>
        <v>Yum! Coffee and a morning treat!</v>
      </c>
      <c r="C1137">
        <f ca="1">Food!Y323</f>
        <v>2.2799999999999998</v>
      </c>
    </row>
    <row r="1138" spans="1:3" x14ac:dyDescent="0.25">
      <c r="A1138" s="12">
        <f ca="1">Food!X324</f>
        <v>43742</v>
      </c>
      <c r="B1138" t="str">
        <f ca="1">Food!Z324</f>
        <v>Yum! Coffee and a morning treat!</v>
      </c>
      <c r="C1138">
        <f ca="1">Food!Y324</f>
        <v>2.61</v>
      </c>
    </row>
    <row r="1139" spans="1:3" x14ac:dyDescent="0.25">
      <c r="A1139" s="12">
        <f ca="1">Food!X325</f>
        <v>43744</v>
      </c>
      <c r="B1139" t="str">
        <f ca="1">Food!Z325</f>
        <v>Yum! Coffee and a morning treat!</v>
      </c>
      <c r="C1139">
        <f ca="1">Food!Y325</f>
        <v>2.4900000000000002</v>
      </c>
    </row>
    <row r="1140" spans="1:3" x14ac:dyDescent="0.25">
      <c r="A1140" s="12">
        <f ca="1">Food!X326</f>
        <v>43745</v>
      </c>
      <c r="B1140" t="str">
        <f ca="1">Food!Z326</f>
        <v>Yum! Coffee and a morning treat!</v>
      </c>
      <c r="C1140">
        <f ca="1">Food!Y326</f>
        <v>3.81</v>
      </c>
    </row>
    <row r="1141" spans="1:3" x14ac:dyDescent="0.25">
      <c r="A1141" s="12">
        <f ca="1">Food!X327</f>
        <v>43747</v>
      </c>
      <c r="B1141" t="str">
        <f ca="1">Food!Z327</f>
        <v>Start the day with some coffee.</v>
      </c>
      <c r="C1141">
        <f ca="1">Food!Y327</f>
        <v>1.18</v>
      </c>
    </row>
    <row r="1142" spans="1:3" x14ac:dyDescent="0.25">
      <c r="A1142" s="12">
        <f ca="1">Food!X328</f>
        <v>43748</v>
      </c>
      <c r="B1142" t="str">
        <f ca="1">Food!Z328</f>
        <v>Yum! Coffee and a morning treat!</v>
      </c>
      <c r="C1142">
        <f ca="1">Food!Y328</f>
        <v>2.4</v>
      </c>
    </row>
    <row r="1143" spans="1:3" x14ac:dyDescent="0.25">
      <c r="A1143" s="12">
        <f ca="1">Food!X329</f>
        <v>43749</v>
      </c>
      <c r="B1143" t="str">
        <f ca="1">Food!Z329</f>
        <v>Yum! Coffee and a morning treat!</v>
      </c>
      <c r="C1143">
        <f ca="1">Food!Y329</f>
        <v>2.39</v>
      </c>
    </row>
    <row r="1144" spans="1:3" x14ac:dyDescent="0.25">
      <c r="A1144" s="12">
        <f ca="1">Food!X330</f>
        <v>43752</v>
      </c>
      <c r="B1144" t="str">
        <f ca="1">Food!Z330</f>
        <v>Start the day with some coffee.</v>
      </c>
      <c r="C1144">
        <f ca="1">Food!Y330</f>
        <v>1.37</v>
      </c>
    </row>
    <row r="1145" spans="1:3" x14ac:dyDescent="0.25">
      <c r="A1145" s="12">
        <f ca="1">Food!X331</f>
        <v>43754</v>
      </c>
      <c r="B1145" t="str">
        <f ca="1">Food!Z331</f>
        <v>Yum! Coffee and a morning treat!</v>
      </c>
      <c r="C1145">
        <f ca="1">Food!Y331</f>
        <v>3.64</v>
      </c>
    </row>
    <row r="1146" spans="1:3" x14ac:dyDescent="0.25">
      <c r="A1146" s="12">
        <f ca="1">Food!X332</f>
        <v>43755</v>
      </c>
      <c r="B1146" t="str">
        <f ca="1">Food!Z332</f>
        <v>Yum! Coffee and a morning treat!</v>
      </c>
      <c r="C1146">
        <f ca="1">Food!Y332</f>
        <v>2.93</v>
      </c>
    </row>
    <row r="1147" spans="1:3" x14ac:dyDescent="0.25">
      <c r="A1147" s="12">
        <f ca="1">Food!X333</f>
        <v>43757</v>
      </c>
      <c r="B1147" t="str">
        <f ca="1">Food!Z333</f>
        <v>Start the day with some coffee.</v>
      </c>
      <c r="C1147">
        <f ca="1">Food!Y333</f>
        <v>1.85</v>
      </c>
    </row>
    <row r="1148" spans="1:3" x14ac:dyDescent="0.25">
      <c r="A1148" s="12">
        <f ca="1">Food!X334</f>
        <v>43760</v>
      </c>
      <c r="B1148" t="str">
        <f ca="1">Food!Z334</f>
        <v>Start the day with some coffee.</v>
      </c>
      <c r="C1148">
        <f ca="1">Food!Y334</f>
        <v>1.22</v>
      </c>
    </row>
    <row r="1149" spans="1:3" x14ac:dyDescent="0.25">
      <c r="A1149" s="12">
        <f ca="1">Food!X335</f>
        <v>43761</v>
      </c>
      <c r="B1149" t="str">
        <f ca="1">Food!Z335</f>
        <v>Start the day with some coffee.</v>
      </c>
      <c r="C1149">
        <f ca="1">Food!Y335</f>
        <v>1.93</v>
      </c>
    </row>
    <row r="1150" spans="1:3" x14ac:dyDescent="0.25">
      <c r="A1150" s="12">
        <f ca="1">Food!X336</f>
        <v>43764</v>
      </c>
      <c r="B1150" t="str">
        <f ca="1">Food!Z336</f>
        <v>Start the day with some coffee.</v>
      </c>
      <c r="C1150">
        <f ca="1">Food!Y336</f>
        <v>1.43</v>
      </c>
    </row>
    <row r="1151" spans="1:3" x14ac:dyDescent="0.25">
      <c r="A1151" s="12">
        <f ca="1">Food!X337</f>
        <v>43766</v>
      </c>
      <c r="B1151" t="str">
        <f ca="1">Food!Z337</f>
        <v>Start the day with some coffee.</v>
      </c>
      <c r="C1151">
        <f ca="1">Food!Y337</f>
        <v>1.74</v>
      </c>
    </row>
    <row r="1152" spans="1:3" x14ac:dyDescent="0.25">
      <c r="A1152" s="12">
        <f ca="1">Food!X338</f>
        <v>43767</v>
      </c>
      <c r="B1152" t="str">
        <f ca="1">Food!Z338</f>
        <v>Yum! Coffee and a morning treat!</v>
      </c>
      <c r="C1152">
        <f ca="1">Food!Y338</f>
        <v>3.3</v>
      </c>
    </row>
    <row r="1153" spans="1:3" x14ac:dyDescent="0.25">
      <c r="A1153" s="12">
        <f ca="1">Food!X339</f>
        <v>43769</v>
      </c>
      <c r="B1153" t="str">
        <f ca="1">Food!Z339</f>
        <v>Yum! Coffee and a morning treat!</v>
      </c>
      <c r="C1153">
        <f ca="1">Food!Y339</f>
        <v>2.19</v>
      </c>
    </row>
    <row r="1154" spans="1:3" x14ac:dyDescent="0.25">
      <c r="A1154" s="12">
        <f ca="1">Food!X340</f>
        <v>43771</v>
      </c>
      <c r="B1154" t="str">
        <f ca="1">Food!Z340</f>
        <v>Yum! Coffee and a morning treat!</v>
      </c>
      <c r="C1154">
        <f ca="1">Food!Y340</f>
        <v>2.2000000000000002</v>
      </c>
    </row>
    <row r="1155" spans="1:3" x14ac:dyDescent="0.25">
      <c r="A1155" s="12">
        <f ca="1">Food!X341</f>
        <v>43772</v>
      </c>
      <c r="B1155" t="str">
        <f ca="1">Food!Z341</f>
        <v>Yum! Coffee and a morning treat!</v>
      </c>
      <c r="C1155">
        <f ca="1">Food!Y341</f>
        <v>2.85</v>
      </c>
    </row>
    <row r="1156" spans="1:3" x14ac:dyDescent="0.25">
      <c r="A1156" s="12">
        <f ca="1">Food!X342</f>
        <v>43774</v>
      </c>
      <c r="B1156" t="str">
        <f ca="1">Food!Z342</f>
        <v>Yum! Coffee and a morning treat!</v>
      </c>
      <c r="C1156">
        <f ca="1">Food!Y342</f>
        <v>2.19</v>
      </c>
    </row>
    <row r="1157" spans="1:3" x14ac:dyDescent="0.25">
      <c r="A1157" s="12">
        <f ca="1">Food!X343</f>
        <v>43775</v>
      </c>
      <c r="B1157" t="str">
        <f ca="1">Food!Z343</f>
        <v>Yum! Coffee and a morning treat!</v>
      </c>
      <c r="C1157">
        <f ca="1">Food!Y343</f>
        <v>3.46</v>
      </c>
    </row>
    <row r="1158" spans="1:3" x14ac:dyDescent="0.25">
      <c r="A1158" s="12">
        <f ca="1">Food!X344</f>
        <v>43776</v>
      </c>
      <c r="B1158" t="str">
        <f ca="1">Food!Z344</f>
        <v>Start the day with some coffee.</v>
      </c>
      <c r="C1158">
        <f ca="1">Food!Y344</f>
        <v>1.04</v>
      </c>
    </row>
    <row r="1159" spans="1:3" x14ac:dyDescent="0.25">
      <c r="A1159" s="12">
        <f ca="1">Food!X345</f>
        <v>43779</v>
      </c>
      <c r="B1159" t="str">
        <f ca="1">Food!Z345</f>
        <v>Start the day with some coffee.</v>
      </c>
      <c r="C1159">
        <f ca="1">Food!Y345</f>
        <v>1.24</v>
      </c>
    </row>
    <row r="1160" spans="1:3" x14ac:dyDescent="0.25">
      <c r="A1160" s="12">
        <f ca="1">Food!X346</f>
        <v>43782</v>
      </c>
      <c r="B1160" t="str">
        <f ca="1">Food!Z346</f>
        <v>Yum! Coffee and a morning treat!</v>
      </c>
      <c r="C1160">
        <f ca="1">Food!Y346</f>
        <v>3.64</v>
      </c>
    </row>
    <row r="1161" spans="1:3" x14ac:dyDescent="0.25">
      <c r="A1161" s="12">
        <f ca="1">Food!X347</f>
        <v>43784</v>
      </c>
      <c r="B1161" t="str">
        <f ca="1">Food!Z347</f>
        <v>Start the day with some coffee.</v>
      </c>
      <c r="C1161">
        <f ca="1">Food!Y347</f>
        <v>1.59</v>
      </c>
    </row>
    <row r="1162" spans="1:3" x14ac:dyDescent="0.25">
      <c r="A1162" s="12">
        <f ca="1">Food!X348</f>
        <v>43785</v>
      </c>
      <c r="B1162" t="str">
        <f ca="1">Food!Z348</f>
        <v>Start the day with some coffee.</v>
      </c>
      <c r="C1162">
        <f ca="1">Food!Y348</f>
        <v>1.85</v>
      </c>
    </row>
    <row r="1163" spans="1:3" x14ac:dyDescent="0.25">
      <c r="A1163" s="12">
        <f ca="1">Food!X349</f>
        <v>43786</v>
      </c>
      <c r="B1163" t="str">
        <f ca="1">Food!Z349</f>
        <v>Yum! Coffee and a morning treat!</v>
      </c>
      <c r="C1163">
        <f ca="1">Food!Y349</f>
        <v>2.2799999999999998</v>
      </c>
    </row>
    <row r="1164" spans="1:3" x14ac:dyDescent="0.25">
      <c r="A1164" s="12">
        <f ca="1">Food!X350</f>
        <v>43788</v>
      </c>
      <c r="B1164" t="str">
        <f ca="1">Food!Z350</f>
        <v>Yum! Coffee and a morning treat!</v>
      </c>
      <c r="C1164">
        <f ca="1">Food!Y350</f>
        <v>2.4500000000000002</v>
      </c>
    </row>
    <row r="1165" spans="1:3" x14ac:dyDescent="0.25">
      <c r="A1165" s="12">
        <f ca="1">Food!X351</f>
        <v>43791</v>
      </c>
      <c r="B1165" t="str">
        <f ca="1">Food!Z351</f>
        <v>Start the day with some coffee.</v>
      </c>
      <c r="C1165">
        <f ca="1">Food!Y351</f>
        <v>1.81</v>
      </c>
    </row>
    <row r="1166" spans="1:3" x14ac:dyDescent="0.25">
      <c r="A1166" s="12">
        <f ca="1">Food!X352</f>
        <v>43792</v>
      </c>
      <c r="B1166" t="str">
        <f ca="1">Food!Z352</f>
        <v>Yum! Coffee and a morning treat!</v>
      </c>
      <c r="C1166">
        <f ca="1">Food!Y352</f>
        <v>3.74</v>
      </c>
    </row>
    <row r="1167" spans="1:3" x14ac:dyDescent="0.25">
      <c r="A1167" s="12">
        <f ca="1">Food!X353</f>
        <v>43793</v>
      </c>
      <c r="B1167" t="str">
        <f ca="1">Food!Z353</f>
        <v>Yum! Coffee and a morning treat!</v>
      </c>
      <c r="C1167">
        <f ca="1">Food!Y353</f>
        <v>2.16</v>
      </c>
    </row>
    <row r="1168" spans="1:3" x14ac:dyDescent="0.25">
      <c r="A1168" s="12">
        <f ca="1">Food!X354</f>
        <v>43795</v>
      </c>
      <c r="B1168" t="str">
        <f ca="1">Food!Z354</f>
        <v>Yum! Coffee and a morning treat!</v>
      </c>
      <c r="C1168">
        <f ca="1">Food!Y354</f>
        <v>3.29</v>
      </c>
    </row>
    <row r="1169" spans="1:3" x14ac:dyDescent="0.25">
      <c r="A1169" s="12">
        <f ca="1">Food!X355</f>
        <v>43798</v>
      </c>
      <c r="B1169" t="str">
        <f ca="1">Food!Z355</f>
        <v>Yum! Coffee and a morning treat!</v>
      </c>
      <c r="C1169">
        <f ca="1">Food!Y355</f>
        <v>2.96</v>
      </c>
    </row>
    <row r="1170" spans="1:3" x14ac:dyDescent="0.25">
      <c r="A1170" s="12">
        <f ca="1">Food!X356</f>
        <v>43801</v>
      </c>
      <c r="B1170" t="str">
        <f ca="1">Food!Z356</f>
        <v>Start the day with some coffee.</v>
      </c>
      <c r="C1170">
        <f ca="1">Food!Y356</f>
        <v>1.82</v>
      </c>
    </row>
    <row r="1171" spans="1:3" x14ac:dyDescent="0.25">
      <c r="A1171" s="12">
        <f ca="1">Food!X357</f>
        <v>43802</v>
      </c>
      <c r="B1171" t="str">
        <f ca="1">Food!Z357</f>
        <v>Yum! Coffee and a morning treat!</v>
      </c>
      <c r="C1171">
        <f ca="1">Food!Y357</f>
        <v>3.19</v>
      </c>
    </row>
    <row r="1172" spans="1:3" x14ac:dyDescent="0.25">
      <c r="A1172" s="12">
        <f ca="1">Food!X358</f>
        <v>43805</v>
      </c>
      <c r="B1172" t="str">
        <f ca="1">Food!Z358</f>
        <v>Start the day with some coffee.</v>
      </c>
      <c r="C1172">
        <f ca="1">Food!Y358</f>
        <v>1.43</v>
      </c>
    </row>
    <row r="1173" spans="1:3" x14ac:dyDescent="0.25">
      <c r="A1173" s="12">
        <f ca="1">Food!X359</f>
        <v>43806</v>
      </c>
      <c r="B1173" t="str">
        <f ca="1">Food!Z359</f>
        <v>Yum! Coffee and a morning treat!</v>
      </c>
      <c r="C1173">
        <f ca="1">Food!Y359</f>
        <v>2.37</v>
      </c>
    </row>
    <row r="1174" spans="1:3" x14ac:dyDescent="0.25">
      <c r="A1174" s="12">
        <f ca="1">Food!X360</f>
        <v>43808</v>
      </c>
      <c r="B1174" t="str">
        <f ca="1">Food!Z360</f>
        <v>Start the day with some coffee.</v>
      </c>
      <c r="C1174">
        <f ca="1">Food!Y360</f>
        <v>1.41</v>
      </c>
    </row>
    <row r="1175" spans="1:3" x14ac:dyDescent="0.25">
      <c r="A1175" s="12">
        <f ca="1">Food!X361</f>
        <v>43810</v>
      </c>
      <c r="B1175" t="str">
        <f ca="1">Food!Z361</f>
        <v>Yum! Coffee and a morning treat!</v>
      </c>
      <c r="C1175">
        <f ca="1">Food!Y361</f>
        <v>2.85</v>
      </c>
    </row>
    <row r="1176" spans="1:3" x14ac:dyDescent="0.25">
      <c r="A1176" s="12">
        <f ca="1">Food!X362</f>
        <v>43811</v>
      </c>
      <c r="B1176" t="str">
        <f ca="1">Food!Z362</f>
        <v>Start the day with some coffee.</v>
      </c>
      <c r="C1176">
        <f ca="1">Food!Y362</f>
        <v>1.5</v>
      </c>
    </row>
    <row r="1177" spans="1:3" x14ac:dyDescent="0.25">
      <c r="A1177" s="12">
        <f ca="1">Food!X363</f>
        <v>43813</v>
      </c>
      <c r="B1177" t="str">
        <f ca="1">Food!Z363</f>
        <v>Start the day with some coffee.</v>
      </c>
      <c r="C1177">
        <f ca="1">Food!Y363</f>
        <v>1.8</v>
      </c>
    </row>
    <row r="1178" spans="1:3" x14ac:dyDescent="0.25">
      <c r="A1178" s="12">
        <f ca="1">Food!X364</f>
        <v>43816</v>
      </c>
      <c r="B1178" t="str">
        <f ca="1">Food!Z364</f>
        <v>Yum! Coffee and a morning treat!</v>
      </c>
      <c r="C1178">
        <f ca="1">Food!Y364</f>
        <v>2.31</v>
      </c>
    </row>
    <row r="1179" spans="1:3" x14ac:dyDescent="0.25">
      <c r="A1179" s="12">
        <f ca="1">Food!X365</f>
        <v>43818</v>
      </c>
      <c r="B1179" t="str">
        <f ca="1">Food!Z365</f>
        <v>Yum! Coffee and a morning treat!</v>
      </c>
      <c r="C1179">
        <f ca="1">Food!Y365</f>
        <v>2.92</v>
      </c>
    </row>
    <row r="1180" spans="1:3" x14ac:dyDescent="0.25">
      <c r="A1180" s="12">
        <f ca="1">Food!X366</f>
        <v>43819</v>
      </c>
      <c r="B1180" t="str">
        <f ca="1">Food!Z366</f>
        <v>Yum! Coffee and a morning treat!</v>
      </c>
      <c r="C1180">
        <f ca="1">Food!Y366</f>
        <v>2.58</v>
      </c>
    </row>
    <row r="1181" spans="1:3" x14ac:dyDescent="0.25">
      <c r="A1181" s="12">
        <f ca="1">Food!X367</f>
        <v>43822</v>
      </c>
      <c r="B1181" t="str">
        <f ca="1">Food!Z367</f>
        <v>Yum! Coffee and a morning treat!</v>
      </c>
      <c r="C1181">
        <f ca="1">Food!Y367</f>
        <v>2.59</v>
      </c>
    </row>
    <row r="1182" spans="1:3" x14ac:dyDescent="0.25">
      <c r="A1182" s="12">
        <f ca="1">Food!X368</f>
        <v>43824</v>
      </c>
      <c r="B1182" t="str">
        <f ca="1">Food!Z368</f>
        <v>Yum! Coffee and a morning treat!</v>
      </c>
      <c r="C1182">
        <f ca="1">Food!Y368</f>
        <v>2.64</v>
      </c>
    </row>
    <row r="1183" spans="1:3" x14ac:dyDescent="0.25">
      <c r="A1183" s="12">
        <f ca="1">Food!X369</f>
        <v>43827</v>
      </c>
      <c r="B1183" t="str">
        <f ca="1">Food!Z369</f>
        <v>Yum! Coffee and a morning treat!</v>
      </c>
      <c r="C1183">
        <f ca="1">Food!Y369</f>
        <v>3.4</v>
      </c>
    </row>
    <row r="1184" spans="1:3" x14ac:dyDescent="0.25">
      <c r="A1184" s="12">
        <f ca="1">Food!X370</f>
        <v>43830</v>
      </c>
      <c r="B1184" t="str">
        <f ca="1">Food!Z370</f>
        <v>Yum! Coffee and a morning treat!</v>
      </c>
      <c r="C1184">
        <f ca="1">Food!Y370</f>
        <v>3.85</v>
      </c>
    </row>
    <row r="1185" spans="1:3" x14ac:dyDescent="0.25">
      <c r="A1185" s="12">
        <f ca="1">Food!X371</f>
        <v>43833</v>
      </c>
      <c r="B1185" t="str">
        <f ca="1">Food!Z371</f>
        <v>Yum! Coffee and a morning treat!</v>
      </c>
      <c r="C1185">
        <f ca="1">Food!Y371</f>
        <v>3.03</v>
      </c>
    </row>
    <row r="1186" spans="1:3" x14ac:dyDescent="0.25">
      <c r="A1186" s="12">
        <f ca="1">Food!X372</f>
        <v>43835</v>
      </c>
      <c r="B1186" t="str">
        <f ca="1">Food!Z372</f>
        <v>Yum! Coffee and a morning treat!</v>
      </c>
      <c r="C1186">
        <f ca="1">Food!Y372</f>
        <v>3.43</v>
      </c>
    </row>
    <row r="1187" spans="1:3" x14ac:dyDescent="0.25">
      <c r="A1187" s="12">
        <f ca="1">Food!X373</f>
        <v>43836</v>
      </c>
      <c r="B1187" t="str">
        <f ca="1">Food!Z373</f>
        <v>Start the day with some coffee.</v>
      </c>
      <c r="C1187">
        <f ca="1">Food!Y373</f>
        <v>1.62</v>
      </c>
    </row>
    <row r="1188" spans="1:3" x14ac:dyDescent="0.25">
      <c r="A1188" s="12">
        <f ca="1">Food!X374</f>
        <v>43837</v>
      </c>
      <c r="B1188" t="str">
        <f ca="1">Food!Z374</f>
        <v>Start the day with some coffee.</v>
      </c>
      <c r="C1188">
        <f ca="1">Food!Y374</f>
        <v>1.67</v>
      </c>
    </row>
    <row r="1189" spans="1:3" x14ac:dyDescent="0.25">
      <c r="A1189" s="12">
        <f ca="1">Food!X375</f>
        <v>43840</v>
      </c>
      <c r="B1189" t="str">
        <f ca="1">Food!Z375</f>
        <v>Yum! Coffee and a morning treat!</v>
      </c>
      <c r="C1189">
        <f ca="1">Food!Y375</f>
        <v>3.76</v>
      </c>
    </row>
    <row r="1190" spans="1:3" x14ac:dyDescent="0.25">
      <c r="A1190" s="12">
        <f ca="1">Food!X376</f>
        <v>43841</v>
      </c>
      <c r="B1190" t="str">
        <f ca="1">Food!Z376</f>
        <v>Yum! Coffee and a morning treat!</v>
      </c>
      <c r="C1190">
        <f ca="1">Food!Y376</f>
        <v>3.52</v>
      </c>
    </row>
    <row r="1191" spans="1:3" x14ac:dyDescent="0.25">
      <c r="A1191" s="12">
        <f ca="1">Food!X377</f>
        <v>43842</v>
      </c>
      <c r="B1191" t="str">
        <f ca="1">Food!Z377</f>
        <v>Yum! Coffee and a morning treat!</v>
      </c>
      <c r="C1191">
        <f ca="1">Food!Y377</f>
        <v>2.54</v>
      </c>
    </row>
    <row r="1192" spans="1:3" x14ac:dyDescent="0.25">
      <c r="A1192" s="12">
        <f ca="1">Food!X378</f>
        <v>43843</v>
      </c>
      <c r="B1192" t="str">
        <f ca="1">Food!Z378</f>
        <v>Yum! Coffee and a morning treat!</v>
      </c>
      <c r="C1192">
        <f ca="1">Food!Y378</f>
        <v>2.93</v>
      </c>
    </row>
    <row r="1193" spans="1:3" x14ac:dyDescent="0.25">
      <c r="A1193" s="12">
        <f ca="1">Food!X379</f>
        <v>43844</v>
      </c>
      <c r="B1193" t="str">
        <f ca="1">Food!Z379</f>
        <v>Start the day with some coffee.</v>
      </c>
      <c r="C1193">
        <f ca="1">Food!Y379</f>
        <v>1.72</v>
      </c>
    </row>
    <row r="1194" spans="1:3" x14ac:dyDescent="0.25">
      <c r="A1194" s="12">
        <f ca="1">Food!X380</f>
        <v>43847</v>
      </c>
      <c r="B1194" t="str">
        <f ca="1">Food!Z380</f>
        <v>Yum! Coffee and a morning treat!</v>
      </c>
      <c r="C1194">
        <f ca="1">Food!Y380</f>
        <v>3.37</v>
      </c>
    </row>
    <row r="1195" spans="1:3" x14ac:dyDescent="0.25">
      <c r="A1195" s="12">
        <f ca="1">Food!X381</f>
        <v>43848</v>
      </c>
      <c r="B1195" t="str">
        <f ca="1">Food!Z381</f>
        <v>Yum! Coffee and a morning treat!</v>
      </c>
      <c r="C1195">
        <f ca="1">Food!Y381</f>
        <v>3.77</v>
      </c>
    </row>
    <row r="1196" spans="1:3" x14ac:dyDescent="0.25">
      <c r="A1196" s="12">
        <f ca="1">Food!X382</f>
        <v>43849</v>
      </c>
      <c r="B1196" t="str">
        <f ca="1">Food!Z382</f>
        <v>Yum! Coffee and a morning treat!</v>
      </c>
      <c r="C1196">
        <f ca="1">Food!Y382</f>
        <v>3.37</v>
      </c>
    </row>
    <row r="1197" spans="1:3" x14ac:dyDescent="0.25">
      <c r="A1197" s="12">
        <f ca="1">Food!X383</f>
        <v>43852</v>
      </c>
      <c r="B1197" t="str">
        <f ca="1">Food!Z383</f>
        <v>Start the day with some coffee.</v>
      </c>
      <c r="C1197">
        <f ca="1">Food!Y383</f>
        <v>1.9</v>
      </c>
    </row>
    <row r="1198" spans="1:3" x14ac:dyDescent="0.25">
      <c r="A1198" s="12">
        <f ca="1">Food!X384</f>
        <v>43855</v>
      </c>
      <c r="B1198" t="str">
        <f ca="1">Food!Z384</f>
        <v>Start the day with some coffee.</v>
      </c>
      <c r="C1198">
        <f ca="1">Food!Y384</f>
        <v>1.65</v>
      </c>
    </row>
    <row r="1199" spans="1:3" x14ac:dyDescent="0.25">
      <c r="A1199" s="12">
        <f ca="1">Food!X385</f>
        <v>43856</v>
      </c>
      <c r="B1199" t="str">
        <f ca="1">Food!Z385</f>
        <v>Yum! Coffee and a morning treat!</v>
      </c>
      <c r="C1199">
        <f ca="1">Food!Y385</f>
        <v>2.7</v>
      </c>
    </row>
    <row r="1200" spans="1:3" x14ac:dyDescent="0.25">
      <c r="A1200" s="12">
        <f ca="1">Food!X386</f>
        <v>43858</v>
      </c>
      <c r="B1200" t="str">
        <f ca="1">Food!Z386</f>
        <v>Start the day with some coffee.</v>
      </c>
      <c r="C1200">
        <f ca="1">Food!Y386</f>
        <v>2.08</v>
      </c>
    </row>
    <row r="1201" spans="1:3" x14ac:dyDescent="0.25">
      <c r="A1201" s="12">
        <f ca="1">Food!X387</f>
        <v>43861</v>
      </c>
      <c r="B1201" t="str">
        <f ca="1">Food!Z387</f>
        <v>Start the day with some coffee.</v>
      </c>
      <c r="C1201">
        <f ca="1">Food!Y387</f>
        <v>1.53</v>
      </c>
    </row>
    <row r="1202" spans="1:3" x14ac:dyDescent="0.25">
      <c r="A1202" s="12">
        <f ca="1">Food!X388</f>
        <v>43864</v>
      </c>
      <c r="B1202" t="str">
        <f ca="1">Food!Z388</f>
        <v>Yum! Coffee and a morning treat!</v>
      </c>
      <c r="C1202">
        <f ca="1">Food!Y388</f>
        <v>3.11</v>
      </c>
    </row>
    <row r="1203" spans="1:3" x14ac:dyDescent="0.25">
      <c r="A1203" s="12">
        <f ca="1">Food!X389</f>
        <v>43867</v>
      </c>
      <c r="B1203" t="str">
        <f ca="1">Food!Z389</f>
        <v>Yum! Coffee and a morning treat!</v>
      </c>
      <c r="C1203">
        <f ca="1">Food!Y389</f>
        <v>3.91</v>
      </c>
    </row>
    <row r="1204" spans="1:3" x14ac:dyDescent="0.25">
      <c r="A1204" s="12">
        <f ca="1">Food!X390</f>
        <v>43870</v>
      </c>
      <c r="B1204" t="str">
        <f ca="1">Food!Z390</f>
        <v>Yum! Coffee and a morning treat!</v>
      </c>
      <c r="C1204">
        <f ca="1">Food!Y390</f>
        <v>3.54</v>
      </c>
    </row>
    <row r="1205" spans="1:3" x14ac:dyDescent="0.25">
      <c r="A1205" s="12">
        <f ca="1">Food!X391</f>
        <v>43872</v>
      </c>
      <c r="B1205" t="str">
        <f ca="1">Food!Z391</f>
        <v>Start the day with some coffee.</v>
      </c>
      <c r="C1205">
        <f ca="1">Food!Y391</f>
        <v>1.64</v>
      </c>
    </row>
    <row r="1206" spans="1:3" x14ac:dyDescent="0.25">
      <c r="A1206" s="12">
        <f ca="1">Food!X392</f>
        <v>43875</v>
      </c>
      <c r="B1206" t="str">
        <f ca="1">Food!Z392</f>
        <v>Yum! Coffee and a morning treat!</v>
      </c>
      <c r="C1206">
        <f ca="1">Food!Y392</f>
        <v>3.33</v>
      </c>
    </row>
    <row r="1207" spans="1:3" x14ac:dyDescent="0.25">
      <c r="A1207" s="12">
        <f ca="1">Food!X393</f>
        <v>43876</v>
      </c>
      <c r="B1207" t="str">
        <f ca="1">Food!Z393</f>
        <v>Start the day with some coffee.</v>
      </c>
      <c r="C1207">
        <f ca="1">Food!Y393</f>
        <v>1.8</v>
      </c>
    </row>
    <row r="1208" spans="1:3" x14ac:dyDescent="0.25">
      <c r="A1208" s="12">
        <f ca="1">Food!X394</f>
        <v>43879</v>
      </c>
      <c r="B1208" t="str">
        <f ca="1">Food!Z394</f>
        <v>Start the day with some coffee.</v>
      </c>
      <c r="C1208">
        <f ca="1">Food!Y394</f>
        <v>1.06</v>
      </c>
    </row>
    <row r="1209" spans="1:3" x14ac:dyDescent="0.25">
      <c r="A1209" s="12">
        <f ca="1">Food!X395</f>
        <v>43880</v>
      </c>
      <c r="B1209" t="str">
        <f ca="1">Food!Z395</f>
        <v>Yum! Coffee and a morning treat!</v>
      </c>
      <c r="C1209">
        <f ca="1">Food!Y395</f>
        <v>2.67</v>
      </c>
    </row>
    <row r="1210" spans="1:3" x14ac:dyDescent="0.25">
      <c r="A1210" s="12">
        <f ca="1">Food!X396</f>
        <v>43883</v>
      </c>
      <c r="B1210" t="str">
        <f ca="1">Food!Z396</f>
        <v>Yum! Coffee and a morning treat!</v>
      </c>
      <c r="C1210">
        <f ca="1">Food!Y396</f>
        <v>3.82</v>
      </c>
    </row>
    <row r="1211" spans="1:3" x14ac:dyDescent="0.25">
      <c r="A1211" s="12">
        <f ca="1">Food!X397</f>
        <v>43886</v>
      </c>
      <c r="B1211" t="str">
        <f ca="1">Food!Z397</f>
        <v>Yum! Coffee and a morning treat!</v>
      </c>
      <c r="C1211">
        <f ca="1">Food!Y397</f>
        <v>2.8</v>
      </c>
    </row>
    <row r="1212" spans="1:3" x14ac:dyDescent="0.25">
      <c r="A1212" s="12">
        <f ca="1">Food!X398</f>
        <v>43889</v>
      </c>
      <c r="B1212" t="str">
        <f ca="1">Food!Z398</f>
        <v>Yum! Coffee and a morning treat!</v>
      </c>
      <c r="C1212">
        <f ca="1">Food!Y398</f>
        <v>3.59</v>
      </c>
    </row>
    <row r="1213" spans="1:3" x14ac:dyDescent="0.25">
      <c r="A1213" s="12">
        <f ca="1">Food!X399</f>
        <v>43891</v>
      </c>
      <c r="B1213" t="str">
        <f ca="1">Food!Z399</f>
        <v>Start the day with some coffee.</v>
      </c>
      <c r="C1213">
        <f ca="1">Food!Y399</f>
        <v>1.33</v>
      </c>
    </row>
    <row r="1214" spans="1:3" x14ac:dyDescent="0.25">
      <c r="A1214" s="12">
        <f ca="1">Food!X400</f>
        <v>43894</v>
      </c>
      <c r="B1214" t="str">
        <f ca="1">Food!Z400</f>
        <v>Yum! Coffee and a morning treat!</v>
      </c>
      <c r="C1214">
        <f ca="1">Food!Y400</f>
        <v>3.77</v>
      </c>
    </row>
    <row r="1215" spans="1:3" x14ac:dyDescent="0.25">
      <c r="A1215" s="12">
        <f ca="1">Food!X401</f>
        <v>43895</v>
      </c>
      <c r="B1215" t="str">
        <f ca="1">Food!Z401</f>
        <v>Start the day with some coffee.</v>
      </c>
      <c r="C1215">
        <f ca="1">Food!Y401</f>
        <v>1.1200000000000001</v>
      </c>
    </row>
    <row r="1216" spans="1:3" x14ac:dyDescent="0.25">
      <c r="A1216" s="12">
        <f ca="1">Food!X402</f>
        <v>43896</v>
      </c>
      <c r="B1216" t="str">
        <f ca="1">Food!Z402</f>
        <v>Start the day with some coffee.</v>
      </c>
      <c r="C1216">
        <f ca="1">Food!Y402</f>
        <v>1.22</v>
      </c>
    </row>
    <row r="1217" spans="1:3" x14ac:dyDescent="0.25">
      <c r="A1217" s="12">
        <f ca="1">Food!X403</f>
        <v>43898</v>
      </c>
      <c r="B1217" t="str">
        <f ca="1">Food!Z403</f>
        <v>Yum! Coffee and a morning treat!</v>
      </c>
      <c r="C1217">
        <f ca="1">Food!Y403</f>
        <v>2.94</v>
      </c>
    </row>
    <row r="1218" spans="1:3" x14ac:dyDescent="0.25">
      <c r="A1218" s="12">
        <f ca="1">Food!X404</f>
        <v>43900</v>
      </c>
      <c r="B1218" t="str">
        <f ca="1">Food!Z404</f>
        <v>Start the day with some coffee.</v>
      </c>
      <c r="C1218">
        <f ca="1">Food!Y404</f>
        <v>1.85</v>
      </c>
    </row>
    <row r="1219" spans="1:3" x14ac:dyDescent="0.25">
      <c r="A1219" s="12">
        <f ca="1">Food!X405</f>
        <v>43902</v>
      </c>
      <c r="B1219" t="str">
        <f ca="1">Food!Z405</f>
        <v>Yum! Coffee and a morning treat!</v>
      </c>
      <c r="C1219">
        <f ca="1">Food!Y405</f>
        <v>3.34</v>
      </c>
    </row>
    <row r="1220" spans="1:3" x14ac:dyDescent="0.25">
      <c r="A1220" s="12">
        <f ca="1">Food!X406</f>
        <v>43905</v>
      </c>
      <c r="B1220" t="str">
        <f ca="1">Food!Z406</f>
        <v>Start the day with some coffee.</v>
      </c>
      <c r="C1220">
        <f ca="1">Food!Y406</f>
        <v>2.0699999999999998</v>
      </c>
    </row>
    <row r="1221" spans="1:3" x14ac:dyDescent="0.25">
      <c r="A1221" s="12">
        <f ca="1">Food!X407</f>
        <v>43906</v>
      </c>
      <c r="B1221" t="str">
        <f ca="1">Food!Z407</f>
        <v>Yum! Coffee and a morning treat!</v>
      </c>
      <c r="C1221">
        <f ca="1">Food!Y407</f>
        <v>2.57</v>
      </c>
    </row>
    <row r="1222" spans="1:3" x14ac:dyDescent="0.25">
      <c r="A1222" s="12">
        <f ca="1">Food!X408</f>
        <v>43907</v>
      </c>
      <c r="B1222" t="str">
        <f ca="1">Food!Z408</f>
        <v>Start the day with some coffee.</v>
      </c>
      <c r="C1222">
        <f ca="1">Food!Y408</f>
        <v>1.25</v>
      </c>
    </row>
    <row r="1223" spans="1:3" x14ac:dyDescent="0.25">
      <c r="A1223" s="12">
        <f ca="1">Food!X409</f>
        <v>43909</v>
      </c>
      <c r="B1223" t="str">
        <f ca="1">Food!Z409</f>
        <v>Start the day with some coffee.</v>
      </c>
      <c r="C1223">
        <f ca="1">Food!Y409</f>
        <v>1.43</v>
      </c>
    </row>
    <row r="1224" spans="1:3" x14ac:dyDescent="0.25">
      <c r="A1224" s="12">
        <f ca="1">Food!X410</f>
        <v>43910</v>
      </c>
      <c r="B1224" t="str">
        <f ca="1">Food!Z410</f>
        <v>Yum! Coffee and a morning treat!</v>
      </c>
      <c r="C1224">
        <f ca="1">Food!Y410</f>
        <v>2.48</v>
      </c>
    </row>
    <row r="1225" spans="1:3" x14ac:dyDescent="0.25">
      <c r="A1225" s="12">
        <f ca="1">Food!X411</f>
        <v>43913</v>
      </c>
      <c r="B1225" t="str">
        <f ca="1">Food!Z411</f>
        <v>Yum! Coffee and a morning treat!</v>
      </c>
      <c r="C1225">
        <f ca="1">Food!Y411</f>
        <v>3.54</v>
      </c>
    </row>
    <row r="1226" spans="1:3" x14ac:dyDescent="0.25">
      <c r="A1226" s="12">
        <f ca="1">Food!X412</f>
        <v>43914</v>
      </c>
      <c r="B1226" t="str">
        <f ca="1">Food!Z412</f>
        <v>Yum! Coffee and a morning treat!</v>
      </c>
      <c r="C1226">
        <f ca="1">Food!Y412</f>
        <v>3.72</v>
      </c>
    </row>
    <row r="1227" spans="1:3" x14ac:dyDescent="0.25">
      <c r="A1227" s="12">
        <f ca="1">Food!X413</f>
        <v>43915</v>
      </c>
      <c r="B1227" t="str">
        <f ca="1">Food!Z413</f>
        <v>Yum! Coffee and a morning treat!</v>
      </c>
      <c r="C1227">
        <f ca="1">Food!Y413</f>
        <v>3.8</v>
      </c>
    </row>
    <row r="1228" spans="1:3" x14ac:dyDescent="0.25">
      <c r="A1228" s="12">
        <f ca="1">Food!X414</f>
        <v>43918</v>
      </c>
      <c r="B1228" t="str">
        <f ca="1">Food!Z414</f>
        <v>Start the day with some coffee.</v>
      </c>
      <c r="C1228">
        <f ca="1">Food!Y414</f>
        <v>1.79</v>
      </c>
    </row>
    <row r="1229" spans="1:3" x14ac:dyDescent="0.25">
      <c r="A1229" s="12">
        <f ca="1">Food!X415</f>
        <v>43921</v>
      </c>
      <c r="B1229" t="str">
        <f ca="1">Food!Z415</f>
        <v>Start the day with some coffee.</v>
      </c>
      <c r="C1229">
        <f ca="1">Food!Y415</f>
        <v>1.53</v>
      </c>
    </row>
    <row r="1230" spans="1:3" x14ac:dyDescent="0.25">
      <c r="A1230" s="12">
        <f ca="1">Food!X416</f>
        <v>43923</v>
      </c>
      <c r="B1230" t="str">
        <f ca="1">Food!Z416</f>
        <v>Yum! Coffee and a morning treat!</v>
      </c>
      <c r="C1230">
        <f ca="1">Food!Y416</f>
        <v>2.29</v>
      </c>
    </row>
    <row r="1231" spans="1:3" x14ac:dyDescent="0.25">
      <c r="A1231" s="12">
        <f ca="1">Food!X417</f>
        <v>43925</v>
      </c>
      <c r="B1231" t="str">
        <f ca="1">Food!Z417</f>
        <v>Yum! Coffee and a morning treat!</v>
      </c>
      <c r="C1231">
        <f ca="1">Food!Y417</f>
        <v>2.48</v>
      </c>
    </row>
    <row r="1232" spans="1:3" x14ac:dyDescent="0.25">
      <c r="A1232" s="12">
        <f ca="1">Food!X418</f>
        <v>43928</v>
      </c>
      <c r="B1232" t="str">
        <f ca="1">Food!Z418</f>
        <v>Start the day with some coffee.</v>
      </c>
      <c r="C1232">
        <f ca="1">Food!Y418</f>
        <v>1.03</v>
      </c>
    </row>
    <row r="1233" spans="1:3" x14ac:dyDescent="0.25">
      <c r="A1233" s="12">
        <f ca="1">Food!X419</f>
        <v>43931</v>
      </c>
      <c r="B1233" t="str">
        <f ca="1">Food!Z419</f>
        <v>Yum! Coffee and a morning treat!</v>
      </c>
      <c r="C1233">
        <f ca="1">Food!Y419</f>
        <v>2.59</v>
      </c>
    </row>
    <row r="1234" spans="1:3" x14ac:dyDescent="0.25">
      <c r="A1234" s="12">
        <f ca="1">Food!X420</f>
        <v>43933</v>
      </c>
      <c r="B1234" t="str">
        <f ca="1">Food!Z420</f>
        <v>Start the day with some coffee.</v>
      </c>
      <c r="C1234">
        <f ca="1">Food!Y420</f>
        <v>1.77</v>
      </c>
    </row>
    <row r="1235" spans="1:3" x14ac:dyDescent="0.25">
      <c r="A1235" s="12">
        <f ca="1">Food!X421</f>
        <v>43936</v>
      </c>
      <c r="B1235" t="str">
        <f ca="1">Food!Z421</f>
        <v>Yum! Coffee and a morning treat!</v>
      </c>
      <c r="C1235">
        <f ca="1">Food!Y421</f>
        <v>3.2</v>
      </c>
    </row>
    <row r="1236" spans="1:3" x14ac:dyDescent="0.25">
      <c r="A1236" s="12">
        <f ca="1">Food!X422</f>
        <v>43937</v>
      </c>
      <c r="B1236" t="str">
        <f ca="1">Food!Z422</f>
        <v>Yum! Coffee and a morning treat!</v>
      </c>
      <c r="C1236">
        <f ca="1">Food!Y422</f>
        <v>3.8</v>
      </c>
    </row>
    <row r="1237" spans="1:3" x14ac:dyDescent="0.25">
      <c r="A1237" s="12">
        <f ca="1">Food!X423</f>
        <v>43940</v>
      </c>
      <c r="B1237" t="str">
        <f ca="1">Food!Z423</f>
        <v>Start the day with some coffee.</v>
      </c>
      <c r="C1237">
        <f ca="1">Food!Y423</f>
        <v>1.08</v>
      </c>
    </row>
    <row r="1238" spans="1:3" x14ac:dyDescent="0.25">
      <c r="A1238" s="12">
        <f ca="1">Food!X424</f>
        <v>43941</v>
      </c>
      <c r="B1238" t="str">
        <f ca="1">Food!Z424</f>
        <v>Start the day with some coffee.</v>
      </c>
      <c r="C1238">
        <f ca="1">Food!Y424</f>
        <v>1.75</v>
      </c>
    </row>
    <row r="1239" spans="1:3" x14ac:dyDescent="0.25">
      <c r="A1239" s="12">
        <f ca="1">Food!X425</f>
        <v>43944</v>
      </c>
      <c r="B1239" t="str">
        <f ca="1">Food!Z425</f>
        <v>Yum! Coffee and a morning treat!</v>
      </c>
      <c r="C1239">
        <f ca="1">Food!Y425</f>
        <v>3.91</v>
      </c>
    </row>
    <row r="1240" spans="1:3" x14ac:dyDescent="0.25">
      <c r="A1240" s="12">
        <f ca="1">Food!X426</f>
        <v>43947</v>
      </c>
      <c r="B1240" t="str">
        <f ca="1">Food!Z426</f>
        <v>Yum! Coffee and a morning treat!</v>
      </c>
      <c r="C1240">
        <f ca="1">Food!Y426</f>
        <v>3.27</v>
      </c>
    </row>
    <row r="1241" spans="1:3" x14ac:dyDescent="0.25">
      <c r="A1241" s="12">
        <f ca="1">Food!X427</f>
        <v>43949</v>
      </c>
      <c r="B1241" t="str">
        <f ca="1">Food!Z427</f>
        <v>Yum! Coffee and a morning treat!</v>
      </c>
      <c r="C1241">
        <f ca="1">Food!Y427</f>
        <v>3.54</v>
      </c>
    </row>
    <row r="1242" spans="1:3" x14ac:dyDescent="0.25">
      <c r="A1242" s="12">
        <f ca="1">Food!X428</f>
        <v>43952</v>
      </c>
      <c r="B1242" t="str">
        <f ca="1">Food!Z428</f>
        <v>Yum! Coffee and a morning treat!</v>
      </c>
      <c r="C1242">
        <f ca="1">Food!Y428</f>
        <v>2.11</v>
      </c>
    </row>
    <row r="1243" spans="1:3" x14ac:dyDescent="0.25">
      <c r="A1243" s="12">
        <f ca="1">Food!X429</f>
        <v>43955</v>
      </c>
      <c r="B1243" t="str">
        <f ca="1">Food!Z429</f>
        <v>Start the day with some coffee.</v>
      </c>
      <c r="C1243">
        <f ca="1">Food!Y429</f>
        <v>1.36</v>
      </c>
    </row>
    <row r="1244" spans="1:3" x14ac:dyDescent="0.25">
      <c r="A1244" s="12">
        <f ca="1">Food!X430</f>
        <v>43958</v>
      </c>
      <c r="B1244" t="str">
        <f ca="1">Food!Z430</f>
        <v>Yum! Coffee and a morning treat!</v>
      </c>
      <c r="C1244">
        <f ca="1">Food!Y430</f>
        <v>2.8</v>
      </c>
    </row>
    <row r="1245" spans="1:3" x14ac:dyDescent="0.25">
      <c r="A1245" s="12">
        <f ca="1">Food!X431</f>
        <v>43961</v>
      </c>
      <c r="B1245" t="str">
        <f ca="1">Food!Z431</f>
        <v>Start the day with some coffee.</v>
      </c>
      <c r="C1245">
        <f ca="1">Food!Y431</f>
        <v>1.47</v>
      </c>
    </row>
    <row r="1246" spans="1:3" x14ac:dyDescent="0.25">
      <c r="A1246" s="12">
        <f ca="1">Food!X432</f>
        <v>43964</v>
      </c>
      <c r="B1246" t="str">
        <f ca="1">Food!Z432</f>
        <v>Yum! Coffee and a morning treat!</v>
      </c>
      <c r="C1246">
        <f ca="1">Food!Y432</f>
        <v>2.35</v>
      </c>
    </row>
    <row r="1247" spans="1:3" x14ac:dyDescent="0.25">
      <c r="A1247" s="12">
        <f ca="1">Food!X433</f>
        <v>43967</v>
      </c>
      <c r="B1247" t="str">
        <f ca="1">Food!Z433</f>
        <v>Yum! Coffee and a morning treat!</v>
      </c>
      <c r="C1247">
        <f ca="1">Food!Y433</f>
        <v>3.28</v>
      </c>
    </row>
    <row r="1248" spans="1:3" x14ac:dyDescent="0.25">
      <c r="A1248" s="12">
        <f ca="1">Food!X434</f>
        <v>43968</v>
      </c>
      <c r="B1248" t="str">
        <f ca="1">Food!Z434</f>
        <v>Start the day with some coffee.</v>
      </c>
      <c r="C1248">
        <f ca="1">Food!Y434</f>
        <v>1.18</v>
      </c>
    </row>
    <row r="1249" spans="1:3" x14ac:dyDescent="0.25">
      <c r="A1249" s="12">
        <f ca="1">Food!X435</f>
        <v>43971</v>
      </c>
      <c r="B1249" t="str">
        <f ca="1">Food!Z435</f>
        <v>Start the day with some coffee.</v>
      </c>
      <c r="C1249">
        <f ca="1">Food!Y435</f>
        <v>1.04</v>
      </c>
    </row>
    <row r="1250" spans="1:3" x14ac:dyDescent="0.25">
      <c r="A1250" s="12">
        <f ca="1">Food!X436</f>
        <v>43973</v>
      </c>
      <c r="B1250" t="str">
        <f ca="1">Food!Z436</f>
        <v>Start the day with some coffee.</v>
      </c>
      <c r="C1250">
        <f ca="1">Food!Y436</f>
        <v>1.47</v>
      </c>
    </row>
    <row r="1251" spans="1:3" x14ac:dyDescent="0.25">
      <c r="A1251" s="12">
        <f ca="1">Food!X437</f>
        <v>43974</v>
      </c>
      <c r="B1251" t="str">
        <f ca="1">Food!Z437</f>
        <v>Yum! Coffee and a morning treat!</v>
      </c>
      <c r="C1251">
        <f ca="1">Food!Y437</f>
        <v>2.46</v>
      </c>
    </row>
    <row r="1252" spans="1:3" x14ac:dyDescent="0.25">
      <c r="A1252" s="12">
        <f ca="1">Food!X438</f>
        <v>43975</v>
      </c>
      <c r="B1252" t="str">
        <f ca="1">Food!Z438</f>
        <v>Start the day with some coffee.</v>
      </c>
      <c r="C1252">
        <f ca="1">Food!Y438</f>
        <v>1.47</v>
      </c>
    </row>
    <row r="1253" spans="1:3" x14ac:dyDescent="0.25">
      <c r="A1253" s="12">
        <f ca="1">Food!X439</f>
        <v>43976</v>
      </c>
      <c r="B1253" t="str">
        <f ca="1">Food!Z439</f>
        <v>Yum! Coffee and a morning treat!</v>
      </c>
      <c r="C1253">
        <f ca="1">Food!Y439</f>
        <v>3.61</v>
      </c>
    </row>
    <row r="1254" spans="1:3" x14ac:dyDescent="0.25">
      <c r="A1254" s="12">
        <f ca="1">Food!X440</f>
        <v>43979</v>
      </c>
      <c r="B1254" t="str">
        <f ca="1">Food!Z440</f>
        <v>Yum! Coffee and a morning treat!</v>
      </c>
      <c r="C1254">
        <f ca="1">Food!Y440</f>
        <v>3.4</v>
      </c>
    </row>
    <row r="1255" spans="1:3" x14ac:dyDescent="0.25">
      <c r="A1255" s="12">
        <f ca="1">Food!X441</f>
        <v>43981</v>
      </c>
      <c r="B1255" t="str">
        <f ca="1">Food!Z441</f>
        <v>Yum! Coffee and a morning treat!</v>
      </c>
      <c r="C1255">
        <f ca="1">Food!Y441</f>
        <v>3.64</v>
      </c>
    </row>
    <row r="1256" spans="1:3" x14ac:dyDescent="0.25">
      <c r="A1256" s="12">
        <f ca="1">Food!X442</f>
        <v>43982</v>
      </c>
      <c r="B1256" t="str">
        <f ca="1">Food!Z442</f>
        <v>Yum! Coffee and a morning treat!</v>
      </c>
      <c r="C1256">
        <f ca="1">Food!Y442</f>
        <v>3.76</v>
      </c>
    </row>
    <row r="1257" spans="1:3" x14ac:dyDescent="0.25">
      <c r="A1257" s="12">
        <f ca="1">Food!X443</f>
        <v>43984</v>
      </c>
      <c r="B1257" t="str">
        <f ca="1">Food!Z443</f>
        <v>Yum! Coffee and a morning treat!</v>
      </c>
      <c r="C1257">
        <f ca="1">Food!Y443</f>
        <v>2.77</v>
      </c>
    </row>
    <row r="1258" spans="1:3" x14ac:dyDescent="0.25">
      <c r="A1258" s="12">
        <f ca="1">Food!X444</f>
        <v>43986</v>
      </c>
      <c r="B1258" t="str">
        <f ca="1">Food!Z444</f>
        <v>Yum! Coffee and a morning treat!</v>
      </c>
      <c r="C1258">
        <f ca="1">Food!Y444</f>
        <v>3.57</v>
      </c>
    </row>
    <row r="1259" spans="1:3" x14ac:dyDescent="0.25">
      <c r="A1259" s="12">
        <f ca="1">Food!X445</f>
        <v>43987</v>
      </c>
      <c r="B1259" t="str">
        <f ca="1">Food!Z445</f>
        <v>Yum! Coffee and a morning treat!</v>
      </c>
      <c r="C1259">
        <f ca="1">Food!Y445</f>
        <v>3.2</v>
      </c>
    </row>
    <row r="1260" spans="1:3" x14ac:dyDescent="0.25">
      <c r="A1260" s="12">
        <f ca="1">Food!X446</f>
        <v>43988</v>
      </c>
      <c r="B1260" t="str">
        <f ca="1">Food!Z446</f>
        <v>Yum! Coffee and a morning treat!</v>
      </c>
      <c r="C1260">
        <f ca="1">Food!Y446</f>
        <v>2.42</v>
      </c>
    </row>
    <row r="1261" spans="1:3" x14ac:dyDescent="0.25">
      <c r="A1261" s="12">
        <f ca="1">Food!X447</f>
        <v>43989</v>
      </c>
      <c r="B1261" t="str">
        <f ca="1">Food!Z447</f>
        <v>Start the day with some coffee.</v>
      </c>
      <c r="C1261">
        <f ca="1">Food!Y447</f>
        <v>1.1499999999999999</v>
      </c>
    </row>
    <row r="1262" spans="1:3" x14ac:dyDescent="0.25">
      <c r="A1262" s="12">
        <f ca="1">Food!X448</f>
        <v>43990</v>
      </c>
      <c r="B1262" t="str">
        <f ca="1">Food!Z448</f>
        <v>Yum! Coffee and a morning treat!</v>
      </c>
      <c r="C1262">
        <f ca="1">Food!Y448</f>
        <v>3.43</v>
      </c>
    </row>
    <row r="1263" spans="1:3" x14ac:dyDescent="0.25">
      <c r="A1263" s="12">
        <f ca="1">Food!X449</f>
        <v>43992</v>
      </c>
      <c r="B1263" t="str">
        <f ca="1">Food!Z449</f>
        <v>Yum! Coffee and a morning treat!</v>
      </c>
      <c r="C1263">
        <f ca="1">Food!Y449</f>
        <v>3.41</v>
      </c>
    </row>
    <row r="1264" spans="1:3" x14ac:dyDescent="0.25">
      <c r="A1264" s="12">
        <f ca="1">Food!X450</f>
        <v>43993</v>
      </c>
      <c r="B1264" t="str">
        <f ca="1">Food!Z450</f>
        <v>Yum! Coffee and a morning treat!</v>
      </c>
      <c r="C1264">
        <f ca="1">Food!Y450</f>
        <v>2.1</v>
      </c>
    </row>
    <row r="1265" spans="1:3" x14ac:dyDescent="0.25">
      <c r="A1265" s="12">
        <f ca="1">Food!X451</f>
        <v>43995</v>
      </c>
      <c r="B1265" t="str">
        <f ca="1">Food!Z451</f>
        <v>Yum! Coffee and a morning treat!</v>
      </c>
      <c r="C1265">
        <f ca="1">Food!Y451</f>
        <v>2.62</v>
      </c>
    </row>
    <row r="1266" spans="1:3" x14ac:dyDescent="0.25">
      <c r="A1266" s="12">
        <f ca="1">Food!X452</f>
        <v>43997</v>
      </c>
      <c r="B1266" t="str">
        <f ca="1">Food!Z452</f>
        <v>Yum! Coffee and a morning treat!</v>
      </c>
      <c r="C1266">
        <f ca="1">Food!Y452</f>
        <v>2.5099999999999998</v>
      </c>
    </row>
    <row r="1267" spans="1:3" x14ac:dyDescent="0.25">
      <c r="A1267" s="12">
        <f ca="1">Food!X453</f>
        <v>43998</v>
      </c>
      <c r="B1267" t="str">
        <f ca="1">Food!Z453</f>
        <v>Yum! Coffee and a morning treat!</v>
      </c>
      <c r="C1267">
        <f ca="1">Food!Y453</f>
        <v>3.51</v>
      </c>
    </row>
    <row r="1268" spans="1:3" x14ac:dyDescent="0.25">
      <c r="A1268" s="12">
        <f ca="1">Food!X454</f>
        <v>44001</v>
      </c>
      <c r="B1268" t="str">
        <f ca="1">Food!Z454</f>
        <v>Yum! Coffee and a morning treat!</v>
      </c>
      <c r="C1268">
        <f ca="1">Food!Y454</f>
        <v>3.69</v>
      </c>
    </row>
    <row r="1269" spans="1:3" x14ac:dyDescent="0.25">
      <c r="A1269" s="12">
        <f ca="1">Food!X455</f>
        <v>44003</v>
      </c>
      <c r="B1269" t="str">
        <f ca="1">Food!Z455</f>
        <v>Yum! Coffee and a morning treat!</v>
      </c>
      <c r="C1269">
        <f ca="1">Food!Y455</f>
        <v>3.23</v>
      </c>
    </row>
    <row r="1270" spans="1:3" x14ac:dyDescent="0.25">
      <c r="A1270" s="12">
        <f ca="1">'Spending $'!B4</f>
        <v>43104</v>
      </c>
      <c r="B1270" t="str">
        <f ca="1">CONCATENATE("Buy something you want or need. Be specific. Spend at least ",'Spending $'!C4,".")</f>
        <v>Buy something you want or need. Be specific. Spend at least 22.36.</v>
      </c>
      <c r="C1270">
        <f ca="1">'Spending $'!C4</f>
        <v>22.36</v>
      </c>
    </row>
    <row r="1271" spans="1:3" x14ac:dyDescent="0.25">
      <c r="A1271" s="12">
        <f ca="1">'Spending $'!B5</f>
        <v>43105</v>
      </c>
      <c r="B1271" t="str">
        <f ca="1">CONCATENATE("Buy something you want or need. Be specific. Spend at least ",'Spending $'!C5,".")</f>
        <v>Buy something you want or need. Be specific. Spend at least 27.1.</v>
      </c>
      <c r="C1271">
        <f ca="1">'Spending $'!C5</f>
        <v>27.1</v>
      </c>
    </row>
    <row r="1272" spans="1:3" x14ac:dyDescent="0.25">
      <c r="A1272" s="12">
        <f ca="1">'Spending $'!B6</f>
        <v>43105</v>
      </c>
      <c r="B1272" t="str">
        <f ca="1">CONCATENATE("Buy something you want or need. Be specific. Spend at least ",'Spending $'!C6,".")</f>
        <v>Buy something you want or need. Be specific. Spend at least 13.83.</v>
      </c>
      <c r="C1272">
        <f ca="1">'Spending $'!C6</f>
        <v>13.83</v>
      </c>
    </row>
    <row r="1273" spans="1:3" x14ac:dyDescent="0.25">
      <c r="A1273" s="12">
        <f ca="1">'Spending $'!B7</f>
        <v>43128</v>
      </c>
      <c r="B1273" t="str">
        <f ca="1">CONCATENATE("Buy something you want or need. Be specific. Spend at least ",'Spending $'!C7,".")</f>
        <v>Buy something you want or need. Be specific. Spend at least 10.95.</v>
      </c>
      <c r="C1273">
        <f ca="1">'Spending $'!C7</f>
        <v>10.95</v>
      </c>
    </row>
    <row r="1274" spans="1:3" x14ac:dyDescent="0.25">
      <c r="A1274" s="12">
        <f ca="1">'Spending $'!B8</f>
        <v>43133</v>
      </c>
      <c r="B1274" t="str">
        <f ca="1">CONCATENATE("Buy something you want or need. Be specific. Spend at least ",'Spending $'!C8,".")</f>
        <v>Buy something you want or need. Be specific. Spend at least 25.16.</v>
      </c>
      <c r="C1274">
        <f ca="1">'Spending $'!C8</f>
        <v>25.16</v>
      </c>
    </row>
    <row r="1275" spans="1:3" x14ac:dyDescent="0.25">
      <c r="A1275" s="12">
        <f ca="1">'Spending $'!B9</f>
        <v>43138</v>
      </c>
      <c r="B1275" t="str">
        <f ca="1">CONCATENATE("Buy something you want or need. Be specific. Spend at least ",'Spending $'!C9,".")</f>
        <v>Buy something you want or need. Be specific. Spend at least 12.83.</v>
      </c>
      <c r="C1275">
        <f ca="1">'Spending $'!C9</f>
        <v>12.83</v>
      </c>
    </row>
    <row r="1276" spans="1:3" x14ac:dyDescent="0.25">
      <c r="A1276" s="12">
        <f ca="1">'Spending $'!B10</f>
        <v>43144</v>
      </c>
      <c r="B1276" t="str">
        <f ca="1">CONCATENATE("Buy something you want or need. Be specific. Spend at least ",'Spending $'!C10,".")</f>
        <v>Buy something you want or need. Be specific. Spend at least 17.22.</v>
      </c>
      <c r="C1276">
        <f ca="1">'Spending $'!C10</f>
        <v>17.22</v>
      </c>
    </row>
    <row r="1277" spans="1:3" x14ac:dyDescent="0.25">
      <c r="A1277" s="12">
        <f ca="1">'Spending $'!B11</f>
        <v>43157</v>
      </c>
      <c r="B1277" t="str">
        <f ca="1">CONCATENATE("Buy something you want or need. Be specific. Spend at least ",'Spending $'!C11,".")</f>
        <v>Buy something you want or need. Be specific. Spend at least 14.47.</v>
      </c>
      <c r="C1277">
        <f ca="1">'Spending $'!C11</f>
        <v>14.47</v>
      </c>
    </row>
    <row r="1278" spans="1:3" x14ac:dyDescent="0.25">
      <c r="A1278" s="12">
        <f ca="1">'Spending $'!B12</f>
        <v>43164</v>
      </c>
      <c r="B1278" t="str">
        <f ca="1">CONCATENATE("Buy something you want or need. Be specific. Spend at least ",'Spending $'!C12,".")</f>
        <v>Buy something you want or need. Be specific. Spend at least 13.37.</v>
      </c>
      <c r="C1278">
        <f ca="1">'Spending $'!C12</f>
        <v>13.37</v>
      </c>
    </row>
    <row r="1279" spans="1:3" x14ac:dyDescent="0.25">
      <c r="A1279" s="12">
        <f ca="1">'Spending $'!B13</f>
        <v>43172</v>
      </c>
      <c r="B1279" t="str">
        <f ca="1">CONCATENATE("Buy something you want or need. Be specific. Spend at least ",'Spending $'!C13,".")</f>
        <v>Buy something you want or need. Be specific. Spend at least 18.77.</v>
      </c>
      <c r="C1279">
        <f ca="1">'Spending $'!C13</f>
        <v>18.77</v>
      </c>
    </row>
    <row r="1280" spans="1:3" x14ac:dyDescent="0.25">
      <c r="A1280" s="12">
        <f ca="1">'Spending $'!B14</f>
        <v>43177</v>
      </c>
      <c r="B1280" t="str">
        <f ca="1">CONCATENATE("Buy something you want or need. Be specific. Spend at least ",'Spending $'!C14,".")</f>
        <v>Buy something you want or need. Be specific. Spend at least 14.13.</v>
      </c>
      <c r="C1280">
        <f ca="1">'Spending $'!C14</f>
        <v>14.13</v>
      </c>
    </row>
    <row r="1281" spans="1:3" x14ac:dyDescent="0.25">
      <c r="A1281" s="12">
        <f ca="1">'Spending $'!B15</f>
        <v>43186</v>
      </c>
      <c r="B1281" t="str">
        <f ca="1">CONCATENATE("Buy something you want or need. Be specific. Spend at least ",'Spending $'!C15,".")</f>
        <v>Buy something you want or need. Be specific. Spend at least 16.96.</v>
      </c>
      <c r="C1281">
        <f ca="1">'Spending $'!C15</f>
        <v>16.96</v>
      </c>
    </row>
    <row r="1282" spans="1:3" x14ac:dyDescent="0.25">
      <c r="A1282" s="12">
        <f ca="1">'Spending $'!B16</f>
        <v>43194</v>
      </c>
      <c r="B1282" t="str">
        <f ca="1">CONCATENATE("Buy something you want or need. Be specific. Spend at least ",'Spending $'!C16,".")</f>
        <v>Buy something you want or need. Be specific. Spend at least 27.88.</v>
      </c>
      <c r="C1282">
        <f ca="1">'Spending $'!C16</f>
        <v>27.88</v>
      </c>
    </row>
    <row r="1283" spans="1:3" x14ac:dyDescent="0.25">
      <c r="A1283" s="12">
        <f ca="1">'Spending $'!B17</f>
        <v>43194</v>
      </c>
      <c r="B1283" t="str">
        <f ca="1">CONCATENATE("Buy something you want or need. Be specific. Spend at least ",'Spending $'!C17,".")</f>
        <v>Buy something you want or need. Be specific. Spend at least 26.06.</v>
      </c>
      <c r="C1283">
        <f ca="1">'Spending $'!C17</f>
        <v>26.06</v>
      </c>
    </row>
    <row r="1284" spans="1:3" x14ac:dyDescent="0.25">
      <c r="A1284" s="12">
        <f ca="1">'Spending $'!B18</f>
        <v>43194</v>
      </c>
      <c r="B1284" t="str">
        <f ca="1">CONCATENATE("Buy something you want or need. Be specific. Spend at least ",'Spending $'!C18,".")</f>
        <v>Buy something you want or need. Be specific. Spend at least 16.98.</v>
      </c>
      <c r="C1284">
        <f ca="1">'Spending $'!C18</f>
        <v>16.98</v>
      </c>
    </row>
    <row r="1285" spans="1:3" x14ac:dyDescent="0.25">
      <c r="A1285" s="12">
        <f ca="1">'Spending $'!B19</f>
        <v>43217</v>
      </c>
      <c r="B1285" t="str">
        <f ca="1">CONCATENATE("Buy something you want or need. Be specific. Spend at least ",'Spending $'!C19,".")</f>
        <v>Buy something you want or need. Be specific. Spend at least 13.99.</v>
      </c>
      <c r="C1285">
        <f ca="1">'Spending $'!C19</f>
        <v>13.99</v>
      </c>
    </row>
    <row r="1286" spans="1:3" x14ac:dyDescent="0.25">
      <c r="A1286" s="12">
        <f ca="1">'Spending $'!B20</f>
        <v>43221</v>
      </c>
      <c r="B1286" t="str">
        <f ca="1">CONCATENATE("Buy something you want or need. Be specific. Spend at least ",'Spending $'!C20,".")</f>
        <v>Buy something you want or need. Be specific. Spend at least 23.7.</v>
      </c>
      <c r="C1286">
        <f ca="1">'Spending $'!C20</f>
        <v>23.7</v>
      </c>
    </row>
    <row r="1287" spans="1:3" x14ac:dyDescent="0.25">
      <c r="A1287" s="12">
        <f ca="1">'Spending $'!B21</f>
        <v>43225</v>
      </c>
      <c r="B1287" t="str">
        <f ca="1">CONCATENATE("Buy something you want or need. Be specific. Spend at least ",'Spending $'!C21,".")</f>
        <v>Buy something you want or need. Be specific. Spend at least 13.36.</v>
      </c>
      <c r="C1287">
        <f ca="1">'Spending $'!C21</f>
        <v>13.36</v>
      </c>
    </row>
    <row r="1288" spans="1:3" x14ac:dyDescent="0.25">
      <c r="A1288" s="12">
        <f ca="1">'Spending $'!B22</f>
        <v>43229</v>
      </c>
      <c r="B1288" t="str">
        <f ca="1">CONCATENATE("Buy something you want or need. Be specific. Spend at least ",'Spending $'!C22,".")</f>
        <v>Buy something you want or need. Be specific. Spend at least 14.13.</v>
      </c>
      <c r="C1288">
        <f ca="1">'Spending $'!C22</f>
        <v>14.13</v>
      </c>
    </row>
    <row r="1289" spans="1:3" x14ac:dyDescent="0.25">
      <c r="A1289" s="12">
        <f ca="1">'Spending $'!B23</f>
        <v>43248</v>
      </c>
      <c r="B1289" t="str">
        <f ca="1">CONCATENATE("Buy something you want or need. Be specific. Spend at least ",'Spending $'!C23,".")</f>
        <v>Buy something you want or need. Be specific. Spend at least 23.05.</v>
      </c>
      <c r="C1289">
        <f ca="1">'Spending $'!C23</f>
        <v>23.05</v>
      </c>
    </row>
    <row r="1290" spans="1:3" x14ac:dyDescent="0.25">
      <c r="A1290" s="12">
        <f ca="1">'Spending $'!B24</f>
        <v>43252</v>
      </c>
      <c r="B1290" t="str">
        <f ca="1">CONCATENATE("Buy something you want or need. Be specific. Spend at least ",'Spending $'!C24,".")</f>
        <v>Buy something you want or need. Be specific. Spend at least 17.23.</v>
      </c>
      <c r="C1290">
        <f ca="1">'Spending $'!C24</f>
        <v>17.23</v>
      </c>
    </row>
    <row r="1291" spans="1:3" x14ac:dyDescent="0.25">
      <c r="A1291" s="12">
        <f ca="1">'Spending $'!B25</f>
        <v>43259</v>
      </c>
      <c r="B1291" t="str">
        <f ca="1">CONCATENATE("Buy something you want or need. Be specific. Spend at least ",'Spending $'!C25,".")</f>
        <v>Buy something you want or need. Be specific. Spend at least 21.7.</v>
      </c>
      <c r="C1291">
        <f ca="1">'Spending $'!C25</f>
        <v>21.7</v>
      </c>
    </row>
    <row r="1292" spans="1:3" x14ac:dyDescent="0.25">
      <c r="A1292" s="12">
        <f ca="1">'Spending $'!B26</f>
        <v>43261</v>
      </c>
      <c r="B1292" t="str">
        <f ca="1">CONCATENATE("Buy something you want or need. Be specific. Spend at least ",'Spending $'!C26,".")</f>
        <v>Buy something you want or need. Be specific. Spend at least 12.77.</v>
      </c>
      <c r="C1292">
        <f ca="1">'Spending $'!C26</f>
        <v>12.77</v>
      </c>
    </row>
    <row r="1293" spans="1:3" x14ac:dyDescent="0.25">
      <c r="A1293" s="12">
        <f ca="1">'Spending $'!B27</f>
        <v>43277</v>
      </c>
      <c r="B1293" t="str">
        <f ca="1">CONCATENATE("Buy something you want or need. Be specific. Spend at least ",'Spending $'!C27,".")</f>
        <v>Buy something you want or need. Be specific. Spend at least 17.53.</v>
      </c>
      <c r="C1293">
        <f ca="1">'Spending $'!C27</f>
        <v>17.53</v>
      </c>
    </row>
    <row r="1294" spans="1:3" x14ac:dyDescent="0.25">
      <c r="A1294" s="12">
        <f ca="1">'Spending $'!B28</f>
        <v>43282</v>
      </c>
      <c r="B1294" t="str">
        <f ca="1">CONCATENATE("Buy something you want or need. Be specific. Spend at least ",'Spending $'!C28,".")</f>
        <v>Buy something you want or need. Be specific. Spend at least 24.41.</v>
      </c>
      <c r="C1294">
        <f ca="1">'Spending $'!C28</f>
        <v>24.41</v>
      </c>
    </row>
    <row r="1295" spans="1:3" x14ac:dyDescent="0.25">
      <c r="A1295" s="12">
        <f ca="1">'Spending $'!B29</f>
        <v>43287</v>
      </c>
      <c r="B1295" t="str">
        <f ca="1">CONCATENATE("Buy something you want or need. Be specific. Spend at least ",'Spending $'!C29,".")</f>
        <v>Buy something you want or need. Be specific. Spend at least 22.67.</v>
      </c>
      <c r="C1295">
        <f ca="1">'Spending $'!C29</f>
        <v>22.67</v>
      </c>
    </row>
    <row r="1296" spans="1:3" x14ac:dyDescent="0.25">
      <c r="A1296" s="12">
        <f ca="1">'Spending $'!B30</f>
        <v>43288</v>
      </c>
      <c r="B1296" t="str">
        <f ca="1">CONCATENATE("Buy something you want or need. Be specific. Spend at least ",'Spending $'!C30,".")</f>
        <v>Buy something you want or need. Be specific. Spend at least 23.94.</v>
      </c>
      <c r="C1296">
        <f ca="1">'Spending $'!C30</f>
        <v>23.94</v>
      </c>
    </row>
    <row r="1297" spans="1:3" x14ac:dyDescent="0.25">
      <c r="A1297" s="12">
        <f ca="1">'Spending $'!B31</f>
        <v>43309</v>
      </c>
      <c r="B1297" t="str">
        <f ca="1">CONCATENATE("Buy something you want or need. Be specific. Spend at least ",'Spending $'!C31,".")</f>
        <v>Buy something you want or need. Be specific. Spend at least 14.2.</v>
      </c>
      <c r="C1297">
        <f ca="1">'Spending $'!C31</f>
        <v>14.2</v>
      </c>
    </row>
    <row r="1298" spans="1:3" x14ac:dyDescent="0.25">
      <c r="A1298" s="12">
        <f ca="1">'Spending $'!B32</f>
        <v>43315</v>
      </c>
      <c r="B1298" t="str">
        <f ca="1">CONCATENATE("Buy something you want or need. Be specific. Spend at least ",'Spending $'!C32,".")</f>
        <v>Buy something you want or need. Be specific. Spend at least 18.16.</v>
      </c>
      <c r="C1298">
        <f ca="1">'Spending $'!C32</f>
        <v>18.16</v>
      </c>
    </row>
    <row r="1299" spans="1:3" x14ac:dyDescent="0.25">
      <c r="A1299" s="12">
        <f ca="1">'Spending $'!B33</f>
        <v>43321</v>
      </c>
      <c r="B1299" t="str">
        <f ca="1">CONCATENATE("Buy something you want or need. Be specific. Spend at least ",'Spending $'!C33,".")</f>
        <v>Buy something you want or need. Be specific. Spend at least 24.94.</v>
      </c>
      <c r="C1299">
        <f ca="1">'Spending $'!C33</f>
        <v>24.94</v>
      </c>
    </row>
    <row r="1300" spans="1:3" x14ac:dyDescent="0.25">
      <c r="A1300" s="12">
        <f ca="1">'Spending $'!B34</f>
        <v>43329</v>
      </c>
      <c r="B1300" t="str">
        <f ca="1">CONCATENATE("Buy something you want or need. Be specific. Spend at least ",'Spending $'!C34,".")</f>
        <v>Buy something you want or need. Be specific. Spend at least 26.84.</v>
      </c>
      <c r="C1300">
        <f ca="1">'Spending $'!C34</f>
        <v>26.84</v>
      </c>
    </row>
    <row r="1301" spans="1:3" x14ac:dyDescent="0.25">
      <c r="A1301" s="12">
        <f ca="1">'Spending $'!B35</f>
        <v>43339</v>
      </c>
      <c r="B1301" t="str">
        <f ca="1">CONCATENATE("Buy something you want or need. Be specific. Spend at least ",'Spending $'!C35,".")</f>
        <v>Buy something you want or need. Be specific. Spend at least 23.46.</v>
      </c>
      <c r="C1301">
        <f ca="1">'Spending $'!C35</f>
        <v>23.46</v>
      </c>
    </row>
    <row r="1302" spans="1:3" x14ac:dyDescent="0.25">
      <c r="A1302" s="12">
        <f ca="1">'Spending $'!B36</f>
        <v>43347</v>
      </c>
      <c r="B1302" t="str">
        <f ca="1">CONCATENATE("Buy something you want or need. Be specific. Spend at least ",'Spending $'!C36,".")</f>
        <v>Buy something you want or need. Be specific. Spend at least 20.14.</v>
      </c>
      <c r="C1302">
        <f ca="1">'Spending $'!C36</f>
        <v>20.14</v>
      </c>
    </row>
    <row r="1303" spans="1:3" x14ac:dyDescent="0.25">
      <c r="A1303" s="12">
        <f ca="1">'Spending $'!B37</f>
        <v>43353</v>
      </c>
      <c r="B1303" t="str">
        <f ca="1">CONCATENATE("Buy something you want or need. Be specific. Spend at least ",'Spending $'!C37,".")</f>
        <v>Buy something you want or need. Be specific. Spend at least 23.62.</v>
      </c>
      <c r="C1303">
        <f ca="1">'Spending $'!C37</f>
        <v>23.62</v>
      </c>
    </row>
    <row r="1304" spans="1:3" x14ac:dyDescent="0.25">
      <c r="A1304" s="12">
        <f ca="1">'Spending $'!B38</f>
        <v>43359</v>
      </c>
      <c r="B1304" t="str">
        <f ca="1">CONCATENATE("Buy something you want or need. Be specific. Spend at least ",'Spending $'!C38,".")</f>
        <v>Buy something you want or need. Be specific. Spend at least 15.51.</v>
      </c>
      <c r="C1304">
        <f ca="1">'Spending $'!C38</f>
        <v>15.51</v>
      </c>
    </row>
    <row r="1305" spans="1:3" x14ac:dyDescent="0.25">
      <c r="A1305" s="12">
        <f ca="1">'Spending $'!B39</f>
        <v>43371</v>
      </c>
      <c r="B1305" t="str">
        <f ca="1">CONCATENATE("Buy something you want or need. Be specific. Spend at least ",'Spending $'!C39,".")</f>
        <v>Buy something you want or need. Be specific. Spend at least 28.55.</v>
      </c>
      <c r="C1305">
        <f ca="1">'Spending $'!C39</f>
        <v>28.55</v>
      </c>
    </row>
    <row r="1306" spans="1:3" x14ac:dyDescent="0.25">
      <c r="A1306" s="12">
        <f ca="1">'Spending $'!B40</f>
        <v>43378</v>
      </c>
      <c r="B1306" t="str">
        <f ca="1">CONCATENATE("Buy something you want or need. Be specific. Spend at least ",'Spending $'!C40,".")</f>
        <v>Buy something you want or need. Be specific. Spend at least 12.28.</v>
      </c>
      <c r="C1306">
        <f ca="1">'Spending $'!C40</f>
        <v>12.28</v>
      </c>
    </row>
    <row r="1307" spans="1:3" x14ac:dyDescent="0.25">
      <c r="A1307" s="12">
        <f ca="1">'Spending $'!B41</f>
        <v>43385</v>
      </c>
      <c r="B1307" t="str">
        <f ca="1">CONCATENATE("Buy something you want or need. Be specific. Spend at least ",'Spending $'!C41,".")</f>
        <v>Buy something you want or need. Be specific. Spend at least 17.77.</v>
      </c>
      <c r="C1307">
        <f ca="1">'Spending $'!C41</f>
        <v>17.77</v>
      </c>
    </row>
    <row r="1308" spans="1:3" x14ac:dyDescent="0.25">
      <c r="A1308" s="12">
        <f ca="1">'Spending $'!B42</f>
        <v>43393</v>
      </c>
      <c r="B1308" t="str">
        <f ca="1">CONCATENATE("Buy something you want or need. Be specific. Spend at least ",'Spending $'!C42,".")</f>
        <v>Buy something you want or need. Be specific. Spend at least 22.37.</v>
      </c>
      <c r="C1308">
        <f ca="1">'Spending $'!C42</f>
        <v>22.37</v>
      </c>
    </row>
    <row r="1309" spans="1:3" x14ac:dyDescent="0.25">
      <c r="A1309" s="12">
        <f ca="1">'Spending $'!B43</f>
        <v>43401</v>
      </c>
      <c r="B1309" t="str">
        <f ca="1">CONCATENATE("Buy something you want or need. Be specific. Spend at least ",'Spending $'!C43,".")</f>
        <v>Buy something you want or need. Be specific. Spend at least 14.7.</v>
      </c>
      <c r="C1309">
        <f ca="1">'Spending $'!C43</f>
        <v>14.7</v>
      </c>
    </row>
    <row r="1310" spans="1:3" x14ac:dyDescent="0.25">
      <c r="A1310" s="12">
        <f ca="1">'Spending $'!B44</f>
        <v>43405</v>
      </c>
      <c r="B1310" t="str">
        <f ca="1">CONCATENATE("Buy something you want or need. Be specific. Spend at least ",'Spending $'!C44,".")</f>
        <v>Buy something you want or need. Be specific. Spend at least 11.37.</v>
      </c>
      <c r="C1310">
        <f ca="1">'Spending $'!C44</f>
        <v>11.37</v>
      </c>
    </row>
    <row r="1311" spans="1:3" x14ac:dyDescent="0.25">
      <c r="A1311" s="12">
        <f ca="1">'Spending $'!B45</f>
        <v>43408</v>
      </c>
      <c r="B1311" t="str">
        <f ca="1">CONCATENATE("Buy something you want or need. Be specific. Spend at least ",'Spending $'!C45,".")</f>
        <v>Buy something you want or need. Be specific. Spend at least 10.92.</v>
      </c>
      <c r="C1311">
        <f ca="1">'Spending $'!C45</f>
        <v>10.92</v>
      </c>
    </row>
    <row r="1312" spans="1:3" x14ac:dyDescent="0.25">
      <c r="A1312" s="12">
        <f ca="1">'Spending $'!B46</f>
        <v>43416</v>
      </c>
      <c r="B1312" t="str">
        <f ca="1">CONCATENATE("Buy something you want or need. Be specific. Spend at least ",'Spending $'!C46,".")</f>
        <v>Buy something you want or need. Be specific. Spend at least 14.46.</v>
      </c>
      <c r="C1312">
        <f ca="1">'Spending $'!C46</f>
        <v>14.46</v>
      </c>
    </row>
    <row r="1313" spans="1:3" x14ac:dyDescent="0.25">
      <c r="A1313" s="12">
        <f ca="1">'Spending $'!B47</f>
        <v>43432</v>
      </c>
      <c r="B1313" t="str">
        <f ca="1">CONCATENATE("Buy something you want or need. Be specific. Spend at least ",'Spending $'!C47,".")</f>
        <v>Buy something you want or need. Be specific. Spend at least 28.35.</v>
      </c>
      <c r="C1313">
        <f ca="1">'Spending $'!C47</f>
        <v>28.35</v>
      </c>
    </row>
    <row r="1314" spans="1:3" x14ac:dyDescent="0.25">
      <c r="A1314" s="12">
        <f ca="1">'Spending $'!B48</f>
        <v>43436</v>
      </c>
      <c r="B1314" t="str">
        <f ca="1">CONCATENATE("Buy something you want or need. Be specific. Spend at least ",'Spending $'!C48,".")</f>
        <v>Buy something you want or need. Be specific. Spend at least 20.35.</v>
      </c>
      <c r="C1314">
        <f ca="1">'Spending $'!C48</f>
        <v>20.350000000000001</v>
      </c>
    </row>
    <row r="1315" spans="1:3" x14ac:dyDescent="0.25">
      <c r="A1315" s="12">
        <f ca="1">'Spending $'!B49</f>
        <v>43438</v>
      </c>
      <c r="B1315" t="str">
        <f ca="1">CONCATENATE("Buy something you want or need. Be specific. Spend at least ",'Spending $'!C49,".")</f>
        <v>Buy something you want or need. Be specific. Spend at least 28.58.</v>
      </c>
      <c r="C1315">
        <f ca="1">'Spending $'!C49</f>
        <v>28.58</v>
      </c>
    </row>
    <row r="1316" spans="1:3" x14ac:dyDescent="0.25">
      <c r="A1316" s="12">
        <f ca="1">'Spending $'!B50</f>
        <v>43446</v>
      </c>
      <c r="B1316" t="str">
        <f ca="1">CONCATENATE("Buy something you want or need. Be specific. Spend at least ",'Spending $'!C50,".")</f>
        <v>Buy something you want or need. Be specific. Spend at least 14.3.</v>
      </c>
      <c r="C1316">
        <f ca="1">'Spending $'!C50</f>
        <v>14.3</v>
      </c>
    </row>
    <row r="1317" spans="1:3" x14ac:dyDescent="0.25">
      <c r="A1317" s="12">
        <f ca="1">'Spending $'!B51</f>
        <v>43462</v>
      </c>
      <c r="B1317" t="str">
        <f ca="1">CONCATENATE("Buy something you want or need. Be specific. Spend at least ",'Spending $'!C51,".")</f>
        <v>Buy something you want or need. Be specific. Spend at least 23.2.</v>
      </c>
      <c r="C1317">
        <f ca="1">'Spending $'!C51</f>
        <v>23.2</v>
      </c>
    </row>
    <row r="1318" spans="1:3" x14ac:dyDescent="0.25">
      <c r="A1318" s="12">
        <f ca="1">'Spending $'!B52</f>
        <v>43468</v>
      </c>
      <c r="B1318" t="str">
        <f ca="1">CONCATENATE("Buy something you want or need. Be specific. Spend at least ",'Spending $'!C52,".")</f>
        <v>Buy something you want or need. Be specific. Spend at least 19.99.</v>
      </c>
      <c r="C1318">
        <f ca="1">'Spending $'!C52</f>
        <v>19.989999999999998</v>
      </c>
    </row>
    <row r="1319" spans="1:3" x14ac:dyDescent="0.25">
      <c r="A1319" s="12">
        <f ca="1">'Spending $'!B53</f>
        <v>43476</v>
      </c>
      <c r="B1319" t="str">
        <f ca="1">CONCATENATE("Buy something you want or need. Be specific. Spend at least ",'Spending $'!C53,".")</f>
        <v>Buy something you want or need. Be specific. Spend at least 25.41.</v>
      </c>
      <c r="C1319">
        <f ca="1">'Spending $'!C53</f>
        <v>25.41</v>
      </c>
    </row>
    <row r="1320" spans="1:3" x14ac:dyDescent="0.25">
      <c r="A1320" s="12">
        <f ca="1">'Spending $'!B54</f>
        <v>43477</v>
      </c>
      <c r="B1320" t="str">
        <f ca="1">CONCATENATE("Buy something you want or need. Be specific. Spend at least ",'Spending $'!C54,".")</f>
        <v>Buy something you want or need. Be specific. Spend at least 14.66.</v>
      </c>
      <c r="C1320">
        <f ca="1">'Spending $'!C54</f>
        <v>14.66</v>
      </c>
    </row>
    <row r="1321" spans="1:3" x14ac:dyDescent="0.25">
      <c r="A1321" s="12">
        <f ca="1">'Spending $'!B55</f>
        <v>43491</v>
      </c>
      <c r="B1321" t="str">
        <f ca="1">CONCATENATE("Buy something you want or need. Be specific. Spend at least ",'Spending $'!C55,".")</f>
        <v>Buy something you want or need. Be specific. Spend at least 15.</v>
      </c>
      <c r="C1321">
        <f ca="1">'Spending $'!C55</f>
        <v>15</v>
      </c>
    </row>
    <row r="1322" spans="1:3" x14ac:dyDescent="0.25">
      <c r="A1322" s="12">
        <f ca="1">'Spending $'!B56</f>
        <v>43866</v>
      </c>
      <c r="B1322" t="str">
        <f ca="1">CONCATENATE("Buy something you want or need. Be specific. Spend at least ",'Spending $'!C56,".")</f>
        <v>Buy something you want or need. Be specific. Spend at least 14.64.</v>
      </c>
      <c r="C1322">
        <f ca="1">'Spending $'!C56</f>
        <v>14.64</v>
      </c>
    </row>
    <row r="1323" spans="1:3" x14ac:dyDescent="0.25">
      <c r="A1323" s="12">
        <f ca="1">'Spending $'!B57</f>
        <v>43872</v>
      </c>
      <c r="B1323" t="str">
        <f ca="1">CONCATENATE("Buy something you want or need. Be specific. Spend at least ",'Spending $'!C57,".")</f>
        <v>Buy something you want or need. Be specific. Spend at least 22.89.</v>
      </c>
      <c r="C1323">
        <f ca="1">'Spending $'!C57</f>
        <v>22.89</v>
      </c>
    </row>
    <row r="1324" spans="1:3" x14ac:dyDescent="0.25">
      <c r="A1324" s="12">
        <f ca="1">'Spending $'!B58</f>
        <v>43880</v>
      </c>
      <c r="B1324" t="str">
        <f ca="1">CONCATENATE("Buy something you want or need. Be specific. Spend at least ",'Spending $'!C58,".")</f>
        <v>Buy something you want or need. Be specific. Spend at least 20.04.</v>
      </c>
      <c r="C1324">
        <f ca="1">'Spending $'!C58</f>
        <v>20.04</v>
      </c>
    </row>
    <row r="1325" spans="1:3" x14ac:dyDescent="0.25">
      <c r="A1325" s="12">
        <f ca="1">'Spending $'!B59</f>
        <v>43888</v>
      </c>
      <c r="B1325" t="str">
        <f ca="1">CONCATENATE("Buy something you want or need. Be specific. Spend at least ",'Spending $'!C59,".")</f>
        <v>Buy something you want or need. Be specific. Spend at least 21.12.</v>
      </c>
      <c r="C1325">
        <f ca="1">'Spending $'!C59</f>
        <v>21.12</v>
      </c>
    </row>
    <row r="1326" spans="1:3" x14ac:dyDescent="0.25">
      <c r="A1326" s="12">
        <f ca="1">'Spending $'!B60</f>
        <v>44262</v>
      </c>
      <c r="B1326" t="str">
        <f ca="1">CONCATENATE("Buy something you want or need. Be specific. Spend at least ",'Spending $'!C60,".")</f>
        <v>Buy something you want or need. Be specific. Spend at least 21.65.</v>
      </c>
      <c r="C1326">
        <f ca="1">'Spending $'!C60</f>
        <v>21.65</v>
      </c>
    </row>
    <row r="1327" spans="1:3" x14ac:dyDescent="0.25">
      <c r="A1327" s="12">
        <f ca="1">'Spending $'!B61</f>
        <v>44262</v>
      </c>
      <c r="B1327" t="str">
        <f ca="1">CONCATENATE("Buy something you want or need. Be specific. Spend at least ",'Spending $'!C61,".")</f>
        <v>Buy something you want or need. Be specific. Spend at least 25.</v>
      </c>
      <c r="C1327">
        <f ca="1">'Spending $'!C61</f>
        <v>25</v>
      </c>
    </row>
    <row r="1328" spans="1:3" x14ac:dyDescent="0.25">
      <c r="A1328" s="12">
        <f ca="1">'Spending $'!B62</f>
        <v>44269</v>
      </c>
      <c r="B1328" t="str">
        <f ca="1">CONCATENATE("Buy something you want or need. Be specific. Spend at least ",'Spending $'!C62,".")</f>
        <v>Buy something you want or need. Be specific. Spend at least 14.21.</v>
      </c>
      <c r="C1328">
        <f ca="1">'Spending $'!C62</f>
        <v>14.21</v>
      </c>
    </row>
    <row r="1329" spans="1:3" x14ac:dyDescent="0.25">
      <c r="A1329" s="12">
        <f ca="1">'Spending $'!B63</f>
        <v>44282</v>
      </c>
      <c r="B1329" t="str">
        <f ca="1">CONCATENATE("Buy something you want or need. Be specific. Spend at least ",'Spending $'!C63,".")</f>
        <v>Buy something you want or need. Be specific. Spend at least 14.62.</v>
      </c>
      <c r="C1329">
        <f ca="1">'Spending $'!C63</f>
        <v>14.62</v>
      </c>
    </row>
    <row r="1330" spans="1:3" x14ac:dyDescent="0.25">
      <c r="A1330" s="12">
        <f ca="1">'Spending $'!I4</f>
        <v>43310</v>
      </c>
      <c r="B1330" s="12" t="str">
        <f>'Spending $'!J4</f>
        <v>Buy an app, music, or a movie. Enter correct amount.</v>
      </c>
      <c r="C1330">
        <v>0</v>
      </c>
    </row>
    <row r="1331" spans="1:3" x14ac:dyDescent="0.25">
      <c r="A1331" s="12">
        <f ca="1">'Spending $'!I5</f>
        <v>43366</v>
      </c>
      <c r="B1331" s="12" t="str">
        <f>'Spending $'!J5</f>
        <v>Buy an app, music, or a movie. Enter correct amount.</v>
      </c>
      <c r="C1331">
        <v>0</v>
      </c>
    </row>
    <row r="1332" spans="1:3" x14ac:dyDescent="0.25">
      <c r="A1332" s="12">
        <f ca="1">'Spending $'!I6</f>
        <v>43225</v>
      </c>
      <c r="B1332" s="12" t="str">
        <f>'Spending $'!J6</f>
        <v>Buy an app, music, or a movie. Enter correct amount.</v>
      </c>
      <c r="C1332">
        <v>0</v>
      </c>
    </row>
    <row r="1333" spans="1:3" x14ac:dyDescent="0.25">
      <c r="A1333" s="12">
        <f ca="1">'Spending $'!I7</f>
        <v>43264</v>
      </c>
      <c r="B1333" s="12" t="str">
        <f>'Spending $'!J7</f>
        <v>Buy an app, music, or a movie. Enter correct amount.</v>
      </c>
      <c r="C1333">
        <v>0</v>
      </c>
    </row>
    <row r="1334" spans="1:3" x14ac:dyDescent="0.25">
      <c r="A1334" s="12">
        <f ca="1">'Spending $'!I8</f>
        <v>43341</v>
      </c>
      <c r="B1334" s="12" t="str">
        <f>'Spending $'!J8</f>
        <v>Buy an app, music, or a movie. Enter correct amount.</v>
      </c>
      <c r="C1334">
        <v>0</v>
      </c>
    </row>
    <row r="1335" spans="1:3" x14ac:dyDescent="0.25">
      <c r="A1335" s="12">
        <f ca="1">'Spending $'!I9</f>
        <v>43478</v>
      </c>
      <c r="B1335" s="12" t="str">
        <f>'Spending $'!J9</f>
        <v>Buy an app, music, or a movie. Enter correct amount.</v>
      </c>
      <c r="C1335">
        <v>0</v>
      </c>
    </row>
    <row r="1336" spans="1:3" x14ac:dyDescent="0.25">
      <c r="A1336" s="12">
        <f ca="1">'Spending $'!I10</f>
        <v>43134</v>
      </c>
      <c r="B1336" s="12" t="str">
        <f>'Spending $'!J10</f>
        <v>Buy an app, music, or a movie. Enter correct amount.</v>
      </c>
      <c r="C1336">
        <v>0</v>
      </c>
    </row>
    <row r="1337" spans="1:3" x14ac:dyDescent="0.25">
      <c r="A1337" s="12">
        <f ca="1">'Spending $'!I11</f>
        <v>43423</v>
      </c>
      <c r="B1337" s="12" t="str">
        <f>'Spending $'!J11</f>
        <v>Buy an app, music, or a movie. Enter correct amount.</v>
      </c>
      <c r="C1337">
        <v>0</v>
      </c>
    </row>
    <row r="1338" spans="1:3" x14ac:dyDescent="0.25">
      <c r="A1338" s="12">
        <f ca="1">'Spending $'!I12</f>
        <v>43420</v>
      </c>
      <c r="B1338" s="12" t="str">
        <f>'Spending $'!J12</f>
        <v>Buy an app, music, or a movie. Enter correct amount.</v>
      </c>
      <c r="C1338">
        <v>0</v>
      </c>
    </row>
    <row r="1339" spans="1:3" x14ac:dyDescent="0.25">
      <c r="A1339" s="12">
        <f ca="1">'Spending $'!I13</f>
        <v>43513</v>
      </c>
      <c r="B1339" s="12" t="str">
        <f>'Spending $'!J13</f>
        <v>Buy an app, music, or a movie. Enter correct amount.</v>
      </c>
      <c r="C1339">
        <v>0</v>
      </c>
    </row>
    <row r="1340" spans="1:3" x14ac:dyDescent="0.25">
      <c r="A1340" s="12" t="str">
        <f ca="1">'Spending $'!I14</f>
        <v/>
      </c>
      <c r="B1340" s="12" t="str">
        <f>'Spending $'!J14</f>
        <v>blank</v>
      </c>
      <c r="C1340">
        <v>0</v>
      </c>
    </row>
    <row r="1341" spans="1:3" x14ac:dyDescent="0.25">
      <c r="A1341" s="12" t="str">
        <f ca="1">'Spending $'!I15</f>
        <v/>
      </c>
      <c r="B1341" s="12" t="str">
        <f>'Spending $'!J15</f>
        <v>blank</v>
      </c>
      <c r="C1341">
        <v>0</v>
      </c>
    </row>
    <row r="1342" spans="1:3" x14ac:dyDescent="0.25">
      <c r="A1342" s="12" t="str">
        <f ca="1">'Spending $'!I16</f>
        <v/>
      </c>
      <c r="B1342" s="12" t="str">
        <f>'Spending $'!J16</f>
        <v>blank</v>
      </c>
      <c r="C1342">
        <v>0</v>
      </c>
    </row>
    <row r="1343" spans="1:3" x14ac:dyDescent="0.25">
      <c r="A1343" s="12" t="str">
        <f ca="1">'Spending $'!I17</f>
        <v/>
      </c>
      <c r="B1343" s="12" t="str">
        <f>'Spending $'!J17</f>
        <v>blank</v>
      </c>
      <c r="C1343">
        <v>0</v>
      </c>
    </row>
    <row r="1344" spans="1:3" x14ac:dyDescent="0.25">
      <c r="A1344" s="12" t="str">
        <f ca="1">'Spending $'!I18</f>
        <v/>
      </c>
      <c r="B1344" s="12" t="str">
        <f>'Spending $'!J18</f>
        <v>blank</v>
      </c>
      <c r="C1344">
        <v>0</v>
      </c>
    </row>
    <row r="1345" spans="1:3" x14ac:dyDescent="0.25">
      <c r="A1345" s="12" t="str">
        <f ca="1">'Spending $'!I19</f>
        <v/>
      </c>
      <c r="B1345" s="12" t="str">
        <f>'Spending $'!J19</f>
        <v>blank</v>
      </c>
      <c r="C1345">
        <v>0</v>
      </c>
    </row>
    <row r="1346" spans="1:3" x14ac:dyDescent="0.25">
      <c r="A1346" s="12" t="str">
        <f ca="1">'Spending $'!I20</f>
        <v/>
      </c>
      <c r="B1346" s="12" t="str">
        <f>'Spending $'!J20</f>
        <v>blank</v>
      </c>
      <c r="C1346">
        <v>0</v>
      </c>
    </row>
    <row r="1347" spans="1:3" x14ac:dyDescent="0.25">
      <c r="A1347" s="12" t="str">
        <f ca="1">'Spending $'!I21</f>
        <v/>
      </c>
      <c r="B1347" s="12" t="str">
        <f>'Spending $'!J21</f>
        <v>blank</v>
      </c>
      <c r="C1347">
        <v>0</v>
      </c>
    </row>
    <row r="1348" spans="1:3" x14ac:dyDescent="0.25">
      <c r="A1348" s="12" t="str">
        <f ca="1">'Spending $'!I22</f>
        <v/>
      </c>
      <c r="B1348" s="12" t="str">
        <f>'Spending $'!J22</f>
        <v>blank</v>
      </c>
      <c r="C1348">
        <v>0</v>
      </c>
    </row>
    <row r="1349" spans="1:3" x14ac:dyDescent="0.25">
      <c r="A1349" s="12" t="str">
        <f ca="1">'Spending $'!I23</f>
        <v/>
      </c>
      <c r="B1349" s="12" t="str">
        <f>'Spending $'!J23</f>
        <v>blank</v>
      </c>
      <c r="C1349">
        <v>0</v>
      </c>
    </row>
    <row r="1350" spans="1:3" x14ac:dyDescent="0.25">
      <c r="A1350" s="12" t="str">
        <f ca="1">'Spending $'!I24</f>
        <v/>
      </c>
      <c r="B1350" s="12" t="str">
        <f>'Spending $'!J24</f>
        <v>blank</v>
      </c>
      <c r="C1350">
        <v>0</v>
      </c>
    </row>
    <row r="1351" spans="1:3" x14ac:dyDescent="0.25">
      <c r="A1351" s="12" t="str">
        <f ca="1">'Spending $'!I25</f>
        <v/>
      </c>
      <c r="B1351" s="12" t="str">
        <f>'Spending $'!J25</f>
        <v>blank</v>
      </c>
      <c r="C1351">
        <v>0</v>
      </c>
    </row>
    <row r="1352" spans="1:3" x14ac:dyDescent="0.25">
      <c r="A1352" s="12" t="str">
        <f ca="1">'Spending $'!I26</f>
        <v/>
      </c>
      <c r="B1352" s="12" t="str">
        <f>'Spending $'!J26</f>
        <v>blank</v>
      </c>
      <c r="C1352">
        <v>0</v>
      </c>
    </row>
    <row r="1353" spans="1:3" x14ac:dyDescent="0.25">
      <c r="A1353" s="12" t="str">
        <f ca="1">'Spending $'!I27</f>
        <v/>
      </c>
      <c r="B1353" s="12" t="str">
        <f>'Spending $'!J27</f>
        <v>blank</v>
      </c>
      <c r="C1353">
        <v>0</v>
      </c>
    </row>
    <row r="1354" spans="1:3" x14ac:dyDescent="0.25">
      <c r="A1354" s="12" t="str">
        <f ca="1">'Spending $'!I28</f>
        <v/>
      </c>
      <c r="B1354" s="12" t="str">
        <f>'Spending $'!J28</f>
        <v>blank</v>
      </c>
      <c r="C1354">
        <v>0</v>
      </c>
    </row>
    <row r="1355" spans="1:3" x14ac:dyDescent="0.25">
      <c r="A1355" s="12" t="str">
        <f ca="1">'Spending $'!I29</f>
        <v/>
      </c>
      <c r="B1355" s="12" t="str">
        <f>'Spending $'!J29</f>
        <v>blank</v>
      </c>
      <c r="C1355">
        <v>0</v>
      </c>
    </row>
    <row r="1356" spans="1:3" x14ac:dyDescent="0.25">
      <c r="A1356" s="12" t="str">
        <f ca="1">'Spending $'!I30</f>
        <v/>
      </c>
      <c r="B1356" s="12" t="str">
        <f>'Spending $'!J30</f>
        <v>blank</v>
      </c>
      <c r="C1356">
        <v>0</v>
      </c>
    </row>
    <row r="1357" spans="1:3" x14ac:dyDescent="0.25">
      <c r="A1357" s="12" t="str">
        <f ca="1">'Spending $'!I31</f>
        <v/>
      </c>
      <c r="B1357" s="12" t="str">
        <f>'Spending $'!J31</f>
        <v>blank</v>
      </c>
      <c r="C1357">
        <v>0</v>
      </c>
    </row>
    <row r="1358" spans="1:3" x14ac:dyDescent="0.25">
      <c r="A1358" s="12" t="str">
        <f ca="1">'Spending $'!I32</f>
        <v/>
      </c>
      <c r="B1358" s="12" t="str">
        <f>'Spending $'!J32</f>
        <v>blank</v>
      </c>
      <c r="C1358">
        <v>0</v>
      </c>
    </row>
    <row r="1359" spans="1:3" x14ac:dyDescent="0.25">
      <c r="A1359" s="12" t="str">
        <f ca="1">'Spending $'!I33</f>
        <v/>
      </c>
      <c r="B1359" s="12" t="str">
        <f>'Spending $'!J33</f>
        <v>blank</v>
      </c>
      <c r="C1359">
        <v>0</v>
      </c>
    </row>
    <row r="1360" spans="1:3" x14ac:dyDescent="0.25">
      <c r="A1360" s="12" t="str">
        <f ca="1">'Spending $'!I34</f>
        <v/>
      </c>
      <c r="B1360" s="12" t="str">
        <f>'Spending $'!J34</f>
        <v>blank</v>
      </c>
      <c r="C1360">
        <v>0</v>
      </c>
    </row>
    <row r="1361" spans="1:3" x14ac:dyDescent="0.25">
      <c r="A1361" s="12" t="str">
        <f ca="1">'Spending $'!I35</f>
        <v/>
      </c>
      <c r="B1361" s="12" t="str">
        <f>'Spending $'!J35</f>
        <v>blank</v>
      </c>
      <c r="C1361">
        <v>0</v>
      </c>
    </row>
    <row r="1362" spans="1:3" x14ac:dyDescent="0.25">
      <c r="A1362" s="12" t="str">
        <f ca="1">'Spending $'!I36</f>
        <v/>
      </c>
      <c r="B1362" s="12" t="str">
        <f>'Spending $'!J36</f>
        <v>blank</v>
      </c>
      <c r="C1362">
        <v>0</v>
      </c>
    </row>
    <row r="1363" spans="1:3" x14ac:dyDescent="0.25">
      <c r="A1363" s="12" t="str">
        <f ca="1">'Spending $'!I37</f>
        <v/>
      </c>
      <c r="B1363" s="12" t="str">
        <f>'Spending $'!J37</f>
        <v>blank</v>
      </c>
      <c r="C1363">
        <v>0</v>
      </c>
    </row>
    <row r="1364" spans="1:3" x14ac:dyDescent="0.25">
      <c r="A1364" s="12" t="str">
        <f ca="1">'Spending $'!I38</f>
        <v/>
      </c>
      <c r="B1364" s="12" t="str">
        <f>'Spending $'!J38</f>
        <v>blank</v>
      </c>
      <c r="C1364">
        <v>0</v>
      </c>
    </row>
    <row r="1365" spans="1:3" x14ac:dyDescent="0.25">
      <c r="A1365" s="12" t="str">
        <f ca="1">'Spending $'!I39</f>
        <v/>
      </c>
      <c r="B1365" s="12" t="str">
        <f>'Spending $'!J39</f>
        <v>blank</v>
      </c>
      <c r="C1365">
        <v>0</v>
      </c>
    </row>
    <row r="1366" spans="1:3" x14ac:dyDescent="0.25">
      <c r="A1366" s="12" t="str">
        <f ca="1">'Spending $'!I40</f>
        <v/>
      </c>
      <c r="B1366" s="12" t="str">
        <f>'Spending $'!J40</f>
        <v>blank</v>
      </c>
      <c r="C1366">
        <v>0</v>
      </c>
    </row>
    <row r="1367" spans="1:3" x14ac:dyDescent="0.25">
      <c r="A1367" s="12" t="str">
        <f ca="1">'Spending $'!I41</f>
        <v/>
      </c>
      <c r="B1367" s="12" t="str">
        <f>'Spending $'!J41</f>
        <v>blank</v>
      </c>
      <c r="C1367">
        <v>0</v>
      </c>
    </row>
    <row r="1368" spans="1:3" x14ac:dyDescent="0.25">
      <c r="A1368" s="12" t="str">
        <f ca="1">'Spending $'!I42</f>
        <v/>
      </c>
      <c r="B1368" s="12" t="str">
        <f>'Spending $'!J42</f>
        <v>blank</v>
      </c>
      <c r="C1368">
        <v>0</v>
      </c>
    </row>
    <row r="1369" spans="1:3" x14ac:dyDescent="0.25">
      <c r="A1369" s="12" t="str">
        <f ca="1">'Spending $'!I43</f>
        <v/>
      </c>
      <c r="B1369" s="12" t="str">
        <f>'Spending $'!J43</f>
        <v>blank</v>
      </c>
      <c r="C1369">
        <v>0</v>
      </c>
    </row>
    <row r="1370" spans="1:3" x14ac:dyDescent="0.25">
      <c r="A1370" s="12" t="str">
        <f ca="1">'Spending $'!I44</f>
        <v/>
      </c>
      <c r="B1370" s="12" t="str">
        <f>'Spending $'!J44</f>
        <v>blank</v>
      </c>
      <c r="C1370">
        <v>0</v>
      </c>
    </row>
    <row r="1371" spans="1:3" x14ac:dyDescent="0.25">
      <c r="A1371" s="12" t="str">
        <f ca="1">'Spending $'!I45</f>
        <v/>
      </c>
      <c r="B1371" s="12" t="str">
        <f>'Spending $'!J45</f>
        <v>blank</v>
      </c>
      <c r="C1371">
        <v>0</v>
      </c>
    </row>
    <row r="1372" spans="1:3" x14ac:dyDescent="0.25">
      <c r="A1372" s="12" t="str">
        <f ca="1">'Spending $'!I46</f>
        <v/>
      </c>
      <c r="B1372" s="12" t="str">
        <f>'Spending $'!J46</f>
        <v>blank</v>
      </c>
      <c r="C1372">
        <v>0</v>
      </c>
    </row>
    <row r="1373" spans="1:3" x14ac:dyDescent="0.25">
      <c r="A1373" s="12" t="str">
        <f ca="1">'Spending $'!I47</f>
        <v/>
      </c>
      <c r="B1373" s="12" t="str">
        <f>'Spending $'!J47</f>
        <v>blank</v>
      </c>
      <c r="C1373">
        <v>0</v>
      </c>
    </row>
    <row r="1374" spans="1:3" x14ac:dyDescent="0.25">
      <c r="A1374" s="12" t="str">
        <f ca="1">'Spending $'!I48</f>
        <v/>
      </c>
      <c r="B1374" s="12" t="str">
        <f>'Spending $'!J48</f>
        <v>blank</v>
      </c>
      <c r="C1374">
        <v>0</v>
      </c>
    </row>
    <row r="1375" spans="1:3" x14ac:dyDescent="0.25">
      <c r="A1375" s="12" t="str">
        <f ca="1">'Spending $'!I49</f>
        <v/>
      </c>
      <c r="B1375" s="12" t="str">
        <f>'Spending $'!J49</f>
        <v>blank</v>
      </c>
      <c r="C1375">
        <v>0</v>
      </c>
    </row>
    <row r="1376" spans="1:3" x14ac:dyDescent="0.25">
      <c r="A1376" s="12" t="str">
        <f ca="1">'Spending $'!I50</f>
        <v/>
      </c>
      <c r="B1376" s="12" t="str">
        <f>'Spending $'!J50</f>
        <v>blank</v>
      </c>
      <c r="C1376">
        <v>0</v>
      </c>
    </row>
    <row r="1377" spans="1:3" x14ac:dyDescent="0.25">
      <c r="A1377" s="12" t="str">
        <f ca="1">'Spending $'!I51</f>
        <v/>
      </c>
      <c r="B1377" s="12" t="str">
        <f>'Spending $'!J51</f>
        <v>blank</v>
      </c>
      <c r="C1377">
        <v>0</v>
      </c>
    </row>
    <row r="1378" spans="1:3" x14ac:dyDescent="0.25">
      <c r="A1378" s="12" t="str">
        <f ca="1">'Spending $'!I52</f>
        <v/>
      </c>
      <c r="B1378" s="12" t="str">
        <f>'Spending $'!J52</f>
        <v>blank</v>
      </c>
      <c r="C1378">
        <v>0</v>
      </c>
    </row>
    <row r="1379" spans="1:3" x14ac:dyDescent="0.25">
      <c r="A1379" s="12" t="str">
        <f ca="1">'Spending $'!I53</f>
        <v/>
      </c>
      <c r="B1379" s="12" t="str">
        <f>'Spending $'!J53</f>
        <v>blank</v>
      </c>
      <c r="C1379">
        <v>0</v>
      </c>
    </row>
    <row r="1380" spans="1:3" x14ac:dyDescent="0.25">
      <c r="A1380" s="12" t="str">
        <f ca="1">'Spending $'!I54</f>
        <v/>
      </c>
      <c r="B1380" s="12" t="str">
        <f>'Spending $'!J54</f>
        <v>blank</v>
      </c>
      <c r="C1380">
        <v>0</v>
      </c>
    </row>
    <row r="1381" spans="1:3" x14ac:dyDescent="0.25">
      <c r="A1381" s="12" t="str">
        <f ca="1">'Spending $'!I55</f>
        <v/>
      </c>
      <c r="B1381" s="12" t="str">
        <f>'Spending $'!J55</f>
        <v>blank</v>
      </c>
      <c r="C1381">
        <v>0</v>
      </c>
    </row>
    <row r="1382" spans="1:3" x14ac:dyDescent="0.25">
      <c r="A1382" s="12" t="str">
        <f ca="1">'Spending $'!I56</f>
        <v/>
      </c>
      <c r="B1382" s="12" t="str">
        <f>'Spending $'!J56</f>
        <v>blank</v>
      </c>
      <c r="C1382">
        <v>0</v>
      </c>
    </row>
    <row r="1383" spans="1:3" x14ac:dyDescent="0.25">
      <c r="A1383" s="12" t="str">
        <f ca="1">'Spending $'!I57</f>
        <v/>
      </c>
      <c r="B1383" s="12" t="str">
        <f>'Spending $'!J57</f>
        <v>blank</v>
      </c>
      <c r="C1383">
        <v>0</v>
      </c>
    </row>
    <row r="1384" spans="1:3" x14ac:dyDescent="0.25">
      <c r="A1384" s="12" t="str">
        <f ca="1">'Spending $'!I58</f>
        <v/>
      </c>
      <c r="B1384" s="12" t="str">
        <f>'Spending $'!J58</f>
        <v>blank</v>
      </c>
      <c r="C1384">
        <v>0</v>
      </c>
    </row>
    <row r="1385" spans="1:3" x14ac:dyDescent="0.25">
      <c r="A1385" s="12" t="str">
        <f ca="1">'Spending $'!I59</f>
        <v/>
      </c>
      <c r="B1385" s="12" t="str">
        <f>'Spending $'!J59</f>
        <v>blank</v>
      </c>
      <c r="C1385">
        <v>0</v>
      </c>
    </row>
    <row r="1386" spans="1:3" x14ac:dyDescent="0.25">
      <c r="A1386" s="12" t="str">
        <f ca="1">'Spending $'!I60</f>
        <v/>
      </c>
      <c r="B1386" s="12" t="str">
        <f>'Spending $'!J60</f>
        <v>blank</v>
      </c>
      <c r="C1386">
        <v>0</v>
      </c>
    </row>
    <row r="1387" spans="1:3" x14ac:dyDescent="0.25">
      <c r="A1387" s="12" t="str">
        <f ca="1">'Spending $'!I61</f>
        <v/>
      </c>
      <c r="B1387" s="12" t="str">
        <f>'Spending $'!J61</f>
        <v>blank</v>
      </c>
      <c r="C1387">
        <v>0</v>
      </c>
    </row>
    <row r="1388" spans="1:3" x14ac:dyDescent="0.25">
      <c r="A1388" s="12" t="str">
        <f ca="1">'Spending $'!I62</f>
        <v/>
      </c>
      <c r="B1388" s="12" t="str">
        <f>'Spending $'!J62</f>
        <v>blank</v>
      </c>
      <c r="C1388">
        <v>0</v>
      </c>
    </row>
    <row r="1389" spans="1:3" x14ac:dyDescent="0.25">
      <c r="A1389" s="12" t="str">
        <f ca="1">'Spending $'!I63</f>
        <v/>
      </c>
      <c r="B1389" s="12" t="str">
        <f>'Spending $'!J63</f>
        <v>blank</v>
      </c>
      <c r="C1389">
        <v>0</v>
      </c>
    </row>
    <row r="1390" spans="1:3" x14ac:dyDescent="0.25">
      <c r="A1390" s="12" t="str">
        <f ca="1">'Spending $'!I64</f>
        <v/>
      </c>
      <c r="B1390" s="12" t="str">
        <f>'Spending $'!J64</f>
        <v>blank</v>
      </c>
      <c r="C1390">
        <v>0</v>
      </c>
    </row>
    <row r="1391" spans="1:3" x14ac:dyDescent="0.25">
      <c r="A1391" s="12" t="str">
        <f ca="1">'Spending $'!I65</f>
        <v/>
      </c>
      <c r="B1391" s="12" t="str">
        <f>'Spending $'!J65</f>
        <v>blank</v>
      </c>
      <c r="C1391">
        <v>0</v>
      </c>
    </row>
    <row r="1392" spans="1:3" x14ac:dyDescent="0.25">
      <c r="A1392" s="12" t="str">
        <f ca="1">'Spending $'!I66</f>
        <v/>
      </c>
      <c r="B1392" s="12" t="str">
        <f>'Spending $'!J66</f>
        <v>blank</v>
      </c>
      <c r="C1392">
        <v>0</v>
      </c>
    </row>
    <row r="1393" spans="1:3" x14ac:dyDescent="0.25">
      <c r="A1393" s="12" t="str">
        <f ca="1">'Spending $'!I67</f>
        <v/>
      </c>
      <c r="B1393" s="12" t="str">
        <f>'Spending $'!J67</f>
        <v>blank</v>
      </c>
      <c r="C1393">
        <v>0</v>
      </c>
    </row>
    <row r="1394" spans="1:3" x14ac:dyDescent="0.25">
      <c r="A1394" s="12" t="str">
        <f ca="1">'Spending $'!I68</f>
        <v/>
      </c>
      <c r="B1394" s="12" t="str">
        <f>'Spending $'!J68</f>
        <v>blank</v>
      </c>
      <c r="C1394">
        <v>0</v>
      </c>
    </row>
    <row r="1395" spans="1:3" x14ac:dyDescent="0.25">
      <c r="A1395" s="12" t="str">
        <f ca="1">'Spending $'!I69</f>
        <v/>
      </c>
      <c r="B1395" s="12" t="str">
        <f>'Spending $'!J69</f>
        <v>blank</v>
      </c>
      <c r="C1395">
        <v>0</v>
      </c>
    </row>
    <row r="1396" spans="1:3" x14ac:dyDescent="0.25">
      <c r="A1396" s="12" t="str">
        <f ca="1">'Spending $'!I70</f>
        <v/>
      </c>
      <c r="B1396" s="12" t="str">
        <f>'Spending $'!J70</f>
        <v>blank</v>
      </c>
      <c r="C1396">
        <v>0</v>
      </c>
    </row>
    <row r="1397" spans="1:3" x14ac:dyDescent="0.25">
      <c r="A1397" s="12" t="str">
        <f ca="1">'Spending $'!I71</f>
        <v/>
      </c>
      <c r="B1397" s="12" t="str">
        <f>'Spending $'!J71</f>
        <v>blank</v>
      </c>
      <c r="C1397">
        <v>0</v>
      </c>
    </row>
    <row r="1398" spans="1:3" x14ac:dyDescent="0.25">
      <c r="A1398" s="12" t="str">
        <f ca="1">'Spending $'!I72</f>
        <v/>
      </c>
      <c r="B1398" s="12" t="str">
        <f>'Spending $'!J72</f>
        <v>blank</v>
      </c>
      <c r="C1398">
        <v>0</v>
      </c>
    </row>
    <row r="1399" spans="1:3" x14ac:dyDescent="0.25">
      <c r="A1399" s="12" t="str">
        <f ca="1">'Spending $'!I73</f>
        <v/>
      </c>
      <c r="B1399" s="12" t="str">
        <f>'Spending $'!J73</f>
        <v>blank</v>
      </c>
      <c r="C1399">
        <v>0</v>
      </c>
    </row>
    <row r="1400" spans="1:3" x14ac:dyDescent="0.25">
      <c r="A1400" s="12" t="str">
        <f ca="1">'Spending $'!I74</f>
        <v/>
      </c>
      <c r="B1400" s="12" t="str">
        <f>'Spending $'!J74</f>
        <v>blank</v>
      </c>
      <c r="C1400">
        <v>0</v>
      </c>
    </row>
    <row r="1401" spans="1:3" x14ac:dyDescent="0.25">
      <c r="A1401" s="12" t="str">
        <f ca="1">'Spending $'!I75</f>
        <v/>
      </c>
      <c r="B1401" s="12" t="str">
        <f>'Spending $'!J75</f>
        <v>blank</v>
      </c>
      <c r="C1401">
        <v>0</v>
      </c>
    </row>
    <row r="1402" spans="1:3" x14ac:dyDescent="0.25">
      <c r="A1402" s="12" t="str">
        <f ca="1">'Spending $'!I76</f>
        <v/>
      </c>
      <c r="B1402" s="12" t="str">
        <f>'Spending $'!J76</f>
        <v>blank</v>
      </c>
      <c r="C1402">
        <v>0</v>
      </c>
    </row>
    <row r="1403" spans="1:3" x14ac:dyDescent="0.25">
      <c r="A1403" s="12" t="str">
        <f ca="1">'Spending $'!I77</f>
        <v/>
      </c>
      <c r="B1403" s="12" t="str">
        <f>'Spending $'!J77</f>
        <v>blank</v>
      </c>
      <c r="C1403">
        <v>0</v>
      </c>
    </row>
    <row r="1404" spans="1:3" x14ac:dyDescent="0.25">
      <c r="A1404" s="12" t="str">
        <f ca="1">'Spending $'!I78</f>
        <v/>
      </c>
      <c r="B1404" s="12" t="str">
        <f>'Spending $'!J78</f>
        <v>blank</v>
      </c>
      <c r="C1404">
        <v>0</v>
      </c>
    </row>
    <row r="1405" spans="1:3" x14ac:dyDescent="0.25">
      <c r="A1405" s="12">
        <f ca="1">'Spending $'!P4</f>
        <v>43514</v>
      </c>
      <c r="B1405" s="12" t="str">
        <f>'Spending $'!Q$4</f>
        <v>Go on a date or out with friends. Be specific. Enter amount.</v>
      </c>
      <c r="C1405">
        <v>0</v>
      </c>
    </row>
    <row r="1406" spans="1:3" x14ac:dyDescent="0.25">
      <c r="A1406" s="12">
        <f ca="1">'Spending $'!P5</f>
        <v>43144</v>
      </c>
      <c r="B1406" s="12" t="str">
        <f>'Spending $'!Q$4</f>
        <v>Go on a date or out with friends. Be specific. Enter amount.</v>
      </c>
      <c r="C1406">
        <v>0</v>
      </c>
    </row>
    <row r="1407" spans="1:3" x14ac:dyDescent="0.25">
      <c r="A1407" s="12">
        <f ca="1">'Spending $'!P6</f>
        <v>43335</v>
      </c>
      <c r="B1407" s="12" t="str">
        <f>'Spending $'!Q$4</f>
        <v>Go on a date or out with friends. Be specific. Enter amount.</v>
      </c>
      <c r="C1407">
        <v>0</v>
      </c>
    </row>
    <row r="1408" spans="1:3" x14ac:dyDescent="0.25">
      <c r="A1408" s="12">
        <f ca="1">'Spending $'!P7</f>
        <v>43433</v>
      </c>
      <c r="B1408" s="12" t="str">
        <f>'Spending $'!Q$4</f>
        <v>Go on a date or out with friends. Be specific. Enter amount.</v>
      </c>
      <c r="C1408">
        <v>0</v>
      </c>
    </row>
    <row r="1409" spans="1:3" x14ac:dyDescent="0.25">
      <c r="A1409" s="12">
        <f ca="1">'Spending $'!P8</f>
        <v>43243</v>
      </c>
      <c r="B1409" s="12" t="str">
        <f>'Spending $'!Q$4</f>
        <v>Go on a date or out with friends. Be specific. Enter amount.</v>
      </c>
      <c r="C1409">
        <v>0</v>
      </c>
    </row>
    <row r="1410" spans="1:3" x14ac:dyDescent="0.25">
      <c r="A1410" s="12">
        <f ca="1">'Spending $'!P9</f>
        <v>43407</v>
      </c>
      <c r="B1410" s="12" t="str">
        <f>'Spending $'!Q$4</f>
        <v>Go on a date or out with friends. Be specific. Enter amount.</v>
      </c>
      <c r="C1410">
        <v>0</v>
      </c>
    </row>
    <row r="1411" spans="1:3" x14ac:dyDescent="0.25">
      <c r="A1411" s="12">
        <f ca="1">'Spending $'!P10</f>
        <v>43290</v>
      </c>
      <c r="B1411" s="12" t="str">
        <f>'Spending $'!Q$4</f>
        <v>Go on a date or out with friends. Be specific. Enter amount.</v>
      </c>
      <c r="C1411">
        <v>0</v>
      </c>
    </row>
    <row r="1412" spans="1:3" x14ac:dyDescent="0.25">
      <c r="A1412" s="12">
        <f ca="1">'Spending $'!P11</f>
        <v>43375</v>
      </c>
      <c r="B1412" s="12" t="str">
        <f>'Spending $'!Q$4</f>
        <v>Go on a date or out with friends. Be specific. Enter amount.</v>
      </c>
      <c r="C1412">
        <v>0</v>
      </c>
    </row>
    <row r="1413" spans="1:3" x14ac:dyDescent="0.25">
      <c r="A1413" s="12">
        <f ca="1">'Spending $'!P12</f>
        <v>43143</v>
      </c>
      <c r="B1413" s="12" t="str">
        <f>'Spending $'!Q$4</f>
        <v>Go on a date or out with friends. Be specific. Enter amount.</v>
      </c>
      <c r="C1413">
        <v>0</v>
      </c>
    </row>
    <row r="1414" spans="1:3" x14ac:dyDescent="0.25">
      <c r="A1414" s="12">
        <f ca="1">'Spending $'!P13</f>
        <v>43459</v>
      </c>
      <c r="B1414" s="12" t="str">
        <f>'Spending $'!Q$4</f>
        <v>Go on a date or out with friends. Be specific. Enter amount.</v>
      </c>
      <c r="C1414">
        <v>0</v>
      </c>
    </row>
    <row r="1415" spans="1:3" x14ac:dyDescent="0.25">
      <c r="A1415" s="12">
        <f ca="1">'Spending $'!P14</f>
        <v>43132</v>
      </c>
      <c r="B1415" s="12" t="str">
        <f>'Spending $'!Q$4</f>
        <v>Go on a date or out with friends. Be specific. Enter amount.</v>
      </c>
      <c r="C1415">
        <v>0</v>
      </c>
    </row>
    <row r="1416" spans="1:3" x14ac:dyDescent="0.25">
      <c r="A1416" s="12">
        <f ca="1">'Spending $'!P15</f>
        <v>43419</v>
      </c>
      <c r="B1416" s="12" t="str">
        <f>'Spending $'!Q$4</f>
        <v>Go on a date or out with friends. Be specific. Enter amount.</v>
      </c>
      <c r="C1416">
        <v>0</v>
      </c>
    </row>
    <row r="1417" spans="1:3" x14ac:dyDescent="0.25">
      <c r="A1417" s="12">
        <f ca="1">'Spending $'!P16</f>
        <v>43229</v>
      </c>
      <c r="B1417" s="12" t="str">
        <f>'Spending $'!Q$4</f>
        <v>Go on a date or out with friends. Be specific. Enter amount.</v>
      </c>
      <c r="C1417">
        <v>0</v>
      </c>
    </row>
    <row r="1418" spans="1:3" x14ac:dyDescent="0.25">
      <c r="A1418" s="12">
        <f ca="1">'Spending $'!P17</f>
        <v>43421</v>
      </c>
      <c r="B1418" s="12" t="str">
        <f>'Spending $'!Q$4</f>
        <v>Go on a date or out with friends. Be specific. Enter amount.</v>
      </c>
      <c r="C1418">
        <v>0</v>
      </c>
    </row>
    <row r="1419" spans="1:3" x14ac:dyDescent="0.25">
      <c r="A1419" s="12">
        <f ca="1">'Spending $'!P18</f>
        <v>43521</v>
      </c>
      <c r="B1419" s="12" t="str">
        <f>'Spending $'!Q$4</f>
        <v>Go on a date or out with friends. Be specific. Enter amount.</v>
      </c>
      <c r="C1419">
        <v>0</v>
      </c>
    </row>
    <row r="1420" spans="1:3" x14ac:dyDescent="0.25">
      <c r="A1420" s="12">
        <f ca="1">'Spending $'!P19</f>
        <v>43343</v>
      </c>
      <c r="B1420" s="12" t="str">
        <f>'Spending $'!Q$4</f>
        <v>Go on a date or out with friends. Be specific. Enter amount.</v>
      </c>
      <c r="C1420">
        <v>0</v>
      </c>
    </row>
    <row r="1421" spans="1:3" x14ac:dyDescent="0.25">
      <c r="A1421" s="12">
        <f ca="1">'Spending $'!P20</f>
        <v>43451</v>
      </c>
      <c r="B1421" s="12" t="str">
        <f>'Spending $'!Q$4</f>
        <v>Go on a date or out with friends. Be specific. Enter amount.</v>
      </c>
      <c r="C1421">
        <v>0</v>
      </c>
    </row>
    <row r="1422" spans="1:3" x14ac:dyDescent="0.25">
      <c r="A1422" s="12">
        <f ca="1">'Spending $'!P21</f>
        <v>43529</v>
      </c>
      <c r="B1422" s="12" t="str">
        <f>'Spending $'!Q$4</f>
        <v>Go on a date or out with friends. Be specific. Enter amount.</v>
      </c>
      <c r="C1422">
        <v>0</v>
      </c>
    </row>
    <row r="1423" spans="1:3" x14ac:dyDescent="0.25">
      <c r="A1423" s="12">
        <f ca="1">'Spending $'!P22</f>
        <v>43296</v>
      </c>
      <c r="B1423" s="12" t="str">
        <f>'Spending $'!Q$4</f>
        <v>Go on a date or out with friends. Be specific. Enter amount.</v>
      </c>
      <c r="C1423">
        <v>0</v>
      </c>
    </row>
    <row r="1424" spans="1:3" x14ac:dyDescent="0.25">
      <c r="A1424" s="12">
        <f ca="1">'Spending $'!P23</f>
        <v>43258</v>
      </c>
      <c r="B1424" s="12" t="str">
        <f>'Spending $'!Q$4</f>
        <v>Go on a date or out with friends. Be specific. Enter amount.</v>
      </c>
      <c r="C1424">
        <v>0</v>
      </c>
    </row>
    <row r="1425" spans="1:3" x14ac:dyDescent="0.25">
      <c r="A1425" s="12">
        <f ca="1">'Spending $'!P24</f>
        <v>43406</v>
      </c>
      <c r="B1425" s="12" t="str">
        <f>'Spending $'!Q$4</f>
        <v>Go on a date or out with friends. Be specific. Enter amount.</v>
      </c>
      <c r="C1425">
        <v>0</v>
      </c>
    </row>
    <row r="1426" spans="1:3" x14ac:dyDescent="0.25">
      <c r="A1426" s="12">
        <f ca="1">'Spending $'!P25</f>
        <v>43463</v>
      </c>
      <c r="B1426" s="12" t="str">
        <f>'Spending $'!Q$4</f>
        <v>Go on a date or out with friends. Be specific. Enter amount.</v>
      </c>
      <c r="C1426">
        <v>0</v>
      </c>
    </row>
    <row r="1427" spans="1:3" x14ac:dyDescent="0.25">
      <c r="A1427" s="12">
        <f ca="1">'Spending $'!P26</f>
        <v>43343</v>
      </c>
      <c r="B1427" s="12" t="str">
        <f>'Spending $'!Q$4</f>
        <v>Go on a date or out with friends. Be specific. Enter amount.</v>
      </c>
      <c r="C1427">
        <v>0</v>
      </c>
    </row>
    <row r="1428" spans="1:3" x14ac:dyDescent="0.25">
      <c r="A1428" s="12">
        <f ca="1">'Spending $'!P27</f>
        <v>43450</v>
      </c>
      <c r="B1428" s="12" t="str">
        <f>'Spending $'!Q$4</f>
        <v>Go on a date or out with friends. Be specific. Enter amount.</v>
      </c>
      <c r="C1428">
        <v>0</v>
      </c>
    </row>
    <row r="1429" spans="1:3" x14ac:dyDescent="0.25">
      <c r="A1429" s="12">
        <f ca="1">'Spending $'!P28</f>
        <v>43545</v>
      </c>
      <c r="B1429" s="12" t="str">
        <f>'Spending $'!Q$4</f>
        <v>Go on a date or out with friends. Be specific. Enter amount.</v>
      </c>
      <c r="C1429">
        <v>0</v>
      </c>
    </row>
    <row r="1430" spans="1:3" x14ac:dyDescent="0.25">
      <c r="A1430" s="12">
        <f ca="1">'Spending $'!P29</f>
        <v>43525</v>
      </c>
      <c r="B1430" s="12" t="str">
        <f>'Spending $'!Q$4</f>
        <v>Go on a date or out with friends. Be specific. Enter amount.</v>
      </c>
      <c r="C1430">
        <v>0</v>
      </c>
    </row>
    <row r="1431" spans="1:3" x14ac:dyDescent="0.25">
      <c r="A1431" s="12">
        <f ca="1">'Spending $'!P30</f>
        <v>43278</v>
      </c>
      <c r="B1431" s="12" t="str">
        <f>'Spending $'!Q$4</f>
        <v>Go on a date or out with friends. Be specific. Enter amount.</v>
      </c>
      <c r="C1431">
        <v>0</v>
      </c>
    </row>
    <row r="1432" spans="1:3" x14ac:dyDescent="0.25">
      <c r="A1432" s="12">
        <f ca="1">'Spending $'!P31</f>
        <v>43248</v>
      </c>
      <c r="B1432" s="12" t="str">
        <f>'Spending $'!Q$4</f>
        <v>Go on a date or out with friends. Be specific. Enter amount.</v>
      </c>
      <c r="C1432">
        <v>0</v>
      </c>
    </row>
    <row r="1433" spans="1:3" x14ac:dyDescent="0.25">
      <c r="A1433" s="12">
        <f ca="1">'Spending $'!P32</f>
        <v>43474</v>
      </c>
      <c r="B1433" s="12" t="str">
        <f>'Spending $'!Q$4</f>
        <v>Go on a date or out with friends. Be specific. Enter amount.</v>
      </c>
      <c r="C1433">
        <v>0</v>
      </c>
    </row>
    <row r="1434" spans="1:3" x14ac:dyDescent="0.25">
      <c r="A1434" s="12">
        <f ca="1">'Spending $'!P33</f>
        <v>43469</v>
      </c>
      <c r="B1434" s="12" t="str">
        <f>'Spending $'!Q$4</f>
        <v>Go on a date or out with friends. Be specific. Enter amount.</v>
      </c>
      <c r="C1434">
        <v>0</v>
      </c>
    </row>
    <row r="1435" spans="1:3" x14ac:dyDescent="0.25">
      <c r="A1435" s="12">
        <f ca="1">'Spending $'!P34</f>
        <v>43127</v>
      </c>
      <c r="B1435" s="12" t="str">
        <f>'Spending $'!Q$4</f>
        <v>Go on a date or out with friends. Be specific. Enter amount.</v>
      </c>
      <c r="C1435">
        <v>0</v>
      </c>
    </row>
    <row r="1436" spans="1:3" x14ac:dyDescent="0.25">
      <c r="A1436" s="12">
        <f ca="1">'Spending $'!P35</f>
        <v>43380</v>
      </c>
      <c r="B1436" s="12" t="str">
        <f>'Spending $'!Q$4</f>
        <v>Go on a date or out with friends. Be specific. Enter amount.</v>
      </c>
      <c r="C1436">
        <v>0</v>
      </c>
    </row>
    <row r="1437" spans="1:3" x14ac:dyDescent="0.25">
      <c r="A1437" s="12">
        <f ca="1">'Spending $'!P36</f>
        <v>43257</v>
      </c>
      <c r="B1437" s="12" t="str">
        <f>'Spending $'!Q$4</f>
        <v>Go on a date or out with friends. Be specific. Enter amount.</v>
      </c>
      <c r="C1437">
        <v>0</v>
      </c>
    </row>
    <row r="1438" spans="1:3" x14ac:dyDescent="0.25">
      <c r="A1438" s="12">
        <f ca="1">'Spending $'!P37</f>
        <v>43254</v>
      </c>
      <c r="B1438" s="12" t="str">
        <f>'Spending $'!Q$4</f>
        <v>Go on a date or out with friends. Be specific. Enter amount.</v>
      </c>
      <c r="C1438">
        <v>0</v>
      </c>
    </row>
    <row r="1439" spans="1:3" x14ac:dyDescent="0.25">
      <c r="A1439" s="12">
        <f ca="1">'Spending $'!P38</f>
        <v>43529</v>
      </c>
      <c r="B1439" s="12" t="str">
        <f>'Spending $'!Q$4</f>
        <v>Go on a date or out with friends. Be specific. Enter amount.</v>
      </c>
      <c r="C1439">
        <v>0</v>
      </c>
    </row>
    <row r="1440" spans="1:3" x14ac:dyDescent="0.25">
      <c r="A1440" s="12">
        <f ca="1">'Spending $'!P39</f>
        <v>43326</v>
      </c>
      <c r="B1440" s="12" t="str">
        <f>'Spending $'!Q$4</f>
        <v>Go on a date or out with friends. Be specific. Enter amount.</v>
      </c>
      <c r="C1440">
        <v>0</v>
      </c>
    </row>
    <row r="1441" spans="1:3" x14ac:dyDescent="0.25">
      <c r="A1441" s="12">
        <f ca="1">'Spending $'!P40</f>
        <v>43147</v>
      </c>
      <c r="B1441" s="12" t="str">
        <f>'Spending $'!Q$4</f>
        <v>Go on a date or out with friends. Be specific. Enter amount.</v>
      </c>
      <c r="C1441">
        <v>0</v>
      </c>
    </row>
    <row r="1442" spans="1:3" x14ac:dyDescent="0.25">
      <c r="A1442" s="12">
        <f ca="1">'Spending $'!P41</f>
        <v>43409</v>
      </c>
      <c r="B1442" s="12" t="str">
        <f>'Spending $'!Q$4</f>
        <v>Go on a date or out with friends. Be specific. Enter amount.</v>
      </c>
      <c r="C1442">
        <v>0</v>
      </c>
    </row>
    <row r="1443" spans="1:3" x14ac:dyDescent="0.25">
      <c r="A1443" s="12">
        <f ca="1">'Spending $'!P42</f>
        <v>43331</v>
      </c>
      <c r="B1443" s="12" t="str">
        <f>'Spending $'!Q$4</f>
        <v>Go on a date or out with friends. Be specific. Enter amount.</v>
      </c>
      <c r="C1443">
        <v>0</v>
      </c>
    </row>
    <row r="1444" spans="1:3" x14ac:dyDescent="0.25">
      <c r="A1444" s="12">
        <f ca="1">'Spending $'!P43</f>
        <v>43326</v>
      </c>
      <c r="B1444" s="12" t="str">
        <f>'Spending $'!Q$4</f>
        <v>Go on a date or out with friends. Be specific. Enter amount.</v>
      </c>
      <c r="C1444">
        <v>0</v>
      </c>
    </row>
    <row r="1445" spans="1:3" x14ac:dyDescent="0.25">
      <c r="A1445" s="12">
        <f ca="1">'Spending $'!P44</f>
        <v>43396</v>
      </c>
      <c r="B1445" s="12" t="str">
        <f>'Spending $'!Q$4</f>
        <v>Go on a date or out with friends. Be specific. Enter amount.</v>
      </c>
      <c r="C1445">
        <v>0</v>
      </c>
    </row>
    <row r="1446" spans="1:3" x14ac:dyDescent="0.25">
      <c r="A1446" s="12">
        <f ca="1">'Spending $'!P45</f>
        <v>43440</v>
      </c>
      <c r="B1446" s="12" t="str">
        <f>'Spending $'!Q$4</f>
        <v>Go on a date or out with friends. Be specific. Enter amount.</v>
      </c>
      <c r="C1446">
        <v>0</v>
      </c>
    </row>
    <row r="1447" spans="1:3" x14ac:dyDescent="0.25">
      <c r="A1447" s="12">
        <f ca="1">'Spending $'!P46</f>
        <v>43437</v>
      </c>
      <c r="B1447" s="12" t="str">
        <f>'Spending $'!Q$4</f>
        <v>Go on a date or out with friends. Be specific. Enter amount.</v>
      </c>
      <c r="C1447">
        <v>0</v>
      </c>
    </row>
    <row r="1448" spans="1:3" x14ac:dyDescent="0.25">
      <c r="A1448" s="12">
        <f ca="1">'Spending $'!P47</f>
        <v>43409</v>
      </c>
      <c r="B1448" s="12" t="str">
        <f>'Spending $'!Q$4</f>
        <v>Go on a date or out with friends. Be specific. Enter amount.</v>
      </c>
      <c r="C1448">
        <v>0</v>
      </c>
    </row>
    <row r="1449" spans="1:3" x14ac:dyDescent="0.25">
      <c r="A1449" s="12">
        <f ca="1">'Spending $'!P48</f>
        <v>43467</v>
      </c>
      <c r="B1449" s="12" t="str">
        <f>'Spending $'!Q$4</f>
        <v>Go on a date or out with friends. Be specific. Enter amount.</v>
      </c>
      <c r="C1449">
        <v>0</v>
      </c>
    </row>
    <row r="1450" spans="1:3" x14ac:dyDescent="0.25">
      <c r="A1450" s="12">
        <f ca="1">'Spending $'!P49</f>
        <v>43123</v>
      </c>
      <c r="B1450" s="12" t="str">
        <f>'Spending $'!Q$4</f>
        <v>Go on a date or out with friends. Be specific. Enter amount.</v>
      </c>
      <c r="C1450">
        <v>0</v>
      </c>
    </row>
    <row r="1451" spans="1:3" x14ac:dyDescent="0.25">
      <c r="A1451" s="12">
        <f ca="1">'Spending $'!P50</f>
        <v>43124</v>
      </c>
      <c r="B1451" s="12" t="str">
        <f>'Spending $'!Q$4</f>
        <v>Go on a date or out with friends. Be specific. Enter amount.</v>
      </c>
      <c r="C1451">
        <v>0</v>
      </c>
    </row>
    <row r="1452" spans="1:3" x14ac:dyDescent="0.25">
      <c r="A1452" s="12">
        <f ca="1">'Spending $'!P51</f>
        <v>43241</v>
      </c>
      <c r="B1452" s="12" t="str">
        <f>'Spending $'!Q$4</f>
        <v>Go on a date or out with friends. Be specific. Enter amount.</v>
      </c>
      <c r="C1452">
        <v>0</v>
      </c>
    </row>
    <row r="1453" spans="1:3" x14ac:dyDescent="0.25">
      <c r="A1453" s="12">
        <f ca="1">'Spending $'!P52</f>
        <v>43421</v>
      </c>
      <c r="B1453" s="12" t="str">
        <f>'Spending $'!Q$4</f>
        <v>Go on a date or out with friends. Be specific. Enter amount.</v>
      </c>
      <c r="C1453">
        <v>0</v>
      </c>
    </row>
    <row r="1454" spans="1:3" x14ac:dyDescent="0.25">
      <c r="A1454" s="12">
        <f ca="1">'Spending $'!P53</f>
        <v>43242</v>
      </c>
      <c r="B1454" s="12" t="str">
        <f>'Spending $'!Q$4</f>
        <v>Go on a date or out with friends. Be specific. Enter amount.</v>
      </c>
      <c r="C1454">
        <v>0</v>
      </c>
    </row>
    <row r="1455" spans="1:3" x14ac:dyDescent="0.25">
      <c r="A1455" s="12">
        <f ca="1">'Spending $'!V20</f>
        <v>43537</v>
      </c>
      <c r="B1455" s="12" t="str">
        <f ca="1">'Spending $'!Z20</f>
        <v>Buy cleaning supplies.</v>
      </c>
      <c r="C1455">
        <f ca="1">'Spending $'!Y20</f>
        <v>5.66</v>
      </c>
    </row>
    <row r="1456" spans="1:3" x14ac:dyDescent="0.25">
      <c r="A1456" s="12">
        <f ca="1">'Spending $'!V21</f>
        <v>43232</v>
      </c>
      <c r="B1456" s="12" t="str">
        <f ca="1">'Spending $'!Z21</f>
        <v>dry cleaning</v>
      </c>
      <c r="C1456">
        <f ca="1">'Spending $'!Y21</f>
        <v>9.6</v>
      </c>
    </row>
    <row r="1457" spans="1:3" x14ac:dyDescent="0.25">
      <c r="A1457" s="12">
        <f ca="1">'Spending $'!V22</f>
        <v>43294</v>
      </c>
      <c r="B1457" s="12" t="str">
        <f ca="1">'Spending $'!Z22</f>
        <v>Take a day trip. Eat. Buy a souvenir. Enter expenses.</v>
      </c>
      <c r="C1457">
        <f ca="1">'Spending $'!Y22</f>
        <v>0</v>
      </c>
    </row>
    <row r="1458" spans="1:3" x14ac:dyDescent="0.25">
      <c r="A1458" s="12">
        <f ca="1">'Spending $'!V23</f>
        <v>43482</v>
      </c>
      <c r="B1458" s="12" t="str">
        <f ca="1">'Spending $'!Z23</f>
        <v>Take a day trip. Enter details and expenses.</v>
      </c>
      <c r="C1458">
        <f ca="1">'Spending $'!Y23</f>
        <v>0</v>
      </c>
    </row>
    <row r="1459" spans="1:3" x14ac:dyDescent="0.25">
      <c r="A1459" s="12">
        <f ca="1">'Spending $'!V24</f>
        <v>43533</v>
      </c>
      <c r="B1459" s="12" t="str">
        <f ca="1">'Spending $'!Z24</f>
        <v>Take a day trip. Eat. Buy a souvenir. Enter expenses.</v>
      </c>
      <c r="C1459">
        <f ca="1">'Spending $'!Y24</f>
        <v>0</v>
      </c>
    </row>
    <row r="1460" spans="1:3" x14ac:dyDescent="0.25">
      <c r="A1460" s="12">
        <f ca="1">'Spending $'!V25</f>
        <v>43331</v>
      </c>
      <c r="B1460" s="12" t="str">
        <f ca="1">'Spending $'!Z25</f>
        <v>Take a day trip. Eat. Buy a souvenir. Enter expenses.</v>
      </c>
      <c r="C1460">
        <f ca="1">'Spending $'!Y25</f>
        <v>0</v>
      </c>
    </row>
    <row r="1461" spans="1:3" x14ac:dyDescent="0.25">
      <c r="A1461" s="12">
        <f ca="1">'Spending $'!V26</f>
        <v>43441</v>
      </c>
      <c r="B1461" s="12" t="str">
        <f ca="1">'Spending $'!Z26</f>
        <v>Buy something for a hobby. Enter details and expenses.</v>
      </c>
      <c r="C1461">
        <f ca="1">'Spending $'!Y26</f>
        <v>0</v>
      </c>
    </row>
    <row r="1462" spans="1:3" x14ac:dyDescent="0.25">
      <c r="A1462" s="12">
        <f ca="1">'Spending $'!V27</f>
        <v>43404</v>
      </c>
      <c r="B1462" s="12" t="str">
        <f ca="1">'Spending $'!Z27</f>
        <v>Take a day trip. Enter details and expenses.</v>
      </c>
      <c r="C1462">
        <f ca="1">'Spending $'!Y27</f>
        <v>0</v>
      </c>
    </row>
    <row r="1463" spans="1:3" x14ac:dyDescent="0.25">
      <c r="A1463" s="12">
        <f ca="1">'Spending $'!V28</f>
        <v>43477</v>
      </c>
      <c r="B1463" s="12" t="str">
        <f ca="1">'Spending $'!Z28</f>
        <v>Buy something for a hobby. Enter details and expenses.</v>
      </c>
      <c r="C1463">
        <f ca="1">'Spending $'!Y28</f>
        <v>0</v>
      </c>
    </row>
    <row r="1464" spans="1:3" x14ac:dyDescent="0.25">
      <c r="A1464" s="12">
        <f ca="1">'Spending $'!V29</f>
        <v>43523</v>
      </c>
      <c r="B1464" s="12" t="str">
        <f ca="1">'Spending $'!Z29</f>
        <v>Surprise a friend. Enter item and expenses.</v>
      </c>
      <c r="C1464">
        <f ca="1">'Spending $'!Y29</f>
        <v>0</v>
      </c>
    </row>
    <row r="1465" spans="1:3" x14ac:dyDescent="0.25">
      <c r="A1465" s="12">
        <f ca="1">'Spending $'!V30</f>
        <v>43487</v>
      </c>
      <c r="B1465" s="12" t="str">
        <f ca="1">'Spending $'!Z30</f>
        <v>Take a day trip. Enter details and expenses.</v>
      </c>
      <c r="C1465">
        <f ca="1">'Spending $'!Y30</f>
        <v>0</v>
      </c>
    </row>
    <row r="1466" spans="1:3" x14ac:dyDescent="0.25">
      <c r="A1466" s="12">
        <f ca="1">'Spending $'!V31</f>
        <v>43170</v>
      </c>
      <c r="B1466" s="12" t="str">
        <f ca="1">'Spending $'!Z31</f>
        <v>Take a day trip. Enter details and expenses.</v>
      </c>
      <c r="C1466">
        <f ca="1">'Spending $'!Y31</f>
        <v>0</v>
      </c>
    </row>
    <row r="1467" spans="1:3" x14ac:dyDescent="0.25">
      <c r="A1467" s="12">
        <f ca="1">'Spending $'!V32</f>
        <v>43363</v>
      </c>
      <c r="B1467" s="12" t="str">
        <f ca="1">'Spending $'!Z32</f>
        <v>dry cleaning</v>
      </c>
      <c r="C1467">
        <f ca="1">'Spending $'!Y32</f>
        <v>9.6</v>
      </c>
    </row>
    <row r="1468" spans="1:3" x14ac:dyDescent="0.25">
      <c r="A1468" s="12">
        <f ca="1">'Spending $'!V33</f>
        <v>43303</v>
      </c>
      <c r="B1468" s="12" t="str">
        <f ca="1">'Spending $'!Z33</f>
        <v>Take a day trip. Enter details and expenses.</v>
      </c>
      <c r="C1468">
        <f ca="1">'Spending $'!Y33</f>
        <v>0</v>
      </c>
    </row>
    <row r="1469" spans="1:3" x14ac:dyDescent="0.25">
      <c r="A1469" s="12">
        <f ca="1">'Spending $'!V34</f>
        <v>43342</v>
      </c>
      <c r="B1469" s="12" t="str">
        <f ca="1">'Spending $'!Z34</f>
        <v>dry cleaning</v>
      </c>
      <c r="C1469">
        <f ca="1">'Spending $'!Y34</f>
        <v>9.6</v>
      </c>
    </row>
    <row r="1470" spans="1:3" x14ac:dyDescent="0.25">
      <c r="A1470" s="12">
        <f ca="1">'Spending $'!V35</f>
        <v>43438</v>
      </c>
      <c r="B1470" s="12" t="str">
        <f ca="1">'Spending $'!Z35</f>
        <v>You lost money.</v>
      </c>
      <c r="C1470">
        <f ca="1">'Spending $'!Y35</f>
        <v>10</v>
      </c>
    </row>
    <row r="1471" spans="1:3" x14ac:dyDescent="0.25">
      <c r="A1471" s="12">
        <f ca="1">'Spending $'!V36</f>
        <v>43134</v>
      </c>
      <c r="B1471" s="12" t="str">
        <f ca="1">'Spending $'!Z36</f>
        <v>Take a day trip. Enter details and expenses.</v>
      </c>
      <c r="C1471">
        <f ca="1">'Spending $'!Y36</f>
        <v>0</v>
      </c>
    </row>
    <row r="1472" spans="1:3" x14ac:dyDescent="0.25">
      <c r="A1472" s="12">
        <f ca="1">'Spending $'!V37</f>
        <v>43296</v>
      </c>
      <c r="B1472" s="12" t="str">
        <f ca="1">'Spending $'!Z37</f>
        <v>Take a day trip. Eat. Buy a souvenir. Enter expenses.</v>
      </c>
      <c r="C1472">
        <f ca="1">'Spending $'!Y37</f>
        <v>0</v>
      </c>
    </row>
    <row r="1473" spans="1:3" x14ac:dyDescent="0.25">
      <c r="A1473" s="12">
        <f ca="1">'Spending $'!V38</f>
        <v>43413</v>
      </c>
      <c r="B1473" s="12" t="str">
        <f ca="1">'Spending $'!Z38</f>
        <v>Buy supplies for computer or printer.</v>
      </c>
      <c r="C1473">
        <f ca="1">'Spending $'!Y38</f>
        <v>0</v>
      </c>
    </row>
    <row r="1474" spans="1:3" x14ac:dyDescent="0.25">
      <c r="A1474" s="12">
        <f ca="1">'Spending $'!V39</f>
        <v>43548</v>
      </c>
      <c r="B1474" s="12" t="str">
        <f ca="1">'Spending $'!Z39</f>
        <v>Take a day trip. Enter details and expenses.</v>
      </c>
      <c r="C1474">
        <f ca="1">'Spending $'!Y39</f>
        <v>0</v>
      </c>
    </row>
    <row r="1475" spans="1:3" x14ac:dyDescent="0.25">
      <c r="A1475" s="12">
        <f ca="1">'Spending $'!V40</f>
        <v>43156</v>
      </c>
      <c r="B1475" s="12" t="str">
        <f ca="1">'Spending $'!Z40</f>
        <v>Surprise a friend. Enter item and expenses.</v>
      </c>
      <c r="C1475">
        <f ca="1">'Spending $'!Y40</f>
        <v>0</v>
      </c>
    </row>
    <row r="1476" spans="1:3" x14ac:dyDescent="0.25">
      <c r="A1476" s="12">
        <f ca="1">'Spending $'!V41</f>
        <v>43194</v>
      </c>
      <c r="B1476" s="12" t="str">
        <f ca="1">'Spending $'!Z41</f>
        <v>Take a day trip. Enter details and expenses.</v>
      </c>
      <c r="C1476">
        <f ca="1">'Spending $'!Y41</f>
        <v>0</v>
      </c>
    </row>
    <row r="1477" spans="1:3" x14ac:dyDescent="0.25">
      <c r="A1477" s="12">
        <f ca="1">'Spending $'!V42</f>
        <v>43440</v>
      </c>
      <c r="B1477" s="12" t="str">
        <f ca="1">'Spending $'!Z42</f>
        <v>Buy cleaning supplies.</v>
      </c>
      <c r="C1477">
        <f ca="1">'Spending $'!Y42</f>
        <v>5.66</v>
      </c>
    </row>
    <row r="1478" spans="1:3" x14ac:dyDescent="0.25">
      <c r="A1478" s="12">
        <f ca="1">'Spending $'!V43</f>
        <v>43262</v>
      </c>
      <c r="B1478" s="12" t="str">
        <f ca="1">'Spending $'!Z43</f>
        <v>Buy something for a hobby. Enter details and expenses.</v>
      </c>
      <c r="C1478">
        <f ca="1">'Spending $'!Y43</f>
        <v>0</v>
      </c>
    </row>
    <row r="1479" spans="1:3" x14ac:dyDescent="0.25">
      <c r="A1479" s="12">
        <f ca="1">'Spending $'!V44</f>
        <v>43402</v>
      </c>
      <c r="B1479" s="12" t="str">
        <f ca="1">'Spending $'!Z44</f>
        <v>Buy cleaning supplies.</v>
      </c>
      <c r="C1479">
        <f ca="1">'Spending $'!Y44</f>
        <v>5.66</v>
      </c>
    </row>
    <row r="1480" spans="1:3" x14ac:dyDescent="0.25">
      <c r="A1480" s="12">
        <f ca="1">'Spending $'!V45</f>
        <v>43232</v>
      </c>
      <c r="B1480" s="12" t="str">
        <f ca="1">'Spending $'!Z45</f>
        <v>Buy a present or card for someone. Be specific. Enter amount.</v>
      </c>
      <c r="C1480">
        <f ca="1">'Spending $'!Y45</f>
        <v>0</v>
      </c>
    </row>
    <row r="1481" spans="1:3" x14ac:dyDescent="0.25">
      <c r="A1481" s="12">
        <f ca="1">'Spending $'!V46</f>
        <v>43151</v>
      </c>
      <c r="B1481" s="12" t="str">
        <f ca="1">'Spending $'!Z46</f>
        <v>Take a day trip. Enter details and expenses.</v>
      </c>
      <c r="C1481">
        <f ca="1">'Spending $'!Y46</f>
        <v>0</v>
      </c>
    </row>
    <row r="1482" spans="1:3" x14ac:dyDescent="0.25">
      <c r="A1482" s="12">
        <f ca="1">'Spending $'!V47</f>
        <v>43358</v>
      </c>
      <c r="B1482" s="12" t="str">
        <f ca="1">'Spending $'!Z47</f>
        <v>Take a day trip. Enter details and expenses.</v>
      </c>
      <c r="C1482">
        <f ca="1">'Spending $'!Y47</f>
        <v>0</v>
      </c>
    </row>
    <row r="1483" spans="1:3" x14ac:dyDescent="0.25">
      <c r="A1483" s="12">
        <f ca="1">'Spending $'!V48</f>
        <v>43364</v>
      </c>
      <c r="B1483" s="12" t="str">
        <f ca="1">'Spending $'!Z48</f>
        <v>Take a day trip. Eat. Buy a souvenir. Enter expenses.</v>
      </c>
      <c r="C1483">
        <f ca="1">'Spending $'!Y48</f>
        <v>0</v>
      </c>
    </row>
    <row r="1484" spans="1:3" x14ac:dyDescent="0.25">
      <c r="A1484" s="12">
        <f ca="1">'Spending $'!V49</f>
        <v>43232</v>
      </c>
      <c r="B1484" s="12" t="str">
        <f ca="1">'Spending $'!Z49</f>
        <v>Take a day trip. Eat. Buy a souvenir. Enter expenses.</v>
      </c>
      <c r="C1484">
        <f ca="1">'Spending $'!Y49</f>
        <v>0</v>
      </c>
    </row>
    <row r="1485" spans="1:3" x14ac:dyDescent="0.25">
      <c r="A1485" s="12">
        <f ca="1">'Spending $'!V50</f>
        <v>43319</v>
      </c>
      <c r="B1485" s="12" t="str">
        <f ca="1">'Spending $'!Z50</f>
        <v>Buy something for a hobby. Enter details and expenses.</v>
      </c>
      <c r="C1485">
        <f ca="1">'Spending $'!Y50</f>
        <v>0</v>
      </c>
    </row>
    <row r="1486" spans="1:3" x14ac:dyDescent="0.25">
      <c r="A1486" s="12">
        <f ca="1">'Spending $'!V51</f>
        <v>43430</v>
      </c>
      <c r="B1486" s="12" t="str">
        <f ca="1">'Spending $'!Z51</f>
        <v>Take a day trip. Eat. Buy a souvenir. Enter expenses.</v>
      </c>
      <c r="C1486">
        <f ca="1">'Spending $'!Y51</f>
        <v>0</v>
      </c>
    </row>
    <row r="1487" spans="1:3" x14ac:dyDescent="0.25">
      <c r="A1487" s="12">
        <f ca="1">'Spending $'!V52</f>
        <v>43391</v>
      </c>
      <c r="B1487" s="12" t="str">
        <f ca="1">'Spending $'!Z52</f>
        <v>dry cleaning</v>
      </c>
      <c r="C1487">
        <f ca="1">'Spending $'!Y52</f>
        <v>9.6</v>
      </c>
    </row>
    <row r="1488" spans="1:3" x14ac:dyDescent="0.25">
      <c r="A1488" s="12">
        <f ca="1">'Spending $'!V53</f>
        <v>43405</v>
      </c>
      <c r="B1488" s="12" t="str">
        <f ca="1">'Spending $'!Z53</f>
        <v>Buy something for a hobby. Enter details and expenses.</v>
      </c>
      <c r="C1488">
        <f ca="1">'Spending $'!Y53</f>
        <v>0</v>
      </c>
    </row>
    <row r="1489" spans="1:3" x14ac:dyDescent="0.25">
      <c r="A1489" s="12">
        <f ca="1">'Spending $'!V54</f>
        <v>43251</v>
      </c>
      <c r="B1489" s="12" t="str">
        <f ca="1">'Spending $'!Z54</f>
        <v>Buy supplies for computer or printer.</v>
      </c>
      <c r="C1489">
        <f ca="1">'Spending $'!Y54</f>
        <v>0</v>
      </c>
    </row>
    <row r="1490" spans="1:3" x14ac:dyDescent="0.25">
      <c r="A1490" s="12">
        <f ca="1">'Spending $'!V55</f>
        <v>43441</v>
      </c>
      <c r="B1490" s="12" t="str">
        <f ca="1">'Spending $'!Z55</f>
        <v>You lost money.</v>
      </c>
      <c r="C1490">
        <f ca="1">'Spending $'!Y55</f>
        <v>10</v>
      </c>
    </row>
    <row r="1491" spans="1:3" x14ac:dyDescent="0.25">
      <c r="A1491" s="12">
        <f ca="1">'Spending $'!V56</f>
        <v>43166</v>
      </c>
      <c r="B1491" s="12" t="str">
        <f ca="1">'Spending $'!Z56</f>
        <v>Donate to a charity. Be specific. Enter $5-$200.</v>
      </c>
      <c r="C1491">
        <f ca="1">'Spending $'!Y56</f>
        <v>0</v>
      </c>
    </row>
    <row r="1492" spans="1:3" x14ac:dyDescent="0.25">
      <c r="A1492" s="12">
        <f ca="1">'Spending $'!V57</f>
        <v>43433</v>
      </c>
      <c r="B1492" s="12" t="str">
        <f ca="1">'Spending $'!Z57</f>
        <v>You lost money.</v>
      </c>
      <c r="C1492">
        <f ca="1">'Spending $'!Y57</f>
        <v>10</v>
      </c>
    </row>
    <row r="1493" spans="1:3" x14ac:dyDescent="0.25">
      <c r="A1493" s="12">
        <f ca="1">'Spending $'!V58</f>
        <v>43250</v>
      </c>
      <c r="B1493" s="12" t="str">
        <f ca="1">'Spending $'!Z58</f>
        <v>You lost money.</v>
      </c>
      <c r="C1493">
        <f ca="1">'Spending $'!Y58</f>
        <v>10</v>
      </c>
    </row>
    <row r="1494" spans="1:3" x14ac:dyDescent="0.25">
      <c r="A1494" s="12">
        <f ca="1">'Spending $'!V59</f>
        <v>43283</v>
      </c>
      <c r="B1494" s="12" t="str">
        <f ca="1">'Spending $'!Z59</f>
        <v>Buy something for a hobby. Enter details and expenses.</v>
      </c>
      <c r="C1494">
        <f ca="1">'Spending $'!Y59</f>
        <v>0</v>
      </c>
    </row>
    <row r="1495" spans="1:3" x14ac:dyDescent="0.25">
      <c r="A1495" s="12">
        <f ca="1">Medical!A10</f>
        <v>43201</v>
      </c>
      <c r="B1495" s="12" t="str">
        <f ca="1">Medical!B10</f>
        <v>hospital visit</v>
      </c>
      <c r="C1495" s="13">
        <f ca="1">Medical!C10</f>
        <v>254</v>
      </c>
    </row>
    <row r="1496" spans="1:3" x14ac:dyDescent="0.25">
      <c r="A1496" s="12">
        <f ca="1">Medical!A11</f>
        <v>43521</v>
      </c>
      <c r="B1496" s="12" t="str">
        <f ca="1">Medical!B11</f>
        <v>blood tests</v>
      </c>
      <c r="C1496" s="13">
        <f ca="1">Medical!C11</f>
        <v>113</v>
      </c>
    </row>
    <row r="1497" spans="1:3" x14ac:dyDescent="0.25">
      <c r="A1497" s="12">
        <f ca="1">Medical!A12</f>
        <v>43149</v>
      </c>
      <c r="B1497" s="12" t="str">
        <f>Medical!B12</f>
        <v>dentist</v>
      </c>
      <c r="C1497" s="13">
        <f ca="1">Medical!C12</f>
        <v>97.19</v>
      </c>
    </row>
    <row r="1498" spans="1:3" x14ac:dyDescent="0.25">
      <c r="A1498" s="12">
        <f ca="1">Medical!A13</f>
        <v>43329</v>
      </c>
      <c r="B1498" s="12" t="str">
        <f>Medical!B13</f>
        <v>dentist</v>
      </c>
      <c r="C1498" s="13">
        <f ca="1">Medical!C13</f>
        <v>71.8</v>
      </c>
    </row>
    <row r="1499" spans="1:3" x14ac:dyDescent="0.25">
      <c r="A1499" s="12">
        <f ca="1">Medical!A14</f>
        <v>43217</v>
      </c>
      <c r="B1499" s="12" t="str">
        <f>Medical!B14</f>
        <v>co-pay at doctor's office</v>
      </c>
      <c r="C1499" s="13">
        <f>Medical!C14</f>
        <v>30</v>
      </c>
    </row>
    <row r="1500" spans="1:3" x14ac:dyDescent="0.25">
      <c r="A1500" s="12">
        <f ca="1">Medical!A15</f>
        <v>43304</v>
      </c>
      <c r="B1500" s="12" t="str">
        <f>Medical!B15</f>
        <v>co-pay at specialist's office</v>
      </c>
      <c r="C1500" s="13">
        <f>Medical!C15</f>
        <v>40</v>
      </c>
    </row>
    <row r="1501" spans="1:3" x14ac:dyDescent="0.25">
      <c r="A1501" s="12">
        <f ca="1">'Bad Stuff'!A28</f>
        <v>43173</v>
      </c>
      <c r="B1501" s="12" t="str">
        <f ca="1">'Bad Stuff'!C28</f>
        <v>Your laptop stopped working. Find a replacement. The price listed is a minimum.</v>
      </c>
      <c r="C1501">
        <f ca="1">'Bad Stuff'!B28</f>
        <v>900</v>
      </c>
    </row>
    <row r="1502" spans="1:3" x14ac:dyDescent="0.25">
      <c r="A1502" s="12">
        <f ca="1">'Bad Stuff'!A29</f>
        <v>43499</v>
      </c>
      <c r="B1502" s="12" t="str">
        <f ca="1">'Bad Stuff'!C29</f>
        <v>Your bicycle or laptop was stolen. (Pick one.) Enter the cost of replacement.</v>
      </c>
      <c r="C1502">
        <f ca="1">'Bad Stuff'!B29</f>
        <v>1000</v>
      </c>
    </row>
    <row r="1503" spans="1:3" x14ac:dyDescent="0.25">
      <c r="A1503" s="12" t="str">
        <f ca="1">IF(C1512="","",'Bad Stuff'!A30)</f>
        <v/>
      </c>
      <c r="B1503" s="12" t="str">
        <f ca="1">'Bad Stuff'!C30</f>
        <v>blank</v>
      </c>
      <c r="C1503" t="str">
        <f ca="1">'Bad Stuff'!B30</f>
        <v/>
      </c>
    </row>
    <row r="1504" spans="1:3" x14ac:dyDescent="0.25">
      <c r="A1504" s="12" t="str">
        <f ca="1">IF(C1513="","",'Bad Stuff'!A31)</f>
        <v/>
      </c>
      <c r="B1504" s="12" t="str">
        <f ca="1">'Bad Stuff'!C31</f>
        <v>blank</v>
      </c>
      <c r="C1504" t="str">
        <f ca="1">'Bad Stuff'!B31</f>
        <v/>
      </c>
    </row>
    <row r="1505" spans="1:3" x14ac:dyDescent="0.25">
      <c r="A1505" s="12" t="str">
        <f ca="1">IF(C1514="","",'Bad Stuff'!A32)</f>
        <v/>
      </c>
      <c r="B1505" s="12" t="str">
        <f ca="1">'Bad Stuff'!C32</f>
        <v>blank</v>
      </c>
      <c r="C1505" t="str">
        <f ca="1">'Bad Stuff'!B32</f>
        <v/>
      </c>
    </row>
    <row r="1506" spans="1:3" x14ac:dyDescent="0.25">
      <c r="A1506" s="12" t="str">
        <f ca="1">IF(C1515="","",'Bad Stuff'!A33)</f>
        <v/>
      </c>
      <c r="B1506" s="12" t="str">
        <f ca="1">'Bad Stuff'!C33</f>
        <v>blank</v>
      </c>
      <c r="C1506" t="str">
        <f ca="1">'Bad Stuff'!B33</f>
        <v/>
      </c>
    </row>
    <row r="1507" spans="1:3" x14ac:dyDescent="0.25">
      <c r="A1507" s="12">
        <f ca="1">'Bad Stuff'!D31</f>
        <v>43280</v>
      </c>
      <c r="B1507" s="12" t="str">
        <f ca="1">'Bad Stuff'!F31</f>
        <v>Buy new tools and/or a toolbox.</v>
      </c>
      <c r="C1507">
        <f ca="1">'Bad Stuff'!E31</f>
        <v>74</v>
      </c>
    </row>
    <row r="1508" spans="1:3" x14ac:dyDescent="0.25">
      <c r="A1508" s="12">
        <f ca="1">'Bad Stuff'!D32</f>
        <v>43121</v>
      </c>
      <c r="B1508" s="12" t="str">
        <f ca="1">'Bad Stuff'!F32</f>
        <v>Friends want to go camping. You will need a sleeping bag.</v>
      </c>
      <c r="C1508">
        <f ca="1">'Bad Stuff'!E32</f>
        <v>119</v>
      </c>
    </row>
    <row r="1509" spans="1:3" x14ac:dyDescent="0.25">
      <c r="A1509" s="12">
        <f ca="1">'Bad Stuff'!D33</f>
        <v>43183</v>
      </c>
      <c r="B1509" s="12" t="str">
        <f ca="1">'Bad Stuff'!F33</f>
        <v>You need new shoes for work.</v>
      </c>
      <c r="C1509">
        <f ca="1">'Bad Stuff'!E33</f>
        <v>98</v>
      </c>
    </row>
    <row r="1510" spans="1:3" x14ac:dyDescent="0.25">
      <c r="A1510" s="12">
        <f ca="1">'Bad Stuff'!D34</f>
        <v>43331</v>
      </c>
      <c r="B1510" s="12" t="str">
        <f ca="1">'Bad Stuff'!F34</f>
        <v>You dropped your cell phone in the toilet before your plan provided for a new one.</v>
      </c>
      <c r="C1510">
        <f ca="1">'Bad Stuff'!E34</f>
        <v>180</v>
      </c>
    </row>
    <row r="1511" spans="1:3" x14ac:dyDescent="0.25">
      <c r="A1511" s="12">
        <f ca="1">'Bad Stuff'!D35</f>
        <v>43199</v>
      </c>
      <c r="B1511" s="12" t="str">
        <f ca="1">'Bad Stuff'!F35</f>
        <v>You desperately need new underwear.</v>
      </c>
      <c r="C1511">
        <f ca="1">'Bad Stuff'!E35</f>
        <v>65</v>
      </c>
    </row>
    <row r="1512" spans="1:3" x14ac:dyDescent="0.25">
      <c r="A1512" s="12" t="str">
        <f ca="1">IF(C1512="","",'Bad Stuff'!D36)</f>
        <v/>
      </c>
      <c r="B1512" s="12" t="str">
        <f ca="1">'Bad Stuff'!F36</f>
        <v>blank</v>
      </c>
      <c r="C1512" t="str">
        <f ca="1">'Bad Stuff'!E36</f>
        <v/>
      </c>
    </row>
    <row r="1513" spans="1:3" x14ac:dyDescent="0.25">
      <c r="A1513" s="12" t="str">
        <f ca="1">IF(C1513="","",'Bad Stuff'!D37)</f>
        <v/>
      </c>
      <c r="B1513" s="12" t="str">
        <f ca="1">'Bad Stuff'!F37</f>
        <v>blank</v>
      </c>
      <c r="C1513" t="str">
        <f ca="1">'Bad Stuff'!E37</f>
        <v/>
      </c>
    </row>
    <row r="1514" spans="1:3" x14ac:dyDescent="0.25">
      <c r="A1514" s="12" t="str">
        <f ca="1">IF(C1514="","",'Bad Stuff'!D38)</f>
        <v/>
      </c>
      <c r="B1514" s="12" t="str">
        <f ca="1">'Bad Stuff'!F38</f>
        <v>blank</v>
      </c>
      <c r="C1514" t="str">
        <f ca="1">'Bad Stuff'!E38</f>
        <v/>
      </c>
    </row>
    <row r="1515" spans="1:3" x14ac:dyDescent="0.25">
      <c r="A1515" s="12" t="str">
        <f ca="1">IF(C1515="","",'Bad Stuff'!D39)</f>
        <v/>
      </c>
      <c r="B1515" s="12" t="str">
        <f ca="1">'Bad Stuff'!F39</f>
        <v>blank</v>
      </c>
      <c r="C1515" t="str">
        <f ca="1">'Bad Stuff'!E39</f>
        <v/>
      </c>
    </row>
    <row r="1516" spans="1:3" x14ac:dyDescent="0.25">
      <c r="A1516" s="12" t="str">
        <f ca="1">IF(C1516="","",'Bad Stuff'!D40)</f>
        <v/>
      </c>
      <c r="B1516" s="12" t="str">
        <f ca="1">'Bad Stuff'!F40</f>
        <v>blank</v>
      </c>
      <c r="C1516" t="str">
        <f ca="1">'Bad Stuff'!E40</f>
        <v/>
      </c>
    </row>
    <row r="1517" spans="1:3" x14ac:dyDescent="0.25">
      <c r="A1517" s="12" t="str">
        <f ca="1">IF(C1517="","",'Bad Stuff'!D41)</f>
        <v/>
      </c>
      <c r="B1517" s="12" t="str">
        <f ca="1">'Bad Stuff'!F41</f>
        <v>blank</v>
      </c>
      <c r="C1517" t="str">
        <f ca="1">'Bad Stuff'!E41</f>
        <v/>
      </c>
    </row>
    <row r="1518" spans="1:3" x14ac:dyDescent="0.25">
      <c r="A1518" s="12">
        <f ca="1">'Bad Stuff'!H31</f>
        <v>43111</v>
      </c>
      <c r="B1518" s="12" t="str">
        <f ca="1">'Bad Stuff'!J31</f>
        <v>Buy new filters for your vacuum cleaner.</v>
      </c>
      <c r="C1518">
        <f ca="1">'Bad Stuff'!I31</f>
        <v>18</v>
      </c>
    </row>
    <row r="1519" spans="1:3" x14ac:dyDescent="0.25">
      <c r="A1519" s="12">
        <f ca="1">'Bad Stuff'!H32</f>
        <v>43152</v>
      </c>
      <c r="B1519" s="12" t="str">
        <f ca="1">'Bad Stuff'!J32</f>
        <v>A friend's pet peed on your carpet. Buy materials to remove the scent.</v>
      </c>
      <c r="C1519">
        <f ca="1">'Bad Stuff'!I32</f>
        <v>15</v>
      </c>
    </row>
    <row r="1520" spans="1:3" x14ac:dyDescent="0.25">
      <c r="A1520" s="12">
        <f ca="1">'Bad Stuff'!H33</f>
        <v>43166</v>
      </c>
      <c r="B1520" s="12" t="str">
        <f ca="1">'Bad Stuff'!J33</f>
        <v>Fill tank on gas grill.</v>
      </c>
      <c r="C1520">
        <f ca="1">'Bad Stuff'!I33</f>
        <v>19</v>
      </c>
    </row>
    <row r="1521" spans="1:3" x14ac:dyDescent="0.25">
      <c r="A1521" s="12">
        <f ca="1">'Bad Stuff'!H34</f>
        <v>43193</v>
      </c>
      <c r="B1521" s="12" t="str">
        <f ca="1">'Bad Stuff'!J34</f>
        <v>Your headphones were stolen. Replace them.</v>
      </c>
      <c r="C1521">
        <f ca="1">'Bad Stuff'!I34</f>
        <v>28</v>
      </c>
    </row>
    <row r="1522" spans="1:3" x14ac:dyDescent="0.25">
      <c r="A1522" s="12">
        <f ca="1">'Bad Stuff'!H35</f>
        <v>43223</v>
      </c>
      <c r="B1522" s="12" t="str">
        <f ca="1">'Bad Stuff'!J35</f>
        <v>You need light bulbs.</v>
      </c>
      <c r="C1522">
        <f ca="1">'Bad Stuff'!I35</f>
        <v>8</v>
      </c>
    </row>
    <row r="1523" spans="1:3" x14ac:dyDescent="0.25">
      <c r="A1523" s="12">
        <f ca="1">'Bad Stuff'!H36</f>
        <v>43277</v>
      </c>
      <c r="B1523" s="12" t="str">
        <f ca="1">'Bad Stuff'!J36</f>
        <v>Buy either a decoration or something for the kitchen.</v>
      </c>
      <c r="C1523">
        <f ca="1">'Bad Stuff'!I36</f>
        <v>45</v>
      </c>
    </row>
    <row r="1524" spans="1:3" x14ac:dyDescent="0.25">
      <c r="A1524" s="12">
        <f ca="1">'Bad Stuff'!H37</f>
        <v>43296</v>
      </c>
      <c r="B1524" s="12" t="str">
        <f ca="1">'Bad Stuff'!J37</f>
        <v>Buy an umbrella.</v>
      </c>
      <c r="C1524">
        <f ca="1">'Bad Stuff'!I37</f>
        <v>17</v>
      </c>
    </row>
    <row r="1525" spans="1:3" x14ac:dyDescent="0.25">
      <c r="A1525" s="12">
        <f ca="1">'Bad Stuff'!H38</f>
        <v>43324</v>
      </c>
      <c r="B1525" s="12" t="str">
        <f ca="1">'Bad Stuff'!J38</f>
        <v>You need a new toaster.</v>
      </c>
      <c r="C1525">
        <f ca="1">'Bad Stuff'!I38</f>
        <v>24</v>
      </c>
    </row>
    <row r="1526" spans="1:3" x14ac:dyDescent="0.25">
      <c r="A1526" s="12">
        <f ca="1">'Bad Stuff'!H39</f>
        <v>43364</v>
      </c>
      <c r="B1526" s="12" t="str">
        <f ca="1">'Bad Stuff'!J39</f>
        <v>Buy devices to remove the mice which seem to outnumber you in the home.</v>
      </c>
      <c r="C1526">
        <f ca="1">'Bad Stuff'!I39</f>
        <v>47</v>
      </c>
    </row>
    <row r="1527" spans="1:3" x14ac:dyDescent="0.25">
      <c r="A1527" s="12">
        <f ca="1">'Bad Stuff'!H40</f>
        <v>43379</v>
      </c>
      <c r="B1527" s="12" t="str">
        <f ca="1">'Bad Stuff'!J40</f>
        <v>Your sheets are old and grungy. Replace them. Find an actual cost.</v>
      </c>
      <c r="C1527">
        <f ca="1">'Bad Stuff'!I40</f>
        <v>51</v>
      </c>
    </row>
    <row r="1528" spans="1:3" x14ac:dyDescent="0.25">
      <c r="A1528" s="12">
        <f ca="1">'Bad Stuff'!H41</f>
        <v>43421</v>
      </c>
      <c r="B1528" s="12" t="str">
        <f ca="1">'Bad Stuff'!J41</f>
        <v>Buy a toy for a holiday toy drive.</v>
      </c>
      <c r="C1528">
        <f ca="1">'Bad Stuff'!I41</f>
        <v>49</v>
      </c>
    </row>
    <row r="1529" spans="1:3" x14ac:dyDescent="0.25">
      <c r="A1529" s="12">
        <f ca="1">'Bad Stuff'!H42</f>
        <v>43450</v>
      </c>
      <c r="B1529" s="12" t="str">
        <f ca="1">'Bad Stuff'!J42</f>
        <v>Buy a pair of water bottles for work.</v>
      </c>
      <c r="C1529">
        <f ca="1">'Bad Stuff'!I42</f>
        <v>20</v>
      </c>
    </row>
    <row r="1530" spans="1:3" x14ac:dyDescent="0.25">
      <c r="A1530" s="12">
        <f ca="1">'Bad Stuff'!H43</f>
        <v>43109</v>
      </c>
      <c r="B1530" s="12" t="str">
        <f ca="1">'Bad Stuff'!J43</f>
        <v>You need a new toaster.</v>
      </c>
      <c r="C1530">
        <f ca="1">'Bad Stuff'!I43</f>
        <v>21</v>
      </c>
    </row>
    <row r="1531" spans="1:3" x14ac:dyDescent="0.25">
      <c r="A1531" s="12">
        <f ca="1">'Bad Stuff'!H44</f>
        <v>43159</v>
      </c>
      <c r="B1531" s="12" t="str">
        <f ca="1">'Bad Stuff'!J44</f>
        <v>Buy holiday decorations so that your parents are impressed when they visit.</v>
      </c>
      <c r="C1531">
        <f ca="1">'Bad Stuff'!I44</f>
        <v>48</v>
      </c>
    </row>
    <row r="1532" spans="1:3" x14ac:dyDescent="0.25">
      <c r="A1532" s="12">
        <f ca="1">'Bad Stuff'!H45</f>
        <v>43185</v>
      </c>
      <c r="B1532" s="12" t="str">
        <f ca="1">'Bad Stuff'!J45</f>
        <v>Buy either a decoration or something for the kitchen.</v>
      </c>
      <c r="C1532">
        <f ca="1">'Bad Stuff'!I45</f>
        <v>45</v>
      </c>
    </row>
    <row r="1533" spans="1:3" x14ac:dyDescent="0.25">
      <c r="A1533" s="12">
        <f ca="1">'Good Stuff'!B12</f>
        <v>43334</v>
      </c>
      <c r="B1533" s="12" t="str">
        <f ca="1">'Good Stuff'!D12</f>
        <v>You found some money on the streets. Yay for you.</v>
      </c>
      <c r="C1533">
        <f ca="1">'Good Stuff'!C12</f>
        <v>5</v>
      </c>
    </row>
    <row r="1534" spans="1:3" x14ac:dyDescent="0.25">
      <c r="A1534" s="12">
        <f ca="1">'Good Stuff'!B13</f>
        <v>43166</v>
      </c>
      <c r="B1534" s="12" t="str">
        <f ca="1">'Good Stuff'!D13</f>
        <v>You won a scratch ticket. Woopee!</v>
      </c>
      <c r="C1534">
        <f ca="1">'Good Stuff'!C13</f>
        <v>100</v>
      </c>
    </row>
    <row r="1535" spans="1:3" x14ac:dyDescent="0.25">
      <c r="A1535" s="12">
        <f ca="1">'Good Stuff'!B14</f>
        <v>43247</v>
      </c>
      <c r="B1535" s="12" t="str">
        <f ca="1">'Good Stuff'!D14</f>
        <v>You won a 50-50 raffle.</v>
      </c>
      <c r="C1535">
        <f ca="1">'Good Stuff'!C14</f>
        <v>93</v>
      </c>
    </row>
    <row r="1536" spans="1:3" x14ac:dyDescent="0.25">
      <c r="A1536" s="12">
        <f ca="1">'Good Stuff'!B15</f>
        <v>43409</v>
      </c>
      <c r="B1536" s="12" t="str">
        <f ca="1">'Good Stuff'!D15</f>
        <v>You cashed in your change jar.</v>
      </c>
      <c r="C1536">
        <f ca="1">'Good Stuff'!C15</f>
        <v>30</v>
      </c>
    </row>
    <row r="1537" spans="1:3" x14ac:dyDescent="0.25">
      <c r="A1537" s="12">
        <f ca="1">'Good Stuff'!B16</f>
        <v>43524</v>
      </c>
      <c r="B1537" s="12" t="str">
        <f ca="1">'Good Stuff'!D16</f>
        <v>A friend paid you for helping with a project.</v>
      </c>
      <c r="C1537">
        <f ca="1">'Good Stuff'!C16</f>
        <v>50</v>
      </c>
    </row>
    <row r="1538" spans="1:3" x14ac:dyDescent="0.25">
      <c r="A1538" s="12">
        <f ca="1">'Good Stuff'!B17</f>
        <v>43244</v>
      </c>
      <c r="B1538" s="12" t="str">
        <f ca="1">'Good Stuff'!D17</f>
        <v>You found some money you didn't know you had in a drawer.</v>
      </c>
      <c r="C1538">
        <f ca="1">'Good Stuff'!C17</f>
        <v>40</v>
      </c>
    </row>
    <row r="1539" spans="1:3" x14ac:dyDescent="0.25">
      <c r="A1539" s="12">
        <f>'Good Stuff'!A21</f>
        <v>43176</v>
      </c>
      <c r="B1539" s="12" t="str">
        <f ca="1">'Good Stuff'!C21</f>
        <v>Happy birthday, Mavis. Uncle Evan has given you $20.</v>
      </c>
      <c r="C1539" s="41">
        <f ca="1">'Good Stuff'!B21</f>
        <v>20</v>
      </c>
    </row>
    <row r="1540" spans="1:3" x14ac:dyDescent="0.25">
      <c r="A1540" s="12">
        <f>'Good Stuff'!A22</f>
        <v>43541</v>
      </c>
      <c r="B1540" s="12" t="str">
        <f ca="1">'Good Stuff'!C22</f>
        <v>Happy birthday, Mavis. Grampy has given you $50.</v>
      </c>
      <c r="C1540" s="41">
        <f ca="1">'Good Stuff'!B22</f>
        <v>50</v>
      </c>
    </row>
    <row r="1541" spans="1:3" x14ac:dyDescent="0.25">
      <c r="A1541" s="12">
        <f>'Good Stuff'!A23</f>
        <v>43457</v>
      </c>
      <c r="B1541" s="12" t="str">
        <f ca="1">'Good Stuff'!C23</f>
        <v>Happy holidays, Mavis. Uncle Bertram has given you $100.</v>
      </c>
      <c r="C1541" s="41">
        <f ca="1">'Good Stuff'!B23</f>
        <v>100</v>
      </c>
    </row>
    <row r="1542" spans="1:3" x14ac:dyDescent="0.25">
      <c r="A1542" s="12">
        <f ca="1">Miscellaneous!B4</f>
        <v>43121</v>
      </c>
      <c r="B1542" s="12" t="str">
        <f>Miscellaneous!C4</f>
        <v>Buy pet supplies. Be realistic when writing correct costs.</v>
      </c>
      <c r="C1542">
        <f>Miscellaneous!D4</f>
        <v>0</v>
      </c>
    </row>
    <row r="1543" spans="1:3" x14ac:dyDescent="0.25">
      <c r="A1543" s="12">
        <f ca="1">Miscellaneous!B5</f>
        <v>43152</v>
      </c>
      <c r="B1543" s="12" t="str">
        <f>Miscellaneous!C5</f>
        <v>Buy pet supplies. Be realistic when writing correct costs.</v>
      </c>
      <c r="C1543">
        <f>Miscellaneous!D5</f>
        <v>0</v>
      </c>
    </row>
    <row r="1544" spans="1:3" x14ac:dyDescent="0.25">
      <c r="A1544" s="12">
        <f ca="1">Miscellaneous!B6</f>
        <v>43180</v>
      </c>
      <c r="B1544" s="12" t="str">
        <f>Miscellaneous!C6</f>
        <v>Buy pet supplies. Be realistic when writing correct costs.</v>
      </c>
      <c r="C1544">
        <f>Miscellaneous!D6</f>
        <v>0</v>
      </c>
    </row>
    <row r="1545" spans="1:3" x14ac:dyDescent="0.25">
      <c r="A1545" s="12">
        <f ca="1">Miscellaneous!B7</f>
        <v>43211</v>
      </c>
      <c r="B1545" s="12" t="str">
        <f>Miscellaneous!C7</f>
        <v>Buy pet supplies. Be realistic when writing correct costs.</v>
      </c>
      <c r="C1545">
        <f>Miscellaneous!D7</f>
        <v>0</v>
      </c>
    </row>
    <row r="1546" spans="1:3" x14ac:dyDescent="0.25">
      <c r="A1546" s="12">
        <f ca="1">Miscellaneous!B8</f>
        <v>43241</v>
      </c>
      <c r="B1546" s="12" t="str">
        <f>Miscellaneous!C8</f>
        <v>Buy pet supplies. Be realistic when writing correct costs.</v>
      </c>
      <c r="C1546">
        <f>Miscellaneous!D8</f>
        <v>0</v>
      </c>
    </row>
    <row r="1547" spans="1:3" x14ac:dyDescent="0.25">
      <c r="A1547" s="12">
        <f ca="1">Miscellaneous!B9</f>
        <v>43272</v>
      </c>
      <c r="B1547" s="12" t="str">
        <f>Miscellaneous!C9</f>
        <v>Buy pet supplies. Be realistic when writing correct costs.</v>
      </c>
      <c r="C1547">
        <f>Miscellaneous!D9</f>
        <v>0</v>
      </c>
    </row>
    <row r="1548" spans="1:3" x14ac:dyDescent="0.25">
      <c r="A1548" s="12">
        <f ca="1">Miscellaneous!B10</f>
        <v>43302</v>
      </c>
      <c r="B1548" s="12" t="str">
        <f>Miscellaneous!C10</f>
        <v>Buy pet supplies. Be realistic when writing correct costs.</v>
      </c>
      <c r="C1548">
        <f>Miscellaneous!D10</f>
        <v>0</v>
      </c>
    </row>
    <row r="1549" spans="1:3" x14ac:dyDescent="0.25">
      <c r="A1549" s="12">
        <f ca="1">Miscellaneous!B11</f>
        <v>43333</v>
      </c>
      <c r="B1549" s="12" t="str">
        <f>Miscellaneous!C11</f>
        <v>Buy pet supplies. Be realistic when writing correct costs.</v>
      </c>
      <c r="C1549">
        <f>Miscellaneous!D11</f>
        <v>0</v>
      </c>
    </row>
    <row r="1550" spans="1:3" x14ac:dyDescent="0.25">
      <c r="A1550" s="12">
        <f ca="1">Miscellaneous!B12</f>
        <v>43364</v>
      </c>
      <c r="B1550" s="12" t="str">
        <f>Miscellaneous!C12</f>
        <v>Buy pet supplies. Be realistic when writing correct costs.</v>
      </c>
      <c r="C1550">
        <f>Miscellaneous!D12</f>
        <v>0</v>
      </c>
    </row>
    <row r="1551" spans="1:3" x14ac:dyDescent="0.25">
      <c r="A1551" s="12">
        <f ca="1">Miscellaneous!B13</f>
        <v>43394</v>
      </c>
      <c r="B1551" s="12" t="str">
        <f>Miscellaneous!C13</f>
        <v>Buy pet supplies. Be realistic when writing correct costs.</v>
      </c>
      <c r="C1551">
        <f>Miscellaneous!D13</f>
        <v>0</v>
      </c>
    </row>
    <row r="1552" spans="1:3" x14ac:dyDescent="0.25">
      <c r="A1552" s="12">
        <f ca="1">Miscellaneous!B14</f>
        <v>43425</v>
      </c>
      <c r="B1552" s="12" t="str">
        <f>Miscellaneous!C14</f>
        <v>Buy pet supplies. Be realistic when writing correct costs.</v>
      </c>
      <c r="C1552">
        <f>Miscellaneous!D14</f>
        <v>0</v>
      </c>
    </row>
    <row r="1553" spans="1:3" x14ac:dyDescent="0.25">
      <c r="A1553" s="12">
        <f ca="1">Miscellaneous!B15</f>
        <v>43455</v>
      </c>
      <c r="B1553" s="12" t="str">
        <f>Miscellaneous!C15</f>
        <v>Buy pet supplies. Be realistic when writing correct costs.</v>
      </c>
      <c r="C1553">
        <f>Miscellaneous!D15</f>
        <v>0</v>
      </c>
    </row>
    <row r="1554" spans="1:3" x14ac:dyDescent="0.25">
      <c r="A1554" s="12">
        <f ca="1">Miscellaneous!B16</f>
        <v>43486</v>
      </c>
      <c r="B1554" s="12" t="str">
        <f>Miscellaneous!C16</f>
        <v>Buy pet supplies. Be realistic when writing correct costs.</v>
      </c>
      <c r="C1554">
        <f>Miscellaneous!D16</f>
        <v>0</v>
      </c>
    </row>
    <row r="1555" spans="1:3" x14ac:dyDescent="0.25">
      <c r="A1555" s="12">
        <f ca="1">Miscellaneous!B17</f>
        <v>43517</v>
      </c>
      <c r="B1555" s="12" t="str">
        <f>Miscellaneous!C17</f>
        <v>Buy pet supplies. Be realistic when writing correct costs.</v>
      </c>
      <c r="C1555">
        <f>Miscellaneous!D17</f>
        <v>0</v>
      </c>
    </row>
    <row r="1556" spans="1:3" x14ac:dyDescent="0.25">
      <c r="A1556" s="12">
        <f ca="1">Miscellaneous!B18</f>
        <v>43545</v>
      </c>
      <c r="B1556" s="12" t="str">
        <f>Miscellaneous!C18</f>
        <v>Buy pet supplies. Be realistic when writing correct costs.</v>
      </c>
      <c r="C1556">
        <f>Miscellaneous!D18</f>
        <v>0</v>
      </c>
    </row>
    <row r="1557" spans="1:3" x14ac:dyDescent="0.25">
      <c r="A1557" s="12">
        <f ca="1">Miscellaneous!B19</f>
        <v>43195</v>
      </c>
      <c r="B1557" s="12" t="str">
        <f ca="1">Miscellaneous!C19</f>
        <v>Take your pet in for a physical.</v>
      </c>
      <c r="C1557">
        <f ca="1">Miscellaneous!D19</f>
        <v>102.48</v>
      </c>
    </row>
    <row r="1558" spans="1:3" x14ac:dyDescent="0.25">
      <c r="A1558" s="12">
        <f ca="1">Miscellaneous!B20</f>
        <v>43177</v>
      </c>
      <c r="B1558" s="12" t="str">
        <f ca="1">Miscellaneous!C20</f>
        <v>Your pet requires emergency care.</v>
      </c>
      <c r="C1558">
        <f ca="1">Miscellaneous!D20</f>
        <v>320.45999999999998</v>
      </c>
    </row>
    <row r="1559" spans="1:3" x14ac:dyDescent="0.25">
      <c r="A1559" s="12">
        <f ca="1">Miscellaneous!B23</f>
        <v>43115</v>
      </c>
      <c r="B1559" s="12" t="str">
        <f>Miscellaneous!C23</f>
        <v>Netflix</v>
      </c>
      <c r="C1559">
        <f>Miscellaneous!D23</f>
        <v>9</v>
      </c>
    </row>
    <row r="1560" spans="1:3" x14ac:dyDescent="0.25">
      <c r="A1560" s="12">
        <f ca="1">Miscellaneous!B24</f>
        <v>43146</v>
      </c>
      <c r="B1560" s="12" t="str">
        <f>Miscellaneous!C24</f>
        <v>Netflix</v>
      </c>
      <c r="C1560">
        <f>Miscellaneous!D24</f>
        <v>9</v>
      </c>
    </row>
    <row r="1561" spans="1:3" x14ac:dyDescent="0.25">
      <c r="A1561" s="12">
        <f ca="1">Miscellaneous!B25</f>
        <v>43174</v>
      </c>
      <c r="B1561" s="12" t="str">
        <f>Miscellaneous!C25</f>
        <v>Netflix</v>
      </c>
      <c r="C1561">
        <f>Miscellaneous!D25</f>
        <v>9</v>
      </c>
    </row>
    <row r="1562" spans="1:3" x14ac:dyDescent="0.25">
      <c r="A1562" s="12">
        <f ca="1">Miscellaneous!B26</f>
        <v>43205</v>
      </c>
      <c r="B1562" s="12" t="str">
        <f>Miscellaneous!C26</f>
        <v>Netflix</v>
      </c>
      <c r="C1562">
        <f>Miscellaneous!D26</f>
        <v>9</v>
      </c>
    </row>
    <row r="1563" spans="1:3" x14ac:dyDescent="0.25">
      <c r="A1563" s="12">
        <f ca="1">Miscellaneous!B27</f>
        <v>43235</v>
      </c>
      <c r="B1563" s="12" t="str">
        <f>Miscellaneous!C27</f>
        <v>Netflix</v>
      </c>
      <c r="C1563">
        <f>Miscellaneous!D27</f>
        <v>9</v>
      </c>
    </row>
    <row r="1564" spans="1:3" x14ac:dyDescent="0.25">
      <c r="A1564" s="12">
        <f ca="1">Miscellaneous!B28</f>
        <v>43266</v>
      </c>
      <c r="B1564" s="12" t="str">
        <f>Miscellaneous!C28</f>
        <v>Netflix</v>
      </c>
      <c r="C1564">
        <f>Miscellaneous!D28</f>
        <v>9</v>
      </c>
    </row>
    <row r="1565" spans="1:3" x14ac:dyDescent="0.25">
      <c r="A1565" s="12">
        <f ca="1">Miscellaneous!B29</f>
        <v>43296</v>
      </c>
      <c r="B1565" s="12" t="str">
        <f>Miscellaneous!C29</f>
        <v>Netflix</v>
      </c>
      <c r="C1565">
        <f>Miscellaneous!D29</f>
        <v>9</v>
      </c>
    </row>
    <row r="1566" spans="1:3" x14ac:dyDescent="0.25">
      <c r="A1566" s="12">
        <f ca="1">Miscellaneous!B30</f>
        <v>43327</v>
      </c>
      <c r="B1566" s="12" t="str">
        <f>Miscellaneous!C30</f>
        <v>Netflix</v>
      </c>
      <c r="C1566">
        <f>Miscellaneous!D30</f>
        <v>9</v>
      </c>
    </row>
    <row r="1567" spans="1:3" x14ac:dyDescent="0.25">
      <c r="A1567" s="12">
        <f ca="1">Miscellaneous!B31</f>
        <v>43358</v>
      </c>
      <c r="B1567" s="12" t="str">
        <f>Miscellaneous!C31</f>
        <v>Netflix</v>
      </c>
      <c r="C1567">
        <f>Miscellaneous!D31</f>
        <v>9</v>
      </c>
    </row>
    <row r="1568" spans="1:3" x14ac:dyDescent="0.25">
      <c r="A1568" s="12">
        <f ca="1">Miscellaneous!B32</f>
        <v>43388</v>
      </c>
      <c r="B1568" s="12" t="str">
        <f>Miscellaneous!C32</f>
        <v>Netflix</v>
      </c>
      <c r="C1568">
        <f>Miscellaneous!D32</f>
        <v>9</v>
      </c>
    </row>
    <row r="1569" spans="1:3" x14ac:dyDescent="0.25">
      <c r="A1569" s="12">
        <f ca="1">Miscellaneous!B33</f>
        <v>43419</v>
      </c>
      <c r="B1569" s="12" t="str">
        <f>Miscellaneous!C33</f>
        <v>Netflix</v>
      </c>
      <c r="C1569">
        <f>Miscellaneous!D33</f>
        <v>9</v>
      </c>
    </row>
    <row r="1570" spans="1:3" x14ac:dyDescent="0.25">
      <c r="A1570" s="12">
        <f ca="1">Miscellaneous!B34</f>
        <v>43449</v>
      </c>
      <c r="B1570" s="12" t="str">
        <f>Miscellaneous!C34</f>
        <v>Netflix</v>
      </c>
      <c r="C1570">
        <f>Miscellaneous!D34</f>
        <v>9</v>
      </c>
    </row>
    <row r="1571" spans="1:3" x14ac:dyDescent="0.25">
      <c r="A1571" s="12">
        <f ca="1">Miscellaneous!B35</f>
        <v>43480</v>
      </c>
      <c r="B1571" s="12" t="str">
        <f>Miscellaneous!C35</f>
        <v>Netflix</v>
      </c>
      <c r="C1571">
        <f>Miscellaneous!D35</f>
        <v>9</v>
      </c>
    </row>
    <row r="1572" spans="1:3" x14ac:dyDescent="0.25">
      <c r="A1572" s="12">
        <f ca="1">Miscellaneous!B36</f>
        <v>43511</v>
      </c>
      <c r="B1572" s="12" t="str">
        <f>Miscellaneous!C36</f>
        <v>Netflix</v>
      </c>
      <c r="C1572">
        <f>Miscellaneous!D36</f>
        <v>9</v>
      </c>
    </row>
    <row r="1573" spans="1:3" x14ac:dyDescent="0.25">
      <c r="A1573" s="12">
        <f ca="1">Miscellaneous!B37</f>
        <v>43539</v>
      </c>
      <c r="B1573" s="12" t="str">
        <f>Miscellaneous!C37</f>
        <v>Netflix</v>
      </c>
      <c r="C1573">
        <f>Miscellaneous!D37</f>
        <v>9</v>
      </c>
    </row>
    <row r="1574" spans="1:3" x14ac:dyDescent="0.25">
      <c r="A1574" s="12">
        <f ca="1">Miscellaneous!B40</f>
        <v>43108</v>
      </c>
      <c r="B1574" s="12" t="str">
        <f>Miscellaneous!C40</f>
        <v>gym membership</v>
      </c>
      <c r="C1574" s="13">
        <f>Miscellaneous!D40</f>
        <v>25</v>
      </c>
    </row>
    <row r="1575" spans="1:3" x14ac:dyDescent="0.25">
      <c r="A1575" s="12">
        <f ca="1">Miscellaneous!B41</f>
        <v>43139</v>
      </c>
      <c r="B1575" s="12" t="str">
        <f>Miscellaneous!C41</f>
        <v>gym membership</v>
      </c>
      <c r="C1575" s="13">
        <f>Miscellaneous!D41</f>
        <v>25</v>
      </c>
    </row>
    <row r="1576" spans="1:3" x14ac:dyDescent="0.25">
      <c r="A1576" s="12">
        <f ca="1">Miscellaneous!B42</f>
        <v>43167</v>
      </c>
      <c r="B1576" s="12" t="str">
        <f>Miscellaneous!C42</f>
        <v>gym membership</v>
      </c>
      <c r="C1576" s="13">
        <f>Miscellaneous!D42</f>
        <v>25</v>
      </c>
    </row>
    <row r="1577" spans="1:3" x14ac:dyDescent="0.25">
      <c r="A1577" s="12">
        <f ca="1">Miscellaneous!B43</f>
        <v>43198</v>
      </c>
      <c r="B1577" s="12" t="str">
        <f>Miscellaneous!C43</f>
        <v>gym membership</v>
      </c>
      <c r="C1577" s="13">
        <f>Miscellaneous!D43</f>
        <v>25</v>
      </c>
    </row>
    <row r="1578" spans="1:3" x14ac:dyDescent="0.25">
      <c r="A1578" s="12">
        <f ca="1">Miscellaneous!B44</f>
        <v>43228</v>
      </c>
      <c r="B1578" s="12" t="str">
        <f>Miscellaneous!C44</f>
        <v>gym membership</v>
      </c>
      <c r="C1578" s="13">
        <f>Miscellaneous!D44</f>
        <v>25</v>
      </c>
    </row>
    <row r="1579" spans="1:3" x14ac:dyDescent="0.25">
      <c r="A1579" s="12">
        <f ca="1">Miscellaneous!B45</f>
        <v>43259</v>
      </c>
      <c r="B1579" s="12" t="str">
        <f>Miscellaneous!C45</f>
        <v>gym membership</v>
      </c>
      <c r="C1579" s="13">
        <f>Miscellaneous!D45</f>
        <v>25</v>
      </c>
    </row>
    <row r="1580" spans="1:3" x14ac:dyDescent="0.25">
      <c r="A1580" s="12">
        <f ca="1">Miscellaneous!B46</f>
        <v>43289</v>
      </c>
      <c r="B1580" s="12" t="str">
        <f>Miscellaneous!C46</f>
        <v>gym membership</v>
      </c>
      <c r="C1580" s="13">
        <f>Miscellaneous!D46</f>
        <v>25</v>
      </c>
    </row>
    <row r="1581" spans="1:3" x14ac:dyDescent="0.25">
      <c r="A1581" s="12">
        <f ca="1">Miscellaneous!B47</f>
        <v>43320</v>
      </c>
      <c r="B1581" s="12" t="str">
        <f>Miscellaneous!C47</f>
        <v>gym membership</v>
      </c>
      <c r="C1581" s="13">
        <f>Miscellaneous!D47</f>
        <v>25</v>
      </c>
    </row>
    <row r="1582" spans="1:3" x14ac:dyDescent="0.25">
      <c r="A1582" s="12">
        <f ca="1">Miscellaneous!B48</f>
        <v>43351</v>
      </c>
      <c r="B1582" s="12" t="str">
        <f>Miscellaneous!C48</f>
        <v>gym membership</v>
      </c>
      <c r="C1582" s="13">
        <f>Miscellaneous!D48</f>
        <v>25</v>
      </c>
    </row>
    <row r="1583" spans="1:3" x14ac:dyDescent="0.25">
      <c r="A1583" s="12">
        <f ca="1">Miscellaneous!B49</f>
        <v>43381</v>
      </c>
      <c r="B1583" s="12" t="str">
        <f>Miscellaneous!C49</f>
        <v>gym membership</v>
      </c>
      <c r="C1583" s="13">
        <f>Miscellaneous!D49</f>
        <v>25</v>
      </c>
    </row>
    <row r="1584" spans="1:3" x14ac:dyDescent="0.25">
      <c r="A1584" s="12">
        <f ca="1">Miscellaneous!B50</f>
        <v>43412</v>
      </c>
      <c r="B1584" s="12" t="str">
        <f>Miscellaneous!C50</f>
        <v>gym membership</v>
      </c>
      <c r="C1584" s="13">
        <f>Miscellaneous!D50</f>
        <v>25</v>
      </c>
    </row>
    <row r="1585" spans="1:3" x14ac:dyDescent="0.25">
      <c r="A1585" s="12">
        <f ca="1">Miscellaneous!B51</f>
        <v>43442</v>
      </c>
      <c r="B1585" s="12" t="str">
        <f>Miscellaneous!C51</f>
        <v>gym membership</v>
      </c>
      <c r="C1585" s="13">
        <f>Miscellaneous!D51</f>
        <v>25</v>
      </c>
    </row>
    <row r="1586" spans="1:3" x14ac:dyDescent="0.25">
      <c r="A1586" s="12">
        <f ca="1">Miscellaneous!B52</f>
        <v>43473</v>
      </c>
      <c r="B1586" s="12" t="str">
        <f>Miscellaneous!C52</f>
        <v>gym membership</v>
      </c>
      <c r="C1586" s="13">
        <f>Miscellaneous!D52</f>
        <v>25</v>
      </c>
    </row>
    <row r="1587" spans="1:3" x14ac:dyDescent="0.25">
      <c r="A1587" s="12">
        <f ca="1">Miscellaneous!B53</f>
        <v>43504</v>
      </c>
      <c r="B1587" s="12" t="str">
        <f>Miscellaneous!C53</f>
        <v>gym membership</v>
      </c>
      <c r="C1587" s="13">
        <f>Miscellaneous!D53</f>
        <v>25</v>
      </c>
    </row>
    <row r="1588" spans="1:3" x14ac:dyDescent="0.25">
      <c r="A1588" s="12">
        <f ca="1">Miscellaneous!B54</f>
        <v>43532</v>
      </c>
      <c r="B1588" s="12" t="str">
        <f>Miscellaneous!C54</f>
        <v>gym membership</v>
      </c>
      <c r="C1588" s="13">
        <f>Miscellaneous!D54</f>
        <v>25</v>
      </c>
    </row>
    <row r="1589" spans="1:3" x14ac:dyDescent="0.25">
      <c r="A1589" s="12">
        <f ca="1">Miscellaneous!G4</f>
        <v>43123</v>
      </c>
      <c r="B1589" s="13" t="str">
        <f>Miscellaneous!H4</f>
        <v>other monthly #1</v>
      </c>
      <c r="C1589" s="13">
        <f>Miscellaneous!I4</f>
        <v>20</v>
      </c>
    </row>
    <row r="1590" spans="1:3" x14ac:dyDescent="0.25">
      <c r="A1590" s="12">
        <f ca="1">Miscellaneous!G5</f>
        <v>43154</v>
      </c>
      <c r="B1590" s="13" t="str">
        <f>Miscellaneous!H5</f>
        <v>other monthly #1</v>
      </c>
      <c r="C1590" s="13">
        <f>Miscellaneous!I5</f>
        <v>20</v>
      </c>
    </row>
    <row r="1591" spans="1:3" x14ac:dyDescent="0.25">
      <c r="A1591" s="12">
        <f ca="1">Miscellaneous!G6</f>
        <v>43182</v>
      </c>
      <c r="B1591" s="13" t="str">
        <f>Miscellaneous!H6</f>
        <v>other monthly #1</v>
      </c>
      <c r="C1591" s="13">
        <f>Miscellaneous!I6</f>
        <v>20</v>
      </c>
    </row>
    <row r="1592" spans="1:3" x14ac:dyDescent="0.25">
      <c r="A1592" s="12">
        <f ca="1">Miscellaneous!G7</f>
        <v>43213</v>
      </c>
      <c r="B1592" s="13" t="str">
        <f>Miscellaneous!H7</f>
        <v>other monthly #1</v>
      </c>
      <c r="C1592" s="13">
        <f>Miscellaneous!I7</f>
        <v>20</v>
      </c>
    </row>
    <row r="1593" spans="1:3" x14ac:dyDescent="0.25">
      <c r="A1593" s="12">
        <f ca="1">Miscellaneous!G8</f>
        <v>43243</v>
      </c>
      <c r="B1593" s="13" t="str">
        <f>Miscellaneous!H8</f>
        <v>other monthly #1</v>
      </c>
      <c r="C1593" s="13">
        <f>Miscellaneous!I8</f>
        <v>20</v>
      </c>
    </row>
    <row r="1594" spans="1:3" x14ac:dyDescent="0.25">
      <c r="A1594" s="12">
        <f ca="1">Miscellaneous!G9</f>
        <v>43274</v>
      </c>
      <c r="B1594" s="13" t="str">
        <f>Miscellaneous!H9</f>
        <v>other monthly #1</v>
      </c>
      <c r="C1594" s="13">
        <f>Miscellaneous!I9</f>
        <v>20</v>
      </c>
    </row>
    <row r="1595" spans="1:3" x14ac:dyDescent="0.25">
      <c r="A1595" s="12">
        <f ca="1">Miscellaneous!G10</f>
        <v>43304</v>
      </c>
      <c r="B1595" s="13" t="str">
        <f>Miscellaneous!H10</f>
        <v>other monthly #1</v>
      </c>
      <c r="C1595" s="13">
        <f>Miscellaneous!I10</f>
        <v>20</v>
      </c>
    </row>
    <row r="1596" spans="1:3" x14ac:dyDescent="0.25">
      <c r="A1596" s="12">
        <f ca="1">Miscellaneous!G11</f>
        <v>43335</v>
      </c>
      <c r="B1596" s="13" t="str">
        <f>Miscellaneous!H11</f>
        <v>other monthly #1</v>
      </c>
      <c r="C1596" s="13">
        <f>Miscellaneous!I11</f>
        <v>20</v>
      </c>
    </row>
    <row r="1597" spans="1:3" x14ac:dyDescent="0.25">
      <c r="A1597" s="12">
        <f ca="1">Miscellaneous!G12</f>
        <v>43366</v>
      </c>
      <c r="B1597" s="13" t="str">
        <f>Miscellaneous!H12</f>
        <v>other monthly #1</v>
      </c>
      <c r="C1597" s="13">
        <f>Miscellaneous!I12</f>
        <v>20</v>
      </c>
    </row>
    <row r="1598" spans="1:3" x14ac:dyDescent="0.25">
      <c r="A1598" s="12">
        <f ca="1">Miscellaneous!G13</f>
        <v>43396</v>
      </c>
      <c r="B1598" s="13" t="str">
        <f>Miscellaneous!H13</f>
        <v>other monthly #1</v>
      </c>
      <c r="C1598" s="13">
        <f>Miscellaneous!I13</f>
        <v>20</v>
      </c>
    </row>
    <row r="1599" spans="1:3" x14ac:dyDescent="0.25">
      <c r="A1599" s="12">
        <f ca="1">Miscellaneous!G14</f>
        <v>43427</v>
      </c>
      <c r="B1599" s="13" t="str">
        <f>Miscellaneous!H14</f>
        <v>other monthly #1</v>
      </c>
      <c r="C1599" s="13">
        <f>Miscellaneous!I14</f>
        <v>20</v>
      </c>
    </row>
    <row r="1600" spans="1:3" x14ac:dyDescent="0.25">
      <c r="A1600" s="12">
        <f ca="1">Miscellaneous!G15</f>
        <v>43457</v>
      </c>
      <c r="B1600" s="13" t="str">
        <f>Miscellaneous!H15</f>
        <v>other monthly #1</v>
      </c>
      <c r="C1600" s="13">
        <f>Miscellaneous!I15</f>
        <v>20</v>
      </c>
    </row>
    <row r="1601" spans="1:3" x14ac:dyDescent="0.25">
      <c r="A1601" s="12">
        <f ca="1">Miscellaneous!G16</f>
        <v>43488</v>
      </c>
      <c r="B1601" s="13" t="str">
        <f>Miscellaneous!H16</f>
        <v>other monthly #1</v>
      </c>
      <c r="C1601" s="13">
        <f>Miscellaneous!I16</f>
        <v>20</v>
      </c>
    </row>
    <row r="1602" spans="1:3" x14ac:dyDescent="0.25">
      <c r="A1602" s="12">
        <f ca="1">Miscellaneous!G17</f>
        <v>43519</v>
      </c>
      <c r="B1602" s="13" t="str">
        <f>Miscellaneous!H17</f>
        <v>other monthly #1</v>
      </c>
      <c r="C1602" s="13">
        <f>Miscellaneous!I17</f>
        <v>20</v>
      </c>
    </row>
    <row r="1603" spans="1:3" x14ac:dyDescent="0.25">
      <c r="A1603" s="12">
        <f ca="1">Miscellaneous!G18</f>
        <v>43547</v>
      </c>
      <c r="B1603" s="13" t="str">
        <f>Miscellaneous!H18</f>
        <v>other monthly #1</v>
      </c>
      <c r="C1603" s="13">
        <f>Miscellaneous!I18</f>
        <v>20</v>
      </c>
    </row>
    <row r="1604" spans="1:3" x14ac:dyDescent="0.25">
      <c r="A1604" s="12">
        <f ca="1">Miscellaneous!G23</f>
        <v>43103</v>
      </c>
      <c r="B1604" s="13" t="str">
        <f>Miscellaneous!H23</f>
        <v>other monthly #2</v>
      </c>
      <c r="C1604" s="13">
        <f>Miscellaneous!I23</f>
        <v>20</v>
      </c>
    </row>
    <row r="1605" spans="1:3" x14ac:dyDescent="0.25">
      <c r="A1605" s="12">
        <f ca="1">Miscellaneous!G24</f>
        <v>43134</v>
      </c>
      <c r="B1605" s="13" t="str">
        <f>Miscellaneous!H24</f>
        <v>other monthly #2</v>
      </c>
      <c r="C1605" s="13">
        <f>Miscellaneous!I24</f>
        <v>20</v>
      </c>
    </row>
    <row r="1606" spans="1:3" x14ac:dyDescent="0.25">
      <c r="A1606" s="12">
        <f ca="1">Miscellaneous!G25</f>
        <v>43162</v>
      </c>
      <c r="B1606" s="13" t="str">
        <f>Miscellaneous!H25</f>
        <v>other monthly #2</v>
      </c>
      <c r="C1606" s="13">
        <f>Miscellaneous!I25</f>
        <v>20</v>
      </c>
    </row>
    <row r="1607" spans="1:3" x14ac:dyDescent="0.25">
      <c r="A1607" s="12">
        <f ca="1">Miscellaneous!G26</f>
        <v>43193</v>
      </c>
      <c r="B1607" s="13" t="str">
        <f>Miscellaneous!H26</f>
        <v>other monthly #2</v>
      </c>
      <c r="C1607" s="13">
        <f>Miscellaneous!I26</f>
        <v>20</v>
      </c>
    </row>
    <row r="1608" spans="1:3" x14ac:dyDescent="0.25">
      <c r="A1608" s="12">
        <f ca="1">Miscellaneous!G27</f>
        <v>43223</v>
      </c>
      <c r="B1608" s="13" t="str">
        <f>Miscellaneous!H27</f>
        <v>other monthly #2</v>
      </c>
      <c r="C1608" s="13">
        <f>Miscellaneous!I27</f>
        <v>20</v>
      </c>
    </row>
    <row r="1609" spans="1:3" x14ac:dyDescent="0.25">
      <c r="A1609" s="12">
        <f ca="1">Miscellaneous!G28</f>
        <v>43254</v>
      </c>
      <c r="B1609" s="13" t="str">
        <f>Miscellaneous!H28</f>
        <v>other monthly #2</v>
      </c>
      <c r="C1609" s="13">
        <f>Miscellaneous!I28</f>
        <v>20</v>
      </c>
    </row>
    <row r="1610" spans="1:3" x14ac:dyDescent="0.25">
      <c r="A1610" s="12">
        <f ca="1">Miscellaneous!G29</f>
        <v>43284</v>
      </c>
      <c r="B1610" s="13" t="str">
        <f>Miscellaneous!H29</f>
        <v>other monthly #2</v>
      </c>
      <c r="C1610" s="13">
        <f>Miscellaneous!I29</f>
        <v>20</v>
      </c>
    </row>
    <row r="1611" spans="1:3" x14ac:dyDescent="0.25">
      <c r="A1611" s="12">
        <f ca="1">Miscellaneous!G30</f>
        <v>43315</v>
      </c>
      <c r="B1611" s="13" t="str">
        <f>Miscellaneous!H30</f>
        <v>other monthly #2</v>
      </c>
      <c r="C1611" s="13">
        <f>Miscellaneous!I30</f>
        <v>20</v>
      </c>
    </row>
    <row r="1612" spans="1:3" x14ac:dyDescent="0.25">
      <c r="A1612" s="12">
        <f ca="1">Miscellaneous!G31</f>
        <v>43346</v>
      </c>
      <c r="B1612" s="13" t="str">
        <f>Miscellaneous!H31</f>
        <v>other monthly #2</v>
      </c>
      <c r="C1612" s="13">
        <f>Miscellaneous!I31</f>
        <v>20</v>
      </c>
    </row>
    <row r="1613" spans="1:3" x14ac:dyDescent="0.25">
      <c r="A1613" s="12">
        <f ca="1">Miscellaneous!G32</f>
        <v>43376</v>
      </c>
      <c r="B1613" s="13" t="str">
        <f>Miscellaneous!H32</f>
        <v>other monthly #2</v>
      </c>
      <c r="C1613" s="13">
        <f>Miscellaneous!I32</f>
        <v>20</v>
      </c>
    </row>
    <row r="1614" spans="1:3" x14ac:dyDescent="0.25">
      <c r="A1614" s="12">
        <f ca="1">Miscellaneous!G33</f>
        <v>43407</v>
      </c>
      <c r="B1614" s="13" t="str">
        <f>Miscellaneous!H33</f>
        <v>other monthly #2</v>
      </c>
      <c r="C1614" s="13">
        <f>Miscellaneous!I33</f>
        <v>20</v>
      </c>
    </row>
    <row r="1615" spans="1:3" x14ac:dyDescent="0.25">
      <c r="A1615" s="12">
        <f ca="1">Miscellaneous!G34</f>
        <v>43437</v>
      </c>
      <c r="B1615" s="13" t="str">
        <f>Miscellaneous!H34</f>
        <v>other monthly #2</v>
      </c>
      <c r="C1615" s="13">
        <f>Miscellaneous!I34</f>
        <v>20</v>
      </c>
    </row>
    <row r="1616" spans="1:3" x14ac:dyDescent="0.25">
      <c r="A1616" s="12">
        <f ca="1">Miscellaneous!G35</f>
        <v>43468</v>
      </c>
      <c r="B1616" s="13" t="str">
        <f>Miscellaneous!H35</f>
        <v>other monthly #2</v>
      </c>
      <c r="C1616" s="13">
        <f>Miscellaneous!I35</f>
        <v>20</v>
      </c>
    </row>
    <row r="1617" spans="1:3" x14ac:dyDescent="0.25">
      <c r="A1617" s="12">
        <f ca="1">Miscellaneous!G36</f>
        <v>43499</v>
      </c>
      <c r="B1617" s="13" t="str">
        <f>Miscellaneous!H36</f>
        <v>other monthly #2</v>
      </c>
      <c r="C1617" s="13">
        <f>Miscellaneous!I36</f>
        <v>20</v>
      </c>
    </row>
    <row r="1618" spans="1:3" x14ac:dyDescent="0.25">
      <c r="A1618" s="12">
        <f ca="1">Miscellaneous!G37</f>
        <v>43527</v>
      </c>
      <c r="B1618" s="13" t="str">
        <f>Miscellaneous!H37</f>
        <v>other monthly #2</v>
      </c>
      <c r="C1618" s="13">
        <f>Miscellaneous!I37</f>
        <v>20</v>
      </c>
    </row>
    <row r="1619" spans="1:3" x14ac:dyDescent="0.25">
      <c r="A1619" s="12">
        <f ca="1">Miscellaneous!B57</f>
        <v>43125</v>
      </c>
      <c r="B1619" s="13" t="str">
        <f ca="1">Miscellaneous!C57</f>
        <v>Buy new shoes or 2 clothing item(s). Enter actual expenses.</v>
      </c>
      <c r="C1619" s="13">
        <f>Miscellaneous!D57</f>
        <v>0</v>
      </c>
    </row>
    <row r="1620" spans="1:3" x14ac:dyDescent="0.25">
      <c r="A1620" s="12">
        <f ca="1">Miscellaneous!B58</f>
        <v>43146</v>
      </c>
      <c r="B1620" s="13" t="str">
        <f ca="1">Miscellaneous!C58</f>
        <v>Buy new shoes or 1 clothing item(s). Enter actual expenses.</v>
      </c>
      <c r="C1620" s="13">
        <f>Miscellaneous!D58</f>
        <v>0</v>
      </c>
    </row>
    <row r="1621" spans="1:3" x14ac:dyDescent="0.25">
      <c r="A1621" s="12">
        <f ca="1">Miscellaneous!B59</f>
        <v>43170</v>
      </c>
      <c r="B1621" s="13" t="str">
        <f ca="1">Miscellaneous!C59</f>
        <v>Buy new shoes or 1 clothing item(s). Enter actual expenses.</v>
      </c>
      <c r="C1621" s="13">
        <f>Miscellaneous!D59</f>
        <v>0</v>
      </c>
    </row>
    <row r="1622" spans="1:3" x14ac:dyDescent="0.25">
      <c r="A1622" s="12">
        <f ca="1">Miscellaneous!B60</f>
        <v>43211</v>
      </c>
      <c r="B1622" s="13" t="str">
        <f ca="1">Miscellaneous!C60</f>
        <v>Buy new shoes or 3 clothing item(s). Enter actual expenses.</v>
      </c>
      <c r="C1622" s="13">
        <f>Miscellaneous!D60</f>
        <v>0</v>
      </c>
    </row>
    <row r="1623" spans="1:3" x14ac:dyDescent="0.25">
      <c r="A1623" s="12">
        <f ca="1">Miscellaneous!B61</f>
        <v>43221</v>
      </c>
      <c r="B1623" s="13" t="str">
        <f ca="1">Miscellaneous!C61</f>
        <v>Buy new shoes or 3 clothing item(s). Enter actual expenses.</v>
      </c>
      <c r="C1623" s="13">
        <f>Miscellaneous!D61</f>
        <v>0</v>
      </c>
    </row>
    <row r="1624" spans="1:3" x14ac:dyDescent="0.25">
      <c r="A1624" s="12">
        <f ca="1">Miscellaneous!B62</f>
        <v>43271</v>
      </c>
      <c r="B1624" s="13" t="str">
        <f ca="1">Miscellaneous!C62</f>
        <v>Buy new shoes or 2 clothing item(s). Enter actual expenses.</v>
      </c>
      <c r="C1624" s="13">
        <f>Miscellaneous!D62</f>
        <v>0</v>
      </c>
    </row>
    <row r="1625" spans="1:3" x14ac:dyDescent="0.25">
      <c r="A1625" s="12">
        <f ca="1">Miscellaneous!B63</f>
        <v>43285</v>
      </c>
      <c r="B1625" s="13" t="str">
        <f ca="1">Miscellaneous!C63</f>
        <v>Buy new shoes or 1 clothing item(s). Enter actual expenses.</v>
      </c>
      <c r="C1625" s="13">
        <f>Miscellaneous!D63</f>
        <v>0</v>
      </c>
    </row>
    <row r="1626" spans="1:3" x14ac:dyDescent="0.25">
      <c r="A1626" s="12">
        <f ca="1">Miscellaneous!B64</f>
        <v>43333</v>
      </c>
      <c r="B1626" s="13" t="str">
        <f ca="1">Miscellaneous!C64</f>
        <v>Buy new shoes or 2 clothing item(s). Enter actual expenses.</v>
      </c>
      <c r="C1626" s="13">
        <f>Miscellaneous!D64</f>
        <v>0</v>
      </c>
    </row>
    <row r="1627" spans="1:3" x14ac:dyDescent="0.25">
      <c r="A1627" s="12">
        <f ca="1">Miscellaneous!B65</f>
        <v>43369</v>
      </c>
      <c r="B1627" s="13" t="str">
        <f ca="1">Miscellaneous!C65</f>
        <v>Buy new shoes or 3 clothing item(s). Enter actual expenses.</v>
      </c>
      <c r="C1627" s="13">
        <f>Miscellaneous!D65</f>
        <v>0</v>
      </c>
    </row>
    <row r="1628" spans="1:3" x14ac:dyDescent="0.25">
      <c r="A1628" s="12">
        <f ca="1">Miscellaneous!B66</f>
        <v>43384</v>
      </c>
      <c r="B1628" s="13" t="str">
        <f ca="1">Miscellaneous!C66</f>
        <v>Buy new shoes or 1 clothing item(s). Enter actual expenses.</v>
      </c>
      <c r="C1628" s="13">
        <f>Miscellaneous!D66</f>
        <v>0</v>
      </c>
    </row>
    <row r="1629" spans="1:3" x14ac:dyDescent="0.25">
      <c r="A1629" s="12">
        <f ca="1">Miscellaneous!B67</f>
        <v>43416</v>
      </c>
      <c r="B1629" s="13" t="str">
        <f ca="1">Miscellaneous!C67</f>
        <v>Buy new shoes or 2 clothing item(s). Enter actual expenses.</v>
      </c>
      <c r="C1629" s="13">
        <f>Miscellaneous!D67</f>
        <v>0</v>
      </c>
    </row>
    <row r="1630" spans="1:3" x14ac:dyDescent="0.25">
      <c r="A1630" s="12">
        <f ca="1">Miscellaneous!B68</f>
        <v>43456</v>
      </c>
      <c r="B1630" s="13" t="str">
        <f ca="1">Miscellaneous!C68</f>
        <v>Buy new shoes or 3 clothing item(s). Enter actual expenses.</v>
      </c>
      <c r="C1630" s="13">
        <f>Miscellaneous!D68</f>
        <v>0</v>
      </c>
    </row>
    <row r="1631" spans="1:3" x14ac:dyDescent="0.25">
      <c r="A1631" s="12">
        <f ca="1">Miscellaneous!B69</f>
        <v>43487</v>
      </c>
      <c r="B1631" s="13" t="str">
        <f ca="1">Miscellaneous!C69</f>
        <v>Buy new shoes or 1 clothing item(s). Enter actual expenses.</v>
      </c>
      <c r="C1631" s="13">
        <f>Miscellaneous!D69</f>
        <v>0</v>
      </c>
    </row>
    <row r="1632" spans="1:3" x14ac:dyDescent="0.25">
      <c r="A1632" s="12">
        <f ca="1">Miscellaneous!B70</f>
        <v>43517</v>
      </c>
      <c r="B1632" s="13" t="str">
        <f ca="1">Miscellaneous!C70</f>
        <v>Buy new shoes or 1 clothing item(s). Enter actual expenses.</v>
      </c>
      <c r="C1632" s="13">
        <f>Miscellaneous!D70</f>
        <v>0</v>
      </c>
    </row>
    <row r="1633" spans="1:3" x14ac:dyDescent="0.25">
      <c r="A1633" s="12">
        <f ca="1">Miscellaneous!B71</f>
        <v>43548</v>
      </c>
      <c r="B1633" s="13" t="str">
        <f ca="1">Miscellaneous!C71</f>
        <v>Buy new shoes or 2 clothing item(s). Enter actual expenses.</v>
      </c>
      <c r="C1633" s="13">
        <f>Miscellaneous!D71</f>
        <v>0</v>
      </c>
    </row>
    <row r="1634" spans="1:3" x14ac:dyDescent="0.25">
      <c r="A1634" s="12">
        <f ca="1">Miscellaneous!B74</f>
        <v>43120</v>
      </c>
      <c r="B1634" s="13" t="str">
        <f>Miscellaneous!C74</f>
        <v>Get your hair done. Enter a realistic value</v>
      </c>
      <c r="C1634" s="13">
        <f>Miscellaneous!D74</f>
        <v>0</v>
      </c>
    </row>
    <row r="1635" spans="1:3" x14ac:dyDescent="0.25">
      <c r="A1635" s="12">
        <f ca="1">Miscellaneous!B75</f>
        <v>43157</v>
      </c>
      <c r="B1635" s="13" t="str">
        <f>Miscellaneous!C75</f>
        <v>Buy make-up if you are female. Enter a realistic value.</v>
      </c>
      <c r="C1635" s="13">
        <f>Miscellaneous!D75</f>
        <v>0</v>
      </c>
    </row>
    <row r="1636" spans="1:3" x14ac:dyDescent="0.25">
      <c r="A1636" s="12">
        <f ca="1">Miscellaneous!B76</f>
        <v>43164</v>
      </c>
      <c r="B1636" s="13" t="str">
        <f>Miscellaneous!C76</f>
        <v>Get your hair done. Enter a realistic value</v>
      </c>
      <c r="C1636" s="13">
        <f>Miscellaneous!D76</f>
        <v>0</v>
      </c>
    </row>
    <row r="1637" spans="1:3" x14ac:dyDescent="0.25">
      <c r="A1637" s="12">
        <f ca="1">Miscellaneous!B77</f>
        <v>43209</v>
      </c>
      <c r="B1637" s="13" t="str">
        <f>Miscellaneous!C77</f>
        <v>Guys, buy a gift for a girl.</v>
      </c>
      <c r="C1637" s="13">
        <f>Miscellaneous!D77</f>
        <v>0</v>
      </c>
    </row>
    <row r="1638" spans="1:3" x14ac:dyDescent="0.25">
      <c r="A1638" s="12">
        <f ca="1">Miscellaneous!B78</f>
        <v>43224</v>
      </c>
      <c r="B1638" s="13" t="str">
        <f>Miscellaneous!C78</f>
        <v>Get your hair done. Enter a realistic value</v>
      </c>
      <c r="C1638" s="13">
        <f>Miscellaneous!D78</f>
        <v>0</v>
      </c>
    </row>
    <row r="1639" spans="1:3" x14ac:dyDescent="0.25">
      <c r="A1639" s="12">
        <f ca="1">Miscellaneous!B79</f>
        <v>43259</v>
      </c>
      <c r="B1639" s="13" t="str">
        <f>Miscellaneous!C79</f>
        <v>Buy make-up if you are female. Enter a realistic value.</v>
      </c>
      <c r="C1639" s="13">
        <f>Miscellaneous!D79</f>
        <v>0</v>
      </c>
    </row>
    <row r="1640" spans="1:3" x14ac:dyDescent="0.25">
      <c r="A1640" s="12">
        <f ca="1">Miscellaneous!B80</f>
        <v>43308</v>
      </c>
      <c r="B1640" s="13" t="str">
        <f>Miscellaneous!C80</f>
        <v>Get your hair done. Enter a realistic value</v>
      </c>
      <c r="C1640" s="13">
        <f>Miscellaneous!D80</f>
        <v>0</v>
      </c>
    </row>
    <row r="1641" spans="1:3" x14ac:dyDescent="0.25">
      <c r="A1641" s="12">
        <f ca="1">Miscellaneous!B81</f>
        <v>43320</v>
      </c>
      <c r="B1641" s="13" t="str">
        <f>Miscellaneous!C81</f>
        <v>Guys, buy a gift for a girl.</v>
      </c>
      <c r="C1641" s="13">
        <f>Miscellaneous!D81</f>
        <v>0</v>
      </c>
    </row>
    <row r="1642" spans="1:3" x14ac:dyDescent="0.25">
      <c r="A1642" s="12">
        <f ca="1">Miscellaneous!B82</f>
        <v>43359</v>
      </c>
      <c r="B1642" s="13" t="str">
        <f>Miscellaneous!C82</f>
        <v>Get your hair done. Enter a realistic value</v>
      </c>
      <c r="C1642" s="13">
        <f>Miscellaneous!D82</f>
        <v>0</v>
      </c>
    </row>
    <row r="1643" spans="1:3" x14ac:dyDescent="0.25">
      <c r="A1643" s="12">
        <f ca="1">Miscellaneous!B83</f>
        <v>43400</v>
      </c>
      <c r="B1643" s="13" t="str">
        <f>Miscellaneous!C83</f>
        <v>Buy make-up if you are female. Enter a realistic value.</v>
      </c>
      <c r="C1643" s="13">
        <f>Miscellaneous!D83</f>
        <v>0</v>
      </c>
    </row>
    <row r="1644" spans="1:3" x14ac:dyDescent="0.25">
      <c r="A1644" s="12">
        <f ca="1">Miscellaneous!B84</f>
        <v>43423</v>
      </c>
      <c r="B1644" s="13" t="str">
        <f>Miscellaneous!C84</f>
        <v>Get your hair done. Enter a realistic value</v>
      </c>
      <c r="C1644" s="13">
        <f>Miscellaneous!D84</f>
        <v>0</v>
      </c>
    </row>
    <row r="1645" spans="1:3" x14ac:dyDescent="0.25">
      <c r="A1645" s="12">
        <f ca="1">Miscellaneous!B85</f>
        <v>43443</v>
      </c>
      <c r="B1645" s="13" t="str">
        <f>Miscellaneous!C85</f>
        <v>Guys, buy a gift for a girl.</v>
      </c>
      <c r="C1645" s="13">
        <f>Miscellaneous!D85</f>
        <v>0</v>
      </c>
    </row>
    <row r="1646" spans="1:3" x14ac:dyDescent="0.25">
      <c r="A1646" s="12">
        <f ca="1">Miscellaneous!B86</f>
        <v>43471</v>
      </c>
      <c r="B1646" s="13" t="str">
        <f>Miscellaneous!C86</f>
        <v>Get your hair done. Enter a realistic value</v>
      </c>
      <c r="C1646" s="13">
        <f>Miscellaneous!D86</f>
        <v>0</v>
      </c>
    </row>
    <row r="1647" spans="1:3" x14ac:dyDescent="0.25">
      <c r="A1647" s="12">
        <f ca="1">Miscellaneous!B87</f>
        <v>43503</v>
      </c>
      <c r="B1647" s="13" t="str">
        <f>Miscellaneous!C87</f>
        <v>Buy make-up if you are female. Enter a realistic value.</v>
      </c>
      <c r="C1647" s="13">
        <f>Miscellaneous!D87</f>
        <v>0</v>
      </c>
    </row>
    <row r="1648" spans="1:3" x14ac:dyDescent="0.25">
      <c r="A1648" s="12">
        <f ca="1">Miscellaneous!B88</f>
        <v>43539</v>
      </c>
      <c r="B1648" s="13" t="str">
        <f>Miscellaneous!C88</f>
        <v>Get your hair done. Enter a realistic value</v>
      </c>
      <c r="C1648" s="13">
        <f>Miscellaneous!D88</f>
        <v>0</v>
      </c>
    </row>
    <row r="1649" spans="1:3" x14ac:dyDescent="0.25">
      <c r="A1649" s="12">
        <f>Miscellaneous!B91</f>
        <v>43131</v>
      </c>
      <c r="B1649" s="13" t="str">
        <f>Miscellaneous!C91</f>
        <v>***Follow the directions on the REMINDER page.***</v>
      </c>
      <c r="C1649" s="13"/>
    </row>
    <row r="1650" spans="1:3" x14ac:dyDescent="0.25">
      <c r="A1650" s="12">
        <f>Miscellaneous!B92</f>
        <v>43159</v>
      </c>
      <c r="B1650" s="13" t="str">
        <f>Miscellaneous!C92</f>
        <v>***Follow the directions on the REMINDER page.***</v>
      </c>
      <c r="C1650" s="13"/>
    </row>
    <row r="1651" spans="1:3" x14ac:dyDescent="0.25">
      <c r="A1651" s="12">
        <f>Miscellaneous!B93</f>
        <v>43190</v>
      </c>
      <c r="B1651" s="13" t="str">
        <f>Miscellaneous!C93</f>
        <v>***Follow the directions on the REMINDER page.***</v>
      </c>
      <c r="C1651" s="13"/>
    </row>
    <row r="1652" spans="1:3" x14ac:dyDescent="0.25">
      <c r="A1652" s="12">
        <f>Miscellaneous!B94</f>
        <v>43220</v>
      </c>
      <c r="B1652" s="13" t="str">
        <f>Miscellaneous!C94</f>
        <v>***Follow the directions on the REMINDER page.***</v>
      </c>
      <c r="C1652" s="13"/>
    </row>
    <row r="1653" spans="1:3" x14ac:dyDescent="0.25">
      <c r="A1653" s="12">
        <f>Miscellaneous!B95</f>
        <v>43251</v>
      </c>
      <c r="B1653" s="13" t="str">
        <f>Miscellaneous!C95</f>
        <v>***Follow the directions on the REMINDER page.***</v>
      </c>
      <c r="C1653" s="13"/>
    </row>
    <row r="1654" spans="1:3" x14ac:dyDescent="0.25">
      <c r="A1654" s="12">
        <f>Miscellaneous!B96</f>
        <v>43281</v>
      </c>
      <c r="B1654" s="13" t="str">
        <f>Miscellaneous!C96</f>
        <v>***Follow the directions on the REMINDER page.***</v>
      </c>
      <c r="C1654" s="13"/>
    </row>
    <row r="1655" spans="1:3" x14ac:dyDescent="0.25">
      <c r="A1655" s="12">
        <f>Miscellaneous!B97</f>
        <v>43312</v>
      </c>
      <c r="B1655" s="13" t="str">
        <f>Miscellaneous!C97</f>
        <v>***Follow the directions on the REMINDER page.***</v>
      </c>
      <c r="C1655" s="13"/>
    </row>
    <row r="1656" spans="1:3" x14ac:dyDescent="0.25">
      <c r="A1656" s="12">
        <f>Miscellaneous!B98</f>
        <v>43343</v>
      </c>
      <c r="B1656" s="13" t="str">
        <f>Miscellaneous!C98</f>
        <v>***Follow the directions on the REMINDER page.***</v>
      </c>
      <c r="C1656" s="13"/>
    </row>
    <row r="1657" spans="1:3" x14ac:dyDescent="0.25">
      <c r="A1657" s="12">
        <f>Miscellaneous!B99</f>
        <v>43373</v>
      </c>
      <c r="B1657" s="13" t="str">
        <f>Miscellaneous!C99</f>
        <v>***Follow the directions on the REMINDER page.***</v>
      </c>
      <c r="C1657" s="13"/>
    </row>
    <row r="1658" spans="1:3" x14ac:dyDescent="0.25">
      <c r="A1658" s="12">
        <f>Miscellaneous!B100</f>
        <v>43404</v>
      </c>
      <c r="B1658" s="13" t="str">
        <f>Miscellaneous!C100</f>
        <v>***Follow the directions on the REMINDER page.***</v>
      </c>
      <c r="C1658" s="13"/>
    </row>
    <row r="1659" spans="1:3" x14ac:dyDescent="0.25">
      <c r="A1659" s="12">
        <f>Miscellaneous!B101</f>
        <v>43434</v>
      </c>
      <c r="B1659" s="13" t="str">
        <f>Miscellaneous!C101</f>
        <v>***Follow the directions on the REMINDER page.***</v>
      </c>
      <c r="C1659" s="13"/>
    </row>
    <row r="1660" spans="1:3" x14ac:dyDescent="0.25">
      <c r="A1660" s="12">
        <f>Miscellaneous!B102</f>
        <v>43465</v>
      </c>
      <c r="B1660" s="13" t="str">
        <f>Miscellaneous!C102</f>
        <v>***Follow the directions on the REMINDER page.***</v>
      </c>
      <c r="C1660" s="13"/>
    </row>
    <row r="1661" spans="1:3" x14ac:dyDescent="0.25">
      <c r="A1661" s="12">
        <f ca="1">Miscellaneous!B104</f>
        <v>43435</v>
      </c>
      <c r="B1661" s="13" t="str">
        <f>Miscellaneous!C104</f>
        <v>Buy specific holiday presents for at least 4 people.  Be realistic.</v>
      </c>
      <c r="C1661" s="13">
        <f>Miscellaneous!D104</f>
        <v>0</v>
      </c>
    </row>
    <row r="1662" spans="1:3" x14ac:dyDescent="0.25">
      <c r="A1662" s="12">
        <f ca="1">Miscellaneous!B105</f>
        <v>43454</v>
      </c>
      <c r="B1662" s="13" t="str">
        <f>Miscellaneous!C105</f>
        <v>You forgot someone. Buy one more holiday present.</v>
      </c>
      <c r="C1662" s="13">
        <f>Miscellaneous!D105</f>
        <v>0</v>
      </c>
    </row>
    <row r="1663" spans="1:3" x14ac:dyDescent="0.25">
      <c r="A1663" s="12"/>
      <c r="B1663" s="13"/>
      <c r="C1663" s="13"/>
    </row>
    <row r="1664" spans="1:3" x14ac:dyDescent="0.25">
      <c r="A1664" s="12"/>
      <c r="B1664" s="13"/>
      <c r="C1664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D33" sqref="D33"/>
    </sheetView>
  </sheetViews>
  <sheetFormatPr defaultRowHeight="15" x14ac:dyDescent="0.25"/>
  <cols>
    <col min="1" max="1" width="17.5703125" customWidth="1"/>
    <col min="3" max="3" width="64.7109375" customWidth="1"/>
    <col min="5" max="5" width="8.85546875" customWidth="1"/>
  </cols>
  <sheetData>
    <row r="1" spans="1:11" ht="21" x14ac:dyDescent="0.35">
      <c r="A1" s="3" t="s">
        <v>0</v>
      </c>
    </row>
    <row r="2" spans="1:11" x14ac:dyDescent="0.25">
      <c r="A2" t="s">
        <v>3</v>
      </c>
      <c r="B2">
        <v>2018</v>
      </c>
      <c r="K2" s="1"/>
    </row>
    <row r="3" spans="1:11" x14ac:dyDescent="0.25">
      <c r="A3" s="1"/>
    </row>
    <row r="4" spans="1:11" x14ac:dyDescent="0.25">
      <c r="A4" t="s">
        <v>2</v>
      </c>
      <c r="E4" s="2"/>
    </row>
    <row r="5" spans="1:11" x14ac:dyDescent="0.25">
      <c r="A5" s="1">
        <f>VLOOKUP("Tue",G6:H12,2,0)</f>
        <v>43102</v>
      </c>
      <c r="B5">
        <f>1</f>
        <v>1</v>
      </c>
      <c r="C5" t="s">
        <v>128</v>
      </c>
      <c r="G5" t="s">
        <v>1</v>
      </c>
    </row>
    <row r="6" spans="1:11" x14ac:dyDescent="0.25">
      <c r="A6" s="1">
        <f>A5+14</f>
        <v>43116</v>
      </c>
      <c r="B6">
        <f>B5+1</f>
        <v>2</v>
      </c>
      <c r="C6" t="s">
        <v>129</v>
      </c>
      <c r="G6" t="str">
        <f t="shared" ref="G6:G12" si="0">TEXT(H6,"ddd")</f>
        <v>Mon</v>
      </c>
      <c r="H6" s="1">
        <f>DATE(B2,1,1)</f>
        <v>43101</v>
      </c>
    </row>
    <row r="7" spans="1:11" x14ac:dyDescent="0.25">
      <c r="A7" s="1">
        <f t="shared" ref="A7:A38" si="1">A6+14</f>
        <v>43130</v>
      </c>
      <c r="B7">
        <f t="shared" ref="B7:B38" si="2">B6+1</f>
        <v>3</v>
      </c>
      <c r="C7" t="str">
        <f>IF(AND(MONTH(A7)=MONTH(A6),MONTH(A7)=MONTH(A5)),"Third check this month. Deposit this money where needed.",IF(MONTH(A7)=MONTH(A6),"Your second paycheck is already entered. Do nothing.","Your first paycheck is already entered. Do nothing."))</f>
        <v>Third check this month. Deposit this money where needed.</v>
      </c>
      <c r="G7" t="str">
        <f t="shared" si="0"/>
        <v>Tue</v>
      </c>
      <c r="H7" s="1">
        <f t="shared" ref="H7:H12" si="3">H6+1</f>
        <v>43102</v>
      </c>
    </row>
    <row r="8" spans="1:11" x14ac:dyDescent="0.25">
      <c r="A8" s="1">
        <f t="shared" si="1"/>
        <v>43144</v>
      </c>
      <c r="B8">
        <f t="shared" si="2"/>
        <v>4</v>
      </c>
      <c r="C8" t="str">
        <f>IF(AND(MONTH(A8)=MONTH(A7),MONTH(A8)=MONTH(A6)),"Third check this month. Deposit this money where needed.",IF(MONTH(A8)=MONTH(A7),"Your second paycheck is already entered. Do nothing.","Your first paycheck is already entered. Do nothing."))</f>
        <v>Your first paycheck is already entered. Do nothing.</v>
      </c>
      <c r="G8" t="str">
        <f t="shared" si="0"/>
        <v>Wed</v>
      </c>
      <c r="H8" s="1">
        <f t="shared" si="3"/>
        <v>43103</v>
      </c>
    </row>
    <row r="9" spans="1:11" x14ac:dyDescent="0.25">
      <c r="A9" s="1">
        <f t="shared" si="1"/>
        <v>43158</v>
      </c>
      <c r="B9">
        <f t="shared" si="2"/>
        <v>5</v>
      </c>
      <c r="C9" t="str">
        <f t="shared" ref="C9:C38" si="4">IF(AND(MONTH(A9)=MONTH(A8),MONTH(A9)=MONTH(A7)),"Third check this month. Deposit this money where needed.",IF(MONTH(A9)=MONTH(A8),"Your second paycheck is already entered. Do nothing.","Your first paycheck is already entered. Do nothing."))</f>
        <v>Your second paycheck is already entered. Do nothing.</v>
      </c>
      <c r="G9" t="str">
        <f t="shared" si="0"/>
        <v>Thu</v>
      </c>
      <c r="H9" s="1">
        <f t="shared" si="3"/>
        <v>43104</v>
      </c>
    </row>
    <row r="10" spans="1:11" x14ac:dyDescent="0.25">
      <c r="A10" s="1">
        <f t="shared" si="1"/>
        <v>43172</v>
      </c>
      <c r="B10">
        <f t="shared" si="2"/>
        <v>6</v>
      </c>
      <c r="C10" t="str">
        <f t="shared" si="4"/>
        <v>Your first paycheck is already entered. Do nothing.</v>
      </c>
      <c r="G10" t="str">
        <f t="shared" si="0"/>
        <v>Fri</v>
      </c>
      <c r="H10" s="1">
        <f t="shared" si="3"/>
        <v>43105</v>
      </c>
    </row>
    <row r="11" spans="1:11" x14ac:dyDescent="0.25">
      <c r="A11" s="1">
        <f t="shared" si="1"/>
        <v>43186</v>
      </c>
      <c r="B11">
        <f t="shared" si="2"/>
        <v>7</v>
      </c>
      <c r="C11" t="str">
        <f t="shared" si="4"/>
        <v>Your second paycheck is already entered. Do nothing.</v>
      </c>
      <c r="G11" t="str">
        <f t="shared" si="0"/>
        <v>Sat</v>
      </c>
      <c r="H11" s="1">
        <f t="shared" si="3"/>
        <v>43106</v>
      </c>
    </row>
    <row r="12" spans="1:11" x14ac:dyDescent="0.25">
      <c r="A12" s="1">
        <f t="shared" si="1"/>
        <v>43200</v>
      </c>
      <c r="B12">
        <f t="shared" si="2"/>
        <v>8</v>
      </c>
      <c r="C12" t="str">
        <f t="shared" si="4"/>
        <v>Your first paycheck is already entered. Do nothing.</v>
      </c>
      <c r="G12" t="str">
        <f t="shared" si="0"/>
        <v>Sun</v>
      </c>
      <c r="H12" s="1">
        <f t="shared" si="3"/>
        <v>43107</v>
      </c>
    </row>
    <row r="13" spans="1:11" x14ac:dyDescent="0.25">
      <c r="A13" s="1">
        <f t="shared" si="1"/>
        <v>43214</v>
      </c>
      <c r="B13">
        <f t="shared" si="2"/>
        <v>9</v>
      </c>
      <c r="C13" t="str">
        <f t="shared" si="4"/>
        <v>Your second paycheck is already entered. Do nothing.</v>
      </c>
    </row>
    <row r="14" spans="1:11" x14ac:dyDescent="0.25">
      <c r="A14" s="1">
        <f t="shared" si="1"/>
        <v>43228</v>
      </c>
      <c r="B14">
        <f t="shared" si="2"/>
        <v>10</v>
      </c>
      <c r="C14" t="str">
        <f t="shared" si="4"/>
        <v>Your first paycheck is already entered. Do nothing.</v>
      </c>
    </row>
    <row r="15" spans="1:11" x14ac:dyDescent="0.25">
      <c r="A15" s="1">
        <f t="shared" si="1"/>
        <v>43242</v>
      </c>
      <c r="B15">
        <f t="shared" si="2"/>
        <v>11</v>
      </c>
      <c r="C15" t="str">
        <f t="shared" si="4"/>
        <v>Your second paycheck is already entered. Do nothing.</v>
      </c>
    </row>
    <row r="16" spans="1:11" x14ac:dyDescent="0.25">
      <c r="A16" s="1">
        <f t="shared" si="1"/>
        <v>43256</v>
      </c>
      <c r="B16">
        <f t="shared" si="2"/>
        <v>12</v>
      </c>
      <c r="C16" t="str">
        <f t="shared" si="4"/>
        <v>Your first paycheck is already entered. Do nothing.</v>
      </c>
    </row>
    <row r="17" spans="1:3" x14ac:dyDescent="0.25">
      <c r="A17" s="1">
        <f t="shared" si="1"/>
        <v>43270</v>
      </c>
      <c r="B17">
        <f t="shared" si="2"/>
        <v>13</v>
      </c>
      <c r="C17" t="str">
        <f t="shared" si="4"/>
        <v>Your second paycheck is already entered. Do nothing.</v>
      </c>
    </row>
    <row r="18" spans="1:3" x14ac:dyDescent="0.25">
      <c r="A18" s="1">
        <f t="shared" si="1"/>
        <v>43284</v>
      </c>
      <c r="B18">
        <f t="shared" si="2"/>
        <v>14</v>
      </c>
      <c r="C18" t="str">
        <f t="shared" si="4"/>
        <v>Your first paycheck is already entered. Do nothing.</v>
      </c>
    </row>
    <row r="19" spans="1:3" x14ac:dyDescent="0.25">
      <c r="A19" s="1">
        <f t="shared" si="1"/>
        <v>43298</v>
      </c>
      <c r="B19">
        <f t="shared" si="2"/>
        <v>15</v>
      </c>
      <c r="C19" t="str">
        <f t="shared" si="4"/>
        <v>Your second paycheck is already entered. Do nothing.</v>
      </c>
    </row>
    <row r="20" spans="1:3" x14ac:dyDescent="0.25">
      <c r="A20" s="1">
        <f t="shared" si="1"/>
        <v>43312</v>
      </c>
      <c r="B20">
        <f t="shared" si="2"/>
        <v>16</v>
      </c>
      <c r="C20" t="str">
        <f t="shared" si="4"/>
        <v>Third check this month. Deposit this money where needed.</v>
      </c>
    </row>
    <row r="21" spans="1:3" x14ac:dyDescent="0.25">
      <c r="A21" s="1">
        <f t="shared" si="1"/>
        <v>43326</v>
      </c>
      <c r="B21">
        <f t="shared" si="2"/>
        <v>17</v>
      </c>
      <c r="C21" t="str">
        <f t="shared" si="4"/>
        <v>Your first paycheck is already entered. Do nothing.</v>
      </c>
    </row>
    <row r="22" spans="1:3" x14ac:dyDescent="0.25">
      <c r="A22" s="1">
        <f t="shared" si="1"/>
        <v>43340</v>
      </c>
      <c r="B22">
        <f t="shared" si="2"/>
        <v>18</v>
      </c>
      <c r="C22" t="str">
        <f t="shared" si="4"/>
        <v>Your second paycheck is already entered. Do nothing.</v>
      </c>
    </row>
    <row r="23" spans="1:3" x14ac:dyDescent="0.25">
      <c r="A23" s="1">
        <f t="shared" si="1"/>
        <v>43354</v>
      </c>
      <c r="B23">
        <f t="shared" si="2"/>
        <v>19</v>
      </c>
      <c r="C23" t="str">
        <f t="shared" si="4"/>
        <v>Your first paycheck is already entered. Do nothing.</v>
      </c>
    </row>
    <row r="24" spans="1:3" x14ac:dyDescent="0.25">
      <c r="A24" s="1">
        <f t="shared" si="1"/>
        <v>43368</v>
      </c>
      <c r="B24">
        <f t="shared" si="2"/>
        <v>20</v>
      </c>
      <c r="C24" t="str">
        <f t="shared" si="4"/>
        <v>Your second paycheck is already entered. Do nothing.</v>
      </c>
    </row>
    <row r="25" spans="1:3" x14ac:dyDescent="0.25">
      <c r="A25" s="1">
        <f t="shared" si="1"/>
        <v>43382</v>
      </c>
      <c r="B25">
        <f t="shared" si="2"/>
        <v>21</v>
      </c>
      <c r="C25" t="str">
        <f t="shared" si="4"/>
        <v>Your first paycheck is already entered. Do nothing.</v>
      </c>
    </row>
    <row r="26" spans="1:3" x14ac:dyDescent="0.25">
      <c r="A26" s="1">
        <f t="shared" si="1"/>
        <v>43396</v>
      </c>
      <c r="B26">
        <f t="shared" si="2"/>
        <v>22</v>
      </c>
      <c r="C26" t="str">
        <f t="shared" si="4"/>
        <v>Your second paycheck is already entered. Do nothing.</v>
      </c>
    </row>
    <row r="27" spans="1:3" x14ac:dyDescent="0.25">
      <c r="A27" s="1">
        <f t="shared" si="1"/>
        <v>43410</v>
      </c>
      <c r="B27">
        <f t="shared" si="2"/>
        <v>23</v>
      </c>
      <c r="C27" t="str">
        <f t="shared" si="4"/>
        <v>Your first paycheck is already entered. Do nothing.</v>
      </c>
    </row>
    <row r="28" spans="1:3" x14ac:dyDescent="0.25">
      <c r="A28" s="1">
        <f t="shared" si="1"/>
        <v>43424</v>
      </c>
      <c r="B28">
        <f t="shared" si="2"/>
        <v>24</v>
      </c>
      <c r="C28" t="str">
        <f t="shared" si="4"/>
        <v>Your second paycheck is already entered. Do nothing.</v>
      </c>
    </row>
    <row r="29" spans="1:3" x14ac:dyDescent="0.25">
      <c r="A29" s="1">
        <f t="shared" si="1"/>
        <v>43438</v>
      </c>
      <c r="B29">
        <f t="shared" si="2"/>
        <v>25</v>
      </c>
      <c r="C29" t="str">
        <f t="shared" si="4"/>
        <v>Your first paycheck is already entered. Do nothing.</v>
      </c>
    </row>
    <row r="30" spans="1:3" x14ac:dyDescent="0.25">
      <c r="A30" s="1">
        <f t="shared" si="1"/>
        <v>43452</v>
      </c>
      <c r="B30">
        <f t="shared" si="2"/>
        <v>26</v>
      </c>
      <c r="C30" t="str">
        <f t="shared" si="4"/>
        <v>Your second paycheck is already entered. Do nothing.</v>
      </c>
    </row>
    <row r="31" spans="1:3" x14ac:dyDescent="0.25">
      <c r="A31" s="1">
        <f t="shared" si="1"/>
        <v>43466</v>
      </c>
      <c r="B31">
        <f t="shared" si="2"/>
        <v>27</v>
      </c>
      <c r="C31" t="str">
        <f t="shared" si="4"/>
        <v>Your first paycheck is already entered. Do nothing.</v>
      </c>
    </row>
    <row r="32" spans="1:3" x14ac:dyDescent="0.25">
      <c r="A32" s="1">
        <f t="shared" si="1"/>
        <v>43480</v>
      </c>
      <c r="B32">
        <f t="shared" si="2"/>
        <v>28</v>
      </c>
      <c r="C32" t="str">
        <f t="shared" si="4"/>
        <v>Your second paycheck is already entered. Do nothing.</v>
      </c>
    </row>
    <row r="33" spans="1:3" x14ac:dyDescent="0.25">
      <c r="A33" s="1">
        <f t="shared" si="1"/>
        <v>43494</v>
      </c>
      <c r="B33">
        <f t="shared" si="2"/>
        <v>29</v>
      </c>
      <c r="C33" t="str">
        <f t="shared" si="4"/>
        <v>Third check this month. Deposit this money where needed.</v>
      </c>
    </row>
    <row r="34" spans="1:3" x14ac:dyDescent="0.25">
      <c r="A34" s="1">
        <f t="shared" si="1"/>
        <v>43508</v>
      </c>
      <c r="B34">
        <f t="shared" si="2"/>
        <v>30</v>
      </c>
      <c r="C34" t="str">
        <f t="shared" si="4"/>
        <v>Your first paycheck is already entered. Do nothing.</v>
      </c>
    </row>
    <row r="35" spans="1:3" x14ac:dyDescent="0.25">
      <c r="A35" s="1">
        <f t="shared" si="1"/>
        <v>43522</v>
      </c>
      <c r="B35">
        <f t="shared" si="2"/>
        <v>31</v>
      </c>
      <c r="C35" t="str">
        <f t="shared" si="4"/>
        <v>Your second paycheck is already entered. Do nothing.</v>
      </c>
    </row>
    <row r="36" spans="1:3" x14ac:dyDescent="0.25">
      <c r="A36" s="1">
        <f t="shared" si="1"/>
        <v>43536</v>
      </c>
      <c r="B36">
        <f t="shared" si="2"/>
        <v>32</v>
      </c>
      <c r="C36" t="str">
        <f t="shared" si="4"/>
        <v>Your first paycheck is already entered. Do nothing.</v>
      </c>
    </row>
    <row r="37" spans="1:3" x14ac:dyDescent="0.25">
      <c r="A37" s="1">
        <f t="shared" si="1"/>
        <v>43550</v>
      </c>
      <c r="B37">
        <f t="shared" si="2"/>
        <v>33</v>
      </c>
      <c r="C37" t="str">
        <f t="shared" si="4"/>
        <v>Your second paycheck is already entered. Do nothing.</v>
      </c>
    </row>
    <row r="38" spans="1:3" x14ac:dyDescent="0.25">
      <c r="A38" s="1">
        <f t="shared" si="1"/>
        <v>43564</v>
      </c>
      <c r="B38">
        <f t="shared" si="2"/>
        <v>34</v>
      </c>
      <c r="C38" t="str">
        <f t="shared" si="4"/>
        <v>Your first paycheck is already entered. Do nothing.</v>
      </c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3" spans="1:3" x14ac:dyDescent="0.25">
      <c r="A43" s="1"/>
    </row>
    <row r="44" spans="1:3" x14ac:dyDescent="0.25">
      <c r="A44" s="1"/>
    </row>
    <row r="45" spans="1:3" x14ac:dyDescent="0.25">
      <c r="A45" s="1"/>
    </row>
    <row r="46" spans="1:3" x14ac:dyDescent="0.25">
      <c r="A46" s="1"/>
    </row>
    <row r="47" spans="1:3" x14ac:dyDescent="0.25">
      <c r="A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B47" sqref="B47"/>
    </sheetView>
  </sheetViews>
  <sheetFormatPr defaultRowHeight="15" x14ac:dyDescent="0.25"/>
  <cols>
    <col min="1" max="1" width="18.28515625" customWidth="1"/>
    <col min="5" max="5" width="12.28515625" customWidth="1"/>
  </cols>
  <sheetData>
    <row r="1" spans="1:5" ht="21" x14ac:dyDescent="0.35">
      <c r="A1" s="3" t="s">
        <v>4</v>
      </c>
    </row>
    <row r="3" spans="1:5" x14ac:dyDescent="0.25">
      <c r="A3" t="s">
        <v>33</v>
      </c>
      <c r="B3" t="s">
        <v>31</v>
      </c>
      <c r="C3">
        <f ca="1">RANDBETWEEN(1,12)</f>
        <v>7</v>
      </c>
    </row>
    <row r="4" spans="1:5" x14ac:dyDescent="0.25">
      <c r="B4" t="s">
        <v>32</v>
      </c>
      <c r="C4">
        <f ca="1">RANDBETWEEN(1,12)</f>
        <v>8</v>
      </c>
    </row>
    <row r="5" spans="1:5" x14ac:dyDescent="0.25">
      <c r="B5" t="s">
        <v>41</v>
      </c>
      <c r="C5">
        <f ca="1">RANDBETWEEN(1,12)</f>
        <v>1</v>
      </c>
    </row>
    <row r="8" spans="1:5" x14ac:dyDescent="0.25">
      <c r="A8" t="s">
        <v>5</v>
      </c>
    </row>
    <row r="9" spans="1:5" x14ac:dyDescent="0.25">
      <c r="A9" t="s">
        <v>6</v>
      </c>
      <c r="B9" t="s">
        <v>29</v>
      </c>
      <c r="C9" t="s">
        <v>28</v>
      </c>
      <c r="D9" t="s">
        <v>7</v>
      </c>
      <c r="E9" t="s">
        <v>30</v>
      </c>
    </row>
    <row r="10" spans="1:5" x14ac:dyDescent="0.25">
      <c r="A10">
        <v>1</v>
      </c>
      <c r="B10">
        <v>97</v>
      </c>
      <c r="C10">
        <v>15</v>
      </c>
      <c r="D10">
        <f ca="1">B10+RANDBETWEEN(-C10,C10)</f>
        <v>106</v>
      </c>
      <c r="E10" s="1">
        <f ca="1">DATE('PROFILE DATA'!B$4,A10,C$3)</f>
        <v>43107</v>
      </c>
    </row>
    <row r="11" spans="1:5" x14ac:dyDescent="0.25">
      <c r="A11">
        <v>2</v>
      </c>
      <c r="B11">
        <v>92</v>
      </c>
      <c r="C11">
        <v>15</v>
      </c>
      <c r="D11">
        <f t="shared" ref="D11:D21" ca="1" si="0">B11+RANDBETWEEN(-C11,C11)</f>
        <v>87</v>
      </c>
      <c r="E11" s="1">
        <f ca="1">DATE('PROFILE DATA'!B$4,A11,C$3)</f>
        <v>43138</v>
      </c>
    </row>
    <row r="12" spans="1:5" x14ac:dyDescent="0.25">
      <c r="A12">
        <v>3</v>
      </c>
      <c r="B12">
        <v>75</v>
      </c>
      <c r="C12">
        <v>10</v>
      </c>
      <c r="D12">
        <f t="shared" ca="1" si="0"/>
        <v>71</v>
      </c>
      <c r="E12" s="1">
        <f ca="1">DATE('PROFILE DATA'!B$4,A12,C$3)</f>
        <v>43166</v>
      </c>
    </row>
    <row r="13" spans="1:5" x14ac:dyDescent="0.25">
      <c r="A13">
        <v>4</v>
      </c>
      <c r="B13">
        <v>60</v>
      </c>
      <c r="C13">
        <v>10</v>
      </c>
      <c r="D13">
        <f t="shared" ca="1" si="0"/>
        <v>59</v>
      </c>
      <c r="E13" s="1">
        <f ca="1">DATE('PROFILE DATA'!B$4,A13,C$3)</f>
        <v>43197</v>
      </c>
    </row>
    <row r="14" spans="1:5" x14ac:dyDescent="0.25">
      <c r="A14">
        <v>5</v>
      </c>
      <c r="B14">
        <v>30</v>
      </c>
      <c r="C14">
        <v>3</v>
      </c>
      <c r="D14">
        <f t="shared" ca="1" si="0"/>
        <v>30</v>
      </c>
      <c r="E14" s="1">
        <f ca="1">DATE('PROFILE DATA'!B$4,A14,C$3)</f>
        <v>43227</v>
      </c>
    </row>
    <row r="15" spans="1:5" x14ac:dyDescent="0.25">
      <c r="A15">
        <v>6</v>
      </c>
      <c r="B15">
        <v>0</v>
      </c>
      <c r="C15">
        <v>0</v>
      </c>
      <c r="D15">
        <f t="shared" ca="1" si="0"/>
        <v>0</v>
      </c>
      <c r="E15" s="1">
        <f ca="1">DATE('PROFILE DATA'!B$4,A15,C$3)</f>
        <v>43258</v>
      </c>
    </row>
    <row r="16" spans="1:5" x14ac:dyDescent="0.25">
      <c r="A16">
        <v>7</v>
      </c>
      <c r="B16">
        <v>0</v>
      </c>
      <c r="C16">
        <v>0</v>
      </c>
      <c r="D16">
        <f t="shared" ca="1" si="0"/>
        <v>0</v>
      </c>
      <c r="E16" s="1">
        <f ca="1">DATE('PROFILE DATA'!B$4,A16,C$3)</f>
        <v>43288</v>
      </c>
    </row>
    <row r="17" spans="1:5" x14ac:dyDescent="0.25">
      <c r="A17">
        <v>8</v>
      </c>
      <c r="B17">
        <v>0</v>
      </c>
      <c r="C17">
        <v>0</v>
      </c>
      <c r="D17">
        <f t="shared" ca="1" si="0"/>
        <v>0</v>
      </c>
      <c r="E17" s="1">
        <f ca="1">DATE('PROFILE DATA'!B$4,A17,C$3)</f>
        <v>43319</v>
      </c>
    </row>
    <row r="18" spans="1:5" x14ac:dyDescent="0.25">
      <c r="A18">
        <v>9</v>
      </c>
      <c r="B18">
        <v>25</v>
      </c>
      <c r="C18">
        <v>5</v>
      </c>
      <c r="D18">
        <f t="shared" ca="1" si="0"/>
        <v>25</v>
      </c>
      <c r="E18" s="1">
        <f ca="1">DATE('PROFILE DATA'!B$4,A18,C$3)</f>
        <v>43350</v>
      </c>
    </row>
    <row r="19" spans="1:5" x14ac:dyDescent="0.25">
      <c r="A19">
        <v>10</v>
      </c>
      <c r="B19">
        <v>40</v>
      </c>
      <c r="C19">
        <v>10</v>
      </c>
      <c r="D19">
        <f t="shared" ca="1" si="0"/>
        <v>34</v>
      </c>
      <c r="E19" s="1">
        <f ca="1">DATE('PROFILE DATA'!B$4,A19,C$3)</f>
        <v>43380</v>
      </c>
    </row>
    <row r="20" spans="1:5" x14ac:dyDescent="0.25">
      <c r="A20">
        <v>11</v>
      </c>
      <c r="B20">
        <v>75</v>
      </c>
      <c r="C20">
        <v>10</v>
      </c>
      <c r="D20">
        <f t="shared" ca="1" si="0"/>
        <v>84</v>
      </c>
      <c r="E20" s="1">
        <f ca="1">DATE('PROFILE DATA'!B$4,A20,C$3)</f>
        <v>43411</v>
      </c>
    </row>
    <row r="21" spans="1:5" x14ac:dyDescent="0.25">
      <c r="A21">
        <v>12</v>
      </c>
      <c r="B21" s="9">
        <v>90</v>
      </c>
      <c r="C21" s="9">
        <v>15</v>
      </c>
      <c r="D21">
        <f t="shared" ca="1" si="0"/>
        <v>86</v>
      </c>
      <c r="E21" s="1">
        <f ca="1">DATE('PROFILE DATA'!B$4,A21,C$3)</f>
        <v>43441</v>
      </c>
    </row>
    <row r="22" spans="1:5" x14ac:dyDescent="0.25">
      <c r="A22">
        <v>1</v>
      </c>
      <c r="B22">
        <v>97</v>
      </c>
      <c r="C22">
        <v>15</v>
      </c>
      <c r="D22">
        <f t="shared" ref="D22:D24" ca="1" si="1">B22+RANDBETWEEN(-C22,C22)</f>
        <v>89</v>
      </c>
      <c r="E22" s="1">
        <f ca="1">DATE('PROFILE DATA'!B$4+1,A22,C$3)</f>
        <v>43472</v>
      </c>
    </row>
    <row r="23" spans="1:5" x14ac:dyDescent="0.25">
      <c r="A23">
        <v>2</v>
      </c>
      <c r="B23">
        <v>92</v>
      </c>
      <c r="C23">
        <v>15</v>
      </c>
      <c r="D23">
        <f t="shared" ca="1" si="1"/>
        <v>95</v>
      </c>
      <c r="E23" s="1">
        <f ca="1">DATE('PROFILE DATA'!B$4+1,A23,C$3)</f>
        <v>43503</v>
      </c>
    </row>
    <row r="24" spans="1:5" x14ac:dyDescent="0.25">
      <c r="A24">
        <v>3</v>
      </c>
      <c r="B24">
        <v>75</v>
      </c>
      <c r="C24">
        <v>10</v>
      </c>
      <c r="D24">
        <f t="shared" ca="1" si="1"/>
        <v>72</v>
      </c>
      <c r="E24" s="1">
        <f ca="1">DATE('PROFILE DATA'!B$4+1,A24,C$3)</f>
        <v>43531</v>
      </c>
    </row>
    <row r="27" spans="1:5" x14ac:dyDescent="0.25">
      <c r="A27" t="s">
        <v>8</v>
      </c>
    </row>
    <row r="28" spans="1:5" x14ac:dyDescent="0.25">
      <c r="A28" t="s">
        <v>6</v>
      </c>
      <c r="B28" t="s">
        <v>29</v>
      </c>
      <c r="C28" t="s">
        <v>28</v>
      </c>
    </row>
    <row r="29" spans="1:5" x14ac:dyDescent="0.25">
      <c r="A29">
        <v>1</v>
      </c>
      <c r="B29" s="10">
        <v>70</v>
      </c>
      <c r="C29">
        <v>10</v>
      </c>
      <c r="D29">
        <f ca="1">B29+RANDBETWEEN(-C29,C29)</f>
        <v>65</v>
      </c>
      <c r="E29" s="1">
        <f ca="1">DATE('PROFILE DATA'!B$4,A29,C$4)</f>
        <v>43108</v>
      </c>
    </row>
    <row r="30" spans="1:5" x14ac:dyDescent="0.25">
      <c r="A30">
        <v>2</v>
      </c>
      <c r="B30" s="10">
        <v>60</v>
      </c>
      <c r="C30">
        <v>5</v>
      </c>
      <c r="D30">
        <f t="shared" ref="D30:D43" ca="1" si="2">B30+RANDBETWEEN(-C30,C30)</f>
        <v>60</v>
      </c>
      <c r="E30" s="1">
        <f ca="1">DATE('PROFILE DATA'!B$4,A30,C$4)</f>
        <v>43139</v>
      </c>
    </row>
    <row r="31" spans="1:5" x14ac:dyDescent="0.25">
      <c r="A31">
        <v>3</v>
      </c>
      <c r="B31" s="10">
        <v>50</v>
      </c>
      <c r="C31">
        <v>5</v>
      </c>
      <c r="D31">
        <f t="shared" ca="1" si="2"/>
        <v>54</v>
      </c>
      <c r="E31" s="1">
        <f ca="1">DATE('PROFILE DATA'!B$4,A31,C$4)</f>
        <v>43167</v>
      </c>
    </row>
    <row r="32" spans="1:5" x14ac:dyDescent="0.25">
      <c r="A32">
        <v>4</v>
      </c>
      <c r="B32" s="10">
        <v>50</v>
      </c>
      <c r="C32">
        <v>5</v>
      </c>
      <c r="D32">
        <f t="shared" ca="1" si="2"/>
        <v>51</v>
      </c>
      <c r="E32" s="1">
        <f ca="1">DATE('PROFILE DATA'!B$4,A32,C$4)</f>
        <v>43198</v>
      </c>
    </row>
    <row r="33" spans="1:5" x14ac:dyDescent="0.25">
      <c r="A33">
        <v>5</v>
      </c>
      <c r="B33" s="10">
        <v>50</v>
      </c>
      <c r="C33">
        <v>5</v>
      </c>
      <c r="D33">
        <f t="shared" ca="1" si="2"/>
        <v>55</v>
      </c>
      <c r="E33" s="1">
        <f ca="1">DATE('PROFILE DATA'!B$4,A33,C$4)</f>
        <v>43228</v>
      </c>
    </row>
    <row r="34" spans="1:5" x14ac:dyDescent="0.25">
      <c r="A34">
        <v>6</v>
      </c>
      <c r="B34" s="10">
        <v>55</v>
      </c>
      <c r="C34">
        <v>10</v>
      </c>
      <c r="D34">
        <f t="shared" ca="1" si="2"/>
        <v>45</v>
      </c>
      <c r="E34" s="1">
        <f ca="1">DATE('PROFILE DATA'!B$4,A34,C$4)</f>
        <v>43259</v>
      </c>
    </row>
    <row r="35" spans="1:5" x14ac:dyDescent="0.25">
      <c r="A35">
        <v>7</v>
      </c>
      <c r="B35" s="10">
        <v>80</v>
      </c>
      <c r="C35">
        <v>15</v>
      </c>
      <c r="D35">
        <f t="shared" ca="1" si="2"/>
        <v>79</v>
      </c>
      <c r="E35" s="1">
        <f ca="1">DATE('PROFILE DATA'!B$4,A35,C$4)</f>
        <v>43289</v>
      </c>
    </row>
    <row r="36" spans="1:5" x14ac:dyDescent="0.25">
      <c r="A36">
        <v>8</v>
      </c>
      <c r="B36" s="10">
        <v>80</v>
      </c>
      <c r="C36">
        <v>15</v>
      </c>
      <c r="D36">
        <f t="shared" ca="1" si="2"/>
        <v>82</v>
      </c>
      <c r="E36" s="1">
        <f ca="1">DATE('PROFILE DATA'!B$4,A36,C$4)</f>
        <v>43320</v>
      </c>
    </row>
    <row r="37" spans="1:5" x14ac:dyDescent="0.25">
      <c r="A37">
        <v>9</v>
      </c>
      <c r="B37" s="10">
        <v>50</v>
      </c>
      <c r="C37">
        <v>10</v>
      </c>
      <c r="D37">
        <f t="shared" ca="1" si="2"/>
        <v>54</v>
      </c>
      <c r="E37" s="1">
        <f ca="1">DATE('PROFILE DATA'!B$4,A37,C$4)</f>
        <v>43351</v>
      </c>
    </row>
    <row r="38" spans="1:5" x14ac:dyDescent="0.25">
      <c r="A38">
        <v>10</v>
      </c>
      <c r="B38" s="10">
        <v>50</v>
      </c>
      <c r="C38">
        <v>5</v>
      </c>
      <c r="D38">
        <f t="shared" ca="1" si="2"/>
        <v>51</v>
      </c>
      <c r="E38" s="1">
        <f ca="1">DATE('PROFILE DATA'!B$4,A38,C$4)</f>
        <v>43381</v>
      </c>
    </row>
    <row r="39" spans="1:5" x14ac:dyDescent="0.25">
      <c r="A39">
        <v>11</v>
      </c>
      <c r="B39" s="10">
        <v>50</v>
      </c>
      <c r="C39">
        <v>5</v>
      </c>
      <c r="D39">
        <f t="shared" ca="1" si="2"/>
        <v>52</v>
      </c>
      <c r="E39" s="1">
        <f ca="1">DATE('PROFILE DATA'!B$4,A39,C$4)</f>
        <v>43412</v>
      </c>
    </row>
    <row r="40" spans="1:5" x14ac:dyDescent="0.25">
      <c r="A40">
        <v>12</v>
      </c>
      <c r="B40" s="11">
        <v>60</v>
      </c>
      <c r="C40" s="8">
        <v>10</v>
      </c>
      <c r="D40">
        <f t="shared" ca="1" si="2"/>
        <v>69</v>
      </c>
      <c r="E40" s="1">
        <f ca="1">DATE('PROFILE DATA'!B$4,A40,C$4)</f>
        <v>43442</v>
      </c>
    </row>
    <row r="41" spans="1:5" x14ac:dyDescent="0.25">
      <c r="A41">
        <v>1</v>
      </c>
      <c r="B41" s="10">
        <v>70</v>
      </c>
      <c r="C41">
        <v>10</v>
      </c>
      <c r="D41">
        <f t="shared" ca="1" si="2"/>
        <v>78</v>
      </c>
      <c r="E41" s="1">
        <f ca="1">DATE('PROFILE DATA'!B$4+1,A41,C$4)</f>
        <v>43473</v>
      </c>
    </row>
    <row r="42" spans="1:5" x14ac:dyDescent="0.25">
      <c r="A42">
        <v>2</v>
      </c>
      <c r="B42" s="10">
        <v>60</v>
      </c>
      <c r="C42">
        <v>5</v>
      </c>
      <c r="D42">
        <f t="shared" ca="1" si="2"/>
        <v>64</v>
      </c>
      <c r="E42" s="1">
        <f ca="1">DATE('PROFILE DATA'!B$4+1,A42,C$4)</f>
        <v>43504</v>
      </c>
    </row>
    <row r="43" spans="1:5" x14ac:dyDescent="0.25">
      <c r="A43">
        <v>3</v>
      </c>
      <c r="B43" s="10">
        <v>50</v>
      </c>
      <c r="C43">
        <v>5</v>
      </c>
      <c r="D43">
        <f t="shared" ca="1" si="2"/>
        <v>47</v>
      </c>
      <c r="E43" s="1">
        <f ca="1">DATE('PROFILE DATA'!B$4+1,A43,C$4)</f>
        <v>43532</v>
      </c>
    </row>
    <row r="45" spans="1:5" x14ac:dyDescent="0.25">
      <c r="A45" t="s">
        <v>40</v>
      </c>
    </row>
    <row r="46" spans="1:5" x14ac:dyDescent="0.25">
      <c r="A46" t="s">
        <v>6</v>
      </c>
      <c r="B46" t="s">
        <v>29</v>
      </c>
      <c r="C46" t="s">
        <v>28</v>
      </c>
    </row>
    <row r="47" spans="1:5" x14ac:dyDescent="0.25">
      <c r="A47">
        <v>1</v>
      </c>
      <c r="B47" s="10">
        <v>20</v>
      </c>
      <c r="C47">
        <v>7</v>
      </c>
      <c r="D47">
        <f ca="1">B47+RANDBETWEEN(-C47,C47)</f>
        <v>17</v>
      </c>
      <c r="E47" s="1">
        <f ca="1">DATE('PROFILE DATA'!B$4,A47,C$5)</f>
        <v>43101</v>
      </c>
    </row>
    <row r="48" spans="1:5" x14ac:dyDescent="0.25">
      <c r="A48">
        <v>2</v>
      </c>
      <c r="B48" s="10">
        <v>20</v>
      </c>
      <c r="C48">
        <v>7</v>
      </c>
      <c r="D48">
        <f t="shared" ref="D48:D61" ca="1" si="3">B48+RANDBETWEEN(-C48,C48)</f>
        <v>19</v>
      </c>
      <c r="E48" s="1">
        <f ca="1">DATE('PROFILE DATA'!B$4,A48,C$5)</f>
        <v>43132</v>
      </c>
    </row>
    <row r="49" spans="1:5" x14ac:dyDescent="0.25">
      <c r="A49">
        <v>3</v>
      </c>
      <c r="B49" s="10">
        <v>20</v>
      </c>
      <c r="C49">
        <v>7</v>
      </c>
      <c r="D49">
        <f t="shared" ca="1" si="3"/>
        <v>17</v>
      </c>
      <c r="E49" s="1">
        <f ca="1">DATE('PROFILE DATA'!B$4,A49,C$5)</f>
        <v>43160</v>
      </c>
    </row>
    <row r="50" spans="1:5" x14ac:dyDescent="0.25">
      <c r="A50">
        <v>4</v>
      </c>
      <c r="B50" s="10">
        <v>20</v>
      </c>
      <c r="C50">
        <v>7</v>
      </c>
      <c r="D50">
        <f t="shared" ca="1" si="3"/>
        <v>27</v>
      </c>
      <c r="E50" s="1">
        <f ca="1">DATE('PROFILE DATA'!B$4,A50,C$5)</f>
        <v>43191</v>
      </c>
    </row>
    <row r="51" spans="1:5" x14ac:dyDescent="0.25">
      <c r="A51">
        <v>5</v>
      </c>
      <c r="B51" s="10">
        <v>20</v>
      </c>
      <c r="C51">
        <v>7</v>
      </c>
      <c r="D51">
        <f t="shared" ca="1" si="3"/>
        <v>24</v>
      </c>
      <c r="E51" s="1">
        <f ca="1">DATE('PROFILE DATA'!B$4,A51,C$5)</f>
        <v>43221</v>
      </c>
    </row>
    <row r="52" spans="1:5" x14ac:dyDescent="0.25">
      <c r="A52">
        <v>6</v>
      </c>
      <c r="B52" s="10">
        <v>20</v>
      </c>
      <c r="C52">
        <v>7</v>
      </c>
      <c r="D52">
        <f t="shared" ca="1" si="3"/>
        <v>13</v>
      </c>
      <c r="E52" s="1">
        <f ca="1">DATE('PROFILE DATA'!B$4,A52,C$5)</f>
        <v>43252</v>
      </c>
    </row>
    <row r="53" spans="1:5" x14ac:dyDescent="0.25">
      <c r="A53">
        <v>7</v>
      </c>
      <c r="B53" s="10">
        <v>20</v>
      </c>
      <c r="C53">
        <v>7</v>
      </c>
      <c r="D53">
        <f t="shared" ca="1" si="3"/>
        <v>27</v>
      </c>
      <c r="E53" s="1">
        <f ca="1">DATE('PROFILE DATA'!B$4,A53,C$5)</f>
        <v>43282</v>
      </c>
    </row>
    <row r="54" spans="1:5" x14ac:dyDescent="0.25">
      <c r="A54">
        <v>8</v>
      </c>
      <c r="B54" s="10">
        <v>20</v>
      </c>
      <c r="C54">
        <v>7</v>
      </c>
      <c r="D54">
        <f t="shared" ca="1" si="3"/>
        <v>21</v>
      </c>
      <c r="E54" s="1">
        <f ca="1">DATE('PROFILE DATA'!B$4,A54,C$5)</f>
        <v>43313</v>
      </c>
    </row>
    <row r="55" spans="1:5" x14ac:dyDescent="0.25">
      <c r="A55">
        <v>9</v>
      </c>
      <c r="B55" s="10">
        <v>20</v>
      </c>
      <c r="C55">
        <v>7</v>
      </c>
      <c r="D55">
        <f t="shared" ca="1" si="3"/>
        <v>24</v>
      </c>
      <c r="E55" s="1">
        <f ca="1">DATE('PROFILE DATA'!B$4,A55,C$5)</f>
        <v>43344</v>
      </c>
    </row>
    <row r="56" spans="1:5" x14ac:dyDescent="0.25">
      <c r="A56">
        <v>10</v>
      </c>
      <c r="B56" s="10">
        <v>20</v>
      </c>
      <c r="C56">
        <v>7</v>
      </c>
      <c r="D56">
        <f t="shared" ca="1" si="3"/>
        <v>14</v>
      </c>
      <c r="E56" s="1">
        <f ca="1">DATE('PROFILE DATA'!B$4,A56,C$5)</f>
        <v>43374</v>
      </c>
    </row>
    <row r="57" spans="1:5" x14ac:dyDescent="0.25">
      <c r="A57">
        <v>11</v>
      </c>
      <c r="B57" s="10">
        <v>20</v>
      </c>
      <c r="C57">
        <v>7</v>
      </c>
      <c r="D57">
        <f t="shared" ca="1" si="3"/>
        <v>22</v>
      </c>
      <c r="E57" s="1">
        <f ca="1">DATE('PROFILE DATA'!B$4,A57,C$5)</f>
        <v>43405</v>
      </c>
    </row>
    <row r="58" spans="1:5" x14ac:dyDescent="0.25">
      <c r="A58">
        <v>12</v>
      </c>
      <c r="B58" s="10">
        <v>20</v>
      </c>
      <c r="C58">
        <v>7</v>
      </c>
      <c r="D58">
        <f t="shared" ca="1" si="3"/>
        <v>13</v>
      </c>
      <c r="E58" s="1">
        <f ca="1">DATE('PROFILE DATA'!B$4,A58,C$5)</f>
        <v>43435</v>
      </c>
    </row>
    <row r="59" spans="1:5" x14ac:dyDescent="0.25">
      <c r="A59">
        <v>1</v>
      </c>
      <c r="B59" s="10">
        <v>20</v>
      </c>
      <c r="C59">
        <v>7</v>
      </c>
      <c r="D59">
        <f t="shared" ca="1" si="3"/>
        <v>14</v>
      </c>
      <c r="E59" s="1">
        <f ca="1">DATE('PROFILE DATA'!B$4+1,A59,C$5)</f>
        <v>43466</v>
      </c>
    </row>
    <row r="60" spans="1:5" x14ac:dyDescent="0.25">
      <c r="A60">
        <v>2</v>
      </c>
      <c r="B60" s="10">
        <v>20</v>
      </c>
      <c r="C60">
        <v>7</v>
      </c>
      <c r="D60">
        <f t="shared" ca="1" si="3"/>
        <v>15</v>
      </c>
      <c r="E60" s="1">
        <f ca="1">DATE('PROFILE DATA'!B$4+1,A60,C$5)</f>
        <v>43497</v>
      </c>
    </row>
    <row r="61" spans="1:5" x14ac:dyDescent="0.25">
      <c r="A61">
        <v>3</v>
      </c>
      <c r="B61" s="10">
        <v>20</v>
      </c>
      <c r="C61">
        <v>7</v>
      </c>
      <c r="D61">
        <f t="shared" ca="1" si="3"/>
        <v>27</v>
      </c>
      <c r="E61" s="1">
        <f ca="1">DATE('PROFILE DATA'!B$4+1,A61,C$5)</f>
        <v>43525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5"/>
  <sheetViews>
    <sheetView topLeftCell="A7" workbookViewId="0">
      <selection activeCell="K25" sqref="K25"/>
    </sheetView>
  </sheetViews>
  <sheetFormatPr defaultRowHeight="15" x14ac:dyDescent="0.25"/>
  <cols>
    <col min="2" max="2" width="9.7109375" bestFit="1" customWidth="1"/>
    <col min="7" max="7" width="9.7109375" bestFit="1" customWidth="1"/>
    <col min="10" max="10" width="10.7109375" bestFit="1" customWidth="1"/>
  </cols>
  <sheetData>
    <row r="1" spans="1:11" ht="21" x14ac:dyDescent="0.35">
      <c r="A1" s="3" t="s">
        <v>43</v>
      </c>
    </row>
    <row r="3" spans="1:11" x14ac:dyDescent="0.25">
      <c r="A3" s="15" t="s">
        <v>44</v>
      </c>
      <c r="B3" s="16"/>
      <c r="C3" s="16"/>
      <c r="D3" s="16"/>
      <c r="E3" s="17"/>
      <c r="G3" s="15" t="s">
        <v>65</v>
      </c>
      <c r="H3" s="17"/>
      <c r="J3" t="s">
        <v>74</v>
      </c>
    </row>
    <row r="4" spans="1:11" x14ac:dyDescent="0.25">
      <c r="A4" s="18" t="s">
        <v>45</v>
      </c>
      <c r="B4" s="9">
        <v>0</v>
      </c>
      <c r="C4" s="9">
        <v>200000</v>
      </c>
      <c r="D4" s="9"/>
      <c r="E4" s="19"/>
      <c r="G4" s="18">
        <f>IF('PROFILE DATA'!B18&lt;5,(1.5-0.24*'PROFILE DATA'!B18)*'PROFILE DATA'!B17/100,0.25*'PROFILE DATA'!B17/100)</f>
        <v>100.98</v>
      </c>
      <c r="H4" s="19" t="s">
        <v>68</v>
      </c>
      <c r="J4" s="1">
        <f ca="1">DATE('PROFILE DATA'!B4,RANDBETWEEN(7,11),13)</f>
        <v>43386</v>
      </c>
      <c r="K4">
        <f>875</f>
        <v>875</v>
      </c>
    </row>
    <row r="5" spans="1:11" x14ac:dyDescent="0.25">
      <c r="A5" s="18" t="s">
        <v>47</v>
      </c>
      <c r="B5" s="9">
        <v>300</v>
      </c>
      <c r="C5" s="9">
        <v>2500</v>
      </c>
      <c r="D5" s="9"/>
      <c r="E5" s="19"/>
      <c r="G5" s="18">
        <v>50</v>
      </c>
      <c r="H5" s="19" t="s">
        <v>69</v>
      </c>
    </row>
    <row r="6" spans="1:11" x14ac:dyDescent="0.25">
      <c r="A6" s="18" t="s">
        <v>48</v>
      </c>
      <c r="B6" s="9">
        <f>(C5-B5)/(C4-B4)</f>
        <v>1.0999999999999999E-2</v>
      </c>
      <c r="C6" s="9"/>
      <c r="D6" s="9"/>
      <c r="E6" s="19"/>
      <c r="G6" s="18">
        <f>G4+G5</f>
        <v>150.98000000000002</v>
      </c>
      <c r="H6" s="19" t="s">
        <v>70</v>
      </c>
      <c r="J6" t="s">
        <v>254</v>
      </c>
    </row>
    <row r="7" spans="1:11" x14ac:dyDescent="0.25">
      <c r="A7" s="18" t="s">
        <v>49</v>
      </c>
      <c r="B7" s="9">
        <f>C5-B6*C4</f>
        <v>300</v>
      </c>
      <c r="C7" s="9"/>
      <c r="D7" s="9"/>
      <c r="E7" s="19"/>
      <c r="G7" s="18"/>
      <c r="H7" s="19"/>
      <c r="J7" s="1">
        <f ca="1">DATE('PROFILE DATA'!B4,RANDBETWEEN(1,6),RANDBETWEEN(1,28))</f>
        <v>43253</v>
      </c>
      <c r="K7">
        <f ca="1">ROUND(RANDBETWEEN(925.34*100,1102.45*100)/200,2)</f>
        <v>478.64</v>
      </c>
    </row>
    <row r="8" spans="1:11" x14ac:dyDescent="0.25">
      <c r="A8" s="18"/>
      <c r="B8" s="9"/>
      <c r="C8" s="9"/>
      <c r="D8" s="9"/>
      <c r="E8" s="19"/>
      <c r="G8" s="28">
        <f>DATE(2018,'PROFILE DATA'!B9,1)</f>
        <v>43160</v>
      </c>
      <c r="H8" s="19">
        <f>G6</f>
        <v>150.98000000000002</v>
      </c>
      <c r="J8" s="1">
        <f ca="1">J7+180</f>
        <v>43433</v>
      </c>
      <c r="K8">
        <f ca="1">K7</f>
        <v>478.64</v>
      </c>
    </row>
    <row r="9" spans="1:11" x14ac:dyDescent="0.25">
      <c r="A9" s="18" t="s">
        <v>50</v>
      </c>
      <c r="B9" s="9">
        <f>B6*'PROFILE DATA'!B14+B7</f>
        <v>520</v>
      </c>
      <c r="C9" s="9"/>
      <c r="D9" s="9"/>
      <c r="E9" s="19"/>
      <c r="G9" s="18"/>
      <c r="H9" s="19"/>
    </row>
    <row r="10" spans="1:11" x14ac:dyDescent="0.25">
      <c r="A10" s="18" t="s">
        <v>51</v>
      </c>
      <c r="B10" s="9">
        <v>1</v>
      </c>
      <c r="C10" s="9">
        <v>2</v>
      </c>
      <c r="D10" s="9">
        <v>3</v>
      </c>
      <c r="E10" s="19">
        <v>4</v>
      </c>
      <c r="G10" s="18" t="s">
        <v>77</v>
      </c>
      <c r="H10" s="19">
        <v>49.5</v>
      </c>
    </row>
    <row r="11" spans="1:11" x14ac:dyDescent="0.25">
      <c r="A11" s="18" t="s">
        <v>52</v>
      </c>
      <c r="B11" s="9">
        <f ca="1">RANDBETWEEN(30,50)</f>
        <v>47</v>
      </c>
      <c r="C11" s="9">
        <f ca="1">RANDBETWEEN(10,20)</f>
        <v>17</v>
      </c>
      <c r="D11" s="9">
        <f ca="1">RANDBETWEEN(10,20)</f>
        <v>17</v>
      </c>
      <c r="E11" s="19">
        <f ca="1">100-SUM(B11:D11)</f>
        <v>19</v>
      </c>
      <c r="G11" s="18"/>
      <c r="H11" s="19"/>
    </row>
    <row r="12" spans="1:11" x14ac:dyDescent="0.25">
      <c r="A12" s="18" t="s">
        <v>46</v>
      </c>
      <c r="B12" s="9">
        <f ca="1">B11*$B9/100</f>
        <v>244.4</v>
      </c>
      <c r="C12" s="9">
        <f t="shared" ref="C12:E12" ca="1" si="0">C11*$B9/100</f>
        <v>88.4</v>
      </c>
      <c r="D12" s="9">
        <f t="shared" ca="1" si="0"/>
        <v>88.4</v>
      </c>
      <c r="E12" s="19">
        <f t="shared" ca="1" si="0"/>
        <v>98.8</v>
      </c>
      <c r="G12" s="18"/>
      <c r="H12" s="19"/>
    </row>
    <row r="13" spans="1:11" x14ac:dyDescent="0.25">
      <c r="A13" s="20" t="s">
        <v>30</v>
      </c>
      <c r="B13" s="21">
        <f ca="1">DATE('PROFILE DATA'!$B$4,RANDBETWEEN(1,3),RANDBETWEEN(1,28))</f>
        <v>43164</v>
      </c>
      <c r="C13" s="21">
        <f ca="1">DATE('PROFILE DATA'!$B$4,RANDBETWEEN(3,6),RANDBETWEEN(1,28))</f>
        <v>43217</v>
      </c>
      <c r="D13" s="21">
        <f ca="1">DATE('PROFILE DATA'!$B$4,RANDBETWEEN(6,9),RANDBETWEEN(1,28))</f>
        <v>43348</v>
      </c>
      <c r="E13" s="22">
        <f ca="1">DATE('PROFILE DATA'!$B$4,RANDBETWEEN(9,12),RANDBETWEEN(1,28))</f>
        <v>43345</v>
      </c>
      <c r="G13" s="20"/>
      <c r="H13" s="25"/>
    </row>
    <row r="15" spans="1:11" x14ac:dyDescent="0.25">
      <c r="A15" s="15" t="s">
        <v>53</v>
      </c>
      <c r="B15" s="16"/>
      <c r="C15" s="16"/>
      <c r="D15" s="16"/>
      <c r="E15" s="16"/>
      <c r="F15" s="16"/>
      <c r="G15" s="16"/>
      <c r="H15" s="17"/>
    </row>
    <row r="16" spans="1:11" x14ac:dyDescent="0.25">
      <c r="A16" s="18">
        <v>42</v>
      </c>
      <c r="B16" s="9" t="s">
        <v>60</v>
      </c>
      <c r="C16" s="9"/>
      <c r="D16" s="9"/>
      <c r="E16" s="9"/>
      <c r="F16" s="9"/>
      <c r="G16" s="9"/>
      <c r="H16" s="19"/>
    </row>
    <row r="17" spans="1:8" x14ac:dyDescent="0.25">
      <c r="A17" s="18">
        <f>'PROFILE DATA'!B15</f>
        <v>32</v>
      </c>
      <c r="B17" s="9" t="s">
        <v>54</v>
      </c>
      <c r="C17" s="9"/>
      <c r="D17" s="9"/>
      <c r="E17" s="9"/>
      <c r="F17" s="9"/>
      <c r="G17" s="9"/>
      <c r="H17" s="19"/>
    </row>
    <row r="18" spans="1:8" x14ac:dyDescent="0.25">
      <c r="A18" s="18">
        <v>2.5</v>
      </c>
      <c r="B18" s="9" t="s">
        <v>56</v>
      </c>
      <c r="C18" s="9"/>
      <c r="D18" s="9"/>
      <c r="E18" s="9"/>
      <c r="F18" s="9"/>
      <c r="G18" s="9"/>
      <c r="H18" s="19"/>
    </row>
    <row r="19" spans="1:8" x14ac:dyDescent="0.25">
      <c r="A19" s="18"/>
      <c r="B19" s="9"/>
      <c r="C19" s="9"/>
      <c r="D19" s="9"/>
      <c r="E19" s="9"/>
      <c r="F19" s="9"/>
      <c r="G19" s="9"/>
      <c r="H19" s="19"/>
    </row>
    <row r="20" spans="1:8" x14ac:dyDescent="0.25">
      <c r="A20" s="18"/>
      <c r="B20" s="9"/>
      <c r="C20" s="9"/>
      <c r="D20" s="9"/>
      <c r="E20" s="9" t="s">
        <v>58</v>
      </c>
      <c r="F20" s="9"/>
      <c r="G20" s="9" t="s">
        <v>63</v>
      </c>
      <c r="H20" s="19"/>
    </row>
    <row r="21" spans="1:8" x14ac:dyDescent="0.25">
      <c r="A21" s="18"/>
      <c r="B21" s="9"/>
      <c r="C21" s="9" t="s">
        <v>57</v>
      </c>
      <c r="D21" s="9" t="s">
        <v>45</v>
      </c>
      <c r="E21" s="9" t="s">
        <v>59</v>
      </c>
      <c r="F21" s="9"/>
      <c r="G21" s="9" t="s">
        <v>10</v>
      </c>
      <c r="H21" s="19" t="s">
        <v>62</v>
      </c>
    </row>
    <row r="22" spans="1:8" x14ac:dyDescent="0.25">
      <c r="A22" s="18">
        <f>15*A18</f>
        <v>37.5</v>
      </c>
      <c r="B22" s="23">
        <f>DATE('PROFILE DATA'!B$4,1,3)</f>
        <v>43103</v>
      </c>
      <c r="C22" s="9">
        <v>16</v>
      </c>
      <c r="D22" s="9">
        <f ca="1">RANDBETWEEN(75,130)*A$16/100</f>
        <v>31.5</v>
      </c>
      <c r="E22" s="9">
        <f ca="1">C22-D22/A$17</f>
        <v>15.015625</v>
      </c>
      <c r="F22" s="9"/>
      <c r="G22" s="23">
        <f ca="1">VLOOKUP(H22,A$22:B$475,2,FALSE)</f>
        <v>43103</v>
      </c>
      <c r="H22" s="19">
        <f ca="1">IF(ROWS(H$22:H22)&gt;SUMPRODUCT((A$22:A$475&lt;&gt;"")+0),"",INDEX($A$22:$A$475,_xlfn.AGGREGATE(15,6,(ROW($A$22:$A$475)-ROW($A$22)+1)/($A$22:$A$475&lt;&gt;""),ROWS(H$22:H22))))</f>
        <v>37.5</v>
      </c>
    </row>
    <row r="23" spans="1:8" x14ac:dyDescent="0.25">
      <c r="A23" s="18" t="str">
        <f t="shared" ref="A23:A86" ca="1" si="1">IF(E22&lt;2,A$18*(16-E22),"")</f>
        <v/>
      </c>
      <c r="B23" s="23">
        <f>B22+1</f>
        <v>43104</v>
      </c>
      <c r="C23" s="9">
        <f ca="1">IF(E22&lt;2,16,E22)</f>
        <v>15.015625</v>
      </c>
      <c r="D23" s="9">
        <f t="shared" ref="D23:D37" ca="1" si="2">RANDBETWEEN(75,130)*A$16/100</f>
        <v>43.26</v>
      </c>
      <c r="E23" s="9">
        <f ca="1">C23-D23/A$17</f>
        <v>13.66375</v>
      </c>
      <c r="F23" s="9"/>
      <c r="G23" s="23">
        <f t="shared" ref="G23:G86" ca="1" si="3">VLOOKUP(H23,A$22:B$475,2,FALSE)</f>
        <v>43115</v>
      </c>
      <c r="H23" s="19">
        <f ca="1">IF(ROWS(H$22:H23)&gt;SUMPRODUCT((A$22:A$475&lt;&gt;"")+0),"",INDEX($A$22:$A$475,_xlfn.AGGREGATE(15,6,(ROW($A$22:$A$475)-ROW($A$22)+1)/($A$22:$A$475&lt;&gt;""),ROWS(H$22:H23))))</f>
        <v>39.178125000000001</v>
      </c>
    </row>
    <row r="24" spans="1:8" x14ac:dyDescent="0.25">
      <c r="A24" s="18" t="str">
        <f t="shared" ca="1" si="1"/>
        <v/>
      </c>
      <c r="B24" s="23">
        <f t="shared" ref="B24:B32" si="4">B23+1</f>
        <v>43105</v>
      </c>
      <c r="C24" s="9">
        <f t="shared" ref="C24:C32" ca="1" si="5">IF(E23&lt;2,16,E23)</f>
        <v>13.66375</v>
      </c>
      <c r="D24" s="9">
        <f t="shared" ca="1" si="2"/>
        <v>32.76</v>
      </c>
      <c r="E24" s="9">
        <f t="shared" ref="E24:E32" ca="1" si="6">C24-D24/A$17</f>
        <v>12.64</v>
      </c>
      <c r="F24" s="9"/>
      <c r="G24" s="23">
        <f t="shared" ca="1" si="3"/>
        <v>43125</v>
      </c>
      <c r="H24" s="19">
        <f ca="1">IF(ROWS(H$22:H24)&gt;SUMPRODUCT((A$22:A$475&lt;&gt;"")+0),"",INDEX($A$22:$A$475,_xlfn.AGGREGATE(15,6,(ROW($A$22:$A$475)-ROW($A$22)+1)/($A$22:$A$475&lt;&gt;""),ROWS(H$22:H24))))</f>
        <v>35.9296875</v>
      </c>
    </row>
    <row r="25" spans="1:8" x14ac:dyDescent="0.25">
      <c r="A25" s="18" t="str">
        <f t="shared" ca="1" si="1"/>
        <v/>
      </c>
      <c r="B25" s="23">
        <f t="shared" si="4"/>
        <v>43106</v>
      </c>
      <c r="C25" s="9">
        <f t="shared" ca="1" si="5"/>
        <v>12.64</v>
      </c>
      <c r="D25" s="9">
        <f t="shared" ca="1" si="2"/>
        <v>36.119999999999997</v>
      </c>
      <c r="E25" s="9">
        <f t="shared" ca="1" si="6"/>
        <v>11.51125</v>
      </c>
      <c r="F25" s="9"/>
      <c r="G25" s="23">
        <f t="shared" ca="1" si="3"/>
        <v>43136</v>
      </c>
      <c r="H25" s="19">
        <f ca="1">IF(ROWS(H$22:H25)&gt;SUMPRODUCT((A$22:A$475&lt;&gt;"")+0),"",INDEX($A$22:$A$475,_xlfn.AGGREGATE(15,6,(ROW($A$22:$A$475)-ROW($A$22)+1)/($A$22:$A$475&lt;&gt;""),ROWS(H$22:H25))))</f>
        <v>37.2421875</v>
      </c>
    </row>
    <row r="26" spans="1:8" x14ac:dyDescent="0.25">
      <c r="A26" s="18" t="str">
        <f t="shared" ca="1" si="1"/>
        <v/>
      </c>
      <c r="B26" s="23">
        <f t="shared" si="4"/>
        <v>43107</v>
      </c>
      <c r="C26" s="9">
        <f t="shared" ca="1" si="5"/>
        <v>11.51125</v>
      </c>
      <c r="D26" s="9">
        <f t="shared" ca="1" si="2"/>
        <v>43.68</v>
      </c>
      <c r="E26" s="9">
        <f t="shared" ca="1" si="6"/>
        <v>10.14625</v>
      </c>
      <c r="F26" s="9"/>
      <c r="G26" s="23">
        <f t="shared" ca="1" si="3"/>
        <v>43147</v>
      </c>
      <c r="H26" s="19">
        <f ca="1">IF(ROWS(H$22:H26)&gt;SUMPRODUCT((A$22:A$475&lt;&gt;"")+0),"",INDEX($A$22:$A$475,_xlfn.AGGREGATE(15,6,(ROW($A$22:$A$475)-ROW($A$22)+1)/($A$22:$A$475&lt;&gt;""),ROWS(H$22:H26))))</f>
        <v>36.782812500000006</v>
      </c>
    </row>
    <row r="27" spans="1:8" x14ac:dyDescent="0.25">
      <c r="A27" s="18" t="str">
        <f t="shared" ca="1" si="1"/>
        <v/>
      </c>
      <c r="B27" s="23">
        <f t="shared" si="4"/>
        <v>43108</v>
      </c>
      <c r="C27" s="9">
        <f t="shared" ca="1" si="5"/>
        <v>10.14625</v>
      </c>
      <c r="D27" s="9">
        <f t="shared" ca="1" si="2"/>
        <v>33.6</v>
      </c>
      <c r="E27" s="9">
        <f t="shared" ca="1" si="6"/>
        <v>9.0962499999999995</v>
      </c>
      <c r="F27" s="9"/>
      <c r="G27" s="23">
        <f t="shared" ca="1" si="3"/>
        <v>43158</v>
      </c>
      <c r="H27" s="19">
        <f ca="1">IF(ROWS(H$22:H27)&gt;SUMPRODUCT((A$22:A$475&lt;&gt;"")+0),"",INDEX($A$22:$A$475,_xlfn.AGGREGATE(15,6,(ROW($A$22:$A$475)-ROW($A$22)+1)/($A$22:$A$475&lt;&gt;""),ROWS(H$22:H27))))</f>
        <v>36.225000000000001</v>
      </c>
    </row>
    <row r="28" spans="1:8" x14ac:dyDescent="0.25">
      <c r="A28" s="18" t="str">
        <f t="shared" ca="1" si="1"/>
        <v/>
      </c>
      <c r="B28" s="23">
        <f t="shared" si="4"/>
        <v>43109</v>
      </c>
      <c r="C28" s="9">
        <f t="shared" ca="1" si="5"/>
        <v>9.0962499999999995</v>
      </c>
      <c r="D28" s="9">
        <f t="shared" ca="1" si="2"/>
        <v>54.18</v>
      </c>
      <c r="E28" s="9">
        <f t="shared" ca="1" si="6"/>
        <v>7.4031249999999993</v>
      </c>
      <c r="F28" s="9"/>
      <c r="G28" s="23">
        <f t="shared" ca="1" si="3"/>
        <v>43169</v>
      </c>
      <c r="H28" s="19">
        <f ca="1">IF(ROWS(H$22:H28)&gt;SUMPRODUCT((A$22:A$475&lt;&gt;"")+0),"",INDEX($A$22:$A$475,_xlfn.AGGREGATE(15,6,(ROW($A$22:$A$475)-ROW($A$22)+1)/($A$22:$A$475&lt;&gt;""),ROWS(H$22:H28))))</f>
        <v>37.439062500000006</v>
      </c>
    </row>
    <row r="29" spans="1:8" x14ac:dyDescent="0.25">
      <c r="A29" s="18" t="str">
        <f t="shared" ca="1" si="1"/>
        <v/>
      </c>
      <c r="B29" s="23">
        <f t="shared" si="4"/>
        <v>43110</v>
      </c>
      <c r="C29" s="9">
        <f t="shared" ca="1" si="5"/>
        <v>7.4031249999999993</v>
      </c>
      <c r="D29" s="9">
        <f t="shared" ca="1" si="2"/>
        <v>34.020000000000003</v>
      </c>
      <c r="E29" s="9">
        <f t="shared" ca="1" si="6"/>
        <v>6.339999999999999</v>
      </c>
      <c r="F29" s="9"/>
      <c r="G29" s="23">
        <f t="shared" ca="1" si="3"/>
        <v>43179</v>
      </c>
      <c r="H29" s="19">
        <f ca="1">IF(ROWS(H$22:H29)&gt;SUMPRODUCT((A$22:A$475&lt;&gt;"")+0),"",INDEX($A$22:$A$475,_xlfn.AGGREGATE(15,6,(ROW($A$22:$A$475)-ROW($A$22)+1)/($A$22:$A$475&lt;&gt;""),ROWS(H$22:H29))))</f>
        <v>36.5859375</v>
      </c>
    </row>
    <row r="30" spans="1:8" x14ac:dyDescent="0.25">
      <c r="A30" s="18" t="str">
        <f t="shared" ca="1" si="1"/>
        <v/>
      </c>
      <c r="B30" s="23">
        <f t="shared" si="4"/>
        <v>43111</v>
      </c>
      <c r="C30" s="9">
        <f t="shared" ca="1" si="5"/>
        <v>6.339999999999999</v>
      </c>
      <c r="D30" s="9">
        <f t="shared" ca="1" si="2"/>
        <v>44.52</v>
      </c>
      <c r="E30" s="9">
        <f t="shared" ca="1" si="6"/>
        <v>4.9487499999999986</v>
      </c>
      <c r="F30" s="9"/>
      <c r="G30" s="23">
        <f t="shared" ca="1" si="3"/>
        <v>43190</v>
      </c>
      <c r="H30" s="19">
        <f ca="1">IF(ROWS(H$22:H30)&gt;SUMPRODUCT((A$22:A$475&lt;&gt;"")+0),"",INDEX($A$22:$A$475,_xlfn.AGGREGATE(15,6,(ROW($A$22:$A$475)-ROW($A$22)+1)/($A$22:$A$475&lt;&gt;""),ROWS(H$22:H30))))</f>
        <v>36.979687500000004</v>
      </c>
    </row>
    <row r="31" spans="1:8" x14ac:dyDescent="0.25">
      <c r="A31" s="18" t="str">
        <f t="shared" ca="1" si="1"/>
        <v/>
      </c>
      <c r="B31" s="23">
        <f t="shared" si="4"/>
        <v>43112</v>
      </c>
      <c r="C31" s="9">
        <f t="shared" ca="1" si="5"/>
        <v>4.9487499999999986</v>
      </c>
      <c r="D31" s="9">
        <f t="shared" ca="1" si="2"/>
        <v>50.82</v>
      </c>
      <c r="E31" s="9">
        <f t="shared" ca="1" si="6"/>
        <v>3.3606249999999989</v>
      </c>
      <c r="F31" s="9"/>
      <c r="G31" s="23">
        <f t="shared" ca="1" si="3"/>
        <v>43202</v>
      </c>
      <c r="H31" s="19">
        <f ca="1">IF(ROWS(H$22:H31)&gt;SUMPRODUCT((A$22:A$475&lt;&gt;"")+0),"",INDEX($A$22:$A$475,_xlfn.AGGREGATE(15,6,(ROW($A$22:$A$475)-ROW($A$22)+1)/($A$22:$A$475&lt;&gt;""),ROWS(H$22:H31))))</f>
        <v>36.225000000000009</v>
      </c>
    </row>
    <row r="32" spans="1:8" x14ac:dyDescent="0.25">
      <c r="A32" s="18" t="str">
        <f t="shared" ca="1" si="1"/>
        <v/>
      </c>
      <c r="B32" s="23">
        <f t="shared" si="4"/>
        <v>43113</v>
      </c>
      <c r="C32" s="9">
        <f t="shared" ca="1" si="5"/>
        <v>3.3606249999999989</v>
      </c>
      <c r="D32" s="9">
        <f t="shared" ca="1" si="2"/>
        <v>42.84</v>
      </c>
      <c r="E32" s="9">
        <f t="shared" ca="1" si="6"/>
        <v>2.0218749999999988</v>
      </c>
      <c r="F32" s="9"/>
      <c r="G32" s="23">
        <f t="shared" ca="1" si="3"/>
        <v>43212</v>
      </c>
      <c r="H32" s="19">
        <f ca="1">IF(ROWS(H$22:H32)&gt;SUMPRODUCT((A$22:A$475&lt;&gt;"")+0),"",INDEX($A$22:$A$475,_xlfn.AGGREGATE(15,6,(ROW($A$22:$A$475)-ROW($A$22)+1)/($A$22:$A$475&lt;&gt;""),ROWS(H$22:H32))))</f>
        <v>35.174999999999997</v>
      </c>
    </row>
    <row r="33" spans="1:8" x14ac:dyDescent="0.25">
      <c r="A33" s="18" t="str">
        <f t="shared" ca="1" si="1"/>
        <v/>
      </c>
      <c r="B33" s="23">
        <f>B32+1</f>
        <v>43114</v>
      </c>
      <c r="C33" s="9">
        <f ca="1">IF(E32&lt;2,16,E32)</f>
        <v>2.0218749999999988</v>
      </c>
      <c r="D33" s="9">
        <f t="shared" ca="1" si="2"/>
        <v>54.18</v>
      </c>
      <c r="E33" s="9">
        <f ca="1">C33-D33/A$17</f>
        <v>0.32874999999999877</v>
      </c>
      <c r="F33" s="9"/>
      <c r="G33" s="23">
        <f t="shared" ca="1" si="3"/>
        <v>43223</v>
      </c>
      <c r="H33" s="19">
        <f ca="1">IF(ROWS(H$22:H33)&gt;SUMPRODUCT((A$22:A$475&lt;&gt;"")+0),"",INDEX($A$22:$A$475,_xlfn.AGGREGATE(15,6,(ROW($A$22:$A$475)-ROW($A$22)+1)/($A$22:$A$475&lt;&gt;""),ROWS(H$22:H33))))</f>
        <v>37.307812500000004</v>
      </c>
    </row>
    <row r="34" spans="1:8" x14ac:dyDescent="0.25">
      <c r="A34" s="18">
        <f t="shared" ca="1" si="1"/>
        <v>39.178125000000001</v>
      </c>
      <c r="B34" s="23">
        <f t="shared" ref="B34:B97" si="7">B33+1</f>
        <v>43115</v>
      </c>
      <c r="C34" s="9">
        <f t="shared" ref="C34:C37" ca="1" si="8">IF(E33&lt;2,16,E33)</f>
        <v>16</v>
      </c>
      <c r="D34" s="9">
        <f t="shared" ca="1" si="2"/>
        <v>40.32</v>
      </c>
      <c r="E34" s="9">
        <f t="shared" ref="E34:E37" ca="1" si="9">C34-D34/A$17</f>
        <v>14.74</v>
      </c>
      <c r="F34" s="9"/>
      <c r="G34" s="23">
        <f t="shared" ca="1" si="3"/>
        <v>43234</v>
      </c>
      <c r="H34" s="19">
        <f ca="1">IF(ROWS(H$22:H34)&gt;SUMPRODUCT((A$22:A$475&lt;&gt;"")+0),"",INDEX($A$22:$A$475,_xlfn.AGGREGATE(15,6,(ROW($A$22:$A$475)-ROW($A$22)+1)/($A$22:$A$475&lt;&gt;""),ROWS(H$22:H34))))</f>
        <v>38.948437500000004</v>
      </c>
    </row>
    <row r="35" spans="1:8" x14ac:dyDescent="0.25">
      <c r="A35" s="18" t="str">
        <f t="shared" ca="1" si="1"/>
        <v/>
      </c>
      <c r="B35" s="23">
        <f t="shared" si="7"/>
        <v>43116</v>
      </c>
      <c r="C35" s="9">
        <f t="shared" ca="1" si="8"/>
        <v>14.74</v>
      </c>
      <c r="D35" s="9">
        <f t="shared" ca="1" si="2"/>
        <v>49.14</v>
      </c>
      <c r="E35" s="9">
        <f t="shared" ca="1" si="9"/>
        <v>13.204375000000001</v>
      </c>
      <c r="F35" s="9"/>
      <c r="G35" s="23">
        <f t="shared" ca="1" si="3"/>
        <v>43245</v>
      </c>
      <c r="H35" s="19">
        <f ca="1">IF(ROWS(H$22:H35)&gt;SUMPRODUCT((A$22:A$475&lt;&gt;"")+0),"",INDEX($A$22:$A$475,_xlfn.AGGREGATE(15,6,(ROW($A$22:$A$475)-ROW($A$22)+1)/($A$22:$A$475&lt;&gt;""),ROWS(H$22:H35))))</f>
        <v>36.9140625</v>
      </c>
    </row>
    <row r="36" spans="1:8" x14ac:dyDescent="0.25">
      <c r="A36" s="18" t="str">
        <f t="shared" ca="1" si="1"/>
        <v/>
      </c>
      <c r="B36" s="23">
        <f t="shared" si="7"/>
        <v>43117</v>
      </c>
      <c r="C36" s="9">
        <f t="shared" ca="1" si="8"/>
        <v>13.204375000000001</v>
      </c>
      <c r="D36" s="9">
        <f t="shared" ca="1" si="2"/>
        <v>45.78</v>
      </c>
      <c r="E36" s="9">
        <f t="shared" ca="1" si="9"/>
        <v>11.77375</v>
      </c>
      <c r="F36" s="9"/>
      <c r="G36" s="23">
        <f t="shared" ca="1" si="3"/>
        <v>43256</v>
      </c>
      <c r="H36" s="19">
        <f ca="1">IF(ROWS(H$22:H36)&gt;SUMPRODUCT((A$22:A$475&lt;&gt;"")+0),"",INDEX($A$22:$A$475,_xlfn.AGGREGATE(15,6,(ROW($A$22:$A$475)-ROW($A$22)+1)/($A$22:$A$475&lt;&gt;""),ROWS(H$22:H36))))</f>
        <v>36.946874999999999</v>
      </c>
    </row>
    <row r="37" spans="1:8" x14ac:dyDescent="0.25">
      <c r="A37" s="18" t="str">
        <f t="shared" ca="1" si="1"/>
        <v/>
      </c>
      <c r="B37" s="23">
        <f t="shared" si="7"/>
        <v>43118</v>
      </c>
      <c r="C37" s="9">
        <f t="shared" ca="1" si="8"/>
        <v>11.77375</v>
      </c>
      <c r="D37" s="9">
        <f t="shared" ca="1" si="2"/>
        <v>53.34</v>
      </c>
      <c r="E37" s="9">
        <f t="shared" ca="1" si="9"/>
        <v>10.106874999999999</v>
      </c>
      <c r="F37" s="9"/>
      <c r="G37" s="23">
        <f t="shared" ca="1" si="3"/>
        <v>43266</v>
      </c>
      <c r="H37" s="19">
        <f ca="1">IF(ROWS(H$22:H37)&gt;SUMPRODUCT((A$22:A$475&lt;&gt;"")+0),"",INDEX($A$22:$A$475,_xlfn.AGGREGATE(15,6,(ROW($A$22:$A$475)-ROW($A$22)+1)/($A$22:$A$475&lt;&gt;""),ROWS(H$22:H37))))</f>
        <v>35.470312500000006</v>
      </c>
    </row>
    <row r="38" spans="1:8" x14ac:dyDescent="0.25">
      <c r="A38" s="18" t="str">
        <f t="shared" ca="1" si="1"/>
        <v/>
      </c>
      <c r="B38" s="23">
        <f t="shared" si="7"/>
        <v>43119</v>
      </c>
      <c r="C38" s="9">
        <f t="shared" ref="C38:C101" ca="1" si="10">IF(E37&lt;2,16,E37)</f>
        <v>10.106874999999999</v>
      </c>
      <c r="D38" s="9">
        <f t="shared" ref="D38:D101" ca="1" si="11">RANDBETWEEN(75,130)*A$16/100</f>
        <v>44.94</v>
      </c>
      <c r="E38" s="9">
        <f t="shared" ref="E38:E101" ca="1" si="12">C38-D38/A$17</f>
        <v>8.7024999999999988</v>
      </c>
      <c r="F38" s="9"/>
      <c r="G38" s="23">
        <f t="shared" ca="1" si="3"/>
        <v>43277</v>
      </c>
      <c r="H38" s="19">
        <f ca="1">IF(ROWS(H$22:H38)&gt;SUMPRODUCT((A$22:A$475&lt;&gt;"")+0),"",INDEX($A$22:$A$475,_xlfn.AGGREGATE(15,6,(ROW($A$22:$A$475)-ROW($A$22)+1)/($A$22:$A$475&lt;&gt;""),ROWS(H$22:H38))))</f>
        <v>37.274999999999999</v>
      </c>
    </row>
    <row r="39" spans="1:8" x14ac:dyDescent="0.25">
      <c r="A39" s="18" t="str">
        <f t="shared" ca="1" si="1"/>
        <v/>
      </c>
      <c r="B39" s="23">
        <f t="shared" si="7"/>
        <v>43120</v>
      </c>
      <c r="C39" s="9">
        <f t="shared" ca="1" si="10"/>
        <v>8.7024999999999988</v>
      </c>
      <c r="D39" s="9">
        <f t="shared" ca="1" si="11"/>
        <v>35.28</v>
      </c>
      <c r="E39" s="9">
        <f t="shared" ca="1" si="12"/>
        <v>7.5999999999999988</v>
      </c>
      <c r="F39" s="9"/>
      <c r="G39" s="23">
        <f t="shared" ca="1" si="3"/>
        <v>43245</v>
      </c>
      <c r="H39" s="19">
        <f ca="1">IF(ROWS(H$22:H39)&gt;SUMPRODUCT((A$22:A$475&lt;&gt;"")+0),"",INDEX($A$22:$A$475,_xlfn.AGGREGATE(15,6,(ROW($A$22:$A$475)-ROW($A$22)+1)/($A$22:$A$475&lt;&gt;""),ROWS(H$22:H39))))</f>
        <v>36.9140625</v>
      </c>
    </row>
    <row r="40" spans="1:8" x14ac:dyDescent="0.25">
      <c r="A40" s="18" t="str">
        <f t="shared" ca="1" si="1"/>
        <v/>
      </c>
      <c r="B40" s="23">
        <f t="shared" si="7"/>
        <v>43121</v>
      </c>
      <c r="C40" s="9">
        <f t="shared" ca="1" si="10"/>
        <v>7.5999999999999988</v>
      </c>
      <c r="D40" s="9">
        <f t="shared" ca="1" si="11"/>
        <v>49.56</v>
      </c>
      <c r="E40" s="9">
        <f t="shared" ca="1" si="12"/>
        <v>6.0512499999999987</v>
      </c>
      <c r="F40" s="9"/>
      <c r="G40" s="23">
        <f t="shared" ca="1" si="3"/>
        <v>43299</v>
      </c>
      <c r="H40" s="19">
        <f ca="1">IF(ROWS(H$22:H40)&gt;SUMPRODUCT((A$22:A$475&lt;&gt;"")+0),"",INDEX($A$22:$A$475,_xlfn.AGGREGATE(15,6,(ROW($A$22:$A$475)-ROW($A$22)+1)/($A$22:$A$475&lt;&gt;""),ROWS(H$22:H40))))</f>
        <v>37.865625000000001</v>
      </c>
    </row>
    <row r="41" spans="1:8" x14ac:dyDescent="0.25">
      <c r="A41" s="18" t="str">
        <f t="shared" ca="1" si="1"/>
        <v/>
      </c>
      <c r="B41" s="23">
        <f t="shared" si="7"/>
        <v>43122</v>
      </c>
      <c r="C41" s="9">
        <f t="shared" ca="1" si="10"/>
        <v>6.0512499999999987</v>
      </c>
      <c r="D41" s="9">
        <f t="shared" ca="1" si="11"/>
        <v>54.6</v>
      </c>
      <c r="E41" s="9">
        <f t="shared" ca="1" si="12"/>
        <v>4.3449999999999989</v>
      </c>
      <c r="F41" s="9"/>
      <c r="G41" s="23">
        <f t="shared" ca="1" si="3"/>
        <v>43310</v>
      </c>
      <c r="H41" s="19">
        <f ca="1">IF(ROWS(H$22:H41)&gt;SUMPRODUCT((A$22:A$475&lt;&gt;"")+0),"",INDEX($A$22:$A$475,_xlfn.AGGREGATE(15,6,(ROW($A$22:$A$475)-ROW($A$22)+1)/($A$22:$A$475&lt;&gt;""),ROWS(H$22:H41))))</f>
        <v>38.685937500000001</v>
      </c>
    </row>
    <row r="42" spans="1:8" x14ac:dyDescent="0.25">
      <c r="A42" s="18" t="str">
        <f t="shared" ca="1" si="1"/>
        <v/>
      </c>
      <c r="B42" s="23">
        <f t="shared" si="7"/>
        <v>43123</v>
      </c>
      <c r="C42" s="9">
        <f t="shared" ca="1" si="10"/>
        <v>4.3449999999999989</v>
      </c>
      <c r="D42" s="9">
        <f t="shared" ca="1" si="11"/>
        <v>43.26</v>
      </c>
      <c r="E42" s="9">
        <f t="shared" ca="1" si="12"/>
        <v>2.9931249999999991</v>
      </c>
      <c r="F42" s="9"/>
      <c r="G42" s="23">
        <f t="shared" ca="1" si="3"/>
        <v>43321</v>
      </c>
      <c r="H42" s="19">
        <f ca="1">IF(ROWS(H$22:H42)&gt;SUMPRODUCT((A$22:A$475&lt;&gt;"")+0),"",INDEX($A$22:$A$475,_xlfn.AGGREGATE(15,6,(ROW($A$22:$A$475)-ROW($A$22)+1)/($A$22:$A$475&lt;&gt;""),ROWS(H$22:H42))))</f>
        <v>37.635937500000004</v>
      </c>
    </row>
    <row r="43" spans="1:8" x14ac:dyDescent="0.25">
      <c r="A43" s="18" t="str">
        <f t="shared" ca="1" si="1"/>
        <v/>
      </c>
      <c r="B43" s="23">
        <f t="shared" si="7"/>
        <v>43124</v>
      </c>
      <c r="C43" s="9">
        <f t="shared" ca="1" si="10"/>
        <v>2.9931249999999991</v>
      </c>
      <c r="D43" s="9">
        <f t="shared" ca="1" si="11"/>
        <v>43.68</v>
      </c>
      <c r="E43" s="9">
        <f t="shared" ca="1" si="12"/>
        <v>1.6281249999999992</v>
      </c>
      <c r="F43" s="9"/>
      <c r="G43" s="23">
        <f t="shared" ca="1" si="3"/>
        <v>43333</v>
      </c>
      <c r="H43" s="19">
        <f ca="1">IF(ROWS(H$22:H43)&gt;SUMPRODUCT((A$22:A$475&lt;&gt;"")+0),"",INDEX($A$22:$A$475,_xlfn.AGGREGATE(15,6,(ROW($A$22:$A$475)-ROW($A$22)+1)/($A$22:$A$475&lt;&gt;""),ROWS(H$22:H43))))</f>
        <v>38.784375000000004</v>
      </c>
    </row>
    <row r="44" spans="1:8" x14ac:dyDescent="0.25">
      <c r="A44" s="18">
        <f t="shared" ca="1" si="1"/>
        <v>35.9296875</v>
      </c>
      <c r="B44" s="23">
        <f t="shared" si="7"/>
        <v>43125</v>
      </c>
      <c r="C44" s="9">
        <f t="shared" ca="1" si="10"/>
        <v>16</v>
      </c>
      <c r="D44" s="9">
        <f t="shared" ca="1" si="11"/>
        <v>44.1</v>
      </c>
      <c r="E44" s="9">
        <f t="shared" ca="1" si="12"/>
        <v>14.621874999999999</v>
      </c>
      <c r="F44" s="9"/>
      <c r="G44" s="23">
        <f t="shared" ca="1" si="3"/>
        <v>43343</v>
      </c>
      <c r="H44" s="19">
        <f ca="1">IF(ROWS(H$22:H44)&gt;SUMPRODUCT((A$22:A$475&lt;&gt;"")+0),"",INDEX($A$22:$A$475,_xlfn.AGGREGATE(15,6,(ROW($A$22:$A$475)-ROW($A$22)+1)/($A$22:$A$475&lt;&gt;""),ROWS(H$22:H44))))</f>
        <v>36.618750000000006</v>
      </c>
    </row>
    <row r="45" spans="1:8" x14ac:dyDescent="0.25">
      <c r="A45" s="18" t="str">
        <f t="shared" ca="1" si="1"/>
        <v/>
      </c>
      <c r="B45" s="23">
        <f t="shared" si="7"/>
        <v>43126</v>
      </c>
      <c r="C45" s="9">
        <f t="shared" ca="1" si="10"/>
        <v>14.621874999999999</v>
      </c>
      <c r="D45" s="9">
        <f t="shared" ca="1" si="11"/>
        <v>38.64</v>
      </c>
      <c r="E45" s="9">
        <f t="shared" ca="1" si="12"/>
        <v>13.414375</v>
      </c>
      <c r="F45" s="9"/>
      <c r="G45" s="23">
        <f t="shared" ca="1" si="3"/>
        <v>43354</v>
      </c>
      <c r="H45" s="19">
        <f ca="1">IF(ROWS(H$22:H45)&gt;SUMPRODUCT((A$22:A$475&lt;&gt;"")+0),"",INDEX($A$22:$A$475,_xlfn.AGGREGATE(15,6,(ROW($A$22:$A$475)-ROW($A$22)+1)/($A$22:$A$475&lt;&gt;""),ROWS(H$22:H45))))</f>
        <v>37.767187499999999</v>
      </c>
    </row>
    <row r="46" spans="1:8" x14ac:dyDescent="0.25">
      <c r="A46" s="18" t="str">
        <f t="shared" ca="1" si="1"/>
        <v/>
      </c>
      <c r="B46" s="23">
        <f t="shared" si="7"/>
        <v>43127</v>
      </c>
      <c r="C46" s="9">
        <f t="shared" ca="1" si="10"/>
        <v>13.414375</v>
      </c>
      <c r="D46" s="9">
        <f t="shared" ca="1" si="11"/>
        <v>35.700000000000003</v>
      </c>
      <c r="E46" s="9">
        <f t="shared" ca="1" si="12"/>
        <v>12.29875</v>
      </c>
      <c r="F46" s="9"/>
      <c r="G46" s="23">
        <f t="shared" ca="1" si="3"/>
        <v>43365</v>
      </c>
      <c r="H46" s="19">
        <f ca="1">IF(ROWS(H$22:H46)&gt;SUMPRODUCT((A$22:A$475&lt;&gt;"")+0),"",INDEX($A$22:$A$475,_xlfn.AGGREGATE(15,6,(ROW($A$22:$A$475)-ROW($A$22)+1)/($A$22:$A$475&lt;&gt;""),ROWS(H$22:H46))))</f>
        <v>36.881250000000001</v>
      </c>
    </row>
    <row r="47" spans="1:8" x14ac:dyDescent="0.25">
      <c r="A47" s="18" t="str">
        <f t="shared" ca="1" si="1"/>
        <v/>
      </c>
      <c r="B47" s="23">
        <f t="shared" si="7"/>
        <v>43128</v>
      </c>
      <c r="C47" s="9">
        <f t="shared" ca="1" si="10"/>
        <v>12.29875</v>
      </c>
      <c r="D47" s="9">
        <f t="shared" ca="1" si="11"/>
        <v>54.18</v>
      </c>
      <c r="E47" s="9">
        <f t="shared" ca="1" si="12"/>
        <v>10.605625</v>
      </c>
      <c r="F47" s="9"/>
      <c r="G47" s="23">
        <f t="shared" ca="1" si="3"/>
        <v>43375</v>
      </c>
      <c r="H47" s="19">
        <f ca="1">IF(ROWS(H$22:H47)&gt;SUMPRODUCT((A$22:A$475&lt;&gt;"")+0),"",INDEX($A$22:$A$475,_xlfn.AGGREGATE(15,6,(ROW($A$22:$A$475)-ROW($A$22)+1)/($A$22:$A$475&lt;&gt;""),ROWS(H$22:H47))))</f>
        <v>35.306249999999999</v>
      </c>
    </row>
    <row r="48" spans="1:8" x14ac:dyDescent="0.25">
      <c r="A48" s="18" t="str">
        <f t="shared" ca="1" si="1"/>
        <v/>
      </c>
      <c r="B48" s="23">
        <f t="shared" si="7"/>
        <v>43129</v>
      </c>
      <c r="C48" s="9">
        <f t="shared" ca="1" si="10"/>
        <v>10.605625</v>
      </c>
      <c r="D48" s="9">
        <f t="shared" ca="1" si="11"/>
        <v>48.3</v>
      </c>
      <c r="E48" s="9">
        <f t="shared" ca="1" si="12"/>
        <v>9.0962499999999995</v>
      </c>
      <c r="F48" s="9"/>
      <c r="G48" s="23">
        <f t="shared" ca="1" si="3"/>
        <v>43386</v>
      </c>
      <c r="H48" s="19">
        <f ca="1">IF(ROWS(H$22:H48)&gt;SUMPRODUCT((A$22:A$475&lt;&gt;"")+0),"",INDEX($A$22:$A$475,_xlfn.AGGREGATE(15,6,(ROW($A$22:$A$475)-ROW($A$22)+1)/($A$22:$A$475&lt;&gt;""),ROWS(H$22:H48))))</f>
        <v>37.209375000000009</v>
      </c>
    </row>
    <row r="49" spans="1:8" x14ac:dyDescent="0.25">
      <c r="A49" s="18" t="str">
        <f t="shared" ca="1" si="1"/>
        <v/>
      </c>
      <c r="B49" s="23">
        <f t="shared" si="7"/>
        <v>43130</v>
      </c>
      <c r="C49" s="9">
        <f t="shared" ca="1" si="10"/>
        <v>9.0962499999999995</v>
      </c>
      <c r="D49" s="9">
        <f t="shared" ca="1" si="11"/>
        <v>45.78</v>
      </c>
      <c r="E49" s="9">
        <f t="shared" ca="1" si="12"/>
        <v>7.6656249999999995</v>
      </c>
      <c r="F49" s="9"/>
      <c r="G49" s="23">
        <f t="shared" ca="1" si="3"/>
        <v>43397</v>
      </c>
      <c r="H49" s="19">
        <f ca="1">IF(ROWS(H$22:H49)&gt;SUMPRODUCT((A$22:A$475&lt;&gt;"")+0),"",INDEX($A$22:$A$475,_xlfn.AGGREGATE(15,6,(ROW($A$22:$A$475)-ROW($A$22)+1)/($A$22:$A$475&lt;&gt;""),ROWS(H$22:H49))))</f>
        <v>37.603124999999999</v>
      </c>
    </row>
    <row r="50" spans="1:8" x14ac:dyDescent="0.25">
      <c r="A50" s="18" t="str">
        <f t="shared" ca="1" si="1"/>
        <v/>
      </c>
      <c r="B50" s="23">
        <f t="shared" si="7"/>
        <v>43131</v>
      </c>
      <c r="C50" s="9">
        <f t="shared" ca="1" si="10"/>
        <v>7.6656249999999995</v>
      </c>
      <c r="D50" s="9">
        <f t="shared" ca="1" si="11"/>
        <v>53.34</v>
      </c>
      <c r="E50" s="9">
        <f t="shared" ca="1" si="12"/>
        <v>5.9987499999999994</v>
      </c>
      <c r="F50" s="9"/>
      <c r="G50" s="23">
        <f t="shared" ca="1" si="3"/>
        <v>43407</v>
      </c>
      <c r="H50" s="19">
        <f ca="1">IF(ROWS(H$22:H50)&gt;SUMPRODUCT((A$22:A$475&lt;&gt;"")+0),"",INDEX($A$22:$A$475,_xlfn.AGGREGATE(15,6,(ROW($A$22:$A$475)-ROW($A$22)+1)/($A$22:$A$475&lt;&gt;""),ROWS(H$22:H50))))</f>
        <v>37.012500000000003</v>
      </c>
    </row>
    <row r="51" spans="1:8" x14ac:dyDescent="0.25">
      <c r="A51" s="18" t="str">
        <f t="shared" ca="1" si="1"/>
        <v/>
      </c>
      <c r="B51" s="23">
        <f t="shared" si="7"/>
        <v>43132</v>
      </c>
      <c r="C51" s="9">
        <f t="shared" ca="1" si="10"/>
        <v>5.9987499999999994</v>
      </c>
      <c r="D51" s="9">
        <f t="shared" ca="1" si="11"/>
        <v>33.6</v>
      </c>
      <c r="E51" s="9">
        <f t="shared" ca="1" si="12"/>
        <v>4.9487499999999995</v>
      </c>
      <c r="F51" s="9"/>
      <c r="G51" s="23">
        <f t="shared" ca="1" si="3"/>
        <v>43419</v>
      </c>
      <c r="H51" s="19">
        <f ca="1">IF(ROWS(H$22:H51)&gt;SUMPRODUCT((A$22:A$475&lt;&gt;"")+0),"",INDEX($A$22:$A$475,_xlfn.AGGREGATE(15,6,(ROW($A$22:$A$475)-ROW($A$22)+1)/($A$22:$A$475&lt;&gt;""),ROWS(H$22:H51))))</f>
        <v>37.5703125</v>
      </c>
    </row>
    <row r="52" spans="1:8" x14ac:dyDescent="0.25">
      <c r="A52" s="18" t="str">
        <f t="shared" ca="1" si="1"/>
        <v/>
      </c>
      <c r="B52" s="23">
        <f t="shared" si="7"/>
        <v>43133</v>
      </c>
      <c r="C52" s="9">
        <f t="shared" ca="1" si="10"/>
        <v>4.9487499999999995</v>
      </c>
      <c r="D52" s="9">
        <f t="shared" ca="1" si="11"/>
        <v>39.479999999999997</v>
      </c>
      <c r="E52" s="9">
        <f t="shared" ca="1" si="12"/>
        <v>3.7149999999999999</v>
      </c>
      <c r="F52" s="9"/>
      <c r="G52" s="23">
        <f t="shared" ca="1" si="3"/>
        <v>43430</v>
      </c>
      <c r="H52" s="19">
        <f ca="1">IF(ROWS(H$22:H52)&gt;SUMPRODUCT((A$22:A$475&lt;&gt;"")+0),"",INDEX($A$22:$A$475,_xlfn.AGGREGATE(15,6,(ROW($A$22:$A$475)-ROW($A$22)+1)/($A$22:$A$475&lt;&gt;""),ROWS(H$22:H52))))</f>
        <v>37.143749999999997</v>
      </c>
    </row>
    <row r="53" spans="1:8" x14ac:dyDescent="0.25">
      <c r="A53" s="18" t="str">
        <f t="shared" ca="1" si="1"/>
        <v/>
      </c>
      <c r="B53" s="23">
        <f t="shared" si="7"/>
        <v>43134</v>
      </c>
      <c r="C53" s="9">
        <f t="shared" ca="1" si="10"/>
        <v>3.7149999999999999</v>
      </c>
      <c r="D53" s="9">
        <f t="shared" ca="1" si="11"/>
        <v>49.98</v>
      </c>
      <c r="E53" s="9">
        <f t="shared" ca="1" si="12"/>
        <v>2.1531250000000002</v>
      </c>
      <c r="F53" s="9"/>
      <c r="G53" s="23">
        <f t="shared" ca="1" si="3"/>
        <v>43441</v>
      </c>
      <c r="H53" s="19">
        <f ca="1">IF(ROWS(H$22:H53)&gt;SUMPRODUCT((A$22:A$475&lt;&gt;"")+0),"",INDEX($A$22:$A$475,_xlfn.AGGREGATE(15,6,(ROW($A$22:$A$475)-ROW($A$22)+1)/($A$22:$A$475&lt;&gt;""),ROWS(H$22:H53))))</f>
        <v>37.373437500000001</v>
      </c>
    </row>
    <row r="54" spans="1:8" x14ac:dyDescent="0.25">
      <c r="A54" s="18" t="str">
        <f t="shared" ca="1" si="1"/>
        <v/>
      </c>
      <c r="B54" s="23">
        <f t="shared" si="7"/>
        <v>43135</v>
      </c>
      <c r="C54" s="9">
        <f t="shared" ca="1" si="10"/>
        <v>2.1531250000000002</v>
      </c>
      <c r="D54" s="9">
        <f t="shared" ca="1" si="11"/>
        <v>33.6</v>
      </c>
      <c r="E54" s="9">
        <f t="shared" ca="1" si="12"/>
        <v>1.1031250000000001</v>
      </c>
      <c r="F54" s="9"/>
      <c r="G54" s="23">
        <f t="shared" ca="1" si="3"/>
        <v>43451</v>
      </c>
      <c r="H54" s="19">
        <f ca="1">IF(ROWS(H$22:H54)&gt;SUMPRODUCT((A$22:A$475&lt;&gt;"")+0),"",INDEX($A$22:$A$475,_xlfn.AGGREGATE(15,6,(ROW($A$22:$A$475)-ROW($A$22)+1)/($A$22:$A$475&lt;&gt;""),ROWS(H$22:H54))))</f>
        <v>36.323437500000004</v>
      </c>
    </row>
    <row r="55" spans="1:8" x14ac:dyDescent="0.25">
      <c r="A55" s="18">
        <f t="shared" ca="1" si="1"/>
        <v>37.2421875</v>
      </c>
      <c r="B55" s="23">
        <f t="shared" si="7"/>
        <v>43136</v>
      </c>
      <c r="C55" s="9">
        <f t="shared" ca="1" si="10"/>
        <v>16</v>
      </c>
      <c r="D55" s="9">
        <f t="shared" ca="1" si="11"/>
        <v>38.22</v>
      </c>
      <c r="E55" s="9">
        <f t="shared" ca="1" si="12"/>
        <v>14.805624999999999</v>
      </c>
      <c r="F55" s="9"/>
      <c r="G55" s="23">
        <f t="shared" ca="1" si="3"/>
        <v>43463</v>
      </c>
      <c r="H55" s="19">
        <f ca="1">IF(ROWS(H$22:H55)&gt;SUMPRODUCT((A$22:A$475&lt;&gt;"")+0),"",INDEX($A$22:$A$475,_xlfn.AGGREGATE(15,6,(ROW($A$22:$A$475)-ROW($A$22)+1)/($A$22:$A$475&lt;&gt;""),ROWS(H$22:H55))))</f>
        <v>37.701562499999994</v>
      </c>
    </row>
    <row r="56" spans="1:8" x14ac:dyDescent="0.25">
      <c r="A56" s="18" t="str">
        <f t="shared" ca="1" si="1"/>
        <v/>
      </c>
      <c r="B56" s="23">
        <f t="shared" si="7"/>
        <v>43137</v>
      </c>
      <c r="C56" s="9">
        <f t="shared" ca="1" si="10"/>
        <v>14.805624999999999</v>
      </c>
      <c r="D56" s="9">
        <f t="shared" ca="1" si="11"/>
        <v>39.479999999999997</v>
      </c>
      <c r="E56" s="9">
        <f t="shared" ca="1" si="12"/>
        <v>13.571874999999999</v>
      </c>
      <c r="F56" s="9"/>
      <c r="G56" s="23">
        <f t="shared" ca="1" si="3"/>
        <v>43473</v>
      </c>
      <c r="H56" s="19">
        <f ca="1">IF(ROWS(H$22:H56)&gt;SUMPRODUCT((A$22:A$475&lt;&gt;"")+0),"",INDEX($A$22:$A$475,_xlfn.AGGREGATE(15,6,(ROW($A$22:$A$475)-ROW($A$22)+1)/($A$22:$A$475&lt;&gt;""),ROWS(H$22:H56))))</f>
        <v>35.109375</v>
      </c>
    </row>
    <row r="57" spans="1:8" x14ac:dyDescent="0.25">
      <c r="A57" s="18" t="str">
        <f t="shared" ca="1" si="1"/>
        <v/>
      </c>
      <c r="B57" s="23">
        <f t="shared" si="7"/>
        <v>43138</v>
      </c>
      <c r="C57" s="9">
        <f t="shared" ca="1" si="10"/>
        <v>13.571874999999999</v>
      </c>
      <c r="D57" s="9">
        <f t="shared" ca="1" si="11"/>
        <v>37.799999999999997</v>
      </c>
      <c r="E57" s="9">
        <f t="shared" ca="1" si="12"/>
        <v>12.390624999999998</v>
      </c>
      <c r="F57" s="9"/>
      <c r="G57" s="23">
        <f t="shared" ca="1" si="3"/>
        <v>43484</v>
      </c>
      <c r="H57" s="19">
        <f ca="1">IF(ROWS(H$22:H57)&gt;SUMPRODUCT((A$22:A$475&lt;&gt;"")+0),"",INDEX($A$22:$A$475,_xlfn.AGGREGATE(15,6,(ROW($A$22:$A$475)-ROW($A$22)+1)/($A$22:$A$475&lt;&gt;""),ROWS(H$22:H57))))</f>
        <v>35.995312499999997</v>
      </c>
    </row>
    <row r="58" spans="1:8" x14ac:dyDescent="0.25">
      <c r="A58" s="18" t="str">
        <f t="shared" ca="1" si="1"/>
        <v/>
      </c>
      <c r="B58" s="23">
        <f t="shared" si="7"/>
        <v>43139</v>
      </c>
      <c r="C58" s="9">
        <f t="shared" ca="1" si="10"/>
        <v>12.390624999999998</v>
      </c>
      <c r="D58" s="9">
        <f t="shared" ca="1" si="11"/>
        <v>47.46</v>
      </c>
      <c r="E58" s="9">
        <f t="shared" ca="1" si="12"/>
        <v>10.907499999999999</v>
      </c>
      <c r="F58" s="9"/>
      <c r="G58" s="23">
        <f t="shared" ca="1" si="3"/>
        <v>43495</v>
      </c>
      <c r="H58" s="19">
        <f ca="1">IF(ROWS(H$22:H58)&gt;SUMPRODUCT((A$22:A$475&lt;&gt;"")+0),"",INDEX($A$22:$A$475,_xlfn.AGGREGATE(15,6,(ROW($A$22:$A$475)-ROW($A$22)+1)/($A$22:$A$475&lt;&gt;""),ROWS(H$22:H58))))</f>
        <v>36.454687499999999</v>
      </c>
    </row>
    <row r="59" spans="1:8" x14ac:dyDescent="0.25">
      <c r="A59" s="18" t="str">
        <f t="shared" ca="1" si="1"/>
        <v/>
      </c>
      <c r="B59" s="23">
        <f t="shared" si="7"/>
        <v>43140</v>
      </c>
      <c r="C59" s="9">
        <f t="shared" ca="1" si="10"/>
        <v>10.907499999999999</v>
      </c>
      <c r="D59" s="9">
        <f t="shared" ca="1" si="11"/>
        <v>44.94</v>
      </c>
      <c r="E59" s="9">
        <f t="shared" ca="1" si="12"/>
        <v>9.5031249999999989</v>
      </c>
      <c r="F59" s="9"/>
      <c r="G59" s="23">
        <f t="shared" ca="1" si="3"/>
        <v>43505</v>
      </c>
      <c r="H59" s="19">
        <f ca="1">IF(ROWS(H$22:H59)&gt;SUMPRODUCT((A$22:A$475&lt;&gt;"")+0),"",INDEX($A$22:$A$475,_xlfn.AGGREGATE(15,6,(ROW($A$22:$A$475)-ROW($A$22)+1)/($A$22:$A$475&lt;&gt;""),ROWS(H$22:H59))))</f>
        <v>35.699999999999996</v>
      </c>
    </row>
    <row r="60" spans="1:8" x14ac:dyDescent="0.25">
      <c r="A60" s="18" t="str">
        <f t="shared" ca="1" si="1"/>
        <v/>
      </c>
      <c r="B60" s="23">
        <f t="shared" si="7"/>
        <v>43141</v>
      </c>
      <c r="C60" s="9">
        <f t="shared" ca="1" si="10"/>
        <v>9.5031249999999989</v>
      </c>
      <c r="D60" s="9">
        <f t="shared" ca="1" si="11"/>
        <v>39.479999999999997</v>
      </c>
      <c r="E60" s="9">
        <f t="shared" ca="1" si="12"/>
        <v>8.2693749999999984</v>
      </c>
      <c r="F60" s="9"/>
      <c r="G60" s="23">
        <f t="shared" ca="1" si="3"/>
        <v>43516</v>
      </c>
      <c r="H60" s="19">
        <f ca="1">IF(ROWS(H$22:H60)&gt;SUMPRODUCT((A$22:A$475&lt;&gt;"")+0),"",INDEX($A$22:$A$475,_xlfn.AGGREGATE(15,6,(ROW($A$22:$A$475)-ROW($A$22)+1)/($A$22:$A$475&lt;&gt;""),ROWS(H$22:H60))))</f>
        <v>36.126562499999999</v>
      </c>
    </row>
    <row r="61" spans="1:8" x14ac:dyDescent="0.25">
      <c r="A61" s="18" t="str">
        <f t="shared" ca="1" si="1"/>
        <v/>
      </c>
      <c r="B61" s="23">
        <f t="shared" si="7"/>
        <v>43142</v>
      </c>
      <c r="C61" s="9">
        <f t="shared" ca="1" si="10"/>
        <v>8.2693749999999984</v>
      </c>
      <c r="D61" s="9">
        <f t="shared" ca="1" si="11"/>
        <v>49.98</v>
      </c>
      <c r="E61" s="9">
        <f t="shared" ca="1" si="12"/>
        <v>6.7074999999999987</v>
      </c>
      <c r="F61" s="9"/>
      <c r="G61" s="23">
        <f t="shared" ca="1" si="3"/>
        <v>43527</v>
      </c>
      <c r="H61" s="19">
        <f ca="1">IF(ROWS(H$22:H61)&gt;SUMPRODUCT((A$22:A$475&lt;&gt;"")+0),"",INDEX($A$22:$A$475,_xlfn.AGGREGATE(15,6,(ROW($A$22:$A$475)-ROW($A$22)+1)/($A$22:$A$475&lt;&gt;""),ROWS(H$22:H61))))</f>
        <v>36.815624999999997</v>
      </c>
    </row>
    <row r="62" spans="1:8" x14ac:dyDescent="0.25">
      <c r="A62" s="18" t="str">
        <f t="shared" ca="1" si="1"/>
        <v/>
      </c>
      <c r="B62" s="23">
        <f t="shared" si="7"/>
        <v>43143</v>
      </c>
      <c r="C62" s="9">
        <f t="shared" ca="1" si="10"/>
        <v>6.7074999999999987</v>
      </c>
      <c r="D62" s="9">
        <f t="shared" ca="1" si="11"/>
        <v>39.479999999999997</v>
      </c>
      <c r="E62" s="9">
        <f t="shared" ca="1" si="12"/>
        <v>5.473749999999999</v>
      </c>
      <c r="F62" s="9"/>
      <c r="G62" s="23">
        <f t="shared" ca="1" si="3"/>
        <v>43538</v>
      </c>
      <c r="H62" s="19">
        <f ca="1">IF(ROWS(H$22:H62)&gt;SUMPRODUCT((A$22:A$475&lt;&gt;"")+0),"",INDEX($A$22:$A$475,_xlfn.AGGREGATE(15,6,(ROW($A$22:$A$475)-ROW($A$22)+1)/($A$22:$A$475&lt;&gt;""),ROWS(H$22:H62))))</f>
        <v>37.8984375</v>
      </c>
    </row>
    <row r="63" spans="1:8" x14ac:dyDescent="0.25">
      <c r="A63" s="18" t="str">
        <f t="shared" ca="1" si="1"/>
        <v/>
      </c>
      <c r="B63" s="23">
        <f t="shared" si="7"/>
        <v>43144</v>
      </c>
      <c r="C63" s="9">
        <f t="shared" ca="1" si="10"/>
        <v>5.473749999999999</v>
      </c>
      <c r="D63" s="9">
        <f t="shared" ca="1" si="11"/>
        <v>42.84</v>
      </c>
      <c r="E63" s="9">
        <f t="shared" ca="1" si="12"/>
        <v>4.1349999999999989</v>
      </c>
      <c r="F63" s="9"/>
      <c r="G63" s="23">
        <f t="shared" ca="1" si="3"/>
        <v>43548</v>
      </c>
      <c r="H63" s="19">
        <f ca="1">IF(ROWS(H$22:H63)&gt;SUMPRODUCT((A$22:A$475&lt;&gt;"")+0),"",INDEX($A$22:$A$475,_xlfn.AGGREGATE(15,6,(ROW($A$22:$A$475)-ROW($A$22)+1)/($A$22:$A$475&lt;&gt;""),ROWS(H$22:H63))))</f>
        <v>35.371875000000003</v>
      </c>
    </row>
    <row r="64" spans="1:8" x14ac:dyDescent="0.25">
      <c r="A64" s="18" t="str">
        <f t="shared" ca="1" si="1"/>
        <v/>
      </c>
      <c r="B64" s="23">
        <f t="shared" si="7"/>
        <v>43145</v>
      </c>
      <c r="C64" s="9">
        <f t="shared" ca="1" si="10"/>
        <v>4.1349999999999989</v>
      </c>
      <c r="D64" s="9">
        <f t="shared" ca="1" si="11"/>
        <v>47.46</v>
      </c>
      <c r="E64" s="9">
        <f t="shared" ca="1" si="12"/>
        <v>2.6518749999999986</v>
      </c>
      <c r="F64" s="9"/>
      <c r="G64" s="23">
        <f t="shared" ca="1" si="3"/>
        <v>43104</v>
      </c>
      <c r="H64" s="19" t="str">
        <f ca="1">IF(ROWS(H$22:H64)&gt;SUMPRODUCT((A$22:A$475&lt;&gt;"")+0),"",INDEX($A$22:$A$475,_xlfn.AGGREGATE(15,6,(ROW($A$22:$A$475)-ROW($A$22)+1)/($A$22:$A$475&lt;&gt;""),ROWS(H$22:H64))))</f>
        <v/>
      </c>
    </row>
    <row r="65" spans="1:8" x14ac:dyDescent="0.25">
      <c r="A65" s="18" t="str">
        <f t="shared" ca="1" si="1"/>
        <v/>
      </c>
      <c r="B65" s="23">
        <f t="shared" si="7"/>
        <v>43146</v>
      </c>
      <c r="C65" s="9">
        <f t="shared" ca="1" si="10"/>
        <v>2.6518749999999986</v>
      </c>
      <c r="D65" s="9">
        <f t="shared" ca="1" si="11"/>
        <v>43.68</v>
      </c>
      <c r="E65" s="9">
        <f t="shared" ca="1" si="12"/>
        <v>1.2868749999999987</v>
      </c>
      <c r="F65" s="9"/>
      <c r="G65" s="23">
        <f t="shared" ca="1" si="3"/>
        <v>43104</v>
      </c>
      <c r="H65" s="19" t="str">
        <f ca="1">IF(ROWS(H$22:H65)&gt;SUMPRODUCT((A$22:A$475&lt;&gt;"")+0),"",INDEX($A$22:$A$475,_xlfn.AGGREGATE(15,6,(ROW($A$22:$A$475)-ROW($A$22)+1)/($A$22:$A$475&lt;&gt;""),ROWS(H$22:H65))))</f>
        <v/>
      </c>
    </row>
    <row r="66" spans="1:8" x14ac:dyDescent="0.25">
      <c r="A66" s="18">
        <f t="shared" ca="1" si="1"/>
        <v>36.782812500000006</v>
      </c>
      <c r="B66" s="23">
        <f t="shared" si="7"/>
        <v>43147</v>
      </c>
      <c r="C66" s="9">
        <f t="shared" ca="1" si="10"/>
        <v>16</v>
      </c>
      <c r="D66" s="9">
        <f t="shared" ca="1" si="11"/>
        <v>39.06</v>
      </c>
      <c r="E66" s="9">
        <f t="shared" ca="1" si="12"/>
        <v>14.779375</v>
      </c>
      <c r="F66" s="9"/>
      <c r="G66" s="23">
        <f t="shared" ca="1" si="3"/>
        <v>43104</v>
      </c>
      <c r="H66" s="19" t="str">
        <f ca="1">IF(ROWS(H$22:H66)&gt;SUMPRODUCT((A$22:A$475&lt;&gt;"")+0),"",INDEX($A$22:$A$475,_xlfn.AGGREGATE(15,6,(ROW($A$22:$A$475)-ROW($A$22)+1)/($A$22:$A$475&lt;&gt;""),ROWS(H$22:H66))))</f>
        <v/>
      </c>
    </row>
    <row r="67" spans="1:8" x14ac:dyDescent="0.25">
      <c r="A67" s="18" t="str">
        <f t="shared" ca="1" si="1"/>
        <v/>
      </c>
      <c r="B67" s="23">
        <f t="shared" si="7"/>
        <v>43148</v>
      </c>
      <c r="C67" s="9">
        <f t="shared" ca="1" si="10"/>
        <v>14.779375</v>
      </c>
      <c r="D67" s="9">
        <f t="shared" ca="1" si="11"/>
        <v>53.76</v>
      </c>
      <c r="E67" s="9">
        <f t="shared" ca="1" si="12"/>
        <v>13.099375</v>
      </c>
      <c r="F67" s="9"/>
      <c r="G67" s="23">
        <f t="shared" ca="1" si="3"/>
        <v>43104</v>
      </c>
      <c r="H67" s="19" t="str">
        <f ca="1">IF(ROWS(H$22:H67)&gt;SUMPRODUCT((A$22:A$475&lt;&gt;"")+0),"",INDEX($A$22:$A$475,_xlfn.AGGREGATE(15,6,(ROW($A$22:$A$475)-ROW($A$22)+1)/($A$22:$A$475&lt;&gt;""),ROWS(H$22:H67))))</f>
        <v/>
      </c>
    </row>
    <row r="68" spans="1:8" x14ac:dyDescent="0.25">
      <c r="A68" s="18" t="str">
        <f t="shared" ca="1" si="1"/>
        <v/>
      </c>
      <c r="B68" s="23">
        <f t="shared" si="7"/>
        <v>43149</v>
      </c>
      <c r="C68" s="9">
        <f t="shared" ca="1" si="10"/>
        <v>13.099375</v>
      </c>
      <c r="D68" s="9">
        <f t="shared" ca="1" si="11"/>
        <v>43.68</v>
      </c>
      <c r="E68" s="9">
        <f t="shared" ca="1" si="12"/>
        <v>11.734375</v>
      </c>
      <c r="F68" s="9"/>
      <c r="G68" s="23">
        <f t="shared" ca="1" si="3"/>
        <v>43104</v>
      </c>
      <c r="H68" s="19" t="str">
        <f ca="1">IF(ROWS(H$22:H68)&gt;SUMPRODUCT((A$22:A$475&lt;&gt;"")+0),"",INDEX($A$22:$A$475,_xlfn.AGGREGATE(15,6,(ROW($A$22:$A$475)-ROW($A$22)+1)/($A$22:$A$475&lt;&gt;""),ROWS(H$22:H68))))</f>
        <v/>
      </c>
    </row>
    <row r="69" spans="1:8" x14ac:dyDescent="0.25">
      <c r="A69" s="18" t="str">
        <f t="shared" ca="1" si="1"/>
        <v/>
      </c>
      <c r="B69" s="23">
        <f t="shared" si="7"/>
        <v>43150</v>
      </c>
      <c r="C69" s="9">
        <f t="shared" ca="1" si="10"/>
        <v>11.734375</v>
      </c>
      <c r="D69" s="9">
        <f t="shared" ca="1" si="11"/>
        <v>35.700000000000003</v>
      </c>
      <c r="E69" s="9">
        <f t="shared" ca="1" si="12"/>
        <v>10.61875</v>
      </c>
      <c r="F69" s="9"/>
      <c r="G69" s="23">
        <f t="shared" ca="1" si="3"/>
        <v>43104</v>
      </c>
      <c r="H69" s="19" t="str">
        <f ca="1">IF(ROWS(H$22:H69)&gt;SUMPRODUCT((A$22:A$475&lt;&gt;"")+0),"",INDEX($A$22:$A$475,_xlfn.AGGREGATE(15,6,(ROW($A$22:$A$475)-ROW($A$22)+1)/($A$22:$A$475&lt;&gt;""),ROWS(H$22:H69))))</f>
        <v/>
      </c>
    </row>
    <row r="70" spans="1:8" x14ac:dyDescent="0.25">
      <c r="A70" s="18" t="str">
        <f t="shared" ca="1" si="1"/>
        <v/>
      </c>
      <c r="B70" s="23">
        <f t="shared" si="7"/>
        <v>43151</v>
      </c>
      <c r="C70" s="9">
        <f t="shared" ca="1" si="10"/>
        <v>10.61875</v>
      </c>
      <c r="D70" s="9">
        <f t="shared" ca="1" si="11"/>
        <v>36.119999999999997</v>
      </c>
      <c r="E70" s="9">
        <f t="shared" ca="1" si="12"/>
        <v>9.49</v>
      </c>
      <c r="F70" s="9"/>
      <c r="G70" s="23">
        <f t="shared" ca="1" si="3"/>
        <v>43104</v>
      </c>
      <c r="H70" s="19" t="str">
        <f ca="1">IF(ROWS(H$22:H70)&gt;SUMPRODUCT((A$22:A$475&lt;&gt;"")+0),"",INDEX($A$22:$A$475,_xlfn.AGGREGATE(15,6,(ROW($A$22:$A$475)-ROW($A$22)+1)/($A$22:$A$475&lt;&gt;""),ROWS(H$22:H70))))</f>
        <v/>
      </c>
    </row>
    <row r="71" spans="1:8" x14ac:dyDescent="0.25">
      <c r="A71" s="18" t="str">
        <f t="shared" ca="1" si="1"/>
        <v/>
      </c>
      <c r="B71" s="23">
        <f t="shared" si="7"/>
        <v>43152</v>
      </c>
      <c r="C71" s="9">
        <f t="shared" ca="1" si="10"/>
        <v>9.49</v>
      </c>
      <c r="D71" s="9">
        <f t="shared" ca="1" si="11"/>
        <v>47.88</v>
      </c>
      <c r="E71" s="9">
        <f t="shared" ca="1" si="12"/>
        <v>7.9937500000000004</v>
      </c>
      <c r="F71" s="9"/>
      <c r="G71" s="23">
        <f t="shared" ca="1" si="3"/>
        <v>43104</v>
      </c>
      <c r="H71" s="19" t="str">
        <f ca="1">IF(ROWS(H$22:H71)&gt;SUMPRODUCT((A$22:A$475&lt;&gt;"")+0),"",INDEX($A$22:$A$475,_xlfn.AGGREGATE(15,6,(ROW($A$22:$A$475)-ROW($A$22)+1)/($A$22:$A$475&lt;&gt;""),ROWS(H$22:H71))))</f>
        <v/>
      </c>
    </row>
    <row r="72" spans="1:8" x14ac:dyDescent="0.25">
      <c r="A72" s="18" t="str">
        <f t="shared" ca="1" si="1"/>
        <v/>
      </c>
      <c r="B72" s="23">
        <f t="shared" si="7"/>
        <v>43153</v>
      </c>
      <c r="C72" s="9">
        <f t="shared" ca="1" si="10"/>
        <v>7.9937500000000004</v>
      </c>
      <c r="D72" s="9">
        <f t="shared" ca="1" si="11"/>
        <v>31.92</v>
      </c>
      <c r="E72" s="9">
        <f t="shared" ca="1" si="12"/>
        <v>6.9962499999999999</v>
      </c>
      <c r="F72" s="9"/>
      <c r="G72" s="23">
        <f t="shared" ca="1" si="3"/>
        <v>43104</v>
      </c>
      <c r="H72" s="19" t="str">
        <f ca="1">IF(ROWS(H$22:H72)&gt;SUMPRODUCT((A$22:A$475&lt;&gt;"")+0),"",INDEX($A$22:$A$475,_xlfn.AGGREGATE(15,6,(ROW($A$22:$A$475)-ROW($A$22)+1)/($A$22:$A$475&lt;&gt;""),ROWS(H$22:H72))))</f>
        <v/>
      </c>
    </row>
    <row r="73" spans="1:8" x14ac:dyDescent="0.25">
      <c r="A73" s="18" t="str">
        <f t="shared" ca="1" si="1"/>
        <v/>
      </c>
      <c r="B73" s="23">
        <f t="shared" si="7"/>
        <v>43154</v>
      </c>
      <c r="C73" s="9">
        <f t="shared" ca="1" si="10"/>
        <v>6.9962499999999999</v>
      </c>
      <c r="D73" s="9">
        <f t="shared" ca="1" si="11"/>
        <v>49.14</v>
      </c>
      <c r="E73" s="9">
        <f t="shared" ca="1" si="12"/>
        <v>5.4606250000000003</v>
      </c>
      <c r="F73" s="9"/>
      <c r="G73" s="23">
        <f t="shared" ca="1" si="3"/>
        <v>43104</v>
      </c>
      <c r="H73" s="19" t="str">
        <f ca="1">IF(ROWS(H$22:H73)&gt;SUMPRODUCT((A$22:A$475&lt;&gt;"")+0),"",INDEX($A$22:$A$475,_xlfn.AGGREGATE(15,6,(ROW($A$22:$A$475)-ROW($A$22)+1)/($A$22:$A$475&lt;&gt;""),ROWS(H$22:H73))))</f>
        <v/>
      </c>
    </row>
    <row r="74" spans="1:8" x14ac:dyDescent="0.25">
      <c r="A74" s="18" t="str">
        <f t="shared" ca="1" si="1"/>
        <v/>
      </c>
      <c r="B74" s="23">
        <f t="shared" si="7"/>
        <v>43155</v>
      </c>
      <c r="C74" s="9">
        <f t="shared" ca="1" si="10"/>
        <v>5.4606250000000003</v>
      </c>
      <c r="D74" s="9">
        <f t="shared" ca="1" si="11"/>
        <v>37.380000000000003</v>
      </c>
      <c r="E74" s="9">
        <f t="shared" ca="1" si="12"/>
        <v>4.2925000000000004</v>
      </c>
      <c r="F74" s="9"/>
      <c r="G74" s="23">
        <f t="shared" ca="1" si="3"/>
        <v>43104</v>
      </c>
      <c r="H74" s="19" t="str">
        <f ca="1">IF(ROWS(H$22:H74)&gt;SUMPRODUCT((A$22:A$475&lt;&gt;"")+0),"",INDEX($A$22:$A$475,_xlfn.AGGREGATE(15,6,(ROW($A$22:$A$475)-ROW($A$22)+1)/($A$22:$A$475&lt;&gt;""),ROWS(H$22:H74))))</f>
        <v/>
      </c>
    </row>
    <row r="75" spans="1:8" x14ac:dyDescent="0.25">
      <c r="A75" s="18" t="str">
        <f t="shared" ca="1" si="1"/>
        <v/>
      </c>
      <c r="B75" s="23">
        <f t="shared" si="7"/>
        <v>43156</v>
      </c>
      <c r="C75" s="9">
        <f t="shared" ca="1" si="10"/>
        <v>4.2925000000000004</v>
      </c>
      <c r="D75" s="9">
        <f t="shared" ca="1" si="11"/>
        <v>43.68</v>
      </c>
      <c r="E75" s="9">
        <f t="shared" ca="1" si="12"/>
        <v>2.9275000000000002</v>
      </c>
      <c r="F75" s="9"/>
      <c r="G75" s="23">
        <f t="shared" ca="1" si="3"/>
        <v>43104</v>
      </c>
      <c r="H75" s="19" t="str">
        <f ca="1">IF(ROWS(H$22:H75)&gt;SUMPRODUCT((A$22:A$475&lt;&gt;"")+0),"",INDEX($A$22:$A$475,_xlfn.AGGREGATE(15,6,(ROW($A$22:$A$475)-ROW($A$22)+1)/($A$22:$A$475&lt;&gt;""),ROWS(H$22:H75))))</f>
        <v/>
      </c>
    </row>
    <row r="76" spans="1:8" x14ac:dyDescent="0.25">
      <c r="A76" s="18" t="str">
        <f t="shared" ca="1" si="1"/>
        <v/>
      </c>
      <c r="B76" s="23">
        <f t="shared" si="7"/>
        <v>43157</v>
      </c>
      <c r="C76" s="9">
        <f t="shared" ca="1" si="10"/>
        <v>2.9275000000000002</v>
      </c>
      <c r="D76" s="9">
        <f t="shared" ca="1" si="11"/>
        <v>45.36</v>
      </c>
      <c r="E76" s="9">
        <f t="shared" ca="1" si="12"/>
        <v>1.5100000000000002</v>
      </c>
      <c r="F76" s="9"/>
      <c r="G76" s="23">
        <f t="shared" ca="1" si="3"/>
        <v>43104</v>
      </c>
      <c r="H76" s="19" t="str">
        <f ca="1">IF(ROWS(H$22:H76)&gt;SUMPRODUCT((A$22:A$475&lt;&gt;"")+0),"",INDEX($A$22:$A$475,_xlfn.AGGREGATE(15,6,(ROW($A$22:$A$475)-ROW($A$22)+1)/($A$22:$A$475&lt;&gt;""),ROWS(H$22:H76))))</f>
        <v/>
      </c>
    </row>
    <row r="77" spans="1:8" x14ac:dyDescent="0.25">
      <c r="A77" s="18">
        <f t="shared" ca="1" si="1"/>
        <v>36.225000000000001</v>
      </c>
      <c r="B77" s="23">
        <f t="shared" si="7"/>
        <v>43158</v>
      </c>
      <c r="C77" s="9">
        <f t="shared" ca="1" si="10"/>
        <v>16</v>
      </c>
      <c r="D77" s="9">
        <f t="shared" ca="1" si="11"/>
        <v>42.42</v>
      </c>
      <c r="E77" s="9">
        <f t="shared" ca="1" si="12"/>
        <v>14.674375</v>
      </c>
      <c r="F77" s="9"/>
      <c r="G77" s="23">
        <f t="shared" ca="1" si="3"/>
        <v>43104</v>
      </c>
      <c r="H77" s="19" t="str">
        <f ca="1">IF(ROWS(H$22:H77)&gt;SUMPRODUCT((A$22:A$475&lt;&gt;"")+0),"",INDEX($A$22:$A$475,_xlfn.AGGREGATE(15,6,(ROW($A$22:$A$475)-ROW($A$22)+1)/($A$22:$A$475&lt;&gt;""),ROWS(H$22:H77))))</f>
        <v/>
      </c>
    </row>
    <row r="78" spans="1:8" x14ac:dyDescent="0.25">
      <c r="A78" s="18" t="str">
        <f t="shared" ca="1" si="1"/>
        <v/>
      </c>
      <c r="B78" s="23">
        <f t="shared" si="7"/>
        <v>43159</v>
      </c>
      <c r="C78" s="9">
        <f t="shared" ca="1" si="10"/>
        <v>14.674375</v>
      </c>
      <c r="D78" s="9">
        <f t="shared" ca="1" si="11"/>
        <v>36.96</v>
      </c>
      <c r="E78" s="9">
        <f t="shared" ca="1" si="12"/>
        <v>13.519375</v>
      </c>
      <c r="F78" s="9"/>
      <c r="G78" s="23">
        <f t="shared" ca="1" si="3"/>
        <v>43104</v>
      </c>
      <c r="H78" s="19" t="str">
        <f ca="1">IF(ROWS(H$22:H78)&gt;SUMPRODUCT((A$22:A$475&lt;&gt;"")+0),"",INDEX($A$22:$A$475,_xlfn.AGGREGATE(15,6,(ROW($A$22:$A$475)-ROW($A$22)+1)/($A$22:$A$475&lt;&gt;""),ROWS(H$22:H78))))</f>
        <v/>
      </c>
    </row>
    <row r="79" spans="1:8" x14ac:dyDescent="0.25">
      <c r="A79" s="18" t="str">
        <f t="shared" ca="1" si="1"/>
        <v/>
      </c>
      <c r="B79" s="23">
        <f t="shared" si="7"/>
        <v>43160</v>
      </c>
      <c r="C79" s="9">
        <f t="shared" ca="1" si="10"/>
        <v>13.519375</v>
      </c>
      <c r="D79" s="9">
        <f t="shared" ca="1" si="11"/>
        <v>46.62</v>
      </c>
      <c r="E79" s="9">
        <f t="shared" ca="1" si="12"/>
        <v>12.0625</v>
      </c>
      <c r="F79" s="9"/>
      <c r="G79" s="23">
        <f t="shared" ca="1" si="3"/>
        <v>43104</v>
      </c>
      <c r="H79" s="19" t="str">
        <f ca="1">IF(ROWS(H$22:H79)&gt;SUMPRODUCT((A$22:A$475&lt;&gt;"")+0),"",INDEX($A$22:$A$475,_xlfn.AGGREGATE(15,6,(ROW($A$22:$A$475)-ROW($A$22)+1)/($A$22:$A$475&lt;&gt;""),ROWS(H$22:H79))))</f>
        <v/>
      </c>
    </row>
    <row r="80" spans="1:8" x14ac:dyDescent="0.25">
      <c r="A80" s="18" t="str">
        <f t="shared" ca="1" si="1"/>
        <v/>
      </c>
      <c r="B80" s="23">
        <f t="shared" si="7"/>
        <v>43161</v>
      </c>
      <c r="C80" s="9">
        <f t="shared" ca="1" si="10"/>
        <v>12.0625</v>
      </c>
      <c r="D80" s="9">
        <f t="shared" ca="1" si="11"/>
        <v>42</v>
      </c>
      <c r="E80" s="9">
        <f t="shared" ca="1" si="12"/>
        <v>10.75</v>
      </c>
      <c r="F80" s="9"/>
      <c r="G80" s="23">
        <f t="shared" ca="1" si="3"/>
        <v>43104</v>
      </c>
      <c r="H80" s="19" t="str">
        <f ca="1">IF(ROWS(H$22:H80)&gt;SUMPRODUCT((A$22:A$475&lt;&gt;"")+0),"",INDEX($A$22:$A$475,_xlfn.AGGREGATE(15,6,(ROW($A$22:$A$475)-ROW($A$22)+1)/($A$22:$A$475&lt;&gt;""),ROWS(H$22:H80))))</f>
        <v/>
      </c>
    </row>
    <row r="81" spans="1:8" x14ac:dyDescent="0.25">
      <c r="A81" s="18" t="str">
        <f t="shared" ca="1" si="1"/>
        <v/>
      </c>
      <c r="B81" s="23">
        <f t="shared" si="7"/>
        <v>43162</v>
      </c>
      <c r="C81" s="9">
        <f t="shared" ca="1" si="10"/>
        <v>10.75</v>
      </c>
      <c r="D81" s="9">
        <f t="shared" ca="1" si="11"/>
        <v>39.06</v>
      </c>
      <c r="E81" s="9">
        <f t="shared" ca="1" si="12"/>
        <v>9.5293749999999999</v>
      </c>
      <c r="F81" s="9"/>
      <c r="G81" s="23">
        <f t="shared" ca="1" si="3"/>
        <v>43104</v>
      </c>
      <c r="H81" s="19" t="str">
        <f ca="1">IF(ROWS(H$22:H81)&gt;SUMPRODUCT((A$22:A$475&lt;&gt;"")+0),"",INDEX($A$22:$A$475,_xlfn.AGGREGATE(15,6,(ROW($A$22:$A$475)-ROW($A$22)+1)/($A$22:$A$475&lt;&gt;""),ROWS(H$22:H81))))</f>
        <v/>
      </c>
    </row>
    <row r="82" spans="1:8" x14ac:dyDescent="0.25">
      <c r="A82" s="18" t="str">
        <f t="shared" ca="1" si="1"/>
        <v/>
      </c>
      <c r="B82" s="23">
        <f t="shared" si="7"/>
        <v>43163</v>
      </c>
      <c r="C82" s="9">
        <f t="shared" ca="1" si="10"/>
        <v>9.5293749999999999</v>
      </c>
      <c r="D82" s="9">
        <f t="shared" ca="1" si="11"/>
        <v>37.799999999999997</v>
      </c>
      <c r="E82" s="9">
        <f t="shared" ca="1" si="12"/>
        <v>8.3481249999999996</v>
      </c>
      <c r="F82" s="9"/>
      <c r="G82" s="23">
        <f t="shared" ca="1" si="3"/>
        <v>43104</v>
      </c>
      <c r="H82" s="19" t="str">
        <f ca="1">IF(ROWS(H$22:H82)&gt;SUMPRODUCT((A$22:A$475&lt;&gt;"")+0),"",INDEX($A$22:$A$475,_xlfn.AGGREGATE(15,6,(ROW($A$22:$A$475)-ROW($A$22)+1)/($A$22:$A$475&lt;&gt;""),ROWS(H$22:H82))))</f>
        <v/>
      </c>
    </row>
    <row r="83" spans="1:8" x14ac:dyDescent="0.25">
      <c r="A83" s="18" t="str">
        <f t="shared" ca="1" si="1"/>
        <v/>
      </c>
      <c r="B83" s="23">
        <f t="shared" si="7"/>
        <v>43164</v>
      </c>
      <c r="C83" s="9">
        <f t="shared" ca="1" si="10"/>
        <v>8.3481249999999996</v>
      </c>
      <c r="D83" s="9">
        <f t="shared" ca="1" si="11"/>
        <v>53.34</v>
      </c>
      <c r="E83" s="9">
        <f t="shared" ca="1" si="12"/>
        <v>6.6812499999999995</v>
      </c>
      <c r="F83" s="9"/>
      <c r="G83" s="23">
        <f t="shared" ca="1" si="3"/>
        <v>43104</v>
      </c>
      <c r="H83" s="19" t="str">
        <f ca="1">IF(ROWS(H$22:H83)&gt;SUMPRODUCT((A$22:A$475&lt;&gt;"")+0),"",INDEX($A$22:$A$475,_xlfn.AGGREGATE(15,6,(ROW($A$22:$A$475)-ROW($A$22)+1)/($A$22:$A$475&lt;&gt;""),ROWS(H$22:H83))))</f>
        <v/>
      </c>
    </row>
    <row r="84" spans="1:8" x14ac:dyDescent="0.25">
      <c r="A84" s="18" t="str">
        <f t="shared" ca="1" si="1"/>
        <v/>
      </c>
      <c r="B84" s="23">
        <f t="shared" si="7"/>
        <v>43165</v>
      </c>
      <c r="C84" s="9">
        <f t="shared" ca="1" si="10"/>
        <v>6.6812499999999995</v>
      </c>
      <c r="D84" s="9">
        <f t="shared" ca="1" si="11"/>
        <v>54.18</v>
      </c>
      <c r="E84" s="9">
        <f t="shared" ca="1" si="12"/>
        <v>4.9881249999999993</v>
      </c>
      <c r="F84" s="9"/>
      <c r="G84" s="23">
        <f t="shared" ca="1" si="3"/>
        <v>43104</v>
      </c>
      <c r="H84" s="19" t="str">
        <f ca="1">IF(ROWS(H$22:H84)&gt;SUMPRODUCT((A$22:A$475&lt;&gt;"")+0),"",INDEX($A$22:$A$475,_xlfn.AGGREGATE(15,6,(ROW($A$22:$A$475)-ROW($A$22)+1)/($A$22:$A$475&lt;&gt;""),ROWS(H$22:H84))))</f>
        <v/>
      </c>
    </row>
    <row r="85" spans="1:8" x14ac:dyDescent="0.25">
      <c r="A85" s="18" t="str">
        <f t="shared" ca="1" si="1"/>
        <v/>
      </c>
      <c r="B85" s="23">
        <f t="shared" si="7"/>
        <v>43166</v>
      </c>
      <c r="C85" s="9">
        <f t="shared" ca="1" si="10"/>
        <v>4.9881249999999993</v>
      </c>
      <c r="D85" s="9">
        <f t="shared" ca="1" si="11"/>
        <v>47.04</v>
      </c>
      <c r="E85" s="9">
        <f t="shared" ca="1" si="12"/>
        <v>3.5181249999999995</v>
      </c>
      <c r="F85" s="9"/>
      <c r="G85" s="23">
        <f t="shared" ca="1" si="3"/>
        <v>43104</v>
      </c>
      <c r="H85" s="19" t="str">
        <f ca="1">IF(ROWS(H$22:H85)&gt;SUMPRODUCT((A$22:A$475&lt;&gt;"")+0),"",INDEX($A$22:$A$475,_xlfn.AGGREGATE(15,6,(ROW($A$22:$A$475)-ROW($A$22)+1)/($A$22:$A$475&lt;&gt;""),ROWS(H$22:H85))))</f>
        <v/>
      </c>
    </row>
    <row r="86" spans="1:8" x14ac:dyDescent="0.25">
      <c r="A86" s="18" t="str">
        <f t="shared" ca="1" si="1"/>
        <v/>
      </c>
      <c r="B86" s="23">
        <f t="shared" si="7"/>
        <v>43167</v>
      </c>
      <c r="C86" s="9">
        <f t="shared" ca="1" si="10"/>
        <v>3.5181249999999995</v>
      </c>
      <c r="D86" s="9">
        <f t="shared" ca="1" si="11"/>
        <v>34.44</v>
      </c>
      <c r="E86" s="9">
        <f t="shared" ca="1" si="12"/>
        <v>2.4418749999999996</v>
      </c>
      <c r="F86" s="9"/>
      <c r="G86" s="23">
        <f t="shared" ca="1" si="3"/>
        <v>43104</v>
      </c>
      <c r="H86" s="19" t="str">
        <f ca="1">IF(ROWS(H$22:H86)&gt;SUMPRODUCT((A$22:A$475&lt;&gt;"")+0),"",INDEX($A$22:$A$475,_xlfn.AGGREGATE(15,6,(ROW($A$22:$A$475)-ROW($A$22)+1)/($A$22:$A$475&lt;&gt;""),ROWS(H$22:H86))))</f>
        <v/>
      </c>
    </row>
    <row r="87" spans="1:8" x14ac:dyDescent="0.25">
      <c r="A87" s="18" t="str">
        <f t="shared" ref="A87:A150" ca="1" si="13">IF(E86&lt;2,A$18*(16-E86),"")</f>
        <v/>
      </c>
      <c r="B87" s="23">
        <f t="shared" si="7"/>
        <v>43168</v>
      </c>
      <c r="C87" s="9">
        <f t="shared" ca="1" si="10"/>
        <v>2.4418749999999996</v>
      </c>
      <c r="D87" s="9">
        <f t="shared" ca="1" si="11"/>
        <v>45.36</v>
      </c>
      <c r="E87" s="9">
        <f t="shared" ca="1" si="12"/>
        <v>1.0243749999999996</v>
      </c>
      <c r="F87" s="9"/>
      <c r="G87" s="23">
        <f t="shared" ref="G87:G115" ca="1" si="14">VLOOKUP(H87,A$22:B$475,2,FALSE)</f>
        <v>43104</v>
      </c>
      <c r="H87" s="19" t="str">
        <f ca="1">IF(ROWS(H$22:H87)&gt;SUMPRODUCT((A$22:A$475&lt;&gt;"")+0),"",INDEX($A$22:$A$475,_xlfn.AGGREGATE(15,6,(ROW($A$22:$A$475)-ROW($A$22)+1)/($A$22:$A$475&lt;&gt;""),ROWS(H$22:H87))))</f>
        <v/>
      </c>
    </row>
    <row r="88" spans="1:8" x14ac:dyDescent="0.25">
      <c r="A88" s="18">
        <f t="shared" ca="1" si="13"/>
        <v>37.439062500000006</v>
      </c>
      <c r="B88" s="23">
        <f t="shared" si="7"/>
        <v>43169</v>
      </c>
      <c r="C88" s="9">
        <f t="shared" ca="1" si="10"/>
        <v>16</v>
      </c>
      <c r="D88" s="9">
        <f t="shared" ca="1" si="11"/>
        <v>50.82</v>
      </c>
      <c r="E88" s="9">
        <f t="shared" ca="1" si="12"/>
        <v>14.411875</v>
      </c>
      <c r="F88" s="9"/>
      <c r="G88" s="23">
        <f t="shared" ca="1" si="14"/>
        <v>43104</v>
      </c>
      <c r="H88" s="19" t="str">
        <f ca="1">IF(ROWS(H$22:H88)&gt;SUMPRODUCT((A$22:A$475&lt;&gt;"")+0),"",INDEX($A$22:$A$475,_xlfn.AGGREGATE(15,6,(ROW($A$22:$A$475)-ROW($A$22)+1)/($A$22:$A$475&lt;&gt;""),ROWS(H$22:H88))))</f>
        <v/>
      </c>
    </row>
    <row r="89" spans="1:8" x14ac:dyDescent="0.25">
      <c r="A89" s="18" t="str">
        <f t="shared" ca="1" si="13"/>
        <v/>
      </c>
      <c r="B89" s="23">
        <f t="shared" si="7"/>
        <v>43170</v>
      </c>
      <c r="C89" s="9">
        <f t="shared" ca="1" si="10"/>
        <v>14.411875</v>
      </c>
      <c r="D89" s="9">
        <f t="shared" ca="1" si="11"/>
        <v>32.76</v>
      </c>
      <c r="E89" s="9">
        <f t="shared" ca="1" si="12"/>
        <v>13.388125</v>
      </c>
      <c r="F89" s="9"/>
      <c r="G89" s="23">
        <f t="shared" ca="1" si="14"/>
        <v>43104</v>
      </c>
      <c r="H89" s="19" t="str">
        <f ca="1">IF(ROWS(H$22:H89)&gt;SUMPRODUCT((A$22:A$475&lt;&gt;"")+0),"",INDEX($A$22:$A$475,_xlfn.AGGREGATE(15,6,(ROW($A$22:$A$475)-ROW($A$22)+1)/($A$22:$A$475&lt;&gt;""),ROWS(H$22:H89))))</f>
        <v/>
      </c>
    </row>
    <row r="90" spans="1:8" x14ac:dyDescent="0.25">
      <c r="A90" s="18" t="str">
        <f t="shared" ca="1" si="13"/>
        <v/>
      </c>
      <c r="B90" s="23">
        <f t="shared" si="7"/>
        <v>43171</v>
      </c>
      <c r="C90" s="9">
        <f t="shared" ca="1" si="10"/>
        <v>13.388125</v>
      </c>
      <c r="D90" s="9">
        <f t="shared" ca="1" si="11"/>
        <v>44.52</v>
      </c>
      <c r="E90" s="9">
        <f t="shared" ca="1" si="12"/>
        <v>11.996875000000001</v>
      </c>
      <c r="F90" s="9"/>
      <c r="G90" s="23">
        <f t="shared" ca="1" si="14"/>
        <v>43104</v>
      </c>
      <c r="H90" s="19" t="str">
        <f ca="1">IF(ROWS(H$22:H90)&gt;SUMPRODUCT((A$22:A$475&lt;&gt;"")+0),"",INDEX($A$22:$A$475,_xlfn.AGGREGATE(15,6,(ROW($A$22:$A$475)-ROW($A$22)+1)/($A$22:$A$475&lt;&gt;""),ROWS(H$22:H90))))</f>
        <v/>
      </c>
    </row>
    <row r="91" spans="1:8" x14ac:dyDescent="0.25">
      <c r="A91" s="18" t="str">
        <f t="shared" ca="1" si="13"/>
        <v/>
      </c>
      <c r="B91" s="23">
        <f t="shared" si="7"/>
        <v>43172</v>
      </c>
      <c r="C91" s="9">
        <f t="shared" ca="1" si="10"/>
        <v>11.996875000000001</v>
      </c>
      <c r="D91" s="9">
        <f t="shared" ca="1" si="11"/>
        <v>52.08</v>
      </c>
      <c r="E91" s="9">
        <f t="shared" ca="1" si="12"/>
        <v>10.369375000000002</v>
      </c>
      <c r="F91" s="9"/>
      <c r="G91" s="23">
        <f t="shared" ca="1" si="14"/>
        <v>43104</v>
      </c>
      <c r="H91" s="19" t="str">
        <f ca="1">IF(ROWS(H$22:H91)&gt;SUMPRODUCT((A$22:A$475&lt;&gt;"")+0),"",INDEX($A$22:$A$475,_xlfn.AGGREGATE(15,6,(ROW($A$22:$A$475)-ROW($A$22)+1)/($A$22:$A$475&lt;&gt;""),ROWS(H$22:H91))))</f>
        <v/>
      </c>
    </row>
    <row r="92" spans="1:8" x14ac:dyDescent="0.25">
      <c r="A92" s="18" t="str">
        <f t="shared" ca="1" si="13"/>
        <v/>
      </c>
      <c r="B92" s="23">
        <f t="shared" si="7"/>
        <v>43173</v>
      </c>
      <c r="C92" s="9">
        <f t="shared" ca="1" si="10"/>
        <v>10.369375000000002</v>
      </c>
      <c r="D92" s="9">
        <f t="shared" ca="1" si="11"/>
        <v>52.5</v>
      </c>
      <c r="E92" s="9">
        <f t="shared" ca="1" si="12"/>
        <v>8.7287500000000016</v>
      </c>
      <c r="F92" s="9"/>
      <c r="G92" s="23">
        <f t="shared" ca="1" si="14"/>
        <v>43104</v>
      </c>
      <c r="H92" s="19" t="str">
        <f ca="1">IF(ROWS(H$22:H92)&gt;SUMPRODUCT((A$22:A$475&lt;&gt;"")+0),"",INDEX($A$22:$A$475,_xlfn.AGGREGATE(15,6,(ROW($A$22:$A$475)-ROW($A$22)+1)/($A$22:$A$475&lt;&gt;""),ROWS(H$22:H92))))</f>
        <v/>
      </c>
    </row>
    <row r="93" spans="1:8" x14ac:dyDescent="0.25">
      <c r="A93" s="18" t="str">
        <f t="shared" ca="1" si="13"/>
        <v/>
      </c>
      <c r="B93" s="23">
        <f t="shared" si="7"/>
        <v>43174</v>
      </c>
      <c r="C93" s="9">
        <f t="shared" ca="1" si="10"/>
        <v>8.7287500000000016</v>
      </c>
      <c r="D93" s="9">
        <f t="shared" ca="1" si="11"/>
        <v>53.76</v>
      </c>
      <c r="E93" s="9">
        <f t="shared" ca="1" si="12"/>
        <v>7.0487500000000018</v>
      </c>
      <c r="F93" s="9"/>
      <c r="G93" s="23">
        <f t="shared" ca="1" si="14"/>
        <v>43104</v>
      </c>
      <c r="H93" s="19" t="str">
        <f ca="1">IF(ROWS(H$22:H93)&gt;SUMPRODUCT((A$22:A$475&lt;&gt;"")+0),"",INDEX($A$22:$A$475,_xlfn.AGGREGATE(15,6,(ROW($A$22:$A$475)-ROW($A$22)+1)/($A$22:$A$475&lt;&gt;""),ROWS(H$22:H93))))</f>
        <v/>
      </c>
    </row>
    <row r="94" spans="1:8" x14ac:dyDescent="0.25">
      <c r="A94" s="18" t="str">
        <f t="shared" ca="1" si="13"/>
        <v/>
      </c>
      <c r="B94" s="23">
        <f t="shared" si="7"/>
        <v>43175</v>
      </c>
      <c r="C94" s="9">
        <f t="shared" ca="1" si="10"/>
        <v>7.0487500000000018</v>
      </c>
      <c r="D94" s="9">
        <f t="shared" ca="1" si="11"/>
        <v>40.74</v>
      </c>
      <c r="E94" s="9">
        <f t="shared" ca="1" si="12"/>
        <v>5.7756250000000016</v>
      </c>
      <c r="F94" s="9"/>
      <c r="G94" s="23">
        <f t="shared" ca="1" si="14"/>
        <v>43104</v>
      </c>
      <c r="H94" s="19" t="str">
        <f ca="1">IF(ROWS(H$22:H94)&gt;SUMPRODUCT((A$22:A$475&lt;&gt;"")+0),"",INDEX($A$22:$A$475,_xlfn.AGGREGATE(15,6,(ROW($A$22:$A$475)-ROW($A$22)+1)/($A$22:$A$475&lt;&gt;""),ROWS(H$22:H94))))</f>
        <v/>
      </c>
    </row>
    <row r="95" spans="1:8" x14ac:dyDescent="0.25">
      <c r="A95" s="18" t="str">
        <f t="shared" ca="1" si="13"/>
        <v/>
      </c>
      <c r="B95" s="23">
        <f t="shared" si="7"/>
        <v>43176</v>
      </c>
      <c r="C95" s="9">
        <f t="shared" ca="1" si="10"/>
        <v>5.7756250000000016</v>
      </c>
      <c r="D95" s="9">
        <f t="shared" ca="1" si="11"/>
        <v>45.36</v>
      </c>
      <c r="E95" s="9">
        <f t="shared" ca="1" si="12"/>
        <v>4.3581250000000011</v>
      </c>
      <c r="F95" s="9"/>
      <c r="G95" s="23">
        <f t="shared" ca="1" si="14"/>
        <v>43104</v>
      </c>
      <c r="H95" s="19" t="str">
        <f ca="1">IF(ROWS(H$22:H95)&gt;SUMPRODUCT((A$22:A$475&lt;&gt;"")+0),"",INDEX($A$22:$A$475,_xlfn.AGGREGATE(15,6,(ROW($A$22:$A$475)-ROW($A$22)+1)/($A$22:$A$475&lt;&gt;""),ROWS(H$22:H95))))</f>
        <v/>
      </c>
    </row>
    <row r="96" spans="1:8" x14ac:dyDescent="0.25">
      <c r="A96" s="18" t="str">
        <f t="shared" ca="1" si="13"/>
        <v/>
      </c>
      <c r="B96" s="23">
        <f t="shared" si="7"/>
        <v>43177</v>
      </c>
      <c r="C96" s="9">
        <f t="shared" ca="1" si="10"/>
        <v>4.3581250000000011</v>
      </c>
      <c r="D96" s="9">
        <f t="shared" ca="1" si="11"/>
        <v>46.62</v>
      </c>
      <c r="E96" s="9">
        <f t="shared" ca="1" si="12"/>
        <v>2.901250000000001</v>
      </c>
      <c r="F96" s="9"/>
      <c r="G96" s="23">
        <f t="shared" ca="1" si="14"/>
        <v>43104</v>
      </c>
      <c r="H96" s="19" t="str">
        <f ca="1">IF(ROWS(H$22:H96)&gt;SUMPRODUCT((A$22:A$475&lt;&gt;"")+0),"",INDEX($A$22:$A$475,_xlfn.AGGREGATE(15,6,(ROW($A$22:$A$475)-ROW($A$22)+1)/($A$22:$A$475&lt;&gt;""),ROWS(H$22:H96))))</f>
        <v/>
      </c>
    </row>
    <row r="97" spans="1:8" x14ac:dyDescent="0.25">
      <c r="A97" s="18" t="str">
        <f t="shared" ca="1" si="13"/>
        <v/>
      </c>
      <c r="B97" s="23">
        <f t="shared" si="7"/>
        <v>43178</v>
      </c>
      <c r="C97" s="9">
        <f t="shared" ca="1" si="10"/>
        <v>2.901250000000001</v>
      </c>
      <c r="D97" s="9">
        <f t="shared" ca="1" si="11"/>
        <v>49.14</v>
      </c>
      <c r="E97" s="9">
        <f t="shared" ca="1" si="12"/>
        <v>1.365625000000001</v>
      </c>
      <c r="F97" s="9"/>
      <c r="G97" s="23">
        <f t="shared" ca="1" si="14"/>
        <v>43104</v>
      </c>
      <c r="H97" s="19" t="str">
        <f ca="1">IF(ROWS(H$22:H97)&gt;SUMPRODUCT((A$22:A$475&lt;&gt;"")+0),"",INDEX($A$22:$A$475,_xlfn.AGGREGATE(15,6,(ROW($A$22:$A$475)-ROW($A$22)+1)/($A$22:$A$475&lt;&gt;""),ROWS(H$22:H97))))</f>
        <v/>
      </c>
    </row>
    <row r="98" spans="1:8" x14ac:dyDescent="0.25">
      <c r="A98" s="18">
        <f t="shared" ca="1" si="13"/>
        <v>36.5859375</v>
      </c>
      <c r="B98" s="23">
        <f t="shared" ref="B98:B161" si="15">B97+1</f>
        <v>43179</v>
      </c>
      <c r="C98" s="9">
        <f t="shared" ca="1" si="10"/>
        <v>16</v>
      </c>
      <c r="D98" s="9">
        <f t="shared" ca="1" si="11"/>
        <v>47.46</v>
      </c>
      <c r="E98" s="9">
        <f t="shared" ca="1" si="12"/>
        <v>14.516875000000001</v>
      </c>
      <c r="F98" s="9"/>
      <c r="G98" s="23">
        <f t="shared" ca="1" si="14"/>
        <v>43104</v>
      </c>
      <c r="H98" s="19" t="str">
        <f ca="1">IF(ROWS(H$22:H98)&gt;SUMPRODUCT((A$22:A$475&lt;&gt;"")+0),"",INDEX($A$22:$A$475,_xlfn.AGGREGATE(15,6,(ROW($A$22:$A$475)-ROW($A$22)+1)/($A$22:$A$475&lt;&gt;""),ROWS(H$22:H98))))</f>
        <v/>
      </c>
    </row>
    <row r="99" spans="1:8" x14ac:dyDescent="0.25">
      <c r="A99" s="18" t="str">
        <f t="shared" ca="1" si="13"/>
        <v/>
      </c>
      <c r="B99" s="23">
        <f t="shared" si="15"/>
        <v>43180</v>
      </c>
      <c r="C99" s="9">
        <f t="shared" ca="1" si="10"/>
        <v>14.516875000000001</v>
      </c>
      <c r="D99" s="9">
        <f t="shared" ca="1" si="11"/>
        <v>31.92</v>
      </c>
      <c r="E99" s="9">
        <f t="shared" ca="1" si="12"/>
        <v>13.519375</v>
      </c>
      <c r="F99" s="9"/>
      <c r="G99" s="23">
        <f t="shared" ca="1" si="14"/>
        <v>43104</v>
      </c>
      <c r="H99" s="19" t="str">
        <f ca="1">IF(ROWS(H$22:H99)&gt;SUMPRODUCT((A$22:A$475&lt;&gt;"")+0),"",INDEX($A$22:$A$475,_xlfn.AGGREGATE(15,6,(ROW($A$22:$A$475)-ROW($A$22)+1)/($A$22:$A$475&lt;&gt;""),ROWS(H$22:H99))))</f>
        <v/>
      </c>
    </row>
    <row r="100" spans="1:8" x14ac:dyDescent="0.25">
      <c r="A100" s="18" t="str">
        <f t="shared" ca="1" si="13"/>
        <v/>
      </c>
      <c r="B100" s="23">
        <f t="shared" si="15"/>
        <v>43181</v>
      </c>
      <c r="C100" s="9">
        <f t="shared" ca="1" si="10"/>
        <v>13.519375</v>
      </c>
      <c r="D100" s="9">
        <f t="shared" ca="1" si="11"/>
        <v>49.98</v>
      </c>
      <c r="E100" s="9">
        <f t="shared" ca="1" si="12"/>
        <v>11.9575</v>
      </c>
      <c r="F100" s="9"/>
      <c r="G100" s="23">
        <f t="shared" ca="1" si="14"/>
        <v>43104</v>
      </c>
      <c r="H100" s="19" t="str">
        <f ca="1">IF(ROWS(H$22:H100)&gt;SUMPRODUCT((A$22:A$475&lt;&gt;"")+0),"",INDEX($A$22:$A$475,_xlfn.AGGREGATE(15,6,(ROW($A$22:$A$475)-ROW($A$22)+1)/($A$22:$A$475&lt;&gt;""),ROWS(H$22:H100))))</f>
        <v/>
      </c>
    </row>
    <row r="101" spans="1:8" x14ac:dyDescent="0.25">
      <c r="A101" s="18" t="str">
        <f t="shared" ca="1" si="13"/>
        <v/>
      </c>
      <c r="B101" s="23">
        <f t="shared" si="15"/>
        <v>43182</v>
      </c>
      <c r="C101" s="9">
        <f t="shared" ca="1" si="10"/>
        <v>11.9575</v>
      </c>
      <c r="D101" s="9">
        <f t="shared" ca="1" si="11"/>
        <v>42</v>
      </c>
      <c r="E101" s="9">
        <f t="shared" ca="1" si="12"/>
        <v>10.645</v>
      </c>
      <c r="F101" s="9"/>
      <c r="G101" s="23">
        <f t="shared" ca="1" si="14"/>
        <v>43104</v>
      </c>
      <c r="H101" s="19" t="str">
        <f ca="1">IF(ROWS(H$22:H101)&gt;SUMPRODUCT((A$22:A$475&lt;&gt;"")+0),"",INDEX($A$22:$A$475,_xlfn.AGGREGATE(15,6,(ROW($A$22:$A$475)-ROW($A$22)+1)/($A$22:$A$475&lt;&gt;""),ROWS(H$22:H101))))</f>
        <v/>
      </c>
    </row>
    <row r="102" spans="1:8" x14ac:dyDescent="0.25">
      <c r="A102" s="18" t="str">
        <f t="shared" ca="1" si="13"/>
        <v/>
      </c>
      <c r="B102" s="23">
        <f t="shared" si="15"/>
        <v>43183</v>
      </c>
      <c r="C102" s="9">
        <f t="shared" ref="C102:C165" ca="1" si="16">IF(E101&lt;2,16,E101)</f>
        <v>10.645</v>
      </c>
      <c r="D102" s="9">
        <f t="shared" ref="D102:D165" ca="1" si="17">RANDBETWEEN(75,130)*A$16/100</f>
        <v>45.36</v>
      </c>
      <c r="E102" s="9">
        <f t="shared" ref="E102:E165" ca="1" si="18">C102-D102/A$17</f>
        <v>9.2274999999999991</v>
      </c>
      <c r="F102" s="9"/>
      <c r="G102" s="23">
        <f t="shared" ca="1" si="14"/>
        <v>43104</v>
      </c>
      <c r="H102" s="19" t="str">
        <f ca="1">IF(ROWS(H$22:H102)&gt;SUMPRODUCT((A$22:A$475&lt;&gt;"")+0),"",INDEX($A$22:$A$475,_xlfn.AGGREGATE(15,6,(ROW($A$22:$A$475)-ROW($A$22)+1)/($A$22:$A$475&lt;&gt;""),ROWS(H$22:H102))))</f>
        <v/>
      </c>
    </row>
    <row r="103" spans="1:8" x14ac:dyDescent="0.25">
      <c r="A103" s="18" t="str">
        <f t="shared" ca="1" si="13"/>
        <v/>
      </c>
      <c r="B103" s="23">
        <f t="shared" si="15"/>
        <v>43184</v>
      </c>
      <c r="C103" s="9">
        <f t="shared" ca="1" si="16"/>
        <v>9.2274999999999991</v>
      </c>
      <c r="D103" s="9">
        <f t="shared" ca="1" si="17"/>
        <v>48.72</v>
      </c>
      <c r="E103" s="9">
        <f t="shared" ca="1" si="18"/>
        <v>7.7049999999999992</v>
      </c>
      <c r="F103" s="9"/>
      <c r="G103" s="23">
        <f t="shared" ca="1" si="14"/>
        <v>43104</v>
      </c>
      <c r="H103" s="19" t="str">
        <f ca="1">IF(ROWS(H$22:H103)&gt;SUMPRODUCT((A$22:A$475&lt;&gt;"")+0),"",INDEX($A$22:$A$475,_xlfn.AGGREGATE(15,6,(ROW($A$22:$A$475)-ROW($A$22)+1)/($A$22:$A$475&lt;&gt;""),ROWS(H$22:H103))))</f>
        <v/>
      </c>
    </row>
    <row r="104" spans="1:8" x14ac:dyDescent="0.25">
      <c r="A104" s="18" t="str">
        <f t="shared" ca="1" si="13"/>
        <v/>
      </c>
      <c r="B104" s="23">
        <f t="shared" si="15"/>
        <v>43185</v>
      </c>
      <c r="C104" s="9">
        <f t="shared" ca="1" si="16"/>
        <v>7.7049999999999992</v>
      </c>
      <c r="D104" s="9">
        <f t="shared" ca="1" si="17"/>
        <v>37.380000000000003</v>
      </c>
      <c r="E104" s="9">
        <f t="shared" ca="1" si="18"/>
        <v>6.5368749999999993</v>
      </c>
      <c r="F104" s="9"/>
      <c r="G104" s="23">
        <f t="shared" ca="1" si="14"/>
        <v>43104</v>
      </c>
      <c r="H104" s="19" t="str">
        <f ca="1">IF(ROWS(H$22:H104)&gt;SUMPRODUCT((A$22:A$475&lt;&gt;"")+0),"",INDEX($A$22:$A$475,_xlfn.AGGREGATE(15,6,(ROW($A$22:$A$475)-ROW($A$22)+1)/($A$22:$A$475&lt;&gt;""),ROWS(H$22:H104))))</f>
        <v/>
      </c>
    </row>
    <row r="105" spans="1:8" x14ac:dyDescent="0.25">
      <c r="A105" s="18" t="str">
        <f t="shared" ca="1" si="13"/>
        <v/>
      </c>
      <c r="B105" s="23">
        <f t="shared" si="15"/>
        <v>43186</v>
      </c>
      <c r="C105" s="9">
        <f t="shared" ca="1" si="16"/>
        <v>6.5368749999999993</v>
      </c>
      <c r="D105" s="9">
        <f t="shared" ca="1" si="17"/>
        <v>46.2</v>
      </c>
      <c r="E105" s="9">
        <f t="shared" ca="1" si="18"/>
        <v>5.0931249999999988</v>
      </c>
      <c r="F105" s="9"/>
      <c r="G105" s="23">
        <f t="shared" ca="1" si="14"/>
        <v>43104</v>
      </c>
      <c r="H105" s="19" t="str">
        <f ca="1">IF(ROWS(H$22:H105)&gt;SUMPRODUCT((A$22:A$475&lt;&gt;"")+0),"",INDEX($A$22:$A$475,_xlfn.AGGREGATE(15,6,(ROW($A$22:$A$475)-ROW($A$22)+1)/($A$22:$A$475&lt;&gt;""),ROWS(H$22:H105))))</f>
        <v/>
      </c>
    </row>
    <row r="106" spans="1:8" x14ac:dyDescent="0.25">
      <c r="A106" s="18" t="str">
        <f t="shared" ca="1" si="13"/>
        <v/>
      </c>
      <c r="B106" s="23">
        <f t="shared" si="15"/>
        <v>43187</v>
      </c>
      <c r="C106" s="9">
        <f t="shared" ca="1" si="16"/>
        <v>5.0931249999999988</v>
      </c>
      <c r="D106" s="9">
        <f t="shared" ca="1" si="17"/>
        <v>40.74</v>
      </c>
      <c r="E106" s="9">
        <f t="shared" ca="1" si="18"/>
        <v>3.8199999999999985</v>
      </c>
      <c r="F106" s="9"/>
      <c r="G106" s="23">
        <f t="shared" ca="1" si="14"/>
        <v>43104</v>
      </c>
      <c r="H106" s="19" t="str">
        <f ca="1">IF(ROWS(H$22:H106)&gt;SUMPRODUCT((A$22:A$475&lt;&gt;"")+0),"",INDEX($A$22:$A$475,_xlfn.AGGREGATE(15,6,(ROW($A$22:$A$475)-ROW($A$22)+1)/($A$22:$A$475&lt;&gt;""),ROWS(H$22:H106))))</f>
        <v/>
      </c>
    </row>
    <row r="107" spans="1:8" x14ac:dyDescent="0.25">
      <c r="A107" s="18" t="str">
        <f t="shared" ca="1" si="13"/>
        <v/>
      </c>
      <c r="B107" s="23">
        <f t="shared" si="15"/>
        <v>43188</v>
      </c>
      <c r="C107" s="9">
        <f t="shared" ca="1" si="16"/>
        <v>3.8199999999999985</v>
      </c>
      <c r="D107" s="9">
        <f t="shared" ca="1" si="17"/>
        <v>35.28</v>
      </c>
      <c r="E107" s="9">
        <f t="shared" ca="1" si="18"/>
        <v>2.7174999999999985</v>
      </c>
      <c r="F107" s="9"/>
      <c r="G107" s="23">
        <f t="shared" ca="1" si="14"/>
        <v>43104</v>
      </c>
      <c r="H107" s="19" t="str">
        <f ca="1">IF(ROWS(H$22:H107)&gt;SUMPRODUCT((A$22:A$475&lt;&gt;"")+0),"",INDEX($A$22:$A$475,_xlfn.AGGREGATE(15,6,(ROW($A$22:$A$475)-ROW($A$22)+1)/($A$22:$A$475&lt;&gt;""),ROWS(H$22:H107))))</f>
        <v/>
      </c>
    </row>
    <row r="108" spans="1:8" x14ac:dyDescent="0.25">
      <c r="A108" s="18" t="str">
        <f t="shared" ca="1" si="13"/>
        <v/>
      </c>
      <c r="B108" s="23">
        <f t="shared" si="15"/>
        <v>43189</v>
      </c>
      <c r="C108" s="9">
        <f t="shared" ca="1" si="16"/>
        <v>2.7174999999999985</v>
      </c>
      <c r="D108" s="9">
        <f t="shared" ca="1" si="17"/>
        <v>48.3</v>
      </c>
      <c r="E108" s="9">
        <f t="shared" ca="1" si="18"/>
        <v>1.2081249999999986</v>
      </c>
      <c r="F108" s="9"/>
      <c r="G108" s="23">
        <f t="shared" ca="1" si="14"/>
        <v>43104</v>
      </c>
      <c r="H108" s="19" t="str">
        <f ca="1">IF(ROWS(H$22:H108)&gt;SUMPRODUCT((A$22:A$475&lt;&gt;"")+0),"",INDEX($A$22:$A$475,_xlfn.AGGREGATE(15,6,(ROW($A$22:$A$475)-ROW($A$22)+1)/($A$22:$A$475&lt;&gt;""),ROWS(H$22:H108))))</f>
        <v/>
      </c>
    </row>
    <row r="109" spans="1:8" x14ac:dyDescent="0.25">
      <c r="A109" s="18">
        <f t="shared" ca="1" si="13"/>
        <v>36.979687500000004</v>
      </c>
      <c r="B109" s="23">
        <f t="shared" si="15"/>
        <v>43190</v>
      </c>
      <c r="C109" s="9">
        <f t="shared" ca="1" si="16"/>
        <v>16</v>
      </c>
      <c r="D109" s="9">
        <f t="shared" ca="1" si="17"/>
        <v>36.54</v>
      </c>
      <c r="E109" s="9">
        <f t="shared" ca="1" si="18"/>
        <v>14.858124999999999</v>
      </c>
      <c r="F109" s="9"/>
      <c r="G109" s="23">
        <f t="shared" ca="1" si="14"/>
        <v>43104</v>
      </c>
      <c r="H109" s="19" t="str">
        <f ca="1">IF(ROWS(H$22:H109)&gt;SUMPRODUCT((A$22:A$475&lt;&gt;"")+0),"",INDEX($A$22:$A$475,_xlfn.AGGREGATE(15,6,(ROW($A$22:$A$475)-ROW($A$22)+1)/($A$22:$A$475&lt;&gt;""),ROWS(H$22:H109))))</f>
        <v/>
      </c>
    </row>
    <row r="110" spans="1:8" x14ac:dyDescent="0.25">
      <c r="A110" s="18" t="str">
        <f t="shared" ca="1" si="13"/>
        <v/>
      </c>
      <c r="B110" s="23">
        <f t="shared" si="15"/>
        <v>43191</v>
      </c>
      <c r="C110" s="9">
        <f t="shared" ca="1" si="16"/>
        <v>14.858124999999999</v>
      </c>
      <c r="D110" s="9">
        <f t="shared" ca="1" si="17"/>
        <v>32.76</v>
      </c>
      <c r="E110" s="9">
        <f t="shared" ca="1" si="18"/>
        <v>13.834375</v>
      </c>
      <c r="F110" s="9"/>
      <c r="G110" s="23">
        <f t="shared" ca="1" si="14"/>
        <v>43104</v>
      </c>
      <c r="H110" s="19" t="str">
        <f ca="1">IF(ROWS(H$22:H110)&gt;SUMPRODUCT((A$22:A$475&lt;&gt;"")+0),"",INDEX($A$22:$A$475,_xlfn.AGGREGATE(15,6,(ROW($A$22:$A$475)-ROW($A$22)+1)/($A$22:$A$475&lt;&gt;""),ROWS(H$22:H110))))</f>
        <v/>
      </c>
    </row>
    <row r="111" spans="1:8" x14ac:dyDescent="0.25">
      <c r="A111" s="18" t="str">
        <f t="shared" ca="1" si="13"/>
        <v/>
      </c>
      <c r="B111" s="23">
        <f t="shared" si="15"/>
        <v>43192</v>
      </c>
      <c r="C111" s="9">
        <f t="shared" ca="1" si="16"/>
        <v>13.834375</v>
      </c>
      <c r="D111" s="9">
        <f t="shared" ca="1" si="17"/>
        <v>35.28</v>
      </c>
      <c r="E111" s="9">
        <f t="shared" ca="1" si="18"/>
        <v>12.731874999999999</v>
      </c>
      <c r="F111" s="9"/>
      <c r="G111" s="23">
        <f t="shared" ca="1" si="14"/>
        <v>43104</v>
      </c>
      <c r="H111" s="19" t="str">
        <f ca="1">IF(ROWS(H$22:H111)&gt;SUMPRODUCT((A$22:A$475&lt;&gt;"")+0),"",INDEX($A$22:$A$475,_xlfn.AGGREGATE(15,6,(ROW($A$22:$A$475)-ROW($A$22)+1)/($A$22:$A$475&lt;&gt;""),ROWS(H$22:H111))))</f>
        <v/>
      </c>
    </row>
    <row r="112" spans="1:8" x14ac:dyDescent="0.25">
      <c r="A112" s="18" t="str">
        <f t="shared" ca="1" si="13"/>
        <v/>
      </c>
      <c r="B112" s="23">
        <f t="shared" si="15"/>
        <v>43193</v>
      </c>
      <c r="C112" s="9">
        <f t="shared" ca="1" si="16"/>
        <v>12.731874999999999</v>
      </c>
      <c r="D112" s="9">
        <f t="shared" ca="1" si="17"/>
        <v>44.1</v>
      </c>
      <c r="E112" s="9">
        <f t="shared" ca="1" si="18"/>
        <v>11.353749999999998</v>
      </c>
      <c r="F112" s="9"/>
      <c r="G112" s="23">
        <f t="shared" ca="1" si="14"/>
        <v>43104</v>
      </c>
      <c r="H112" s="19" t="str">
        <f ca="1">IF(ROWS(H$22:H112)&gt;SUMPRODUCT((A$22:A$475&lt;&gt;"")+0),"",INDEX($A$22:$A$475,_xlfn.AGGREGATE(15,6,(ROW($A$22:$A$475)-ROW($A$22)+1)/($A$22:$A$475&lt;&gt;""),ROWS(H$22:H112))))</f>
        <v/>
      </c>
    </row>
    <row r="113" spans="1:8" x14ac:dyDescent="0.25">
      <c r="A113" s="18" t="str">
        <f t="shared" ca="1" si="13"/>
        <v/>
      </c>
      <c r="B113" s="23">
        <f t="shared" si="15"/>
        <v>43194</v>
      </c>
      <c r="C113" s="9">
        <f t="shared" ca="1" si="16"/>
        <v>11.353749999999998</v>
      </c>
      <c r="D113" s="9">
        <f t="shared" ca="1" si="17"/>
        <v>33.6</v>
      </c>
      <c r="E113" s="9">
        <f t="shared" ca="1" si="18"/>
        <v>10.303749999999997</v>
      </c>
      <c r="F113" s="9"/>
      <c r="G113" s="23">
        <f t="shared" ca="1" si="14"/>
        <v>43104</v>
      </c>
      <c r="H113" s="19" t="str">
        <f ca="1">IF(ROWS(H$22:H113)&gt;SUMPRODUCT((A$22:A$475&lt;&gt;"")+0),"",INDEX($A$22:$A$475,_xlfn.AGGREGATE(15,6,(ROW($A$22:$A$475)-ROW($A$22)+1)/($A$22:$A$475&lt;&gt;""),ROWS(H$22:H113))))</f>
        <v/>
      </c>
    </row>
    <row r="114" spans="1:8" x14ac:dyDescent="0.25">
      <c r="A114" s="18" t="str">
        <f t="shared" ca="1" si="13"/>
        <v/>
      </c>
      <c r="B114" s="23">
        <f t="shared" si="15"/>
        <v>43195</v>
      </c>
      <c r="C114" s="9">
        <f t="shared" ca="1" si="16"/>
        <v>10.303749999999997</v>
      </c>
      <c r="D114" s="9">
        <f t="shared" ca="1" si="17"/>
        <v>34.44</v>
      </c>
      <c r="E114" s="9">
        <f t="shared" ca="1" si="18"/>
        <v>9.2274999999999974</v>
      </c>
      <c r="F114" s="9"/>
      <c r="G114" s="23">
        <f t="shared" ca="1" si="14"/>
        <v>43104</v>
      </c>
      <c r="H114" s="19" t="str">
        <f ca="1">IF(ROWS(H$22:H114)&gt;SUMPRODUCT((A$22:A$475&lt;&gt;"")+0),"",INDEX($A$22:$A$475,_xlfn.AGGREGATE(15,6,(ROW($A$22:$A$475)-ROW($A$22)+1)/($A$22:$A$475&lt;&gt;""),ROWS(H$22:H114))))</f>
        <v/>
      </c>
    </row>
    <row r="115" spans="1:8" x14ac:dyDescent="0.25">
      <c r="A115" s="18" t="str">
        <f t="shared" ca="1" si="13"/>
        <v/>
      </c>
      <c r="B115" s="23">
        <f t="shared" si="15"/>
        <v>43196</v>
      </c>
      <c r="C115" s="9">
        <f t="shared" ca="1" si="16"/>
        <v>9.2274999999999974</v>
      </c>
      <c r="D115" s="9">
        <f t="shared" ca="1" si="17"/>
        <v>34.020000000000003</v>
      </c>
      <c r="E115" s="9">
        <f t="shared" ca="1" si="18"/>
        <v>8.1643749999999979</v>
      </c>
      <c r="F115" s="9"/>
      <c r="G115" s="23">
        <f t="shared" ca="1" si="14"/>
        <v>43104</v>
      </c>
      <c r="H115" s="19" t="str">
        <f ca="1">IF(ROWS(H$22:H115)&gt;SUMPRODUCT((A$22:A$475&lt;&gt;"")+0),"",INDEX($A$22:$A$475,_xlfn.AGGREGATE(15,6,(ROW($A$22:$A$475)-ROW($A$22)+1)/($A$22:$A$475&lt;&gt;""),ROWS(H$22:H115))))</f>
        <v/>
      </c>
    </row>
    <row r="116" spans="1:8" x14ac:dyDescent="0.25">
      <c r="A116" s="18" t="str">
        <f t="shared" ca="1" si="13"/>
        <v/>
      </c>
      <c r="B116" s="23">
        <f t="shared" si="15"/>
        <v>43197</v>
      </c>
      <c r="C116" s="9">
        <f t="shared" ca="1" si="16"/>
        <v>8.1643749999999979</v>
      </c>
      <c r="D116" s="9">
        <f t="shared" ca="1" si="17"/>
        <v>31.92</v>
      </c>
      <c r="E116" s="9">
        <f t="shared" ca="1" si="18"/>
        <v>7.1668749999999974</v>
      </c>
      <c r="F116" s="9"/>
      <c r="G116" s="23">
        <f ca="1">VLOOKUP(H116,A$22:B$475,2,FALSE)</f>
        <v>43104</v>
      </c>
      <c r="H116" s="19" t="str">
        <f ca="1">IF(ROWS(H$22:H116)&gt;SUMPRODUCT((A$22:A$475&lt;&gt;"")+0),"",INDEX($A$22:$A$475,_xlfn.AGGREGATE(15,6,(ROW($A$22:$A$475)-ROW($A$22)+1)/($A$22:$A$475&lt;&gt;""),ROWS(H$22:H116))))</f>
        <v/>
      </c>
    </row>
    <row r="117" spans="1:8" x14ac:dyDescent="0.25">
      <c r="A117" s="18" t="str">
        <f t="shared" ca="1" si="13"/>
        <v/>
      </c>
      <c r="B117" s="23">
        <f t="shared" si="15"/>
        <v>43198</v>
      </c>
      <c r="C117" s="9">
        <f t="shared" ca="1" si="16"/>
        <v>7.1668749999999974</v>
      </c>
      <c r="D117" s="9">
        <f t="shared" ca="1" si="17"/>
        <v>52.5</v>
      </c>
      <c r="E117" s="9">
        <f t="shared" ca="1" si="18"/>
        <v>5.5262499999999974</v>
      </c>
      <c r="F117" s="9"/>
      <c r="G117" s="23">
        <f t="shared" ref="G117:G180" ca="1" si="19">VLOOKUP(H117,A$22:B$475,2,FALSE)</f>
        <v>43104</v>
      </c>
      <c r="H117" s="19" t="str">
        <f ca="1">IF(ROWS(H$22:H117)&gt;SUMPRODUCT((A$22:A$475&lt;&gt;"")+0),"",INDEX($A$22:$A$475,_xlfn.AGGREGATE(15,6,(ROW($A$22:$A$475)-ROW($A$22)+1)/($A$22:$A$475&lt;&gt;""),ROWS(H$22:H117))))</f>
        <v/>
      </c>
    </row>
    <row r="118" spans="1:8" x14ac:dyDescent="0.25">
      <c r="A118" s="18" t="str">
        <f t="shared" ca="1" si="13"/>
        <v/>
      </c>
      <c r="B118" s="23">
        <f t="shared" si="15"/>
        <v>43199</v>
      </c>
      <c r="C118" s="9">
        <f t="shared" ca="1" si="16"/>
        <v>5.5262499999999974</v>
      </c>
      <c r="D118" s="9">
        <f t="shared" ca="1" si="17"/>
        <v>47.46</v>
      </c>
      <c r="E118" s="9">
        <f t="shared" ca="1" si="18"/>
        <v>4.0431249999999972</v>
      </c>
      <c r="F118" s="9"/>
      <c r="G118" s="23">
        <f t="shared" ca="1" si="19"/>
        <v>43104</v>
      </c>
      <c r="H118" s="19" t="str">
        <f ca="1">IF(ROWS(H$22:H118)&gt;SUMPRODUCT((A$22:A$475&lt;&gt;"")+0),"",INDEX($A$22:$A$475,_xlfn.AGGREGATE(15,6,(ROW($A$22:$A$475)-ROW($A$22)+1)/($A$22:$A$475&lt;&gt;""),ROWS(H$22:H118))))</f>
        <v/>
      </c>
    </row>
    <row r="119" spans="1:8" x14ac:dyDescent="0.25">
      <c r="A119" s="18" t="str">
        <f t="shared" ca="1" si="13"/>
        <v/>
      </c>
      <c r="B119" s="23">
        <f t="shared" si="15"/>
        <v>43200</v>
      </c>
      <c r="C119" s="9">
        <f t="shared" ca="1" si="16"/>
        <v>4.0431249999999972</v>
      </c>
      <c r="D119" s="9">
        <f t="shared" ca="1" si="17"/>
        <v>44.52</v>
      </c>
      <c r="E119" s="9">
        <f t="shared" ca="1" si="18"/>
        <v>2.6518749999999969</v>
      </c>
      <c r="F119" s="9"/>
      <c r="G119" s="23">
        <f t="shared" ca="1" si="19"/>
        <v>43104</v>
      </c>
      <c r="H119" s="19" t="str">
        <f ca="1">IF(ROWS(H$22:H119)&gt;SUMPRODUCT((A$22:A$475&lt;&gt;"")+0),"",INDEX($A$22:$A$475,_xlfn.AGGREGATE(15,6,(ROW($A$22:$A$475)-ROW($A$22)+1)/($A$22:$A$475&lt;&gt;""),ROWS(H$22:H119))))</f>
        <v/>
      </c>
    </row>
    <row r="120" spans="1:8" x14ac:dyDescent="0.25">
      <c r="A120" s="18" t="str">
        <f t="shared" ca="1" si="13"/>
        <v/>
      </c>
      <c r="B120" s="23">
        <f t="shared" si="15"/>
        <v>43201</v>
      </c>
      <c r="C120" s="9">
        <f t="shared" ca="1" si="16"/>
        <v>2.6518749999999969</v>
      </c>
      <c r="D120" s="9">
        <f t="shared" ca="1" si="17"/>
        <v>36.54</v>
      </c>
      <c r="E120" s="9">
        <f t="shared" ca="1" si="18"/>
        <v>1.5099999999999969</v>
      </c>
      <c r="F120" s="9"/>
      <c r="G120" s="23">
        <f t="shared" ca="1" si="19"/>
        <v>43104</v>
      </c>
      <c r="H120" s="19" t="str">
        <f ca="1">IF(ROWS(H$22:H120)&gt;SUMPRODUCT((A$22:A$475&lt;&gt;"")+0),"",INDEX($A$22:$A$475,_xlfn.AGGREGATE(15,6,(ROW($A$22:$A$475)-ROW($A$22)+1)/($A$22:$A$475&lt;&gt;""),ROWS(H$22:H120))))</f>
        <v/>
      </c>
    </row>
    <row r="121" spans="1:8" x14ac:dyDescent="0.25">
      <c r="A121" s="18">
        <f t="shared" ca="1" si="13"/>
        <v>36.225000000000009</v>
      </c>
      <c r="B121" s="23">
        <f t="shared" si="15"/>
        <v>43202</v>
      </c>
      <c r="C121" s="9">
        <f t="shared" ca="1" si="16"/>
        <v>16</v>
      </c>
      <c r="D121" s="9">
        <f t="shared" ca="1" si="17"/>
        <v>44.52</v>
      </c>
      <c r="E121" s="9">
        <f t="shared" ca="1" si="18"/>
        <v>14.608750000000001</v>
      </c>
      <c r="F121" s="9"/>
      <c r="G121" s="23">
        <f t="shared" ca="1" si="19"/>
        <v>43104</v>
      </c>
      <c r="H121" s="19" t="str">
        <f ca="1">IF(ROWS(H$22:H121)&gt;SUMPRODUCT((A$22:A$475&lt;&gt;"")+0),"",INDEX($A$22:$A$475,_xlfn.AGGREGATE(15,6,(ROW($A$22:$A$475)-ROW($A$22)+1)/($A$22:$A$475&lt;&gt;""),ROWS(H$22:H121))))</f>
        <v/>
      </c>
    </row>
    <row r="122" spans="1:8" x14ac:dyDescent="0.25">
      <c r="A122" s="18" t="str">
        <f t="shared" ca="1" si="13"/>
        <v/>
      </c>
      <c r="B122" s="23">
        <f t="shared" si="15"/>
        <v>43203</v>
      </c>
      <c r="C122" s="9">
        <f t="shared" ca="1" si="16"/>
        <v>14.608750000000001</v>
      </c>
      <c r="D122" s="9">
        <f t="shared" ca="1" si="17"/>
        <v>45.36</v>
      </c>
      <c r="E122" s="9">
        <f t="shared" ca="1" si="18"/>
        <v>13.19125</v>
      </c>
      <c r="F122" s="9"/>
      <c r="G122" s="23">
        <f t="shared" ca="1" si="19"/>
        <v>43104</v>
      </c>
      <c r="H122" s="19" t="str">
        <f ca="1">IF(ROWS(H$22:H122)&gt;SUMPRODUCT((A$22:A$475&lt;&gt;"")+0),"",INDEX($A$22:$A$475,_xlfn.AGGREGATE(15,6,(ROW($A$22:$A$475)-ROW($A$22)+1)/($A$22:$A$475&lt;&gt;""),ROWS(H$22:H122))))</f>
        <v/>
      </c>
    </row>
    <row r="123" spans="1:8" x14ac:dyDescent="0.25">
      <c r="A123" s="18" t="str">
        <f t="shared" ca="1" si="13"/>
        <v/>
      </c>
      <c r="B123" s="23">
        <f t="shared" si="15"/>
        <v>43204</v>
      </c>
      <c r="C123" s="9">
        <f t="shared" ca="1" si="16"/>
        <v>13.19125</v>
      </c>
      <c r="D123" s="9">
        <f t="shared" ca="1" si="17"/>
        <v>42.42</v>
      </c>
      <c r="E123" s="9">
        <f t="shared" ca="1" si="18"/>
        <v>11.865625</v>
      </c>
      <c r="F123" s="9"/>
      <c r="G123" s="23">
        <f t="shared" ca="1" si="19"/>
        <v>43104</v>
      </c>
      <c r="H123" s="19" t="str">
        <f ca="1">IF(ROWS(H$22:H123)&gt;SUMPRODUCT((A$22:A$475&lt;&gt;"")+0),"",INDEX($A$22:$A$475,_xlfn.AGGREGATE(15,6,(ROW($A$22:$A$475)-ROW($A$22)+1)/($A$22:$A$475&lt;&gt;""),ROWS(H$22:H123))))</f>
        <v/>
      </c>
    </row>
    <row r="124" spans="1:8" x14ac:dyDescent="0.25">
      <c r="A124" s="18" t="str">
        <f t="shared" ca="1" si="13"/>
        <v/>
      </c>
      <c r="B124" s="23">
        <f t="shared" si="15"/>
        <v>43205</v>
      </c>
      <c r="C124" s="9">
        <f t="shared" ca="1" si="16"/>
        <v>11.865625</v>
      </c>
      <c r="D124" s="9">
        <f t="shared" ca="1" si="17"/>
        <v>51.66</v>
      </c>
      <c r="E124" s="9">
        <f t="shared" ca="1" si="18"/>
        <v>10.251249999999999</v>
      </c>
      <c r="F124" s="9"/>
      <c r="G124" s="23">
        <f t="shared" ca="1" si="19"/>
        <v>43104</v>
      </c>
      <c r="H124" s="19" t="str">
        <f ca="1">IF(ROWS(H$22:H124)&gt;SUMPRODUCT((A$22:A$475&lt;&gt;"")+0),"",INDEX($A$22:$A$475,_xlfn.AGGREGATE(15,6,(ROW($A$22:$A$475)-ROW($A$22)+1)/($A$22:$A$475&lt;&gt;""),ROWS(H$22:H124))))</f>
        <v/>
      </c>
    </row>
    <row r="125" spans="1:8" x14ac:dyDescent="0.25">
      <c r="A125" s="18" t="str">
        <f t="shared" ca="1" si="13"/>
        <v/>
      </c>
      <c r="B125" s="23">
        <f t="shared" si="15"/>
        <v>43206</v>
      </c>
      <c r="C125" s="9">
        <f t="shared" ca="1" si="16"/>
        <v>10.251249999999999</v>
      </c>
      <c r="D125" s="9">
        <f t="shared" ca="1" si="17"/>
        <v>36.119999999999997</v>
      </c>
      <c r="E125" s="9">
        <f t="shared" ca="1" si="18"/>
        <v>9.1224999999999987</v>
      </c>
      <c r="F125" s="9"/>
      <c r="G125" s="23">
        <f t="shared" ca="1" si="19"/>
        <v>43104</v>
      </c>
      <c r="H125" s="19" t="str">
        <f ca="1">IF(ROWS(H$22:H125)&gt;SUMPRODUCT((A$22:A$475&lt;&gt;"")+0),"",INDEX($A$22:$A$475,_xlfn.AGGREGATE(15,6,(ROW($A$22:$A$475)-ROW($A$22)+1)/($A$22:$A$475&lt;&gt;""),ROWS(H$22:H125))))</f>
        <v/>
      </c>
    </row>
    <row r="126" spans="1:8" x14ac:dyDescent="0.25">
      <c r="A126" s="18" t="str">
        <f t="shared" ca="1" si="13"/>
        <v/>
      </c>
      <c r="B126" s="23">
        <f t="shared" si="15"/>
        <v>43207</v>
      </c>
      <c r="C126" s="9">
        <f t="shared" ca="1" si="16"/>
        <v>9.1224999999999987</v>
      </c>
      <c r="D126" s="9">
        <f t="shared" ca="1" si="17"/>
        <v>38.64</v>
      </c>
      <c r="E126" s="9">
        <f t="shared" ca="1" si="18"/>
        <v>7.9149999999999991</v>
      </c>
      <c r="F126" s="9"/>
      <c r="G126" s="23">
        <f t="shared" ca="1" si="19"/>
        <v>43104</v>
      </c>
      <c r="H126" s="19" t="str">
        <f ca="1">IF(ROWS(H$22:H126)&gt;SUMPRODUCT((A$22:A$475&lt;&gt;"")+0),"",INDEX($A$22:$A$475,_xlfn.AGGREGATE(15,6,(ROW($A$22:$A$475)-ROW($A$22)+1)/($A$22:$A$475&lt;&gt;""),ROWS(H$22:H126))))</f>
        <v/>
      </c>
    </row>
    <row r="127" spans="1:8" x14ac:dyDescent="0.25">
      <c r="A127" s="18" t="str">
        <f t="shared" ca="1" si="13"/>
        <v/>
      </c>
      <c r="B127" s="23">
        <f t="shared" si="15"/>
        <v>43208</v>
      </c>
      <c r="C127" s="9">
        <f t="shared" ca="1" si="16"/>
        <v>7.9149999999999991</v>
      </c>
      <c r="D127" s="9">
        <f t="shared" ca="1" si="17"/>
        <v>53.76</v>
      </c>
      <c r="E127" s="9">
        <f t="shared" ca="1" si="18"/>
        <v>6.2349999999999994</v>
      </c>
      <c r="F127" s="9"/>
      <c r="G127" s="23">
        <f t="shared" ca="1" si="19"/>
        <v>43104</v>
      </c>
      <c r="H127" s="19" t="str">
        <f ca="1">IF(ROWS(H$22:H127)&gt;SUMPRODUCT((A$22:A$475&lt;&gt;"")+0),"",INDEX($A$22:$A$475,_xlfn.AGGREGATE(15,6,(ROW($A$22:$A$475)-ROW($A$22)+1)/($A$22:$A$475&lt;&gt;""),ROWS(H$22:H127))))</f>
        <v/>
      </c>
    </row>
    <row r="128" spans="1:8" x14ac:dyDescent="0.25">
      <c r="A128" s="18" t="str">
        <f t="shared" ca="1" si="13"/>
        <v/>
      </c>
      <c r="B128" s="23">
        <f t="shared" si="15"/>
        <v>43209</v>
      </c>
      <c r="C128" s="9">
        <f t="shared" ca="1" si="16"/>
        <v>6.2349999999999994</v>
      </c>
      <c r="D128" s="9">
        <f t="shared" ca="1" si="17"/>
        <v>38.22</v>
      </c>
      <c r="E128" s="9">
        <f t="shared" ca="1" si="18"/>
        <v>5.0406249999999995</v>
      </c>
      <c r="F128" s="9"/>
      <c r="G128" s="23">
        <f t="shared" ca="1" si="19"/>
        <v>43104</v>
      </c>
      <c r="H128" s="19" t="str">
        <f ca="1">IF(ROWS(H$22:H128)&gt;SUMPRODUCT((A$22:A$475&lt;&gt;"")+0),"",INDEX($A$22:$A$475,_xlfn.AGGREGATE(15,6,(ROW($A$22:$A$475)-ROW($A$22)+1)/($A$22:$A$475&lt;&gt;""),ROWS(H$22:H128))))</f>
        <v/>
      </c>
    </row>
    <row r="129" spans="1:8" x14ac:dyDescent="0.25">
      <c r="A129" s="18" t="str">
        <f t="shared" ca="1" si="13"/>
        <v/>
      </c>
      <c r="B129" s="23">
        <f t="shared" si="15"/>
        <v>43210</v>
      </c>
      <c r="C129" s="9">
        <f t="shared" ca="1" si="16"/>
        <v>5.0406249999999995</v>
      </c>
      <c r="D129" s="9">
        <f t="shared" ca="1" si="17"/>
        <v>49.14</v>
      </c>
      <c r="E129" s="9">
        <f t="shared" ca="1" si="18"/>
        <v>3.5049999999999994</v>
      </c>
      <c r="F129" s="9"/>
      <c r="G129" s="23">
        <f t="shared" ca="1" si="19"/>
        <v>43104</v>
      </c>
      <c r="H129" s="19" t="str">
        <f ca="1">IF(ROWS(H$22:H129)&gt;SUMPRODUCT((A$22:A$475&lt;&gt;"")+0),"",INDEX($A$22:$A$475,_xlfn.AGGREGATE(15,6,(ROW($A$22:$A$475)-ROW($A$22)+1)/($A$22:$A$475&lt;&gt;""),ROWS(H$22:H129))))</f>
        <v/>
      </c>
    </row>
    <row r="130" spans="1:8" x14ac:dyDescent="0.25">
      <c r="A130" s="18" t="str">
        <f t="shared" ca="1" si="13"/>
        <v/>
      </c>
      <c r="B130" s="23">
        <f t="shared" si="15"/>
        <v>43211</v>
      </c>
      <c r="C130" s="9">
        <f t="shared" ca="1" si="16"/>
        <v>3.5049999999999994</v>
      </c>
      <c r="D130" s="9">
        <f t="shared" ca="1" si="17"/>
        <v>50.4</v>
      </c>
      <c r="E130" s="9">
        <f t="shared" ca="1" si="18"/>
        <v>1.9299999999999995</v>
      </c>
      <c r="F130" s="9"/>
      <c r="G130" s="23">
        <f t="shared" ca="1" si="19"/>
        <v>43104</v>
      </c>
      <c r="H130" s="19" t="str">
        <f ca="1">IF(ROWS(H$22:H130)&gt;SUMPRODUCT((A$22:A$475&lt;&gt;"")+0),"",INDEX($A$22:$A$475,_xlfn.AGGREGATE(15,6,(ROW($A$22:$A$475)-ROW($A$22)+1)/($A$22:$A$475&lt;&gt;""),ROWS(H$22:H130))))</f>
        <v/>
      </c>
    </row>
    <row r="131" spans="1:8" x14ac:dyDescent="0.25">
      <c r="A131" s="18">
        <f t="shared" ca="1" si="13"/>
        <v>35.174999999999997</v>
      </c>
      <c r="B131" s="23">
        <f t="shared" si="15"/>
        <v>43212</v>
      </c>
      <c r="C131" s="9">
        <f t="shared" ca="1" si="16"/>
        <v>16</v>
      </c>
      <c r="D131" s="9">
        <f t="shared" ca="1" si="17"/>
        <v>31.5</v>
      </c>
      <c r="E131" s="9">
        <f t="shared" ca="1" si="18"/>
        <v>15.015625</v>
      </c>
      <c r="F131" s="9"/>
      <c r="G131" s="23">
        <f t="shared" ca="1" si="19"/>
        <v>43104</v>
      </c>
      <c r="H131" s="19" t="str">
        <f ca="1">IF(ROWS(H$22:H131)&gt;SUMPRODUCT((A$22:A$475&lt;&gt;"")+0),"",INDEX($A$22:$A$475,_xlfn.AGGREGATE(15,6,(ROW($A$22:$A$475)-ROW($A$22)+1)/($A$22:$A$475&lt;&gt;""),ROWS(H$22:H131))))</f>
        <v/>
      </c>
    </row>
    <row r="132" spans="1:8" x14ac:dyDescent="0.25">
      <c r="A132" s="18" t="str">
        <f t="shared" ca="1" si="13"/>
        <v/>
      </c>
      <c r="B132" s="23">
        <f t="shared" si="15"/>
        <v>43213</v>
      </c>
      <c r="C132" s="9">
        <f t="shared" ca="1" si="16"/>
        <v>15.015625</v>
      </c>
      <c r="D132" s="9">
        <f t="shared" ca="1" si="17"/>
        <v>48.72</v>
      </c>
      <c r="E132" s="9">
        <f t="shared" ca="1" si="18"/>
        <v>13.493124999999999</v>
      </c>
      <c r="F132" s="9"/>
      <c r="G132" s="23">
        <f t="shared" ca="1" si="19"/>
        <v>43104</v>
      </c>
      <c r="H132" s="19" t="str">
        <f ca="1">IF(ROWS(H$22:H132)&gt;SUMPRODUCT((A$22:A$475&lt;&gt;"")+0),"",INDEX($A$22:$A$475,_xlfn.AGGREGATE(15,6,(ROW($A$22:$A$475)-ROW($A$22)+1)/($A$22:$A$475&lt;&gt;""),ROWS(H$22:H132))))</f>
        <v/>
      </c>
    </row>
    <row r="133" spans="1:8" x14ac:dyDescent="0.25">
      <c r="A133" s="18" t="str">
        <f t="shared" ca="1" si="13"/>
        <v/>
      </c>
      <c r="B133" s="23">
        <f t="shared" si="15"/>
        <v>43214</v>
      </c>
      <c r="C133" s="9">
        <f t="shared" ca="1" si="16"/>
        <v>13.493124999999999</v>
      </c>
      <c r="D133" s="9">
        <f t="shared" ca="1" si="17"/>
        <v>52.92</v>
      </c>
      <c r="E133" s="9">
        <f t="shared" ca="1" si="18"/>
        <v>11.839374999999999</v>
      </c>
      <c r="F133" s="9"/>
      <c r="G133" s="23">
        <f t="shared" ca="1" si="19"/>
        <v>43104</v>
      </c>
      <c r="H133" s="19" t="str">
        <f ca="1">IF(ROWS(H$22:H133)&gt;SUMPRODUCT((A$22:A$475&lt;&gt;"")+0),"",INDEX($A$22:$A$475,_xlfn.AGGREGATE(15,6,(ROW($A$22:$A$475)-ROW($A$22)+1)/($A$22:$A$475&lt;&gt;""),ROWS(H$22:H133))))</f>
        <v/>
      </c>
    </row>
    <row r="134" spans="1:8" x14ac:dyDescent="0.25">
      <c r="A134" s="18" t="str">
        <f t="shared" ca="1" si="13"/>
        <v/>
      </c>
      <c r="B134" s="23">
        <f t="shared" si="15"/>
        <v>43215</v>
      </c>
      <c r="C134" s="9">
        <f t="shared" ca="1" si="16"/>
        <v>11.839374999999999</v>
      </c>
      <c r="D134" s="9">
        <f t="shared" ca="1" si="17"/>
        <v>46.62</v>
      </c>
      <c r="E134" s="9">
        <f t="shared" ca="1" si="18"/>
        <v>10.382499999999999</v>
      </c>
      <c r="F134" s="9"/>
      <c r="G134" s="23">
        <f t="shared" ca="1" si="19"/>
        <v>43104</v>
      </c>
      <c r="H134" s="19" t="str">
        <f ca="1">IF(ROWS(H$22:H134)&gt;SUMPRODUCT((A$22:A$475&lt;&gt;"")+0),"",INDEX($A$22:$A$475,_xlfn.AGGREGATE(15,6,(ROW($A$22:$A$475)-ROW($A$22)+1)/($A$22:$A$475&lt;&gt;""),ROWS(H$22:H134))))</f>
        <v/>
      </c>
    </row>
    <row r="135" spans="1:8" x14ac:dyDescent="0.25">
      <c r="A135" s="18" t="str">
        <f t="shared" ca="1" si="13"/>
        <v/>
      </c>
      <c r="B135" s="23">
        <f t="shared" si="15"/>
        <v>43216</v>
      </c>
      <c r="C135" s="9">
        <f t="shared" ca="1" si="16"/>
        <v>10.382499999999999</v>
      </c>
      <c r="D135" s="9">
        <f t="shared" ca="1" si="17"/>
        <v>39.9</v>
      </c>
      <c r="E135" s="9">
        <f t="shared" ca="1" si="18"/>
        <v>9.1356249999999992</v>
      </c>
      <c r="F135" s="9"/>
      <c r="G135" s="23">
        <f t="shared" ca="1" si="19"/>
        <v>43104</v>
      </c>
      <c r="H135" s="19" t="str">
        <f ca="1">IF(ROWS(H$22:H135)&gt;SUMPRODUCT((A$22:A$475&lt;&gt;"")+0),"",INDEX($A$22:$A$475,_xlfn.AGGREGATE(15,6,(ROW($A$22:$A$475)-ROW($A$22)+1)/($A$22:$A$475&lt;&gt;""),ROWS(H$22:H135))))</f>
        <v/>
      </c>
    </row>
    <row r="136" spans="1:8" x14ac:dyDescent="0.25">
      <c r="A136" s="18" t="str">
        <f t="shared" ca="1" si="13"/>
        <v/>
      </c>
      <c r="B136" s="23">
        <f t="shared" si="15"/>
        <v>43217</v>
      </c>
      <c r="C136" s="9">
        <f t="shared" ca="1" si="16"/>
        <v>9.1356249999999992</v>
      </c>
      <c r="D136" s="9">
        <f t="shared" ca="1" si="17"/>
        <v>37.799999999999997</v>
      </c>
      <c r="E136" s="9">
        <f t="shared" ca="1" si="18"/>
        <v>7.9543749999999989</v>
      </c>
      <c r="F136" s="9"/>
      <c r="G136" s="23">
        <f t="shared" ca="1" si="19"/>
        <v>43104</v>
      </c>
      <c r="H136" s="19" t="str">
        <f ca="1">IF(ROWS(H$22:H136)&gt;SUMPRODUCT((A$22:A$475&lt;&gt;"")+0),"",INDEX($A$22:$A$475,_xlfn.AGGREGATE(15,6,(ROW($A$22:$A$475)-ROW($A$22)+1)/($A$22:$A$475&lt;&gt;""),ROWS(H$22:H136))))</f>
        <v/>
      </c>
    </row>
    <row r="137" spans="1:8" x14ac:dyDescent="0.25">
      <c r="A137" s="18" t="str">
        <f t="shared" ca="1" si="13"/>
        <v/>
      </c>
      <c r="B137" s="23">
        <f t="shared" si="15"/>
        <v>43218</v>
      </c>
      <c r="C137" s="9">
        <f t="shared" ca="1" si="16"/>
        <v>7.9543749999999989</v>
      </c>
      <c r="D137" s="9">
        <f t="shared" ca="1" si="17"/>
        <v>37.380000000000003</v>
      </c>
      <c r="E137" s="9">
        <f t="shared" ca="1" si="18"/>
        <v>6.786249999999999</v>
      </c>
      <c r="F137" s="9"/>
      <c r="G137" s="23">
        <f t="shared" ca="1" si="19"/>
        <v>43104</v>
      </c>
      <c r="H137" s="19" t="str">
        <f ca="1">IF(ROWS(H$22:H137)&gt;SUMPRODUCT((A$22:A$475&lt;&gt;"")+0),"",INDEX($A$22:$A$475,_xlfn.AGGREGATE(15,6,(ROW($A$22:$A$475)-ROW($A$22)+1)/($A$22:$A$475&lt;&gt;""),ROWS(H$22:H137))))</f>
        <v/>
      </c>
    </row>
    <row r="138" spans="1:8" x14ac:dyDescent="0.25">
      <c r="A138" s="18" t="str">
        <f t="shared" ca="1" si="13"/>
        <v/>
      </c>
      <c r="B138" s="23">
        <f t="shared" si="15"/>
        <v>43219</v>
      </c>
      <c r="C138" s="9">
        <f t="shared" ca="1" si="16"/>
        <v>6.786249999999999</v>
      </c>
      <c r="D138" s="9">
        <f t="shared" ca="1" si="17"/>
        <v>44.94</v>
      </c>
      <c r="E138" s="9">
        <f t="shared" ca="1" si="18"/>
        <v>5.3818749999999991</v>
      </c>
      <c r="F138" s="9"/>
      <c r="G138" s="23">
        <f t="shared" ca="1" si="19"/>
        <v>43104</v>
      </c>
      <c r="H138" s="19" t="str">
        <f ca="1">IF(ROWS(H$22:H138)&gt;SUMPRODUCT((A$22:A$475&lt;&gt;"")+0),"",INDEX($A$22:$A$475,_xlfn.AGGREGATE(15,6,(ROW($A$22:$A$475)-ROW($A$22)+1)/($A$22:$A$475&lt;&gt;""),ROWS(H$22:H138))))</f>
        <v/>
      </c>
    </row>
    <row r="139" spans="1:8" x14ac:dyDescent="0.25">
      <c r="A139" s="18" t="str">
        <f t="shared" ca="1" si="13"/>
        <v/>
      </c>
      <c r="B139" s="23">
        <f t="shared" si="15"/>
        <v>43220</v>
      </c>
      <c r="C139" s="9">
        <f t="shared" ca="1" si="16"/>
        <v>5.3818749999999991</v>
      </c>
      <c r="D139" s="9">
        <f t="shared" ca="1" si="17"/>
        <v>50.4</v>
      </c>
      <c r="E139" s="9">
        <f t="shared" ca="1" si="18"/>
        <v>3.8068749999999989</v>
      </c>
      <c r="F139" s="9"/>
      <c r="G139" s="23">
        <f t="shared" ca="1" si="19"/>
        <v>43104</v>
      </c>
      <c r="H139" s="19" t="str">
        <f ca="1">IF(ROWS(H$22:H139)&gt;SUMPRODUCT((A$22:A$475&lt;&gt;"")+0),"",INDEX($A$22:$A$475,_xlfn.AGGREGATE(15,6,(ROW($A$22:$A$475)-ROW($A$22)+1)/($A$22:$A$475&lt;&gt;""),ROWS(H$22:H139))))</f>
        <v/>
      </c>
    </row>
    <row r="140" spans="1:8" x14ac:dyDescent="0.25">
      <c r="A140" s="18" t="str">
        <f t="shared" ca="1" si="13"/>
        <v/>
      </c>
      <c r="B140" s="23">
        <f t="shared" si="15"/>
        <v>43221</v>
      </c>
      <c r="C140" s="9">
        <f t="shared" ca="1" si="16"/>
        <v>3.8068749999999989</v>
      </c>
      <c r="D140" s="9">
        <f t="shared" ca="1" si="17"/>
        <v>42.42</v>
      </c>
      <c r="E140" s="9">
        <f t="shared" ca="1" si="18"/>
        <v>2.4812499999999988</v>
      </c>
      <c r="F140" s="9"/>
      <c r="G140" s="23">
        <f t="shared" ca="1" si="19"/>
        <v>43104</v>
      </c>
      <c r="H140" s="19" t="str">
        <f ca="1">IF(ROWS(H$22:H140)&gt;SUMPRODUCT((A$22:A$475&lt;&gt;"")+0),"",INDEX($A$22:$A$475,_xlfn.AGGREGATE(15,6,(ROW($A$22:$A$475)-ROW($A$22)+1)/($A$22:$A$475&lt;&gt;""),ROWS(H$22:H140))))</f>
        <v/>
      </c>
    </row>
    <row r="141" spans="1:8" x14ac:dyDescent="0.25">
      <c r="A141" s="18" t="str">
        <f t="shared" ca="1" si="13"/>
        <v/>
      </c>
      <c r="B141" s="23">
        <f t="shared" si="15"/>
        <v>43222</v>
      </c>
      <c r="C141" s="9">
        <f t="shared" ca="1" si="16"/>
        <v>2.4812499999999988</v>
      </c>
      <c r="D141" s="9">
        <f t="shared" ca="1" si="17"/>
        <v>44.94</v>
      </c>
      <c r="E141" s="9">
        <f t="shared" ca="1" si="18"/>
        <v>1.0768749999999989</v>
      </c>
      <c r="F141" s="9"/>
      <c r="G141" s="23">
        <f t="shared" ca="1" si="19"/>
        <v>43104</v>
      </c>
      <c r="H141" s="19" t="str">
        <f ca="1">IF(ROWS(H$22:H141)&gt;SUMPRODUCT((A$22:A$475&lt;&gt;"")+0),"",INDEX($A$22:$A$475,_xlfn.AGGREGATE(15,6,(ROW($A$22:$A$475)-ROW($A$22)+1)/($A$22:$A$475&lt;&gt;""),ROWS(H$22:H141))))</f>
        <v/>
      </c>
    </row>
    <row r="142" spans="1:8" x14ac:dyDescent="0.25">
      <c r="A142" s="18">
        <f t="shared" ca="1" si="13"/>
        <v>37.307812500000004</v>
      </c>
      <c r="B142" s="23">
        <f t="shared" si="15"/>
        <v>43223</v>
      </c>
      <c r="C142" s="9">
        <f t="shared" ca="1" si="16"/>
        <v>16</v>
      </c>
      <c r="D142" s="9">
        <f t="shared" ca="1" si="17"/>
        <v>48.3</v>
      </c>
      <c r="E142" s="9">
        <f t="shared" ca="1" si="18"/>
        <v>14.490625</v>
      </c>
      <c r="F142" s="9"/>
      <c r="G142" s="23">
        <f t="shared" ca="1" si="19"/>
        <v>43104</v>
      </c>
      <c r="H142" s="19" t="str">
        <f ca="1">IF(ROWS(H$22:H142)&gt;SUMPRODUCT((A$22:A$475&lt;&gt;"")+0),"",INDEX($A$22:$A$475,_xlfn.AGGREGATE(15,6,(ROW($A$22:$A$475)-ROW($A$22)+1)/($A$22:$A$475&lt;&gt;""),ROWS(H$22:H142))))</f>
        <v/>
      </c>
    </row>
    <row r="143" spans="1:8" x14ac:dyDescent="0.25">
      <c r="A143" s="18" t="str">
        <f t="shared" ca="1" si="13"/>
        <v/>
      </c>
      <c r="B143" s="23">
        <f t="shared" si="15"/>
        <v>43224</v>
      </c>
      <c r="C143" s="9">
        <f t="shared" ca="1" si="16"/>
        <v>14.490625</v>
      </c>
      <c r="D143" s="9">
        <f t="shared" ca="1" si="17"/>
        <v>51.24</v>
      </c>
      <c r="E143" s="9">
        <f t="shared" ca="1" si="18"/>
        <v>12.889374999999999</v>
      </c>
      <c r="F143" s="9"/>
      <c r="G143" s="23">
        <f t="shared" ca="1" si="19"/>
        <v>43104</v>
      </c>
      <c r="H143" s="19" t="str">
        <f ca="1">IF(ROWS(H$22:H143)&gt;SUMPRODUCT((A$22:A$475&lt;&gt;"")+0),"",INDEX($A$22:$A$475,_xlfn.AGGREGATE(15,6,(ROW($A$22:$A$475)-ROW($A$22)+1)/($A$22:$A$475&lt;&gt;""),ROWS(H$22:H143))))</f>
        <v/>
      </c>
    </row>
    <row r="144" spans="1:8" x14ac:dyDescent="0.25">
      <c r="A144" s="18" t="str">
        <f t="shared" ca="1" si="13"/>
        <v/>
      </c>
      <c r="B144" s="23">
        <f t="shared" si="15"/>
        <v>43225</v>
      </c>
      <c r="C144" s="9">
        <f t="shared" ca="1" si="16"/>
        <v>12.889374999999999</v>
      </c>
      <c r="D144" s="9">
        <f t="shared" ca="1" si="17"/>
        <v>50.82</v>
      </c>
      <c r="E144" s="9">
        <f t="shared" ca="1" si="18"/>
        <v>11.30125</v>
      </c>
      <c r="F144" s="9"/>
      <c r="G144" s="23">
        <f t="shared" ca="1" si="19"/>
        <v>43104</v>
      </c>
      <c r="H144" s="19" t="str">
        <f ca="1">IF(ROWS(H$22:H144)&gt;SUMPRODUCT((A$22:A$475&lt;&gt;"")+0),"",INDEX($A$22:$A$475,_xlfn.AGGREGATE(15,6,(ROW($A$22:$A$475)-ROW($A$22)+1)/($A$22:$A$475&lt;&gt;""),ROWS(H$22:H144))))</f>
        <v/>
      </c>
    </row>
    <row r="145" spans="1:8" x14ac:dyDescent="0.25">
      <c r="A145" s="18" t="str">
        <f t="shared" ca="1" si="13"/>
        <v/>
      </c>
      <c r="B145" s="23">
        <f t="shared" si="15"/>
        <v>43226</v>
      </c>
      <c r="C145" s="9">
        <f t="shared" ca="1" si="16"/>
        <v>11.30125</v>
      </c>
      <c r="D145" s="9">
        <f t="shared" ca="1" si="17"/>
        <v>49.98</v>
      </c>
      <c r="E145" s="9">
        <f t="shared" ca="1" si="18"/>
        <v>9.739374999999999</v>
      </c>
      <c r="F145" s="9"/>
      <c r="G145" s="23">
        <f t="shared" ca="1" si="19"/>
        <v>43104</v>
      </c>
      <c r="H145" s="19" t="str">
        <f ca="1">IF(ROWS(H$22:H145)&gt;SUMPRODUCT((A$22:A$475&lt;&gt;"")+0),"",INDEX($A$22:$A$475,_xlfn.AGGREGATE(15,6,(ROW($A$22:$A$475)-ROW($A$22)+1)/($A$22:$A$475&lt;&gt;""),ROWS(H$22:H145))))</f>
        <v/>
      </c>
    </row>
    <row r="146" spans="1:8" x14ac:dyDescent="0.25">
      <c r="A146" s="18" t="str">
        <f t="shared" ca="1" si="13"/>
        <v/>
      </c>
      <c r="B146" s="23">
        <f t="shared" si="15"/>
        <v>43227</v>
      </c>
      <c r="C146" s="9">
        <f t="shared" ca="1" si="16"/>
        <v>9.739374999999999</v>
      </c>
      <c r="D146" s="9">
        <f t="shared" ca="1" si="17"/>
        <v>40.32</v>
      </c>
      <c r="E146" s="9">
        <f t="shared" ca="1" si="18"/>
        <v>8.4793749999999992</v>
      </c>
      <c r="F146" s="9"/>
      <c r="G146" s="23">
        <f t="shared" ca="1" si="19"/>
        <v>43104</v>
      </c>
      <c r="H146" s="19" t="str">
        <f ca="1">IF(ROWS(H$22:H146)&gt;SUMPRODUCT((A$22:A$475&lt;&gt;"")+0),"",INDEX($A$22:$A$475,_xlfn.AGGREGATE(15,6,(ROW($A$22:$A$475)-ROW($A$22)+1)/($A$22:$A$475&lt;&gt;""),ROWS(H$22:H146))))</f>
        <v/>
      </c>
    </row>
    <row r="147" spans="1:8" x14ac:dyDescent="0.25">
      <c r="A147" s="18" t="str">
        <f t="shared" ca="1" si="13"/>
        <v/>
      </c>
      <c r="B147" s="23">
        <f t="shared" si="15"/>
        <v>43228</v>
      </c>
      <c r="C147" s="9">
        <f t="shared" ca="1" si="16"/>
        <v>8.4793749999999992</v>
      </c>
      <c r="D147" s="9">
        <f t="shared" ca="1" si="17"/>
        <v>34.44</v>
      </c>
      <c r="E147" s="9">
        <f t="shared" ca="1" si="18"/>
        <v>7.4031249999999993</v>
      </c>
      <c r="F147" s="9"/>
      <c r="G147" s="23">
        <f t="shared" ca="1" si="19"/>
        <v>43104</v>
      </c>
      <c r="H147" s="19" t="str">
        <f ca="1">IF(ROWS(H$22:H147)&gt;SUMPRODUCT((A$22:A$475&lt;&gt;"")+0),"",INDEX($A$22:$A$475,_xlfn.AGGREGATE(15,6,(ROW($A$22:$A$475)-ROW($A$22)+1)/($A$22:$A$475&lt;&gt;""),ROWS(H$22:H147))))</f>
        <v/>
      </c>
    </row>
    <row r="148" spans="1:8" x14ac:dyDescent="0.25">
      <c r="A148" s="18" t="str">
        <f t="shared" ca="1" si="13"/>
        <v/>
      </c>
      <c r="B148" s="23">
        <f t="shared" si="15"/>
        <v>43229</v>
      </c>
      <c r="C148" s="9">
        <f t="shared" ca="1" si="16"/>
        <v>7.4031249999999993</v>
      </c>
      <c r="D148" s="9">
        <f t="shared" ca="1" si="17"/>
        <v>45.78</v>
      </c>
      <c r="E148" s="9">
        <f t="shared" ca="1" si="18"/>
        <v>5.9724999999999993</v>
      </c>
      <c r="F148" s="9"/>
      <c r="G148" s="23">
        <f t="shared" ca="1" si="19"/>
        <v>43104</v>
      </c>
      <c r="H148" s="19" t="str">
        <f ca="1">IF(ROWS(H$22:H148)&gt;SUMPRODUCT((A$22:A$475&lt;&gt;"")+0),"",INDEX($A$22:$A$475,_xlfn.AGGREGATE(15,6,(ROW($A$22:$A$475)-ROW($A$22)+1)/($A$22:$A$475&lt;&gt;""),ROWS(H$22:H148))))</f>
        <v/>
      </c>
    </row>
    <row r="149" spans="1:8" x14ac:dyDescent="0.25">
      <c r="A149" s="18" t="str">
        <f t="shared" ca="1" si="13"/>
        <v/>
      </c>
      <c r="B149" s="23">
        <f t="shared" si="15"/>
        <v>43230</v>
      </c>
      <c r="C149" s="9">
        <f t="shared" ca="1" si="16"/>
        <v>5.9724999999999993</v>
      </c>
      <c r="D149" s="9">
        <f t="shared" ca="1" si="17"/>
        <v>50.82</v>
      </c>
      <c r="E149" s="9">
        <f t="shared" ca="1" si="18"/>
        <v>4.3843749999999995</v>
      </c>
      <c r="F149" s="9"/>
      <c r="G149" s="23">
        <f t="shared" ca="1" si="19"/>
        <v>43104</v>
      </c>
      <c r="H149" s="19" t="str">
        <f ca="1">IF(ROWS(H$22:H149)&gt;SUMPRODUCT((A$22:A$475&lt;&gt;"")+0),"",INDEX($A$22:$A$475,_xlfn.AGGREGATE(15,6,(ROW($A$22:$A$475)-ROW($A$22)+1)/($A$22:$A$475&lt;&gt;""),ROWS(H$22:H149))))</f>
        <v/>
      </c>
    </row>
    <row r="150" spans="1:8" x14ac:dyDescent="0.25">
      <c r="A150" s="18" t="str">
        <f t="shared" ca="1" si="13"/>
        <v/>
      </c>
      <c r="B150" s="23">
        <f t="shared" si="15"/>
        <v>43231</v>
      </c>
      <c r="C150" s="9">
        <f t="shared" ca="1" si="16"/>
        <v>4.3843749999999995</v>
      </c>
      <c r="D150" s="9">
        <f t="shared" ca="1" si="17"/>
        <v>36.54</v>
      </c>
      <c r="E150" s="9">
        <f t="shared" ca="1" si="18"/>
        <v>3.2424999999999997</v>
      </c>
      <c r="F150" s="9"/>
      <c r="G150" s="23">
        <f t="shared" ca="1" si="19"/>
        <v>43104</v>
      </c>
      <c r="H150" s="19" t="str">
        <f ca="1">IF(ROWS(H$22:H150)&gt;SUMPRODUCT((A$22:A$475&lt;&gt;"")+0),"",INDEX($A$22:$A$475,_xlfn.AGGREGATE(15,6,(ROW($A$22:$A$475)-ROW($A$22)+1)/($A$22:$A$475&lt;&gt;""),ROWS(H$22:H150))))</f>
        <v/>
      </c>
    </row>
    <row r="151" spans="1:8" x14ac:dyDescent="0.25">
      <c r="A151" s="18" t="str">
        <f t="shared" ref="A151:A214" ca="1" si="20">IF(E150&lt;2,A$18*(16-E150),"")</f>
        <v/>
      </c>
      <c r="B151" s="23">
        <f t="shared" si="15"/>
        <v>43232</v>
      </c>
      <c r="C151" s="9">
        <f t="shared" ca="1" si="16"/>
        <v>3.2424999999999997</v>
      </c>
      <c r="D151" s="9">
        <f t="shared" ca="1" si="17"/>
        <v>36.119999999999997</v>
      </c>
      <c r="E151" s="9">
        <f t="shared" ca="1" si="18"/>
        <v>2.1137499999999996</v>
      </c>
      <c r="F151" s="9"/>
      <c r="G151" s="23">
        <f t="shared" ca="1" si="19"/>
        <v>43104</v>
      </c>
      <c r="H151" s="19" t="str">
        <f ca="1">IF(ROWS(H$22:H151)&gt;SUMPRODUCT((A$22:A$475&lt;&gt;"")+0),"",INDEX($A$22:$A$475,_xlfn.AGGREGATE(15,6,(ROW($A$22:$A$475)-ROW($A$22)+1)/($A$22:$A$475&lt;&gt;""),ROWS(H$22:H151))))</f>
        <v/>
      </c>
    </row>
    <row r="152" spans="1:8" x14ac:dyDescent="0.25">
      <c r="A152" s="18" t="str">
        <f t="shared" ca="1" si="20"/>
        <v/>
      </c>
      <c r="B152" s="23">
        <f t="shared" si="15"/>
        <v>43233</v>
      </c>
      <c r="C152" s="9">
        <f t="shared" ca="1" si="16"/>
        <v>2.1137499999999996</v>
      </c>
      <c r="D152" s="9">
        <f t="shared" ca="1" si="17"/>
        <v>54.18</v>
      </c>
      <c r="E152" s="9">
        <f t="shared" ca="1" si="18"/>
        <v>0.42062499999999958</v>
      </c>
      <c r="F152" s="9"/>
      <c r="G152" s="23">
        <f t="shared" ca="1" si="19"/>
        <v>43104</v>
      </c>
      <c r="H152" s="19" t="str">
        <f ca="1">IF(ROWS(H$22:H152)&gt;SUMPRODUCT((A$22:A$475&lt;&gt;"")+0),"",INDEX($A$22:$A$475,_xlfn.AGGREGATE(15,6,(ROW($A$22:$A$475)-ROW($A$22)+1)/($A$22:$A$475&lt;&gt;""),ROWS(H$22:H152))))</f>
        <v/>
      </c>
    </row>
    <row r="153" spans="1:8" x14ac:dyDescent="0.25">
      <c r="A153" s="18">
        <f t="shared" ca="1" si="20"/>
        <v>38.948437500000004</v>
      </c>
      <c r="B153" s="23">
        <f t="shared" si="15"/>
        <v>43234</v>
      </c>
      <c r="C153" s="9">
        <f t="shared" ca="1" si="16"/>
        <v>16</v>
      </c>
      <c r="D153" s="9">
        <f t="shared" ca="1" si="17"/>
        <v>39.9</v>
      </c>
      <c r="E153" s="9">
        <f t="shared" ca="1" si="18"/>
        <v>14.753125000000001</v>
      </c>
      <c r="F153" s="9"/>
      <c r="G153" s="23">
        <f t="shared" ca="1" si="19"/>
        <v>43104</v>
      </c>
      <c r="H153" s="19" t="str">
        <f ca="1">IF(ROWS(H$22:H153)&gt;SUMPRODUCT((A$22:A$475&lt;&gt;"")+0),"",INDEX($A$22:$A$475,_xlfn.AGGREGATE(15,6,(ROW($A$22:$A$475)-ROW($A$22)+1)/($A$22:$A$475&lt;&gt;""),ROWS(H$22:H153))))</f>
        <v/>
      </c>
    </row>
    <row r="154" spans="1:8" x14ac:dyDescent="0.25">
      <c r="A154" s="18" t="str">
        <f t="shared" ca="1" si="20"/>
        <v/>
      </c>
      <c r="B154" s="23">
        <f t="shared" si="15"/>
        <v>43235</v>
      </c>
      <c r="C154" s="9">
        <f t="shared" ca="1" si="16"/>
        <v>14.753125000000001</v>
      </c>
      <c r="D154" s="9">
        <f t="shared" ca="1" si="17"/>
        <v>40.74</v>
      </c>
      <c r="E154" s="9">
        <f t="shared" ca="1" si="18"/>
        <v>13.48</v>
      </c>
      <c r="F154" s="9"/>
      <c r="G154" s="23">
        <f t="shared" ca="1" si="19"/>
        <v>43104</v>
      </c>
      <c r="H154" s="19" t="str">
        <f ca="1">IF(ROWS(H$22:H154)&gt;SUMPRODUCT((A$22:A$475&lt;&gt;"")+0),"",INDEX($A$22:$A$475,_xlfn.AGGREGATE(15,6,(ROW($A$22:$A$475)-ROW($A$22)+1)/($A$22:$A$475&lt;&gt;""),ROWS(H$22:H154))))</f>
        <v/>
      </c>
    </row>
    <row r="155" spans="1:8" x14ac:dyDescent="0.25">
      <c r="A155" s="18" t="str">
        <f t="shared" ca="1" si="20"/>
        <v/>
      </c>
      <c r="B155" s="23">
        <f t="shared" si="15"/>
        <v>43236</v>
      </c>
      <c r="C155" s="9">
        <f t="shared" ca="1" si="16"/>
        <v>13.48</v>
      </c>
      <c r="D155" s="9">
        <f t="shared" ca="1" si="17"/>
        <v>51.66</v>
      </c>
      <c r="E155" s="9">
        <f t="shared" ca="1" si="18"/>
        <v>11.865625000000001</v>
      </c>
      <c r="F155" s="9"/>
      <c r="G155" s="23">
        <f t="shared" ca="1" si="19"/>
        <v>43104</v>
      </c>
      <c r="H155" s="19" t="str">
        <f ca="1">IF(ROWS(H$22:H155)&gt;SUMPRODUCT((A$22:A$475&lt;&gt;"")+0),"",INDEX($A$22:$A$475,_xlfn.AGGREGATE(15,6,(ROW($A$22:$A$475)-ROW($A$22)+1)/($A$22:$A$475&lt;&gt;""),ROWS(H$22:H155))))</f>
        <v/>
      </c>
    </row>
    <row r="156" spans="1:8" x14ac:dyDescent="0.25">
      <c r="A156" s="18" t="str">
        <f t="shared" ca="1" si="20"/>
        <v/>
      </c>
      <c r="B156" s="23">
        <f t="shared" si="15"/>
        <v>43237</v>
      </c>
      <c r="C156" s="9">
        <f t="shared" ca="1" si="16"/>
        <v>11.865625000000001</v>
      </c>
      <c r="D156" s="9">
        <f t="shared" ca="1" si="17"/>
        <v>31.5</v>
      </c>
      <c r="E156" s="9">
        <f t="shared" ca="1" si="18"/>
        <v>10.881250000000001</v>
      </c>
      <c r="F156" s="9"/>
      <c r="G156" s="23">
        <f t="shared" ca="1" si="19"/>
        <v>43104</v>
      </c>
      <c r="H156" s="19" t="str">
        <f ca="1">IF(ROWS(H$22:H156)&gt;SUMPRODUCT((A$22:A$475&lt;&gt;"")+0),"",INDEX($A$22:$A$475,_xlfn.AGGREGATE(15,6,(ROW($A$22:$A$475)-ROW($A$22)+1)/($A$22:$A$475&lt;&gt;""),ROWS(H$22:H156))))</f>
        <v/>
      </c>
    </row>
    <row r="157" spans="1:8" x14ac:dyDescent="0.25">
      <c r="A157" s="18" t="str">
        <f t="shared" ca="1" si="20"/>
        <v/>
      </c>
      <c r="B157" s="23">
        <f t="shared" si="15"/>
        <v>43238</v>
      </c>
      <c r="C157" s="9">
        <f t="shared" ca="1" si="16"/>
        <v>10.881250000000001</v>
      </c>
      <c r="D157" s="9">
        <f t="shared" ca="1" si="17"/>
        <v>39.06</v>
      </c>
      <c r="E157" s="9">
        <f t="shared" ca="1" si="18"/>
        <v>9.6606250000000014</v>
      </c>
      <c r="F157" s="9"/>
      <c r="G157" s="23">
        <f t="shared" ca="1" si="19"/>
        <v>43104</v>
      </c>
      <c r="H157" s="19" t="str">
        <f ca="1">IF(ROWS(H$22:H157)&gt;SUMPRODUCT((A$22:A$475&lt;&gt;"")+0),"",INDEX($A$22:$A$475,_xlfn.AGGREGATE(15,6,(ROW($A$22:$A$475)-ROW($A$22)+1)/($A$22:$A$475&lt;&gt;""),ROWS(H$22:H157))))</f>
        <v/>
      </c>
    </row>
    <row r="158" spans="1:8" x14ac:dyDescent="0.25">
      <c r="A158" s="18" t="str">
        <f t="shared" ca="1" si="20"/>
        <v/>
      </c>
      <c r="B158" s="23">
        <f t="shared" si="15"/>
        <v>43239</v>
      </c>
      <c r="C158" s="9">
        <f t="shared" ca="1" si="16"/>
        <v>9.6606250000000014</v>
      </c>
      <c r="D158" s="9">
        <f t="shared" ca="1" si="17"/>
        <v>51.66</v>
      </c>
      <c r="E158" s="9">
        <f t="shared" ca="1" si="18"/>
        <v>8.0462500000000006</v>
      </c>
      <c r="F158" s="9"/>
      <c r="G158" s="23">
        <f t="shared" ca="1" si="19"/>
        <v>43104</v>
      </c>
      <c r="H158" s="19" t="str">
        <f ca="1">IF(ROWS(H$22:H158)&gt;SUMPRODUCT((A$22:A$475&lt;&gt;"")+0),"",INDEX($A$22:$A$475,_xlfn.AGGREGATE(15,6,(ROW($A$22:$A$475)-ROW($A$22)+1)/($A$22:$A$475&lt;&gt;""),ROWS(H$22:H158))))</f>
        <v/>
      </c>
    </row>
    <row r="159" spans="1:8" x14ac:dyDescent="0.25">
      <c r="A159" s="18" t="str">
        <f t="shared" ca="1" si="20"/>
        <v/>
      </c>
      <c r="B159" s="23">
        <f t="shared" si="15"/>
        <v>43240</v>
      </c>
      <c r="C159" s="9">
        <f t="shared" ca="1" si="16"/>
        <v>8.0462500000000006</v>
      </c>
      <c r="D159" s="9">
        <f t="shared" ca="1" si="17"/>
        <v>48.3</v>
      </c>
      <c r="E159" s="9">
        <f t="shared" ca="1" si="18"/>
        <v>6.5368750000000002</v>
      </c>
      <c r="F159" s="9"/>
      <c r="G159" s="23">
        <f t="shared" ca="1" si="19"/>
        <v>43104</v>
      </c>
      <c r="H159" s="19" t="str">
        <f ca="1">IF(ROWS(H$22:H159)&gt;SUMPRODUCT((A$22:A$475&lt;&gt;"")+0),"",INDEX($A$22:$A$475,_xlfn.AGGREGATE(15,6,(ROW($A$22:$A$475)-ROW($A$22)+1)/($A$22:$A$475&lt;&gt;""),ROWS(H$22:H159))))</f>
        <v/>
      </c>
    </row>
    <row r="160" spans="1:8" x14ac:dyDescent="0.25">
      <c r="A160" s="18" t="str">
        <f t="shared" ca="1" si="20"/>
        <v/>
      </c>
      <c r="B160" s="23">
        <f t="shared" si="15"/>
        <v>43241</v>
      </c>
      <c r="C160" s="9">
        <f t="shared" ca="1" si="16"/>
        <v>6.5368750000000002</v>
      </c>
      <c r="D160" s="9">
        <f t="shared" ca="1" si="17"/>
        <v>38.22</v>
      </c>
      <c r="E160" s="9">
        <f t="shared" ca="1" si="18"/>
        <v>5.3425000000000002</v>
      </c>
      <c r="F160" s="9"/>
      <c r="G160" s="23">
        <f t="shared" ca="1" si="19"/>
        <v>43104</v>
      </c>
      <c r="H160" s="19" t="str">
        <f ca="1">IF(ROWS(H$22:H160)&gt;SUMPRODUCT((A$22:A$475&lt;&gt;"")+0),"",INDEX($A$22:$A$475,_xlfn.AGGREGATE(15,6,(ROW($A$22:$A$475)-ROW($A$22)+1)/($A$22:$A$475&lt;&gt;""),ROWS(H$22:H160))))</f>
        <v/>
      </c>
    </row>
    <row r="161" spans="1:8" x14ac:dyDescent="0.25">
      <c r="A161" s="18" t="str">
        <f t="shared" ca="1" si="20"/>
        <v/>
      </c>
      <c r="B161" s="23">
        <f t="shared" si="15"/>
        <v>43242</v>
      </c>
      <c r="C161" s="9">
        <f t="shared" ca="1" si="16"/>
        <v>5.3425000000000002</v>
      </c>
      <c r="D161" s="9">
        <f t="shared" ca="1" si="17"/>
        <v>35.700000000000003</v>
      </c>
      <c r="E161" s="9">
        <f t="shared" ca="1" si="18"/>
        <v>4.2268749999999997</v>
      </c>
      <c r="F161" s="9"/>
      <c r="G161" s="23">
        <f t="shared" ca="1" si="19"/>
        <v>43104</v>
      </c>
      <c r="H161" s="19" t="str">
        <f ca="1">IF(ROWS(H$22:H161)&gt;SUMPRODUCT((A$22:A$475&lt;&gt;"")+0),"",INDEX($A$22:$A$475,_xlfn.AGGREGATE(15,6,(ROW($A$22:$A$475)-ROW($A$22)+1)/($A$22:$A$475&lt;&gt;""),ROWS(H$22:H161))))</f>
        <v/>
      </c>
    </row>
    <row r="162" spans="1:8" x14ac:dyDescent="0.25">
      <c r="A162" s="18" t="str">
        <f t="shared" ca="1" si="20"/>
        <v/>
      </c>
      <c r="B162" s="23">
        <f t="shared" ref="B162:B225" si="21">B161+1</f>
        <v>43243</v>
      </c>
      <c r="C162" s="9">
        <f t="shared" ca="1" si="16"/>
        <v>4.2268749999999997</v>
      </c>
      <c r="D162" s="9">
        <f t="shared" ca="1" si="17"/>
        <v>43.26</v>
      </c>
      <c r="E162" s="9">
        <f t="shared" ca="1" si="18"/>
        <v>2.875</v>
      </c>
      <c r="F162" s="9"/>
      <c r="G162" s="23">
        <f t="shared" ca="1" si="19"/>
        <v>43104</v>
      </c>
      <c r="H162" s="19" t="str">
        <f ca="1">IF(ROWS(H$22:H162)&gt;SUMPRODUCT((A$22:A$475&lt;&gt;"")+0),"",INDEX($A$22:$A$475,_xlfn.AGGREGATE(15,6,(ROW($A$22:$A$475)-ROW($A$22)+1)/($A$22:$A$475&lt;&gt;""),ROWS(H$22:H162))))</f>
        <v/>
      </c>
    </row>
    <row r="163" spans="1:8" x14ac:dyDescent="0.25">
      <c r="A163" s="18" t="str">
        <f t="shared" ca="1" si="20"/>
        <v/>
      </c>
      <c r="B163" s="23">
        <f t="shared" si="21"/>
        <v>43244</v>
      </c>
      <c r="C163" s="9">
        <f t="shared" ca="1" si="16"/>
        <v>2.875</v>
      </c>
      <c r="D163" s="9">
        <f t="shared" ca="1" si="17"/>
        <v>52.5</v>
      </c>
      <c r="E163" s="9">
        <f t="shared" ca="1" si="18"/>
        <v>1.234375</v>
      </c>
      <c r="F163" s="9"/>
      <c r="G163" s="23">
        <f t="shared" ca="1" si="19"/>
        <v>43104</v>
      </c>
      <c r="H163" s="19" t="str">
        <f ca="1">IF(ROWS(H$22:H163)&gt;SUMPRODUCT((A$22:A$475&lt;&gt;"")+0),"",INDEX($A$22:$A$475,_xlfn.AGGREGATE(15,6,(ROW($A$22:$A$475)-ROW($A$22)+1)/($A$22:$A$475&lt;&gt;""),ROWS(H$22:H163))))</f>
        <v/>
      </c>
    </row>
    <row r="164" spans="1:8" x14ac:dyDescent="0.25">
      <c r="A164" s="18">
        <f t="shared" ca="1" si="20"/>
        <v>36.9140625</v>
      </c>
      <c r="B164" s="23">
        <f t="shared" si="21"/>
        <v>43245</v>
      </c>
      <c r="C164" s="9">
        <f t="shared" ca="1" si="16"/>
        <v>16</v>
      </c>
      <c r="D164" s="9">
        <f t="shared" ca="1" si="17"/>
        <v>35.700000000000003</v>
      </c>
      <c r="E164" s="9">
        <f t="shared" ca="1" si="18"/>
        <v>14.884375</v>
      </c>
      <c r="F164" s="9"/>
      <c r="G164" s="23">
        <f t="shared" ca="1" si="19"/>
        <v>43104</v>
      </c>
      <c r="H164" s="19" t="str">
        <f ca="1">IF(ROWS(H$22:H164)&gt;SUMPRODUCT((A$22:A$475&lt;&gt;"")+0),"",INDEX($A$22:$A$475,_xlfn.AGGREGATE(15,6,(ROW($A$22:$A$475)-ROW($A$22)+1)/($A$22:$A$475&lt;&gt;""),ROWS(H$22:H164))))</f>
        <v/>
      </c>
    </row>
    <row r="165" spans="1:8" x14ac:dyDescent="0.25">
      <c r="A165" s="18" t="str">
        <f t="shared" ca="1" si="20"/>
        <v/>
      </c>
      <c r="B165" s="23">
        <f t="shared" si="21"/>
        <v>43246</v>
      </c>
      <c r="C165" s="9">
        <f t="shared" ca="1" si="16"/>
        <v>14.884375</v>
      </c>
      <c r="D165" s="9">
        <f t="shared" ca="1" si="17"/>
        <v>50.4</v>
      </c>
      <c r="E165" s="9">
        <f t="shared" ca="1" si="18"/>
        <v>13.309375000000001</v>
      </c>
      <c r="F165" s="9"/>
      <c r="G165" s="23">
        <f t="shared" ca="1" si="19"/>
        <v>43104</v>
      </c>
      <c r="H165" s="19" t="str">
        <f ca="1">IF(ROWS(H$22:H165)&gt;SUMPRODUCT((A$22:A$475&lt;&gt;"")+0),"",INDEX($A$22:$A$475,_xlfn.AGGREGATE(15,6,(ROW($A$22:$A$475)-ROW($A$22)+1)/($A$22:$A$475&lt;&gt;""),ROWS(H$22:H165))))</f>
        <v/>
      </c>
    </row>
    <row r="166" spans="1:8" x14ac:dyDescent="0.25">
      <c r="A166" s="18" t="str">
        <f t="shared" ca="1" si="20"/>
        <v/>
      </c>
      <c r="B166" s="23">
        <f t="shared" si="21"/>
        <v>43247</v>
      </c>
      <c r="C166" s="9">
        <f t="shared" ref="C166:C229" ca="1" si="22">IF(E165&lt;2,16,E165)</f>
        <v>13.309375000000001</v>
      </c>
      <c r="D166" s="9">
        <f t="shared" ref="D166:D229" ca="1" si="23">RANDBETWEEN(75,130)*A$16/100</f>
        <v>50.4</v>
      </c>
      <c r="E166" s="9">
        <f t="shared" ref="E166:E229" ca="1" si="24">C166-D166/A$17</f>
        <v>11.734375000000002</v>
      </c>
      <c r="F166" s="9"/>
      <c r="G166" s="23">
        <f t="shared" ca="1" si="19"/>
        <v>43104</v>
      </c>
      <c r="H166" s="19" t="str">
        <f ca="1">IF(ROWS(H$22:H166)&gt;SUMPRODUCT((A$22:A$475&lt;&gt;"")+0),"",INDEX($A$22:$A$475,_xlfn.AGGREGATE(15,6,(ROW($A$22:$A$475)-ROW($A$22)+1)/($A$22:$A$475&lt;&gt;""),ROWS(H$22:H166))))</f>
        <v/>
      </c>
    </row>
    <row r="167" spans="1:8" x14ac:dyDescent="0.25">
      <c r="A167" s="18" t="str">
        <f t="shared" ca="1" si="20"/>
        <v/>
      </c>
      <c r="B167" s="23">
        <f t="shared" si="21"/>
        <v>43248</v>
      </c>
      <c r="C167" s="9">
        <f t="shared" ca="1" si="22"/>
        <v>11.734375000000002</v>
      </c>
      <c r="D167" s="9">
        <f t="shared" ca="1" si="23"/>
        <v>42.84</v>
      </c>
      <c r="E167" s="9">
        <f t="shared" ca="1" si="24"/>
        <v>10.395625000000003</v>
      </c>
      <c r="F167" s="9"/>
      <c r="G167" s="23">
        <f t="shared" ca="1" si="19"/>
        <v>43104</v>
      </c>
      <c r="H167" s="19" t="str">
        <f ca="1">IF(ROWS(H$22:H167)&gt;SUMPRODUCT((A$22:A$475&lt;&gt;"")+0),"",INDEX($A$22:$A$475,_xlfn.AGGREGATE(15,6,(ROW($A$22:$A$475)-ROW($A$22)+1)/($A$22:$A$475&lt;&gt;""),ROWS(H$22:H167))))</f>
        <v/>
      </c>
    </row>
    <row r="168" spans="1:8" x14ac:dyDescent="0.25">
      <c r="A168" s="18" t="str">
        <f t="shared" ca="1" si="20"/>
        <v/>
      </c>
      <c r="B168" s="23">
        <f t="shared" si="21"/>
        <v>43249</v>
      </c>
      <c r="C168" s="9">
        <f t="shared" ca="1" si="22"/>
        <v>10.395625000000003</v>
      </c>
      <c r="D168" s="9">
        <f t="shared" ca="1" si="23"/>
        <v>40.32</v>
      </c>
      <c r="E168" s="9">
        <f t="shared" ca="1" si="24"/>
        <v>9.1356250000000028</v>
      </c>
      <c r="F168" s="9"/>
      <c r="G168" s="23">
        <f t="shared" ca="1" si="19"/>
        <v>43104</v>
      </c>
      <c r="H168" s="19" t="str">
        <f ca="1">IF(ROWS(H$22:H168)&gt;SUMPRODUCT((A$22:A$475&lt;&gt;"")+0),"",INDEX($A$22:$A$475,_xlfn.AGGREGATE(15,6,(ROW($A$22:$A$475)-ROW($A$22)+1)/($A$22:$A$475&lt;&gt;""),ROWS(H$22:H168))))</f>
        <v/>
      </c>
    </row>
    <row r="169" spans="1:8" x14ac:dyDescent="0.25">
      <c r="A169" s="18" t="str">
        <f t="shared" ca="1" si="20"/>
        <v/>
      </c>
      <c r="B169" s="23">
        <f t="shared" si="21"/>
        <v>43250</v>
      </c>
      <c r="C169" s="9">
        <f t="shared" ca="1" si="22"/>
        <v>9.1356250000000028</v>
      </c>
      <c r="D169" s="9">
        <f t="shared" ca="1" si="23"/>
        <v>42.42</v>
      </c>
      <c r="E169" s="9">
        <f t="shared" ca="1" si="24"/>
        <v>7.8100000000000023</v>
      </c>
      <c r="F169" s="9"/>
      <c r="G169" s="23">
        <f t="shared" ca="1" si="19"/>
        <v>43104</v>
      </c>
      <c r="H169" s="19" t="str">
        <f ca="1">IF(ROWS(H$22:H169)&gt;SUMPRODUCT((A$22:A$475&lt;&gt;"")+0),"",INDEX($A$22:$A$475,_xlfn.AGGREGATE(15,6,(ROW($A$22:$A$475)-ROW($A$22)+1)/($A$22:$A$475&lt;&gt;""),ROWS(H$22:H169))))</f>
        <v/>
      </c>
    </row>
    <row r="170" spans="1:8" x14ac:dyDescent="0.25">
      <c r="A170" s="18" t="str">
        <f t="shared" ca="1" si="20"/>
        <v/>
      </c>
      <c r="B170" s="23">
        <f t="shared" si="21"/>
        <v>43251</v>
      </c>
      <c r="C170" s="9">
        <f t="shared" ca="1" si="22"/>
        <v>7.8100000000000023</v>
      </c>
      <c r="D170" s="9">
        <f t="shared" ca="1" si="23"/>
        <v>32.76</v>
      </c>
      <c r="E170" s="9">
        <f t="shared" ca="1" si="24"/>
        <v>6.7862500000000026</v>
      </c>
      <c r="F170" s="9"/>
      <c r="G170" s="23">
        <f t="shared" ca="1" si="19"/>
        <v>43104</v>
      </c>
      <c r="H170" s="19" t="str">
        <f ca="1">IF(ROWS(H$22:H170)&gt;SUMPRODUCT((A$22:A$475&lt;&gt;"")+0),"",INDEX($A$22:$A$475,_xlfn.AGGREGATE(15,6,(ROW($A$22:$A$475)-ROW($A$22)+1)/($A$22:$A$475&lt;&gt;""),ROWS(H$22:H170))))</f>
        <v/>
      </c>
    </row>
    <row r="171" spans="1:8" x14ac:dyDescent="0.25">
      <c r="A171" s="18" t="str">
        <f t="shared" ca="1" si="20"/>
        <v/>
      </c>
      <c r="B171" s="23">
        <f t="shared" si="21"/>
        <v>43252</v>
      </c>
      <c r="C171" s="9">
        <f t="shared" ca="1" si="22"/>
        <v>6.7862500000000026</v>
      </c>
      <c r="D171" s="9">
        <f t="shared" ca="1" si="23"/>
        <v>43.68</v>
      </c>
      <c r="E171" s="9">
        <f t="shared" ca="1" si="24"/>
        <v>5.4212500000000023</v>
      </c>
      <c r="F171" s="9"/>
      <c r="G171" s="23">
        <f t="shared" ca="1" si="19"/>
        <v>43104</v>
      </c>
      <c r="H171" s="19" t="str">
        <f ca="1">IF(ROWS(H$22:H171)&gt;SUMPRODUCT((A$22:A$475&lt;&gt;"")+0),"",INDEX($A$22:$A$475,_xlfn.AGGREGATE(15,6,(ROW($A$22:$A$475)-ROW($A$22)+1)/($A$22:$A$475&lt;&gt;""),ROWS(H$22:H171))))</f>
        <v/>
      </c>
    </row>
    <row r="172" spans="1:8" x14ac:dyDescent="0.25">
      <c r="A172" s="18" t="str">
        <f t="shared" ca="1" si="20"/>
        <v/>
      </c>
      <c r="B172" s="23">
        <f t="shared" si="21"/>
        <v>43253</v>
      </c>
      <c r="C172" s="9">
        <f t="shared" ca="1" si="22"/>
        <v>5.4212500000000023</v>
      </c>
      <c r="D172" s="9">
        <f t="shared" ca="1" si="23"/>
        <v>47.46</v>
      </c>
      <c r="E172" s="9">
        <f t="shared" ca="1" si="24"/>
        <v>3.9381250000000021</v>
      </c>
      <c r="F172" s="9"/>
      <c r="G172" s="23">
        <f t="shared" ca="1" si="19"/>
        <v>43104</v>
      </c>
      <c r="H172" s="19" t="str">
        <f ca="1">IF(ROWS(H$22:H172)&gt;SUMPRODUCT((A$22:A$475&lt;&gt;"")+0),"",INDEX($A$22:$A$475,_xlfn.AGGREGATE(15,6,(ROW($A$22:$A$475)-ROW($A$22)+1)/($A$22:$A$475&lt;&gt;""),ROWS(H$22:H172))))</f>
        <v/>
      </c>
    </row>
    <row r="173" spans="1:8" x14ac:dyDescent="0.25">
      <c r="A173" s="18" t="str">
        <f t="shared" ca="1" si="20"/>
        <v/>
      </c>
      <c r="B173" s="23">
        <f t="shared" si="21"/>
        <v>43254</v>
      </c>
      <c r="C173" s="9">
        <f t="shared" ca="1" si="22"/>
        <v>3.9381250000000021</v>
      </c>
      <c r="D173" s="9">
        <f t="shared" ca="1" si="23"/>
        <v>44.94</v>
      </c>
      <c r="E173" s="9">
        <f t="shared" ca="1" si="24"/>
        <v>2.5337500000000022</v>
      </c>
      <c r="F173" s="9"/>
      <c r="G173" s="23">
        <f t="shared" ca="1" si="19"/>
        <v>43104</v>
      </c>
      <c r="H173" s="19" t="str">
        <f ca="1">IF(ROWS(H$22:H173)&gt;SUMPRODUCT((A$22:A$475&lt;&gt;"")+0),"",INDEX($A$22:$A$475,_xlfn.AGGREGATE(15,6,(ROW($A$22:$A$475)-ROW($A$22)+1)/($A$22:$A$475&lt;&gt;""),ROWS(H$22:H173))))</f>
        <v/>
      </c>
    </row>
    <row r="174" spans="1:8" x14ac:dyDescent="0.25">
      <c r="A174" s="18" t="str">
        <f t="shared" ca="1" si="20"/>
        <v/>
      </c>
      <c r="B174" s="23">
        <f t="shared" si="21"/>
        <v>43255</v>
      </c>
      <c r="C174" s="9">
        <f t="shared" ca="1" si="22"/>
        <v>2.5337500000000022</v>
      </c>
      <c r="D174" s="9">
        <f t="shared" ca="1" si="23"/>
        <v>42</v>
      </c>
      <c r="E174" s="9">
        <f t="shared" ca="1" si="24"/>
        <v>1.2212500000000022</v>
      </c>
      <c r="F174" s="9"/>
      <c r="G174" s="23">
        <f t="shared" ca="1" si="19"/>
        <v>43104</v>
      </c>
      <c r="H174" s="19" t="str">
        <f ca="1">IF(ROWS(H$22:H174)&gt;SUMPRODUCT((A$22:A$475&lt;&gt;"")+0),"",INDEX($A$22:$A$475,_xlfn.AGGREGATE(15,6,(ROW($A$22:$A$475)-ROW($A$22)+1)/($A$22:$A$475&lt;&gt;""),ROWS(H$22:H174))))</f>
        <v/>
      </c>
    </row>
    <row r="175" spans="1:8" x14ac:dyDescent="0.25">
      <c r="A175" s="18">
        <f t="shared" ca="1" si="20"/>
        <v>36.946874999999999</v>
      </c>
      <c r="B175" s="23">
        <f t="shared" si="21"/>
        <v>43256</v>
      </c>
      <c r="C175" s="9">
        <f t="shared" ca="1" si="22"/>
        <v>16</v>
      </c>
      <c r="D175" s="9">
        <f t="shared" ca="1" si="23"/>
        <v>44.94</v>
      </c>
      <c r="E175" s="9">
        <f t="shared" ca="1" si="24"/>
        <v>14.595625</v>
      </c>
      <c r="F175" s="9"/>
      <c r="G175" s="23">
        <f t="shared" ca="1" si="19"/>
        <v>43104</v>
      </c>
      <c r="H175" s="19" t="str">
        <f ca="1">IF(ROWS(H$22:H175)&gt;SUMPRODUCT((A$22:A$475&lt;&gt;"")+0),"",INDEX($A$22:$A$475,_xlfn.AGGREGATE(15,6,(ROW($A$22:$A$475)-ROW($A$22)+1)/($A$22:$A$475&lt;&gt;""),ROWS(H$22:H175))))</f>
        <v/>
      </c>
    </row>
    <row r="176" spans="1:8" x14ac:dyDescent="0.25">
      <c r="A176" s="18" t="str">
        <f t="shared" ca="1" si="20"/>
        <v/>
      </c>
      <c r="B176" s="23">
        <f t="shared" si="21"/>
        <v>43257</v>
      </c>
      <c r="C176" s="9">
        <f t="shared" ca="1" si="22"/>
        <v>14.595625</v>
      </c>
      <c r="D176" s="9">
        <f t="shared" ca="1" si="23"/>
        <v>54.18</v>
      </c>
      <c r="E176" s="9">
        <f t="shared" ca="1" si="24"/>
        <v>12.9025</v>
      </c>
      <c r="F176" s="9"/>
      <c r="G176" s="23">
        <f t="shared" ca="1" si="19"/>
        <v>43104</v>
      </c>
      <c r="H176" s="19" t="str">
        <f ca="1">IF(ROWS(H$22:H176)&gt;SUMPRODUCT((A$22:A$475&lt;&gt;"")+0),"",INDEX($A$22:$A$475,_xlfn.AGGREGATE(15,6,(ROW($A$22:$A$475)-ROW($A$22)+1)/($A$22:$A$475&lt;&gt;""),ROWS(H$22:H176))))</f>
        <v/>
      </c>
    </row>
    <row r="177" spans="1:8" x14ac:dyDescent="0.25">
      <c r="A177" s="18" t="str">
        <f t="shared" ca="1" si="20"/>
        <v/>
      </c>
      <c r="B177" s="23">
        <f t="shared" si="21"/>
        <v>43258</v>
      </c>
      <c r="C177" s="9">
        <f t="shared" ca="1" si="22"/>
        <v>12.9025</v>
      </c>
      <c r="D177" s="9">
        <f t="shared" ca="1" si="23"/>
        <v>47.04</v>
      </c>
      <c r="E177" s="9">
        <f t="shared" ca="1" si="24"/>
        <v>11.432499999999999</v>
      </c>
      <c r="F177" s="9"/>
      <c r="G177" s="23">
        <f t="shared" ca="1" si="19"/>
        <v>43104</v>
      </c>
      <c r="H177" s="19" t="str">
        <f ca="1">IF(ROWS(H$22:H177)&gt;SUMPRODUCT((A$22:A$475&lt;&gt;"")+0),"",INDEX($A$22:$A$475,_xlfn.AGGREGATE(15,6,(ROW($A$22:$A$475)-ROW($A$22)+1)/($A$22:$A$475&lt;&gt;""),ROWS(H$22:H177))))</f>
        <v/>
      </c>
    </row>
    <row r="178" spans="1:8" x14ac:dyDescent="0.25">
      <c r="A178" s="18" t="str">
        <f t="shared" ca="1" si="20"/>
        <v/>
      </c>
      <c r="B178" s="23">
        <f t="shared" si="21"/>
        <v>43259</v>
      </c>
      <c r="C178" s="9">
        <f t="shared" ca="1" si="22"/>
        <v>11.432499999999999</v>
      </c>
      <c r="D178" s="9">
        <f t="shared" ca="1" si="23"/>
        <v>47.04</v>
      </c>
      <c r="E178" s="9">
        <f t="shared" ca="1" si="24"/>
        <v>9.9624999999999986</v>
      </c>
      <c r="F178" s="9"/>
      <c r="G178" s="23">
        <f t="shared" ca="1" si="19"/>
        <v>43104</v>
      </c>
      <c r="H178" s="19" t="str">
        <f ca="1">IF(ROWS(H$22:H178)&gt;SUMPRODUCT((A$22:A$475&lt;&gt;"")+0),"",INDEX($A$22:$A$475,_xlfn.AGGREGATE(15,6,(ROW($A$22:$A$475)-ROW($A$22)+1)/($A$22:$A$475&lt;&gt;""),ROWS(H$22:H178))))</f>
        <v/>
      </c>
    </row>
    <row r="179" spans="1:8" x14ac:dyDescent="0.25">
      <c r="A179" s="18" t="str">
        <f t="shared" ca="1" si="20"/>
        <v/>
      </c>
      <c r="B179" s="23">
        <f t="shared" si="21"/>
        <v>43260</v>
      </c>
      <c r="C179" s="9">
        <f t="shared" ca="1" si="22"/>
        <v>9.9624999999999986</v>
      </c>
      <c r="D179" s="9">
        <f t="shared" ca="1" si="23"/>
        <v>38.64</v>
      </c>
      <c r="E179" s="9">
        <f t="shared" ca="1" si="24"/>
        <v>8.754999999999999</v>
      </c>
      <c r="F179" s="9"/>
      <c r="G179" s="23">
        <f t="shared" ca="1" si="19"/>
        <v>43104</v>
      </c>
      <c r="H179" s="19" t="str">
        <f ca="1">IF(ROWS(H$22:H179)&gt;SUMPRODUCT((A$22:A$475&lt;&gt;"")+0),"",INDEX($A$22:$A$475,_xlfn.AGGREGATE(15,6,(ROW($A$22:$A$475)-ROW($A$22)+1)/($A$22:$A$475&lt;&gt;""),ROWS(H$22:H179))))</f>
        <v/>
      </c>
    </row>
    <row r="180" spans="1:8" x14ac:dyDescent="0.25">
      <c r="A180" s="18" t="str">
        <f t="shared" ca="1" si="20"/>
        <v/>
      </c>
      <c r="B180" s="23">
        <f t="shared" si="21"/>
        <v>43261</v>
      </c>
      <c r="C180" s="9">
        <f t="shared" ca="1" si="22"/>
        <v>8.754999999999999</v>
      </c>
      <c r="D180" s="9">
        <f t="shared" ca="1" si="23"/>
        <v>42.84</v>
      </c>
      <c r="E180" s="9">
        <f t="shared" ca="1" si="24"/>
        <v>7.4162499999999989</v>
      </c>
      <c r="F180" s="9"/>
      <c r="G180" s="23">
        <f t="shared" ca="1" si="19"/>
        <v>43104</v>
      </c>
      <c r="H180" s="19" t="str">
        <f ca="1">IF(ROWS(H$22:H180)&gt;SUMPRODUCT((A$22:A$475&lt;&gt;"")+0),"",INDEX($A$22:$A$475,_xlfn.AGGREGATE(15,6,(ROW($A$22:$A$475)-ROW($A$22)+1)/($A$22:$A$475&lt;&gt;""),ROWS(H$22:H180))))</f>
        <v/>
      </c>
    </row>
    <row r="181" spans="1:8" x14ac:dyDescent="0.25">
      <c r="A181" s="18" t="str">
        <f t="shared" ca="1" si="20"/>
        <v/>
      </c>
      <c r="B181" s="23">
        <f t="shared" si="21"/>
        <v>43262</v>
      </c>
      <c r="C181" s="9">
        <f t="shared" ca="1" si="22"/>
        <v>7.4162499999999989</v>
      </c>
      <c r="D181" s="9">
        <f t="shared" ca="1" si="23"/>
        <v>47.46</v>
      </c>
      <c r="E181" s="9">
        <f t="shared" ca="1" si="24"/>
        <v>5.9331249999999986</v>
      </c>
      <c r="F181" s="9"/>
      <c r="G181" s="23">
        <f t="shared" ref="G181:G244" ca="1" si="25">VLOOKUP(H181,A$22:B$475,2,FALSE)</f>
        <v>43104</v>
      </c>
      <c r="H181" s="19" t="str">
        <f ca="1">IF(ROWS(H$22:H181)&gt;SUMPRODUCT((A$22:A$475&lt;&gt;"")+0),"",INDEX($A$22:$A$475,_xlfn.AGGREGATE(15,6,(ROW($A$22:$A$475)-ROW($A$22)+1)/($A$22:$A$475&lt;&gt;""),ROWS(H$22:H181))))</f>
        <v/>
      </c>
    </row>
    <row r="182" spans="1:8" x14ac:dyDescent="0.25">
      <c r="A182" s="18" t="str">
        <f t="shared" ca="1" si="20"/>
        <v/>
      </c>
      <c r="B182" s="23">
        <f t="shared" si="21"/>
        <v>43263</v>
      </c>
      <c r="C182" s="9">
        <f t="shared" ca="1" si="22"/>
        <v>5.9331249999999986</v>
      </c>
      <c r="D182" s="9">
        <f t="shared" ca="1" si="23"/>
        <v>49.14</v>
      </c>
      <c r="E182" s="9">
        <f t="shared" ca="1" si="24"/>
        <v>4.3974999999999991</v>
      </c>
      <c r="F182" s="9"/>
      <c r="G182" s="23">
        <f t="shared" ca="1" si="25"/>
        <v>43104</v>
      </c>
      <c r="H182" s="19" t="str">
        <f ca="1">IF(ROWS(H$22:H182)&gt;SUMPRODUCT((A$22:A$475&lt;&gt;"")+0),"",INDEX($A$22:$A$475,_xlfn.AGGREGATE(15,6,(ROW($A$22:$A$475)-ROW($A$22)+1)/($A$22:$A$475&lt;&gt;""),ROWS(H$22:H182))))</f>
        <v/>
      </c>
    </row>
    <row r="183" spans="1:8" x14ac:dyDescent="0.25">
      <c r="A183" s="18" t="str">
        <f t="shared" ca="1" si="20"/>
        <v/>
      </c>
      <c r="B183" s="23">
        <f t="shared" si="21"/>
        <v>43264</v>
      </c>
      <c r="C183" s="9">
        <f t="shared" ca="1" si="22"/>
        <v>4.3974999999999991</v>
      </c>
      <c r="D183" s="9">
        <f t="shared" ca="1" si="23"/>
        <v>39.479999999999997</v>
      </c>
      <c r="E183" s="9">
        <f t="shared" ca="1" si="24"/>
        <v>3.1637499999999994</v>
      </c>
      <c r="F183" s="9"/>
      <c r="G183" s="23">
        <f t="shared" ca="1" si="25"/>
        <v>43104</v>
      </c>
      <c r="H183" s="19" t="str">
        <f ca="1">IF(ROWS(H$22:H183)&gt;SUMPRODUCT((A$22:A$475&lt;&gt;"")+0),"",INDEX($A$22:$A$475,_xlfn.AGGREGATE(15,6,(ROW($A$22:$A$475)-ROW($A$22)+1)/($A$22:$A$475&lt;&gt;""),ROWS(H$22:H183))))</f>
        <v/>
      </c>
    </row>
    <row r="184" spans="1:8" x14ac:dyDescent="0.25">
      <c r="A184" s="18" t="str">
        <f t="shared" ca="1" si="20"/>
        <v/>
      </c>
      <c r="B184" s="23">
        <f t="shared" si="21"/>
        <v>43265</v>
      </c>
      <c r="C184" s="9">
        <f t="shared" ca="1" si="22"/>
        <v>3.1637499999999994</v>
      </c>
      <c r="D184" s="9">
        <f t="shared" ca="1" si="23"/>
        <v>43.26</v>
      </c>
      <c r="E184" s="9">
        <f t="shared" ca="1" si="24"/>
        <v>1.8118749999999995</v>
      </c>
      <c r="F184" s="9"/>
      <c r="G184" s="23">
        <f t="shared" ca="1" si="25"/>
        <v>43104</v>
      </c>
      <c r="H184" s="19" t="str">
        <f ca="1">IF(ROWS(H$22:H184)&gt;SUMPRODUCT((A$22:A$475&lt;&gt;"")+0),"",INDEX($A$22:$A$475,_xlfn.AGGREGATE(15,6,(ROW($A$22:$A$475)-ROW($A$22)+1)/($A$22:$A$475&lt;&gt;""),ROWS(H$22:H184))))</f>
        <v/>
      </c>
    </row>
    <row r="185" spans="1:8" x14ac:dyDescent="0.25">
      <c r="A185" s="18">
        <f t="shared" ca="1" si="20"/>
        <v>35.470312500000006</v>
      </c>
      <c r="B185" s="23">
        <f t="shared" si="21"/>
        <v>43266</v>
      </c>
      <c r="C185" s="9">
        <f t="shared" ca="1" si="22"/>
        <v>16</v>
      </c>
      <c r="D185" s="9">
        <f t="shared" ca="1" si="23"/>
        <v>39.06</v>
      </c>
      <c r="E185" s="9">
        <f t="shared" ca="1" si="24"/>
        <v>14.779375</v>
      </c>
      <c r="F185" s="9"/>
      <c r="G185" s="23">
        <f t="shared" ca="1" si="25"/>
        <v>43104</v>
      </c>
      <c r="H185" s="19" t="str">
        <f ca="1">IF(ROWS(H$22:H185)&gt;SUMPRODUCT((A$22:A$475&lt;&gt;"")+0),"",INDEX($A$22:$A$475,_xlfn.AGGREGATE(15,6,(ROW($A$22:$A$475)-ROW($A$22)+1)/($A$22:$A$475&lt;&gt;""),ROWS(H$22:H185))))</f>
        <v/>
      </c>
    </row>
    <row r="186" spans="1:8" x14ac:dyDescent="0.25">
      <c r="A186" s="18" t="str">
        <f t="shared" ca="1" si="20"/>
        <v/>
      </c>
      <c r="B186" s="23">
        <f t="shared" si="21"/>
        <v>43267</v>
      </c>
      <c r="C186" s="9">
        <f t="shared" ca="1" si="22"/>
        <v>14.779375</v>
      </c>
      <c r="D186" s="9">
        <f t="shared" ca="1" si="23"/>
        <v>44.94</v>
      </c>
      <c r="E186" s="9">
        <f t="shared" ca="1" si="24"/>
        <v>13.375</v>
      </c>
      <c r="F186" s="9"/>
      <c r="G186" s="23">
        <f t="shared" ca="1" si="25"/>
        <v>43104</v>
      </c>
      <c r="H186" s="19" t="str">
        <f ca="1">IF(ROWS(H$22:H186)&gt;SUMPRODUCT((A$22:A$475&lt;&gt;"")+0),"",INDEX($A$22:$A$475,_xlfn.AGGREGATE(15,6,(ROW($A$22:$A$475)-ROW($A$22)+1)/($A$22:$A$475&lt;&gt;""),ROWS(H$22:H186))))</f>
        <v/>
      </c>
    </row>
    <row r="187" spans="1:8" x14ac:dyDescent="0.25">
      <c r="A187" s="18" t="str">
        <f t="shared" ca="1" si="20"/>
        <v/>
      </c>
      <c r="B187" s="23">
        <f t="shared" si="21"/>
        <v>43268</v>
      </c>
      <c r="C187" s="9">
        <f t="shared" ca="1" si="22"/>
        <v>13.375</v>
      </c>
      <c r="D187" s="9">
        <f t="shared" ca="1" si="23"/>
        <v>51.24</v>
      </c>
      <c r="E187" s="9">
        <f t="shared" ca="1" si="24"/>
        <v>11.77375</v>
      </c>
      <c r="F187" s="9"/>
      <c r="G187" s="23">
        <f t="shared" ca="1" si="25"/>
        <v>43104</v>
      </c>
      <c r="H187" s="19" t="str">
        <f ca="1">IF(ROWS(H$22:H187)&gt;SUMPRODUCT((A$22:A$475&lt;&gt;"")+0),"",INDEX($A$22:$A$475,_xlfn.AGGREGATE(15,6,(ROW($A$22:$A$475)-ROW($A$22)+1)/($A$22:$A$475&lt;&gt;""),ROWS(H$22:H187))))</f>
        <v/>
      </c>
    </row>
    <row r="188" spans="1:8" x14ac:dyDescent="0.25">
      <c r="A188" s="18" t="str">
        <f t="shared" ca="1" si="20"/>
        <v/>
      </c>
      <c r="B188" s="23">
        <f t="shared" si="21"/>
        <v>43269</v>
      </c>
      <c r="C188" s="9">
        <f t="shared" ca="1" si="22"/>
        <v>11.77375</v>
      </c>
      <c r="D188" s="9">
        <f t="shared" ca="1" si="23"/>
        <v>31.5</v>
      </c>
      <c r="E188" s="9">
        <f t="shared" ca="1" si="24"/>
        <v>10.789375</v>
      </c>
      <c r="F188" s="9"/>
      <c r="G188" s="23">
        <f t="shared" ca="1" si="25"/>
        <v>43104</v>
      </c>
      <c r="H188" s="19" t="str">
        <f ca="1">IF(ROWS(H$22:H188)&gt;SUMPRODUCT((A$22:A$475&lt;&gt;"")+0),"",INDEX($A$22:$A$475,_xlfn.AGGREGATE(15,6,(ROW($A$22:$A$475)-ROW($A$22)+1)/($A$22:$A$475&lt;&gt;""),ROWS(H$22:H188))))</f>
        <v/>
      </c>
    </row>
    <row r="189" spans="1:8" x14ac:dyDescent="0.25">
      <c r="A189" s="18" t="str">
        <f t="shared" ca="1" si="20"/>
        <v/>
      </c>
      <c r="B189" s="23">
        <f t="shared" si="21"/>
        <v>43270</v>
      </c>
      <c r="C189" s="9">
        <f t="shared" ca="1" si="22"/>
        <v>10.789375</v>
      </c>
      <c r="D189" s="9">
        <f t="shared" ca="1" si="23"/>
        <v>40.32</v>
      </c>
      <c r="E189" s="9">
        <f t="shared" ca="1" si="24"/>
        <v>9.5293749999999999</v>
      </c>
      <c r="F189" s="9"/>
      <c r="G189" s="23">
        <f t="shared" ca="1" si="25"/>
        <v>43104</v>
      </c>
      <c r="H189" s="19" t="str">
        <f ca="1">IF(ROWS(H$22:H189)&gt;SUMPRODUCT((A$22:A$475&lt;&gt;"")+0),"",INDEX($A$22:$A$475,_xlfn.AGGREGATE(15,6,(ROW($A$22:$A$475)-ROW($A$22)+1)/($A$22:$A$475&lt;&gt;""),ROWS(H$22:H189))))</f>
        <v/>
      </c>
    </row>
    <row r="190" spans="1:8" x14ac:dyDescent="0.25">
      <c r="A190" s="18" t="str">
        <f t="shared" ca="1" si="20"/>
        <v/>
      </c>
      <c r="B190" s="23">
        <f t="shared" si="21"/>
        <v>43271</v>
      </c>
      <c r="C190" s="9">
        <f t="shared" ca="1" si="22"/>
        <v>9.5293749999999999</v>
      </c>
      <c r="D190" s="9">
        <f t="shared" ca="1" si="23"/>
        <v>35.700000000000003</v>
      </c>
      <c r="E190" s="9">
        <f t="shared" ca="1" si="24"/>
        <v>8.4137500000000003</v>
      </c>
      <c r="F190" s="9"/>
      <c r="G190" s="23">
        <f t="shared" ca="1" si="25"/>
        <v>43104</v>
      </c>
      <c r="H190" s="19" t="str">
        <f ca="1">IF(ROWS(H$22:H190)&gt;SUMPRODUCT((A$22:A$475&lt;&gt;"")+0),"",INDEX($A$22:$A$475,_xlfn.AGGREGATE(15,6,(ROW($A$22:$A$475)-ROW($A$22)+1)/($A$22:$A$475&lt;&gt;""),ROWS(H$22:H190))))</f>
        <v/>
      </c>
    </row>
    <row r="191" spans="1:8" x14ac:dyDescent="0.25">
      <c r="A191" s="18" t="str">
        <f t="shared" ca="1" si="20"/>
        <v/>
      </c>
      <c r="B191" s="23">
        <f t="shared" si="21"/>
        <v>43272</v>
      </c>
      <c r="C191" s="9">
        <f t="shared" ca="1" si="22"/>
        <v>8.4137500000000003</v>
      </c>
      <c r="D191" s="9">
        <f t="shared" ca="1" si="23"/>
        <v>52.92</v>
      </c>
      <c r="E191" s="9">
        <f t="shared" ca="1" si="24"/>
        <v>6.76</v>
      </c>
      <c r="F191" s="9"/>
      <c r="G191" s="23">
        <f t="shared" ca="1" si="25"/>
        <v>43104</v>
      </c>
      <c r="H191" s="19" t="str">
        <f ca="1">IF(ROWS(H$22:H191)&gt;SUMPRODUCT((A$22:A$475&lt;&gt;"")+0),"",INDEX($A$22:$A$475,_xlfn.AGGREGATE(15,6,(ROW($A$22:$A$475)-ROW($A$22)+1)/($A$22:$A$475&lt;&gt;""),ROWS(H$22:H191))))</f>
        <v/>
      </c>
    </row>
    <row r="192" spans="1:8" x14ac:dyDescent="0.25">
      <c r="A192" s="18" t="str">
        <f t="shared" ca="1" si="20"/>
        <v/>
      </c>
      <c r="B192" s="23">
        <f t="shared" si="21"/>
        <v>43273</v>
      </c>
      <c r="C192" s="9">
        <f t="shared" ca="1" si="22"/>
        <v>6.76</v>
      </c>
      <c r="D192" s="9">
        <f t="shared" ca="1" si="23"/>
        <v>33.18</v>
      </c>
      <c r="E192" s="9">
        <f t="shared" ca="1" si="24"/>
        <v>5.7231249999999996</v>
      </c>
      <c r="F192" s="9"/>
      <c r="G192" s="23">
        <f t="shared" ca="1" si="25"/>
        <v>43104</v>
      </c>
      <c r="H192" s="19" t="str">
        <f ca="1">IF(ROWS(H$22:H192)&gt;SUMPRODUCT((A$22:A$475&lt;&gt;"")+0),"",INDEX($A$22:$A$475,_xlfn.AGGREGATE(15,6,(ROW($A$22:$A$475)-ROW($A$22)+1)/($A$22:$A$475&lt;&gt;""),ROWS(H$22:H192))))</f>
        <v/>
      </c>
    </row>
    <row r="193" spans="1:8" x14ac:dyDescent="0.25">
      <c r="A193" s="18" t="str">
        <f t="shared" ca="1" si="20"/>
        <v/>
      </c>
      <c r="B193" s="23">
        <f t="shared" si="21"/>
        <v>43274</v>
      </c>
      <c r="C193" s="9">
        <f t="shared" ca="1" si="22"/>
        <v>5.7231249999999996</v>
      </c>
      <c r="D193" s="9">
        <f t="shared" ca="1" si="23"/>
        <v>50.4</v>
      </c>
      <c r="E193" s="9">
        <f t="shared" ca="1" si="24"/>
        <v>4.1481249999999994</v>
      </c>
      <c r="F193" s="9"/>
      <c r="G193" s="23">
        <f t="shared" ca="1" si="25"/>
        <v>43104</v>
      </c>
      <c r="H193" s="19" t="str">
        <f ca="1">IF(ROWS(H$22:H193)&gt;SUMPRODUCT((A$22:A$475&lt;&gt;"")+0),"",INDEX($A$22:$A$475,_xlfn.AGGREGATE(15,6,(ROW($A$22:$A$475)-ROW($A$22)+1)/($A$22:$A$475&lt;&gt;""),ROWS(H$22:H193))))</f>
        <v/>
      </c>
    </row>
    <row r="194" spans="1:8" x14ac:dyDescent="0.25">
      <c r="A194" s="18" t="str">
        <f t="shared" ca="1" si="20"/>
        <v/>
      </c>
      <c r="B194" s="23">
        <f t="shared" si="21"/>
        <v>43275</v>
      </c>
      <c r="C194" s="9">
        <f t="shared" ca="1" si="22"/>
        <v>4.1481249999999994</v>
      </c>
      <c r="D194" s="9">
        <f t="shared" ca="1" si="23"/>
        <v>44.52</v>
      </c>
      <c r="E194" s="9">
        <f t="shared" ca="1" si="24"/>
        <v>2.7568749999999991</v>
      </c>
      <c r="F194" s="9"/>
      <c r="G194" s="23">
        <f t="shared" ca="1" si="25"/>
        <v>43104</v>
      </c>
      <c r="H194" s="19" t="str">
        <f ca="1">IF(ROWS(H$22:H194)&gt;SUMPRODUCT((A$22:A$475&lt;&gt;"")+0),"",INDEX($A$22:$A$475,_xlfn.AGGREGATE(15,6,(ROW($A$22:$A$475)-ROW($A$22)+1)/($A$22:$A$475&lt;&gt;""),ROWS(H$22:H194))))</f>
        <v/>
      </c>
    </row>
    <row r="195" spans="1:8" x14ac:dyDescent="0.25">
      <c r="A195" s="18" t="str">
        <f t="shared" ca="1" si="20"/>
        <v/>
      </c>
      <c r="B195" s="23">
        <f t="shared" si="21"/>
        <v>43276</v>
      </c>
      <c r="C195" s="9">
        <f t="shared" ca="1" si="22"/>
        <v>2.7568749999999991</v>
      </c>
      <c r="D195" s="9">
        <f t="shared" ca="1" si="23"/>
        <v>53.34</v>
      </c>
      <c r="E195" s="9">
        <f t="shared" ca="1" si="24"/>
        <v>1.089999999999999</v>
      </c>
      <c r="F195" s="9"/>
      <c r="G195" s="23">
        <f t="shared" ca="1" si="25"/>
        <v>43104</v>
      </c>
      <c r="H195" s="19" t="str">
        <f ca="1">IF(ROWS(H$22:H195)&gt;SUMPRODUCT((A$22:A$475&lt;&gt;"")+0),"",INDEX($A$22:$A$475,_xlfn.AGGREGATE(15,6,(ROW($A$22:$A$475)-ROW($A$22)+1)/($A$22:$A$475&lt;&gt;""),ROWS(H$22:H195))))</f>
        <v/>
      </c>
    </row>
    <row r="196" spans="1:8" x14ac:dyDescent="0.25">
      <c r="A196" s="18">
        <f t="shared" ca="1" si="20"/>
        <v>37.274999999999999</v>
      </c>
      <c r="B196" s="23">
        <f t="shared" si="21"/>
        <v>43277</v>
      </c>
      <c r="C196" s="9">
        <f t="shared" ca="1" si="22"/>
        <v>16</v>
      </c>
      <c r="D196" s="9">
        <f t="shared" ca="1" si="23"/>
        <v>43.68</v>
      </c>
      <c r="E196" s="9">
        <f t="shared" ca="1" si="24"/>
        <v>14.635</v>
      </c>
      <c r="F196" s="9"/>
      <c r="G196" s="23">
        <f t="shared" ca="1" si="25"/>
        <v>43104</v>
      </c>
      <c r="H196" s="19" t="str">
        <f ca="1">IF(ROWS(H$22:H196)&gt;SUMPRODUCT((A$22:A$475&lt;&gt;"")+0),"",INDEX($A$22:$A$475,_xlfn.AGGREGATE(15,6,(ROW($A$22:$A$475)-ROW($A$22)+1)/($A$22:$A$475&lt;&gt;""),ROWS(H$22:H196))))</f>
        <v/>
      </c>
    </row>
    <row r="197" spans="1:8" x14ac:dyDescent="0.25">
      <c r="A197" s="18" t="str">
        <f t="shared" ca="1" si="20"/>
        <v/>
      </c>
      <c r="B197" s="23">
        <f t="shared" si="21"/>
        <v>43278</v>
      </c>
      <c r="C197" s="9">
        <f t="shared" ca="1" si="22"/>
        <v>14.635</v>
      </c>
      <c r="D197" s="9">
        <f t="shared" ca="1" si="23"/>
        <v>31.5</v>
      </c>
      <c r="E197" s="9">
        <f t="shared" ca="1" si="24"/>
        <v>13.650625</v>
      </c>
      <c r="F197" s="9"/>
      <c r="G197" s="23">
        <f t="shared" ca="1" si="25"/>
        <v>43104</v>
      </c>
      <c r="H197" s="19" t="str">
        <f ca="1">IF(ROWS(H$22:H197)&gt;SUMPRODUCT((A$22:A$475&lt;&gt;"")+0),"",INDEX($A$22:$A$475,_xlfn.AGGREGATE(15,6,(ROW($A$22:$A$475)-ROW($A$22)+1)/($A$22:$A$475&lt;&gt;""),ROWS(H$22:H197))))</f>
        <v/>
      </c>
    </row>
    <row r="198" spans="1:8" x14ac:dyDescent="0.25">
      <c r="A198" s="18" t="str">
        <f t="shared" ca="1" si="20"/>
        <v/>
      </c>
      <c r="B198" s="23">
        <f t="shared" si="21"/>
        <v>43279</v>
      </c>
      <c r="C198" s="9">
        <f t="shared" ca="1" si="22"/>
        <v>13.650625</v>
      </c>
      <c r="D198" s="9">
        <f t="shared" ca="1" si="23"/>
        <v>49.56</v>
      </c>
      <c r="E198" s="9">
        <f t="shared" ca="1" si="24"/>
        <v>12.101875</v>
      </c>
      <c r="F198" s="9"/>
      <c r="G198" s="23">
        <f t="shared" ca="1" si="25"/>
        <v>43104</v>
      </c>
      <c r="H198" s="19" t="str">
        <f ca="1">IF(ROWS(H$22:H198)&gt;SUMPRODUCT((A$22:A$475&lt;&gt;"")+0),"",INDEX($A$22:$A$475,_xlfn.AGGREGATE(15,6,(ROW($A$22:$A$475)-ROW($A$22)+1)/($A$22:$A$475&lt;&gt;""),ROWS(H$22:H198))))</f>
        <v/>
      </c>
    </row>
    <row r="199" spans="1:8" x14ac:dyDescent="0.25">
      <c r="A199" s="18" t="str">
        <f t="shared" ca="1" si="20"/>
        <v/>
      </c>
      <c r="B199" s="23">
        <f t="shared" si="21"/>
        <v>43280</v>
      </c>
      <c r="C199" s="9">
        <f t="shared" ca="1" si="22"/>
        <v>12.101875</v>
      </c>
      <c r="D199" s="9">
        <f t="shared" ca="1" si="23"/>
        <v>46.2</v>
      </c>
      <c r="E199" s="9">
        <f t="shared" ca="1" si="24"/>
        <v>10.658125</v>
      </c>
      <c r="F199" s="9"/>
      <c r="G199" s="23">
        <f t="shared" ca="1" si="25"/>
        <v>43104</v>
      </c>
      <c r="H199" s="19" t="str">
        <f ca="1">IF(ROWS(H$22:H199)&gt;SUMPRODUCT((A$22:A$475&lt;&gt;"")+0),"",INDEX($A$22:$A$475,_xlfn.AGGREGATE(15,6,(ROW($A$22:$A$475)-ROW($A$22)+1)/($A$22:$A$475&lt;&gt;""),ROWS(H$22:H199))))</f>
        <v/>
      </c>
    </row>
    <row r="200" spans="1:8" x14ac:dyDescent="0.25">
      <c r="A200" s="18" t="str">
        <f t="shared" ca="1" si="20"/>
        <v/>
      </c>
      <c r="B200" s="23">
        <f t="shared" si="21"/>
        <v>43281</v>
      </c>
      <c r="C200" s="9">
        <f t="shared" ca="1" si="22"/>
        <v>10.658125</v>
      </c>
      <c r="D200" s="9">
        <f t="shared" ca="1" si="23"/>
        <v>52.92</v>
      </c>
      <c r="E200" s="9">
        <f t="shared" ca="1" si="24"/>
        <v>9.0043749999999996</v>
      </c>
      <c r="F200" s="9"/>
      <c r="G200" s="23">
        <f t="shared" ca="1" si="25"/>
        <v>43104</v>
      </c>
      <c r="H200" s="19" t="str">
        <f ca="1">IF(ROWS(H$22:H200)&gt;SUMPRODUCT((A$22:A$475&lt;&gt;"")+0),"",INDEX($A$22:$A$475,_xlfn.AGGREGATE(15,6,(ROW($A$22:$A$475)-ROW($A$22)+1)/($A$22:$A$475&lt;&gt;""),ROWS(H$22:H200))))</f>
        <v/>
      </c>
    </row>
    <row r="201" spans="1:8" x14ac:dyDescent="0.25">
      <c r="A201" s="18" t="str">
        <f t="shared" ca="1" si="20"/>
        <v/>
      </c>
      <c r="B201" s="23">
        <f t="shared" si="21"/>
        <v>43282</v>
      </c>
      <c r="C201" s="9">
        <f t="shared" ca="1" si="22"/>
        <v>9.0043749999999996</v>
      </c>
      <c r="D201" s="9">
        <f t="shared" ca="1" si="23"/>
        <v>42.42</v>
      </c>
      <c r="E201" s="9">
        <f t="shared" ca="1" si="24"/>
        <v>7.6787499999999991</v>
      </c>
      <c r="F201" s="9"/>
      <c r="G201" s="23">
        <f t="shared" ca="1" si="25"/>
        <v>43104</v>
      </c>
      <c r="H201" s="19" t="str">
        <f ca="1">IF(ROWS(H$22:H201)&gt;SUMPRODUCT((A$22:A$475&lt;&gt;"")+0),"",INDEX($A$22:$A$475,_xlfn.AGGREGATE(15,6,(ROW($A$22:$A$475)-ROW($A$22)+1)/($A$22:$A$475&lt;&gt;""),ROWS(H$22:H201))))</f>
        <v/>
      </c>
    </row>
    <row r="202" spans="1:8" x14ac:dyDescent="0.25">
      <c r="A202" s="18" t="str">
        <f t="shared" ca="1" si="20"/>
        <v/>
      </c>
      <c r="B202" s="23">
        <f t="shared" si="21"/>
        <v>43283</v>
      </c>
      <c r="C202" s="9">
        <f t="shared" ca="1" si="22"/>
        <v>7.6787499999999991</v>
      </c>
      <c r="D202" s="9">
        <f t="shared" ca="1" si="23"/>
        <v>52.08</v>
      </c>
      <c r="E202" s="9">
        <f t="shared" ca="1" si="24"/>
        <v>6.0512499999999996</v>
      </c>
      <c r="F202" s="9"/>
      <c r="G202" s="23">
        <f t="shared" ca="1" si="25"/>
        <v>43104</v>
      </c>
      <c r="H202" s="19" t="str">
        <f ca="1">IF(ROWS(H$22:H202)&gt;SUMPRODUCT((A$22:A$475&lt;&gt;"")+0),"",INDEX($A$22:$A$475,_xlfn.AGGREGATE(15,6,(ROW($A$22:$A$475)-ROW($A$22)+1)/($A$22:$A$475&lt;&gt;""),ROWS(H$22:H202))))</f>
        <v/>
      </c>
    </row>
    <row r="203" spans="1:8" x14ac:dyDescent="0.25">
      <c r="A203" s="18" t="str">
        <f t="shared" ca="1" si="20"/>
        <v/>
      </c>
      <c r="B203" s="23">
        <f t="shared" si="21"/>
        <v>43284</v>
      </c>
      <c r="C203" s="9">
        <f t="shared" ca="1" si="22"/>
        <v>6.0512499999999996</v>
      </c>
      <c r="D203" s="9">
        <f t="shared" ca="1" si="23"/>
        <v>45.36</v>
      </c>
      <c r="E203" s="9">
        <f t="shared" ca="1" si="24"/>
        <v>4.6337499999999991</v>
      </c>
      <c r="F203" s="9"/>
      <c r="G203" s="23">
        <f t="shared" ca="1" si="25"/>
        <v>43104</v>
      </c>
      <c r="H203" s="19" t="str">
        <f ca="1">IF(ROWS(H$22:H203)&gt;SUMPRODUCT((A$22:A$475&lt;&gt;"")+0),"",INDEX($A$22:$A$475,_xlfn.AGGREGATE(15,6,(ROW($A$22:$A$475)-ROW($A$22)+1)/($A$22:$A$475&lt;&gt;""),ROWS(H$22:H203))))</f>
        <v/>
      </c>
    </row>
    <row r="204" spans="1:8" x14ac:dyDescent="0.25">
      <c r="A204" s="18" t="str">
        <f t="shared" ca="1" si="20"/>
        <v/>
      </c>
      <c r="B204" s="23">
        <f t="shared" si="21"/>
        <v>43285</v>
      </c>
      <c r="C204" s="9">
        <f t="shared" ca="1" si="22"/>
        <v>4.6337499999999991</v>
      </c>
      <c r="D204" s="9">
        <f t="shared" ca="1" si="23"/>
        <v>32.76</v>
      </c>
      <c r="E204" s="9">
        <f t="shared" ca="1" si="24"/>
        <v>3.6099999999999994</v>
      </c>
      <c r="F204" s="9"/>
      <c r="G204" s="23">
        <f t="shared" ca="1" si="25"/>
        <v>43104</v>
      </c>
      <c r="H204" s="19" t="str">
        <f ca="1">IF(ROWS(H$22:H204)&gt;SUMPRODUCT((A$22:A$475&lt;&gt;"")+0),"",INDEX($A$22:$A$475,_xlfn.AGGREGATE(15,6,(ROW($A$22:$A$475)-ROW($A$22)+1)/($A$22:$A$475&lt;&gt;""),ROWS(H$22:H204))))</f>
        <v/>
      </c>
    </row>
    <row r="205" spans="1:8" x14ac:dyDescent="0.25">
      <c r="A205" s="18" t="str">
        <f t="shared" ca="1" si="20"/>
        <v/>
      </c>
      <c r="B205" s="23">
        <f t="shared" si="21"/>
        <v>43286</v>
      </c>
      <c r="C205" s="9">
        <f t="shared" ca="1" si="22"/>
        <v>3.6099999999999994</v>
      </c>
      <c r="D205" s="9">
        <f t="shared" ca="1" si="23"/>
        <v>40.32</v>
      </c>
      <c r="E205" s="9">
        <f t="shared" ca="1" si="24"/>
        <v>2.3499999999999996</v>
      </c>
      <c r="F205" s="9"/>
      <c r="G205" s="23">
        <f t="shared" ca="1" si="25"/>
        <v>43104</v>
      </c>
      <c r="H205" s="19" t="str">
        <f ca="1">IF(ROWS(H$22:H205)&gt;SUMPRODUCT((A$22:A$475&lt;&gt;"")+0),"",INDEX($A$22:$A$475,_xlfn.AGGREGATE(15,6,(ROW($A$22:$A$475)-ROW($A$22)+1)/($A$22:$A$475&lt;&gt;""),ROWS(H$22:H205))))</f>
        <v/>
      </c>
    </row>
    <row r="206" spans="1:8" x14ac:dyDescent="0.25">
      <c r="A206" s="18" t="str">
        <f t="shared" ca="1" si="20"/>
        <v/>
      </c>
      <c r="B206" s="23">
        <f t="shared" si="21"/>
        <v>43287</v>
      </c>
      <c r="C206" s="9">
        <f t="shared" ca="1" si="22"/>
        <v>2.3499999999999996</v>
      </c>
      <c r="D206" s="9">
        <f t="shared" ca="1" si="23"/>
        <v>35.700000000000003</v>
      </c>
      <c r="E206" s="9">
        <f t="shared" ca="1" si="24"/>
        <v>1.2343749999999996</v>
      </c>
      <c r="F206" s="9"/>
      <c r="G206" s="23">
        <f t="shared" ca="1" si="25"/>
        <v>43104</v>
      </c>
      <c r="H206" s="19" t="str">
        <f ca="1">IF(ROWS(H$22:H206)&gt;SUMPRODUCT((A$22:A$475&lt;&gt;"")+0),"",INDEX($A$22:$A$475,_xlfn.AGGREGATE(15,6,(ROW($A$22:$A$475)-ROW($A$22)+1)/($A$22:$A$475&lt;&gt;""),ROWS(H$22:H206))))</f>
        <v/>
      </c>
    </row>
    <row r="207" spans="1:8" x14ac:dyDescent="0.25">
      <c r="A207" s="18">
        <f t="shared" ca="1" si="20"/>
        <v>36.9140625</v>
      </c>
      <c r="B207" s="23">
        <f t="shared" si="21"/>
        <v>43288</v>
      </c>
      <c r="C207" s="9">
        <f t="shared" ca="1" si="22"/>
        <v>16</v>
      </c>
      <c r="D207" s="9">
        <f t="shared" ca="1" si="23"/>
        <v>48.3</v>
      </c>
      <c r="E207" s="9">
        <f t="shared" ca="1" si="24"/>
        <v>14.490625</v>
      </c>
      <c r="F207" s="9"/>
      <c r="G207" s="23">
        <f t="shared" ca="1" si="25"/>
        <v>43104</v>
      </c>
      <c r="H207" s="19" t="str">
        <f ca="1">IF(ROWS(H$22:H207)&gt;SUMPRODUCT((A$22:A$475&lt;&gt;"")+0),"",INDEX($A$22:$A$475,_xlfn.AGGREGATE(15,6,(ROW($A$22:$A$475)-ROW($A$22)+1)/($A$22:$A$475&lt;&gt;""),ROWS(H$22:H207))))</f>
        <v/>
      </c>
    </row>
    <row r="208" spans="1:8" x14ac:dyDescent="0.25">
      <c r="A208" s="18" t="str">
        <f t="shared" ca="1" si="20"/>
        <v/>
      </c>
      <c r="B208" s="23">
        <f t="shared" si="21"/>
        <v>43289</v>
      </c>
      <c r="C208" s="9">
        <f t="shared" ca="1" si="22"/>
        <v>14.490625</v>
      </c>
      <c r="D208" s="9">
        <f t="shared" ca="1" si="23"/>
        <v>43.68</v>
      </c>
      <c r="E208" s="9">
        <f t="shared" ca="1" si="24"/>
        <v>13.125624999999999</v>
      </c>
      <c r="F208" s="9"/>
      <c r="G208" s="23">
        <f t="shared" ca="1" si="25"/>
        <v>43104</v>
      </c>
      <c r="H208" s="19" t="str">
        <f ca="1">IF(ROWS(H$22:H208)&gt;SUMPRODUCT((A$22:A$475&lt;&gt;"")+0),"",INDEX($A$22:$A$475,_xlfn.AGGREGATE(15,6,(ROW($A$22:$A$475)-ROW($A$22)+1)/($A$22:$A$475&lt;&gt;""),ROWS(H$22:H208))))</f>
        <v/>
      </c>
    </row>
    <row r="209" spans="1:8" x14ac:dyDescent="0.25">
      <c r="A209" s="18" t="str">
        <f t="shared" ca="1" si="20"/>
        <v/>
      </c>
      <c r="B209" s="23">
        <f t="shared" si="21"/>
        <v>43290</v>
      </c>
      <c r="C209" s="9">
        <f t="shared" ca="1" si="22"/>
        <v>13.125624999999999</v>
      </c>
      <c r="D209" s="9">
        <f t="shared" ca="1" si="23"/>
        <v>51.24</v>
      </c>
      <c r="E209" s="9">
        <f t="shared" ca="1" si="24"/>
        <v>11.524374999999999</v>
      </c>
      <c r="F209" s="9"/>
      <c r="G209" s="23">
        <f t="shared" ca="1" si="25"/>
        <v>43104</v>
      </c>
      <c r="H209" s="19" t="str">
        <f ca="1">IF(ROWS(H$22:H209)&gt;SUMPRODUCT((A$22:A$475&lt;&gt;"")+0),"",INDEX($A$22:$A$475,_xlfn.AGGREGATE(15,6,(ROW($A$22:$A$475)-ROW($A$22)+1)/($A$22:$A$475&lt;&gt;""),ROWS(H$22:H209))))</f>
        <v/>
      </c>
    </row>
    <row r="210" spans="1:8" x14ac:dyDescent="0.25">
      <c r="A210" s="18" t="str">
        <f t="shared" ca="1" si="20"/>
        <v/>
      </c>
      <c r="B210" s="23">
        <f t="shared" si="21"/>
        <v>43291</v>
      </c>
      <c r="C210" s="9">
        <f t="shared" ca="1" si="22"/>
        <v>11.524374999999999</v>
      </c>
      <c r="D210" s="9">
        <f t="shared" ca="1" si="23"/>
        <v>39.9</v>
      </c>
      <c r="E210" s="9">
        <f t="shared" ca="1" si="24"/>
        <v>10.2775</v>
      </c>
      <c r="F210" s="9"/>
      <c r="G210" s="23">
        <f t="shared" ca="1" si="25"/>
        <v>43104</v>
      </c>
      <c r="H210" s="19" t="str">
        <f ca="1">IF(ROWS(H$22:H210)&gt;SUMPRODUCT((A$22:A$475&lt;&gt;"")+0),"",INDEX($A$22:$A$475,_xlfn.AGGREGATE(15,6,(ROW($A$22:$A$475)-ROW($A$22)+1)/($A$22:$A$475&lt;&gt;""),ROWS(H$22:H210))))</f>
        <v/>
      </c>
    </row>
    <row r="211" spans="1:8" x14ac:dyDescent="0.25">
      <c r="A211" s="18" t="str">
        <f t="shared" ca="1" si="20"/>
        <v/>
      </c>
      <c r="B211" s="23">
        <f t="shared" si="21"/>
        <v>43292</v>
      </c>
      <c r="C211" s="9">
        <f t="shared" ca="1" si="22"/>
        <v>10.2775</v>
      </c>
      <c r="D211" s="9">
        <f t="shared" ca="1" si="23"/>
        <v>41.16</v>
      </c>
      <c r="E211" s="9">
        <f t="shared" ca="1" si="24"/>
        <v>8.9912500000000009</v>
      </c>
      <c r="F211" s="9"/>
      <c r="G211" s="23">
        <f t="shared" ca="1" si="25"/>
        <v>43104</v>
      </c>
      <c r="H211" s="19" t="str">
        <f ca="1">IF(ROWS(H$22:H211)&gt;SUMPRODUCT((A$22:A$475&lt;&gt;"")+0),"",INDEX($A$22:$A$475,_xlfn.AGGREGATE(15,6,(ROW($A$22:$A$475)-ROW($A$22)+1)/($A$22:$A$475&lt;&gt;""),ROWS(H$22:H211))))</f>
        <v/>
      </c>
    </row>
    <row r="212" spans="1:8" x14ac:dyDescent="0.25">
      <c r="A212" s="18" t="str">
        <f t="shared" ca="1" si="20"/>
        <v/>
      </c>
      <c r="B212" s="23">
        <f t="shared" si="21"/>
        <v>43293</v>
      </c>
      <c r="C212" s="9">
        <f t="shared" ca="1" si="22"/>
        <v>8.9912500000000009</v>
      </c>
      <c r="D212" s="9">
        <f t="shared" ca="1" si="23"/>
        <v>41.58</v>
      </c>
      <c r="E212" s="9">
        <f t="shared" ca="1" si="24"/>
        <v>7.6918750000000014</v>
      </c>
      <c r="F212" s="9"/>
      <c r="G212" s="23">
        <f t="shared" ca="1" si="25"/>
        <v>43104</v>
      </c>
      <c r="H212" s="19" t="str">
        <f ca="1">IF(ROWS(H$22:H212)&gt;SUMPRODUCT((A$22:A$475&lt;&gt;"")+0),"",INDEX($A$22:$A$475,_xlfn.AGGREGATE(15,6,(ROW($A$22:$A$475)-ROW($A$22)+1)/($A$22:$A$475&lt;&gt;""),ROWS(H$22:H212))))</f>
        <v/>
      </c>
    </row>
    <row r="213" spans="1:8" x14ac:dyDescent="0.25">
      <c r="A213" s="18" t="str">
        <f t="shared" ca="1" si="20"/>
        <v/>
      </c>
      <c r="B213" s="23">
        <f t="shared" si="21"/>
        <v>43294</v>
      </c>
      <c r="C213" s="9">
        <f t="shared" ca="1" si="22"/>
        <v>7.6918750000000014</v>
      </c>
      <c r="D213" s="9">
        <f t="shared" ca="1" si="23"/>
        <v>45.36</v>
      </c>
      <c r="E213" s="9">
        <f t="shared" ca="1" si="24"/>
        <v>6.2743750000000009</v>
      </c>
      <c r="F213" s="9"/>
      <c r="G213" s="23">
        <f t="shared" ca="1" si="25"/>
        <v>43104</v>
      </c>
      <c r="H213" s="19" t="str">
        <f ca="1">IF(ROWS(H$22:H213)&gt;SUMPRODUCT((A$22:A$475&lt;&gt;"")+0),"",INDEX($A$22:$A$475,_xlfn.AGGREGATE(15,6,(ROW($A$22:$A$475)-ROW($A$22)+1)/($A$22:$A$475&lt;&gt;""),ROWS(H$22:H213))))</f>
        <v/>
      </c>
    </row>
    <row r="214" spans="1:8" x14ac:dyDescent="0.25">
      <c r="A214" s="18" t="str">
        <f t="shared" ca="1" si="20"/>
        <v/>
      </c>
      <c r="B214" s="23">
        <f t="shared" si="21"/>
        <v>43295</v>
      </c>
      <c r="C214" s="9">
        <f t="shared" ca="1" si="22"/>
        <v>6.2743750000000009</v>
      </c>
      <c r="D214" s="9">
        <f t="shared" ca="1" si="23"/>
        <v>37.799999999999997</v>
      </c>
      <c r="E214" s="9">
        <f t="shared" ca="1" si="24"/>
        <v>5.0931250000000006</v>
      </c>
      <c r="F214" s="9"/>
      <c r="G214" s="23">
        <f t="shared" ca="1" si="25"/>
        <v>43104</v>
      </c>
      <c r="H214" s="19" t="str">
        <f ca="1">IF(ROWS(H$22:H214)&gt;SUMPRODUCT((A$22:A$475&lt;&gt;"")+0),"",INDEX($A$22:$A$475,_xlfn.AGGREGATE(15,6,(ROW($A$22:$A$475)-ROW($A$22)+1)/($A$22:$A$475&lt;&gt;""),ROWS(H$22:H214))))</f>
        <v/>
      </c>
    </row>
    <row r="215" spans="1:8" x14ac:dyDescent="0.25">
      <c r="A215" s="18" t="str">
        <f t="shared" ref="A215:A278" ca="1" si="26">IF(E214&lt;2,A$18*(16-E214),"")</f>
        <v/>
      </c>
      <c r="B215" s="23">
        <f t="shared" si="21"/>
        <v>43296</v>
      </c>
      <c r="C215" s="9">
        <f t="shared" ca="1" si="22"/>
        <v>5.0931250000000006</v>
      </c>
      <c r="D215" s="9">
        <f t="shared" ca="1" si="23"/>
        <v>54.18</v>
      </c>
      <c r="E215" s="9">
        <f t="shared" ca="1" si="24"/>
        <v>3.4000000000000004</v>
      </c>
      <c r="F215" s="9"/>
      <c r="G215" s="23">
        <f t="shared" ca="1" si="25"/>
        <v>43104</v>
      </c>
      <c r="H215" s="19" t="str">
        <f ca="1">IF(ROWS(H$22:H215)&gt;SUMPRODUCT((A$22:A$475&lt;&gt;"")+0),"",INDEX($A$22:$A$475,_xlfn.AGGREGATE(15,6,(ROW($A$22:$A$475)-ROW($A$22)+1)/($A$22:$A$475&lt;&gt;""),ROWS(H$22:H215))))</f>
        <v/>
      </c>
    </row>
    <row r="216" spans="1:8" x14ac:dyDescent="0.25">
      <c r="A216" s="18" t="str">
        <f t="shared" ca="1" si="26"/>
        <v/>
      </c>
      <c r="B216" s="23">
        <f t="shared" si="21"/>
        <v>43297</v>
      </c>
      <c r="C216" s="9">
        <f t="shared" ca="1" si="22"/>
        <v>3.4000000000000004</v>
      </c>
      <c r="D216" s="9">
        <f t="shared" ca="1" si="23"/>
        <v>43.68</v>
      </c>
      <c r="E216" s="9">
        <f t="shared" ca="1" si="24"/>
        <v>2.0350000000000001</v>
      </c>
      <c r="F216" s="9"/>
      <c r="G216" s="23">
        <f t="shared" ca="1" si="25"/>
        <v>43104</v>
      </c>
      <c r="H216" s="19" t="str">
        <f ca="1">IF(ROWS(H$22:H216)&gt;SUMPRODUCT((A$22:A$475&lt;&gt;"")+0),"",INDEX($A$22:$A$475,_xlfn.AGGREGATE(15,6,(ROW($A$22:$A$475)-ROW($A$22)+1)/($A$22:$A$475&lt;&gt;""),ROWS(H$22:H216))))</f>
        <v/>
      </c>
    </row>
    <row r="217" spans="1:8" x14ac:dyDescent="0.25">
      <c r="A217" s="18" t="str">
        <f t="shared" ca="1" si="26"/>
        <v/>
      </c>
      <c r="B217" s="23">
        <f t="shared" si="21"/>
        <v>43298</v>
      </c>
      <c r="C217" s="9">
        <f t="shared" ca="1" si="22"/>
        <v>2.0350000000000001</v>
      </c>
      <c r="D217" s="9">
        <f t="shared" ca="1" si="23"/>
        <v>37.799999999999997</v>
      </c>
      <c r="E217" s="9">
        <f t="shared" ca="1" si="24"/>
        <v>0.85375000000000023</v>
      </c>
      <c r="F217" s="9"/>
      <c r="G217" s="23">
        <f t="shared" ca="1" si="25"/>
        <v>43104</v>
      </c>
      <c r="H217" s="19" t="str">
        <f ca="1">IF(ROWS(H$22:H217)&gt;SUMPRODUCT((A$22:A$475&lt;&gt;"")+0),"",INDEX($A$22:$A$475,_xlfn.AGGREGATE(15,6,(ROW($A$22:$A$475)-ROW($A$22)+1)/($A$22:$A$475&lt;&gt;""),ROWS(H$22:H217))))</f>
        <v/>
      </c>
    </row>
    <row r="218" spans="1:8" x14ac:dyDescent="0.25">
      <c r="A218" s="18">
        <f t="shared" ca="1" si="26"/>
        <v>37.865625000000001</v>
      </c>
      <c r="B218" s="23">
        <f t="shared" si="21"/>
        <v>43299</v>
      </c>
      <c r="C218" s="9">
        <f t="shared" ca="1" si="22"/>
        <v>16</v>
      </c>
      <c r="D218" s="9">
        <f t="shared" ca="1" si="23"/>
        <v>49.56</v>
      </c>
      <c r="E218" s="9">
        <f t="shared" ca="1" si="24"/>
        <v>14.45125</v>
      </c>
      <c r="F218" s="9"/>
      <c r="G218" s="23">
        <f t="shared" ca="1" si="25"/>
        <v>43104</v>
      </c>
      <c r="H218" s="19" t="str">
        <f ca="1">IF(ROWS(H$22:H218)&gt;SUMPRODUCT((A$22:A$475&lt;&gt;"")+0),"",INDEX($A$22:$A$475,_xlfn.AGGREGATE(15,6,(ROW($A$22:$A$475)-ROW($A$22)+1)/($A$22:$A$475&lt;&gt;""),ROWS(H$22:H218))))</f>
        <v/>
      </c>
    </row>
    <row r="219" spans="1:8" x14ac:dyDescent="0.25">
      <c r="A219" s="18" t="str">
        <f t="shared" ca="1" si="26"/>
        <v/>
      </c>
      <c r="B219" s="23">
        <f t="shared" si="21"/>
        <v>43300</v>
      </c>
      <c r="C219" s="9">
        <f t="shared" ca="1" si="22"/>
        <v>14.45125</v>
      </c>
      <c r="D219" s="9">
        <f t="shared" ca="1" si="23"/>
        <v>43.68</v>
      </c>
      <c r="E219" s="9">
        <f t="shared" ca="1" si="24"/>
        <v>13.08625</v>
      </c>
      <c r="F219" s="9"/>
      <c r="G219" s="23">
        <f t="shared" ca="1" si="25"/>
        <v>43104</v>
      </c>
      <c r="H219" s="19" t="str">
        <f ca="1">IF(ROWS(H$22:H219)&gt;SUMPRODUCT((A$22:A$475&lt;&gt;"")+0),"",INDEX($A$22:$A$475,_xlfn.AGGREGATE(15,6,(ROW($A$22:$A$475)-ROW($A$22)+1)/($A$22:$A$475&lt;&gt;""),ROWS(H$22:H219))))</f>
        <v/>
      </c>
    </row>
    <row r="220" spans="1:8" x14ac:dyDescent="0.25">
      <c r="A220" s="18" t="str">
        <f t="shared" ca="1" si="26"/>
        <v/>
      </c>
      <c r="B220" s="23">
        <f t="shared" si="21"/>
        <v>43301</v>
      </c>
      <c r="C220" s="9">
        <f t="shared" ca="1" si="22"/>
        <v>13.08625</v>
      </c>
      <c r="D220" s="9">
        <f t="shared" ca="1" si="23"/>
        <v>50.82</v>
      </c>
      <c r="E220" s="9">
        <f t="shared" ca="1" si="24"/>
        <v>11.498125</v>
      </c>
      <c r="F220" s="9"/>
      <c r="G220" s="23">
        <f t="shared" ca="1" si="25"/>
        <v>43104</v>
      </c>
      <c r="H220" s="19" t="str">
        <f ca="1">IF(ROWS(H$22:H220)&gt;SUMPRODUCT((A$22:A$475&lt;&gt;"")+0),"",INDEX($A$22:$A$475,_xlfn.AGGREGATE(15,6,(ROW($A$22:$A$475)-ROW($A$22)+1)/($A$22:$A$475&lt;&gt;""),ROWS(H$22:H220))))</f>
        <v/>
      </c>
    </row>
    <row r="221" spans="1:8" x14ac:dyDescent="0.25">
      <c r="A221" s="18" t="str">
        <f t="shared" ca="1" si="26"/>
        <v/>
      </c>
      <c r="B221" s="23">
        <f t="shared" si="21"/>
        <v>43302</v>
      </c>
      <c r="C221" s="9">
        <f t="shared" ca="1" si="22"/>
        <v>11.498125</v>
      </c>
      <c r="D221" s="9">
        <f t="shared" ca="1" si="23"/>
        <v>42.84</v>
      </c>
      <c r="E221" s="9">
        <f t="shared" ca="1" si="24"/>
        <v>10.159375000000001</v>
      </c>
      <c r="F221" s="9"/>
      <c r="G221" s="23">
        <f t="shared" ca="1" si="25"/>
        <v>43104</v>
      </c>
      <c r="H221" s="19" t="str">
        <f ca="1">IF(ROWS(H$22:H221)&gt;SUMPRODUCT((A$22:A$475&lt;&gt;"")+0),"",INDEX($A$22:$A$475,_xlfn.AGGREGATE(15,6,(ROW($A$22:$A$475)-ROW($A$22)+1)/($A$22:$A$475&lt;&gt;""),ROWS(H$22:H221))))</f>
        <v/>
      </c>
    </row>
    <row r="222" spans="1:8" x14ac:dyDescent="0.25">
      <c r="A222" s="18" t="str">
        <f t="shared" ca="1" si="26"/>
        <v/>
      </c>
      <c r="B222" s="23">
        <f t="shared" si="21"/>
        <v>43303</v>
      </c>
      <c r="C222" s="9">
        <f t="shared" ca="1" si="22"/>
        <v>10.159375000000001</v>
      </c>
      <c r="D222" s="9">
        <f t="shared" ca="1" si="23"/>
        <v>36.54</v>
      </c>
      <c r="E222" s="9">
        <f t="shared" ca="1" si="24"/>
        <v>9.0175000000000001</v>
      </c>
      <c r="F222" s="9"/>
      <c r="G222" s="23">
        <f t="shared" ca="1" si="25"/>
        <v>43104</v>
      </c>
      <c r="H222" s="19" t="str">
        <f ca="1">IF(ROWS(H$22:H222)&gt;SUMPRODUCT((A$22:A$475&lt;&gt;"")+0),"",INDEX($A$22:$A$475,_xlfn.AGGREGATE(15,6,(ROW($A$22:$A$475)-ROW($A$22)+1)/($A$22:$A$475&lt;&gt;""),ROWS(H$22:H222))))</f>
        <v/>
      </c>
    </row>
    <row r="223" spans="1:8" x14ac:dyDescent="0.25">
      <c r="A223" s="18" t="str">
        <f t="shared" ca="1" si="26"/>
        <v/>
      </c>
      <c r="B223" s="23">
        <f t="shared" si="21"/>
        <v>43304</v>
      </c>
      <c r="C223" s="9">
        <f t="shared" ca="1" si="22"/>
        <v>9.0175000000000001</v>
      </c>
      <c r="D223" s="9">
        <f t="shared" ca="1" si="23"/>
        <v>43.68</v>
      </c>
      <c r="E223" s="9">
        <f t="shared" ca="1" si="24"/>
        <v>7.6524999999999999</v>
      </c>
      <c r="F223" s="9"/>
      <c r="G223" s="23">
        <f t="shared" ca="1" si="25"/>
        <v>43104</v>
      </c>
      <c r="H223" s="19" t="str">
        <f ca="1">IF(ROWS(H$22:H223)&gt;SUMPRODUCT((A$22:A$475&lt;&gt;"")+0),"",INDEX($A$22:$A$475,_xlfn.AGGREGATE(15,6,(ROW($A$22:$A$475)-ROW($A$22)+1)/($A$22:$A$475&lt;&gt;""),ROWS(H$22:H223))))</f>
        <v/>
      </c>
    </row>
    <row r="224" spans="1:8" x14ac:dyDescent="0.25">
      <c r="A224" s="18" t="str">
        <f t="shared" ca="1" si="26"/>
        <v/>
      </c>
      <c r="B224" s="23">
        <f t="shared" si="21"/>
        <v>43305</v>
      </c>
      <c r="C224" s="9">
        <f t="shared" ca="1" si="22"/>
        <v>7.6524999999999999</v>
      </c>
      <c r="D224" s="9">
        <f t="shared" ca="1" si="23"/>
        <v>52.5</v>
      </c>
      <c r="E224" s="9">
        <f t="shared" ca="1" si="24"/>
        <v>6.0118749999999999</v>
      </c>
      <c r="F224" s="9"/>
      <c r="G224" s="23">
        <f t="shared" ca="1" si="25"/>
        <v>43104</v>
      </c>
      <c r="H224" s="19" t="str">
        <f ca="1">IF(ROWS(H$22:H224)&gt;SUMPRODUCT((A$22:A$475&lt;&gt;"")+0),"",INDEX($A$22:$A$475,_xlfn.AGGREGATE(15,6,(ROW($A$22:$A$475)-ROW($A$22)+1)/($A$22:$A$475&lt;&gt;""),ROWS(H$22:H224))))</f>
        <v/>
      </c>
    </row>
    <row r="225" spans="1:8" x14ac:dyDescent="0.25">
      <c r="A225" s="18" t="str">
        <f t="shared" ca="1" si="26"/>
        <v/>
      </c>
      <c r="B225" s="23">
        <f t="shared" si="21"/>
        <v>43306</v>
      </c>
      <c r="C225" s="9">
        <f t="shared" ca="1" si="22"/>
        <v>6.0118749999999999</v>
      </c>
      <c r="D225" s="9">
        <f t="shared" ca="1" si="23"/>
        <v>42.84</v>
      </c>
      <c r="E225" s="9">
        <f t="shared" ca="1" si="24"/>
        <v>4.6731249999999998</v>
      </c>
      <c r="F225" s="9"/>
      <c r="G225" s="23">
        <f t="shared" ca="1" si="25"/>
        <v>43104</v>
      </c>
      <c r="H225" s="19" t="str">
        <f ca="1">IF(ROWS(H$22:H225)&gt;SUMPRODUCT((A$22:A$475&lt;&gt;"")+0),"",INDEX($A$22:$A$475,_xlfn.AGGREGATE(15,6,(ROW($A$22:$A$475)-ROW($A$22)+1)/($A$22:$A$475&lt;&gt;""),ROWS(H$22:H225))))</f>
        <v/>
      </c>
    </row>
    <row r="226" spans="1:8" x14ac:dyDescent="0.25">
      <c r="A226" s="18" t="str">
        <f t="shared" ca="1" si="26"/>
        <v/>
      </c>
      <c r="B226" s="23">
        <f t="shared" ref="B226:B289" si="27">B225+1</f>
        <v>43307</v>
      </c>
      <c r="C226" s="9">
        <f t="shared" ca="1" si="22"/>
        <v>4.6731249999999998</v>
      </c>
      <c r="D226" s="9">
        <f t="shared" ca="1" si="23"/>
        <v>53.76</v>
      </c>
      <c r="E226" s="9">
        <f t="shared" ca="1" si="24"/>
        <v>2.993125</v>
      </c>
      <c r="F226" s="9"/>
      <c r="G226" s="23">
        <f t="shared" ca="1" si="25"/>
        <v>43104</v>
      </c>
      <c r="H226" s="19" t="str">
        <f ca="1">IF(ROWS(H$22:H226)&gt;SUMPRODUCT((A$22:A$475&lt;&gt;"")+0),"",INDEX($A$22:$A$475,_xlfn.AGGREGATE(15,6,(ROW($A$22:$A$475)-ROW($A$22)+1)/($A$22:$A$475&lt;&gt;""),ROWS(H$22:H226))))</f>
        <v/>
      </c>
    </row>
    <row r="227" spans="1:8" x14ac:dyDescent="0.25">
      <c r="A227" s="18" t="str">
        <f t="shared" ca="1" si="26"/>
        <v/>
      </c>
      <c r="B227" s="23">
        <f t="shared" si="27"/>
        <v>43308</v>
      </c>
      <c r="C227" s="9">
        <f t="shared" ca="1" si="22"/>
        <v>2.993125</v>
      </c>
      <c r="D227" s="9">
        <f t="shared" ca="1" si="23"/>
        <v>31.5</v>
      </c>
      <c r="E227" s="9">
        <f t="shared" ca="1" si="24"/>
        <v>2.00875</v>
      </c>
      <c r="F227" s="9"/>
      <c r="G227" s="23">
        <f t="shared" ca="1" si="25"/>
        <v>43104</v>
      </c>
      <c r="H227" s="19" t="str">
        <f ca="1">IF(ROWS(H$22:H227)&gt;SUMPRODUCT((A$22:A$475&lt;&gt;"")+0),"",INDEX($A$22:$A$475,_xlfn.AGGREGATE(15,6,(ROW($A$22:$A$475)-ROW($A$22)+1)/($A$22:$A$475&lt;&gt;""),ROWS(H$22:H227))))</f>
        <v/>
      </c>
    </row>
    <row r="228" spans="1:8" x14ac:dyDescent="0.25">
      <c r="A228" s="18" t="str">
        <f t="shared" ca="1" si="26"/>
        <v/>
      </c>
      <c r="B228" s="23">
        <f t="shared" si="27"/>
        <v>43309</v>
      </c>
      <c r="C228" s="9">
        <f t="shared" ca="1" si="22"/>
        <v>2.00875</v>
      </c>
      <c r="D228" s="9">
        <f t="shared" ca="1" si="23"/>
        <v>47.46</v>
      </c>
      <c r="E228" s="9">
        <f t="shared" ca="1" si="24"/>
        <v>0.52562500000000001</v>
      </c>
      <c r="F228" s="9"/>
      <c r="G228" s="23">
        <f t="shared" ca="1" si="25"/>
        <v>43104</v>
      </c>
      <c r="H228" s="19" t="str">
        <f ca="1">IF(ROWS(H$22:H228)&gt;SUMPRODUCT((A$22:A$475&lt;&gt;"")+0),"",INDEX($A$22:$A$475,_xlfn.AGGREGATE(15,6,(ROW($A$22:$A$475)-ROW($A$22)+1)/($A$22:$A$475&lt;&gt;""),ROWS(H$22:H228))))</f>
        <v/>
      </c>
    </row>
    <row r="229" spans="1:8" x14ac:dyDescent="0.25">
      <c r="A229" s="18">
        <f t="shared" ca="1" si="26"/>
        <v>38.685937500000001</v>
      </c>
      <c r="B229" s="23">
        <f t="shared" si="27"/>
        <v>43310</v>
      </c>
      <c r="C229" s="9">
        <f t="shared" ca="1" si="22"/>
        <v>16</v>
      </c>
      <c r="D229" s="9">
        <f t="shared" ca="1" si="23"/>
        <v>40.74</v>
      </c>
      <c r="E229" s="9">
        <f t="shared" ca="1" si="24"/>
        <v>14.726875</v>
      </c>
      <c r="F229" s="9"/>
      <c r="G229" s="23">
        <f t="shared" ca="1" si="25"/>
        <v>43104</v>
      </c>
      <c r="H229" s="19" t="str">
        <f ca="1">IF(ROWS(H$22:H229)&gt;SUMPRODUCT((A$22:A$475&lt;&gt;"")+0),"",INDEX($A$22:$A$475,_xlfn.AGGREGATE(15,6,(ROW($A$22:$A$475)-ROW($A$22)+1)/($A$22:$A$475&lt;&gt;""),ROWS(H$22:H229))))</f>
        <v/>
      </c>
    </row>
    <row r="230" spans="1:8" x14ac:dyDescent="0.25">
      <c r="A230" s="18" t="str">
        <f t="shared" ca="1" si="26"/>
        <v/>
      </c>
      <c r="B230" s="23">
        <f t="shared" si="27"/>
        <v>43311</v>
      </c>
      <c r="C230" s="9">
        <f t="shared" ref="C230:C293" ca="1" si="28">IF(E229&lt;2,16,E229)</f>
        <v>14.726875</v>
      </c>
      <c r="D230" s="9">
        <f t="shared" ref="D230:D293" ca="1" si="29">RANDBETWEEN(75,130)*A$16/100</f>
        <v>48.72</v>
      </c>
      <c r="E230" s="9">
        <f t="shared" ref="E230:E293" ca="1" si="30">C230-D230/A$17</f>
        <v>13.204374999999999</v>
      </c>
      <c r="F230" s="9"/>
      <c r="G230" s="23">
        <f t="shared" ca="1" si="25"/>
        <v>43104</v>
      </c>
      <c r="H230" s="19" t="str">
        <f ca="1">IF(ROWS(H$22:H230)&gt;SUMPRODUCT((A$22:A$475&lt;&gt;"")+0),"",INDEX($A$22:$A$475,_xlfn.AGGREGATE(15,6,(ROW($A$22:$A$475)-ROW($A$22)+1)/($A$22:$A$475&lt;&gt;""),ROWS(H$22:H230))))</f>
        <v/>
      </c>
    </row>
    <row r="231" spans="1:8" x14ac:dyDescent="0.25">
      <c r="A231" s="18" t="str">
        <f t="shared" ca="1" si="26"/>
        <v/>
      </c>
      <c r="B231" s="23">
        <f t="shared" si="27"/>
        <v>43312</v>
      </c>
      <c r="C231" s="9">
        <f t="shared" ca="1" si="28"/>
        <v>13.204374999999999</v>
      </c>
      <c r="D231" s="9">
        <f t="shared" ca="1" si="29"/>
        <v>38.22</v>
      </c>
      <c r="E231" s="9">
        <f t="shared" ca="1" si="30"/>
        <v>12.009999999999998</v>
      </c>
      <c r="F231" s="9"/>
      <c r="G231" s="23">
        <f t="shared" ca="1" si="25"/>
        <v>43104</v>
      </c>
      <c r="H231" s="19" t="str">
        <f ca="1">IF(ROWS(H$22:H231)&gt;SUMPRODUCT((A$22:A$475&lt;&gt;"")+0),"",INDEX($A$22:$A$475,_xlfn.AGGREGATE(15,6,(ROW($A$22:$A$475)-ROW($A$22)+1)/($A$22:$A$475&lt;&gt;""),ROWS(H$22:H231))))</f>
        <v/>
      </c>
    </row>
    <row r="232" spans="1:8" x14ac:dyDescent="0.25">
      <c r="A232" s="18" t="str">
        <f t="shared" ca="1" si="26"/>
        <v/>
      </c>
      <c r="B232" s="23">
        <f t="shared" si="27"/>
        <v>43313</v>
      </c>
      <c r="C232" s="9">
        <f t="shared" ca="1" si="28"/>
        <v>12.009999999999998</v>
      </c>
      <c r="D232" s="9">
        <f t="shared" ca="1" si="29"/>
        <v>44.1</v>
      </c>
      <c r="E232" s="9">
        <f t="shared" ca="1" si="30"/>
        <v>10.631874999999997</v>
      </c>
      <c r="F232" s="9"/>
      <c r="G232" s="23">
        <f t="shared" ca="1" si="25"/>
        <v>43104</v>
      </c>
      <c r="H232" s="19" t="str">
        <f ca="1">IF(ROWS(H$22:H232)&gt;SUMPRODUCT((A$22:A$475&lt;&gt;"")+0),"",INDEX($A$22:$A$475,_xlfn.AGGREGATE(15,6,(ROW($A$22:$A$475)-ROW($A$22)+1)/($A$22:$A$475&lt;&gt;""),ROWS(H$22:H232))))</f>
        <v/>
      </c>
    </row>
    <row r="233" spans="1:8" x14ac:dyDescent="0.25">
      <c r="A233" s="18" t="str">
        <f t="shared" ca="1" si="26"/>
        <v/>
      </c>
      <c r="B233" s="23">
        <f t="shared" si="27"/>
        <v>43314</v>
      </c>
      <c r="C233" s="9">
        <f t="shared" ca="1" si="28"/>
        <v>10.631874999999997</v>
      </c>
      <c r="D233" s="9">
        <f t="shared" ca="1" si="29"/>
        <v>41.16</v>
      </c>
      <c r="E233" s="9">
        <f t="shared" ca="1" si="30"/>
        <v>9.3456249999999983</v>
      </c>
      <c r="F233" s="9"/>
      <c r="G233" s="23">
        <f t="shared" ca="1" si="25"/>
        <v>43104</v>
      </c>
      <c r="H233" s="19" t="str">
        <f ca="1">IF(ROWS(H$22:H233)&gt;SUMPRODUCT((A$22:A$475&lt;&gt;"")+0),"",INDEX($A$22:$A$475,_xlfn.AGGREGATE(15,6,(ROW($A$22:$A$475)-ROW($A$22)+1)/($A$22:$A$475&lt;&gt;""),ROWS(H$22:H233))))</f>
        <v/>
      </c>
    </row>
    <row r="234" spans="1:8" x14ac:dyDescent="0.25">
      <c r="A234" s="18" t="str">
        <f t="shared" ca="1" si="26"/>
        <v/>
      </c>
      <c r="B234" s="23">
        <f t="shared" si="27"/>
        <v>43315</v>
      </c>
      <c r="C234" s="9">
        <f t="shared" ca="1" si="28"/>
        <v>9.3456249999999983</v>
      </c>
      <c r="D234" s="9">
        <f t="shared" ca="1" si="29"/>
        <v>44.52</v>
      </c>
      <c r="E234" s="9">
        <f t="shared" ca="1" si="30"/>
        <v>7.954374999999998</v>
      </c>
      <c r="F234" s="9"/>
      <c r="G234" s="23">
        <f t="shared" ca="1" si="25"/>
        <v>43104</v>
      </c>
      <c r="H234" s="19" t="str">
        <f ca="1">IF(ROWS(H$22:H234)&gt;SUMPRODUCT((A$22:A$475&lt;&gt;"")+0),"",INDEX($A$22:$A$475,_xlfn.AGGREGATE(15,6,(ROW($A$22:$A$475)-ROW($A$22)+1)/($A$22:$A$475&lt;&gt;""),ROWS(H$22:H234))))</f>
        <v/>
      </c>
    </row>
    <row r="235" spans="1:8" x14ac:dyDescent="0.25">
      <c r="A235" s="18" t="str">
        <f t="shared" ca="1" si="26"/>
        <v/>
      </c>
      <c r="B235" s="23">
        <f t="shared" si="27"/>
        <v>43316</v>
      </c>
      <c r="C235" s="9">
        <f t="shared" ca="1" si="28"/>
        <v>7.954374999999998</v>
      </c>
      <c r="D235" s="9">
        <f t="shared" ca="1" si="29"/>
        <v>48.3</v>
      </c>
      <c r="E235" s="9">
        <f t="shared" ca="1" si="30"/>
        <v>6.4449999999999985</v>
      </c>
      <c r="F235" s="9"/>
      <c r="G235" s="23">
        <f t="shared" ca="1" si="25"/>
        <v>43104</v>
      </c>
      <c r="H235" s="19" t="str">
        <f ca="1">IF(ROWS(H$22:H235)&gt;SUMPRODUCT((A$22:A$475&lt;&gt;"")+0),"",INDEX($A$22:$A$475,_xlfn.AGGREGATE(15,6,(ROW($A$22:$A$475)-ROW($A$22)+1)/($A$22:$A$475&lt;&gt;""),ROWS(H$22:H235))))</f>
        <v/>
      </c>
    </row>
    <row r="236" spans="1:8" x14ac:dyDescent="0.25">
      <c r="A236" s="18" t="str">
        <f t="shared" ca="1" si="26"/>
        <v/>
      </c>
      <c r="B236" s="23">
        <f t="shared" si="27"/>
        <v>43317</v>
      </c>
      <c r="C236" s="9">
        <f t="shared" ca="1" si="28"/>
        <v>6.4449999999999985</v>
      </c>
      <c r="D236" s="9">
        <f t="shared" ca="1" si="29"/>
        <v>42.84</v>
      </c>
      <c r="E236" s="9">
        <f t="shared" ca="1" si="30"/>
        <v>5.1062499999999984</v>
      </c>
      <c r="F236" s="9"/>
      <c r="G236" s="23">
        <f t="shared" ca="1" si="25"/>
        <v>43104</v>
      </c>
      <c r="H236" s="19" t="str">
        <f ca="1">IF(ROWS(H$22:H236)&gt;SUMPRODUCT((A$22:A$475&lt;&gt;"")+0),"",INDEX($A$22:$A$475,_xlfn.AGGREGATE(15,6,(ROW($A$22:$A$475)-ROW($A$22)+1)/($A$22:$A$475&lt;&gt;""),ROWS(H$22:H236))))</f>
        <v/>
      </c>
    </row>
    <row r="237" spans="1:8" x14ac:dyDescent="0.25">
      <c r="A237" s="18" t="str">
        <f t="shared" ca="1" si="26"/>
        <v/>
      </c>
      <c r="B237" s="23">
        <f t="shared" si="27"/>
        <v>43318</v>
      </c>
      <c r="C237" s="9">
        <f t="shared" ca="1" si="28"/>
        <v>5.1062499999999984</v>
      </c>
      <c r="D237" s="9">
        <f t="shared" ca="1" si="29"/>
        <v>39.479999999999997</v>
      </c>
      <c r="E237" s="9">
        <f t="shared" ca="1" si="30"/>
        <v>3.8724999999999987</v>
      </c>
      <c r="F237" s="9"/>
      <c r="G237" s="23">
        <f t="shared" ca="1" si="25"/>
        <v>43104</v>
      </c>
      <c r="H237" s="19" t="str">
        <f ca="1">IF(ROWS(H$22:H237)&gt;SUMPRODUCT((A$22:A$475&lt;&gt;"")+0),"",INDEX($A$22:$A$475,_xlfn.AGGREGATE(15,6,(ROW($A$22:$A$475)-ROW($A$22)+1)/($A$22:$A$475&lt;&gt;""),ROWS(H$22:H237))))</f>
        <v/>
      </c>
    </row>
    <row r="238" spans="1:8" x14ac:dyDescent="0.25">
      <c r="A238" s="18" t="str">
        <f t="shared" ca="1" si="26"/>
        <v/>
      </c>
      <c r="B238" s="23">
        <f t="shared" si="27"/>
        <v>43319</v>
      </c>
      <c r="C238" s="9">
        <f t="shared" ca="1" si="28"/>
        <v>3.8724999999999987</v>
      </c>
      <c r="D238" s="9">
        <f t="shared" ca="1" si="29"/>
        <v>54.18</v>
      </c>
      <c r="E238" s="9">
        <f t="shared" ca="1" si="30"/>
        <v>2.1793749999999985</v>
      </c>
      <c r="F238" s="9"/>
      <c r="G238" s="23">
        <f t="shared" ca="1" si="25"/>
        <v>43104</v>
      </c>
      <c r="H238" s="19" t="str">
        <f ca="1">IF(ROWS(H$22:H238)&gt;SUMPRODUCT((A$22:A$475&lt;&gt;"")+0),"",INDEX($A$22:$A$475,_xlfn.AGGREGATE(15,6,(ROW($A$22:$A$475)-ROW($A$22)+1)/($A$22:$A$475&lt;&gt;""),ROWS(H$22:H238))))</f>
        <v/>
      </c>
    </row>
    <row r="239" spans="1:8" x14ac:dyDescent="0.25">
      <c r="A239" s="18" t="str">
        <f t="shared" ca="1" si="26"/>
        <v/>
      </c>
      <c r="B239" s="23">
        <f t="shared" si="27"/>
        <v>43320</v>
      </c>
      <c r="C239" s="9">
        <f t="shared" ca="1" si="28"/>
        <v>2.1793749999999985</v>
      </c>
      <c r="D239" s="9">
        <f t="shared" ca="1" si="29"/>
        <v>39.479999999999997</v>
      </c>
      <c r="E239" s="9">
        <f t="shared" ca="1" si="30"/>
        <v>0.94562499999999861</v>
      </c>
      <c r="F239" s="9"/>
      <c r="G239" s="23">
        <f t="shared" ca="1" si="25"/>
        <v>43104</v>
      </c>
      <c r="H239" s="19" t="str">
        <f ca="1">IF(ROWS(H$22:H239)&gt;SUMPRODUCT((A$22:A$475&lt;&gt;"")+0),"",INDEX($A$22:$A$475,_xlfn.AGGREGATE(15,6,(ROW($A$22:$A$475)-ROW($A$22)+1)/($A$22:$A$475&lt;&gt;""),ROWS(H$22:H239))))</f>
        <v/>
      </c>
    </row>
    <row r="240" spans="1:8" x14ac:dyDescent="0.25">
      <c r="A240" s="18">
        <f t="shared" ca="1" si="26"/>
        <v>37.635937500000004</v>
      </c>
      <c r="B240" s="23">
        <f t="shared" si="27"/>
        <v>43321</v>
      </c>
      <c r="C240" s="9">
        <f t="shared" ca="1" si="28"/>
        <v>16</v>
      </c>
      <c r="D240" s="9">
        <f t="shared" ca="1" si="29"/>
        <v>50.82</v>
      </c>
      <c r="E240" s="9">
        <f t="shared" ca="1" si="30"/>
        <v>14.411875</v>
      </c>
      <c r="F240" s="9"/>
      <c r="G240" s="23">
        <f t="shared" ca="1" si="25"/>
        <v>43104</v>
      </c>
      <c r="H240" s="19" t="str">
        <f ca="1">IF(ROWS(H$22:H240)&gt;SUMPRODUCT((A$22:A$475&lt;&gt;"")+0),"",INDEX($A$22:$A$475,_xlfn.AGGREGATE(15,6,(ROW($A$22:$A$475)-ROW($A$22)+1)/($A$22:$A$475&lt;&gt;""),ROWS(H$22:H240))))</f>
        <v/>
      </c>
    </row>
    <row r="241" spans="1:8" x14ac:dyDescent="0.25">
      <c r="A241" s="18" t="str">
        <f t="shared" ca="1" si="26"/>
        <v/>
      </c>
      <c r="B241" s="23">
        <f t="shared" si="27"/>
        <v>43322</v>
      </c>
      <c r="C241" s="9">
        <f t="shared" ca="1" si="28"/>
        <v>14.411875</v>
      </c>
      <c r="D241" s="9">
        <f t="shared" ca="1" si="29"/>
        <v>49.98</v>
      </c>
      <c r="E241" s="9">
        <f t="shared" ca="1" si="30"/>
        <v>12.85</v>
      </c>
      <c r="F241" s="9"/>
      <c r="G241" s="23">
        <f t="shared" ca="1" si="25"/>
        <v>43104</v>
      </c>
      <c r="H241" s="19" t="str">
        <f ca="1">IF(ROWS(H$22:H241)&gt;SUMPRODUCT((A$22:A$475&lt;&gt;"")+0),"",INDEX($A$22:$A$475,_xlfn.AGGREGATE(15,6,(ROW($A$22:$A$475)-ROW($A$22)+1)/($A$22:$A$475&lt;&gt;""),ROWS(H$22:H241))))</f>
        <v/>
      </c>
    </row>
    <row r="242" spans="1:8" x14ac:dyDescent="0.25">
      <c r="A242" s="18" t="str">
        <f t="shared" ca="1" si="26"/>
        <v/>
      </c>
      <c r="B242" s="23">
        <f t="shared" si="27"/>
        <v>43323</v>
      </c>
      <c r="C242" s="9">
        <f t="shared" ca="1" si="28"/>
        <v>12.85</v>
      </c>
      <c r="D242" s="9">
        <f t="shared" ca="1" si="29"/>
        <v>37.799999999999997</v>
      </c>
      <c r="E242" s="9">
        <f t="shared" ca="1" si="30"/>
        <v>11.668749999999999</v>
      </c>
      <c r="F242" s="9"/>
      <c r="G242" s="23">
        <f t="shared" ca="1" si="25"/>
        <v>43104</v>
      </c>
      <c r="H242" s="19" t="str">
        <f ca="1">IF(ROWS(H$22:H242)&gt;SUMPRODUCT((A$22:A$475&lt;&gt;"")+0),"",INDEX($A$22:$A$475,_xlfn.AGGREGATE(15,6,(ROW($A$22:$A$475)-ROW($A$22)+1)/($A$22:$A$475&lt;&gt;""),ROWS(H$22:H242))))</f>
        <v/>
      </c>
    </row>
    <row r="243" spans="1:8" x14ac:dyDescent="0.25">
      <c r="A243" s="18" t="str">
        <f t="shared" ca="1" si="26"/>
        <v/>
      </c>
      <c r="B243" s="23">
        <f t="shared" si="27"/>
        <v>43324</v>
      </c>
      <c r="C243" s="9">
        <f t="shared" ca="1" si="28"/>
        <v>11.668749999999999</v>
      </c>
      <c r="D243" s="9">
        <f t="shared" ca="1" si="29"/>
        <v>40.74</v>
      </c>
      <c r="E243" s="9">
        <f t="shared" ca="1" si="30"/>
        <v>10.395624999999999</v>
      </c>
      <c r="F243" s="9"/>
      <c r="G243" s="23">
        <f t="shared" ca="1" si="25"/>
        <v>43104</v>
      </c>
      <c r="H243" s="19" t="str">
        <f ca="1">IF(ROWS(H$22:H243)&gt;SUMPRODUCT((A$22:A$475&lt;&gt;"")+0),"",INDEX($A$22:$A$475,_xlfn.AGGREGATE(15,6,(ROW($A$22:$A$475)-ROW($A$22)+1)/($A$22:$A$475&lt;&gt;""),ROWS(H$22:H243))))</f>
        <v/>
      </c>
    </row>
    <row r="244" spans="1:8" x14ac:dyDescent="0.25">
      <c r="A244" s="18" t="str">
        <f t="shared" ca="1" si="26"/>
        <v/>
      </c>
      <c r="B244" s="23">
        <f t="shared" si="27"/>
        <v>43325</v>
      </c>
      <c r="C244" s="9">
        <f t="shared" ca="1" si="28"/>
        <v>10.395624999999999</v>
      </c>
      <c r="D244" s="9">
        <f t="shared" ca="1" si="29"/>
        <v>33.6</v>
      </c>
      <c r="E244" s="9">
        <f t="shared" ca="1" si="30"/>
        <v>9.3456249999999983</v>
      </c>
      <c r="F244" s="9"/>
      <c r="G244" s="23">
        <f t="shared" ca="1" si="25"/>
        <v>43104</v>
      </c>
      <c r="H244" s="19" t="str">
        <f ca="1">IF(ROWS(H$22:H244)&gt;SUMPRODUCT((A$22:A$475&lt;&gt;"")+0),"",INDEX($A$22:$A$475,_xlfn.AGGREGATE(15,6,(ROW($A$22:$A$475)-ROW($A$22)+1)/($A$22:$A$475&lt;&gt;""),ROWS(H$22:H244))))</f>
        <v/>
      </c>
    </row>
    <row r="245" spans="1:8" x14ac:dyDescent="0.25">
      <c r="A245" s="18" t="str">
        <f t="shared" ca="1" si="26"/>
        <v/>
      </c>
      <c r="B245" s="23">
        <f t="shared" si="27"/>
        <v>43326</v>
      </c>
      <c r="C245" s="9">
        <f t="shared" ca="1" si="28"/>
        <v>9.3456249999999983</v>
      </c>
      <c r="D245" s="9">
        <f t="shared" ca="1" si="29"/>
        <v>45.78</v>
      </c>
      <c r="E245" s="9">
        <f t="shared" ca="1" si="30"/>
        <v>7.9149999999999983</v>
      </c>
      <c r="F245" s="9"/>
      <c r="G245" s="23">
        <f t="shared" ref="G245:G308" ca="1" si="31">VLOOKUP(H245,A$22:B$475,2,FALSE)</f>
        <v>43104</v>
      </c>
      <c r="H245" s="19" t="str">
        <f ca="1">IF(ROWS(H$22:H245)&gt;SUMPRODUCT((A$22:A$475&lt;&gt;"")+0),"",INDEX($A$22:$A$475,_xlfn.AGGREGATE(15,6,(ROW($A$22:$A$475)-ROW($A$22)+1)/($A$22:$A$475&lt;&gt;""),ROWS(H$22:H245))))</f>
        <v/>
      </c>
    </row>
    <row r="246" spans="1:8" x14ac:dyDescent="0.25">
      <c r="A246" s="18" t="str">
        <f t="shared" ca="1" si="26"/>
        <v/>
      </c>
      <c r="B246" s="23">
        <f t="shared" si="27"/>
        <v>43327</v>
      </c>
      <c r="C246" s="9">
        <f t="shared" ca="1" si="28"/>
        <v>7.9149999999999983</v>
      </c>
      <c r="D246" s="9">
        <f t="shared" ca="1" si="29"/>
        <v>36.96</v>
      </c>
      <c r="E246" s="9">
        <f t="shared" ca="1" si="30"/>
        <v>6.759999999999998</v>
      </c>
      <c r="F246" s="9"/>
      <c r="G246" s="23">
        <f t="shared" ca="1" si="31"/>
        <v>43104</v>
      </c>
      <c r="H246" s="19" t="str">
        <f ca="1">IF(ROWS(H$22:H246)&gt;SUMPRODUCT((A$22:A$475&lt;&gt;"")+0),"",INDEX($A$22:$A$475,_xlfn.AGGREGATE(15,6,(ROW($A$22:$A$475)-ROW($A$22)+1)/($A$22:$A$475&lt;&gt;""),ROWS(H$22:H246))))</f>
        <v/>
      </c>
    </row>
    <row r="247" spans="1:8" x14ac:dyDescent="0.25">
      <c r="A247" s="18" t="str">
        <f t="shared" ca="1" si="26"/>
        <v/>
      </c>
      <c r="B247" s="23">
        <f t="shared" si="27"/>
        <v>43328</v>
      </c>
      <c r="C247" s="9">
        <f t="shared" ca="1" si="28"/>
        <v>6.759999999999998</v>
      </c>
      <c r="D247" s="9">
        <f t="shared" ca="1" si="29"/>
        <v>50.4</v>
      </c>
      <c r="E247" s="9">
        <f t="shared" ca="1" si="30"/>
        <v>5.1849999999999978</v>
      </c>
      <c r="F247" s="9"/>
      <c r="G247" s="23">
        <f t="shared" ca="1" si="31"/>
        <v>43104</v>
      </c>
      <c r="H247" s="19" t="str">
        <f ca="1">IF(ROWS(H$22:H247)&gt;SUMPRODUCT((A$22:A$475&lt;&gt;"")+0),"",INDEX($A$22:$A$475,_xlfn.AGGREGATE(15,6,(ROW($A$22:$A$475)-ROW($A$22)+1)/($A$22:$A$475&lt;&gt;""),ROWS(H$22:H247))))</f>
        <v/>
      </c>
    </row>
    <row r="248" spans="1:8" x14ac:dyDescent="0.25">
      <c r="A248" s="18" t="str">
        <f t="shared" ca="1" si="26"/>
        <v/>
      </c>
      <c r="B248" s="23">
        <f t="shared" si="27"/>
        <v>43329</v>
      </c>
      <c r="C248" s="9">
        <f t="shared" ca="1" si="28"/>
        <v>5.1849999999999978</v>
      </c>
      <c r="D248" s="9">
        <f t="shared" ca="1" si="29"/>
        <v>31.5</v>
      </c>
      <c r="E248" s="9">
        <f t="shared" ca="1" si="30"/>
        <v>4.2006249999999978</v>
      </c>
      <c r="F248" s="9"/>
      <c r="G248" s="23">
        <f t="shared" ca="1" si="31"/>
        <v>43104</v>
      </c>
      <c r="H248" s="19" t="str">
        <f ca="1">IF(ROWS(H$22:H248)&gt;SUMPRODUCT((A$22:A$475&lt;&gt;"")+0),"",INDEX($A$22:$A$475,_xlfn.AGGREGATE(15,6,(ROW($A$22:$A$475)-ROW($A$22)+1)/($A$22:$A$475&lt;&gt;""),ROWS(H$22:H248))))</f>
        <v/>
      </c>
    </row>
    <row r="249" spans="1:8" x14ac:dyDescent="0.25">
      <c r="A249" s="18" t="str">
        <f t="shared" ca="1" si="26"/>
        <v/>
      </c>
      <c r="B249" s="23">
        <f t="shared" si="27"/>
        <v>43330</v>
      </c>
      <c r="C249" s="9">
        <f t="shared" ca="1" si="28"/>
        <v>4.2006249999999978</v>
      </c>
      <c r="D249" s="9">
        <f t="shared" ca="1" si="29"/>
        <v>34.86</v>
      </c>
      <c r="E249" s="9">
        <f t="shared" ca="1" si="30"/>
        <v>3.1112499999999979</v>
      </c>
      <c r="F249" s="9"/>
      <c r="G249" s="23">
        <f t="shared" ca="1" si="31"/>
        <v>43104</v>
      </c>
      <c r="H249" s="19" t="str">
        <f ca="1">IF(ROWS(H$22:H249)&gt;SUMPRODUCT((A$22:A$475&lt;&gt;"")+0),"",INDEX($A$22:$A$475,_xlfn.AGGREGATE(15,6,(ROW($A$22:$A$475)-ROW($A$22)+1)/($A$22:$A$475&lt;&gt;""),ROWS(H$22:H249))))</f>
        <v/>
      </c>
    </row>
    <row r="250" spans="1:8" x14ac:dyDescent="0.25">
      <c r="A250" s="18" t="str">
        <f t="shared" ca="1" si="26"/>
        <v/>
      </c>
      <c r="B250" s="23">
        <f t="shared" si="27"/>
        <v>43331</v>
      </c>
      <c r="C250" s="9">
        <f t="shared" ca="1" si="28"/>
        <v>3.1112499999999979</v>
      </c>
      <c r="D250" s="9">
        <f t="shared" ca="1" si="29"/>
        <v>32.340000000000003</v>
      </c>
      <c r="E250" s="9">
        <f t="shared" ca="1" si="30"/>
        <v>2.1006249999999977</v>
      </c>
      <c r="F250" s="9"/>
      <c r="G250" s="23">
        <f t="shared" ca="1" si="31"/>
        <v>43104</v>
      </c>
      <c r="H250" s="19" t="str">
        <f ca="1">IF(ROWS(H$22:H250)&gt;SUMPRODUCT((A$22:A$475&lt;&gt;"")+0),"",INDEX($A$22:$A$475,_xlfn.AGGREGATE(15,6,(ROW($A$22:$A$475)-ROW($A$22)+1)/($A$22:$A$475&lt;&gt;""),ROWS(H$22:H250))))</f>
        <v/>
      </c>
    </row>
    <row r="251" spans="1:8" x14ac:dyDescent="0.25">
      <c r="A251" s="18" t="str">
        <f t="shared" ca="1" si="26"/>
        <v/>
      </c>
      <c r="B251" s="23">
        <f t="shared" si="27"/>
        <v>43332</v>
      </c>
      <c r="C251" s="9">
        <f t="shared" ca="1" si="28"/>
        <v>2.1006249999999977</v>
      </c>
      <c r="D251" s="9">
        <f t="shared" ca="1" si="29"/>
        <v>51.66</v>
      </c>
      <c r="E251" s="9">
        <f t="shared" ca="1" si="30"/>
        <v>0.48624999999999785</v>
      </c>
      <c r="F251" s="9"/>
      <c r="G251" s="23">
        <f t="shared" ca="1" si="31"/>
        <v>43104</v>
      </c>
      <c r="H251" s="19" t="str">
        <f ca="1">IF(ROWS(H$22:H251)&gt;SUMPRODUCT((A$22:A$475&lt;&gt;"")+0),"",INDEX($A$22:$A$475,_xlfn.AGGREGATE(15,6,(ROW($A$22:$A$475)-ROW($A$22)+1)/($A$22:$A$475&lt;&gt;""),ROWS(H$22:H251))))</f>
        <v/>
      </c>
    </row>
    <row r="252" spans="1:8" x14ac:dyDescent="0.25">
      <c r="A252" s="18">
        <f t="shared" ca="1" si="26"/>
        <v>38.784375000000004</v>
      </c>
      <c r="B252" s="23">
        <f t="shared" si="27"/>
        <v>43333</v>
      </c>
      <c r="C252" s="9">
        <f t="shared" ca="1" si="28"/>
        <v>16</v>
      </c>
      <c r="D252" s="9">
        <f t="shared" ca="1" si="29"/>
        <v>44.1</v>
      </c>
      <c r="E252" s="9">
        <f t="shared" ca="1" si="30"/>
        <v>14.621874999999999</v>
      </c>
      <c r="F252" s="9"/>
      <c r="G252" s="23">
        <f t="shared" ca="1" si="31"/>
        <v>43104</v>
      </c>
      <c r="H252" s="19" t="str">
        <f ca="1">IF(ROWS(H$22:H252)&gt;SUMPRODUCT((A$22:A$475&lt;&gt;"")+0),"",INDEX($A$22:$A$475,_xlfn.AGGREGATE(15,6,(ROW($A$22:$A$475)-ROW($A$22)+1)/($A$22:$A$475&lt;&gt;""),ROWS(H$22:H252))))</f>
        <v/>
      </c>
    </row>
    <row r="253" spans="1:8" x14ac:dyDescent="0.25">
      <c r="A253" s="18" t="str">
        <f t="shared" ca="1" si="26"/>
        <v/>
      </c>
      <c r="B253" s="23">
        <f t="shared" si="27"/>
        <v>43334</v>
      </c>
      <c r="C253" s="9">
        <f t="shared" ca="1" si="28"/>
        <v>14.621874999999999</v>
      </c>
      <c r="D253" s="9">
        <f t="shared" ca="1" si="29"/>
        <v>42.42</v>
      </c>
      <c r="E253" s="9">
        <f t="shared" ca="1" si="30"/>
        <v>13.296249999999999</v>
      </c>
      <c r="F253" s="9"/>
      <c r="G253" s="23">
        <f t="shared" ca="1" si="31"/>
        <v>43104</v>
      </c>
      <c r="H253" s="19" t="str">
        <f ca="1">IF(ROWS(H$22:H253)&gt;SUMPRODUCT((A$22:A$475&lt;&gt;"")+0),"",INDEX($A$22:$A$475,_xlfn.AGGREGATE(15,6,(ROW($A$22:$A$475)-ROW($A$22)+1)/($A$22:$A$475&lt;&gt;""),ROWS(H$22:H253))))</f>
        <v/>
      </c>
    </row>
    <row r="254" spans="1:8" x14ac:dyDescent="0.25">
      <c r="A254" s="18" t="str">
        <f t="shared" ca="1" si="26"/>
        <v/>
      </c>
      <c r="B254" s="23">
        <f t="shared" si="27"/>
        <v>43335</v>
      </c>
      <c r="C254" s="9">
        <f t="shared" ca="1" si="28"/>
        <v>13.296249999999999</v>
      </c>
      <c r="D254" s="9">
        <f t="shared" ca="1" si="29"/>
        <v>49.56</v>
      </c>
      <c r="E254" s="9">
        <f t="shared" ca="1" si="30"/>
        <v>11.747499999999999</v>
      </c>
      <c r="F254" s="9"/>
      <c r="G254" s="23">
        <f t="shared" ca="1" si="31"/>
        <v>43104</v>
      </c>
      <c r="H254" s="19" t="str">
        <f ca="1">IF(ROWS(H$22:H254)&gt;SUMPRODUCT((A$22:A$475&lt;&gt;"")+0),"",INDEX($A$22:$A$475,_xlfn.AGGREGATE(15,6,(ROW($A$22:$A$475)-ROW($A$22)+1)/($A$22:$A$475&lt;&gt;""),ROWS(H$22:H254))))</f>
        <v/>
      </c>
    </row>
    <row r="255" spans="1:8" x14ac:dyDescent="0.25">
      <c r="A255" s="18" t="str">
        <f t="shared" ca="1" si="26"/>
        <v/>
      </c>
      <c r="B255" s="23">
        <f t="shared" si="27"/>
        <v>43336</v>
      </c>
      <c r="C255" s="9">
        <f t="shared" ca="1" si="28"/>
        <v>11.747499999999999</v>
      </c>
      <c r="D255" s="9">
        <f t="shared" ca="1" si="29"/>
        <v>42</v>
      </c>
      <c r="E255" s="9">
        <f t="shared" ca="1" si="30"/>
        <v>10.434999999999999</v>
      </c>
      <c r="F255" s="9"/>
      <c r="G255" s="23">
        <f t="shared" ca="1" si="31"/>
        <v>43104</v>
      </c>
      <c r="H255" s="19" t="str">
        <f ca="1">IF(ROWS(H$22:H255)&gt;SUMPRODUCT((A$22:A$475&lt;&gt;"")+0),"",INDEX($A$22:$A$475,_xlfn.AGGREGATE(15,6,(ROW($A$22:$A$475)-ROW($A$22)+1)/($A$22:$A$475&lt;&gt;""),ROWS(H$22:H255))))</f>
        <v/>
      </c>
    </row>
    <row r="256" spans="1:8" x14ac:dyDescent="0.25">
      <c r="A256" s="18" t="str">
        <f t="shared" ca="1" si="26"/>
        <v/>
      </c>
      <c r="B256" s="23">
        <f t="shared" si="27"/>
        <v>43337</v>
      </c>
      <c r="C256" s="9">
        <f t="shared" ca="1" si="28"/>
        <v>10.434999999999999</v>
      </c>
      <c r="D256" s="9">
        <f t="shared" ca="1" si="29"/>
        <v>48.72</v>
      </c>
      <c r="E256" s="9">
        <f t="shared" ca="1" si="30"/>
        <v>8.9124999999999979</v>
      </c>
      <c r="F256" s="9"/>
      <c r="G256" s="23">
        <f t="shared" ca="1" si="31"/>
        <v>43104</v>
      </c>
      <c r="H256" s="19" t="str">
        <f ca="1">IF(ROWS(H$22:H256)&gt;SUMPRODUCT((A$22:A$475&lt;&gt;"")+0),"",INDEX($A$22:$A$475,_xlfn.AGGREGATE(15,6,(ROW($A$22:$A$475)-ROW($A$22)+1)/($A$22:$A$475&lt;&gt;""),ROWS(H$22:H256))))</f>
        <v/>
      </c>
    </row>
    <row r="257" spans="1:8" x14ac:dyDescent="0.25">
      <c r="A257" s="18" t="str">
        <f t="shared" ca="1" si="26"/>
        <v/>
      </c>
      <c r="B257" s="23">
        <f t="shared" si="27"/>
        <v>43338</v>
      </c>
      <c r="C257" s="9">
        <f t="shared" ca="1" si="28"/>
        <v>8.9124999999999979</v>
      </c>
      <c r="D257" s="9">
        <f t="shared" ca="1" si="29"/>
        <v>53.34</v>
      </c>
      <c r="E257" s="9">
        <f t="shared" ca="1" si="30"/>
        <v>7.2456249999999978</v>
      </c>
      <c r="F257" s="9"/>
      <c r="G257" s="23">
        <f t="shared" ca="1" si="31"/>
        <v>43104</v>
      </c>
      <c r="H257" s="19" t="str">
        <f ca="1">IF(ROWS(H$22:H257)&gt;SUMPRODUCT((A$22:A$475&lt;&gt;"")+0),"",INDEX($A$22:$A$475,_xlfn.AGGREGATE(15,6,(ROW($A$22:$A$475)-ROW($A$22)+1)/($A$22:$A$475&lt;&gt;""),ROWS(H$22:H257))))</f>
        <v/>
      </c>
    </row>
    <row r="258" spans="1:8" x14ac:dyDescent="0.25">
      <c r="A258" s="18" t="str">
        <f t="shared" ca="1" si="26"/>
        <v/>
      </c>
      <c r="B258" s="23">
        <f t="shared" si="27"/>
        <v>43339</v>
      </c>
      <c r="C258" s="9">
        <f t="shared" ca="1" si="28"/>
        <v>7.2456249999999978</v>
      </c>
      <c r="D258" s="9">
        <f t="shared" ca="1" si="29"/>
        <v>50.82</v>
      </c>
      <c r="E258" s="9">
        <f t="shared" ca="1" si="30"/>
        <v>5.657499999999998</v>
      </c>
      <c r="F258" s="9"/>
      <c r="G258" s="23">
        <f t="shared" ca="1" si="31"/>
        <v>43104</v>
      </c>
      <c r="H258" s="19" t="str">
        <f ca="1">IF(ROWS(H$22:H258)&gt;SUMPRODUCT((A$22:A$475&lt;&gt;"")+0),"",INDEX($A$22:$A$475,_xlfn.AGGREGATE(15,6,(ROW($A$22:$A$475)-ROW($A$22)+1)/($A$22:$A$475&lt;&gt;""),ROWS(H$22:H258))))</f>
        <v/>
      </c>
    </row>
    <row r="259" spans="1:8" x14ac:dyDescent="0.25">
      <c r="A259" s="18" t="str">
        <f t="shared" ca="1" si="26"/>
        <v/>
      </c>
      <c r="B259" s="23">
        <f t="shared" si="27"/>
        <v>43340</v>
      </c>
      <c r="C259" s="9">
        <f t="shared" ca="1" si="28"/>
        <v>5.657499999999998</v>
      </c>
      <c r="D259" s="9">
        <f t="shared" ca="1" si="29"/>
        <v>47.04</v>
      </c>
      <c r="E259" s="9">
        <f t="shared" ca="1" si="30"/>
        <v>4.1874999999999982</v>
      </c>
      <c r="F259" s="9"/>
      <c r="G259" s="23">
        <f t="shared" ca="1" si="31"/>
        <v>43104</v>
      </c>
      <c r="H259" s="19" t="str">
        <f ca="1">IF(ROWS(H$22:H259)&gt;SUMPRODUCT((A$22:A$475&lt;&gt;"")+0),"",INDEX($A$22:$A$475,_xlfn.AGGREGATE(15,6,(ROW($A$22:$A$475)-ROW($A$22)+1)/($A$22:$A$475&lt;&gt;""),ROWS(H$22:H259))))</f>
        <v/>
      </c>
    </row>
    <row r="260" spans="1:8" x14ac:dyDescent="0.25">
      <c r="A260" s="18" t="str">
        <f t="shared" ca="1" si="26"/>
        <v/>
      </c>
      <c r="B260" s="23">
        <f t="shared" si="27"/>
        <v>43341</v>
      </c>
      <c r="C260" s="9">
        <f t="shared" ca="1" si="28"/>
        <v>4.1874999999999982</v>
      </c>
      <c r="D260" s="9">
        <f t="shared" ca="1" si="29"/>
        <v>42.84</v>
      </c>
      <c r="E260" s="9">
        <f t="shared" ca="1" si="30"/>
        <v>2.8487499999999981</v>
      </c>
      <c r="F260" s="9"/>
      <c r="G260" s="23">
        <f t="shared" ca="1" si="31"/>
        <v>43104</v>
      </c>
      <c r="H260" s="19" t="str">
        <f ca="1">IF(ROWS(H$22:H260)&gt;SUMPRODUCT((A$22:A$475&lt;&gt;"")+0),"",INDEX($A$22:$A$475,_xlfn.AGGREGATE(15,6,(ROW($A$22:$A$475)-ROW($A$22)+1)/($A$22:$A$475&lt;&gt;""),ROWS(H$22:H260))))</f>
        <v/>
      </c>
    </row>
    <row r="261" spans="1:8" x14ac:dyDescent="0.25">
      <c r="A261" s="18" t="str">
        <f t="shared" ca="1" si="26"/>
        <v/>
      </c>
      <c r="B261" s="23">
        <f t="shared" si="27"/>
        <v>43342</v>
      </c>
      <c r="C261" s="9">
        <f t="shared" ca="1" si="28"/>
        <v>2.8487499999999981</v>
      </c>
      <c r="D261" s="9">
        <f t="shared" ca="1" si="29"/>
        <v>47.88</v>
      </c>
      <c r="E261" s="9">
        <f t="shared" ca="1" si="30"/>
        <v>1.352499999999998</v>
      </c>
      <c r="F261" s="9"/>
      <c r="G261" s="23">
        <f t="shared" ca="1" si="31"/>
        <v>43104</v>
      </c>
      <c r="H261" s="19" t="str">
        <f ca="1">IF(ROWS(H$22:H261)&gt;SUMPRODUCT((A$22:A$475&lt;&gt;"")+0),"",INDEX($A$22:$A$475,_xlfn.AGGREGATE(15,6,(ROW($A$22:$A$475)-ROW($A$22)+1)/($A$22:$A$475&lt;&gt;""),ROWS(H$22:H261))))</f>
        <v/>
      </c>
    </row>
    <row r="262" spans="1:8" x14ac:dyDescent="0.25">
      <c r="A262" s="18">
        <f t="shared" ca="1" si="26"/>
        <v>36.618750000000006</v>
      </c>
      <c r="B262" s="23">
        <f t="shared" si="27"/>
        <v>43343</v>
      </c>
      <c r="C262" s="9">
        <f t="shared" ca="1" si="28"/>
        <v>16</v>
      </c>
      <c r="D262" s="9">
        <f t="shared" ca="1" si="29"/>
        <v>47.46</v>
      </c>
      <c r="E262" s="9">
        <f t="shared" ca="1" si="30"/>
        <v>14.516875000000001</v>
      </c>
      <c r="F262" s="9"/>
      <c r="G262" s="23">
        <f t="shared" ca="1" si="31"/>
        <v>43104</v>
      </c>
      <c r="H262" s="19" t="str">
        <f ca="1">IF(ROWS(H$22:H262)&gt;SUMPRODUCT((A$22:A$475&lt;&gt;"")+0),"",INDEX($A$22:$A$475,_xlfn.AGGREGATE(15,6,(ROW($A$22:$A$475)-ROW($A$22)+1)/($A$22:$A$475&lt;&gt;""),ROWS(H$22:H262))))</f>
        <v/>
      </c>
    </row>
    <row r="263" spans="1:8" x14ac:dyDescent="0.25">
      <c r="A263" s="18" t="str">
        <f t="shared" ca="1" si="26"/>
        <v/>
      </c>
      <c r="B263" s="23">
        <f t="shared" si="27"/>
        <v>43344</v>
      </c>
      <c r="C263" s="9">
        <f t="shared" ca="1" si="28"/>
        <v>14.516875000000001</v>
      </c>
      <c r="D263" s="9">
        <f t="shared" ca="1" si="29"/>
        <v>43.26</v>
      </c>
      <c r="E263" s="9">
        <f t="shared" ca="1" si="30"/>
        <v>13.165000000000001</v>
      </c>
      <c r="F263" s="9"/>
      <c r="G263" s="23">
        <f t="shared" ca="1" si="31"/>
        <v>43104</v>
      </c>
      <c r="H263" s="19" t="str">
        <f ca="1">IF(ROWS(H$22:H263)&gt;SUMPRODUCT((A$22:A$475&lt;&gt;"")+0),"",INDEX($A$22:$A$475,_xlfn.AGGREGATE(15,6,(ROW($A$22:$A$475)-ROW($A$22)+1)/($A$22:$A$475&lt;&gt;""),ROWS(H$22:H263))))</f>
        <v/>
      </c>
    </row>
    <row r="264" spans="1:8" x14ac:dyDescent="0.25">
      <c r="A264" s="18" t="str">
        <f t="shared" ca="1" si="26"/>
        <v/>
      </c>
      <c r="B264" s="23">
        <f t="shared" si="27"/>
        <v>43345</v>
      </c>
      <c r="C264" s="9">
        <f t="shared" ca="1" si="28"/>
        <v>13.165000000000001</v>
      </c>
      <c r="D264" s="9">
        <f t="shared" ca="1" si="29"/>
        <v>41.16</v>
      </c>
      <c r="E264" s="9">
        <f t="shared" ca="1" si="30"/>
        <v>11.87875</v>
      </c>
      <c r="F264" s="9"/>
      <c r="G264" s="23">
        <f t="shared" ca="1" si="31"/>
        <v>43104</v>
      </c>
      <c r="H264" s="19" t="str">
        <f ca="1">IF(ROWS(H$22:H264)&gt;SUMPRODUCT((A$22:A$475&lt;&gt;"")+0),"",INDEX($A$22:$A$475,_xlfn.AGGREGATE(15,6,(ROW($A$22:$A$475)-ROW($A$22)+1)/($A$22:$A$475&lt;&gt;""),ROWS(H$22:H264))))</f>
        <v/>
      </c>
    </row>
    <row r="265" spans="1:8" x14ac:dyDescent="0.25">
      <c r="A265" s="18" t="str">
        <f t="shared" ca="1" si="26"/>
        <v/>
      </c>
      <c r="B265" s="23">
        <f t="shared" si="27"/>
        <v>43346</v>
      </c>
      <c r="C265" s="9">
        <f t="shared" ca="1" si="28"/>
        <v>11.87875</v>
      </c>
      <c r="D265" s="9">
        <f t="shared" ca="1" si="29"/>
        <v>52.5</v>
      </c>
      <c r="E265" s="9">
        <f t="shared" ca="1" si="30"/>
        <v>10.238125</v>
      </c>
      <c r="F265" s="9"/>
      <c r="G265" s="23">
        <f t="shared" ca="1" si="31"/>
        <v>43104</v>
      </c>
      <c r="H265" s="19" t="str">
        <f ca="1">IF(ROWS(H$22:H265)&gt;SUMPRODUCT((A$22:A$475&lt;&gt;"")+0),"",INDEX($A$22:$A$475,_xlfn.AGGREGATE(15,6,(ROW($A$22:$A$475)-ROW($A$22)+1)/($A$22:$A$475&lt;&gt;""),ROWS(H$22:H265))))</f>
        <v/>
      </c>
    </row>
    <row r="266" spans="1:8" x14ac:dyDescent="0.25">
      <c r="A266" s="18" t="str">
        <f t="shared" ca="1" si="26"/>
        <v/>
      </c>
      <c r="B266" s="23">
        <f t="shared" si="27"/>
        <v>43347</v>
      </c>
      <c r="C266" s="9">
        <f t="shared" ca="1" si="28"/>
        <v>10.238125</v>
      </c>
      <c r="D266" s="9">
        <f t="shared" ca="1" si="29"/>
        <v>32.76</v>
      </c>
      <c r="E266" s="9">
        <f t="shared" ca="1" si="30"/>
        <v>9.2143750000000004</v>
      </c>
      <c r="F266" s="9"/>
      <c r="G266" s="23">
        <f t="shared" ca="1" si="31"/>
        <v>43104</v>
      </c>
      <c r="H266" s="19" t="str">
        <f ca="1">IF(ROWS(H$22:H266)&gt;SUMPRODUCT((A$22:A$475&lt;&gt;"")+0),"",INDEX($A$22:$A$475,_xlfn.AGGREGATE(15,6,(ROW($A$22:$A$475)-ROW($A$22)+1)/($A$22:$A$475&lt;&gt;""),ROWS(H$22:H266))))</f>
        <v/>
      </c>
    </row>
    <row r="267" spans="1:8" x14ac:dyDescent="0.25">
      <c r="A267" s="18" t="str">
        <f t="shared" ca="1" si="26"/>
        <v/>
      </c>
      <c r="B267" s="23">
        <f t="shared" si="27"/>
        <v>43348</v>
      </c>
      <c r="C267" s="9">
        <f t="shared" ca="1" si="28"/>
        <v>9.2143750000000004</v>
      </c>
      <c r="D267" s="9">
        <f t="shared" ca="1" si="29"/>
        <v>37.380000000000003</v>
      </c>
      <c r="E267" s="9">
        <f t="shared" ca="1" si="30"/>
        <v>8.0462500000000006</v>
      </c>
      <c r="F267" s="9"/>
      <c r="G267" s="23">
        <f t="shared" ca="1" si="31"/>
        <v>43104</v>
      </c>
      <c r="H267" s="19" t="str">
        <f ca="1">IF(ROWS(H$22:H267)&gt;SUMPRODUCT((A$22:A$475&lt;&gt;"")+0),"",INDEX($A$22:$A$475,_xlfn.AGGREGATE(15,6,(ROW($A$22:$A$475)-ROW($A$22)+1)/($A$22:$A$475&lt;&gt;""),ROWS(H$22:H267))))</f>
        <v/>
      </c>
    </row>
    <row r="268" spans="1:8" x14ac:dyDescent="0.25">
      <c r="A268" s="18" t="str">
        <f t="shared" ca="1" si="26"/>
        <v/>
      </c>
      <c r="B268" s="23">
        <f t="shared" si="27"/>
        <v>43349</v>
      </c>
      <c r="C268" s="9">
        <f t="shared" ca="1" si="28"/>
        <v>8.0462500000000006</v>
      </c>
      <c r="D268" s="9">
        <f t="shared" ca="1" si="29"/>
        <v>45.36</v>
      </c>
      <c r="E268" s="9">
        <f t="shared" ca="1" si="30"/>
        <v>6.6287500000000001</v>
      </c>
      <c r="F268" s="9"/>
      <c r="G268" s="23">
        <f t="shared" ca="1" si="31"/>
        <v>43104</v>
      </c>
      <c r="H268" s="19" t="str">
        <f ca="1">IF(ROWS(H$22:H268)&gt;SUMPRODUCT((A$22:A$475&lt;&gt;"")+0),"",INDEX($A$22:$A$475,_xlfn.AGGREGATE(15,6,(ROW($A$22:$A$475)-ROW($A$22)+1)/($A$22:$A$475&lt;&gt;""),ROWS(H$22:H268))))</f>
        <v/>
      </c>
    </row>
    <row r="269" spans="1:8" x14ac:dyDescent="0.25">
      <c r="A269" s="18" t="str">
        <f t="shared" ca="1" si="26"/>
        <v/>
      </c>
      <c r="B269" s="23">
        <f t="shared" si="27"/>
        <v>43350</v>
      </c>
      <c r="C269" s="9">
        <f t="shared" ca="1" si="28"/>
        <v>6.6287500000000001</v>
      </c>
      <c r="D269" s="9">
        <f t="shared" ca="1" si="29"/>
        <v>47.04</v>
      </c>
      <c r="E269" s="9">
        <f t="shared" ca="1" si="30"/>
        <v>5.1587500000000004</v>
      </c>
      <c r="F269" s="9"/>
      <c r="G269" s="23">
        <f t="shared" ca="1" si="31"/>
        <v>43104</v>
      </c>
      <c r="H269" s="19" t="str">
        <f ca="1">IF(ROWS(H$22:H269)&gt;SUMPRODUCT((A$22:A$475&lt;&gt;"")+0),"",INDEX($A$22:$A$475,_xlfn.AGGREGATE(15,6,(ROW($A$22:$A$475)-ROW($A$22)+1)/($A$22:$A$475&lt;&gt;""),ROWS(H$22:H269))))</f>
        <v/>
      </c>
    </row>
    <row r="270" spans="1:8" x14ac:dyDescent="0.25">
      <c r="A270" s="18" t="str">
        <f t="shared" ca="1" si="26"/>
        <v/>
      </c>
      <c r="B270" s="23">
        <f t="shared" si="27"/>
        <v>43351</v>
      </c>
      <c r="C270" s="9">
        <f t="shared" ca="1" si="28"/>
        <v>5.1587500000000004</v>
      </c>
      <c r="D270" s="9">
        <f t="shared" ca="1" si="29"/>
        <v>34.86</v>
      </c>
      <c r="E270" s="9">
        <f t="shared" ca="1" si="30"/>
        <v>4.0693750000000009</v>
      </c>
      <c r="F270" s="9"/>
      <c r="G270" s="23">
        <f t="shared" ca="1" si="31"/>
        <v>43104</v>
      </c>
      <c r="H270" s="19" t="str">
        <f ca="1">IF(ROWS(H$22:H270)&gt;SUMPRODUCT((A$22:A$475&lt;&gt;"")+0),"",INDEX($A$22:$A$475,_xlfn.AGGREGATE(15,6,(ROW($A$22:$A$475)-ROW($A$22)+1)/($A$22:$A$475&lt;&gt;""),ROWS(H$22:H270))))</f>
        <v/>
      </c>
    </row>
    <row r="271" spans="1:8" x14ac:dyDescent="0.25">
      <c r="A271" s="18" t="str">
        <f t="shared" ca="1" si="26"/>
        <v/>
      </c>
      <c r="B271" s="23">
        <f t="shared" si="27"/>
        <v>43352</v>
      </c>
      <c r="C271" s="9">
        <f t="shared" ca="1" si="28"/>
        <v>4.0693750000000009</v>
      </c>
      <c r="D271" s="9">
        <f t="shared" ca="1" si="29"/>
        <v>54.18</v>
      </c>
      <c r="E271" s="9">
        <f t="shared" ca="1" si="30"/>
        <v>2.3762500000000006</v>
      </c>
      <c r="F271" s="9"/>
      <c r="G271" s="23">
        <f t="shared" ca="1" si="31"/>
        <v>43104</v>
      </c>
      <c r="H271" s="19" t="str">
        <f ca="1">IF(ROWS(H$22:H271)&gt;SUMPRODUCT((A$22:A$475&lt;&gt;"")+0),"",INDEX($A$22:$A$475,_xlfn.AGGREGATE(15,6,(ROW($A$22:$A$475)-ROW($A$22)+1)/($A$22:$A$475&lt;&gt;""),ROWS(H$22:H271))))</f>
        <v/>
      </c>
    </row>
    <row r="272" spans="1:8" x14ac:dyDescent="0.25">
      <c r="A272" s="18" t="str">
        <f t="shared" ca="1" si="26"/>
        <v/>
      </c>
      <c r="B272" s="23">
        <f t="shared" si="27"/>
        <v>43353</v>
      </c>
      <c r="C272" s="9">
        <f t="shared" ca="1" si="28"/>
        <v>2.3762500000000006</v>
      </c>
      <c r="D272" s="9">
        <f t="shared" ca="1" si="29"/>
        <v>47.46</v>
      </c>
      <c r="E272" s="9">
        <f t="shared" ca="1" si="30"/>
        <v>0.89312500000000061</v>
      </c>
      <c r="F272" s="9"/>
      <c r="G272" s="23">
        <f t="shared" ca="1" si="31"/>
        <v>43104</v>
      </c>
      <c r="H272" s="19" t="str">
        <f ca="1">IF(ROWS(H$22:H272)&gt;SUMPRODUCT((A$22:A$475&lt;&gt;"")+0),"",INDEX($A$22:$A$475,_xlfn.AGGREGATE(15,6,(ROW($A$22:$A$475)-ROW($A$22)+1)/($A$22:$A$475&lt;&gt;""),ROWS(H$22:H272))))</f>
        <v/>
      </c>
    </row>
    <row r="273" spans="1:8" x14ac:dyDescent="0.25">
      <c r="A273" s="18">
        <f t="shared" ca="1" si="26"/>
        <v>37.767187499999999</v>
      </c>
      <c r="B273" s="23">
        <f t="shared" si="27"/>
        <v>43354</v>
      </c>
      <c r="C273" s="9">
        <f t="shared" ca="1" si="28"/>
        <v>16</v>
      </c>
      <c r="D273" s="9">
        <f t="shared" ca="1" si="29"/>
        <v>54.6</v>
      </c>
      <c r="E273" s="9">
        <f t="shared" ca="1" si="30"/>
        <v>14.293749999999999</v>
      </c>
      <c r="F273" s="9"/>
      <c r="G273" s="23">
        <f t="shared" ca="1" si="31"/>
        <v>43104</v>
      </c>
      <c r="H273" s="19" t="str">
        <f ca="1">IF(ROWS(H$22:H273)&gt;SUMPRODUCT((A$22:A$475&lt;&gt;"")+0),"",INDEX($A$22:$A$475,_xlfn.AGGREGATE(15,6,(ROW($A$22:$A$475)-ROW($A$22)+1)/($A$22:$A$475&lt;&gt;""),ROWS(H$22:H273))))</f>
        <v/>
      </c>
    </row>
    <row r="274" spans="1:8" x14ac:dyDescent="0.25">
      <c r="A274" s="18" t="str">
        <f t="shared" ca="1" si="26"/>
        <v/>
      </c>
      <c r="B274" s="23">
        <f t="shared" si="27"/>
        <v>43355</v>
      </c>
      <c r="C274" s="9">
        <f t="shared" ca="1" si="28"/>
        <v>14.293749999999999</v>
      </c>
      <c r="D274" s="9">
        <f t="shared" ca="1" si="29"/>
        <v>48.3</v>
      </c>
      <c r="E274" s="9">
        <f t="shared" ca="1" si="30"/>
        <v>12.784374999999999</v>
      </c>
      <c r="F274" s="9"/>
      <c r="G274" s="23">
        <f t="shared" ca="1" si="31"/>
        <v>43104</v>
      </c>
      <c r="H274" s="19" t="str">
        <f ca="1">IF(ROWS(H$22:H274)&gt;SUMPRODUCT((A$22:A$475&lt;&gt;"")+0),"",INDEX($A$22:$A$475,_xlfn.AGGREGATE(15,6,(ROW($A$22:$A$475)-ROW($A$22)+1)/($A$22:$A$475&lt;&gt;""),ROWS(H$22:H274))))</f>
        <v/>
      </c>
    </row>
    <row r="275" spans="1:8" x14ac:dyDescent="0.25">
      <c r="A275" s="18" t="str">
        <f t="shared" ca="1" si="26"/>
        <v/>
      </c>
      <c r="B275" s="23">
        <f t="shared" si="27"/>
        <v>43356</v>
      </c>
      <c r="C275" s="9">
        <f t="shared" ca="1" si="28"/>
        <v>12.784374999999999</v>
      </c>
      <c r="D275" s="9">
        <f t="shared" ca="1" si="29"/>
        <v>34.44</v>
      </c>
      <c r="E275" s="9">
        <f t="shared" ca="1" si="30"/>
        <v>11.708124999999999</v>
      </c>
      <c r="F275" s="9"/>
      <c r="G275" s="23">
        <f t="shared" ca="1" si="31"/>
        <v>43104</v>
      </c>
      <c r="H275" s="19" t="str">
        <f ca="1">IF(ROWS(H$22:H275)&gt;SUMPRODUCT((A$22:A$475&lt;&gt;"")+0),"",INDEX($A$22:$A$475,_xlfn.AGGREGATE(15,6,(ROW($A$22:$A$475)-ROW($A$22)+1)/($A$22:$A$475&lt;&gt;""),ROWS(H$22:H275))))</f>
        <v/>
      </c>
    </row>
    <row r="276" spans="1:8" x14ac:dyDescent="0.25">
      <c r="A276" s="18" t="str">
        <f t="shared" ca="1" si="26"/>
        <v/>
      </c>
      <c r="B276" s="23">
        <f t="shared" si="27"/>
        <v>43357</v>
      </c>
      <c r="C276" s="9">
        <f t="shared" ca="1" si="28"/>
        <v>11.708124999999999</v>
      </c>
      <c r="D276" s="9">
        <f t="shared" ca="1" si="29"/>
        <v>38.64</v>
      </c>
      <c r="E276" s="9">
        <f t="shared" ca="1" si="30"/>
        <v>10.500624999999999</v>
      </c>
      <c r="F276" s="9"/>
      <c r="G276" s="23">
        <f t="shared" ca="1" si="31"/>
        <v>43104</v>
      </c>
      <c r="H276" s="19" t="str">
        <f ca="1">IF(ROWS(H$22:H276)&gt;SUMPRODUCT((A$22:A$475&lt;&gt;"")+0),"",INDEX($A$22:$A$475,_xlfn.AGGREGATE(15,6,(ROW($A$22:$A$475)-ROW($A$22)+1)/($A$22:$A$475&lt;&gt;""),ROWS(H$22:H276))))</f>
        <v/>
      </c>
    </row>
    <row r="277" spans="1:8" x14ac:dyDescent="0.25">
      <c r="A277" s="18" t="str">
        <f t="shared" ca="1" si="26"/>
        <v/>
      </c>
      <c r="B277" s="23">
        <f t="shared" si="27"/>
        <v>43358</v>
      </c>
      <c r="C277" s="9">
        <f t="shared" ca="1" si="28"/>
        <v>10.500624999999999</v>
      </c>
      <c r="D277" s="9">
        <f t="shared" ca="1" si="29"/>
        <v>47.04</v>
      </c>
      <c r="E277" s="9">
        <f t="shared" ca="1" si="30"/>
        <v>9.0306249999999988</v>
      </c>
      <c r="F277" s="9"/>
      <c r="G277" s="23">
        <f t="shared" ca="1" si="31"/>
        <v>43104</v>
      </c>
      <c r="H277" s="19" t="str">
        <f ca="1">IF(ROWS(H$22:H277)&gt;SUMPRODUCT((A$22:A$475&lt;&gt;"")+0),"",INDEX($A$22:$A$475,_xlfn.AGGREGATE(15,6,(ROW($A$22:$A$475)-ROW($A$22)+1)/($A$22:$A$475&lt;&gt;""),ROWS(H$22:H277))))</f>
        <v/>
      </c>
    </row>
    <row r="278" spans="1:8" x14ac:dyDescent="0.25">
      <c r="A278" s="18" t="str">
        <f t="shared" ca="1" si="26"/>
        <v/>
      </c>
      <c r="B278" s="23">
        <f t="shared" si="27"/>
        <v>43359</v>
      </c>
      <c r="C278" s="9">
        <f t="shared" ca="1" si="28"/>
        <v>9.0306249999999988</v>
      </c>
      <c r="D278" s="9">
        <f t="shared" ca="1" si="29"/>
        <v>48.72</v>
      </c>
      <c r="E278" s="9">
        <f t="shared" ca="1" si="30"/>
        <v>7.5081249999999988</v>
      </c>
      <c r="F278" s="9"/>
      <c r="G278" s="23">
        <f t="shared" ca="1" si="31"/>
        <v>43104</v>
      </c>
      <c r="H278" s="19" t="str">
        <f ca="1">IF(ROWS(H$22:H278)&gt;SUMPRODUCT((A$22:A$475&lt;&gt;"")+0),"",INDEX($A$22:$A$475,_xlfn.AGGREGATE(15,6,(ROW($A$22:$A$475)-ROW($A$22)+1)/($A$22:$A$475&lt;&gt;""),ROWS(H$22:H278))))</f>
        <v/>
      </c>
    </row>
    <row r="279" spans="1:8" x14ac:dyDescent="0.25">
      <c r="A279" s="18" t="str">
        <f t="shared" ref="A279:A342" ca="1" si="32">IF(E278&lt;2,A$18*(16-E278),"")</f>
        <v/>
      </c>
      <c r="B279" s="23">
        <f t="shared" si="27"/>
        <v>43360</v>
      </c>
      <c r="C279" s="9">
        <f t="shared" ca="1" si="28"/>
        <v>7.5081249999999988</v>
      </c>
      <c r="D279" s="9">
        <f t="shared" ca="1" si="29"/>
        <v>42.42</v>
      </c>
      <c r="E279" s="9">
        <f t="shared" ca="1" si="30"/>
        <v>6.1824999999999992</v>
      </c>
      <c r="F279" s="9"/>
      <c r="G279" s="23">
        <f t="shared" ca="1" si="31"/>
        <v>43104</v>
      </c>
      <c r="H279" s="19" t="str">
        <f ca="1">IF(ROWS(H$22:H279)&gt;SUMPRODUCT((A$22:A$475&lt;&gt;"")+0),"",INDEX($A$22:$A$475,_xlfn.AGGREGATE(15,6,(ROW($A$22:$A$475)-ROW($A$22)+1)/($A$22:$A$475&lt;&gt;""),ROWS(H$22:H279))))</f>
        <v/>
      </c>
    </row>
    <row r="280" spans="1:8" x14ac:dyDescent="0.25">
      <c r="A280" s="18" t="str">
        <f t="shared" ca="1" si="32"/>
        <v/>
      </c>
      <c r="B280" s="23">
        <f t="shared" si="27"/>
        <v>43361</v>
      </c>
      <c r="C280" s="9">
        <f t="shared" ca="1" si="28"/>
        <v>6.1824999999999992</v>
      </c>
      <c r="D280" s="9">
        <f t="shared" ca="1" si="29"/>
        <v>38.64</v>
      </c>
      <c r="E280" s="9">
        <f t="shared" ca="1" si="30"/>
        <v>4.9749999999999996</v>
      </c>
      <c r="F280" s="9"/>
      <c r="G280" s="23">
        <f t="shared" ca="1" si="31"/>
        <v>43104</v>
      </c>
      <c r="H280" s="19" t="str">
        <f ca="1">IF(ROWS(H$22:H280)&gt;SUMPRODUCT((A$22:A$475&lt;&gt;"")+0),"",INDEX($A$22:$A$475,_xlfn.AGGREGATE(15,6,(ROW($A$22:$A$475)-ROW($A$22)+1)/($A$22:$A$475&lt;&gt;""),ROWS(H$22:H280))))</f>
        <v/>
      </c>
    </row>
    <row r="281" spans="1:8" x14ac:dyDescent="0.25">
      <c r="A281" s="18" t="str">
        <f t="shared" ca="1" si="32"/>
        <v/>
      </c>
      <c r="B281" s="23">
        <f t="shared" si="27"/>
        <v>43362</v>
      </c>
      <c r="C281" s="9">
        <f t="shared" ca="1" si="28"/>
        <v>4.9749999999999996</v>
      </c>
      <c r="D281" s="9">
        <f t="shared" ca="1" si="29"/>
        <v>31.92</v>
      </c>
      <c r="E281" s="9">
        <f t="shared" ca="1" si="30"/>
        <v>3.9774999999999996</v>
      </c>
      <c r="F281" s="9"/>
      <c r="G281" s="23">
        <f t="shared" ca="1" si="31"/>
        <v>43104</v>
      </c>
      <c r="H281" s="19" t="str">
        <f ca="1">IF(ROWS(H$22:H281)&gt;SUMPRODUCT((A$22:A$475&lt;&gt;"")+0),"",INDEX($A$22:$A$475,_xlfn.AGGREGATE(15,6,(ROW($A$22:$A$475)-ROW($A$22)+1)/($A$22:$A$475&lt;&gt;""),ROWS(H$22:H281))))</f>
        <v/>
      </c>
    </row>
    <row r="282" spans="1:8" x14ac:dyDescent="0.25">
      <c r="A282" s="18" t="str">
        <f t="shared" ca="1" si="32"/>
        <v/>
      </c>
      <c r="B282" s="23">
        <f t="shared" si="27"/>
        <v>43363</v>
      </c>
      <c r="C282" s="9">
        <f t="shared" ca="1" si="28"/>
        <v>3.9774999999999996</v>
      </c>
      <c r="D282" s="9">
        <f t="shared" ca="1" si="29"/>
        <v>49.98</v>
      </c>
      <c r="E282" s="9">
        <f t="shared" ca="1" si="30"/>
        <v>2.4156249999999995</v>
      </c>
      <c r="F282" s="9"/>
      <c r="G282" s="23">
        <f t="shared" ca="1" si="31"/>
        <v>43104</v>
      </c>
      <c r="H282" s="19" t="str">
        <f ca="1">IF(ROWS(H$22:H282)&gt;SUMPRODUCT((A$22:A$475&lt;&gt;"")+0),"",INDEX($A$22:$A$475,_xlfn.AGGREGATE(15,6,(ROW($A$22:$A$475)-ROW($A$22)+1)/($A$22:$A$475&lt;&gt;""),ROWS(H$22:H282))))</f>
        <v/>
      </c>
    </row>
    <row r="283" spans="1:8" x14ac:dyDescent="0.25">
      <c r="A283" s="18" t="str">
        <f t="shared" ca="1" si="32"/>
        <v/>
      </c>
      <c r="B283" s="23">
        <f t="shared" si="27"/>
        <v>43364</v>
      </c>
      <c r="C283" s="9">
        <f t="shared" ca="1" si="28"/>
        <v>2.4156249999999995</v>
      </c>
      <c r="D283" s="9">
        <f t="shared" ca="1" si="29"/>
        <v>37.380000000000003</v>
      </c>
      <c r="E283" s="9">
        <f t="shared" ca="1" si="30"/>
        <v>1.2474999999999994</v>
      </c>
      <c r="F283" s="9"/>
      <c r="G283" s="23">
        <f t="shared" ca="1" si="31"/>
        <v>43104</v>
      </c>
      <c r="H283" s="19" t="str">
        <f ca="1">IF(ROWS(H$22:H283)&gt;SUMPRODUCT((A$22:A$475&lt;&gt;"")+0),"",INDEX($A$22:$A$475,_xlfn.AGGREGATE(15,6,(ROW($A$22:$A$475)-ROW($A$22)+1)/($A$22:$A$475&lt;&gt;""),ROWS(H$22:H283))))</f>
        <v/>
      </c>
    </row>
    <row r="284" spans="1:8" x14ac:dyDescent="0.25">
      <c r="A284" s="18">
        <f t="shared" ca="1" si="32"/>
        <v>36.881250000000001</v>
      </c>
      <c r="B284" s="23">
        <f t="shared" si="27"/>
        <v>43365</v>
      </c>
      <c r="C284" s="9">
        <f t="shared" ca="1" si="28"/>
        <v>16</v>
      </c>
      <c r="D284" s="9">
        <f t="shared" ca="1" si="29"/>
        <v>54.18</v>
      </c>
      <c r="E284" s="9">
        <f t="shared" ca="1" si="30"/>
        <v>14.306875</v>
      </c>
      <c r="F284" s="9"/>
      <c r="G284" s="23">
        <f t="shared" ca="1" si="31"/>
        <v>43104</v>
      </c>
      <c r="H284" s="19" t="str">
        <f ca="1">IF(ROWS(H$22:H284)&gt;SUMPRODUCT((A$22:A$475&lt;&gt;"")+0),"",INDEX($A$22:$A$475,_xlfn.AGGREGATE(15,6,(ROW($A$22:$A$475)-ROW($A$22)+1)/($A$22:$A$475&lt;&gt;""),ROWS(H$22:H284))))</f>
        <v/>
      </c>
    </row>
    <row r="285" spans="1:8" x14ac:dyDescent="0.25">
      <c r="A285" s="18" t="str">
        <f t="shared" ca="1" si="32"/>
        <v/>
      </c>
      <c r="B285" s="23">
        <f t="shared" si="27"/>
        <v>43366</v>
      </c>
      <c r="C285" s="9">
        <f t="shared" ca="1" si="28"/>
        <v>14.306875</v>
      </c>
      <c r="D285" s="9">
        <f t="shared" ca="1" si="29"/>
        <v>36.54</v>
      </c>
      <c r="E285" s="9">
        <f t="shared" ca="1" si="30"/>
        <v>13.164999999999999</v>
      </c>
      <c r="F285" s="9"/>
      <c r="G285" s="23">
        <f t="shared" ca="1" si="31"/>
        <v>43104</v>
      </c>
      <c r="H285" s="19" t="str">
        <f ca="1">IF(ROWS(H$22:H285)&gt;SUMPRODUCT((A$22:A$475&lt;&gt;"")+0),"",INDEX($A$22:$A$475,_xlfn.AGGREGATE(15,6,(ROW($A$22:$A$475)-ROW($A$22)+1)/($A$22:$A$475&lt;&gt;""),ROWS(H$22:H285))))</f>
        <v/>
      </c>
    </row>
    <row r="286" spans="1:8" x14ac:dyDescent="0.25">
      <c r="A286" s="18" t="str">
        <f t="shared" ca="1" si="32"/>
        <v/>
      </c>
      <c r="B286" s="23">
        <f t="shared" si="27"/>
        <v>43367</v>
      </c>
      <c r="C286" s="9">
        <f t="shared" ca="1" si="28"/>
        <v>13.164999999999999</v>
      </c>
      <c r="D286" s="9">
        <f t="shared" ca="1" si="29"/>
        <v>47.46</v>
      </c>
      <c r="E286" s="9">
        <f t="shared" ca="1" si="30"/>
        <v>11.681875</v>
      </c>
      <c r="F286" s="9"/>
      <c r="G286" s="23">
        <f t="shared" ca="1" si="31"/>
        <v>43104</v>
      </c>
      <c r="H286" s="19" t="str">
        <f ca="1">IF(ROWS(H$22:H286)&gt;SUMPRODUCT((A$22:A$475&lt;&gt;"")+0),"",INDEX($A$22:$A$475,_xlfn.AGGREGATE(15,6,(ROW($A$22:$A$475)-ROW($A$22)+1)/($A$22:$A$475&lt;&gt;""),ROWS(H$22:H286))))</f>
        <v/>
      </c>
    </row>
    <row r="287" spans="1:8" x14ac:dyDescent="0.25">
      <c r="A287" s="18" t="str">
        <f t="shared" ca="1" si="32"/>
        <v/>
      </c>
      <c r="B287" s="23">
        <f t="shared" si="27"/>
        <v>43368</v>
      </c>
      <c r="C287" s="9">
        <f t="shared" ca="1" si="28"/>
        <v>11.681875</v>
      </c>
      <c r="D287" s="9">
        <f t="shared" ca="1" si="29"/>
        <v>44.94</v>
      </c>
      <c r="E287" s="9">
        <f t="shared" ca="1" si="30"/>
        <v>10.2775</v>
      </c>
      <c r="F287" s="9"/>
      <c r="G287" s="23">
        <f t="shared" ca="1" si="31"/>
        <v>43104</v>
      </c>
      <c r="H287" s="19" t="str">
        <f ca="1">IF(ROWS(H$22:H287)&gt;SUMPRODUCT((A$22:A$475&lt;&gt;"")+0),"",INDEX($A$22:$A$475,_xlfn.AGGREGATE(15,6,(ROW($A$22:$A$475)-ROW($A$22)+1)/($A$22:$A$475&lt;&gt;""),ROWS(H$22:H287))))</f>
        <v/>
      </c>
    </row>
    <row r="288" spans="1:8" x14ac:dyDescent="0.25">
      <c r="A288" s="18" t="str">
        <f t="shared" ca="1" si="32"/>
        <v/>
      </c>
      <c r="B288" s="23">
        <f t="shared" si="27"/>
        <v>43369</v>
      </c>
      <c r="C288" s="9">
        <f t="shared" ca="1" si="28"/>
        <v>10.2775</v>
      </c>
      <c r="D288" s="9">
        <f t="shared" ca="1" si="29"/>
        <v>48.3</v>
      </c>
      <c r="E288" s="9">
        <f t="shared" ca="1" si="30"/>
        <v>8.7681249999999995</v>
      </c>
      <c r="F288" s="9"/>
      <c r="G288" s="23">
        <f t="shared" ca="1" si="31"/>
        <v>43104</v>
      </c>
      <c r="H288" s="19" t="str">
        <f ca="1">IF(ROWS(H$22:H288)&gt;SUMPRODUCT((A$22:A$475&lt;&gt;"")+0),"",INDEX($A$22:$A$475,_xlfn.AGGREGATE(15,6,(ROW($A$22:$A$475)-ROW($A$22)+1)/($A$22:$A$475&lt;&gt;""),ROWS(H$22:H288))))</f>
        <v/>
      </c>
    </row>
    <row r="289" spans="1:8" x14ac:dyDescent="0.25">
      <c r="A289" s="18" t="str">
        <f t="shared" ca="1" si="32"/>
        <v/>
      </c>
      <c r="B289" s="23">
        <f t="shared" si="27"/>
        <v>43370</v>
      </c>
      <c r="C289" s="9">
        <f t="shared" ca="1" si="28"/>
        <v>8.7681249999999995</v>
      </c>
      <c r="D289" s="9">
        <f t="shared" ca="1" si="29"/>
        <v>52.92</v>
      </c>
      <c r="E289" s="9">
        <f t="shared" ca="1" si="30"/>
        <v>7.114374999999999</v>
      </c>
      <c r="F289" s="9"/>
      <c r="G289" s="23">
        <f t="shared" ca="1" si="31"/>
        <v>43104</v>
      </c>
      <c r="H289" s="19" t="str">
        <f ca="1">IF(ROWS(H$22:H289)&gt;SUMPRODUCT((A$22:A$475&lt;&gt;"")+0),"",INDEX($A$22:$A$475,_xlfn.AGGREGATE(15,6,(ROW($A$22:$A$475)-ROW($A$22)+1)/($A$22:$A$475&lt;&gt;""),ROWS(H$22:H289))))</f>
        <v/>
      </c>
    </row>
    <row r="290" spans="1:8" x14ac:dyDescent="0.25">
      <c r="A290" s="18" t="str">
        <f t="shared" ca="1" si="32"/>
        <v/>
      </c>
      <c r="B290" s="23">
        <f t="shared" ref="B290:B353" si="33">B289+1</f>
        <v>43371</v>
      </c>
      <c r="C290" s="9">
        <f t="shared" ca="1" si="28"/>
        <v>7.114374999999999</v>
      </c>
      <c r="D290" s="9">
        <f t="shared" ca="1" si="29"/>
        <v>45.36</v>
      </c>
      <c r="E290" s="9">
        <f t="shared" ca="1" si="30"/>
        <v>5.6968749999999986</v>
      </c>
      <c r="F290" s="9"/>
      <c r="G290" s="23">
        <f t="shared" ca="1" si="31"/>
        <v>43104</v>
      </c>
      <c r="H290" s="19" t="str">
        <f ca="1">IF(ROWS(H$22:H290)&gt;SUMPRODUCT((A$22:A$475&lt;&gt;"")+0),"",INDEX($A$22:$A$475,_xlfn.AGGREGATE(15,6,(ROW($A$22:$A$475)-ROW($A$22)+1)/($A$22:$A$475&lt;&gt;""),ROWS(H$22:H290))))</f>
        <v/>
      </c>
    </row>
    <row r="291" spans="1:8" x14ac:dyDescent="0.25">
      <c r="A291" s="18" t="str">
        <f t="shared" ca="1" si="32"/>
        <v/>
      </c>
      <c r="B291" s="23">
        <f t="shared" si="33"/>
        <v>43372</v>
      </c>
      <c r="C291" s="9">
        <f t="shared" ca="1" si="28"/>
        <v>5.6968749999999986</v>
      </c>
      <c r="D291" s="9">
        <f t="shared" ca="1" si="29"/>
        <v>40.32</v>
      </c>
      <c r="E291" s="9">
        <f t="shared" ca="1" si="30"/>
        <v>4.4368749999999988</v>
      </c>
      <c r="F291" s="9"/>
      <c r="G291" s="23">
        <f t="shared" ca="1" si="31"/>
        <v>43104</v>
      </c>
      <c r="H291" s="19" t="str">
        <f ca="1">IF(ROWS(H$22:H291)&gt;SUMPRODUCT((A$22:A$475&lt;&gt;"")+0),"",INDEX($A$22:$A$475,_xlfn.AGGREGATE(15,6,(ROW($A$22:$A$475)-ROW($A$22)+1)/($A$22:$A$475&lt;&gt;""),ROWS(H$22:H291))))</f>
        <v/>
      </c>
    </row>
    <row r="292" spans="1:8" x14ac:dyDescent="0.25">
      <c r="A292" s="18" t="str">
        <f t="shared" ca="1" si="32"/>
        <v/>
      </c>
      <c r="B292" s="23">
        <f t="shared" si="33"/>
        <v>43373</v>
      </c>
      <c r="C292" s="9">
        <f t="shared" ca="1" si="28"/>
        <v>4.4368749999999988</v>
      </c>
      <c r="D292" s="9">
        <f t="shared" ca="1" si="29"/>
        <v>47.88</v>
      </c>
      <c r="E292" s="9">
        <f t="shared" ca="1" si="30"/>
        <v>2.9406249999999989</v>
      </c>
      <c r="F292" s="9"/>
      <c r="G292" s="23">
        <f t="shared" ca="1" si="31"/>
        <v>43104</v>
      </c>
      <c r="H292" s="19" t="str">
        <f ca="1">IF(ROWS(H$22:H292)&gt;SUMPRODUCT((A$22:A$475&lt;&gt;"")+0),"",INDEX($A$22:$A$475,_xlfn.AGGREGATE(15,6,(ROW($A$22:$A$475)-ROW($A$22)+1)/($A$22:$A$475&lt;&gt;""),ROWS(H$22:H292))))</f>
        <v/>
      </c>
    </row>
    <row r="293" spans="1:8" x14ac:dyDescent="0.25">
      <c r="A293" s="18" t="str">
        <f t="shared" ca="1" si="32"/>
        <v/>
      </c>
      <c r="B293" s="23">
        <f t="shared" si="33"/>
        <v>43374</v>
      </c>
      <c r="C293" s="9">
        <f t="shared" ca="1" si="28"/>
        <v>2.9406249999999989</v>
      </c>
      <c r="D293" s="9">
        <f t="shared" ca="1" si="29"/>
        <v>34.020000000000003</v>
      </c>
      <c r="E293" s="9">
        <f t="shared" ca="1" si="30"/>
        <v>1.8774999999999988</v>
      </c>
      <c r="F293" s="9"/>
      <c r="G293" s="23">
        <f t="shared" ca="1" si="31"/>
        <v>43104</v>
      </c>
      <c r="H293" s="19" t="str">
        <f ca="1">IF(ROWS(H$22:H293)&gt;SUMPRODUCT((A$22:A$475&lt;&gt;"")+0),"",INDEX($A$22:$A$475,_xlfn.AGGREGATE(15,6,(ROW($A$22:$A$475)-ROW($A$22)+1)/($A$22:$A$475&lt;&gt;""),ROWS(H$22:H293))))</f>
        <v/>
      </c>
    </row>
    <row r="294" spans="1:8" x14ac:dyDescent="0.25">
      <c r="A294" s="18">
        <f t="shared" ca="1" si="32"/>
        <v>35.306249999999999</v>
      </c>
      <c r="B294" s="23">
        <f t="shared" si="33"/>
        <v>43375</v>
      </c>
      <c r="C294" s="9">
        <f t="shared" ref="C294:C357" ca="1" si="34">IF(E293&lt;2,16,E293)</f>
        <v>16</v>
      </c>
      <c r="D294" s="9">
        <f t="shared" ref="D294:D357" ca="1" si="35">RANDBETWEEN(75,130)*A$16/100</f>
        <v>49.56</v>
      </c>
      <c r="E294" s="9">
        <f t="shared" ref="E294:E357" ca="1" si="36">C294-D294/A$17</f>
        <v>14.45125</v>
      </c>
      <c r="F294" s="9"/>
      <c r="G294" s="23">
        <f t="shared" ca="1" si="31"/>
        <v>43104</v>
      </c>
      <c r="H294" s="19" t="str">
        <f ca="1">IF(ROWS(H$22:H294)&gt;SUMPRODUCT((A$22:A$475&lt;&gt;"")+0),"",INDEX($A$22:$A$475,_xlfn.AGGREGATE(15,6,(ROW($A$22:$A$475)-ROW($A$22)+1)/($A$22:$A$475&lt;&gt;""),ROWS(H$22:H294))))</f>
        <v/>
      </c>
    </row>
    <row r="295" spans="1:8" x14ac:dyDescent="0.25">
      <c r="A295" s="18" t="str">
        <f t="shared" ca="1" si="32"/>
        <v/>
      </c>
      <c r="B295" s="23">
        <f t="shared" si="33"/>
        <v>43376</v>
      </c>
      <c r="C295" s="9">
        <f t="shared" ca="1" si="34"/>
        <v>14.45125</v>
      </c>
      <c r="D295" s="9">
        <f t="shared" ca="1" si="35"/>
        <v>54.6</v>
      </c>
      <c r="E295" s="9">
        <f t="shared" ca="1" si="36"/>
        <v>12.744999999999999</v>
      </c>
      <c r="F295" s="9"/>
      <c r="G295" s="23">
        <f t="shared" ca="1" si="31"/>
        <v>43104</v>
      </c>
      <c r="H295" s="19" t="str">
        <f ca="1">IF(ROWS(H$22:H295)&gt;SUMPRODUCT((A$22:A$475&lt;&gt;"")+0),"",INDEX($A$22:$A$475,_xlfn.AGGREGATE(15,6,(ROW($A$22:$A$475)-ROW($A$22)+1)/($A$22:$A$475&lt;&gt;""),ROWS(H$22:H295))))</f>
        <v/>
      </c>
    </row>
    <row r="296" spans="1:8" x14ac:dyDescent="0.25">
      <c r="A296" s="18" t="str">
        <f t="shared" ca="1" si="32"/>
        <v/>
      </c>
      <c r="B296" s="23">
        <f t="shared" si="33"/>
        <v>43377</v>
      </c>
      <c r="C296" s="9">
        <f t="shared" ca="1" si="34"/>
        <v>12.744999999999999</v>
      </c>
      <c r="D296" s="9">
        <f t="shared" ca="1" si="35"/>
        <v>32.76</v>
      </c>
      <c r="E296" s="9">
        <f t="shared" ca="1" si="36"/>
        <v>11.72125</v>
      </c>
      <c r="F296" s="9"/>
      <c r="G296" s="23">
        <f t="shared" ca="1" si="31"/>
        <v>43104</v>
      </c>
      <c r="H296" s="19" t="str">
        <f ca="1">IF(ROWS(H$22:H296)&gt;SUMPRODUCT((A$22:A$475&lt;&gt;"")+0),"",INDEX($A$22:$A$475,_xlfn.AGGREGATE(15,6,(ROW($A$22:$A$475)-ROW($A$22)+1)/($A$22:$A$475&lt;&gt;""),ROWS(H$22:H296))))</f>
        <v/>
      </c>
    </row>
    <row r="297" spans="1:8" x14ac:dyDescent="0.25">
      <c r="A297" s="18" t="str">
        <f t="shared" ca="1" si="32"/>
        <v/>
      </c>
      <c r="B297" s="23">
        <f t="shared" si="33"/>
        <v>43378</v>
      </c>
      <c r="C297" s="9">
        <f t="shared" ca="1" si="34"/>
        <v>11.72125</v>
      </c>
      <c r="D297" s="9">
        <f t="shared" ca="1" si="35"/>
        <v>32.76</v>
      </c>
      <c r="E297" s="9">
        <f t="shared" ca="1" si="36"/>
        <v>10.6975</v>
      </c>
      <c r="F297" s="9"/>
      <c r="G297" s="23">
        <f t="shared" ca="1" si="31"/>
        <v>43104</v>
      </c>
      <c r="H297" s="19" t="str">
        <f ca="1">IF(ROWS(H$22:H297)&gt;SUMPRODUCT((A$22:A$475&lt;&gt;"")+0),"",INDEX($A$22:$A$475,_xlfn.AGGREGATE(15,6,(ROW($A$22:$A$475)-ROW($A$22)+1)/($A$22:$A$475&lt;&gt;""),ROWS(H$22:H297))))</f>
        <v/>
      </c>
    </row>
    <row r="298" spans="1:8" x14ac:dyDescent="0.25">
      <c r="A298" s="18" t="str">
        <f t="shared" ca="1" si="32"/>
        <v/>
      </c>
      <c r="B298" s="23">
        <f t="shared" si="33"/>
        <v>43379</v>
      </c>
      <c r="C298" s="9">
        <f t="shared" ca="1" si="34"/>
        <v>10.6975</v>
      </c>
      <c r="D298" s="9">
        <f t="shared" ca="1" si="35"/>
        <v>35.28</v>
      </c>
      <c r="E298" s="9">
        <f t="shared" ca="1" si="36"/>
        <v>9.5949999999999989</v>
      </c>
      <c r="F298" s="9"/>
      <c r="G298" s="23">
        <f t="shared" ca="1" si="31"/>
        <v>43104</v>
      </c>
      <c r="H298" s="19" t="str">
        <f ca="1">IF(ROWS(H$22:H298)&gt;SUMPRODUCT((A$22:A$475&lt;&gt;"")+0),"",INDEX($A$22:$A$475,_xlfn.AGGREGATE(15,6,(ROW($A$22:$A$475)-ROW($A$22)+1)/($A$22:$A$475&lt;&gt;""),ROWS(H$22:H298))))</f>
        <v/>
      </c>
    </row>
    <row r="299" spans="1:8" x14ac:dyDescent="0.25">
      <c r="A299" s="18" t="str">
        <f t="shared" ca="1" si="32"/>
        <v/>
      </c>
      <c r="B299" s="23">
        <f t="shared" si="33"/>
        <v>43380</v>
      </c>
      <c r="C299" s="9">
        <f t="shared" ca="1" si="34"/>
        <v>9.5949999999999989</v>
      </c>
      <c r="D299" s="9">
        <f t="shared" ca="1" si="35"/>
        <v>33.6</v>
      </c>
      <c r="E299" s="9">
        <f t="shared" ca="1" si="36"/>
        <v>8.5449999999999982</v>
      </c>
      <c r="F299" s="9"/>
      <c r="G299" s="23">
        <f t="shared" ca="1" si="31"/>
        <v>43104</v>
      </c>
      <c r="H299" s="19" t="str">
        <f ca="1">IF(ROWS(H$22:H299)&gt;SUMPRODUCT((A$22:A$475&lt;&gt;"")+0),"",INDEX($A$22:$A$475,_xlfn.AGGREGATE(15,6,(ROW($A$22:$A$475)-ROW($A$22)+1)/($A$22:$A$475&lt;&gt;""),ROWS(H$22:H299))))</f>
        <v/>
      </c>
    </row>
    <row r="300" spans="1:8" x14ac:dyDescent="0.25">
      <c r="A300" s="18" t="str">
        <f t="shared" ca="1" si="32"/>
        <v/>
      </c>
      <c r="B300" s="23">
        <f t="shared" si="33"/>
        <v>43381</v>
      </c>
      <c r="C300" s="9">
        <f t="shared" ca="1" si="34"/>
        <v>8.5449999999999982</v>
      </c>
      <c r="D300" s="9">
        <f t="shared" ca="1" si="35"/>
        <v>42</v>
      </c>
      <c r="E300" s="9">
        <f t="shared" ca="1" si="36"/>
        <v>7.2324999999999982</v>
      </c>
      <c r="F300" s="9"/>
      <c r="G300" s="23">
        <f t="shared" ca="1" si="31"/>
        <v>43104</v>
      </c>
      <c r="H300" s="19" t="str">
        <f ca="1">IF(ROWS(H$22:H300)&gt;SUMPRODUCT((A$22:A$475&lt;&gt;"")+0),"",INDEX($A$22:$A$475,_xlfn.AGGREGATE(15,6,(ROW($A$22:$A$475)-ROW($A$22)+1)/($A$22:$A$475&lt;&gt;""),ROWS(H$22:H300))))</f>
        <v/>
      </c>
    </row>
    <row r="301" spans="1:8" x14ac:dyDescent="0.25">
      <c r="A301" s="18" t="str">
        <f t="shared" ca="1" si="32"/>
        <v/>
      </c>
      <c r="B301" s="23">
        <f t="shared" si="33"/>
        <v>43382</v>
      </c>
      <c r="C301" s="9">
        <f t="shared" ca="1" si="34"/>
        <v>7.2324999999999982</v>
      </c>
      <c r="D301" s="9">
        <f t="shared" ca="1" si="35"/>
        <v>47.46</v>
      </c>
      <c r="E301" s="9">
        <f t="shared" ca="1" si="36"/>
        <v>5.7493749999999979</v>
      </c>
      <c r="F301" s="9"/>
      <c r="G301" s="23">
        <f t="shared" ca="1" si="31"/>
        <v>43104</v>
      </c>
      <c r="H301" s="19" t="str">
        <f ca="1">IF(ROWS(H$22:H301)&gt;SUMPRODUCT((A$22:A$475&lt;&gt;"")+0),"",INDEX($A$22:$A$475,_xlfn.AGGREGATE(15,6,(ROW($A$22:$A$475)-ROW($A$22)+1)/($A$22:$A$475&lt;&gt;""),ROWS(H$22:H301))))</f>
        <v/>
      </c>
    </row>
    <row r="302" spans="1:8" x14ac:dyDescent="0.25">
      <c r="A302" s="18" t="str">
        <f t="shared" ca="1" si="32"/>
        <v/>
      </c>
      <c r="B302" s="23">
        <f t="shared" si="33"/>
        <v>43383</v>
      </c>
      <c r="C302" s="9">
        <f t="shared" ca="1" si="34"/>
        <v>5.7493749999999979</v>
      </c>
      <c r="D302" s="9">
        <f t="shared" ca="1" si="35"/>
        <v>46.62</v>
      </c>
      <c r="E302" s="9">
        <f t="shared" ca="1" si="36"/>
        <v>4.2924999999999978</v>
      </c>
      <c r="F302" s="9"/>
      <c r="G302" s="23">
        <f t="shared" ca="1" si="31"/>
        <v>43104</v>
      </c>
      <c r="H302" s="19" t="str">
        <f ca="1">IF(ROWS(H$22:H302)&gt;SUMPRODUCT((A$22:A$475&lt;&gt;"")+0),"",INDEX($A$22:$A$475,_xlfn.AGGREGATE(15,6,(ROW($A$22:$A$475)-ROW($A$22)+1)/($A$22:$A$475&lt;&gt;""),ROWS(H$22:H302))))</f>
        <v/>
      </c>
    </row>
    <row r="303" spans="1:8" x14ac:dyDescent="0.25">
      <c r="A303" s="18" t="str">
        <f t="shared" ca="1" si="32"/>
        <v/>
      </c>
      <c r="B303" s="23">
        <f t="shared" si="33"/>
        <v>43384</v>
      </c>
      <c r="C303" s="9">
        <f t="shared" ca="1" si="34"/>
        <v>4.2924999999999978</v>
      </c>
      <c r="D303" s="9">
        <f t="shared" ca="1" si="35"/>
        <v>50.82</v>
      </c>
      <c r="E303" s="9">
        <f t="shared" ca="1" si="36"/>
        <v>2.704374999999998</v>
      </c>
      <c r="F303" s="9"/>
      <c r="G303" s="23">
        <f t="shared" ca="1" si="31"/>
        <v>43104</v>
      </c>
      <c r="H303" s="19" t="str">
        <f ca="1">IF(ROWS(H$22:H303)&gt;SUMPRODUCT((A$22:A$475&lt;&gt;"")+0),"",INDEX($A$22:$A$475,_xlfn.AGGREGATE(15,6,(ROW($A$22:$A$475)-ROW($A$22)+1)/($A$22:$A$475&lt;&gt;""),ROWS(H$22:H303))))</f>
        <v/>
      </c>
    </row>
    <row r="304" spans="1:8" x14ac:dyDescent="0.25">
      <c r="A304" s="18" t="str">
        <f t="shared" ca="1" si="32"/>
        <v/>
      </c>
      <c r="B304" s="23">
        <f t="shared" si="33"/>
        <v>43385</v>
      </c>
      <c r="C304" s="9">
        <f t="shared" ca="1" si="34"/>
        <v>2.704374999999998</v>
      </c>
      <c r="D304" s="9">
        <f t="shared" ca="1" si="35"/>
        <v>50.82</v>
      </c>
      <c r="E304" s="9">
        <f t="shared" ca="1" si="36"/>
        <v>1.116249999999998</v>
      </c>
      <c r="F304" s="9"/>
      <c r="G304" s="23">
        <f t="shared" ca="1" si="31"/>
        <v>43104</v>
      </c>
      <c r="H304" s="19" t="str">
        <f ca="1">IF(ROWS(H$22:H304)&gt;SUMPRODUCT((A$22:A$475&lt;&gt;"")+0),"",INDEX($A$22:$A$475,_xlfn.AGGREGATE(15,6,(ROW($A$22:$A$475)-ROW($A$22)+1)/($A$22:$A$475&lt;&gt;""),ROWS(H$22:H304))))</f>
        <v/>
      </c>
    </row>
    <row r="305" spans="1:8" x14ac:dyDescent="0.25">
      <c r="A305" s="18">
        <f t="shared" ca="1" si="32"/>
        <v>37.209375000000009</v>
      </c>
      <c r="B305" s="23">
        <f t="shared" si="33"/>
        <v>43386</v>
      </c>
      <c r="C305" s="9">
        <f t="shared" ca="1" si="34"/>
        <v>16</v>
      </c>
      <c r="D305" s="9">
        <f t="shared" ca="1" si="35"/>
        <v>48.3</v>
      </c>
      <c r="E305" s="9">
        <f t="shared" ca="1" si="36"/>
        <v>14.490625</v>
      </c>
      <c r="F305" s="9"/>
      <c r="G305" s="23">
        <f t="shared" ca="1" si="31"/>
        <v>43104</v>
      </c>
      <c r="H305" s="19" t="str">
        <f ca="1">IF(ROWS(H$22:H305)&gt;SUMPRODUCT((A$22:A$475&lt;&gt;"")+0),"",INDEX($A$22:$A$475,_xlfn.AGGREGATE(15,6,(ROW($A$22:$A$475)-ROW($A$22)+1)/($A$22:$A$475&lt;&gt;""),ROWS(H$22:H305))))</f>
        <v/>
      </c>
    </row>
    <row r="306" spans="1:8" x14ac:dyDescent="0.25">
      <c r="A306" s="18" t="str">
        <f t="shared" ca="1" si="32"/>
        <v/>
      </c>
      <c r="B306" s="23">
        <f t="shared" si="33"/>
        <v>43387</v>
      </c>
      <c r="C306" s="9">
        <f t="shared" ca="1" si="34"/>
        <v>14.490625</v>
      </c>
      <c r="D306" s="9">
        <f t="shared" ca="1" si="35"/>
        <v>41.58</v>
      </c>
      <c r="E306" s="9">
        <f t="shared" ca="1" si="36"/>
        <v>13.19125</v>
      </c>
      <c r="F306" s="9"/>
      <c r="G306" s="23">
        <f t="shared" ca="1" si="31"/>
        <v>43104</v>
      </c>
      <c r="H306" s="19" t="str">
        <f ca="1">IF(ROWS(H$22:H306)&gt;SUMPRODUCT((A$22:A$475&lt;&gt;"")+0),"",INDEX($A$22:$A$475,_xlfn.AGGREGATE(15,6,(ROW($A$22:$A$475)-ROW($A$22)+1)/($A$22:$A$475&lt;&gt;""),ROWS(H$22:H306))))</f>
        <v/>
      </c>
    </row>
    <row r="307" spans="1:8" x14ac:dyDescent="0.25">
      <c r="A307" s="18" t="str">
        <f t="shared" ca="1" si="32"/>
        <v/>
      </c>
      <c r="B307" s="23">
        <f t="shared" si="33"/>
        <v>43388</v>
      </c>
      <c r="C307" s="9">
        <f t="shared" ca="1" si="34"/>
        <v>13.19125</v>
      </c>
      <c r="D307" s="9">
        <f t="shared" ca="1" si="35"/>
        <v>40.74</v>
      </c>
      <c r="E307" s="9">
        <f t="shared" ca="1" si="36"/>
        <v>11.918125</v>
      </c>
      <c r="F307" s="9"/>
      <c r="G307" s="23">
        <f t="shared" ca="1" si="31"/>
        <v>43104</v>
      </c>
      <c r="H307" s="19" t="str">
        <f ca="1">IF(ROWS(H$22:H307)&gt;SUMPRODUCT((A$22:A$475&lt;&gt;"")+0),"",INDEX($A$22:$A$475,_xlfn.AGGREGATE(15,6,(ROW($A$22:$A$475)-ROW($A$22)+1)/($A$22:$A$475&lt;&gt;""),ROWS(H$22:H307))))</f>
        <v/>
      </c>
    </row>
    <row r="308" spans="1:8" x14ac:dyDescent="0.25">
      <c r="A308" s="18" t="str">
        <f t="shared" ca="1" si="32"/>
        <v/>
      </c>
      <c r="B308" s="23">
        <f t="shared" si="33"/>
        <v>43389</v>
      </c>
      <c r="C308" s="9">
        <f t="shared" ca="1" si="34"/>
        <v>11.918125</v>
      </c>
      <c r="D308" s="9">
        <f t="shared" ca="1" si="35"/>
        <v>33.6</v>
      </c>
      <c r="E308" s="9">
        <f t="shared" ca="1" si="36"/>
        <v>10.868124999999999</v>
      </c>
      <c r="F308" s="9"/>
      <c r="G308" s="23">
        <f t="shared" ca="1" si="31"/>
        <v>43104</v>
      </c>
      <c r="H308" s="19" t="str">
        <f ca="1">IF(ROWS(H$22:H308)&gt;SUMPRODUCT((A$22:A$475&lt;&gt;"")+0),"",INDEX($A$22:$A$475,_xlfn.AGGREGATE(15,6,(ROW($A$22:$A$475)-ROW($A$22)+1)/($A$22:$A$475&lt;&gt;""),ROWS(H$22:H308))))</f>
        <v/>
      </c>
    </row>
    <row r="309" spans="1:8" x14ac:dyDescent="0.25">
      <c r="A309" s="18" t="str">
        <f t="shared" ca="1" si="32"/>
        <v/>
      </c>
      <c r="B309" s="23">
        <f t="shared" si="33"/>
        <v>43390</v>
      </c>
      <c r="C309" s="9">
        <f t="shared" ca="1" si="34"/>
        <v>10.868124999999999</v>
      </c>
      <c r="D309" s="9">
        <f t="shared" ca="1" si="35"/>
        <v>52.08</v>
      </c>
      <c r="E309" s="9">
        <f t="shared" ca="1" si="36"/>
        <v>9.2406249999999996</v>
      </c>
      <c r="F309" s="9"/>
      <c r="G309" s="23">
        <f t="shared" ref="G309:G372" ca="1" si="37">VLOOKUP(H309,A$22:B$475,2,FALSE)</f>
        <v>43104</v>
      </c>
      <c r="H309" s="19" t="str">
        <f ca="1">IF(ROWS(H$22:H309)&gt;SUMPRODUCT((A$22:A$475&lt;&gt;"")+0),"",INDEX($A$22:$A$475,_xlfn.AGGREGATE(15,6,(ROW($A$22:$A$475)-ROW($A$22)+1)/($A$22:$A$475&lt;&gt;""),ROWS(H$22:H309))))</f>
        <v/>
      </c>
    </row>
    <row r="310" spans="1:8" x14ac:dyDescent="0.25">
      <c r="A310" s="18" t="str">
        <f t="shared" ca="1" si="32"/>
        <v/>
      </c>
      <c r="B310" s="23">
        <f t="shared" si="33"/>
        <v>43391</v>
      </c>
      <c r="C310" s="9">
        <f t="shared" ca="1" si="34"/>
        <v>9.2406249999999996</v>
      </c>
      <c r="D310" s="9">
        <f t="shared" ca="1" si="35"/>
        <v>34.44</v>
      </c>
      <c r="E310" s="9">
        <f t="shared" ca="1" si="36"/>
        <v>8.1643749999999997</v>
      </c>
      <c r="F310" s="9"/>
      <c r="G310" s="23">
        <f t="shared" ca="1" si="37"/>
        <v>43104</v>
      </c>
      <c r="H310" s="19" t="str">
        <f ca="1">IF(ROWS(H$22:H310)&gt;SUMPRODUCT((A$22:A$475&lt;&gt;"")+0),"",INDEX($A$22:$A$475,_xlfn.AGGREGATE(15,6,(ROW($A$22:$A$475)-ROW($A$22)+1)/($A$22:$A$475&lt;&gt;""),ROWS(H$22:H310))))</f>
        <v/>
      </c>
    </row>
    <row r="311" spans="1:8" x14ac:dyDescent="0.25">
      <c r="A311" s="18" t="str">
        <f t="shared" ca="1" si="32"/>
        <v/>
      </c>
      <c r="B311" s="23">
        <f t="shared" si="33"/>
        <v>43392</v>
      </c>
      <c r="C311" s="9">
        <f t="shared" ca="1" si="34"/>
        <v>8.1643749999999997</v>
      </c>
      <c r="D311" s="9">
        <f t="shared" ca="1" si="35"/>
        <v>32.76</v>
      </c>
      <c r="E311" s="9">
        <f t="shared" ca="1" si="36"/>
        <v>7.140625</v>
      </c>
      <c r="F311" s="9"/>
      <c r="G311" s="23">
        <f t="shared" ca="1" si="37"/>
        <v>43104</v>
      </c>
      <c r="H311" s="19" t="str">
        <f ca="1">IF(ROWS(H$22:H311)&gt;SUMPRODUCT((A$22:A$475&lt;&gt;"")+0),"",INDEX($A$22:$A$475,_xlfn.AGGREGATE(15,6,(ROW($A$22:$A$475)-ROW($A$22)+1)/($A$22:$A$475&lt;&gt;""),ROWS(H$22:H311))))</f>
        <v/>
      </c>
    </row>
    <row r="312" spans="1:8" x14ac:dyDescent="0.25">
      <c r="A312" s="18" t="str">
        <f t="shared" ca="1" si="32"/>
        <v/>
      </c>
      <c r="B312" s="23">
        <f t="shared" si="33"/>
        <v>43393</v>
      </c>
      <c r="C312" s="9">
        <f t="shared" ca="1" si="34"/>
        <v>7.140625</v>
      </c>
      <c r="D312" s="9">
        <f t="shared" ca="1" si="35"/>
        <v>53.34</v>
      </c>
      <c r="E312" s="9">
        <f t="shared" ca="1" si="36"/>
        <v>5.4737499999999999</v>
      </c>
      <c r="F312" s="9"/>
      <c r="G312" s="23">
        <f t="shared" ca="1" si="37"/>
        <v>43104</v>
      </c>
      <c r="H312" s="19" t="str">
        <f ca="1">IF(ROWS(H$22:H312)&gt;SUMPRODUCT((A$22:A$475&lt;&gt;"")+0),"",INDEX($A$22:$A$475,_xlfn.AGGREGATE(15,6,(ROW($A$22:$A$475)-ROW($A$22)+1)/($A$22:$A$475&lt;&gt;""),ROWS(H$22:H312))))</f>
        <v/>
      </c>
    </row>
    <row r="313" spans="1:8" x14ac:dyDescent="0.25">
      <c r="A313" s="18" t="str">
        <f t="shared" ca="1" si="32"/>
        <v/>
      </c>
      <c r="B313" s="23">
        <f t="shared" si="33"/>
        <v>43394</v>
      </c>
      <c r="C313" s="9">
        <f t="shared" ca="1" si="34"/>
        <v>5.4737499999999999</v>
      </c>
      <c r="D313" s="9">
        <f t="shared" ca="1" si="35"/>
        <v>52.08</v>
      </c>
      <c r="E313" s="9">
        <f t="shared" ca="1" si="36"/>
        <v>3.8462499999999999</v>
      </c>
      <c r="F313" s="9"/>
      <c r="G313" s="23">
        <f t="shared" ca="1" si="37"/>
        <v>43104</v>
      </c>
      <c r="H313" s="19" t="str">
        <f ca="1">IF(ROWS(H$22:H313)&gt;SUMPRODUCT((A$22:A$475&lt;&gt;"")+0),"",INDEX($A$22:$A$475,_xlfn.AGGREGATE(15,6,(ROW($A$22:$A$475)-ROW($A$22)+1)/($A$22:$A$475&lt;&gt;""),ROWS(H$22:H313))))</f>
        <v/>
      </c>
    </row>
    <row r="314" spans="1:8" x14ac:dyDescent="0.25">
      <c r="A314" s="18" t="str">
        <f t="shared" ca="1" si="32"/>
        <v/>
      </c>
      <c r="B314" s="23">
        <f t="shared" si="33"/>
        <v>43395</v>
      </c>
      <c r="C314" s="9">
        <f t="shared" ca="1" si="34"/>
        <v>3.8462499999999999</v>
      </c>
      <c r="D314" s="9">
        <f t="shared" ca="1" si="35"/>
        <v>52.92</v>
      </c>
      <c r="E314" s="9">
        <f t="shared" ca="1" si="36"/>
        <v>2.1924999999999999</v>
      </c>
      <c r="F314" s="9"/>
      <c r="G314" s="23">
        <f t="shared" ca="1" si="37"/>
        <v>43104</v>
      </c>
      <c r="H314" s="19" t="str">
        <f ca="1">IF(ROWS(H$22:H314)&gt;SUMPRODUCT((A$22:A$475&lt;&gt;"")+0),"",INDEX($A$22:$A$475,_xlfn.AGGREGATE(15,6,(ROW($A$22:$A$475)-ROW($A$22)+1)/($A$22:$A$475&lt;&gt;""),ROWS(H$22:H314))))</f>
        <v/>
      </c>
    </row>
    <row r="315" spans="1:8" x14ac:dyDescent="0.25">
      <c r="A315" s="18" t="str">
        <f t="shared" ca="1" si="32"/>
        <v/>
      </c>
      <c r="B315" s="23">
        <f t="shared" si="33"/>
        <v>43396</v>
      </c>
      <c r="C315" s="9">
        <f t="shared" ca="1" si="34"/>
        <v>2.1924999999999999</v>
      </c>
      <c r="D315" s="9">
        <f t="shared" ca="1" si="35"/>
        <v>39.479999999999997</v>
      </c>
      <c r="E315" s="9">
        <f t="shared" ca="1" si="36"/>
        <v>0.95874999999999999</v>
      </c>
      <c r="F315" s="9"/>
      <c r="G315" s="23">
        <f t="shared" ca="1" si="37"/>
        <v>43104</v>
      </c>
      <c r="H315" s="19" t="str">
        <f ca="1">IF(ROWS(H$22:H315)&gt;SUMPRODUCT((A$22:A$475&lt;&gt;"")+0),"",INDEX($A$22:$A$475,_xlfn.AGGREGATE(15,6,(ROW($A$22:$A$475)-ROW($A$22)+1)/($A$22:$A$475&lt;&gt;""),ROWS(H$22:H315))))</f>
        <v/>
      </c>
    </row>
    <row r="316" spans="1:8" x14ac:dyDescent="0.25">
      <c r="A316" s="18">
        <f t="shared" ca="1" si="32"/>
        <v>37.603124999999999</v>
      </c>
      <c r="B316" s="23">
        <f t="shared" si="33"/>
        <v>43397</v>
      </c>
      <c r="C316" s="9">
        <f t="shared" ca="1" si="34"/>
        <v>16</v>
      </c>
      <c r="D316" s="9">
        <f t="shared" ca="1" si="35"/>
        <v>49.56</v>
      </c>
      <c r="E316" s="9">
        <f t="shared" ca="1" si="36"/>
        <v>14.45125</v>
      </c>
      <c r="F316" s="9"/>
      <c r="G316" s="23">
        <f t="shared" ca="1" si="37"/>
        <v>43104</v>
      </c>
      <c r="H316" s="19" t="str">
        <f ca="1">IF(ROWS(H$22:H316)&gt;SUMPRODUCT((A$22:A$475&lt;&gt;"")+0),"",INDEX($A$22:$A$475,_xlfn.AGGREGATE(15,6,(ROW($A$22:$A$475)-ROW($A$22)+1)/($A$22:$A$475&lt;&gt;""),ROWS(H$22:H316))))</f>
        <v/>
      </c>
    </row>
    <row r="317" spans="1:8" x14ac:dyDescent="0.25">
      <c r="A317" s="18" t="str">
        <f t="shared" ca="1" si="32"/>
        <v/>
      </c>
      <c r="B317" s="23">
        <f t="shared" si="33"/>
        <v>43398</v>
      </c>
      <c r="C317" s="9">
        <f t="shared" ca="1" si="34"/>
        <v>14.45125</v>
      </c>
      <c r="D317" s="9">
        <f t="shared" ca="1" si="35"/>
        <v>44.52</v>
      </c>
      <c r="E317" s="9">
        <f t="shared" ca="1" si="36"/>
        <v>13.06</v>
      </c>
      <c r="F317" s="9"/>
      <c r="G317" s="23">
        <f t="shared" ca="1" si="37"/>
        <v>43104</v>
      </c>
      <c r="H317" s="19" t="str">
        <f ca="1">IF(ROWS(H$22:H317)&gt;SUMPRODUCT((A$22:A$475&lt;&gt;"")+0),"",INDEX($A$22:$A$475,_xlfn.AGGREGATE(15,6,(ROW($A$22:$A$475)-ROW($A$22)+1)/($A$22:$A$475&lt;&gt;""),ROWS(H$22:H317))))</f>
        <v/>
      </c>
    </row>
    <row r="318" spans="1:8" x14ac:dyDescent="0.25">
      <c r="A318" s="18" t="str">
        <f t="shared" ca="1" si="32"/>
        <v/>
      </c>
      <c r="B318" s="23">
        <f t="shared" si="33"/>
        <v>43399</v>
      </c>
      <c r="C318" s="9">
        <f t="shared" ca="1" si="34"/>
        <v>13.06</v>
      </c>
      <c r="D318" s="9">
        <f t="shared" ca="1" si="35"/>
        <v>54.6</v>
      </c>
      <c r="E318" s="9">
        <f t="shared" ca="1" si="36"/>
        <v>11.35375</v>
      </c>
      <c r="F318" s="9"/>
      <c r="G318" s="23">
        <f t="shared" ca="1" si="37"/>
        <v>43104</v>
      </c>
      <c r="H318" s="19" t="str">
        <f ca="1">IF(ROWS(H$22:H318)&gt;SUMPRODUCT((A$22:A$475&lt;&gt;"")+0),"",INDEX($A$22:$A$475,_xlfn.AGGREGATE(15,6,(ROW($A$22:$A$475)-ROW($A$22)+1)/($A$22:$A$475&lt;&gt;""),ROWS(H$22:H318))))</f>
        <v/>
      </c>
    </row>
    <row r="319" spans="1:8" x14ac:dyDescent="0.25">
      <c r="A319" s="18" t="str">
        <f t="shared" ca="1" si="32"/>
        <v/>
      </c>
      <c r="B319" s="23">
        <f t="shared" si="33"/>
        <v>43400</v>
      </c>
      <c r="C319" s="9">
        <f t="shared" ca="1" si="34"/>
        <v>11.35375</v>
      </c>
      <c r="D319" s="9">
        <f t="shared" ca="1" si="35"/>
        <v>38.64</v>
      </c>
      <c r="E319" s="9">
        <f t="shared" ca="1" si="36"/>
        <v>10.14625</v>
      </c>
      <c r="F319" s="9"/>
      <c r="G319" s="23">
        <f t="shared" ca="1" si="37"/>
        <v>43104</v>
      </c>
      <c r="H319" s="19" t="str">
        <f ca="1">IF(ROWS(H$22:H319)&gt;SUMPRODUCT((A$22:A$475&lt;&gt;"")+0),"",INDEX($A$22:$A$475,_xlfn.AGGREGATE(15,6,(ROW($A$22:$A$475)-ROW($A$22)+1)/($A$22:$A$475&lt;&gt;""),ROWS(H$22:H319))))</f>
        <v/>
      </c>
    </row>
    <row r="320" spans="1:8" x14ac:dyDescent="0.25">
      <c r="A320" s="18" t="str">
        <f t="shared" ca="1" si="32"/>
        <v/>
      </c>
      <c r="B320" s="23">
        <f t="shared" si="33"/>
        <v>43401</v>
      </c>
      <c r="C320" s="9">
        <f t="shared" ca="1" si="34"/>
        <v>10.14625</v>
      </c>
      <c r="D320" s="9">
        <f t="shared" ca="1" si="35"/>
        <v>44.52</v>
      </c>
      <c r="E320" s="9">
        <f t="shared" ca="1" si="36"/>
        <v>8.7550000000000008</v>
      </c>
      <c r="F320" s="9"/>
      <c r="G320" s="23">
        <f t="shared" ca="1" si="37"/>
        <v>43104</v>
      </c>
      <c r="H320" s="19" t="str">
        <f ca="1">IF(ROWS(H$22:H320)&gt;SUMPRODUCT((A$22:A$475&lt;&gt;"")+0),"",INDEX($A$22:$A$475,_xlfn.AGGREGATE(15,6,(ROW($A$22:$A$475)-ROW($A$22)+1)/($A$22:$A$475&lt;&gt;""),ROWS(H$22:H320))))</f>
        <v/>
      </c>
    </row>
    <row r="321" spans="1:8" x14ac:dyDescent="0.25">
      <c r="A321" s="18" t="str">
        <f t="shared" ca="1" si="32"/>
        <v/>
      </c>
      <c r="B321" s="23">
        <f t="shared" si="33"/>
        <v>43402</v>
      </c>
      <c r="C321" s="9">
        <f t="shared" ca="1" si="34"/>
        <v>8.7550000000000008</v>
      </c>
      <c r="D321" s="9">
        <f t="shared" ca="1" si="35"/>
        <v>42</v>
      </c>
      <c r="E321" s="9">
        <f t="shared" ca="1" si="36"/>
        <v>7.4425000000000008</v>
      </c>
      <c r="F321" s="9"/>
      <c r="G321" s="23">
        <f t="shared" ca="1" si="37"/>
        <v>43104</v>
      </c>
      <c r="H321" s="19" t="str">
        <f ca="1">IF(ROWS(H$22:H321)&gt;SUMPRODUCT((A$22:A$475&lt;&gt;"")+0),"",INDEX($A$22:$A$475,_xlfn.AGGREGATE(15,6,(ROW($A$22:$A$475)-ROW($A$22)+1)/($A$22:$A$475&lt;&gt;""),ROWS(H$22:H321))))</f>
        <v/>
      </c>
    </row>
    <row r="322" spans="1:8" x14ac:dyDescent="0.25">
      <c r="A322" s="18" t="str">
        <f t="shared" ca="1" si="32"/>
        <v/>
      </c>
      <c r="B322" s="23">
        <f t="shared" si="33"/>
        <v>43403</v>
      </c>
      <c r="C322" s="9">
        <f t="shared" ca="1" si="34"/>
        <v>7.4425000000000008</v>
      </c>
      <c r="D322" s="9">
        <f t="shared" ca="1" si="35"/>
        <v>54.6</v>
      </c>
      <c r="E322" s="9">
        <f t="shared" ca="1" si="36"/>
        <v>5.736250000000001</v>
      </c>
      <c r="F322" s="9"/>
      <c r="G322" s="23">
        <f t="shared" ca="1" si="37"/>
        <v>43104</v>
      </c>
      <c r="H322" s="19" t="str">
        <f ca="1">IF(ROWS(H$22:H322)&gt;SUMPRODUCT((A$22:A$475&lt;&gt;"")+0),"",INDEX($A$22:$A$475,_xlfn.AGGREGATE(15,6,(ROW($A$22:$A$475)-ROW($A$22)+1)/($A$22:$A$475&lt;&gt;""),ROWS(H$22:H322))))</f>
        <v/>
      </c>
    </row>
    <row r="323" spans="1:8" x14ac:dyDescent="0.25">
      <c r="A323" s="18" t="str">
        <f t="shared" ca="1" si="32"/>
        <v/>
      </c>
      <c r="B323" s="23">
        <f t="shared" si="33"/>
        <v>43404</v>
      </c>
      <c r="C323" s="9">
        <f t="shared" ca="1" si="34"/>
        <v>5.736250000000001</v>
      </c>
      <c r="D323" s="9">
        <f t="shared" ca="1" si="35"/>
        <v>54.6</v>
      </c>
      <c r="E323" s="9">
        <f t="shared" ca="1" si="36"/>
        <v>4.0300000000000011</v>
      </c>
      <c r="F323" s="9"/>
      <c r="G323" s="23">
        <f t="shared" ca="1" si="37"/>
        <v>43104</v>
      </c>
      <c r="H323" s="19" t="str">
        <f ca="1">IF(ROWS(H$22:H323)&gt;SUMPRODUCT((A$22:A$475&lt;&gt;"")+0),"",INDEX($A$22:$A$475,_xlfn.AGGREGATE(15,6,(ROW($A$22:$A$475)-ROW($A$22)+1)/($A$22:$A$475&lt;&gt;""),ROWS(H$22:H323))))</f>
        <v/>
      </c>
    </row>
    <row r="324" spans="1:8" x14ac:dyDescent="0.25">
      <c r="A324" s="18" t="str">
        <f t="shared" ca="1" si="32"/>
        <v/>
      </c>
      <c r="B324" s="23">
        <f t="shared" si="33"/>
        <v>43405</v>
      </c>
      <c r="C324" s="9">
        <f t="shared" ca="1" si="34"/>
        <v>4.0300000000000011</v>
      </c>
      <c r="D324" s="9">
        <f t="shared" ca="1" si="35"/>
        <v>42.42</v>
      </c>
      <c r="E324" s="9">
        <f t="shared" ca="1" si="36"/>
        <v>2.7043750000000011</v>
      </c>
      <c r="F324" s="9"/>
      <c r="G324" s="23">
        <f t="shared" ca="1" si="37"/>
        <v>43104</v>
      </c>
      <c r="H324" s="19" t="str">
        <f ca="1">IF(ROWS(H$22:H324)&gt;SUMPRODUCT((A$22:A$475&lt;&gt;"")+0),"",INDEX($A$22:$A$475,_xlfn.AGGREGATE(15,6,(ROW($A$22:$A$475)-ROW($A$22)+1)/($A$22:$A$475&lt;&gt;""),ROWS(H$22:H324))))</f>
        <v/>
      </c>
    </row>
    <row r="325" spans="1:8" x14ac:dyDescent="0.25">
      <c r="A325" s="18" t="str">
        <f t="shared" ca="1" si="32"/>
        <v/>
      </c>
      <c r="B325" s="23">
        <f t="shared" si="33"/>
        <v>43406</v>
      </c>
      <c r="C325" s="9">
        <f t="shared" ca="1" si="34"/>
        <v>2.7043750000000011</v>
      </c>
      <c r="D325" s="9">
        <f t="shared" ca="1" si="35"/>
        <v>48.3</v>
      </c>
      <c r="E325" s="9">
        <f t="shared" ca="1" si="36"/>
        <v>1.1950000000000012</v>
      </c>
      <c r="F325" s="9"/>
      <c r="G325" s="23">
        <f t="shared" ca="1" si="37"/>
        <v>43104</v>
      </c>
      <c r="H325" s="19" t="str">
        <f ca="1">IF(ROWS(H$22:H325)&gt;SUMPRODUCT((A$22:A$475&lt;&gt;"")+0),"",INDEX($A$22:$A$475,_xlfn.AGGREGATE(15,6,(ROW($A$22:$A$475)-ROW($A$22)+1)/($A$22:$A$475&lt;&gt;""),ROWS(H$22:H325))))</f>
        <v/>
      </c>
    </row>
    <row r="326" spans="1:8" x14ac:dyDescent="0.25">
      <c r="A326" s="18">
        <f t="shared" ca="1" si="32"/>
        <v>37.012500000000003</v>
      </c>
      <c r="B326" s="23">
        <f t="shared" si="33"/>
        <v>43407</v>
      </c>
      <c r="C326" s="9">
        <f t="shared" ca="1" si="34"/>
        <v>16</v>
      </c>
      <c r="D326" s="9">
        <f t="shared" ca="1" si="35"/>
        <v>31.92</v>
      </c>
      <c r="E326" s="9">
        <f t="shared" ca="1" si="36"/>
        <v>15.0025</v>
      </c>
      <c r="F326" s="9"/>
      <c r="G326" s="23">
        <f t="shared" ca="1" si="37"/>
        <v>43104</v>
      </c>
      <c r="H326" s="19" t="str">
        <f ca="1">IF(ROWS(H$22:H326)&gt;SUMPRODUCT((A$22:A$475&lt;&gt;"")+0),"",INDEX($A$22:$A$475,_xlfn.AGGREGATE(15,6,(ROW($A$22:$A$475)-ROW($A$22)+1)/($A$22:$A$475&lt;&gt;""),ROWS(H$22:H326))))</f>
        <v/>
      </c>
    </row>
    <row r="327" spans="1:8" x14ac:dyDescent="0.25">
      <c r="A327" s="18" t="str">
        <f t="shared" ca="1" si="32"/>
        <v/>
      </c>
      <c r="B327" s="23">
        <f t="shared" si="33"/>
        <v>43408</v>
      </c>
      <c r="C327" s="9">
        <f t="shared" ca="1" si="34"/>
        <v>15.0025</v>
      </c>
      <c r="D327" s="9">
        <f t="shared" ca="1" si="35"/>
        <v>34.86</v>
      </c>
      <c r="E327" s="9">
        <f t="shared" ca="1" si="36"/>
        <v>13.913124999999999</v>
      </c>
      <c r="F327" s="9"/>
      <c r="G327" s="23">
        <f t="shared" ca="1" si="37"/>
        <v>43104</v>
      </c>
      <c r="H327" s="19" t="str">
        <f ca="1">IF(ROWS(H$22:H327)&gt;SUMPRODUCT((A$22:A$475&lt;&gt;"")+0),"",INDEX($A$22:$A$475,_xlfn.AGGREGATE(15,6,(ROW($A$22:$A$475)-ROW($A$22)+1)/($A$22:$A$475&lt;&gt;""),ROWS(H$22:H327))))</f>
        <v/>
      </c>
    </row>
    <row r="328" spans="1:8" x14ac:dyDescent="0.25">
      <c r="A328" s="18" t="str">
        <f t="shared" ca="1" si="32"/>
        <v/>
      </c>
      <c r="B328" s="23">
        <f t="shared" si="33"/>
        <v>43409</v>
      </c>
      <c r="C328" s="9">
        <f t="shared" ca="1" si="34"/>
        <v>13.913124999999999</v>
      </c>
      <c r="D328" s="9">
        <f t="shared" ca="1" si="35"/>
        <v>34.44</v>
      </c>
      <c r="E328" s="9">
        <f t="shared" ca="1" si="36"/>
        <v>12.836874999999999</v>
      </c>
      <c r="F328" s="9"/>
      <c r="G328" s="23">
        <f t="shared" ca="1" si="37"/>
        <v>43104</v>
      </c>
      <c r="H328" s="19" t="str">
        <f ca="1">IF(ROWS(H$22:H328)&gt;SUMPRODUCT((A$22:A$475&lt;&gt;"")+0),"",INDEX($A$22:$A$475,_xlfn.AGGREGATE(15,6,(ROW($A$22:$A$475)-ROW($A$22)+1)/($A$22:$A$475&lt;&gt;""),ROWS(H$22:H328))))</f>
        <v/>
      </c>
    </row>
    <row r="329" spans="1:8" x14ac:dyDescent="0.25">
      <c r="A329" s="18" t="str">
        <f t="shared" ca="1" si="32"/>
        <v/>
      </c>
      <c r="B329" s="23">
        <f t="shared" si="33"/>
        <v>43410</v>
      </c>
      <c r="C329" s="9">
        <f t="shared" ca="1" si="34"/>
        <v>12.836874999999999</v>
      </c>
      <c r="D329" s="9">
        <f t="shared" ca="1" si="35"/>
        <v>34.86</v>
      </c>
      <c r="E329" s="9">
        <f t="shared" ca="1" si="36"/>
        <v>11.747499999999999</v>
      </c>
      <c r="F329" s="9"/>
      <c r="G329" s="23">
        <f t="shared" ca="1" si="37"/>
        <v>43104</v>
      </c>
      <c r="H329" s="19" t="str">
        <f ca="1">IF(ROWS(H$22:H329)&gt;SUMPRODUCT((A$22:A$475&lt;&gt;"")+0),"",INDEX($A$22:$A$475,_xlfn.AGGREGATE(15,6,(ROW($A$22:$A$475)-ROW($A$22)+1)/($A$22:$A$475&lt;&gt;""),ROWS(H$22:H329))))</f>
        <v/>
      </c>
    </row>
    <row r="330" spans="1:8" x14ac:dyDescent="0.25">
      <c r="A330" s="18" t="str">
        <f t="shared" ca="1" si="32"/>
        <v/>
      </c>
      <c r="B330" s="23">
        <f t="shared" si="33"/>
        <v>43411</v>
      </c>
      <c r="C330" s="9">
        <f t="shared" ca="1" si="34"/>
        <v>11.747499999999999</v>
      </c>
      <c r="D330" s="9">
        <f t="shared" ca="1" si="35"/>
        <v>40.74</v>
      </c>
      <c r="E330" s="9">
        <f t="shared" ca="1" si="36"/>
        <v>10.474374999999998</v>
      </c>
      <c r="F330" s="9"/>
      <c r="G330" s="23">
        <f t="shared" ca="1" si="37"/>
        <v>43104</v>
      </c>
      <c r="H330" s="19" t="str">
        <f ca="1">IF(ROWS(H$22:H330)&gt;SUMPRODUCT((A$22:A$475&lt;&gt;"")+0),"",INDEX($A$22:$A$475,_xlfn.AGGREGATE(15,6,(ROW($A$22:$A$475)-ROW($A$22)+1)/($A$22:$A$475&lt;&gt;""),ROWS(H$22:H330))))</f>
        <v/>
      </c>
    </row>
    <row r="331" spans="1:8" x14ac:dyDescent="0.25">
      <c r="A331" s="18" t="str">
        <f t="shared" ca="1" si="32"/>
        <v/>
      </c>
      <c r="B331" s="23">
        <f t="shared" si="33"/>
        <v>43412</v>
      </c>
      <c r="C331" s="9">
        <f t="shared" ca="1" si="34"/>
        <v>10.474374999999998</v>
      </c>
      <c r="D331" s="9">
        <f t="shared" ca="1" si="35"/>
        <v>46.62</v>
      </c>
      <c r="E331" s="9">
        <f t="shared" ca="1" si="36"/>
        <v>9.0174999999999983</v>
      </c>
      <c r="F331" s="9"/>
      <c r="G331" s="23">
        <f t="shared" ca="1" si="37"/>
        <v>43104</v>
      </c>
      <c r="H331" s="19" t="str">
        <f ca="1">IF(ROWS(H$22:H331)&gt;SUMPRODUCT((A$22:A$475&lt;&gt;"")+0),"",INDEX($A$22:$A$475,_xlfn.AGGREGATE(15,6,(ROW($A$22:$A$475)-ROW($A$22)+1)/($A$22:$A$475&lt;&gt;""),ROWS(H$22:H331))))</f>
        <v/>
      </c>
    </row>
    <row r="332" spans="1:8" x14ac:dyDescent="0.25">
      <c r="A332" s="18" t="str">
        <f t="shared" ca="1" si="32"/>
        <v/>
      </c>
      <c r="B332" s="23">
        <f t="shared" si="33"/>
        <v>43413</v>
      </c>
      <c r="C332" s="9">
        <f t="shared" ca="1" si="34"/>
        <v>9.0174999999999983</v>
      </c>
      <c r="D332" s="9">
        <f t="shared" ca="1" si="35"/>
        <v>41.16</v>
      </c>
      <c r="E332" s="9">
        <f t="shared" ca="1" si="36"/>
        <v>7.7312499999999984</v>
      </c>
      <c r="F332" s="9"/>
      <c r="G332" s="23">
        <f t="shared" ca="1" si="37"/>
        <v>43104</v>
      </c>
      <c r="H332" s="19" t="str">
        <f ca="1">IF(ROWS(H$22:H332)&gt;SUMPRODUCT((A$22:A$475&lt;&gt;"")+0),"",INDEX($A$22:$A$475,_xlfn.AGGREGATE(15,6,(ROW($A$22:$A$475)-ROW($A$22)+1)/($A$22:$A$475&lt;&gt;""),ROWS(H$22:H332))))</f>
        <v/>
      </c>
    </row>
    <row r="333" spans="1:8" x14ac:dyDescent="0.25">
      <c r="A333" s="18" t="str">
        <f t="shared" ca="1" si="32"/>
        <v/>
      </c>
      <c r="B333" s="23">
        <f t="shared" si="33"/>
        <v>43414</v>
      </c>
      <c r="C333" s="9">
        <f t="shared" ca="1" si="34"/>
        <v>7.7312499999999984</v>
      </c>
      <c r="D333" s="9">
        <f t="shared" ca="1" si="35"/>
        <v>46.62</v>
      </c>
      <c r="E333" s="9">
        <f t="shared" ca="1" si="36"/>
        <v>6.2743749999999983</v>
      </c>
      <c r="F333" s="9"/>
      <c r="G333" s="23">
        <f t="shared" ca="1" si="37"/>
        <v>43104</v>
      </c>
      <c r="H333" s="19" t="str">
        <f ca="1">IF(ROWS(H$22:H333)&gt;SUMPRODUCT((A$22:A$475&lt;&gt;"")+0),"",INDEX($A$22:$A$475,_xlfn.AGGREGATE(15,6,(ROW($A$22:$A$475)-ROW($A$22)+1)/($A$22:$A$475&lt;&gt;""),ROWS(H$22:H333))))</f>
        <v/>
      </c>
    </row>
    <row r="334" spans="1:8" x14ac:dyDescent="0.25">
      <c r="A334" s="18" t="str">
        <f t="shared" ca="1" si="32"/>
        <v/>
      </c>
      <c r="B334" s="23">
        <f t="shared" si="33"/>
        <v>43415</v>
      </c>
      <c r="C334" s="9">
        <f t="shared" ca="1" si="34"/>
        <v>6.2743749999999983</v>
      </c>
      <c r="D334" s="9">
        <f t="shared" ca="1" si="35"/>
        <v>48.3</v>
      </c>
      <c r="E334" s="9">
        <f t="shared" ca="1" si="36"/>
        <v>4.7649999999999988</v>
      </c>
      <c r="F334" s="9"/>
      <c r="G334" s="23">
        <f t="shared" ca="1" si="37"/>
        <v>43104</v>
      </c>
      <c r="H334" s="19" t="str">
        <f ca="1">IF(ROWS(H$22:H334)&gt;SUMPRODUCT((A$22:A$475&lt;&gt;"")+0),"",INDEX($A$22:$A$475,_xlfn.AGGREGATE(15,6,(ROW($A$22:$A$475)-ROW($A$22)+1)/($A$22:$A$475&lt;&gt;""),ROWS(H$22:H334))))</f>
        <v/>
      </c>
    </row>
    <row r="335" spans="1:8" x14ac:dyDescent="0.25">
      <c r="A335" s="18" t="str">
        <f t="shared" ca="1" si="32"/>
        <v/>
      </c>
      <c r="B335" s="23">
        <f t="shared" si="33"/>
        <v>43416</v>
      </c>
      <c r="C335" s="9">
        <f t="shared" ca="1" si="34"/>
        <v>4.7649999999999988</v>
      </c>
      <c r="D335" s="9">
        <f t="shared" ca="1" si="35"/>
        <v>40.74</v>
      </c>
      <c r="E335" s="9">
        <f t="shared" ca="1" si="36"/>
        <v>3.4918749999999985</v>
      </c>
      <c r="F335" s="9"/>
      <c r="G335" s="23">
        <f t="shared" ca="1" si="37"/>
        <v>43104</v>
      </c>
      <c r="H335" s="19" t="str">
        <f ca="1">IF(ROWS(H$22:H335)&gt;SUMPRODUCT((A$22:A$475&lt;&gt;"")+0),"",INDEX($A$22:$A$475,_xlfn.AGGREGATE(15,6,(ROW($A$22:$A$475)-ROW($A$22)+1)/($A$22:$A$475&lt;&gt;""),ROWS(H$22:H335))))</f>
        <v/>
      </c>
    </row>
    <row r="336" spans="1:8" x14ac:dyDescent="0.25">
      <c r="A336" s="18" t="str">
        <f t="shared" ca="1" si="32"/>
        <v/>
      </c>
      <c r="B336" s="23">
        <f t="shared" si="33"/>
        <v>43417</v>
      </c>
      <c r="C336" s="9">
        <f t="shared" ca="1" si="34"/>
        <v>3.4918749999999985</v>
      </c>
      <c r="D336" s="9">
        <f t="shared" ca="1" si="35"/>
        <v>32.340000000000003</v>
      </c>
      <c r="E336" s="9">
        <f t="shared" ca="1" si="36"/>
        <v>2.4812499999999984</v>
      </c>
      <c r="F336" s="9"/>
      <c r="G336" s="23">
        <f t="shared" ca="1" si="37"/>
        <v>43104</v>
      </c>
      <c r="H336" s="19" t="str">
        <f ca="1">IF(ROWS(H$22:H336)&gt;SUMPRODUCT((A$22:A$475&lt;&gt;"")+0),"",INDEX($A$22:$A$475,_xlfn.AGGREGATE(15,6,(ROW($A$22:$A$475)-ROW($A$22)+1)/($A$22:$A$475&lt;&gt;""),ROWS(H$22:H336))))</f>
        <v/>
      </c>
    </row>
    <row r="337" spans="1:8" x14ac:dyDescent="0.25">
      <c r="A337" s="18" t="str">
        <f t="shared" ca="1" si="32"/>
        <v/>
      </c>
      <c r="B337" s="23">
        <f t="shared" si="33"/>
        <v>43418</v>
      </c>
      <c r="C337" s="9">
        <f t="shared" ca="1" si="34"/>
        <v>2.4812499999999984</v>
      </c>
      <c r="D337" s="9">
        <f t="shared" ca="1" si="35"/>
        <v>48.3</v>
      </c>
      <c r="E337" s="9">
        <f t="shared" ca="1" si="36"/>
        <v>0.97187499999999849</v>
      </c>
      <c r="F337" s="9"/>
      <c r="G337" s="23">
        <f t="shared" ca="1" si="37"/>
        <v>43104</v>
      </c>
      <c r="H337" s="19" t="str">
        <f ca="1">IF(ROWS(H$22:H337)&gt;SUMPRODUCT((A$22:A$475&lt;&gt;"")+0),"",INDEX($A$22:$A$475,_xlfn.AGGREGATE(15,6,(ROW($A$22:$A$475)-ROW($A$22)+1)/($A$22:$A$475&lt;&gt;""),ROWS(H$22:H337))))</f>
        <v/>
      </c>
    </row>
    <row r="338" spans="1:8" x14ac:dyDescent="0.25">
      <c r="A338" s="18">
        <f t="shared" ca="1" si="32"/>
        <v>37.5703125</v>
      </c>
      <c r="B338" s="23">
        <f t="shared" si="33"/>
        <v>43419</v>
      </c>
      <c r="C338" s="9">
        <f t="shared" ca="1" si="34"/>
        <v>16</v>
      </c>
      <c r="D338" s="9">
        <f t="shared" ca="1" si="35"/>
        <v>44.52</v>
      </c>
      <c r="E338" s="9">
        <f t="shared" ca="1" si="36"/>
        <v>14.608750000000001</v>
      </c>
      <c r="F338" s="9"/>
      <c r="G338" s="23">
        <f t="shared" ca="1" si="37"/>
        <v>43104</v>
      </c>
      <c r="H338" s="19" t="str">
        <f ca="1">IF(ROWS(H$22:H338)&gt;SUMPRODUCT((A$22:A$475&lt;&gt;"")+0),"",INDEX($A$22:$A$475,_xlfn.AGGREGATE(15,6,(ROW($A$22:$A$475)-ROW($A$22)+1)/($A$22:$A$475&lt;&gt;""),ROWS(H$22:H338))))</f>
        <v/>
      </c>
    </row>
    <row r="339" spans="1:8" x14ac:dyDescent="0.25">
      <c r="A339" s="18" t="str">
        <f t="shared" ca="1" si="32"/>
        <v/>
      </c>
      <c r="B339" s="23">
        <f t="shared" si="33"/>
        <v>43420</v>
      </c>
      <c r="C339" s="9">
        <f t="shared" ca="1" si="34"/>
        <v>14.608750000000001</v>
      </c>
      <c r="D339" s="9">
        <f t="shared" ca="1" si="35"/>
        <v>47.88</v>
      </c>
      <c r="E339" s="9">
        <f t="shared" ca="1" si="36"/>
        <v>13.112500000000001</v>
      </c>
      <c r="F339" s="9"/>
      <c r="G339" s="23">
        <f t="shared" ca="1" si="37"/>
        <v>43104</v>
      </c>
      <c r="H339" s="19" t="str">
        <f ca="1">IF(ROWS(H$22:H339)&gt;SUMPRODUCT((A$22:A$475&lt;&gt;"")+0),"",INDEX($A$22:$A$475,_xlfn.AGGREGATE(15,6,(ROW($A$22:$A$475)-ROW($A$22)+1)/($A$22:$A$475&lt;&gt;""),ROWS(H$22:H339))))</f>
        <v/>
      </c>
    </row>
    <row r="340" spans="1:8" x14ac:dyDescent="0.25">
      <c r="A340" s="18" t="str">
        <f t="shared" ca="1" si="32"/>
        <v/>
      </c>
      <c r="B340" s="23">
        <f t="shared" si="33"/>
        <v>43421</v>
      </c>
      <c r="C340" s="9">
        <f t="shared" ca="1" si="34"/>
        <v>13.112500000000001</v>
      </c>
      <c r="D340" s="9">
        <f t="shared" ca="1" si="35"/>
        <v>31.92</v>
      </c>
      <c r="E340" s="9">
        <f t="shared" ca="1" si="36"/>
        <v>12.115</v>
      </c>
      <c r="F340" s="9"/>
      <c r="G340" s="23">
        <f t="shared" ca="1" si="37"/>
        <v>43104</v>
      </c>
      <c r="H340" s="19" t="str">
        <f ca="1">IF(ROWS(H$22:H340)&gt;SUMPRODUCT((A$22:A$475&lt;&gt;"")+0),"",INDEX($A$22:$A$475,_xlfn.AGGREGATE(15,6,(ROW($A$22:$A$475)-ROW($A$22)+1)/($A$22:$A$475&lt;&gt;""),ROWS(H$22:H340))))</f>
        <v/>
      </c>
    </row>
    <row r="341" spans="1:8" x14ac:dyDescent="0.25">
      <c r="A341" s="18" t="str">
        <f t="shared" ca="1" si="32"/>
        <v/>
      </c>
      <c r="B341" s="23">
        <f t="shared" si="33"/>
        <v>43422</v>
      </c>
      <c r="C341" s="9">
        <f t="shared" ca="1" si="34"/>
        <v>12.115</v>
      </c>
      <c r="D341" s="9">
        <f t="shared" ca="1" si="35"/>
        <v>46.2</v>
      </c>
      <c r="E341" s="9">
        <f t="shared" ca="1" si="36"/>
        <v>10.671250000000001</v>
      </c>
      <c r="F341" s="9"/>
      <c r="G341" s="23">
        <f t="shared" ca="1" si="37"/>
        <v>43104</v>
      </c>
      <c r="H341" s="19" t="str">
        <f ca="1">IF(ROWS(H$22:H341)&gt;SUMPRODUCT((A$22:A$475&lt;&gt;"")+0),"",INDEX($A$22:$A$475,_xlfn.AGGREGATE(15,6,(ROW($A$22:$A$475)-ROW($A$22)+1)/($A$22:$A$475&lt;&gt;""),ROWS(H$22:H341))))</f>
        <v/>
      </c>
    </row>
    <row r="342" spans="1:8" x14ac:dyDescent="0.25">
      <c r="A342" s="18" t="str">
        <f t="shared" ca="1" si="32"/>
        <v/>
      </c>
      <c r="B342" s="23">
        <f t="shared" si="33"/>
        <v>43423</v>
      </c>
      <c r="C342" s="9">
        <f t="shared" ca="1" si="34"/>
        <v>10.671250000000001</v>
      </c>
      <c r="D342" s="9">
        <f t="shared" ca="1" si="35"/>
        <v>52.08</v>
      </c>
      <c r="E342" s="9">
        <f t="shared" ca="1" si="36"/>
        <v>9.0437500000000011</v>
      </c>
      <c r="F342" s="9"/>
      <c r="G342" s="23">
        <f t="shared" ca="1" si="37"/>
        <v>43104</v>
      </c>
      <c r="H342" s="19" t="str">
        <f ca="1">IF(ROWS(H$22:H342)&gt;SUMPRODUCT((A$22:A$475&lt;&gt;"")+0),"",INDEX($A$22:$A$475,_xlfn.AGGREGATE(15,6,(ROW($A$22:$A$475)-ROW($A$22)+1)/($A$22:$A$475&lt;&gt;""),ROWS(H$22:H342))))</f>
        <v/>
      </c>
    </row>
    <row r="343" spans="1:8" x14ac:dyDescent="0.25">
      <c r="A343" s="18" t="str">
        <f t="shared" ref="A343:A406" ca="1" si="38">IF(E342&lt;2,A$18*(16-E342),"")</f>
        <v/>
      </c>
      <c r="B343" s="23">
        <f t="shared" si="33"/>
        <v>43424</v>
      </c>
      <c r="C343" s="9">
        <f t="shared" ca="1" si="34"/>
        <v>9.0437500000000011</v>
      </c>
      <c r="D343" s="9">
        <f t="shared" ca="1" si="35"/>
        <v>42</v>
      </c>
      <c r="E343" s="9">
        <f t="shared" ca="1" si="36"/>
        <v>7.7312500000000011</v>
      </c>
      <c r="F343" s="9"/>
      <c r="G343" s="23">
        <f t="shared" ca="1" si="37"/>
        <v>43104</v>
      </c>
      <c r="H343" s="19" t="str">
        <f ca="1">IF(ROWS(H$22:H343)&gt;SUMPRODUCT((A$22:A$475&lt;&gt;"")+0),"",INDEX($A$22:$A$475,_xlfn.AGGREGATE(15,6,(ROW($A$22:$A$475)-ROW($A$22)+1)/($A$22:$A$475&lt;&gt;""),ROWS(H$22:H343))))</f>
        <v/>
      </c>
    </row>
    <row r="344" spans="1:8" x14ac:dyDescent="0.25">
      <c r="A344" s="18" t="str">
        <f t="shared" ca="1" si="38"/>
        <v/>
      </c>
      <c r="B344" s="23">
        <f t="shared" si="33"/>
        <v>43425</v>
      </c>
      <c r="C344" s="9">
        <f t="shared" ca="1" si="34"/>
        <v>7.7312500000000011</v>
      </c>
      <c r="D344" s="9">
        <f t="shared" ca="1" si="35"/>
        <v>44.1</v>
      </c>
      <c r="E344" s="9">
        <f t="shared" ca="1" si="36"/>
        <v>6.3531250000000012</v>
      </c>
      <c r="F344" s="9"/>
      <c r="G344" s="23">
        <f t="shared" ca="1" si="37"/>
        <v>43104</v>
      </c>
      <c r="H344" s="19" t="str">
        <f ca="1">IF(ROWS(H$22:H344)&gt;SUMPRODUCT((A$22:A$475&lt;&gt;"")+0),"",INDEX($A$22:$A$475,_xlfn.AGGREGATE(15,6,(ROW($A$22:$A$475)-ROW($A$22)+1)/($A$22:$A$475&lt;&gt;""),ROWS(H$22:H344))))</f>
        <v/>
      </c>
    </row>
    <row r="345" spans="1:8" x14ac:dyDescent="0.25">
      <c r="A345" s="18" t="str">
        <f t="shared" ca="1" si="38"/>
        <v/>
      </c>
      <c r="B345" s="23">
        <f t="shared" si="33"/>
        <v>43426</v>
      </c>
      <c r="C345" s="9">
        <f t="shared" ca="1" si="34"/>
        <v>6.3531250000000012</v>
      </c>
      <c r="D345" s="9">
        <f t="shared" ca="1" si="35"/>
        <v>41.16</v>
      </c>
      <c r="E345" s="9">
        <f t="shared" ca="1" si="36"/>
        <v>5.0668750000000014</v>
      </c>
      <c r="F345" s="9"/>
      <c r="G345" s="23">
        <f t="shared" ca="1" si="37"/>
        <v>43104</v>
      </c>
      <c r="H345" s="19" t="str">
        <f ca="1">IF(ROWS(H$22:H345)&gt;SUMPRODUCT((A$22:A$475&lt;&gt;"")+0),"",INDEX($A$22:$A$475,_xlfn.AGGREGATE(15,6,(ROW($A$22:$A$475)-ROW($A$22)+1)/($A$22:$A$475&lt;&gt;""),ROWS(H$22:H345))))</f>
        <v/>
      </c>
    </row>
    <row r="346" spans="1:8" x14ac:dyDescent="0.25">
      <c r="A346" s="18" t="str">
        <f t="shared" ca="1" si="38"/>
        <v/>
      </c>
      <c r="B346" s="23">
        <f t="shared" si="33"/>
        <v>43427</v>
      </c>
      <c r="C346" s="9">
        <f t="shared" ca="1" si="34"/>
        <v>5.0668750000000014</v>
      </c>
      <c r="D346" s="9">
        <f t="shared" ca="1" si="35"/>
        <v>34.44</v>
      </c>
      <c r="E346" s="9">
        <f t="shared" ca="1" si="36"/>
        <v>3.9906250000000014</v>
      </c>
      <c r="F346" s="9"/>
      <c r="G346" s="23">
        <f t="shared" ca="1" si="37"/>
        <v>43104</v>
      </c>
      <c r="H346" s="19" t="str">
        <f ca="1">IF(ROWS(H$22:H346)&gt;SUMPRODUCT((A$22:A$475&lt;&gt;"")+0),"",INDEX($A$22:$A$475,_xlfn.AGGREGATE(15,6,(ROW($A$22:$A$475)-ROW($A$22)+1)/($A$22:$A$475&lt;&gt;""),ROWS(H$22:H346))))</f>
        <v/>
      </c>
    </row>
    <row r="347" spans="1:8" x14ac:dyDescent="0.25">
      <c r="A347" s="18" t="str">
        <f t="shared" ca="1" si="38"/>
        <v/>
      </c>
      <c r="B347" s="23">
        <f t="shared" si="33"/>
        <v>43428</v>
      </c>
      <c r="C347" s="9">
        <f t="shared" ca="1" si="34"/>
        <v>3.9906250000000014</v>
      </c>
      <c r="D347" s="9">
        <f t="shared" ca="1" si="35"/>
        <v>54.6</v>
      </c>
      <c r="E347" s="9">
        <f t="shared" ca="1" si="36"/>
        <v>2.2843750000000016</v>
      </c>
      <c r="F347" s="9"/>
      <c r="G347" s="23">
        <f t="shared" ca="1" si="37"/>
        <v>43104</v>
      </c>
      <c r="H347" s="19" t="str">
        <f ca="1">IF(ROWS(H$22:H347)&gt;SUMPRODUCT((A$22:A$475&lt;&gt;"")+0),"",INDEX($A$22:$A$475,_xlfn.AGGREGATE(15,6,(ROW($A$22:$A$475)-ROW($A$22)+1)/($A$22:$A$475&lt;&gt;""),ROWS(H$22:H347))))</f>
        <v/>
      </c>
    </row>
    <row r="348" spans="1:8" x14ac:dyDescent="0.25">
      <c r="A348" s="18" t="str">
        <f t="shared" ca="1" si="38"/>
        <v/>
      </c>
      <c r="B348" s="23">
        <f t="shared" si="33"/>
        <v>43429</v>
      </c>
      <c r="C348" s="9">
        <f t="shared" ca="1" si="34"/>
        <v>2.2843750000000016</v>
      </c>
      <c r="D348" s="9">
        <f t="shared" ca="1" si="35"/>
        <v>36.54</v>
      </c>
      <c r="E348" s="9">
        <f t="shared" ca="1" si="36"/>
        <v>1.1425000000000016</v>
      </c>
      <c r="F348" s="9"/>
      <c r="G348" s="23">
        <f t="shared" ca="1" si="37"/>
        <v>43104</v>
      </c>
      <c r="H348" s="19" t="str">
        <f ca="1">IF(ROWS(H$22:H348)&gt;SUMPRODUCT((A$22:A$475&lt;&gt;"")+0),"",INDEX($A$22:$A$475,_xlfn.AGGREGATE(15,6,(ROW($A$22:$A$475)-ROW($A$22)+1)/($A$22:$A$475&lt;&gt;""),ROWS(H$22:H348))))</f>
        <v/>
      </c>
    </row>
    <row r="349" spans="1:8" x14ac:dyDescent="0.25">
      <c r="A349" s="18">
        <f t="shared" ca="1" si="38"/>
        <v>37.143749999999997</v>
      </c>
      <c r="B349" s="23">
        <f t="shared" si="33"/>
        <v>43430</v>
      </c>
      <c r="C349" s="9">
        <f t="shared" ca="1" si="34"/>
        <v>16</v>
      </c>
      <c r="D349" s="9">
        <f t="shared" ca="1" si="35"/>
        <v>46.62</v>
      </c>
      <c r="E349" s="9">
        <f t="shared" ca="1" si="36"/>
        <v>14.543125</v>
      </c>
      <c r="F349" s="9"/>
      <c r="G349" s="23">
        <f t="shared" ca="1" si="37"/>
        <v>43104</v>
      </c>
      <c r="H349" s="19" t="str">
        <f ca="1">IF(ROWS(H$22:H349)&gt;SUMPRODUCT((A$22:A$475&lt;&gt;"")+0),"",INDEX($A$22:$A$475,_xlfn.AGGREGATE(15,6,(ROW($A$22:$A$475)-ROW($A$22)+1)/($A$22:$A$475&lt;&gt;""),ROWS(H$22:H349))))</f>
        <v/>
      </c>
    </row>
    <row r="350" spans="1:8" x14ac:dyDescent="0.25">
      <c r="A350" s="18" t="str">
        <f t="shared" ca="1" si="38"/>
        <v/>
      </c>
      <c r="B350" s="23">
        <f t="shared" si="33"/>
        <v>43431</v>
      </c>
      <c r="C350" s="9">
        <f t="shared" ca="1" si="34"/>
        <v>14.543125</v>
      </c>
      <c r="D350" s="9">
        <f t="shared" ca="1" si="35"/>
        <v>44.52</v>
      </c>
      <c r="E350" s="9">
        <f t="shared" ca="1" si="36"/>
        <v>13.151875</v>
      </c>
      <c r="F350" s="9"/>
      <c r="G350" s="23">
        <f t="shared" ca="1" si="37"/>
        <v>43104</v>
      </c>
      <c r="H350" s="19" t="str">
        <f ca="1">IF(ROWS(H$22:H350)&gt;SUMPRODUCT((A$22:A$475&lt;&gt;"")+0),"",INDEX($A$22:$A$475,_xlfn.AGGREGATE(15,6,(ROW($A$22:$A$475)-ROW($A$22)+1)/($A$22:$A$475&lt;&gt;""),ROWS(H$22:H350))))</f>
        <v/>
      </c>
    </row>
    <row r="351" spans="1:8" x14ac:dyDescent="0.25">
      <c r="A351" s="18" t="str">
        <f t="shared" ca="1" si="38"/>
        <v/>
      </c>
      <c r="B351" s="23">
        <f t="shared" si="33"/>
        <v>43432</v>
      </c>
      <c r="C351" s="9">
        <f t="shared" ca="1" si="34"/>
        <v>13.151875</v>
      </c>
      <c r="D351" s="9">
        <f t="shared" ca="1" si="35"/>
        <v>32.76</v>
      </c>
      <c r="E351" s="9">
        <f t="shared" ca="1" si="36"/>
        <v>12.128125000000001</v>
      </c>
      <c r="F351" s="9"/>
      <c r="G351" s="23">
        <f t="shared" ca="1" si="37"/>
        <v>43104</v>
      </c>
      <c r="H351" s="19" t="str">
        <f ca="1">IF(ROWS(H$22:H351)&gt;SUMPRODUCT((A$22:A$475&lt;&gt;"")+0),"",INDEX($A$22:$A$475,_xlfn.AGGREGATE(15,6,(ROW($A$22:$A$475)-ROW($A$22)+1)/($A$22:$A$475&lt;&gt;""),ROWS(H$22:H351))))</f>
        <v/>
      </c>
    </row>
    <row r="352" spans="1:8" x14ac:dyDescent="0.25">
      <c r="A352" s="18" t="str">
        <f t="shared" ca="1" si="38"/>
        <v/>
      </c>
      <c r="B352" s="23">
        <f t="shared" si="33"/>
        <v>43433</v>
      </c>
      <c r="C352" s="9">
        <f t="shared" ca="1" si="34"/>
        <v>12.128125000000001</v>
      </c>
      <c r="D352" s="9">
        <f t="shared" ca="1" si="35"/>
        <v>49.56</v>
      </c>
      <c r="E352" s="9">
        <f t="shared" ca="1" si="36"/>
        <v>10.579375000000001</v>
      </c>
      <c r="F352" s="9"/>
      <c r="G352" s="23">
        <f t="shared" ca="1" si="37"/>
        <v>43104</v>
      </c>
      <c r="H352" s="19" t="str">
        <f ca="1">IF(ROWS(H$22:H352)&gt;SUMPRODUCT((A$22:A$475&lt;&gt;"")+0),"",INDEX($A$22:$A$475,_xlfn.AGGREGATE(15,6,(ROW($A$22:$A$475)-ROW($A$22)+1)/($A$22:$A$475&lt;&gt;""),ROWS(H$22:H352))))</f>
        <v/>
      </c>
    </row>
    <row r="353" spans="1:8" x14ac:dyDescent="0.25">
      <c r="A353" s="18" t="str">
        <f t="shared" ca="1" si="38"/>
        <v/>
      </c>
      <c r="B353" s="23">
        <f t="shared" si="33"/>
        <v>43434</v>
      </c>
      <c r="C353" s="9">
        <f t="shared" ca="1" si="34"/>
        <v>10.579375000000001</v>
      </c>
      <c r="D353" s="9">
        <f t="shared" ca="1" si="35"/>
        <v>42</v>
      </c>
      <c r="E353" s="9">
        <f t="shared" ca="1" si="36"/>
        <v>9.2668750000000006</v>
      </c>
      <c r="F353" s="9"/>
      <c r="G353" s="23">
        <f t="shared" ca="1" si="37"/>
        <v>43104</v>
      </c>
      <c r="H353" s="19" t="str">
        <f ca="1">IF(ROWS(H$22:H353)&gt;SUMPRODUCT((A$22:A$475&lt;&gt;"")+0),"",INDEX($A$22:$A$475,_xlfn.AGGREGATE(15,6,(ROW($A$22:$A$475)-ROW($A$22)+1)/($A$22:$A$475&lt;&gt;""),ROWS(H$22:H353))))</f>
        <v/>
      </c>
    </row>
    <row r="354" spans="1:8" x14ac:dyDescent="0.25">
      <c r="A354" s="18" t="str">
        <f t="shared" ca="1" si="38"/>
        <v/>
      </c>
      <c r="B354" s="23">
        <f t="shared" ref="B354:B417" si="39">B353+1</f>
        <v>43435</v>
      </c>
      <c r="C354" s="9">
        <f t="shared" ca="1" si="34"/>
        <v>9.2668750000000006</v>
      </c>
      <c r="D354" s="9">
        <f t="shared" ca="1" si="35"/>
        <v>46.2</v>
      </c>
      <c r="E354" s="9">
        <f t="shared" ca="1" si="36"/>
        <v>7.823125000000001</v>
      </c>
      <c r="F354" s="9"/>
      <c r="G354" s="23">
        <f t="shared" ca="1" si="37"/>
        <v>43104</v>
      </c>
      <c r="H354" s="19" t="str">
        <f ca="1">IF(ROWS(H$22:H354)&gt;SUMPRODUCT((A$22:A$475&lt;&gt;"")+0),"",INDEX($A$22:$A$475,_xlfn.AGGREGATE(15,6,(ROW($A$22:$A$475)-ROW($A$22)+1)/($A$22:$A$475&lt;&gt;""),ROWS(H$22:H354))))</f>
        <v/>
      </c>
    </row>
    <row r="355" spans="1:8" x14ac:dyDescent="0.25">
      <c r="A355" s="18" t="str">
        <f t="shared" ca="1" si="38"/>
        <v/>
      </c>
      <c r="B355" s="23">
        <f t="shared" si="39"/>
        <v>43436</v>
      </c>
      <c r="C355" s="9">
        <f t="shared" ca="1" si="34"/>
        <v>7.823125000000001</v>
      </c>
      <c r="D355" s="9">
        <f t="shared" ca="1" si="35"/>
        <v>33.18</v>
      </c>
      <c r="E355" s="9">
        <f t="shared" ca="1" si="36"/>
        <v>6.7862500000000008</v>
      </c>
      <c r="F355" s="9"/>
      <c r="G355" s="23">
        <f t="shared" ca="1" si="37"/>
        <v>43104</v>
      </c>
      <c r="H355" s="19" t="str">
        <f ca="1">IF(ROWS(H$22:H355)&gt;SUMPRODUCT((A$22:A$475&lt;&gt;"")+0),"",INDEX($A$22:$A$475,_xlfn.AGGREGATE(15,6,(ROW($A$22:$A$475)-ROW($A$22)+1)/($A$22:$A$475&lt;&gt;""),ROWS(H$22:H355))))</f>
        <v/>
      </c>
    </row>
    <row r="356" spans="1:8" x14ac:dyDescent="0.25">
      <c r="A356" s="18" t="str">
        <f t="shared" ca="1" si="38"/>
        <v/>
      </c>
      <c r="B356" s="23">
        <f t="shared" si="39"/>
        <v>43437</v>
      </c>
      <c r="C356" s="9">
        <f t="shared" ca="1" si="34"/>
        <v>6.7862500000000008</v>
      </c>
      <c r="D356" s="9">
        <f t="shared" ca="1" si="35"/>
        <v>49.56</v>
      </c>
      <c r="E356" s="9">
        <f t="shared" ca="1" si="36"/>
        <v>5.2375000000000007</v>
      </c>
      <c r="F356" s="9"/>
      <c r="G356" s="23">
        <f t="shared" ca="1" si="37"/>
        <v>43104</v>
      </c>
      <c r="H356" s="19" t="str">
        <f ca="1">IF(ROWS(H$22:H356)&gt;SUMPRODUCT((A$22:A$475&lt;&gt;"")+0),"",INDEX($A$22:$A$475,_xlfn.AGGREGATE(15,6,(ROW($A$22:$A$475)-ROW($A$22)+1)/($A$22:$A$475&lt;&gt;""),ROWS(H$22:H356))))</f>
        <v/>
      </c>
    </row>
    <row r="357" spans="1:8" x14ac:dyDescent="0.25">
      <c r="A357" s="18" t="str">
        <f t="shared" ca="1" si="38"/>
        <v/>
      </c>
      <c r="B357" s="23">
        <f t="shared" si="39"/>
        <v>43438</v>
      </c>
      <c r="C357" s="9">
        <f t="shared" ca="1" si="34"/>
        <v>5.2375000000000007</v>
      </c>
      <c r="D357" s="9">
        <f t="shared" ca="1" si="35"/>
        <v>43.26</v>
      </c>
      <c r="E357" s="9">
        <f t="shared" ca="1" si="36"/>
        <v>3.885625000000001</v>
      </c>
      <c r="F357" s="9"/>
      <c r="G357" s="23">
        <f t="shared" ca="1" si="37"/>
        <v>43104</v>
      </c>
      <c r="H357" s="19" t="str">
        <f ca="1">IF(ROWS(H$22:H357)&gt;SUMPRODUCT((A$22:A$475&lt;&gt;"")+0),"",INDEX($A$22:$A$475,_xlfn.AGGREGATE(15,6,(ROW($A$22:$A$475)-ROW($A$22)+1)/($A$22:$A$475&lt;&gt;""),ROWS(H$22:H357))))</f>
        <v/>
      </c>
    </row>
    <row r="358" spans="1:8" x14ac:dyDescent="0.25">
      <c r="A358" s="18" t="str">
        <f t="shared" ca="1" si="38"/>
        <v/>
      </c>
      <c r="B358" s="23">
        <f t="shared" si="39"/>
        <v>43439</v>
      </c>
      <c r="C358" s="9">
        <f t="shared" ref="C358:C421" ca="1" si="40">IF(E357&lt;2,16,E357)</f>
        <v>3.885625000000001</v>
      </c>
      <c r="D358" s="9">
        <f t="shared" ref="D358:D421" ca="1" si="41">RANDBETWEEN(75,130)*A$16/100</f>
        <v>36.119999999999997</v>
      </c>
      <c r="E358" s="9">
        <f t="shared" ref="E358:E421" ca="1" si="42">C358-D358/A$17</f>
        <v>2.7568750000000009</v>
      </c>
      <c r="F358" s="9"/>
      <c r="G358" s="23">
        <f t="shared" ca="1" si="37"/>
        <v>43104</v>
      </c>
      <c r="H358" s="19" t="str">
        <f ca="1">IF(ROWS(H$22:H358)&gt;SUMPRODUCT((A$22:A$475&lt;&gt;"")+0),"",INDEX($A$22:$A$475,_xlfn.AGGREGATE(15,6,(ROW($A$22:$A$475)-ROW($A$22)+1)/($A$22:$A$475&lt;&gt;""),ROWS(H$22:H358))))</f>
        <v/>
      </c>
    </row>
    <row r="359" spans="1:8" x14ac:dyDescent="0.25">
      <c r="A359" s="18" t="str">
        <f t="shared" ca="1" si="38"/>
        <v/>
      </c>
      <c r="B359" s="23">
        <f t="shared" si="39"/>
        <v>43440</v>
      </c>
      <c r="C359" s="9">
        <f t="shared" ca="1" si="40"/>
        <v>2.7568750000000009</v>
      </c>
      <c r="D359" s="9">
        <f t="shared" ca="1" si="41"/>
        <v>54.6</v>
      </c>
      <c r="E359" s="9">
        <f t="shared" ca="1" si="42"/>
        <v>1.0506250000000008</v>
      </c>
      <c r="F359" s="9"/>
      <c r="G359" s="23">
        <f t="shared" ca="1" si="37"/>
        <v>43104</v>
      </c>
      <c r="H359" s="19" t="str">
        <f ca="1">IF(ROWS(H$22:H359)&gt;SUMPRODUCT((A$22:A$475&lt;&gt;"")+0),"",INDEX($A$22:$A$475,_xlfn.AGGREGATE(15,6,(ROW($A$22:$A$475)-ROW($A$22)+1)/($A$22:$A$475&lt;&gt;""),ROWS(H$22:H359))))</f>
        <v/>
      </c>
    </row>
    <row r="360" spans="1:8" x14ac:dyDescent="0.25">
      <c r="A360" s="18">
        <f t="shared" ca="1" si="38"/>
        <v>37.373437500000001</v>
      </c>
      <c r="B360" s="23">
        <f t="shared" si="39"/>
        <v>43441</v>
      </c>
      <c r="C360" s="9">
        <f t="shared" ca="1" si="40"/>
        <v>16</v>
      </c>
      <c r="D360" s="9">
        <f t="shared" ca="1" si="41"/>
        <v>36.54</v>
      </c>
      <c r="E360" s="9">
        <f t="shared" ca="1" si="42"/>
        <v>14.858124999999999</v>
      </c>
      <c r="F360" s="9"/>
      <c r="G360" s="23">
        <f t="shared" ca="1" si="37"/>
        <v>43104</v>
      </c>
      <c r="H360" s="19" t="str">
        <f ca="1">IF(ROWS(H$22:H360)&gt;SUMPRODUCT((A$22:A$475&lt;&gt;"")+0),"",INDEX($A$22:$A$475,_xlfn.AGGREGATE(15,6,(ROW($A$22:$A$475)-ROW($A$22)+1)/($A$22:$A$475&lt;&gt;""),ROWS(H$22:H360))))</f>
        <v/>
      </c>
    </row>
    <row r="361" spans="1:8" x14ac:dyDescent="0.25">
      <c r="A361" s="18" t="str">
        <f t="shared" ca="1" si="38"/>
        <v/>
      </c>
      <c r="B361" s="23">
        <f t="shared" si="39"/>
        <v>43442</v>
      </c>
      <c r="C361" s="9">
        <f t="shared" ca="1" si="40"/>
        <v>14.858124999999999</v>
      </c>
      <c r="D361" s="9">
        <f t="shared" ca="1" si="41"/>
        <v>53.76</v>
      </c>
      <c r="E361" s="9">
        <f t="shared" ca="1" si="42"/>
        <v>13.178125</v>
      </c>
      <c r="F361" s="9"/>
      <c r="G361" s="23">
        <f t="shared" ca="1" si="37"/>
        <v>43104</v>
      </c>
      <c r="H361" s="19" t="str">
        <f ca="1">IF(ROWS(H$22:H361)&gt;SUMPRODUCT((A$22:A$475&lt;&gt;"")+0),"",INDEX($A$22:$A$475,_xlfn.AGGREGATE(15,6,(ROW($A$22:$A$475)-ROW($A$22)+1)/($A$22:$A$475&lt;&gt;""),ROWS(H$22:H361))))</f>
        <v/>
      </c>
    </row>
    <row r="362" spans="1:8" x14ac:dyDescent="0.25">
      <c r="A362" s="18" t="str">
        <f t="shared" ca="1" si="38"/>
        <v/>
      </c>
      <c r="B362" s="23">
        <f t="shared" si="39"/>
        <v>43443</v>
      </c>
      <c r="C362" s="9">
        <f t="shared" ca="1" si="40"/>
        <v>13.178125</v>
      </c>
      <c r="D362" s="9">
        <f t="shared" ca="1" si="41"/>
        <v>51.66</v>
      </c>
      <c r="E362" s="9">
        <f t="shared" ca="1" si="42"/>
        <v>11.563749999999999</v>
      </c>
      <c r="F362" s="9"/>
      <c r="G362" s="23">
        <f t="shared" ca="1" si="37"/>
        <v>43104</v>
      </c>
      <c r="H362" s="19" t="str">
        <f ca="1">IF(ROWS(H$22:H362)&gt;SUMPRODUCT((A$22:A$475&lt;&gt;"")+0),"",INDEX($A$22:$A$475,_xlfn.AGGREGATE(15,6,(ROW($A$22:$A$475)-ROW($A$22)+1)/($A$22:$A$475&lt;&gt;""),ROWS(H$22:H362))))</f>
        <v/>
      </c>
    </row>
    <row r="363" spans="1:8" x14ac:dyDescent="0.25">
      <c r="A363" s="18" t="str">
        <f t="shared" ca="1" si="38"/>
        <v/>
      </c>
      <c r="B363" s="23">
        <f t="shared" si="39"/>
        <v>43444</v>
      </c>
      <c r="C363" s="9">
        <f t="shared" ca="1" si="40"/>
        <v>11.563749999999999</v>
      </c>
      <c r="D363" s="9">
        <f t="shared" ca="1" si="41"/>
        <v>47.88</v>
      </c>
      <c r="E363" s="9">
        <f t="shared" ca="1" si="42"/>
        <v>10.067499999999999</v>
      </c>
      <c r="F363" s="9"/>
      <c r="G363" s="23">
        <f t="shared" ca="1" si="37"/>
        <v>43104</v>
      </c>
      <c r="H363" s="19" t="str">
        <f ca="1">IF(ROWS(H$22:H363)&gt;SUMPRODUCT((A$22:A$475&lt;&gt;"")+0),"",INDEX($A$22:$A$475,_xlfn.AGGREGATE(15,6,(ROW($A$22:$A$475)-ROW($A$22)+1)/($A$22:$A$475&lt;&gt;""),ROWS(H$22:H363))))</f>
        <v/>
      </c>
    </row>
    <row r="364" spans="1:8" x14ac:dyDescent="0.25">
      <c r="A364" s="18" t="str">
        <f t="shared" ca="1" si="38"/>
        <v/>
      </c>
      <c r="B364" s="23">
        <f t="shared" si="39"/>
        <v>43445</v>
      </c>
      <c r="C364" s="9">
        <f t="shared" ca="1" si="40"/>
        <v>10.067499999999999</v>
      </c>
      <c r="D364" s="9">
        <f t="shared" ca="1" si="41"/>
        <v>46.2</v>
      </c>
      <c r="E364" s="9">
        <f t="shared" ca="1" si="42"/>
        <v>8.6237499999999994</v>
      </c>
      <c r="F364" s="9"/>
      <c r="G364" s="23">
        <f t="shared" ca="1" si="37"/>
        <v>43104</v>
      </c>
      <c r="H364" s="19" t="str">
        <f ca="1">IF(ROWS(H$22:H364)&gt;SUMPRODUCT((A$22:A$475&lt;&gt;"")+0),"",INDEX($A$22:$A$475,_xlfn.AGGREGATE(15,6,(ROW($A$22:$A$475)-ROW($A$22)+1)/($A$22:$A$475&lt;&gt;""),ROWS(H$22:H364))))</f>
        <v/>
      </c>
    </row>
    <row r="365" spans="1:8" x14ac:dyDescent="0.25">
      <c r="A365" s="18" t="str">
        <f t="shared" ca="1" si="38"/>
        <v/>
      </c>
      <c r="B365" s="23">
        <f t="shared" si="39"/>
        <v>43446</v>
      </c>
      <c r="C365" s="9">
        <f t="shared" ca="1" si="40"/>
        <v>8.6237499999999994</v>
      </c>
      <c r="D365" s="9">
        <f t="shared" ca="1" si="41"/>
        <v>47.46</v>
      </c>
      <c r="E365" s="9">
        <f t="shared" ca="1" si="42"/>
        <v>7.1406249999999991</v>
      </c>
      <c r="F365" s="9"/>
      <c r="G365" s="23">
        <f t="shared" ca="1" si="37"/>
        <v>43104</v>
      </c>
      <c r="H365" s="19" t="str">
        <f ca="1">IF(ROWS(H$22:H365)&gt;SUMPRODUCT((A$22:A$475&lt;&gt;"")+0),"",INDEX($A$22:$A$475,_xlfn.AGGREGATE(15,6,(ROW($A$22:$A$475)-ROW($A$22)+1)/($A$22:$A$475&lt;&gt;""),ROWS(H$22:H365))))</f>
        <v/>
      </c>
    </row>
    <row r="366" spans="1:8" x14ac:dyDescent="0.25">
      <c r="A366" s="18" t="str">
        <f t="shared" ca="1" si="38"/>
        <v/>
      </c>
      <c r="B366" s="23">
        <f t="shared" si="39"/>
        <v>43447</v>
      </c>
      <c r="C366" s="9">
        <f t="shared" ca="1" si="40"/>
        <v>7.1406249999999991</v>
      </c>
      <c r="D366" s="9">
        <f t="shared" ca="1" si="41"/>
        <v>50.82</v>
      </c>
      <c r="E366" s="9">
        <f t="shared" ca="1" si="42"/>
        <v>5.5524999999999993</v>
      </c>
      <c r="F366" s="9"/>
      <c r="G366" s="23">
        <f t="shared" ca="1" si="37"/>
        <v>43104</v>
      </c>
      <c r="H366" s="19" t="str">
        <f ca="1">IF(ROWS(H$22:H366)&gt;SUMPRODUCT((A$22:A$475&lt;&gt;"")+0),"",INDEX($A$22:$A$475,_xlfn.AGGREGATE(15,6,(ROW($A$22:$A$475)-ROW($A$22)+1)/($A$22:$A$475&lt;&gt;""),ROWS(H$22:H366))))</f>
        <v/>
      </c>
    </row>
    <row r="367" spans="1:8" x14ac:dyDescent="0.25">
      <c r="A367" s="18" t="str">
        <f t="shared" ca="1" si="38"/>
        <v/>
      </c>
      <c r="B367" s="23">
        <f t="shared" si="39"/>
        <v>43448</v>
      </c>
      <c r="C367" s="9">
        <f t="shared" ca="1" si="40"/>
        <v>5.5524999999999993</v>
      </c>
      <c r="D367" s="9">
        <f t="shared" ca="1" si="41"/>
        <v>36.96</v>
      </c>
      <c r="E367" s="9">
        <f t="shared" ca="1" si="42"/>
        <v>4.3974999999999991</v>
      </c>
      <c r="F367" s="9"/>
      <c r="G367" s="23">
        <f t="shared" ca="1" si="37"/>
        <v>43104</v>
      </c>
      <c r="H367" s="19" t="str">
        <f ca="1">IF(ROWS(H$22:H367)&gt;SUMPRODUCT((A$22:A$475&lt;&gt;"")+0),"",INDEX($A$22:$A$475,_xlfn.AGGREGATE(15,6,(ROW($A$22:$A$475)-ROW($A$22)+1)/($A$22:$A$475&lt;&gt;""),ROWS(H$22:H367))))</f>
        <v/>
      </c>
    </row>
    <row r="368" spans="1:8" x14ac:dyDescent="0.25">
      <c r="A368" s="18" t="str">
        <f t="shared" ca="1" si="38"/>
        <v/>
      </c>
      <c r="B368" s="23">
        <f t="shared" si="39"/>
        <v>43449</v>
      </c>
      <c r="C368" s="9">
        <f t="shared" ca="1" si="40"/>
        <v>4.3974999999999991</v>
      </c>
      <c r="D368" s="9">
        <f t="shared" ca="1" si="41"/>
        <v>50.82</v>
      </c>
      <c r="E368" s="9">
        <f t="shared" ca="1" si="42"/>
        <v>2.8093749999999993</v>
      </c>
      <c r="F368" s="9"/>
      <c r="G368" s="23">
        <f t="shared" ca="1" si="37"/>
        <v>43104</v>
      </c>
      <c r="H368" s="19" t="str">
        <f ca="1">IF(ROWS(H$22:H368)&gt;SUMPRODUCT((A$22:A$475&lt;&gt;"")+0),"",INDEX($A$22:$A$475,_xlfn.AGGREGATE(15,6,(ROW($A$22:$A$475)-ROW($A$22)+1)/($A$22:$A$475&lt;&gt;""),ROWS(H$22:H368))))</f>
        <v/>
      </c>
    </row>
    <row r="369" spans="1:8" x14ac:dyDescent="0.25">
      <c r="A369" s="18" t="str">
        <f t="shared" ca="1" si="38"/>
        <v/>
      </c>
      <c r="B369" s="23">
        <f t="shared" si="39"/>
        <v>43450</v>
      </c>
      <c r="C369" s="9">
        <f t="shared" ca="1" si="40"/>
        <v>2.8093749999999993</v>
      </c>
      <c r="D369" s="9">
        <f t="shared" ca="1" si="41"/>
        <v>42.84</v>
      </c>
      <c r="E369" s="9">
        <f t="shared" ca="1" si="42"/>
        <v>1.4706249999999992</v>
      </c>
      <c r="F369" s="9"/>
      <c r="G369" s="23">
        <f t="shared" ca="1" si="37"/>
        <v>43104</v>
      </c>
      <c r="H369" s="19" t="str">
        <f ca="1">IF(ROWS(H$22:H369)&gt;SUMPRODUCT((A$22:A$475&lt;&gt;"")+0),"",INDEX($A$22:$A$475,_xlfn.AGGREGATE(15,6,(ROW($A$22:$A$475)-ROW($A$22)+1)/($A$22:$A$475&lt;&gt;""),ROWS(H$22:H369))))</f>
        <v/>
      </c>
    </row>
    <row r="370" spans="1:8" x14ac:dyDescent="0.25">
      <c r="A370" s="18">
        <f t="shared" ca="1" si="38"/>
        <v>36.323437500000004</v>
      </c>
      <c r="B370" s="23">
        <f t="shared" si="39"/>
        <v>43451</v>
      </c>
      <c r="C370" s="9">
        <f t="shared" ca="1" si="40"/>
        <v>16</v>
      </c>
      <c r="D370" s="9">
        <f t="shared" ca="1" si="41"/>
        <v>53.76</v>
      </c>
      <c r="E370" s="9">
        <f t="shared" ca="1" si="42"/>
        <v>14.32</v>
      </c>
      <c r="F370" s="9"/>
      <c r="G370" s="23">
        <f t="shared" ca="1" si="37"/>
        <v>43104</v>
      </c>
      <c r="H370" s="19" t="str">
        <f ca="1">IF(ROWS(H$22:H370)&gt;SUMPRODUCT((A$22:A$475&lt;&gt;"")+0),"",INDEX($A$22:$A$475,_xlfn.AGGREGATE(15,6,(ROW($A$22:$A$475)-ROW($A$22)+1)/($A$22:$A$475&lt;&gt;""),ROWS(H$22:H370))))</f>
        <v/>
      </c>
    </row>
    <row r="371" spans="1:8" x14ac:dyDescent="0.25">
      <c r="A371" s="18" t="str">
        <f t="shared" ca="1" si="38"/>
        <v/>
      </c>
      <c r="B371" s="23">
        <f t="shared" si="39"/>
        <v>43452</v>
      </c>
      <c r="C371" s="9">
        <f t="shared" ca="1" si="40"/>
        <v>14.32</v>
      </c>
      <c r="D371" s="9">
        <f t="shared" ca="1" si="41"/>
        <v>54.18</v>
      </c>
      <c r="E371" s="9">
        <f t="shared" ca="1" si="42"/>
        <v>12.626875</v>
      </c>
      <c r="F371" s="9"/>
      <c r="G371" s="23">
        <f t="shared" ca="1" si="37"/>
        <v>43104</v>
      </c>
      <c r="H371" s="19" t="str">
        <f ca="1">IF(ROWS(H$22:H371)&gt;SUMPRODUCT((A$22:A$475&lt;&gt;"")+0),"",INDEX($A$22:$A$475,_xlfn.AGGREGATE(15,6,(ROW($A$22:$A$475)-ROW($A$22)+1)/($A$22:$A$475&lt;&gt;""),ROWS(H$22:H371))))</f>
        <v/>
      </c>
    </row>
    <row r="372" spans="1:8" x14ac:dyDescent="0.25">
      <c r="A372" s="18" t="str">
        <f t="shared" ca="1" si="38"/>
        <v/>
      </c>
      <c r="B372" s="23">
        <f t="shared" si="39"/>
        <v>43453</v>
      </c>
      <c r="C372" s="9">
        <f t="shared" ca="1" si="40"/>
        <v>12.626875</v>
      </c>
      <c r="D372" s="9">
        <f t="shared" ca="1" si="41"/>
        <v>32.340000000000003</v>
      </c>
      <c r="E372" s="9">
        <f t="shared" ca="1" si="42"/>
        <v>11.616250000000001</v>
      </c>
      <c r="F372" s="9"/>
      <c r="G372" s="23">
        <f t="shared" ca="1" si="37"/>
        <v>43104</v>
      </c>
      <c r="H372" s="19" t="str">
        <f ca="1">IF(ROWS(H$22:H372)&gt;SUMPRODUCT((A$22:A$475&lt;&gt;"")+0),"",INDEX($A$22:$A$475,_xlfn.AGGREGATE(15,6,(ROW($A$22:$A$475)-ROW($A$22)+1)/($A$22:$A$475&lt;&gt;""),ROWS(H$22:H372))))</f>
        <v/>
      </c>
    </row>
    <row r="373" spans="1:8" x14ac:dyDescent="0.25">
      <c r="A373" s="18" t="str">
        <f t="shared" ca="1" si="38"/>
        <v/>
      </c>
      <c r="B373" s="23">
        <f t="shared" si="39"/>
        <v>43454</v>
      </c>
      <c r="C373" s="9">
        <f t="shared" ca="1" si="40"/>
        <v>11.616250000000001</v>
      </c>
      <c r="D373" s="9">
        <f t="shared" ca="1" si="41"/>
        <v>36.96</v>
      </c>
      <c r="E373" s="9">
        <f t="shared" ca="1" si="42"/>
        <v>10.461250000000001</v>
      </c>
      <c r="F373" s="9"/>
      <c r="G373" s="23">
        <f t="shared" ref="G373:G436" ca="1" si="43">VLOOKUP(H373,A$22:B$475,2,FALSE)</f>
        <v>43104</v>
      </c>
      <c r="H373" s="19" t="str">
        <f ca="1">IF(ROWS(H$22:H373)&gt;SUMPRODUCT((A$22:A$475&lt;&gt;"")+0),"",INDEX($A$22:$A$475,_xlfn.AGGREGATE(15,6,(ROW($A$22:$A$475)-ROW($A$22)+1)/($A$22:$A$475&lt;&gt;""),ROWS(H$22:H373))))</f>
        <v/>
      </c>
    </row>
    <row r="374" spans="1:8" x14ac:dyDescent="0.25">
      <c r="A374" s="18" t="str">
        <f t="shared" ca="1" si="38"/>
        <v/>
      </c>
      <c r="B374" s="23">
        <f t="shared" si="39"/>
        <v>43455</v>
      </c>
      <c r="C374" s="9">
        <f t="shared" ca="1" si="40"/>
        <v>10.461250000000001</v>
      </c>
      <c r="D374" s="9">
        <f t="shared" ca="1" si="41"/>
        <v>47.88</v>
      </c>
      <c r="E374" s="9">
        <f t="shared" ca="1" si="42"/>
        <v>8.9650000000000016</v>
      </c>
      <c r="F374" s="9"/>
      <c r="G374" s="23">
        <f t="shared" ca="1" si="43"/>
        <v>43104</v>
      </c>
      <c r="H374" s="19" t="str">
        <f ca="1">IF(ROWS(H$22:H374)&gt;SUMPRODUCT((A$22:A$475&lt;&gt;"")+0),"",INDEX($A$22:$A$475,_xlfn.AGGREGATE(15,6,(ROW($A$22:$A$475)-ROW($A$22)+1)/($A$22:$A$475&lt;&gt;""),ROWS(H$22:H374))))</f>
        <v/>
      </c>
    </row>
    <row r="375" spans="1:8" x14ac:dyDescent="0.25">
      <c r="A375" s="18" t="str">
        <f t="shared" ca="1" si="38"/>
        <v/>
      </c>
      <c r="B375" s="23">
        <f t="shared" si="39"/>
        <v>43456</v>
      </c>
      <c r="C375" s="9">
        <f t="shared" ca="1" si="40"/>
        <v>8.9650000000000016</v>
      </c>
      <c r="D375" s="9">
        <f t="shared" ca="1" si="41"/>
        <v>45.78</v>
      </c>
      <c r="E375" s="9">
        <f t="shared" ca="1" si="42"/>
        <v>7.5343750000000016</v>
      </c>
      <c r="F375" s="9"/>
      <c r="G375" s="23">
        <f t="shared" ca="1" si="43"/>
        <v>43104</v>
      </c>
      <c r="H375" s="19" t="str">
        <f ca="1">IF(ROWS(H$22:H375)&gt;SUMPRODUCT((A$22:A$475&lt;&gt;"")+0),"",INDEX($A$22:$A$475,_xlfn.AGGREGATE(15,6,(ROW($A$22:$A$475)-ROW($A$22)+1)/($A$22:$A$475&lt;&gt;""),ROWS(H$22:H375))))</f>
        <v/>
      </c>
    </row>
    <row r="376" spans="1:8" x14ac:dyDescent="0.25">
      <c r="A376" s="18" t="str">
        <f t="shared" ca="1" si="38"/>
        <v/>
      </c>
      <c r="B376" s="23">
        <f t="shared" si="39"/>
        <v>43457</v>
      </c>
      <c r="C376" s="9">
        <f t="shared" ca="1" si="40"/>
        <v>7.5343750000000016</v>
      </c>
      <c r="D376" s="9">
        <f t="shared" ca="1" si="41"/>
        <v>32.76</v>
      </c>
      <c r="E376" s="9">
        <f t="shared" ca="1" si="42"/>
        <v>6.5106250000000019</v>
      </c>
      <c r="F376" s="9"/>
      <c r="G376" s="23">
        <f t="shared" ca="1" si="43"/>
        <v>43104</v>
      </c>
      <c r="H376" s="19" t="str">
        <f ca="1">IF(ROWS(H$22:H376)&gt;SUMPRODUCT((A$22:A$475&lt;&gt;"")+0),"",INDEX($A$22:$A$475,_xlfn.AGGREGATE(15,6,(ROW($A$22:$A$475)-ROW($A$22)+1)/($A$22:$A$475&lt;&gt;""),ROWS(H$22:H376))))</f>
        <v/>
      </c>
    </row>
    <row r="377" spans="1:8" x14ac:dyDescent="0.25">
      <c r="A377" s="18" t="str">
        <f t="shared" ca="1" si="38"/>
        <v/>
      </c>
      <c r="B377" s="23">
        <f t="shared" si="39"/>
        <v>43458</v>
      </c>
      <c r="C377" s="9">
        <f t="shared" ca="1" si="40"/>
        <v>6.5106250000000019</v>
      </c>
      <c r="D377" s="9">
        <f t="shared" ca="1" si="41"/>
        <v>34.020000000000003</v>
      </c>
      <c r="E377" s="9">
        <f t="shared" ca="1" si="42"/>
        <v>5.4475000000000016</v>
      </c>
      <c r="F377" s="9"/>
      <c r="G377" s="23">
        <f t="shared" ca="1" si="43"/>
        <v>43104</v>
      </c>
      <c r="H377" s="19" t="str">
        <f ca="1">IF(ROWS(H$22:H377)&gt;SUMPRODUCT((A$22:A$475&lt;&gt;"")+0),"",INDEX($A$22:$A$475,_xlfn.AGGREGATE(15,6,(ROW($A$22:$A$475)-ROW($A$22)+1)/($A$22:$A$475&lt;&gt;""),ROWS(H$22:H377))))</f>
        <v/>
      </c>
    </row>
    <row r="378" spans="1:8" x14ac:dyDescent="0.25">
      <c r="A378" s="18" t="str">
        <f t="shared" ca="1" si="38"/>
        <v/>
      </c>
      <c r="B378" s="23">
        <f t="shared" si="39"/>
        <v>43459</v>
      </c>
      <c r="C378" s="9">
        <f t="shared" ca="1" si="40"/>
        <v>5.4475000000000016</v>
      </c>
      <c r="D378" s="9">
        <f t="shared" ca="1" si="41"/>
        <v>34.86</v>
      </c>
      <c r="E378" s="9">
        <f t="shared" ca="1" si="42"/>
        <v>4.3581250000000011</v>
      </c>
      <c r="F378" s="9"/>
      <c r="G378" s="23">
        <f t="shared" ca="1" si="43"/>
        <v>43104</v>
      </c>
      <c r="H378" s="19" t="str">
        <f ca="1">IF(ROWS(H$22:H378)&gt;SUMPRODUCT((A$22:A$475&lt;&gt;"")+0),"",INDEX($A$22:$A$475,_xlfn.AGGREGATE(15,6,(ROW($A$22:$A$475)-ROW($A$22)+1)/($A$22:$A$475&lt;&gt;""),ROWS(H$22:H378))))</f>
        <v/>
      </c>
    </row>
    <row r="379" spans="1:8" x14ac:dyDescent="0.25">
      <c r="A379" s="18" t="str">
        <f t="shared" ca="1" si="38"/>
        <v/>
      </c>
      <c r="B379" s="23">
        <f t="shared" si="39"/>
        <v>43460</v>
      </c>
      <c r="C379" s="9">
        <f t="shared" ca="1" si="40"/>
        <v>4.3581250000000011</v>
      </c>
      <c r="D379" s="9">
        <f t="shared" ca="1" si="41"/>
        <v>42</v>
      </c>
      <c r="E379" s="9">
        <f t="shared" ca="1" si="42"/>
        <v>3.0456250000000011</v>
      </c>
      <c r="F379" s="9"/>
      <c r="G379" s="23">
        <f t="shared" ca="1" si="43"/>
        <v>43104</v>
      </c>
      <c r="H379" s="19" t="str">
        <f ca="1">IF(ROWS(H$22:H379)&gt;SUMPRODUCT((A$22:A$475&lt;&gt;"")+0),"",INDEX($A$22:$A$475,_xlfn.AGGREGATE(15,6,(ROW($A$22:$A$475)-ROW($A$22)+1)/($A$22:$A$475&lt;&gt;""),ROWS(H$22:H379))))</f>
        <v/>
      </c>
    </row>
    <row r="380" spans="1:8" x14ac:dyDescent="0.25">
      <c r="A380" s="18" t="str">
        <f t="shared" ca="1" si="38"/>
        <v/>
      </c>
      <c r="B380" s="23">
        <f t="shared" si="39"/>
        <v>43461</v>
      </c>
      <c r="C380" s="9">
        <f t="shared" ca="1" si="40"/>
        <v>3.0456250000000011</v>
      </c>
      <c r="D380" s="9">
        <f t="shared" ca="1" si="41"/>
        <v>32.76</v>
      </c>
      <c r="E380" s="9">
        <f t="shared" ca="1" si="42"/>
        <v>2.0218750000000014</v>
      </c>
      <c r="F380" s="9"/>
      <c r="G380" s="23">
        <f t="shared" ca="1" si="43"/>
        <v>43104</v>
      </c>
      <c r="H380" s="19" t="str">
        <f ca="1">IF(ROWS(H$22:H380)&gt;SUMPRODUCT((A$22:A$475&lt;&gt;"")+0),"",INDEX($A$22:$A$475,_xlfn.AGGREGATE(15,6,(ROW($A$22:$A$475)-ROW($A$22)+1)/($A$22:$A$475&lt;&gt;""),ROWS(H$22:H380))))</f>
        <v/>
      </c>
    </row>
    <row r="381" spans="1:8" x14ac:dyDescent="0.25">
      <c r="A381" s="18" t="str">
        <f t="shared" ca="1" si="38"/>
        <v/>
      </c>
      <c r="B381" s="23">
        <f t="shared" si="39"/>
        <v>43462</v>
      </c>
      <c r="C381" s="9">
        <f t="shared" ca="1" si="40"/>
        <v>2.0218750000000014</v>
      </c>
      <c r="D381" s="9">
        <f t="shared" ca="1" si="41"/>
        <v>35.28</v>
      </c>
      <c r="E381" s="9">
        <f t="shared" ca="1" si="42"/>
        <v>0.91937500000000139</v>
      </c>
      <c r="F381" s="9"/>
      <c r="G381" s="23">
        <f t="shared" ca="1" si="43"/>
        <v>43104</v>
      </c>
      <c r="H381" s="19" t="str">
        <f ca="1">IF(ROWS(H$22:H381)&gt;SUMPRODUCT((A$22:A$475&lt;&gt;"")+0),"",INDEX($A$22:$A$475,_xlfn.AGGREGATE(15,6,(ROW($A$22:$A$475)-ROW($A$22)+1)/($A$22:$A$475&lt;&gt;""),ROWS(H$22:H381))))</f>
        <v/>
      </c>
    </row>
    <row r="382" spans="1:8" x14ac:dyDescent="0.25">
      <c r="A382" s="18">
        <f t="shared" ca="1" si="38"/>
        <v>37.701562499999994</v>
      </c>
      <c r="B382" s="23">
        <f t="shared" si="39"/>
        <v>43463</v>
      </c>
      <c r="C382" s="9">
        <f t="shared" ca="1" si="40"/>
        <v>16</v>
      </c>
      <c r="D382" s="9">
        <f t="shared" ca="1" si="41"/>
        <v>52.08</v>
      </c>
      <c r="E382" s="9">
        <f t="shared" ca="1" si="42"/>
        <v>14.3725</v>
      </c>
      <c r="F382" s="9"/>
      <c r="G382" s="23">
        <f t="shared" ca="1" si="43"/>
        <v>43104</v>
      </c>
      <c r="H382" s="19" t="str">
        <f ca="1">IF(ROWS(H$22:H382)&gt;SUMPRODUCT((A$22:A$475&lt;&gt;"")+0),"",INDEX($A$22:$A$475,_xlfn.AGGREGATE(15,6,(ROW($A$22:$A$475)-ROW($A$22)+1)/($A$22:$A$475&lt;&gt;""),ROWS(H$22:H382))))</f>
        <v/>
      </c>
    </row>
    <row r="383" spans="1:8" x14ac:dyDescent="0.25">
      <c r="A383" s="18" t="str">
        <f t="shared" ca="1" si="38"/>
        <v/>
      </c>
      <c r="B383" s="23">
        <f t="shared" si="39"/>
        <v>43464</v>
      </c>
      <c r="C383" s="9">
        <f t="shared" ca="1" si="40"/>
        <v>14.3725</v>
      </c>
      <c r="D383" s="9">
        <f t="shared" ca="1" si="41"/>
        <v>34.86</v>
      </c>
      <c r="E383" s="9">
        <f t="shared" ca="1" si="42"/>
        <v>13.283125</v>
      </c>
      <c r="F383" s="9"/>
      <c r="G383" s="23">
        <f t="shared" ca="1" si="43"/>
        <v>43104</v>
      </c>
      <c r="H383" s="19" t="str">
        <f ca="1">IF(ROWS(H$22:H383)&gt;SUMPRODUCT((A$22:A$475&lt;&gt;"")+0),"",INDEX($A$22:$A$475,_xlfn.AGGREGATE(15,6,(ROW($A$22:$A$475)-ROW($A$22)+1)/($A$22:$A$475&lt;&gt;""),ROWS(H$22:H383))))</f>
        <v/>
      </c>
    </row>
    <row r="384" spans="1:8" x14ac:dyDescent="0.25">
      <c r="A384" s="18" t="str">
        <f t="shared" ca="1" si="38"/>
        <v/>
      </c>
      <c r="B384" s="23">
        <f t="shared" si="39"/>
        <v>43465</v>
      </c>
      <c r="C384" s="9">
        <f t="shared" ca="1" si="40"/>
        <v>13.283125</v>
      </c>
      <c r="D384" s="9">
        <f t="shared" ca="1" si="41"/>
        <v>32.340000000000003</v>
      </c>
      <c r="E384" s="9">
        <f t="shared" ca="1" si="42"/>
        <v>12.272500000000001</v>
      </c>
      <c r="F384" s="9"/>
      <c r="G384" s="23">
        <f t="shared" ca="1" si="43"/>
        <v>43104</v>
      </c>
      <c r="H384" s="19" t="str">
        <f ca="1">IF(ROWS(H$22:H384)&gt;SUMPRODUCT((A$22:A$475&lt;&gt;"")+0),"",INDEX($A$22:$A$475,_xlfn.AGGREGATE(15,6,(ROW($A$22:$A$475)-ROW($A$22)+1)/($A$22:$A$475&lt;&gt;""),ROWS(H$22:H384))))</f>
        <v/>
      </c>
    </row>
    <row r="385" spans="1:8" x14ac:dyDescent="0.25">
      <c r="A385" s="18" t="str">
        <f t="shared" ca="1" si="38"/>
        <v/>
      </c>
      <c r="B385" s="23">
        <f t="shared" si="39"/>
        <v>43466</v>
      </c>
      <c r="C385" s="9">
        <f t="shared" ca="1" si="40"/>
        <v>12.272500000000001</v>
      </c>
      <c r="D385" s="9">
        <f t="shared" ca="1" si="41"/>
        <v>49.98</v>
      </c>
      <c r="E385" s="9">
        <f t="shared" ca="1" si="42"/>
        <v>10.710625</v>
      </c>
      <c r="F385" s="9"/>
      <c r="G385" s="23">
        <f t="shared" ca="1" si="43"/>
        <v>43104</v>
      </c>
      <c r="H385" s="19" t="str">
        <f ca="1">IF(ROWS(H$22:H385)&gt;SUMPRODUCT((A$22:A$475&lt;&gt;"")+0),"",INDEX($A$22:$A$475,_xlfn.AGGREGATE(15,6,(ROW($A$22:$A$475)-ROW($A$22)+1)/($A$22:$A$475&lt;&gt;""),ROWS(H$22:H385))))</f>
        <v/>
      </c>
    </row>
    <row r="386" spans="1:8" x14ac:dyDescent="0.25">
      <c r="A386" s="18" t="str">
        <f t="shared" ca="1" si="38"/>
        <v/>
      </c>
      <c r="B386" s="23">
        <f t="shared" si="39"/>
        <v>43467</v>
      </c>
      <c r="C386" s="9">
        <f t="shared" ca="1" si="40"/>
        <v>10.710625</v>
      </c>
      <c r="D386" s="9">
        <f t="shared" ca="1" si="41"/>
        <v>38.22</v>
      </c>
      <c r="E386" s="9">
        <f t="shared" ca="1" si="42"/>
        <v>9.5162499999999994</v>
      </c>
      <c r="F386" s="9"/>
      <c r="G386" s="23">
        <f t="shared" ca="1" si="43"/>
        <v>43104</v>
      </c>
      <c r="H386" s="19" t="str">
        <f ca="1">IF(ROWS(H$22:H386)&gt;SUMPRODUCT((A$22:A$475&lt;&gt;"")+0),"",INDEX($A$22:$A$475,_xlfn.AGGREGATE(15,6,(ROW($A$22:$A$475)-ROW($A$22)+1)/($A$22:$A$475&lt;&gt;""),ROWS(H$22:H386))))</f>
        <v/>
      </c>
    </row>
    <row r="387" spans="1:8" x14ac:dyDescent="0.25">
      <c r="A387" s="18" t="str">
        <f t="shared" ca="1" si="38"/>
        <v/>
      </c>
      <c r="B387" s="23">
        <f t="shared" si="39"/>
        <v>43468</v>
      </c>
      <c r="C387" s="9">
        <f t="shared" ca="1" si="40"/>
        <v>9.5162499999999994</v>
      </c>
      <c r="D387" s="9">
        <f t="shared" ca="1" si="41"/>
        <v>42.42</v>
      </c>
      <c r="E387" s="9">
        <f t="shared" ca="1" si="42"/>
        <v>8.1906249999999989</v>
      </c>
      <c r="F387" s="9"/>
      <c r="G387" s="23">
        <f t="shared" ca="1" si="43"/>
        <v>43104</v>
      </c>
      <c r="H387" s="19" t="str">
        <f ca="1">IF(ROWS(H$22:H387)&gt;SUMPRODUCT((A$22:A$475&lt;&gt;"")+0),"",INDEX($A$22:$A$475,_xlfn.AGGREGATE(15,6,(ROW($A$22:$A$475)-ROW($A$22)+1)/($A$22:$A$475&lt;&gt;""),ROWS(H$22:H387))))</f>
        <v/>
      </c>
    </row>
    <row r="388" spans="1:8" x14ac:dyDescent="0.25">
      <c r="A388" s="18" t="str">
        <f t="shared" ca="1" si="38"/>
        <v/>
      </c>
      <c r="B388" s="23">
        <f t="shared" si="39"/>
        <v>43469</v>
      </c>
      <c r="C388" s="9">
        <f t="shared" ca="1" si="40"/>
        <v>8.1906249999999989</v>
      </c>
      <c r="D388" s="9">
        <f t="shared" ca="1" si="41"/>
        <v>54.6</v>
      </c>
      <c r="E388" s="9">
        <f t="shared" ca="1" si="42"/>
        <v>6.4843749999999991</v>
      </c>
      <c r="F388" s="9"/>
      <c r="G388" s="23">
        <f t="shared" ca="1" si="43"/>
        <v>43104</v>
      </c>
      <c r="H388" s="19" t="str">
        <f ca="1">IF(ROWS(H$22:H388)&gt;SUMPRODUCT((A$22:A$475&lt;&gt;"")+0),"",INDEX($A$22:$A$475,_xlfn.AGGREGATE(15,6,(ROW($A$22:$A$475)-ROW($A$22)+1)/($A$22:$A$475&lt;&gt;""),ROWS(H$22:H388))))</f>
        <v/>
      </c>
    </row>
    <row r="389" spans="1:8" x14ac:dyDescent="0.25">
      <c r="A389" s="18" t="str">
        <f t="shared" ca="1" si="38"/>
        <v/>
      </c>
      <c r="B389" s="23">
        <f t="shared" si="39"/>
        <v>43470</v>
      </c>
      <c r="C389" s="9">
        <f t="shared" ca="1" si="40"/>
        <v>6.4843749999999991</v>
      </c>
      <c r="D389" s="9">
        <f t="shared" ca="1" si="41"/>
        <v>54.18</v>
      </c>
      <c r="E389" s="9">
        <f t="shared" ca="1" si="42"/>
        <v>4.7912499999999989</v>
      </c>
      <c r="F389" s="9"/>
      <c r="G389" s="23">
        <f t="shared" ca="1" si="43"/>
        <v>43104</v>
      </c>
      <c r="H389" s="19" t="str">
        <f ca="1">IF(ROWS(H$22:H389)&gt;SUMPRODUCT((A$22:A$475&lt;&gt;"")+0),"",INDEX($A$22:$A$475,_xlfn.AGGREGATE(15,6,(ROW($A$22:$A$475)-ROW($A$22)+1)/($A$22:$A$475&lt;&gt;""),ROWS(H$22:H389))))</f>
        <v/>
      </c>
    </row>
    <row r="390" spans="1:8" x14ac:dyDescent="0.25">
      <c r="A390" s="18" t="str">
        <f t="shared" ca="1" si="38"/>
        <v/>
      </c>
      <c r="B390" s="23">
        <f t="shared" si="39"/>
        <v>43471</v>
      </c>
      <c r="C390" s="9">
        <f t="shared" ca="1" si="40"/>
        <v>4.7912499999999989</v>
      </c>
      <c r="D390" s="9">
        <f t="shared" ca="1" si="41"/>
        <v>44.94</v>
      </c>
      <c r="E390" s="9">
        <f t="shared" ca="1" si="42"/>
        <v>3.386874999999999</v>
      </c>
      <c r="F390" s="9"/>
      <c r="G390" s="23">
        <f t="shared" ca="1" si="43"/>
        <v>43104</v>
      </c>
      <c r="H390" s="19" t="str">
        <f ca="1">IF(ROWS(H$22:H390)&gt;SUMPRODUCT((A$22:A$475&lt;&gt;"")+0),"",INDEX($A$22:$A$475,_xlfn.AGGREGATE(15,6,(ROW($A$22:$A$475)-ROW($A$22)+1)/($A$22:$A$475&lt;&gt;""),ROWS(H$22:H390))))</f>
        <v/>
      </c>
    </row>
    <row r="391" spans="1:8" x14ac:dyDescent="0.25">
      <c r="A391" s="18" t="str">
        <f t="shared" ca="1" si="38"/>
        <v/>
      </c>
      <c r="B391" s="23">
        <f t="shared" si="39"/>
        <v>43472</v>
      </c>
      <c r="C391" s="9">
        <f t="shared" ca="1" si="40"/>
        <v>3.386874999999999</v>
      </c>
      <c r="D391" s="9">
        <f t="shared" ca="1" si="41"/>
        <v>45.78</v>
      </c>
      <c r="E391" s="9">
        <f t="shared" ca="1" si="42"/>
        <v>1.9562499999999989</v>
      </c>
      <c r="F391" s="9"/>
      <c r="G391" s="23">
        <f t="shared" ca="1" si="43"/>
        <v>43104</v>
      </c>
      <c r="H391" s="19" t="str">
        <f ca="1">IF(ROWS(H$22:H391)&gt;SUMPRODUCT((A$22:A$475&lt;&gt;"")+0),"",INDEX($A$22:$A$475,_xlfn.AGGREGATE(15,6,(ROW($A$22:$A$475)-ROW($A$22)+1)/($A$22:$A$475&lt;&gt;""),ROWS(H$22:H391))))</f>
        <v/>
      </c>
    </row>
    <row r="392" spans="1:8" x14ac:dyDescent="0.25">
      <c r="A392" s="18">
        <f t="shared" ca="1" si="38"/>
        <v>35.109375</v>
      </c>
      <c r="B392" s="23">
        <f t="shared" si="39"/>
        <v>43473</v>
      </c>
      <c r="C392" s="9">
        <f t="shared" ca="1" si="40"/>
        <v>16</v>
      </c>
      <c r="D392" s="9">
        <f t="shared" ca="1" si="41"/>
        <v>51.24</v>
      </c>
      <c r="E392" s="9">
        <f t="shared" ca="1" si="42"/>
        <v>14.39875</v>
      </c>
      <c r="F392" s="9"/>
      <c r="G392" s="23">
        <f t="shared" ca="1" si="43"/>
        <v>43104</v>
      </c>
      <c r="H392" s="19" t="str">
        <f ca="1">IF(ROWS(H$22:H392)&gt;SUMPRODUCT((A$22:A$475&lt;&gt;"")+0),"",INDEX($A$22:$A$475,_xlfn.AGGREGATE(15,6,(ROW($A$22:$A$475)-ROW($A$22)+1)/($A$22:$A$475&lt;&gt;""),ROWS(H$22:H392))))</f>
        <v/>
      </c>
    </row>
    <row r="393" spans="1:8" x14ac:dyDescent="0.25">
      <c r="A393" s="18" t="str">
        <f t="shared" ca="1" si="38"/>
        <v/>
      </c>
      <c r="B393" s="23">
        <f t="shared" si="39"/>
        <v>43474</v>
      </c>
      <c r="C393" s="9">
        <f t="shared" ca="1" si="40"/>
        <v>14.39875</v>
      </c>
      <c r="D393" s="9">
        <f t="shared" ca="1" si="41"/>
        <v>38.64</v>
      </c>
      <c r="E393" s="9">
        <f t="shared" ca="1" si="42"/>
        <v>13.19125</v>
      </c>
      <c r="F393" s="9"/>
      <c r="G393" s="23">
        <f t="shared" ca="1" si="43"/>
        <v>43104</v>
      </c>
      <c r="H393" s="19" t="str">
        <f ca="1">IF(ROWS(H$22:H393)&gt;SUMPRODUCT((A$22:A$475&lt;&gt;"")+0),"",INDEX($A$22:$A$475,_xlfn.AGGREGATE(15,6,(ROW($A$22:$A$475)-ROW($A$22)+1)/($A$22:$A$475&lt;&gt;""),ROWS(H$22:H393))))</f>
        <v/>
      </c>
    </row>
    <row r="394" spans="1:8" x14ac:dyDescent="0.25">
      <c r="A394" s="18" t="str">
        <f t="shared" ca="1" si="38"/>
        <v/>
      </c>
      <c r="B394" s="23">
        <f t="shared" si="39"/>
        <v>43475</v>
      </c>
      <c r="C394" s="9">
        <f t="shared" ca="1" si="40"/>
        <v>13.19125</v>
      </c>
      <c r="D394" s="9">
        <f t="shared" ca="1" si="41"/>
        <v>49.14</v>
      </c>
      <c r="E394" s="9">
        <f t="shared" ca="1" si="42"/>
        <v>11.655625000000001</v>
      </c>
      <c r="F394" s="9"/>
      <c r="G394" s="23">
        <f t="shared" ca="1" si="43"/>
        <v>43104</v>
      </c>
      <c r="H394" s="19" t="str">
        <f ca="1">IF(ROWS(H$22:H394)&gt;SUMPRODUCT((A$22:A$475&lt;&gt;"")+0),"",INDEX($A$22:$A$475,_xlfn.AGGREGATE(15,6,(ROW($A$22:$A$475)-ROW($A$22)+1)/($A$22:$A$475&lt;&gt;""),ROWS(H$22:H394))))</f>
        <v/>
      </c>
    </row>
    <row r="395" spans="1:8" x14ac:dyDescent="0.25">
      <c r="A395" s="18" t="str">
        <f t="shared" ca="1" si="38"/>
        <v/>
      </c>
      <c r="B395" s="23">
        <f t="shared" si="39"/>
        <v>43476</v>
      </c>
      <c r="C395" s="9">
        <f t="shared" ca="1" si="40"/>
        <v>11.655625000000001</v>
      </c>
      <c r="D395" s="9">
        <f t="shared" ca="1" si="41"/>
        <v>31.92</v>
      </c>
      <c r="E395" s="9">
        <f t="shared" ca="1" si="42"/>
        <v>10.658125</v>
      </c>
      <c r="F395" s="9"/>
      <c r="G395" s="23">
        <f t="shared" ca="1" si="43"/>
        <v>43104</v>
      </c>
      <c r="H395" s="19" t="str">
        <f ca="1">IF(ROWS(H$22:H395)&gt;SUMPRODUCT((A$22:A$475&lt;&gt;"")+0),"",INDEX($A$22:$A$475,_xlfn.AGGREGATE(15,6,(ROW($A$22:$A$475)-ROW($A$22)+1)/($A$22:$A$475&lt;&gt;""),ROWS(H$22:H395))))</f>
        <v/>
      </c>
    </row>
    <row r="396" spans="1:8" x14ac:dyDescent="0.25">
      <c r="A396" s="18" t="str">
        <f t="shared" ca="1" si="38"/>
        <v/>
      </c>
      <c r="B396" s="23">
        <f t="shared" si="39"/>
        <v>43477</v>
      </c>
      <c r="C396" s="9">
        <f t="shared" ca="1" si="40"/>
        <v>10.658125</v>
      </c>
      <c r="D396" s="9">
        <f t="shared" ca="1" si="41"/>
        <v>45.36</v>
      </c>
      <c r="E396" s="9">
        <f t="shared" ca="1" si="42"/>
        <v>9.2406249999999996</v>
      </c>
      <c r="F396" s="9"/>
      <c r="G396" s="23">
        <f t="shared" ca="1" si="43"/>
        <v>43104</v>
      </c>
      <c r="H396" s="19" t="str">
        <f ca="1">IF(ROWS(H$22:H396)&gt;SUMPRODUCT((A$22:A$475&lt;&gt;"")+0),"",INDEX($A$22:$A$475,_xlfn.AGGREGATE(15,6,(ROW($A$22:$A$475)-ROW($A$22)+1)/($A$22:$A$475&lt;&gt;""),ROWS(H$22:H396))))</f>
        <v/>
      </c>
    </row>
    <row r="397" spans="1:8" x14ac:dyDescent="0.25">
      <c r="A397" s="18" t="str">
        <f t="shared" ca="1" si="38"/>
        <v/>
      </c>
      <c r="B397" s="23">
        <f t="shared" si="39"/>
        <v>43478</v>
      </c>
      <c r="C397" s="9">
        <f t="shared" ca="1" si="40"/>
        <v>9.2406249999999996</v>
      </c>
      <c r="D397" s="9">
        <f t="shared" ca="1" si="41"/>
        <v>52.5</v>
      </c>
      <c r="E397" s="9">
        <f t="shared" ca="1" si="42"/>
        <v>7.6</v>
      </c>
      <c r="F397" s="9"/>
      <c r="G397" s="23">
        <f t="shared" ca="1" si="43"/>
        <v>43104</v>
      </c>
      <c r="H397" s="19" t="str">
        <f ca="1">IF(ROWS(H$22:H397)&gt;SUMPRODUCT((A$22:A$475&lt;&gt;"")+0),"",INDEX($A$22:$A$475,_xlfn.AGGREGATE(15,6,(ROW($A$22:$A$475)-ROW($A$22)+1)/($A$22:$A$475&lt;&gt;""),ROWS(H$22:H397))))</f>
        <v/>
      </c>
    </row>
    <row r="398" spans="1:8" x14ac:dyDescent="0.25">
      <c r="A398" s="18" t="str">
        <f t="shared" ca="1" si="38"/>
        <v/>
      </c>
      <c r="B398" s="23">
        <f t="shared" si="39"/>
        <v>43479</v>
      </c>
      <c r="C398" s="9">
        <f t="shared" ca="1" si="40"/>
        <v>7.6</v>
      </c>
      <c r="D398" s="9">
        <f t="shared" ca="1" si="41"/>
        <v>49.14</v>
      </c>
      <c r="E398" s="9">
        <f t="shared" ca="1" si="42"/>
        <v>6.0643750000000001</v>
      </c>
      <c r="F398" s="9"/>
      <c r="G398" s="23">
        <f t="shared" ca="1" si="43"/>
        <v>43104</v>
      </c>
      <c r="H398" s="19" t="str">
        <f ca="1">IF(ROWS(H$22:H398)&gt;SUMPRODUCT((A$22:A$475&lt;&gt;"")+0),"",INDEX($A$22:$A$475,_xlfn.AGGREGATE(15,6,(ROW($A$22:$A$475)-ROW($A$22)+1)/($A$22:$A$475&lt;&gt;""),ROWS(H$22:H398))))</f>
        <v/>
      </c>
    </row>
    <row r="399" spans="1:8" x14ac:dyDescent="0.25">
      <c r="A399" s="18" t="str">
        <f t="shared" ca="1" si="38"/>
        <v/>
      </c>
      <c r="B399" s="23">
        <f t="shared" si="39"/>
        <v>43480</v>
      </c>
      <c r="C399" s="9">
        <f t="shared" ca="1" si="40"/>
        <v>6.0643750000000001</v>
      </c>
      <c r="D399" s="9">
        <f t="shared" ca="1" si="41"/>
        <v>32.76</v>
      </c>
      <c r="E399" s="9">
        <f t="shared" ca="1" si="42"/>
        <v>5.0406250000000004</v>
      </c>
      <c r="F399" s="9"/>
      <c r="G399" s="23">
        <f t="shared" ca="1" si="43"/>
        <v>43104</v>
      </c>
      <c r="H399" s="19" t="str">
        <f ca="1">IF(ROWS(H$22:H399)&gt;SUMPRODUCT((A$22:A$475&lt;&gt;"")+0),"",INDEX($A$22:$A$475,_xlfn.AGGREGATE(15,6,(ROW($A$22:$A$475)-ROW($A$22)+1)/($A$22:$A$475&lt;&gt;""),ROWS(H$22:H399))))</f>
        <v/>
      </c>
    </row>
    <row r="400" spans="1:8" x14ac:dyDescent="0.25">
      <c r="A400" s="18" t="str">
        <f t="shared" ca="1" si="38"/>
        <v/>
      </c>
      <c r="B400" s="23">
        <f t="shared" si="39"/>
        <v>43481</v>
      </c>
      <c r="C400" s="9">
        <f t="shared" ca="1" si="40"/>
        <v>5.0406250000000004</v>
      </c>
      <c r="D400" s="9">
        <f t="shared" ca="1" si="41"/>
        <v>34.44</v>
      </c>
      <c r="E400" s="9">
        <f t="shared" ca="1" si="42"/>
        <v>3.9643750000000004</v>
      </c>
      <c r="F400" s="9"/>
      <c r="G400" s="23">
        <f t="shared" ca="1" si="43"/>
        <v>43104</v>
      </c>
      <c r="H400" s="19" t="str">
        <f ca="1">IF(ROWS(H$22:H400)&gt;SUMPRODUCT((A$22:A$475&lt;&gt;"")+0),"",INDEX($A$22:$A$475,_xlfn.AGGREGATE(15,6,(ROW($A$22:$A$475)-ROW($A$22)+1)/($A$22:$A$475&lt;&gt;""),ROWS(H$22:H400))))</f>
        <v/>
      </c>
    </row>
    <row r="401" spans="1:8" x14ac:dyDescent="0.25">
      <c r="A401" s="18" t="str">
        <f t="shared" ca="1" si="38"/>
        <v/>
      </c>
      <c r="B401" s="23">
        <f t="shared" si="39"/>
        <v>43482</v>
      </c>
      <c r="C401" s="9">
        <f t="shared" ca="1" si="40"/>
        <v>3.9643750000000004</v>
      </c>
      <c r="D401" s="9">
        <f t="shared" ca="1" si="41"/>
        <v>38.64</v>
      </c>
      <c r="E401" s="9">
        <f t="shared" ca="1" si="42"/>
        <v>2.7568750000000004</v>
      </c>
      <c r="F401" s="9"/>
      <c r="G401" s="23">
        <f t="shared" ca="1" si="43"/>
        <v>43104</v>
      </c>
      <c r="H401" s="19" t="str">
        <f ca="1">IF(ROWS(H$22:H401)&gt;SUMPRODUCT((A$22:A$475&lt;&gt;"")+0),"",INDEX($A$22:$A$475,_xlfn.AGGREGATE(15,6,(ROW($A$22:$A$475)-ROW($A$22)+1)/($A$22:$A$475&lt;&gt;""),ROWS(H$22:H401))))</f>
        <v/>
      </c>
    </row>
    <row r="402" spans="1:8" x14ac:dyDescent="0.25">
      <c r="A402" s="18" t="str">
        <f t="shared" ca="1" si="38"/>
        <v/>
      </c>
      <c r="B402" s="23">
        <f t="shared" si="39"/>
        <v>43483</v>
      </c>
      <c r="C402" s="9">
        <f t="shared" ca="1" si="40"/>
        <v>2.7568750000000004</v>
      </c>
      <c r="D402" s="9">
        <f t="shared" ca="1" si="41"/>
        <v>36.96</v>
      </c>
      <c r="E402" s="9">
        <f t="shared" ca="1" si="42"/>
        <v>1.6018750000000004</v>
      </c>
      <c r="F402" s="9"/>
      <c r="G402" s="23">
        <f t="shared" ca="1" si="43"/>
        <v>43104</v>
      </c>
      <c r="H402" s="19" t="str">
        <f ca="1">IF(ROWS(H$22:H402)&gt;SUMPRODUCT((A$22:A$475&lt;&gt;"")+0),"",INDEX($A$22:$A$475,_xlfn.AGGREGATE(15,6,(ROW($A$22:$A$475)-ROW($A$22)+1)/($A$22:$A$475&lt;&gt;""),ROWS(H$22:H402))))</f>
        <v/>
      </c>
    </row>
    <row r="403" spans="1:8" x14ac:dyDescent="0.25">
      <c r="A403" s="18">
        <f t="shared" ca="1" si="38"/>
        <v>35.995312499999997</v>
      </c>
      <c r="B403" s="23">
        <f t="shared" si="39"/>
        <v>43484</v>
      </c>
      <c r="C403" s="9">
        <f t="shared" ca="1" si="40"/>
        <v>16</v>
      </c>
      <c r="D403" s="9">
        <f t="shared" ca="1" si="41"/>
        <v>46.2</v>
      </c>
      <c r="E403" s="9">
        <f t="shared" ca="1" si="42"/>
        <v>14.55625</v>
      </c>
      <c r="F403" s="9"/>
      <c r="G403" s="23">
        <f t="shared" ca="1" si="43"/>
        <v>43104</v>
      </c>
      <c r="H403" s="19" t="str">
        <f ca="1">IF(ROWS(H$22:H403)&gt;SUMPRODUCT((A$22:A$475&lt;&gt;"")+0),"",INDEX($A$22:$A$475,_xlfn.AGGREGATE(15,6,(ROW($A$22:$A$475)-ROW($A$22)+1)/($A$22:$A$475&lt;&gt;""),ROWS(H$22:H403))))</f>
        <v/>
      </c>
    </row>
    <row r="404" spans="1:8" x14ac:dyDescent="0.25">
      <c r="A404" s="18" t="str">
        <f t="shared" ca="1" si="38"/>
        <v/>
      </c>
      <c r="B404" s="23">
        <f t="shared" si="39"/>
        <v>43485</v>
      </c>
      <c r="C404" s="9">
        <f t="shared" ca="1" si="40"/>
        <v>14.55625</v>
      </c>
      <c r="D404" s="9">
        <f t="shared" ca="1" si="41"/>
        <v>36.119999999999997</v>
      </c>
      <c r="E404" s="9">
        <f t="shared" ca="1" si="42"/>
        <v>13.4275</v>
      </c>
      <c r="F404" s="9"/>
      <c r="G404" s="23">
        <f t="shared" ca="1" si="43"/>
        <v>43104</v>
      </c>
      <c r="H404" s="19" t="str">
        <f ca="1">IF(ROWS(H$22:H404)&gt;SUMPRODUCT((A$22:A$475&lt;&gt;"")+0),"",INDEX($A$22:$A$475,_xlfn.AGGREGATE(15,6,(ROW($A$22:$A$475)-ROW($A$22)+1)/($A$22:$A$475&lt;&gt;""),ROWS(H$22:H404))))</f>
        <v/>
      </c>
    </row>
    <row r="405" spans="1:8" x14ac:dyDescent="0.25">
      <c r="A405" s="18" t="str">
        <f t="shared" ca="1" si="38"/>
        <v/>
      </c>
      <c r="B405" s="23">
        <f t="shared" si="39"/>
        <v>43486</v>
      </c>
      <c r="C405" s="9">
        <f t="shared" ca="1" si="40"/>
        <v>13.4275</v>
      </c>
      <c r="D405" s="9">
        <f t="shared" ca="1" si="41"/>
        <v>44.52</v>
      </c>
      <c r="E405" s="9">
        <f t="shared" ca="1" si="42"/>
        <v>12.036250000000001</v>
      </c>
      <c r="F405" s="9"/>
      <c r="G405" s="23">
        <f t="shared" ca="1" si="43"/>
        <v>43104</v>
      </c>
      <c r="H405" s="19" t="str">
        <f ca="1">IF(ROWS(H$22:H405)&gt;SUMPRODUCT((A$22:A$475&lt;&gt;"")+0),"",INDEX($A$22:$A$475,_xlfn.AGGREGATE(15,6,(ROW($A$22:$A$475)-ROW($A$22)+1)/($A$22:$A$475&lt;&gt;""),ROWS(H$22:H405))))</f>
        <v/>
      </c>
    </row>
    <row r="406" spans="1:8" x14ac:dyDescent="0.25">
      <c r="A406" s="18" t="str">
        <f t="shared" ca="1" si="38"/>
        <v/>
      </c>
      <c r="B406" s="23">
        <f t="shared" si="39"/>
        <v>43487</v>
      </c>
      <c r="C406" s="9">
        <f t="shared" ca="1" si="40"/>
        <v>12.036250000000001</v>
      </c>
      <c r="D406" s="9">
        <f t="shared" ca="1" si="41"/>
        <v>43.68</v>
      </c>
      <c r="E406" s="9">
        <f t="shared" ca="1" si="42"/>
        <v>10.671250000000001</v>
      </c>
      <c r="F406" s="9"/>
      <c r="G406" s="23">
        <f t="shared" ca="1" si="43"/>
        <v>43104</v>
      </c>
      <c r="H406" s="19" t="str">
        <f ca="1">IF(ROWS(H$22:H406)&gt;SUMPRODUCT((A$22:A$475&lt;&gt;"")+0),"",INDEX($A$22:$A$475,_xlfn.AGGREGATE(15,6,(ROW($A$22:$A$475)-ROW($A$22)+1)/($A$22:$A$475&lt;&gt;""),ROWS(H$22:H406))))</f>
        <v/>
      </c>
    </row>
    <row r="407" spans="1:8" x14ac:dyDescent="0.25">
      <c r="A407" s="18" t="str">
        <f t="shared" ref="A407:A475" ca="1" si="44">IF(E406&lt;2,A$18*(16-E406),"")</f>
        <v/>
      </c>
      <c r="B407" s="23">
        <f t="shared" si="39"/>
        <v>43488</v>
      </c>
      <c r="C407" s="9">
        <f t="shared" ca="1" si="40"/>
        <v>10.671250000000001</v>
      </c>
      <c r="D407" s="9">
        <f t="shared" ca="1" si="41"/>
        <v>47.46</v>
      </c>
      <c r="E407" s="9">
        <f t="shared" ca="1" si="42"/>
        <v>9.1881250000000012</v>
      </c>
      <c r="F407" s="9"/>
      <c r="G407" s="23">
        <f t="shared" ca="1" si="43"/>
        <v>43104</v>
      </c>
      <c r="H407" s="19" t="str">
        <f ca="1">IF(ROWS(H$22:H407)&gt;SUMPRODUCT((A$22:A$475&lt;&gt;"")+0),"",INDEX($A$22:$A$475,_xlfn.AGGREGATE(15,6,(ROW($A$22:$A$475)-ROW($A$22)+1)/($A$22:$A$475&lt;&gt;""),ROWS(H$22:H407))))</f>
        <v/>
      </c>
    </row>
    <row r="408" spans="1:8" x14ac:dyDescent="0.25">
      <c r="A408" s="18" t="str">
        <f t="shared" ca="1" si="44"/>
        <v/>
      </c>
      <c r="B408" s="23">
        <f t="shared" si="39"/>
        <v>43489</v>
      </c>
      <c r="C408" s="9">
        <f t="shared" ca="1" si="40"/>
        <v>9.1881250000000012</v>
      </c>
      <c r="D408" s="9">
        <f t="shared" ca="1" si="41"/>
        <v>47.88</v>
      </c>
      <c r="E408" s="9">
        <f t="shared" ca="1" si="42"/>
        <v>7.6918750000000014</v>
      </c>
      <c r="F408" s="9"/>
      <c r="G408" s="23">
        <f t="shared" ca="1" si="43"/>
        <v>43104</v>
      </c>
      <c r="H408" s="19" t="str">
        <f ca="1">IF(ROWS(H$22:H408)&gt;SUMPRODUCT((A$22:A$475&lt;&gt;"")+0),"",INDEX($A$22:$A$475,_xlfn.AGGREGATE(15,6,(ROW($A$22:$A$475)-ROW($A$22)+1)/($A$22:$A$475&lt;&gt;""),ROWS(H$22:H408))))</f>
        <v/>
      </c>
    </row>
    <row r="409" spans="1:8" x14ac:dyDescent="0.25">
      <c r="A409" s="18" t="str">
        <f t="shared" ca="1" si="44"/>
        <v/>
      </c>
      <c r="B409" s="23">
        <f t="shared" si="39"/>
        <v>43490</v>
      </c>
      <c r="C409" s="9">
        <f t="shared" ca="1" si="40"/>
        <v>7.6918750000000014</v>
      </c>
      <c r="D409" s="9">
        <f t="shared" ca="1" si="41"/>
        <v>35.700000000000003</v>
      </c>
      <c r="E409" s="9">
        <f t="shared" ca="1" si="42"/>
        <v>6.5762500000000017</v>
      </c>
      <c r="F409" s="9"/>
      <c r="G409" s="23">
        <f t="shared" ca="1" si="43"/>
        <v>43104</v>
      </c>
      <c r="H409" s="19" t="str">
        <f ca="1">IF(ROWS(H$22:H409)&gt;SUMPRODUCT((A$22:A$475&lt;&gt;"")+0),"",INDEX($A$22:$A$475,_xlfn.AGGREGATE(15,6,(ROW($A$22:$A$475)-ROW($A$22)+1)/($A$22:$A$475&lt;&gt;""),ROWS(H$22:H409))))</f>
        <v/>
      </c>
    </row>
    <row r="410" spans="1:8" x14ac:dyDescent="0.25">
      <c r="A410" s="18" t="str">
        <f t="shared" ca="1" si="44"/>
        <v/>
      </c>
      <c r="B410" s="23">
        <f t="shared" si="39"/>
        <v>43491</v>
      </c>
      <c r="C410" s="9">
        <f t="shared" ca="1" si="40"/>
        <v>6.5762500000000017</v>
      </c>
      <c r="D410" s="9">
        <f t="shared" ca="1" si="41"/>
        <v>48.3</v>
      </c>
      <c r="E410" s="9">
        <f t="shared" ca="1" si="42"/>
        <v>5.0668750000000014</v>
      </c>
      <c r="F410" s="9"/>
      <c r="G410" s="23">
        <f t="shared" ca="1" si="43"/>
        <v>43104</v>
      </c>
      <c r="H410" s="19" t="str">
        <f ca="1">IF(ROWS(H$22:H410)&gt;SUMPRODUCT((A$22:A$475&lt;&gt;"")+0),"",INDEX($A$22:$A$475,_xlfn.AGGREGATE(15,6,(ROW($A$22:$A$475)-ROW($A$22)+1)/($A$22:$A$475&lt;&gt;""),ROWS(H$22:H410))))</f>
        <v/>
      </c>
    </row>
    <row r="411" spans="1:8" x14ac:dyDescent="0.25">
      <c r="A411" s="18" t="str">
        <f t="shared" ca="1" si="44"/>
        <v/>
      </c>
      <c r="B411" s="23">
        <f t="shared" si="39"/>
        <v>43492</v>
      </c>
      <c r="C411" s="9">
        <f t="shared" ca="1" si="40"/>
        <v>5.0668750000000014</v>
      </c>
      <c r="D411" s="9">
        <f t="shared" ca="1" si="41"/>
        <v>42.84</v>
      </c>
      <c r="E411" s="9">
        <f t="shared" ca="1" si="42"/>
        <v>3.7281250000000012</v>
      </c>
      <c r="F411" s="9"/>
      <c r="G411" s="23">
        <f t="shared" ca="1" si="43"/>
        <v>43104</v>
      </c>
      <c r="H411" s="19" t="str">
        <f ca="1">IF(ROWS(H$22:H411)&gt;SUMPRODUCT((A$22:A$475&lt;&gt;"")+0),"",INDEX($A$22:$A$475,_xlfn.AGGREGATE(15,6,(ROW($A$22:$A$475)-ROW($A$22)+1)/($A$22:$A$475&lt;&gt;""),ROWS(H$22:H411))))</f>
        <v/>
      </c>
    </row>
    <row r="412" spans="1:8" x14ac:dyDescent="0.25">
      <c r="A412" s="18" t="str">
        <f t="shared" ca="1" si="44"/>
        <v/>
      </c>
      <c r="B412" s="23">
        <f t="shared" si="39"/>
        <v>43493</v>
      </c>
      <c r="C412" s="9">
        <f t="shared" ca="1" si="40"/>
        <v>3.7281250000000012</v>
      </c>
      <c r="D412" s="9">
        <f t="shared" ca="1" si="41"/>
        <v>41.16</v>
      </c>
      <c r="E412" s="9">
        <f t="shared" ca="1" si="42"/>
        <v>2.4418750000000014</v>
      </c>
      <c r="F412" s="9"/>
      <c r="G412" s="23">
        <f t="shared" ca="1" si="43"/>
        <v>43104</v>
      </c>
      <c r="H412" s="19" t="str">
        <f ca="1">IF(ROWS(H$22:H412)&gt;SUMPRODUCT((A$22:A$475&lt;&gt;"")+0),"",INDEX($A$22:$A$475,_xlfn.AGGREGATE(15,6,(ROW($A$22:$A$475)-ROW($A$22)+1)/($A$22:$A$475&lt;&gt;""),ROWS(H$22:H412))))</f>
        <v/>
      </c>
    </row>
    <row r="413" spans="1:8" x14ac:dyDescent="0.25">
      <c r="A413" s="18" t="str">
        <f t="shared" ca="1" si="44"/>
        <v/>
      </c>
      <c r="B413" s="23">
        <f t="shared" si="39"/>
        <v>43494</v>
      </c>
      <c r="C413" s="9">
        <f t="shared" ca="1" si="40"/>
        <v>2.4418750000000014</v>
      </c>
      <c r="D413" s="9">
        <f t="shared" ca="1" si="41"/>
        <v>32.76</v>
      </c>
      <c r="E413" s="9">
        <f t="shared" ca="1" si="42"/>
        <v>1.4181250000000014</v>
      </c>
      <c r="F413" s="9"/>
      <c r="G413" s="23">
        <f t="shared" ca="1" si="43"/>
        <v>43104</v>
      </c>
      <c r="H413" s="19" t="str">
        <f ca="1">IF(ROWS(H$22:H413)&gt;SUMPRODUCT((A$22:A$475&lt;&gt;"")+0),"",INDEX($A$22:$A$475,_xlfn.AGGREGATE(15,6,(ROW($A$22:$A$475)-ROW($A$22)+1)/($A$22:$A$475&lt;&gt;""),ROWS(H$22:H413))))</f>
        <v/>
      </c>
    </row>
    <row r="414" spans="1:8" x14ac:dyDescent="0.25">
      <c r="A414" s="18">
        <f t="shared" ca="1" si="44"/>
        <v>36.454687499999999</v>
      </c>
      <c r="B414" s="23">
        <f t="shared" si="39"/>
        <v>43495</v>
      </c>
      <c r="C414" s="9">
        <f t="shared" ca="1" si="40"/>
        <v>16</v>
      </c>
      <c r="D414" s="9">
        <f t="shared" ca="1" si="41"/>
        <v>42.42</v>
      </c>
      <c r="E414" s="9">
        <f t="shared" ca="1" si="42"/>
        <v>14.674375</v>
      </c>
      <c r="F414" s="9"/>
      <c r="G414" s="23">
        <f t="shared" ca="1" si="43"/>
        <v>43104</v>
      </c>
      <c r="H414" s="19" t="str">
        <f ca="1">IF(ROWS(H$22:H414)&gt;SUMPRODUCT((A$22:A$475&lt;&gt;"")+0),"",INDEX($A$22:$A$475,_xlfn.AGGREGATE(15,6,(ROW($A$22:$A$475)-ROW($A$22)+1)/($A$22:$A$475&lt;&gt;""),ROWS(H$22:H414))))</f>
        <v/>
      </c>
    </row>
    <row r="415" spans="1:8" x14ac:dyDescent="0.25">
      <c r="A415" s="18" t="str">
        <f t="shared" ca="1" si="44"/>
        <v/>
      </c>
      <c r="B415" s="23">
        <f t="shared" si="39"/>
        <v>43496</v>
      </c>
      <c r="C415" s="9">
        <f t="shared" ca="1" si="40"/>
        <v>14.674375</v>
      </c>
      <c r="D415" s="9">
        <f t="shared" ca="1" si="41"/>
        <v>41.58</v>
      </c>
      <c r="E415" s="9">
        <f t="shared" ca="1" si="42"/>
        <v>13.375</v>
      </c>
      <c r="F415" s="9"/>
      <c r="G415" s="23">
        <f t="shared" ca="1" si="43"/>
        <v>43104</v>
      </c>
      <c r="H415" s="19" t="str">
        <f ca="1">IF(ROWS(H$22:H415)&gt;SUMPRODUCT((A$22:A$475&lt;&gt;"")+0),"",INDEX($A$22:$A$475,_xlfn.AGGREGATE(15,6,(ROW($A$22:$A$475)-ROW($A$22)+1)/($A$22:$A$475&lt;&gt;""),ROWS(H$22:H415))))</f>
        <v/>
      </c>
    </row>
    <row r="416" spans="1:8" x14ac:dyDescent="0.25">
      <c r="A416" s="18" t="str">
        <f t="shared" ca="1" si="44"/>
        <v/>
      </c>
      <c r="B416" s="23">
        <f t="shared" si="39"/>
        <v>43497</v>
      </c>
      <c r="C416" s="9">
        <f t="shared" ca="1" si="40"/>
        <v>13.375</v>
      </c>
      <c r="D416" s="9">
        <f t="shared" ca="1" si="41"/>
        <v>45.78</v>
      </c>
      <c r="E416" s="9">
        <f t="shared" ca="1" si="42"/>
        <v>11.944375000000001</v>
      </c>
      <c r="F416" s="9"/>
      <c r="G416" s="23">
        <f t="shared" ca="1" si="43"/>
        <v>43104</v>
      </c>
      <c r="H416" s="19" t="str">
        <f ca="1">IF(ROWS(H$22:H416)&gt;SUMPRODUCT((A$22:A$475&lt;&gt;"")+0),"",INDEX($A$22:$A$475,_xlfn.AGGREGATE(15,6,(ROW($A$22:$A$475)-ROW($A$22)+1)/($A$22:$A$475&lt;&gt;""),ROWS(H$22:H416))))</f>
        <v/>
      </c>
    </row>
    <row r="417" spans="1:8" x14ac:dyDescent="0.25">
      <c r="A417" s="18" t="str">
        <f t="shared" ca="1" si="44"/>
        <v/>
      </c>
      <c r="B417" s="23">
        <f t="shared" si="39"/>
        <v>43498</v>
      </c>
      <c r="C417" s="9">
        <f t="shared" ca="1" si="40"/>
        <v>11.944375000000001</v>
      </c>
      <c r="D417" s="9">
        <f t="shared" ca="1" si="41"/>
        <v>53.34</v>
      </c>
      <c r="E417" s="9">
        <f t="shared" ca="1" si="42"/>
        <v>10.2775</v>
      </c>
      <c r="F417" s="9"/>
      <c r="G417" s="23">
        <f t="shared" ca="1" si="43"/>
        <v>43104</v>
      </c>
      <c r="H417" s="19" t="str">
        <f ca="1">IF(ROWS(H$22:H417)&gt;SUMPRODUCT((A$22:A$475&lt;&gt;"")+0),"",INDEX($A$22:$A$475,_xlfn.AGGREGATE(15,6,(ROW($A$22:$A$475)-ROW($A$22)+1)/($A$22:$A$475&lt;&gt;""),ROWS(H$22:H417))))</f>
        <v/>
      </c>
    </row>
    <row r="418" spans="1:8" x14ac:dyDescent="0.25">
      <c r="A418" s="18" t="str">
        <f t="shared" ca="1" si="44"/>
        <v/>
      </c>
      <c r="B418" s="23">
        <f t="shared" ref="B418:B475" si="45">B417+1</f>
        <v>43499</v>
      </c>
      <c r="C418" s="9">
        <f t="shared" ca="1" si="40"/>
        <v>10.2775</v>
      </c>
      <c r="D418" s="9">
        <f t="shared" ca="1" si="41"/>
        <v>41.16</v>
      </c>
      <c r="E418" s="9">
        <f t="shared" ca="1" si="42"/>
        <v>8.9912500000000009</v>
      </c>
      <c r="F418" s="9"/>
      <c r="G418" s="23">
        <f t="shared" ca="1" si="43"/>
        <v>43104</v>
      </c>
      <c r="H418" s="19" t="str">
        <f ca="1">IF(ROWS(H$22:H418)&gt;SUMPRODUCT((A$22:A$475&lt;&gt;"")+0),"",INDEX($A$22:$A$475,_xlfn.AGGREGATE(15,6,(ROW($A$22:$A$475)-ROW($A$22)+1)/($A$22:$A$475&lt;&gt;""),ROWS(H$22:H418))))</f>
        <v/>
      </c>
    </row>
    <row r="419" spans="1:8" x14ac:dyDescent="0.25">
      <c r="A419" s="18" t="str">
        <f t="shared" ca="1" si="44"/>
        <v/>
      </c>
      <c r="B419" s="23">
        <f t="shared" si="45"/>
        <v>43500</v>
      </c>
      <c r="C419" s="9">
        <f t="shared" ca="1" si="40"/>
        <v>8.9912500000000009</v>
      </c>
      <c r="D419" s="9">
        <f t="shared" ca="1" si="41"/>
        <v>53.76</v>
      </c>
      <c r="E419" s="9">
        <f t="shared" ca="1" si="42"/>
        <v>7.3112500000000011</v>
      </c>
      <c r="F419" s="9"/>
      <c r="G419" s="23">
        <f t="shared" ca="1" si="43"/>
        <v>43104</v>
      </c>
      <c r="H419" s="19" t="str">
        <f ca="1">IF(ROWS(H$22:H419)&gt;SUMPRODUCT((A$22:A$475&lt;&gt;"")+0),"",INDEX($A$22:$A$475,_xlfn.AGGREGATE(15,6,(ROW($A$22:$A$475)-ROW($A$22)+1)/($A$22:$A$475&lt;&gt;""),ROWS(H$22:H419))))</f>
        <v/>
      </c>
    </row>
    <row r="420" spans="1:8" x14ac:dyDescent="0.25">
      <c r="A420" s="18" t="str">
        <f t="shared" ca="1" si="44"/>
        <v/>
      </c>
      <c r="B420" s="23">
        <f t="shared" si="45"/>
        <v>43501</v>
      </c>
      <c r="C420" s="9">
        <f t="shared" ca="1" si="40"/>
        <v>7.3112500000000011</v>
      </c>
      <c r="D420" s="9">
        <f t="shared" ca="1" si="41"/>
        <v>52.08</v>
      </c>
      <c r="E420" s="9">
        <f t="shared" ca="1" si="42"/>
        <v>5.6837500000000016</v>
      </c>
      <c r="F420" s="9"/>
      <c r="G420" s="23">
        <f t="shared" ca="1" si="43"/>
        <v>43104</v>
      </c>
      <c r="H420" s="19" t="str">
        <f ca="1">IF(ROWS(H$22:H420)&gt;SUMPRODUCT((A$22:A$475&lt;&gt;"")+0),"",INDEX($A$22:$A$475,_xlfn.AGGREGATE(15,6,(ROW($A$22:$A$475)-ROW($A$22)+1)/($A$22:$A$475&lt;&gt;""),ROWS(H$22:H420))))</f>
        <v/>
      </c>
    </row>
    <row r="421" spans="1:8" x14ac:dyDescent="0.25">
      <c r="A421" s="18" t="str">
        <f t="shared" ca="1" si="44"/>
        <v/>
      </c>
      <c r="B421" s="23">
        <f t="shared" si="45"/>
        <v>43502</v>
      </c>
      <c r="C421" s="9">
        <f t="shared" ca="1" si="40"/>
        <v>5.6837500000000016</v>
      </c>
      <c r="D421" s="9">
        <f t="shared" ca="1" si="41"/>
        <v>43.68</v>
      </c>
      <c r="E421" s="9">
        <f t="shared" ca="1" si="42"/>
        <v>4.3187500000000014</v>
      </c>
      <c r="F421" s="9"/>
      <c r="G421" s="23">
        <f t="shared" ca="1" si="43"/>
        <v>43104</v>
      </c>
      <c r="H421" s="19" t="str">
        <f ca="1">IF(ROWS(H$22:H421)&gt;SUMPRODUCT((A$22:A$475&lt;&gt;"")+0),"",INDEX($A$22:$A$475,_xlfn.AGGREGATE(15,6,(ROW($A$22:$A$475)-ROW($A$22)+1)/($A$22:$A$475&lt;&gt;""),ROWS(H$22:H421))))</f>
        <v/>
      </c>
    </row>
    <row r="422" spans="1:8" x14ac:dyDescent="0.25">
      <c r="A422" s="18" t="str">
        <f t="shared" ca="1" si="44"/>
        <v/>
      </c>
      <c r="B422" s="23">
        <f t="shared" si="45"/>
        <v>43503</v>
      </c>
      <c r="C422" s="9">
        <f t="shared" ref="C422:C475" ca="1" si="46">IF(E421&lt;2,16,E421)</f>
        <v>4.3187500000000014</v>
      </c>
      <c r="D422" s="9">
        <f t="shared" ref="D422:D475" ca="1" si="47">RANDBETWEEN(75,130)*A$16/100</f>
        <v>41.16</v>
      </c>
      <c r="E422" s="9">
        <f t="shared" ref="E422:E475" ca="1" si="48">C422-D422/A$17</f>
        <v>3.0325000000000015</v>
      </c>
      <c r="F422" s="9"/>
      <c r="G422" s="23">
        <f t="shared" ca="1" si="43"/>
        <v>43104</v>
      </c>
      <c r="H422" s="19" t="str">
        <f ca="1">IF(ROWS(H$22:H422)&gt;SUMPRODUCT((A$22:A$475&lt;&gt;"")+0),"",INDEX($A$22:$A$475,_xlfn.AGGREGATE(15,6,(ROW($A$22:$A$475)-ROW($A$22)+1)/($A$22:$A$475&lt;&gt;""),ROWS(H$22:H422))))</f>
        <v/>
      </c>
    </row>
    <row r="423" spans="1:8" x14ac:dyDescent="0.25">
      <c r="A423" s="18" t="str">
        <f t="shared" ca="1" si="44"/>
        <v/>
      </c>
      <c r="B423" s="23">
        <f t="shared" si="45"/>
        <v>43504</v>
      </c>
      <c r="C423" s="9">
        <f t="shared" ca="1" si="46"/>
        <v>3.0325000000000015</v>
      </c>
      <c r="D423" s="9">
        <f t="shared" ca="1" si="47"/>
        <v>42</v>
      </c>
      <c r="E423" s="9">
        <f t="shared" ca="1" si="48"/>
        <v>1.7200000000000015</v>
      </c>
      <c r="F423" s="9"/>
      <c r="G423" s="23">
        <f t="shared" ca="1" si="43"/>
        <v>43104</v>
      </c>
      <c r="H423" s="19" t="str">
        <f ca="1">IF(ROWS(H$22:H423)&gt;SUMPRODUCT((A$22:A$475&lt;&gt;"")+0),"",INDEX($A$22:$A$475,_xlfn.AGGREGATE(15,6,(ROW($A$22:$A$475)-ROW($A$22)+1)/($A$22:$A$475&lt;&gt;""),ROWS(H$22:H423))))</f>
        <v/>
      </c>
    </row>
    <row r="424" spans="1:8" x14ac:dyDescent="0.25">
      <c r="A424" s="18">
        <f t="shared" ca="1" si="44"/>
        <v>35.699999999999996</v>
      </c>
      <c r="B424" s="23">
        <f t="shared" si="45"/>
        <v>43505</v>
      </c>
      <c r="C424" s="9">
        <f t="shared" ca="1" si="46"/>
        <v>16</v>
      </c>
      <c r="D424" s="9">
        <f t="shared" ca="1" si="47"/>
        <v>33.18</v>
      </c>
      <c r="E424" s="9">
        <f t="shared" ca="1" si="48"/>
        <v>14.963125</v>
      </c>
      <c r="F424" s="9"/>
      <c r="G424" s="23">
        <f t="shared" ca="1" si="43"/>
        <v>43104</v>
      </c>
      <c r="H424" s="19" t="str">
        <f ca="1">IF(ROWS(H$22:H424)&gt;SUMPRODUCT((A$22:A$475&lt;&gt;"")+0),"",INDEX($A$22:$A$475,_xlfn.AGGREGATE(15,6,(ROW($A$22:$A$475)-ROW($A$22)+1)/($A$22:$A$475&lt;&gt;""),ROWS(H$22:H424))))</f>
        <v/>
      </c>
    </row>
    <row r="425" spans="1:8" x14ac:dyDescent="0.25">
      <c r="A425" s="18" t="str">
        <f t="shared" ca="1" si="44"/>
        <v/>
      </c>
      <c r="B425" s="23">
        <f t="shared" si="45"/>
        <v>43506</v>
      </c>
      <c r="C425" s="9">
        <f t="shared" ca="1" si="46"/>
        <v>14.963125</v>
      </c>
      <c r="D425" s="9">
        <f t="shared" ca="1" si="47"/>
        <v>40.74</v>
      </c>
      <c r="E425" s="9">
        <f t="shared" ca="1" si="48"/>
        <v>13.69</v>
      </c>
      <c r="F425" s="9"/>
      <c r="G425" s="23">
        <f t="shared" ca="1" si="43"/>
        <v>43104</v>
      </c>
      <c r="H425" s="19" t="str">
        <f ca="1">IF(ROWS(H$22:H425)&gt;SUMPRODUCT((A$22:A$475&lt;&gt;"")+0),"",INDEX($A$22:$A$475,_xlfn.AGGREGATE(15,6,(ROW($A$22:$A$475)-ROW($A$22)+1)/($A$22:$A$475&lt;&gt;""),ROWS(H$22:H425))))</f>
        <v/>
      </c>
    </row>
    <row r="426" spans="1:8" x14ac:dyDescent="0.25">
      <c r="A426" s="18" t="str">
        <f t="shared" ca="1" si="44"/>
        <v/>
      </c>
      <c r="B426" s="23">
        <f t="shared" si="45"/>
        <v>43507</v>
      </c>
      <c r="C426" s="9">
        <f t="shared" ca="1" si="46"/>
        <v>13.69</v>
      </c>
      <c r="D426" s="9">
        <f t="shared" ca="1" si="47"/>
        <v>43.26</v>
      </c>
      <c r="E426" s="9">
        <f t="shared" ca="1" si="48"/>
        <v>12.338125</v>
      </c>
      <c r="F426" s="9"/>
      <c r="G426" s="23">
        <f t="shared" ca="1" si="43"/>
        <v>43104</v>
      </c>
      <c r="H426" s="19" t="str">
        <f ca="1">IF(ROWS(H$22:H426)&gt;SUMPRODUCT((A$22:A$475&lt;&gt;"")+0),"",INDEX($A$22:$A$475,_xlfn.AGGREGATE(15,6,(ROW($A$22:$A$475)-ROW($A$22)+1)/($A$22:$A$475&lt;&gt;""),ROWS(H$22:H426))))</f>
        <v/>
      </c>
    </row>
    <row r="427" spans="1:8" x14ac:dyDescent="0.25">
      <c r="A427" s="18" t="str">
        <f t="shared" ca="1" si="44"/>
        <v/>
      </c>
      <c r="B427" s="23">
        <f t="shared" si="45"/>
        <v>43508</v>
      </c>
      <c r="C427" s="9">
        <f t="shared" ca="1" si="46"/>
        <v>12.338125</v>
      </c>
      <c r="D427" s="9">
        <f t="shared" ca="1" si="47"/>
        <v>34.44</v>
      </c>
      <c r="E427" s="9">
        <f t="shared" ca="1" si="48"/>
        <v>11.261875</v>
      </c>
      <c r="F427" s="9"/>
      <c r="G427" s="23">
        <f t="shared" ca="1" si="43"/>
        <v>43104</v>
      </c>
      <c r="H427" s="19" t="str">
        <f ca="1">IF(ROWS(H$22:H427)&gt;SUMPRODUCT((A$22:A$475&lt;&gt;"")+0),"",INDEX($A$22:$A$475,_xlfn.AGGREGATE(15,6,(ROW($A$22:$A$475)-ROW($A$22)+1)/($A$22:$A$475&lt;&gt;""),ROWS(H$22:H427))))</f>
        <v/>
      </c>
    </row>
    <row r="428" spans="1:8" x14ac:dyDescent="0.25">
      <c r="A428" s="18" t="str">
        <f t="shared" ca="1" si="44"/>
        <v/>
      </c>
      <c r="B428" s="23">
        <f t="shared" si="45"/>
        <v>43509</v>
      </c>
      <c r="C428" s="9">
        <f t="shared" ca="1" si="46"/>
        <v>11.261875</v>
      </c>
      <c r="D428" s="9">
        <f t="shared" ca="1" si="47"/>
        <v>47.88</v>
      </c>
      <c r="E428" s="9">
        <f t="shared" ca="1" si="48"/>
        <v>9.765625</v>
      </c>
      <c r="F428" s="9"/>
      <c r="G428" s="23">
        <f t="shared" ca="1" si="43"/>
        <v>43104</v>
      </c>
      <c r="H428" s="19" t="str">
        <f ca="1">IF(ROWS(H$22:H428)&gt;SUMPRODUCT((A$22:A$475&lt;&gt;"")+0),"",INDEX($A$22:$A$475,_xlfn.AGGREGATE(15,6,(ROW($A$22:$A$475)-ROW($A$22)+1)/($A$22:$A$475&lt;&gt;""),ROWS(H$22:H428))))</f>
        <v/>
      </c>
    </row>
    <row r="429" spans="1:8" x14ac:dyDescent="0.25">
      <c r="A429" s="18" t="str">
        <f t="shared" ca="1" si="44"/>
        <v/>
      </c>
      <c r="B429" s="23">
        <f t="shared" si="45"/>
        <v>43510</v>
      </c>
      <c r="C429" s="9">
        <f t="shared" ca="1" si="46"/>
        <v>9.765625</v>
      </c>
      <c r="D429" s="9">
        <f t="shared" ca="1" si="47"/>
        <v>37.799999999999997</v>
      </c>
      <c r="E429" s="9">
        <f t="shared" ca="1" si="48"/>
        <v>8.5843749999999996</v>
      </c>
      <c r="F429" s="9"/>
      <c r="G429" s="23">
        <f t="shared" ca="1" si="43"/>
        <v>43104</v>
      </c>
      <c r="H429" s="19" t="str">
        <f ca="1">IF(ROWS(H$22:H429)&gt;SUMPRODUCT((A$22:A$475&lt;&gt;"")+0),"",INDEX($A$22:$A$475,_xlfn.AGGREGATE(15,6,(ROW($A$22:$A$475)-ROW($A$22)+1)/($A$22:$A$475&lt;&gt;""),ROWS(H$22:H429))))</f>
        <v/>
      </c>
    </row>
    <row r="430" spans="1:8" x14ac:dyDescent="0.25">
      <c r="A430" s="18" t="str">
        <f t="shared" ca="1" si="44"/>
        <v/>
      </c>
      <c r="B430" s="23">
        <f t="shared" si="45"/>
        <v>43511</v>
      </c>
      <c r="C430" s="9">
        <f t="shared" ca="1" si="46"/>
        <v>8.5843749999999996</v>
      </c>
      <c r="D430" s="9">
        <f t="shared" ca="1" si="47"/>
        <v>46.2</v>
      </c>
      <c r="E430" s="9">
        <f t="shared" ca="1" si="48"/>
        <v>7.140625</v>
      </c>
      <c r="F430" s="9"/>
      <c r="G430" s="23">
        <f t="shared" ca="1" si="43"/>
        <v>43104</v>
      </c>
      <c r="H430" s="19" t="str">
        <f ca="1">IF(ROWS(H$22:H430)&gt;SUMPRODUCT((A$22:A$475&lt;&gt;"")+0),"",INDEX($A$22:$A$475,_xlfn.AGGREGATE(15,6,(ROW($A$22:$A$475)-ROW($A$22)+1)/($A$22:$A$475&lt;&gt;""),ROWS(H$22:H430))))</f>
        <v/>
      </c>
    </row>
    <row r="431" spans="1:8" x14ac:dyDescent="0.25">
      <c r="A431" s="18" t="str">
        <f t="shared" ca="1" si="44"/>
        <v/>
      </c>
      <c r="B431" s="23">
        <f t="shared" si="45"/>
        <v>43512</v>
      </c>
      <c r="C431" s="9">
        <f t="shared" ca="1" si="46"/>
        <v>7.140625</v>
      </c>
      <c r="D431" s="9">
        <f t="shared" ca="1" si="47"/>
        <v>37.799999999999997</v>
      </c>
      <c r="E431" s="9">
        <f t="shared" ca="1" si="48"/>
        <v>5.9593749999999996</v>
      </c>
      <c r="F431" s="9"/>
      <c r="G431" s="23">
        <f t="shared" ca="1" si="43"/>
        <v>43104</v>
      </c>
      <c r="H431" s="19" t="str">
        <f ca="1">IF(ROWS(H$22:H431)&gt;SUMPRODUCT((A$22:A$475&lt;&gt;"")+0),"",INDEX($A$22:$A$475,_xlfn.AGGREGATE(15,6,(ROW($A$22:$A$475)-ROW($A$22)+1)/($A$22:$A$475&lt;&gt;""),ROWS(H$22:H431))))</f>
        <v/>
      </c>
    </row>
    <row r="432" spans="1:8" x14ac:dyDescent="0.25">
      <c r="A432" s="18" t="str">
        <f t="shared" ca="1" si="44"/>
        <v/>
      </c>
      <c r="B432" s="23">
        <f t="shared" si="45"/>
        <v>43513</v>
      </c>
      <c r="C432" s="9">
        <f t="shared" ca="1" si="46"/>
        <v>5.9593749999999996</v>
      </c>
      <c r="D432" s="9">
        <f t="shared" ca="1" si="47"/>
        <v>45.78</v>
      </c>
      <c r="E432" s="9">
        <f t="shared" ca="1" si="48"/>
        <v>4.5287499999999996</v>
      </c>
      <c r="F432" s="9"/>
      <c r="G432" s="23">
        <f t="shared" ca="1" si="43"/>
        <v>43104</v>
      </c>
      <c r="H432" s="19" t="str">
        <f ca="1">IF(ROWS(H$22:H432)&gt;SUMPRODUCT((A$22:A$475&lt;&gt;"")+0),"",INDEX($A$22:$A$475,_xlfn.AGGREGATE(15,6,(ROW($A$22:$A$475)-ROW($A$22)+1)/($A$22:$A$475&lt;&gt;""),ROWS(H$22:H432))))</f>
        <v/>
      </c>
    </row>
    <row r="433" spans="1:8" x14ac:dyDescent="0.25">
      <c r="A433" s="18" t="str">
        <f t="shared" ca="1" si="44"/>
        <v/>
      </c>
      <c r="B433" s="23">
        <f t="shared" si="45"/>
        <v>43514</v>
      </c>
      <c r="C433" s="9">
        <f t="shared" ca="1" si="46"/>
        <v>4.5287499999999996</v>
      </c>
      <c r="D433" s="9">
        <f t="shared" ca="1" si="47"/>
        <v>49.56</v>
      </c>
      <c r="E433" s="9">
        <f t="shared" ca="1" si="48"/>
        <v>2.9799999999999995</v>
      </c>
      <c r="F433" s="9"/>
      <c r="G433" s="23">
        <f t="shared" ca="1" si="43"/>
        <v>43104</v>
      </c>
      <c r="H433" s="19" t="str">
        <f ca="1">IF(ROWS(H$22:H433)&gt;SUMPRODUCT((A$22:A$475&lt;&gt;"")+0),"",INDEX($A$22:$A$475,_xlfn.AGGREGATE(15,6,(ROW($A$22:$A$475)-ROW($A$22)+1)/($A$22:$A$475&lt;&gt;""),ROWS(H$22:H433))))</f>
        <v/>
      </c>
    </row>
    <row r="434" spans="1:8" x14ac:dyDescent="0.25">
      <c r="A434" s="18" t="str">
        <f t="shared" ca="1" si="44"/>
        <v/>
      </c>
      <c r="B434" s="23">
        <f t="shared" si="45"/>
        <v>43515</v>
      </c>
      <c r="C434" s="9">
        <f t="shared" ca="1" si="46"/>
        <v>2.9799999999999995</v>
      </c>
      <c r="D434" s="9">
        <f t="shared" ca="1" si="47"/>
        <v>45.78</v>
      </c>
      <c r="E434" s="9">
        <f t="shared" ca="1" si="48"/>
        <v>1.5493749999999995</v>
      </c>
      <c r="F434" s="9"/>
      <c r="G434" s="23">
        <f t="shared" ca="1" si="43"/>
        <v>43104</v>
      </c>
      <c r="H434" s="19" t="str">
        <f ca="1">IF(ROWS(H$22:H434)&gt;SUMPRODUCT((A$22:A$475&lt;&gt;"")+0),"",INDEX($A$22:$A$475,_xlfn.AGGREGATE(15,6,(ROW($A$22:$A$475)-ROW($A$22)+1)/($A$22:$A$475&lt;&gt;""),ROWS(H$22:H434))))</f>
        <v/>
      </c>
    </row>
    <row r="435" spans="1:8" x14ac:dyDescent="0.25">
      <c r="A435" s="18">
        <f t="shared" ca="1" si="44"/>
        <v>36.126562499999999</v>
      </c>
      <c r="B435" s="23">
        <f t="shared" si="45"/>
        <v>43516</v>
      </c>
      <c r="C435" s="9">
        <f t="shared" ca="1" si="46"/>
        <v>16</v>
      </c>
      <c r="D435" s="9">
        <f t="shared" ca="1" si="47"/>
        <v>47.46</v>
      </c>
      <c r="E435" s="9">
        <f t="shared" ca="1" si="48"/>
        <v>14.516875000000001</v>
      </c>
      <c r="F435" s="9"/>
      <c r="G435" s="23">
        <f t="shared" ca="1" si="43"/>
        <v>43104</v>
      </c>
      <c r="H435" s="19" t="str">
        <f ca="1">IF(ROWS(H$22:H435)&gt;SUMPRODUCT((A$22:A$475&lt;&gt;"")+0),"",INDEX($A$22:$A$475,_xlfn.AGGREGATE(15,6,(ROW($A$22:$A$475)-ROW($A$22)+1)/($A$22:$A$475&lt;&gt;""),ROWS(H$22:H435))))</f>
        <v/>
      </c>
    </row>
    <row r="436" spans="1:8" x14ac:dyDescent="0.25">
      <c r="A436" s="18" t="str">
        <f t="shared" ca="1" si="44"/>
        <v/>
      </c>
      <c r="B436" s="23">
        <f t="shared" si="45"/>
        <v>43517</v>
      </c>
      <c r="C436" s="9">
        <f t="shared" ca="1" si="46"/>
        <v>14.516875000000001</v>
      </c>
      <c r="D436" s="9">
        <f t="shared" ca="1" si="47"/>
        <v>34.020000000000003</v>
      </c>
      <c r="E436" s="9">
        <f t="shared" ca="1" si="48"/>
        <v>13.453750000000001</v>
      </c>
      <c r="F436" s="9"/>
      <c r="G436" s="23">
        <f t="shared" ca="1" si="43"/>
        <v>43104</v>
      </c>
      <c r="H436" s="19" t="str">
        <f ca="1">IF(ROWS(H$22:H436)&gt;SUMPRODUCT((A$22:A$475&lt;&gt;"")+0),"",INDEX($A$22:$A$475,_xlfn.AGGREGATE(15,6,(ROW($A$22:$A$475)-ROW($A$22)+1)/($A$22:$A$475&lt;&gt;""),ROWS(H$22:H436))))</f>
        <v/>
      </c>
    </row>
    <row r="437" spans="1:8" x14ac:dyDescent="0.25">
      <c r="A437" s="18" t="str">
        <f t="shared" ca="1" si="44"/>
        <v/>
      </c>
      <c r="B437" s="23">
        <f t="shared" si="45"/>
        <v>43518</v>
      </c>
      <c r="C437" s="9">
        <f t="shared" ca="1" si="46"/>
        <v>13.453750000000001</v>
      </c>
      <c r="D437" s="9">
        <f t="shared" ca="1" si="47"/>
        <v>40.74</v>
      </c>
      <c r="E437" s="9">
        <f t="shared" ca="1" si="48"/>
        <v>12.180625000000001</v>
      </c>
      <c r="F437" s="9"/>
      <c r="G437" s="23">
        <f t="shared" ref="G437:G475" ca="1" si="49">VLOOKUP(H437,A$22:B$475,2,FALSE)</f>
        <v>43104</v>
      </c>
      <c r="H437" s="19" t="str">
        <f ca="1">IF(ROWS(H$22:H437)&gt;SUMPRODUCT((A$22:A$475&lt;&gt;"")+0),"",INDEX($A$22:$A$475,_xlfn.AGGREGATE(15,6,(ROW($A$22:$A$475)-ROW($A$22)+1)/($A$22:$A$475&lt;&gt;""),ROWS(H$22:H437))))</f>
        <v/>
      </c>
    </row>
    <row r="438" spans="1:8" x14ac:dyDescent="0.25">
      <c r="A438" s="18" t="str">
        <f t="shared" ca="1" si="44"/>
        <v/>
      </c>
      <c r="B438" s="23">
        <f t="shared" si="45"/>
        <v>43519</v>
      </c>
      <c r="C438" s="9">
        <f t="shared" ca="1" si="46"/>
        <v>12.180625000000001</v>
      </c>
      <c r="D438" s="9">
        <f t="shared" ca="1" si="47"/>
        <v>52.92</v>
      </c>
      <c r="E438" s="9">
        <f t="shared" ca="1" si="48"/>
        <v>10.526875</v>
      </c>
      <c r="F438" s="9"/>
      <c r="G438" s="23">
        <f t="shared" ca="1" si="49"/>
        <v>43104</v>
      </c>
      <c r="H438" s="19" t="str">
        <f ca="1">IF(ROWS(H$22:H438)&gt;SUMPRODUCT((A$22:A$475&lt;&gt;"")+0),"",INDEX($A$22:$A$475,_xlfn.AGGREGATE(15,6,(ROW($A$22:$A$475)-ROW($A$22)+1)/($A$22:$A$475&lt;&gt;""),ROWS(H$22:H438))))</f>
        <v/>
      </c>
    </row>
    <row r="439" spans="1:8" x14ac:dyDescent="0.25">
      <c r="A439" s="18" t="str">
        <f t="shared" ca="1" si="44"/>
        <v/>
      </c>
      <c r="B439" s="23">
        <f t="shared" si="45"/>
        <v>43520</v>
      </c>
      <c r="C439" s="9">
        <f t="shared" ca="1" si="46"/>
        <v>10.526875</v>
      </c>
      <c r="D439" s="9">
        <f t="shared" ca="1" si="47"/>
        <v>46.62</v>
      </c>
      <c r="E439" s="9">
        <f t="shared" ca="1" si="48"/>
        <v>9.07</v>
      </c>
      <c r="F439" s="9"/>
      <c r="G439" s="23">
        <f t="shared" ca="1" si="49"/>
        <v>43104</v>
      </c>
      <c r="H439" s="19" t="str">
        <f ca="1">IF(ROWS(H$22:H439)&gt;SUMPRODUCT((A$22:A$475&lt;&gt;"")+0),"",INDEX($A$22:$A$475,_xlfn.AGGREGATE(15,6,(ROW($A$22:$A$475)-ROW($A$22)+1)/($A$22:$A$475&lt;&gt;""),ROWS(H$22:H439))))</f>
        <v/>
      </c>
    </row>
    <row r="440" spans="1:8" x14ac:dyDescent="0.25">
      <c r="A440" s="18" t="str">
        <f t="shared" ca="1" si="44"/>
        <v/>
      </c>
      <c r="B440" s="23">
        <f t="shared" si="45"/>
        <v>43521</v>
      </c>
      <c r="C440" s="9">
        <f t="shared" ca="1" si="46"/>
        <v>9.07</v>
      </c>
      <c r="D440" s="9">
        <f t="shared" ca="1" si="47"/>
        <v>37.380000000000003</v>
      </c>
      <c r="E440" s="9">
        <f t="shared" ca="1" si="48"/>
        <v>7.9018750000000004</v>
      </c>
      <c r="F440" s="9"/>
      <c r="G440" s="23">
        <f t="shared" ca="1" si="49"/>
        <v>43104</v>
      </c>
      <c r="H440" s="19" t="str">
        <f ca="1">IF(ROWS(H$22:H440)&gt;SUMPRODUCT((A$22:A$475&lt;&gt;"")+0),"",INDEX($A$22:$A$475,_xlfn.AGGREGATE(15,6,(ROW($A$22:$A$475)-ROW($A$22)+1)/($A$22:$A$475&lt;&gt;""),ROWS(H$22:H440))))</f>
        <v/>
      </c>
    </row>
    <row r="441" spans="1:8" x14ac:dyDescent="0.25">
      <c r="A441" s="18" t="str">
        <f t="shared" ca="1" si="44"/>
        <v/>
      </c>
      <c r="B441" s="23">
        <f t="shared" si="45"/>
        <v>43522</v>
      </c>
      <c r="C441" s="9">
        <f t="shared" ca="1" si="46"/>
        <v>7.9018750000000004</v>
      </c>
      <c r="D441" s="9">
        <f t="shared" ca="1" si="47"/>
        <v>45.78</v>
      </c>
      <c r="E441" s="9">
        <f t="shared" ca="1" si="48"/>
        <v>6.4712500000000004</v>
      </c>
      <c r="F441" s="9"/>
      <c r="G441" s="23">
        <f t="shared" ca="1" si="49"/>
        <v>43104</v>
      </c>
      <c r="H441" s="19" t="str">
        <f ca="1">IF(ROWS(H$22:H441)&gt;SUMPRODUCT((A$22:A$475&lt;&gt;"")+0),"",INDEX($A$22:$A$475,_xlfn.AGGREGATE(15,6,(ROW($A$22:$A$475)-ROW($A$22)+1)/($A$22:$A$475&lt;&gt;""),ROWS(H$22:H441))))</f>
        <v/>
      </c>
    </row>
    <row r="442" spans="1:8" x14ac:dyDescent="0.25">
      <c r="A442" s="18" t="str">
        <f t="shared" ca="1" si="44"/>
        <v/>
      </c>
      <c r="B442" s="23">
        <f t="shared" si="45"/>
        <v>43523</v>
      </c>
      <c r="C442" s="9">
        <f t="shared" ca="1" si="46"/>
        <v>6.4712500000000004</v>
      </c>
      <c r="D442" s="9">
        <f t="shared" ca="1" si="47"/>
        <v>41.16</v>
      </c>
      <c r="E442" s="9">
        <f t="shared" ca="1" si="48"/>
        <v>5.1850000000000005</v>
      </c>
      <c r="F442" s="9"/>
      <c r="G442" s="23">
        <f t="shared" ca="1" si="49"/>
        <v>43104</v>
      </c>
      <c r="H442" s="19" t="str">
        <f ca="1">IF(ROWS(H$22:H442)&gt;SUMPRODUCT((A$22:A$475&lt;&gt;"")+0),"",INDEX($A$22:$A$475,_xlfn.AGGREGATE(15,6,(ROW($A$22:$A$475)-ROW($A$22)+1)/($A$22:$A$475&lt;&gt;""),ROWS(H$22:H442))))</f>
        <v/>
      </c>
    </row>
    <row r="443" spans="1:8" x14ac:dyDescent="0.25">
      <c r="A443" s="18" t="str">
        <f t="shared" ca="1" si="44"/>
        <v/>
      </c>
      <c r="B443" s="23">
        <f t="shared" si="45"/>
        <v>43524</v>
      </c>
      <c r="C443" s="9">
        <f t="shared" ca="1" si="46"/>
        <v>5.1850000000000005</v>
      </c>
      <c r="D443" s="9">
        <f t="shared" ca="1" si="47"/>
        <v>39.479999999999997</v>
      </c>
      <c r="E443" s="9">
        <f t="shared" ca="1" si="48"/>
        <v>3.9512500000000008</v>
      </c>
      <c r="F443" s="9"/>
      <c r="G443" s="23">
        <f t="shared" ca="1" si="49"/>
        <v>43104</v>
      </c>
      <c r="H443" s="19" t="str">
        <f ca="1">IF(ROWS(H$22:H443)&gt;SUMPRODUCT((A$22:A$475&lt;&gt;"")+0),"",INDEX($A$22:$A$475,_xlfn.AGGREGATE(15,6,(ROW($A$22:$A$475)-ROW($A$22)+1)/($A$22:$A$475&lt;&gt;""),ROWS(H$22:H443))))</f>
        <v/>
      </c>
    </row>
    <row r="444" spans="1:8" x14ac:dyDescent="0.25">
      <c r="A444" s="18" t="str">
        <f t="shared" ca="1" si="44"/>
        <v/>
      </c>
      <c r="B444" s="23">
        <f t="shared" si="45"/>
        <v>43525</v>
      </c>
      <c r="C444" s="9">
        <f t="shared" ca="1" si="46"/>
        <v>3.9512500000000008</v>
      </c>
      <c r="D444" s="9">
        <f t="shared" ca="1" si="47"/>
        <v>37.380000000000003</v>
      </c>
      <c r="E444" s="9">
        <f t="shared" ca="1" si="48"/>
        <v>2.783125000000001</v>
      </c>
      <c r="F444" s="9"/>
      <c r="G444" s="23">
        <f t="shared" ca="1" si="49"/>
        <v>43104</v>
      </c>
      <c r="H444" s="19" t="str">
        <f ca="1">IF(ROWS(H$22:H444)&gt;SUMPRODUCT((A$22:A$475&lt;&gt;"")+0),"",INDEX($A$22:$A$475,_xlfn.AGGREGATE(15,6,(ROW($A$22:$A$475)-ROW($A$22)+1)/($A$22:$A$475&lt;&gt;""),ROWS(H$22:H444))))</f>
        <v/>
      </c>
    </row>
    <row r="445" spans="1:8" x14ac:dyDescent="0.25">
      <c r="A445" s="18" t="str">
        <f t="shared" ca="1" si="44"/>
        <v/>
      </c>
      <c r="B445" s="23">
        <f t="shared" si="45"/>
        <v>43526</v>
      </c>
      <c r="C445" s="9">
        <f t="shared" ca="1" si="46"/>
        <v>2.783125000000001</v>
      </c>
      <c r="D445" s="9">
        <f t="shared" ca="1" si="47"/>
        <v>48.3</v>
      </c>
      <c r="E445" s="9">
        <f t="shared" ca="1" si="48"/>
        <v>1.273750000000001</v>
      </c>
      <c r="F445" s="9"/>
      <c r="G445" s="23">
        <f t="shared" ca="1" si="49"/>
        <v>43104</v>
      </c>
      <c r="H445" s="19" t="str">
        <f ca="1">IF(ROWS(H$22:H445)&gt;SUMPRODUCT((A$22:A$475&lt;&gt;"")+0),"",INDEX($A$22:$A$475,_xlfn.AGGREGATE(15,6,(ROW($A$22:$A$475)-ROW($A$22)+1)/($A$22:$A$475&lt;&gt;""),ROWS(H$22:H445))))</f>
        <v/>
      </c>
    </row>
    <row r="446" spans="1:8" x14ac:dyDescent="0.25">
      <c r="A446" s="18">
        <f t="shared" ca="1" si="44"/>
        <v>36.815624999999997</v>
      </c>
      <c r="B446" s="23">
        <f t="shared" si="45"/>
        <v>43527</v>
      </c>
      <c r="C446" s="9">
        <f t="shared" ca="1" si="46"/>
        <v>16</v>
      </c>
      <c r="D446" s="9">
        <f t="shared" ca="1" si="47"/>
        <v>52.08</v>
      </c>
      <c r="E446" s="9">
        <f t="shared" ca="1" si="48"/>
        <v>14.3725</v>
      </c>
      <c r="F446" s="9"/>
      <c r="G446" s="23">
        <f t="shared" ca="1" si="49"/>
        <v>43104</v>
      </c>
      <c r="H446" s="19" t="str">
        <f ca="1">IF(ROWS(H$22:H446)&gt;SUMPRODUCT((A$22:A$475&lt;&gt;"")+0),"",INDEX($A$22:$A$475,_xlfn.AGGREGATE(15,6,(ROW($A$22:$A$475)-ROW($A$22)+1)/($A$22:$A$475&lt;&gt;""),ROWS(H$22:H446))))</f>
        <v/>
      </c>
    </row>
    <row r="447" spans="1:8" x14ac:dyDescent="0.25">
      <c r="A447" s="18" t="str">
        <f t="shared" ca="1" si="44"/>
        <v/>
      </c>
      <c r="B447" s="23">
        <f t="shared" si="45"/>
        <v>43528</v>
      </c>
      <c r="C447" s="9">
        <f t="shared" ca="1" si="46"/>
        <v>14.3725</v>
      </c>
      <c r="D447" s="9">
        <f t="shared" ca="1" si="47"/>
        <v>43.68</v>
      </c>
      <c r="E447" s="9">
        <f t="shared" ca="1" si="48"/>
        <v>13.0075</v>
      </c>
      <c r="F447" s="9"/>
      <c r="G447" s="23">
        <f t="shared" ca="1" si="49"/>
        <v>43104</v>
      </c>
      <c r="H447" s="19" t="str">
        <f ca="1">IF(ROWS(H$22:H447)&gt;SUMPRODUCT((A$22:A$475&lt;&gt;"")+0),"",INDEX($A$22:$A$475,_xlfn.AGGREGATE(15,6,(ROW($A$22:$A$475)-ROW($A$22)+1)/($A$22:$A$475&lt;&gt;""),ROWS(H$22:H447))))</f>
        <v/>
      </c>
    </row>
    <row r="448" spans="1:8" x14ac:dyDescent="0.25">
      <c r="A448" s="18" t="str">
        <f t="shared" ca="1" si="44"/>
        <v/>
      </c>
      <c r="B448" s="23">
        <f t="shared" si="45"/>
        <v>43529</v>
      </c>
      <c r="C448" s="9">
        <f t="shared" ca="1" si="46"/>
        <v>13.0075</v>
      </c>
      <c r="D448" s="9">
        <f t="shared" ca="1" si="47"/>
        <v>45.78</v>
      </c>
      <c r="E448" s="9">
        <f t="shared" ca="1" si="48"/>
        <v>11.576875000000001</v>
      </c>
      <c r="F448" s="9"/>
      <c r="G448" s="23">
        <f t="shared" ca="1" si="49"/>
        <v>43104</v>
      </c>
      <c r="H448" s="19" t="str">
        <f ca="1">IF(ROWS(H$22:H448)&gt;SUMPRODUCT((A$22:A$475&lt;&gt;"")+0),"",INDEX($A$22:$A$475,_xlfn.AGGREGATE(15,6,(ROW($A$22:$A$475)-ROW($A$22)+1)/($A$22:$A$475&lt;&gt;""),ROWS(H$22:H448))))</f>
        <v/>
      </c>
    </row>
    <row r="449" spans="1:8" x14ac:dyDescent="0.25">
      <c r="A449" s="18" t="str">
        <f t="shared" ca="1" si="44"/>
        <v/>
      </c>
      <c r="B449" s="23">
        <f t="shared" si="45"/>
        <v>43530</v>
      </c>
      <c r="C449" s="9">
        <f t="shared" ca="1" si="46"/>
        <v>11.576875000000001</v>
      </c>
      <c r="D449" s="9">
        <f t="shared" ca="1" si="47"/>
        <v>39.479999999999997</v>
      </c>
      <c r="E449" s="9">
        <f t="shared" ca="1" si="48"/>
        <v>10.343125000000001</v>
      </c>
      <c r="F449" s="9"/>
      <c r="G449" s="23">
        <f t="shared" ca="1" si="49"/>
        <v>43104</v>
      </c>
      <c r="H449" s="19" t="str">
        <f ca="1">IF(ROWS(H$22:H449)&gt;SUMPRODUCT((A$22:A$475&lt;&gt;"")+0),"",INDEX($A$22:$A$475,_xlfn.AGGREGATE(15,6,(ROW($A$22:$A$475)-ROW($A$22)+1)/($A$22:$A$475&lt;&gt;""),ROWS(H$22:H449))))</f>
        <v/>
      </c>
    </row>
    <row r="450" spans="1:8" x14ac:dyDescent="0.25">
      <c r="A450" s="18" t="str">
        <f t="shared" ca="1" si="44"/>
        <v/>
      </c>
      <c r="B450" s="23">
        <f t="shared" si="45"/>
        <v>43531</v>
      </c>
      <c r="C450" s="9">
        <f t="shared" ca="1" si="46"/>
        <v>10.343125000000001</v>
      </c>
      <c r="D450" s="9">
        <f t="shared" ca="1" si="47"/>
        <v>52.5</v>
      </c>
      <c r="E450" s="9">
        <f t="shared" ca="1" si="48"/>
        <v>8.7025000000000006</v>
      </c>
      <c r="F450" s="9"/>
      <c r="G450" s="23">
        <f t="shared" ca="1" si="49"/>
        <v>43104</v>
      </c>
      <c r="H450" s="19" t="str">
        <f ca="1">IF(ROWS(H$22:H450)&gt;SUMPRODUCT((A$22:A$475&lt;&gt;"")+0),"",INDEX($A$22:$A$475,_xlfn.AGGREGATE(15,6,(ROW($A$22:$A$475)-ROW($A$22)+1)/($A$22:$A$475&lt;&gt;""),ROWS(H$22:H450))))</f>
        <v/>
      </c>
    </row>
    <row r="451" spans="1:8" x14ac:dyDescent="0.25">
      <c r="A451" s="18" t="str">
        <f t="shared" ca="1" si="44"/>
        <v/>
      </c>
      <c r="B451" s="23">
        <f t="shared" si="45"/>
        <v>43532</v>
      </c>
      <c r="C451" s="9">
        <f t="shared" ca="1" si="46"/>
        <v>8.7025000000000006</v>
      </c>
      <c r="D451" s="9">
        <f t="shared" ca="1" si="47"/>
        <v>33.6</v>
      </c>
      <c r="E451" s="9">
        <f t="shared" ca="1" si="48"/>
        <v>7.6525000000000007</v>
      </c>
      <c r="F451" s="9"/>
      <c r="G451" s="23">
        <f t="shared" ca="1" si="49"/>
        <v>43104</v>
      </c>
      <c r="H451" s="19" t="str">
        <f ca="1">IF(ROWS(H$22:H451)&gt;SUMPRODUCT((A$22:A$475&lt;&gt;"")+0),"",INDEX($A$22:$A$475,_xlfn.AGGREGATE(15,6,(ROW($A$22:$A$475)-ROW($A$22)+1)/($A$22:$A$475&lt;&gt;""),ROWS(H$22:H451))))</f>
        <v/>
      </c>
    </row>
    <row r="452" spans="1:8" x14ac:dyDescent="0.25">
      <c r="A452" s="18" t="str">
        <f t="shared" ca="1" si="44"/>
        <v/>
      </c>
      <c r="B452" s="23">
        <f t="shared" si="45"/>
        <v>43533</v>
      </c>
      <c r="C452" s="9">
        <f t="shared" ca="1" si="46"/>
        <v>7.6525000000000007</v>
      </c>
      <c r="D452" s="9">
        <f t="shared" ca="1" si="47"/>
        <v>40.32</v>
      </c>
      <c r="E452" s="9">
        <f t="shared" ca="1" si="48"/>
        <v>6.392500000000001</v>
      </c>
      <c r="F452" s="9"/>
      <c r="G452" s="23">
        <f t="shared" ca="1" si="49"/>
        <v>43104</v>
      </c>
      <c r="H452" s="19" t="str">
        <f ca="1">IF(ROWS(H$22:H452)&gt;SUMPRODUCT((A$22:A$475&lt;&gt;"")+0),"",INDEX($A$22:$A$475,_xlfn.AGGREGATE(15,6,(ROW($A$22:$A$475)-ROW($A$22)+1)/($A$22:$A$475&lt;&gt;""),ROWS(H$22:H452))))</f>
        <v/>
      </c>
    </row>
    <row r="453" spans="1:8" x14ac:dyDescent="0.25">
      <c r="A453" s="18" t="str">
        <f t="shared" ca="1" si="44"/>
        <v/>
      </c>
      <c r="B453" s="23">
        <f t="shared" si="45"/>
        <v>43534</v>
      </c>
      <c r="C453" s="9">
        <f t="shared" ca="1" si="46"/>
        <v>6.392500000000001</v>
      </c>
      <c r="D453" s="9">
        <f t="shared" ca="1" si="47"/>
        <v>42.84</v>
      </c>
      <c r="E453" s="9">
        <f t="shared" ca="1" si="48"/>
        <v>5.0537500000000009</v>
      </c>
      <c r="F453" s="9"/>
      <c r="G453" s="23">
        <f t="shared" ca="1" si="49"/>
        <v>43104</v>
      </c>
      <c r="H453" s="19" t="str">
        <f ca="1">IF(ROWS(H$22:H453)&gt;SUMPRODUCT((A$22:A$475&lt;&gt;"")+0),"",INDEX($A$22:$A$475,_xlfn.AGGREGATE(15,6,(ROW($A$22:$A$475)-ROW($A$22)+1)/($A$22:$A$475&lt;&gt;""),ROWS(H$22:H453))))</f>
        <v/>
      </c>
    </row>
    <row r="454" spans="1:8" x14ac:dyDescent="0.25">
      <c r="A454" s="18" t="str">
        <f t="shared" ca="1" si="44"/>
        <v/>
      </c>
      <c r="B454" s="23">
        <f t="shared" si="45"/>
        <v>43535</v>
      </c>
      <c r="C454" s="9">
        <f t="shared" ca="1" si="46"/>
        <v>5.0537500000000009</v>
      </c>
      <c r="D454" s="9">
        <f t="shared" ca="1" si="47"/>
        <v>49.56</v>
      </c>
      <c r="E454" s="9">
        <f t="shared" ca="1" si="48"/>
        <v>3.5050000000000008</v>
      </c>
      <c r="F454" s="9"/>
      <c r="G454" s="23">
        <f t="shared" ca="1" si="49"/>
        <v>43104</v>
      </c>
      <c r="H454" s="19" t="str">
        <f ca="1">IF(ROWS(H$22:H454)&gt;SUMPRODUCT((A$22:A$475&lt;&gt;"")+0),"",INDEX($A$22:$A$475,_xlfn.AGGREGATE(15,6,(ROW($A$22:$A$475)-ROW($A$22)+1)/($A$22:$A$475&lt;&gt;""),ROWS(H$22:H454))))</f>
        <v/>
      </c>
    </row>
    <row r="455" spans="1:8" x14ac:dyDescent="0.25">
      <c r="A455" s="18" t="str">
        <f t="shared" ca="1" si="44"/>
        <v/>
      </c>
      <c r="B455" s="23">
        <f t="shared" si="45"/>
        <v>43536</v>
      </c>
      <c r="C455" s="9">
        <f t="shared" ca="1" si="46"/>
        <v>3.5050000000000008</v>
      </c>
      <c r="D455" s="9">
        <f t="shared" ca="1" si="47"/>
        <v>37.380000000000003</v>
      </c>
      <c r="E455" s="9">
        <f t="shared" ca="1" si="48"/>
        <v>2.3368750000000009</v>
      </c>
      <c r="F455" s="9"/>
      <c r="G455" s="23">
        <f t="shared" ca="1" si="49"/>
        <v>43104</v>
      </c>
      <c r="H455" s="19" t="str">
        <f ca="1">IF(ROWS(H$22:H455)&gt;SUMPRODUCT((A$22:A$475&lt;&gt;"")+0),"",INDEX($A$22:$A$475,_xlfn.AGGREGATE(15,6,(ROW($A$22:$A$475)-ROW($A$22)+1)/($A$22:$A$475&lt;&gt;""),ROWS(H$22:H455))))</f>
        <v/>
      </c>
    </row>
    <row r="456" spans="1:8" x14ac:dyDescent="0.25">
      <c r="A456" s="18" t="str">
        <f t="shared" ca="1" si="44"/>
        <v/>
      </c>
      <c r="B456" s="23">
        <f t="shared" si="45"/>
        <v>43537</v>
      </c>
      <c r="C456" s="9">
        <f t="shared" ca="1" si="46"/>
        <v>2.3368750000000009</v>
      </c>
      <c r="D456" s="9">
        <f t="shared" ca="1" si="47"/>
        <v>47.88</v>
      </c>
      <c r="E456" s="9">
        <f t="shared" ca="1" si="48"/>
        <v>0.84062500000000084</v>
      </c>
      <c r="F456" s="9"/>
      <c r="G456" s="23">
        <f t="shared" ca="1" si="49"/>
        <v>43104</v>
      </c>
      <c r="H456" s="19" t="str">
        <f ca="1">IF(ROWS(H$22:H456)&gt;SUMPRODUCT((A$22:A$475&lt;&gt;"")+0),"",INDEX($A$22:$A$475,_xlfn.AGGREGATE(15,6,(ROW($A$22:$A$475)-ROW($A$22)+1)/($A$22:$A$475&lt;&gt;""),ROWS(H$22:H456))))</f>
        <v/>
      </c>
    </row>
    <row r="457" spans="1:8" x14ac:dyDescent="0.25">
      <c r="A457" s="18">
        <f t="shared" ca="1" si="44"/>
        <v>37.8984375</v>
      </c>
      <c r="B457" s="23">
        <f t="shared" si="45"/>
        <v>43538</v>
      </c>
      <c r="C457" s="9">
        <f t="shared" ca="1" si="46"/>
        <v>16</v>
      </c>
      <c r="D457" s="9">
        <f t="shared" ca="1" si="47"/>
        <v>47.88</v>
      </c>
      <c r="E457" s="9">
        <f t="shared" ca="1" si="48"/>
        <v>14.50375</v>
      </c>
      <c r="F457" s="9"/>
      <c r="G457" s="23">
        <f t="shared" ca="1" si="49"/>
        <v>43104</v>
      </c>
      <c r="H457" s="19" t="str">
        <f ca="1">IF(ROWS(H$22:H457)&gt;SUMPRODUCT((A$22:A$475&lt;&gt;"")+0),"",INDEX($A$22:$A$475,_xlfn.AGGREGATE(15,6,(ROW($A$22:$A$475)-ROW($A$22)+1)/($A$22:$A$475&lt;&gt;""),ROWS(H$22:H457))))</f>
        <v/>
      </c>
    </row>
    <row r="458" spans="1:8" x14ac:dyDescent="0.25">
      <c r="A458" s="18" t="str">
        <f t="shared" ca="1" si="44"/>
        <v/>
      </c>
      <c r="B458" s="23">
        <f t="shared" si="45"/>
        <v>43539</v>
      </c>
      <c r="C458" s="9">
        <f t="shared" ca="1" si="46"/>
        <v>14.50375</v>
      </c>
      <c r="D458" s="9">
        <f t="shared" ca="1" si="47"/>
        <v>44.1</v>
      </c>
      <c r="E458" s="9">
        <f t="shared" ca="1" si="48"/>
        <v>13.125624999999999</v>
      </c>
      <c r="F458" s="9"/>
      <c r="G458" s="23">
        <f t="shared" ca="1" si="49"/>
        <v>43104</v>
      </c>
      <c r="H458" s="19" t="str">
        <f ca="1">IF(ROWS(H$22:H458)&gt;SUMPRODUCT((A$22:A$475&lt;&gt;"")+0),"",INDEX($A$22:$A$475,_xlfn.AGGREGATE(15,6,(ROW($A$22:$A$475)-ROW($A$22)+1)/($A$22:$A$475&lt;&gt;""),ROWS(H$22:H458))))</f>
        <v/>
      </c>
    </row>
    <row r="459" spans="1:8" x14ac:dyDescent="0.25">
      <c r="A459" s="18" t="str">
        <f t="shared" ca="1" si="44"/>
        <v/>
      </c>
      <c r="B459" s="23">
        <f t="shared" si="45"/>
        <v>43540</v>
      </c>
      <c r="C459" s="9">
        <f t="shared" ca="1" si="46"/>
        <v>13.125624999999999</v>
      </c>
      <c r="D459" s="9">
        <f t="shared" ca="1" si="47"/>
        <v>34.86</v>
      </c>
      <c r="E459" s="9">
        <f t="shared" ca="1" si="48"/>
        <v>12.036249999999999</v>
      </c>
      <c r="F459" s="9"/>
      <c r="G459" s="23">
        <f t="shared" ca="1" si="49"/>
        <v>43104</v>
      </c>
      <c r="H459" s="19" t="str">
        <f ca="1">IF(ROWS(H$22:H459)&gt;SUMPRODUCT((A$22:A$475&lt;&gt;"")+0),"",INDEX($A$22:$A$475,_xlfn.AGGREGATE(15,6,(ROW($A$22:$A$475)-ROW($A$22)+1)/($A$22:$A$475&lt;&gt;""),ROWS(H$22:H459))))</f>
        <v/>
      </c>
    </row>
    <row r="460" spans="1:8" x14ac:dyDescent="0.25">
      <c r="A460" s="18" t="str">
        <f t="shared" ca="1" si="44"/>
        <v/>
      </c>
      <c r="B460" s="23">
        <f t="shared" si="45"/>
        <v>43541</v>
      </c>
      <c r="C460" s="9">
        <f t="shared" ca="1" si="46"/>
        <v>12.036249999999999</v>
      </c>
      <c r="D460" s="9">
        <f t="shared" ca="1" si="47"/>
        <v>47.88</v>
      </c>
      <c r="E460" s="9">
        <f t="shared" ca="1" si="48"/>
        <v>10.54</v>
      </c>
      <c r="F460" s="9"/>
      <c r="G460" s="23">
        <f t="shared" ca="1" si="49"/>
        <v>43104</v>
      </c>
      <c r="H460" s="19" t="str">
        <f ca="1">IF(ROWS(H$22:H460)&gt;SUMPRODUCT((A$22:A$475&lt;&gt;"")+0),"",INDEX($A$22:$A$475,_xlfn.AGGREGATE(15,6,(ROW($A$22:$A$475)-ROW($A$22)+1)/($A$22:$A$475&lt;&gt;""),ROWS(H$22:H460))))</f>
        <v/>
      </c>
    </row>
    <row r="461" spans="1:8" x14ac:dyDescent="0.25">
      <c r="A461" s="18" t="str">
        <f t="shared" ca="1" si="44"/>
        <v/>
      </c>
      <c r="B461" s="23">
        <f t="shared" si="45"/>
        <v>43542</v>
      </c>
      <c r="C461" s="9">
        <f t="shared" ca="1" si="46"/>
        <v>10.54</v>
      </c>
      <c r="D461" s="9">
        <f t="shared" ca="1" si="47"/>
        <v>37.380000000000003</v>
      </c>
      <c r="E461" s="9">
        <f t="shared" ca="1" si="48"/>
        <v>9.3718749999999993</v>
      </c>
      <c r="F461" s="9"/>
      <c r="G461" s="23">
        <f t="shared" ca="1" si="49"/>
        <v>43104</v>
      </c>
      <c r="H461" s="19" t="str">
        <f ca="1">IF(ROWS(H$22:H461)&gt;SUMPRODUCT((A$22:A$475&lt;&gt;"")+0),"",INDEX($A$22:$A$475,_xlfn.AGGREGATE(15,6,(ROW($A$22:$A$475)-ROW($A$22)+1)/($A$22:$A$475&lt;&gt;""),ROWS(H$22:H461))))</f>
        <v/>
      </c>
    </row>
    <row r="462" spans="1:8" x14ac:dyDescent="0.25">
      <c r="A462" s="18" t="str">
        <f t="shared" ca="1" si="44"/>
        <v/>
      </c>
      <c r="B462" s="23">
        <f t="shared" si="45"/>
        <v>43543</v>
      </c>
      <c r="C462" s="9">
        <f t="shared" ca="1" si="46"/>
        <v>9.3718749999999993</v>
      </c>
      <c r="D462" s="9">
        <f t="shared" ca="1" si="47"/>
        <v>54.18</v>
      </c>
      <c r="E462" s="9">
        <f t="shared" ca="1" si="48"/>
        <v>7.6787499999999991</v>
      </c>
      <c r="F462" s="9"/>
      <c r="G462" s="23">
        <f t="shared" ca="1" si="49"/>
        <v>43104</v>
      </c>
      <c r="H462" s="19" t="str">
        <f ca="1">IF(ROWS(H$22:H462)&gt;SUMPRODUCT((A$22:A$475&lt;&gt;"")+0),"",INDEX($A$22:$A$475,_xlfn.AGGREGATE(15,6,(ROW($A$22:$A$475)-ROW($A$22)+1)/($A$22:$A$475&lt;&gt;""),ROWS(H$22:H462))))</f>
        <v/>
      </c>
    </row>
    <row r="463" spans="1:8" x14ac:dyDescent="0.25">
      <c r="A463" s="18" t="str">
        <f t="shared" ca="1" si="44"/>
        <v/>
      </c>
      <c r="B463" s="23">
        <f t="shared" si="45"/>
        <v>43544</v>
      </c>
      <c r="C463" s="9">
        <f t="shared" ca="1" si="46"/>
        <v>7.6787499999999991</v>
      </c>
      <c r="D463" s="9">
        <f t="shared" ca="1" si="47"/>
        <v>54.6</v>
      </c>
      <c r="E463" s="9">
        <f t="shared" ca="1" si="48"/>
        <v>5.9724999999999993</v>
      </c>
      <c r="F463" s="9"/>
      <c r="G463" s="23">
        <f t="shared" ca="1" si="49"/>
        <v>43104</v>
      </c>
      <c r="H463" s="19" t="str">
        <f ca="1">IF(ROWS(H$22:H463)&gt;SUMPRODUCT((A$22:A$475&lt;&gt;"")+0),"",INDEX($A$22:$A$475,_xlfn.AGGREGATE(15,6,(ROW($A$22:$A$475)-ROW($A$22)+1)/($A$22:$A$475&lt;&gt;""),ROWS(H$22:H463))))</f>
        <v/>
      </c>
    </row>
    <row r="464" spans="1:8" x14ac:dyDescent="0.25">
      <c r="A464" s="18" t="str">
        <f t="shared" ca="1" si="44"/>
        <v/>
      </c>
      <c r="B464" s="23">
        <f t="shared" si="45"/>
        <v>43545</v>
      </c>
      <c r="C464" s="9">
        <f t="shared" ca="1" si="46"/>
        <v>5.9724999999999993</v>
      </c>
      <c r="D464" s="9">
        <f t="shared" ca="1" si="47"/>
        <v>41.58</v>
      </c>
      <c r="E464" s="9">
        <f t="shared" ca="1" si="48"/>
        <v>4.6731249999999989</v>
      </c>
      <c r="F464" s="9"/>
      <c r="G464" s="23">
        <f t="shared" ca="1" si="49"/>
        <v>43104</v>
      </c>
      <c r="H464" s="19" t="str">
        <f ca="1">IF(ROWS(H$22:H464)&gt;SUMPRODUCT((A$22:A$475&lt;&gt;"")+0),"",INDEX($A$22:$A$475,_xlfn.AGGREGATE(15,6,(ROW($A$22:$A$475)-ROW($A$22)+1)/($A$22:$A$475&lt;&gt;""),ROWS(H$22:H464))))</f>
        <v/>
      </c>
    </row>
    <row r="465" spans="1:8" x14ac:dyDescent="0.25">
      <c r="A465" s="18" t="str">
        <f t="shared" ca="1" si="44"/>
        <v/>
      </c>
      <c r="B465" s="23">
        <f t="shared" si="45"/>
        <v>43546</v>
      </c>
      <c r="C465" s="9">
        <f t="shared" ca="1" si="46"/>
        <v>4.6731249999999989</v>
      </c>
      <c r="D465" s="9">
        <f t="shared" ca="1" si="47"/>
        <v>39.06</v>
      </c>
      <c r="E465" s="9">
        <f t="shared" ca="1" si="48"/>
        <v>3.4524999999999988</v>
      </c>
      <c r="F465" s="9"/>
      <c r="G465" s="23">
        <f t="shared" ca="1" si="49"/>
        <v>43104</v>
      </c>
      <c r="H465" s="19" t="str">
        <f ca="1">IF(ROWS(H$22:H465)&gt;SUMPRODUCT((A$22:A$475&lt;&gt;"")+0),"",INDEX($A$22:$A$475,_xlfn.AGGREGATE(15,6,(ROW($A$22:$A$475)-ROW($A$22)+1)/($A$22:$A$475&lt;&gt;""),ROWS(H$22:H465))))</f>
        <v/>
      </c>
    </row>
    <row r="466" spans="1:8" x14ac:dyDescent="0.25">
      <c r="A466" s="18" t="str">
        <f t="shared" ca="1" si="44"/>
        <v/>
      </c>
      <c r="B466" s="23">
        <f t="shared" si="45"/>
        <v>43547</v>
      </c>
      <c r="C466" s="9">
        <f t="shared" ca="1" si="46"/>
        <v>3.4524999999999988</v>
      </c>
      <c r="D466" s="9">
        <f t="shared" ca="1" si="47"/>
        <v>51.24</v>
      </c>
      <c r="E466" s="9">
        <f t="shared" ca="1" si="48"/>
        <v>1.8512499999999987</v>
      </c>
      <c r="F466" s="9"/>
      <c r="G466" s="23">
        <f t="shared" ca="1" si="49"/>
        <v>43104</v>
      </c>
      <c r="H466" s="19" t="str">
        <f ca="1">IF(ROWS(H$22:H466)&gt;SUMPRODUCT((A$22:A$475&lt;&gt;"")+0),"",INDEX($A$22:$A$475,_xlfn.AGGREGATE(15,6,(ROW($A$22:$A$475)-ROW($A$22)+1)/($A$22:$A$475&lt;&gt;""),ROWS(H$22:H466))))</f>
        <v/>
      </c>
    </row>
    <row r="467" spans="1:8" x14ac:dyDescent="0.25">
      <c r="A467" s="18">
        <f t="shared" ca="1" si="44"/>
        <v>35.371875000000003</v>
      </c>
      <c r="B467" s="23">
        <f t="shared" si="45"/>
        <v>43548</v>
      </c>
      <c r="C467" s="9">
        <f t="shared" ca="1" si="46"/>
        <v>16</v>
      </c>
      <c r="D467" s="9">
        <f t="shared" ca="1" si="47"/>
        <v>49.56</v>
      </c>
      <c r="E467" s="9">
        <f t="shared" ca="1" si="48"/>
        <v>14.45125</v>
      </c>
      <c r="F467" s="9"/>
      <c r="G467" s="23">
        <f t="shared" ca="1" si="49"/>
        <v>43104</v>
      </c>
      <c r="H467" s="19" t="str">
        <f ca="1">IF(ROWS(H$22:H467)&gt;SUMPRODUCT((A$22:A$475&lt;&gt;"")+0),"",INDEX($A$22:$A$475,_xlfn.AGGREGATE(15,6,(ROW($A$22:$A$475)-ROW($A$22)+1)/($A$22:$A$475&lt;&gt;""),ROWS(H$22:H467))))</f>
        <v/>
      </c>
    </row>
    <row r="468" spans="1:8" x14ac:dyDescent="0.25">
      <c r="A468" s="18" t="str">
        <f t="shared" ca="1" si="44"/>
        <v/>
      </c>
      <c r="B468" s="23">
        <f t="shared" si="45"/>
        <v>43549</v>
      </c>
      <c r="C468" s="9">
        <f t="shared" ca="1" si="46"/>
        <v>14.45125</v>
      </c>
      <c r="D468" s="9">
        <f t="shared" ca="1" si="47"/>
        <v>34.44</v>
      </c>
      <c r="E468" s="9">
        <f t="shared" ca="1" si="48"/>
        <v>13.375</v>
      </c>
      <c r="F468" s="9"/>
      <c r="G468" s="23">
        <f t="shared" ca="1" si="49"/>
        <v>43104</v>
      </c>
      <c r="H468" s="19" t="str">
        <f ca="1">IF(ROWS(H$22:H468)&gt;SUMPRODUCT((A$22:A$475&lt;&gt;"")+0),"",INDEX($A$22:$A$475,_xlfn.AGGREGATE(15,6,(ROW($A$22:$A$475)-ROW($A$22)+1)/($A$22:$A$475&lt;&gt;""),ROWS(H$22:H468))))</f>
        <v/>
      </c>
    </row>
    <row r="469" spans="1:8" x14ac:dyDescent="0.25">
      <c r="A469" s="18" t="str">
        <f t="shared" ca="1" si="44"/>
        <v/>
      </c>
      <c r="B469" s="23">
        <f t="shared" si="45"/>
        <v>43550</v>
      </c>
      <c r="C469" s="9">
        <f t="shared" ca="1" si="46"/>
        <v>13.375</v>
      </c>
      <c r="D469" s="9">
        <f t="shared" ca="1" si="47"/>
        <v>48.72</v>
      </c>
      <c r="E469" s="9">
        <f t="shared" ca="1" si="48"/>
        <v>11.852499999999999</v>
      </c>
      <c r="F469" s="9"/>
      <c r="G469" s="23">
        <f t="shared" ca="1" si="49"/>
        <v>43104</v>
      </c>
      <c r="H469" s="19" t="str">
        <f ca="1">IF(ROWS(H$22:H469)&gt;SUMPRODUCT((A$22:A$475&lt;&gt;"")+0),"",INDEX($A$22:$A$475,_xlfn.AGGREGATE(15,6,(ROW($A$22:$A$475)-ROW($A$22)+1)/($A$22:$A$475&lt;&gt;""),ROWS(H$22:H469))))</f>
        <v/>
      </c>
    </row>
    <row r="470" spans="1:8" x14ac:dyDescent="0.25">
      <c r="A470" s="18" t="str">
        <f t="shared" ca="1" si="44"/>
        <v/>
      </c>
      <c r="B470" s="23">
        <f t="shared" si="45"/>
        <v>43551</v>
      </c>
      <c r="C470" s="9">
        <f t="shared" ca="1" si="46"/>
        <v>11.852499999999999</v>
      </c>
      <c r="D470" s="9">
        <f t="shared" ca="1" si="47"/>
        <v>49.14</v>
      </c>
      <c r="E470" s="9">
        <f t="shared" ca="1" si="48"/>
        <v>10.316875</v>
      </c>
      <c r="F470" s="9"/>
      <c r="G470" s="23">
        <f t="shared" ca="1" si="49"/>
        <v>43104</v>
      </c>
      <c r="H470" s="19" t="str">
        <f ca="1">IF(ROWS(H$22:H470)&gt;SUMPRODUCT((A$22:A$475&lt;&gt;"")+0),"",INDEX($A$22:$A$475,_xlfn.AGGREGATE(15,6,(ROW($A$22:$A$475)-ROW($A$22)+1)/($A$22:$A$475&lt;&gt;""),ROWS(H$22:H470))))</f>
        <v/>
      </c>
    </row>
    <row r="471" spans="1:8" x14ac:dyDescent="0.25">
      <c r="A471" s="18" t="str">
        <f t="shared" ca="1" si="44"/>
        <v/>
      </c>
      <c r="B471" s="23">
        <f t="shared" si="45"/>
        <v>43552</v>
      </c>
      <c r="C471" s="9">
        <f t="shared" ca="1" si="46"/>
        <v>10.316875</v>
      </c>
      <c r="D471" s="9">
        <f t="shared" ca="1" si="47"/>
        <v>52.08</v>
      </c>
      <c r="E471" s="9">
        <f t="shared" ca="1" si="48"/>
        <v>8.6893750000000001</v>
      </c>
      <c r="F471" s="9"/>
      <c r="G471" s="23">
        <f t="shared" ca="1" si="49"/>
        <v>43104</v>
      </c>
      <c r="H471" s="19" t="str">
        <f ca="1">IF(ROWS(H$22:H471)&gt;SUMPRODUCT((A$22:A$475&lt;&gt;"")+0),"",INDEX($A$22:$A$475,_xlfn.AGGREGATE(15,6,(ROW($A$22:$A$475)-ROW($A$22)+1)/($A$22:$A$475&lt;&gt;""),ROWS(H$22:H471))))</f>
        <v/>
      </c>
    </row>
    <row r="472" spans="1:8" x14ac:dyDescent="0.25">
      <c r="A472" s="18" t="str">
        <f t="shared" ca="1" si="44"/>
        <v/>
      </c>
      <c r="B472" s="23">
        <f t="shared" si="45"/>
        <v>43553</v>
      </c>
      <c r="C472" s="9">
        <f t="shared" ca="1" si="46"/>
        <v>8.6893750000000001</v>
      </c>
      <c r="D472" s="9">
        <f t="shared" ca="1" si="47"/>
        <v>50.4</v>
      </c>
      <c r="E472" s="9">
        <f t="shared" ca="1" si="48"/>
        <v>7.1143749999999999</v>
      </c>
      <c r="F472" s="9"/>
      <c r="G472" s="23">
        <f t="shared" ca="1" si="49"/>
        <v>43104</v>
      </c>
      <c r="H472" s="19" t="str">
        <f ca="1">IF(ROWS(H$22:H472)&gt;SUMPRODUCT((A$22:A$475&lt;&gt;"")+0),"",INDEX($A$22:$A$475,_xlfn.AGGREGATE(15,6,(ROW($A$22:$A$475)-ROW($A$22)+1)/($A$22:$A$475&lt;&gt;""),ROWS(H$22:H472))))</f>
        <v/>
      </c>
    </row>
    <row r="473" spans="1:8" x14ac:dyDescent="0.25">
      <c r="A473" s="18" t="str">
        <f t="shared" ca="1" si="44"/>
        <v/>
      </c>
      <c r="B473" s="23">
        <f t="shared" si="45"/>
        <v>43554</v>
      </c>
      <c r="C473" s="9">
        <f t="shared" ca="1" si="46"/>
        <v>7.1143749999999999</v>
      </c>
      <c r="D473" s="9">
        <f t="shared" ca="1" si="47"/>
        <v>39.06</v>
      </c>
      <c r="E473" s="9">
        <f t="shared" ca="1" si="48"/>
        <v>5.8937499999999998</v>
      </c>
      <c r="F473" s="9"/>
      <c r="G473" s="23">
        <f t="shared" ca="1" si="49"/>
        <v>43104</v>
      </c>
      <c r="H473" s="19" t="str">
        <f ca="1">IF(ROWS(H$22:H473)&gt;SUMPRODUCT((A$22:A$475&lt;&gt;"")+0),"",INDEX($A$22:$A$475,_xlfn.AGGREGATE(15,6,(ROW($A$22:$A$475)-ROW($A$22)+1)/($A$22:$A$475&lt;&gt;""),ROWS(H$22:H473))))</f>
        <v/>
      </c>
    </row>
    <row r="474" spans="1:8" x14ac:dyDescent="0.25">
      <c r="A474" s="18" t="str">
        <f t="shared" ca="1" si="44"/>
        <v/>
      </c>
      <c r="B474" s="23">
        <f t="shared" si="45"/>
        <v>43555</v>
      </c>
      <c r="C474" s="9">
        <f t="shared" ca="1" si="46"/>
        <v>5.8937499999999998</v>
      </c>
      <c r="D474" s="9">
        <f t="shared" ca="1" si="47"/>
        <v>35.700000000000003</v>
      </c>
      <c r="E474" s="9">
        <f t="shared" ca="1" si="48"/>
        <v>4.7781249999999993</v>
      </c>
      <c r="F474" s="9"/>
      <c r="G474" s="23">
        <f t="shared" ca="1" si="49"/>
        <v>43104</v>
      </c>
      <c r="H474" s="19" t="str">
        <f ca="1">IF(ROWS(H$22:H474)&gt;SUMPRODUCT((A$22:A$475&lt;&gt;"")+0),"",INDEX($A$22:$A$475,_xlfn.AGGREGATE(15,6,(ROW($A$22:$A$475)-ROW($A$22)+1)/($A$22:$A$475&lt;&gt;""),ROWS(H$22:H474))))</f>
        <v/>
      </c>
    </row>
    <row r="475" spans="1:8" x14ac:dyDescent="0.25">
      <c r="A475" s="20" t="str">
        <f t="shared" ca="1" si="44"/>
        <v/>
      </c>
      <c r="B475" s="21">
        <f t="shared" si="45"/>
        <v>43556</v>
      </c>
      <c r="C475" s="24">
        <f t="shared" ca="1" si="46"/>
        <v>4.7781249999999993</v>
      </c>
      <c r="D475" s="24">
        <f t="shared" ca="1" si="47"/>
        <v>51.24</v>
      </c>
      <c r="E475" s="24">
        <f t="shared" ca="1" si="48"/>
        <v>3.176874999999999</v>
      </c>
      <c r="F475" s="24"/>
      <c r="G475" s="21">
        <f t="shared" ca="1" si="49"/>
        <v>43104</v>
      </c>
      <c r="H475" s="25" t="str">
        <f ca="1">IF(ROWS(H$22:H475)&gt;SUMPRODUCT((A$22:A$475&lt;&gt;"")+0),"",INDEX($A$22:$A$475,_xlfn.AGGREGATE(15,6,(ROW($A$22:$A$475)-ROW($A$22)+1)/($A$22:$A$475&lt;&gt;""),ROWS(H$22:H475))))</f>
        <v/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7"/>
  <sheetViews>
    <sheetView workbookViewId="0">
      <selection activeCell="Z5" sqref="Z5"/>
    </sheetView>
  </sheetViews>
  <sheetFormatPr defaultRowHeight="15" x14ac:dyDescent="0.25"/>
  <cols>
    <col min="3" max="3" width="9.7109375" bestFit="1" customWidth="1"/>
    <col min="11" max="11" width="13.7109375" customWidth="1"/>
  </cols>
  <sheetData>
    <row r="1" spans="1:26" ht="21" x14ac:dyDescent="0.35">
      <c r="A1" s="3" t="s">
        <v>73</v>
      </c>
    </row>
    <row r="2" spans="1:26" x14ac:dyDescent="0.25">
      <c r="B2" t="s">
        <v>6</v>
      </c>
      <c r="C2" t="s">
        <v>30</v>
      </c>
      <c r="D2" t="s">
        <v>7</v>
      </c>
      <c r="G2" s="4" t="s">
        <v>94</v>
      </c>
      <c r="K2" s="29" t="s">
        <v>93</v>
      </c>
      <c r="L2" s="30"/>
      <c r="N2" s="4" t="s">
        <v>95</v>
      </c>
      <c r="S2" t="s">
        <v>101</v>
      </c>
      <c r="X2" s="4" t="s">
        <v>102</v>
      </c>
    </row>
    <row r="3" spans="1:26" x14ac:dyDescent="0.25">
      <c r="A3">
        <v>1</v>
      </c>
      <c r="B3">
        <f ca="1">RANDBETWEEN(L$3,L$4)</f>
        <v>334</v>
      </c>
      <c r="C3" s="1">
        <f ca="1">DATE('PROFILE DATA'!B4,A3,RANDBETWEEN(1,7))</f>
        <v>43101</v>
      </c>
      <c r="D3">
        <f ca="1">RANDBETWEEN(20,30)*B3/100</f>
        <v>73.48</v>
      </c>
      <c r="F3" s="1">
        <f ca="1">C3+RANDBETWEEN(1,5)</f>
        <v>43103</v>
      </c>
      <c r="G3" t="str">
        <f ca="1">(CHOOSE(RANDBETWEEN(1,5),"lunch","dinner","lunch","dinner","lunch"))</f>
        <v>lunch</v>
      </c>
      <c r="H3">
        <f ca="1">IF(G3="lunch",RANDBETWEEN(L$6*100,L$7*100)/100,RANDBETWEEN(L$9*100,L$10*100)/100)</f>
        <v>10.77</v>
      </c>
      <c r="K3" s="31" t="s">
        <v>79</v>
      </c>
      <c r="L3" s="32">
        <v>300</v>
      </c>
      <c r="N3" s="1">
        <f>DATE('PROFILE DATA'!B$4,1,2)</f>
        <v>43102</v>
      </c>
      <c r="O3">
        <f ca="1">RANDBETWEEN(100*L$12,100*L$13)/100</f>
        <v>2.64</v>
      </c>
      <c r="P3">
        <f ca="1">RANDBETWEEN(1,5)</f>
        <v>4</v>
      </c>
      <c r="Q3" t="str">
        <f t="shared" ref="Q3:Q66" ca="1" si="0">VLOOKUP(P3,R$3:S$7,2)</f>
        <v>Treat yourself to a yummy snack</v>
      </c>
      <c r="R3">
        <v>1</v>
      </c>
      <c r="S3" t="s">
        <v>96</v>
      </c>
      <c r="X3" s="1">
        <f>N3</f>
        <v>43102</v>
      </c>
      <c r="Y3">
        <f ca="1">RANDBETWEEN(100*L$15,100*L$16)/100</f>
        <v>1.37</v>
      </c>
      <c r="Z3" t="str">
        <f ca="1">IF(Y3&lt;2.1,"Start the day with some coffee.","Yum! Coffee and a morning treat!")</f>
        <v>Start the day with some coffee.</v>
      </c>
    </row>
    <row r="4" spans="1:26" x14ac:dyDescent="0.25">
      <c r="A4">
        <f>A3</f>
        <v>1</v>
      </c>
      <c r="C4" s="1">
        <f ca="1">C3+RANDBETWEEN(5,8)</f>
        <v>43106</v>
      </c>
      <c r="D4">
        <f ca="1">RANDBETWEEN(20,30)*B3/100</f>
        <v>86.84</v>
      </c>
      <c r="F4" s="1">
        <f ca="1">C4+RANDBETWEEN(1,5)</f>
        <v>43107</v>
      </c>
      <c r="G4" t="str">
        <f t="shared" ref="G4:G62" ca="1" si="1">(CHOOSE(RANDBETWEEN(1,5),"lunch","dinner","lunch","dinner","lunch"))</f>
        <v>lunch</v>
      </c>
      <c r="H4">
        <f t="shared" ref="H4:H6" ca="1" si="2">IF(G4="lunch",RANDBETWEEN(L$6*100,L$7*100)/100,RANDBETWEEN(L$9*100,L$10*100)/100)</f>
        <v>9.7799999999999994</v>
      </c>
      <c r="K4" s="31" t="s">
        <v>80</v>
      </c>
      <c r="L4" s="32">
        <v>380</v>
      </c>
      <c r="N4" s="1">
        <f ca="1">N3+RANDBETWEEN(1,'PROFILE DATA'!B$40)</f>
        <v>43105</v>
      </c>
      <c r="O4">
        <f ca="1">RANDBETWEEN(100*L$12,100*L$13)/100</f>
        <v>1.81</v>
      </c>
      <c r="P4">
        <f t="shared" ref="P4:P67" ca="1" si="3">RANDBETWEEN(1,5)</f>
        <v>3</v>
      </c>
      <c r="Q4" t="str">
        <f t="shared" ca="1" si="0"/>
        <v>Get a snack to make your hunger go away.</v>
      </c>
      <c r="R4">
        <v>2</v>
      </c>
      <c r="S4" t="s">
        <v>97</v>
      </c>
      <c r="X4" s="1">
        <f ca="1">X3+RANDBETWEEN(1,'PROFILE DATA'!B$41)</f>
        <v>43103</v>
      </c>
      <c r="Y4">
        <f ca="1">RANDBETWEEN(100*L$15,100*L$16)/100</f>
        <v>2.84</v>
      </c>
      <c r="Z4" t="str">
        <f t="shared" ref="Z4:Z67" ca="1" si="4">IF(Y4&lt;2.1,"Start the day with some coffee.","Yum! Coffee and a morning treat!")</f>
        <v>Yum! Coffee and a morning treat!</v>
      </c>
    </row>
    <row r="5" spans="1:26" x14ac:dyDescent="0.25">
      <c r="A5">
        <f t="shared" ref="A5:A6" si="5">A4</f>
        <v>1</v>
      </c>
      <c r="C5" s="1">
        <f ca="1">C4+RANDBETWEEN(5,8)</f>
        <v>43111</v>
      </c>
      <c r="D5">
        <f ca="1">RANDBETWEEN(20,30)*B3/100</f>
        <v>93.52</v>
      </c>
      <c r="F5" s="1">
        <f ca="1">C5+RANDBETWEEN(1,5)</f>
        <v>43114</v>
      </c>
      <c r="G5" t="str">
        <f t="shared" ca="1" si="1"/>
        <v>lunch</v>
      </c>
      <c r="H5">
        <f t="shared" ca="1" si="2"/>
        <v>13.64</v>
      </c>
      <c r="K5" s="31"/>
      <c r="L5" s="32"/>
      <c r="N5" s="1">
        <f ca="1">N4+RANDBETWEEN(1,'PROFILE DATA'!B$40)</f>
        <v>43108</v>
      </c>
      <c r="O5">
        <f t="shared" ref="O5:O36" ca="1" si="6">RANDBETWEEN(100*L$12,100*L$13)/100</f>
        <v>1.83</v>
      </c>
      <c r="P5">
        <f t="shared" ca="1" si="3"/>
        <v>1</v>
      </c>
      <c r="Q5" t="str">
        <f t="shared" ca="1" si="0"/>
        <v>Satisfy a snack craving.</v>
      </c>
      <c r="R5">
        <v>3</v>
      </c>
      <c r="S5" t="s">
        <v>98</v>
      </c>
      <c r="X5" s="1">
        <f ca="1">X4+RANDBETWEEN(1,'PROFILE DATA'!B$41)</f>
        <v>43105</v>
      </c>
      <c r="Y5">
        <f t="shared" ref="Y5:Y68" ca="1" si="7">RANDBETWEEN(100*L$15,100*L$16)/100</f>
        <v>2.62</v>
      </c>
      <c r="Z5" t="str">
        <f ca="1">IF(Y5&lt;2.1,"Start the day with some coffee.","Yum! Coffee and a morning treat!")</f>
        <v>Yum! Coffee and a morning treat!</v>
      </c>
    </row>
    <row r="6" spans="1:26" x14ac:dyDescent="0.25">
      <c r="A6">
        <f t="shared" si="5"/>
        <v>1</v>
      </c>
      <c r="C6" s="1">
        <f ca="1">DATE(YEAR(C5),A6,RANDBETWEEN(26,28))</f>
        <v>43128</v>
      </c>
      <c r="D6">
        <f ca="1">B3-D5-D4-D3</f>
        <v>80.160000000000011</v>
      </c>
      <c r="F6" s="1">
        <f ca="1">C6-RANDBETWEEN(1,3)</f>
        <v>43125</v>
      </c>
      <c r="G6" t="str">
        <f t="shared" ca="1" si="1"/>
        <v>dinner</v>
      </c>
      <c r="H6">
        <f t="shared" ca="1" si="2"/>
        <v>21.32</v>
      </c>
      <c r="K6" s="31" t="s">
        <v>81</v>
      </c>
      <c r="L6" s="32">
        <v>6.5</v>
      </c>
      <c r="N6" s="1">
        <f ca="1">N5+RANDBETWEEN(1,'PROFILE DATA'!B$40)</f>
        <v>43111</v>
      </c>
      <c r="O6">
        <f t="shared" ca="1" si="6"/>
        <v>2.68</v>
      </c>
      <c r="P6">
        <f t="shared" ca="1" si="3"/>
        <v>4</v>
      </c>
      <c r="Q6" t="str">
        <f t="shared" ca="1" si="0"/>
        <v>Treat yourself to a yummy snack</v>
      </c>
      <c r="R6">
        <v>4</v>
      </c>
      <c r="S6" t="s">
        <v>99</v>
      </c>
      <c r="X6" s="1">
        <f ca="1">X5+RANDBETWEEN(1,'PROFILE DATA'!B$41)</f>
        <v>43107</v>
      </c>
      <c r="Y6">
        <f t="shared" ca="1" si="7"/>
        <v>3.7</v>
      </c>
      <c r="Z6" t="str">
        <f t="shared" ca="1" si="4"/>
        <v>Yum! Coffee and a morning treat!</v>
      </c>
    </row>
    <row r="7" spans="1:26" x14ac:dyDescent="0.25">
      <c r="A7">
        <v>2</v>
      </c>
      <c r="B7">
        <f ca="1">RANDBETWEEN(L$3,L$4)</f>
        <v>342</v>
      </c>
      <c r="C7" s="1">
        <f ca="1">DATE(YEAR(C6+15),A7,RANDBETWEEN(1,7))</f>
        <v>43136</v>
      </c>
      <c r="D7">
        <f ca="1">RANDBETWEEN(20,30)*B7/100</f>
        <v>78.66</v>
      </c>
      <c r="F7" s="1">
        <f t="shared" ref="F7:F62" ca="1" si="8">C7-RANDBETWEEN(1,3)</f>
        <v>43133</v>
      </c>
      <c r="G7" t="str">
        <f t="shared" ca="1" si="1"/>
        <v>lunch</v>
      </c>
      <c r="H7">
        <f t="shared" ref="H7:H62" ca="1" si="9">IF(G7="lunch",RANDBETWEEN(L$6*100,L$7*100)/100,RANDBETWEEN(L$9*100,L$10*100)/100)</f>
        <v>8</v>
      </c>
      <c r="K7" s="31" t="s">
        <v>82</v>
      </c>
      <c r="L7" s="32">
        <v>15.5</v>
      </c>
      <c r="N7" s="1">
        <f ca="1">N6+RANDBETWEEN(1,'PROFILE DATA'!B$40)</f>
        <v>43116</v>
      </c>
      <c r="O7">
        <f t="shared" ca="1" si="6"/>
        <v>2.89</v>
      </c>
      <c r="P7">
        <f t="shared" ca="1" si="3"/>
        <v>3</v>
      </c>
      <c r="Q7" t="str">
        <f t="shared" ca="1" si="0"/>
        <v>Get a snack to make your hunger go away.</v>
      </c>
      <c r="R7">
        <v>5</v>
      </c>
      <c r="S7" t="s">
        <v>100</v>
      </c>
      <c r="X7" s="1">
        <f ca="1">X6+RANDBETWEEN(1,'PROFILE DATA'!B$41)</f>
        <v>43108</v>
      </c>
      <c r="Y7">
        <f t="shared" ca="1" si="7"/>
        <v>1.04</v>
      </c>
      <c r="Z7" t="str">
        <f t="shared" ca="1" si="4"/>
        <v>Start the day with some coffee.</v>
      </c>
    </row>
    <row r="8" spans="1:26" x14ac:dyDescent="0.25">
      <c r="A8">
        <f>A7</f>
        <v>2</v>
      </c>
      <c r="C8" s="1">
        <f ca="1">C7+RANDBETWEEN(5,8)</f>
        <v>43141</v>
      </c>
      <c r="D8">
        <f ca="1">RANDBETWEEN(20,30)*B7/100</f>
        <v>75.239999999999995</v>
      </c>
      <c r="F8" s="1">
        <f t="shared" ca="1" si="8"/>
        <v>43139</v>
      </c>
      <c r="G8" t="str">
        <f t="shared" ca="1" si="1"/>
        <v>lunch</v>
      </c>
      <c r="H8">
        <f t="shared" ca="1" si="9"/>
        <v>7.68</v>
      </c>
      <c r="K8" s="31"/>
      <c r="L8" s="32"/>
      <c r="N8" s="1">
        <f ca="1">N7+RANDBETWEEN(1,'PROFILE DATA'!B$40)</f>
        <v>43121</v>
      </c>
      <c r="O8">
        <f t="shared" ca="1" si="6"/>
        <v>3</v>
      </c>
      <c r="P8">
        <f t="shared" ca="1" si="3"/>
        <v>5</v>
      </c>
      <c r="Q8" t="str">
        <f t="shared" ca="1" si="0"/>
        <v>Time for a snack!</v>
      </c>
      <c r="X8" s="1">
        <f ca="1">X7+RANDBETWEEN(1,'PROFILE DATA'!B$41)</f>
        <v>43109</v>
      </c>
      <c r="Y8">
        <f t="shared" ca="1" si="7"/>
        <v>2.4</v>
      </c>
      <c r="Z8" t="str">
        <f t="shared" ca="1" si="4"/>
        <v>Yum! Coffee and a morning treat!</v>
      </c>
    </row>
    <row r="9" spans="1:26" x14ac:dyDescent="0.25">
      <c r="A9">
        <f t="shared" ref="A9:A10" si="10">A8</f>
        <v>2</v>
      </c>
      <c r="C9" s="1">
        <f ca="1">C8+RANDBETWEEN(5,8)</f>
        <v>43148</v>
      </c>
      <c r="D9">
        <f ca="1">RANDBETWEEN(20,30)*B7/100</f>
        <v>71.819999999999993</v>
      </c>
      <c r="F9" s="1">
        <f t="shared" ca="1" si="8"/>
        <v>43147</v>
      </c>
      <c r="G9" t="str">
        <f t="shared" ca="1" si="1"/>
        <v>lunch</v>
      </c>
      <c r="H9">
        <f t="shared" ca="1" si="9"/>
        <v>10.26</v>
      </c>
      <c r="K9" s="31" t="s">
        <v>83</v>
      </c>
      <c r="L9" s="32">
        <v>9.5</v>
      </c>
      <c r="N9" s="1">
        <f ca="1">N8+RANDBETWEEN(1,'PROFILE DATA'!B$40)</f>
        <v>43125</v>
      </c>
      <c r="O9">
        <f t="shared" ca="1" si="6"/>
        <v>3.21</v>
      </c>
      <c r="P9">
        <f t="shared" ca="1" si="3"/>
        <v>4</v>
      </c>
      <c r="Q9" t="str">
        <f t="shared" ca="1" si="0"/>
        <v>Treat yourself to a yummy snack</v>
      </c>
      <c r="X9" s="1">
        <f ca="1">X8+RANDBETWEEN(1,'PROFILE DATA'!B$41)</f>
        <v>43110</v>
      </c>
      <c r="Y9">
        <f t="shared" ca="1" si="7"/>
        <v>2.34</v>
      </c>
      <c r="Z9" t="str">
        <f t="shared" ca="1" si="4"/>
        <v>Yum! Coffee and a morning treat!</v>
      </c>
    </row>
    <row r="10" spans="1:26" x14ac:dyDescent="0.25">
      <c r="A10">
        <f t="shared" si="10"/>
        <v>2</v>
      </c>
      <c r="C10" s="1">
        <f ca="1">DATE(YEAR(C9),A10,RANDBETWEEN(26,28))</f>
        <v>43157</v>
      </c>
      <c r="D10">
        <f ca="1">B7-D9-D8-D7</f>
        <v>116.28</v>
      </c>
      <c r="F10" s="1">
        <f t="shared" ca="1" si="8"/>
        <v>43154</v>
      </c>
      <c r="G10" t="str">
        <f t="shared" ca="1" si="1"/>
        <v>dinner</v>
      </c>
      <c r="H10">
        <f t="shared" ca="1" si="9"/>
        <v>26.67</v>
      </c>
      <c r="K10" s="31" t="s">
        <v>84</v>
      </c>
      <c r="L10" s="32">
        <v>29.5</v>
      </c>
      <c r="N10" s="1">
        <f ca="1">N9+RANDBETWEEN(1,'PROFILE DATA'!B$40)</f>
        <v>43126</v>
      </c>
      <c r="O10">
        <f t="shared" ca="1" si="6"/>
        <v>2.31</v>
      </c>
      <c r="P10">
        <f t="shared" ca="1" si="3"/>
        <v>1</v>
      </c>
      <c r="Q10" t="str">
        <f t="shared" ca="1" si="0"/>
        <v>Satisfy a snack craving.</v>
      </c>
      <c r="X10" s="1">
        <f ca="1">X9+RANDBETWEEN(1,'PROFILE DATA'!B$41)</f>
        <v>43112</v>
      </c>
      <c r="Y10">
        <f t="shared" ca="1" si="7"/>
        <v>2.15</v>
      </c>
      <c r="Z10" t="str">
        <f t="shared" ca="1" si="4"/>
        <v>Yum! Coffee and a morning treat!</v>
      </c>
    </row>
    <row r="11" spans="1:26" x14ac:dyDescent="0.25">
      <c r="A11">
        <v>3</v>
      </c>
      <c r="B11">
        <f ca="1">RANDBETWEEN(L$3,L$4)</f>
        <v>367</v>
      </c>
      <c r="C11" s="1">
        <f ca="1">DATE(YEAR(C10+15),A11,RANDBETWEEN(1,7))</f>
        <v>43163</v>
      </c>
      <c r="D11">
        <f ca="1">RANDBETWEEN(20,30)*B11/100</f>
        <v>73.400000000000006</v>
      </c>
      <c r="F11" s="1">
        <f t="shared" ca="1" si="8"/>
        <v>43161</v>
      </c>
      <c r="G11" t="str">
        <f t="shared" ca="1" si="1"/>
        <v>lunch</v>
      </c>
      <c r="H11">
        <f t="shared" ca="1" si="9"/>
        <v>12.59</v>
      </c>
      <c r="K11" s="31"/>
      <c r="L11" s="32"/>
      <c r="N11" s="1">
        <f ca="1">N10+RANDBETWEEN(1,'PROFILE DATA'!B$40)</f>
        <v>43127</v>
      </c>
      <c r="O11">
        <f t="shared" ca="1" si="6"/>
        <v>3.33</v>
      </c>
      <c r="P11">
        <f t="shared" ca="1" si="3"/>
        <v>5</v>
      </c>
      <c r="Q11" t="str">
        <f t="shared" ca="1" si="0"/>
        <v>Time for a snack!</v>
      </c>
      <c r="X11" s="1">
        <f ca="1">X10+RANDBETWEEN(1,'PROFILE DATA'!B$41)</f>
        <v>43114</v>
      </c>
      <c r="Y11">
        <f t="shared" ca="1" si="7"/>
        <v>2.14</v>
      </c>
      <c r="Z11" t="str">
        <f t="shared" ca="1" si="4"/>
        <v>Yum! Coffee and a morning treat!</v>
      </c>
    </row>
    <row r="12" spans="1:26" x14ac:dyDescent="0.25">
      <c r="A12">
        <f>A11</f>
        <v>3</v>
      </c>
      <c r="C12" s="1">
        <f ca="1">C11+RANDBETWEEN(5,8)</f>
        <v>43170</v>
      </c>
      <c r="D12">
        <f ca="1">RANDBETWEEN(20,30)*B11/100</f>
        <v>77.069999999999993</v>
      </c>
      <c r="F12" s="1">
        <f t="shared" ca="1" si="8"/>
        <v>43168</v>
      </c>
      <c r="G12" t="str">
        <f t="shared" ca="1" si="1"/>
        <v>lunch</v>
      </c>
      <c r="H12">
        <f t="shared" ca="1" si="9"/>
        <v>11.56</v>
      </c>
      <c r="K12" s="31" t="s">
        <v>89</v>
      </c>
      <c r="L12" s="32">
        <v>1.5</v>
      </c>
      <c r="N12" s="1">
        <f ca="1">N11+RANDBETWEEN(1,'PROFILE DATA'!B$40)</f>
        <v>43128</v>
      </c>
      <c r="O12">
        <f t="shared" ca="1" si="6"/>
        <v>1.97</v>
      </c>
      <c r="P12">
        <f t="shared" ca="1" si="3"/>
        <v>2</v>
      </c>
      <c r="Q12" t="str">
        <f t="shared" ca="1" si="0"/>
        <v>Buy something sweet.</v>
      </c>
      <c r="X12" s="1">
        <f ca="1">X11+RANDBETWEEN(1,'PROFILE DATA'!B$41)</f>
        <v>43116</v>
      </c>
      <c r="Y12">
        <f t="shared" ca="1" si="7"/>
        <v>2.76</v>
      </c>
      <c r="Z12" t="str">
        <f t="shared" ca="1" si="4"/>
        <v>Yum! Coffee and a morning treat!</v>
      </c>
    </row>
    <row r="13" spans="1:26" x14ac:dyDescent="0.25">
      <c r="A13">
        <f t="shared" ref="A13:A14" si="11">A12</f>
        <v>3</v>
      </c>
      <c r="C13" s="1">
        <f ca="1">C12+RANDBETWEEN(5,8)</f>
        <v>43178</v>
      </c>
      <c r="D13">
        <f ca="1">RANDBETWEEN(20,30)*B11/100</f>
        <v>99.09</v>
      </c>
      <c r="F13" s="1">
        <f t="shared" ca="1" si="8"/>
        <v>43175</v>
      </c>
      <c r="G13" t="str">
        <f t="shared" ca="1" si="1"/>
        <v>dinner</v>
      </c>
      <c r="H13">
        <f t="shared" ca="1" si="9"/>
        <v>11.08</v>
      </c>
      <c r="K13" s="31" t="s">
        <v>90</v>
      </c>
      <c r="L13" s="32">
        <v>3.95</v>
      </c>
      <c r="N13" s="1">
        <f ca="1">N12+RANDBETWEEN(1,'PROFILE DATA'!B$40)</f>
        <v>43132</v>
      </c>
      <c r="O13">
        <f t="shared" ca="1" si="6"/>
        <v>1.54</v>
      </c>
      <c r="P13">
        <f t="shared" ca="1" si="3"/>
        <v>2</v>
      </c>
      <c r="Q13" t="str">
        <f t="shared" ca="1" si="0"/>
        <v>Buy something sweet.</v>
      </c>
      <c r="X13" s="1">
        <f ca="1">X12+RANDBETWEEN(1,'PROFILE DATA'!B$41)</f>
        <v>43118</v>
      </c>
      <c r="Y13">
        <f t="shared" ca="1" si="7"/>
        <v>1.99</v>
      </c>
      <c r="Z13" t="str">
        <f t="shared" ca="1" si="4"/>
        <v>Start the day with some coffee.</v>
      </c>
    </row>
    <row r="14" spans="1:26" x14ac:dyDescent="0.25">
      <c r="A14">
        <f t="shared" si="11"/>
        <v>3</v>
      </c>
      <c r="C14" s="1">
        <f ca="1">DATE(YEAR(C13),A14,RANDBETWEEN(26,28))</f>
        <v>43186</v>
      </c>
      <c r="D14">
        <f ca="1">B11-D13-D12-D11</f>
        <v>117.43999999999997</v>
      </c>
      <c r="F14" s="1">
        <f t="shared" ca="1" si="8"/>
        <v>43185</v>
      </c>
      <c r="G14" t="str">
        <f t="shared" ca="1" si="1"/>
        <v>dinner</v>
      </c>
      <c r="H14">
        <f t="shared" ca="1" si="9"/>
        <v>12.88</v>
      </c>
      <c r="K14" s="31"/>
      <c r="L14" s="32"/>
      <c r="N14" s="1">
        <f ca="1">N13+RANDBETWEEN(1,'PROFILE DATA'!B$40)</f>
        <v>43134</v>
      </c>
      <c r="O14">
        <f t="shared" ca="1" si="6"/>
        <v>3.26</v>
      </c>
      <c r="P14">
        <f t="shared" ca="1" si="3"/>
        <v>4</v>
      </c>
      <c r="Q14" t="str">
        <f t="shared" ca="1" si="0"/>
        <v>Treat yourself to a yummy snack</v>
      </c>
      <c r="X14" s="1">
        <f ca="1">X13+RANDBETWEEN(1,'PROFILE DATA'!B$41)</f>
        <v>43119</v>
      </c>
      <c r="Y14">
        <f t="shared" ca="1" si="7"/>
        <v>2.37</v>
      </c>
      <c r="Z14" t="str">
        <f t="shared" ca="1" si="4"/>
        <v>Yum! Coffee and a morning treat!</v>
      </c>
    </row>
    <row r="15" spans="1:26" x14ac:dyDescent="0.25">
      <c r="A15">
        <v>4</v>
      </c>
      <c r="B15">
        <f ca="1">RANDBETWEEN(L$3,L$4)</f>
        <v>332</v>
      </c>
      <c r="C15" s="1">
        <f ca="1">DATE(YEAR(C14+15),A15,RANDBETWEEN(1,7))</f>
        <v>43193</v>
      </c>
      <c r="D15">
        <f ca="1">RANDBETWEEN(20,30)*B15/100</f>
        <v>73.040000000000006</v>
      </c>
      <c r="F15" s="1">
        <f t="shared" ca="1" si="8"/>
        <v>43192</v>
      </c>
      <c r="G15" t="str">
        <f t="shared" ca="1" si="1"/>
        <v>dinner</v>
      </c>
      <c r="H15">
        <f t="shared" ca="1" si="9"/>
        <v>18.05</v>
      </c>
      <c r="K15" s="31" t="s">
        <v>91</v>
      </c>
      <c r="L15" s="32">
        <v>1</v>
      </c>
      <c r="N15" s="1">
        <f ca="1">N14+RANDBETWEEN(1,'PROFILE DATA'!B$40)</f>
        <v>43136</v>
      </c>
      <c r="O15">
        <f t="shared" ca="1" si="6"/>
        <v>2.82</v>
      </c>
      <c r="P15">
        <f t="shared" ca="1" si="3"/>
        <v>1</v>
      </c>
      <c r="Q15" t="str">
        <f t="shared" ca="1" si="0"/>
        <v>Satisfy a snack craving.</v>
      </c>
      <c r="X15" s="1">
        <f ca="1">X14+RANDBETWEEN(1,'PROFILE DATA'!B$41)</f>
        <v>43122</v>
      </c>
      <c r="Y15">
        <f t="shared" ca="1" si="7"/>
        <v>3.23</v>
      </c>
      <c r="Z15" t="str">
        <f t="shared" ca="1" si="4"/>
        <v>Yum! Coffee and a morning treat!</v>
      </c>
    </row>
    <row r="16" spans="1:26" x14ac:dyDescent="0.25">
      <c r="A16">
        <f>A15</f>
        <v>4</v>
      </c>
      <c r="C16" s="1">
        <f ca="1">C15+RANDBETWEEN(5,8)</f>
        <v>43198</v>
      </c>
      <c r="D16">
        <f ca="1">RANDBETWEEN(20,30)*B15/100</f>
        <v>92.96</v>
      </c>
      <c r="F16" s="1">
        <f t="shared" ca="1" si="8"/>
        <v>43197</v>
      </c>
      <c r="G16" t="str">
        <f t="shared" ca="1" si="1"/>
        <v>lunch</v>
      </c>
      <c r="H16">
        <f t="shared" ca="1" si="9"/>
        <v>6.83</v>
      </c>
      <c r="K16" s="33" t="s">
        <v>92</v>
      </c>
      <c r="L16" s="34">
        <v>3.95</v>
      </c>
      <c r="N16" s="1">
        <f ca="1">N15+RANDBETWEEN(1,'PROFILE DATA'!B$40)</f>
        <v>43140</v>
      </c>
      <c r="O16">
        <f t="shared" ca="1" si="6"/>
        <v>3.6</v>
      </c>
      <c r="P16">
        <f t="shared" ca="1" si="3"/>
        <v>2</v>
      </c>
      <c r="Q16" t="str">
        <f t="shared" ca="1" si="0"/>
        <v>Buy something sweet.</v>
      </c>
      <c r="X16" s="1">
        <f ca="1">X15+RANDBETWEEN(1,'PROFILE DATA'!B$41)</f>
        <v>43123</v>
      </c>
      <c r="Y16">
        <f t="shared" ca="1" si="7"/>
        <v>3.78</v>
      </c>
      <c r="Z16" t="str">
        <f ca="1">IF(Y16&lt;2.1,"Start the day with some coffee.","Yum! Coffee and a morning treat!")</f>
        <v>Yum! Coffee and a morning treat!</v>
      </c>
    </row>
    <row r="17" spans="1:26" x14ac:dyDescent="0.25">
      <c r="A17">
        <f t="shared" ref="A17:A18" si="12">A16</f>
        <v>4</v>
      </c>
      <c r="C17" s="1">
        <f ca="1">C16+RANDBETWEEN(5,8)</f>
        <v>43206</v>
      </c>
      <c r="D17">
        <f ca="1">RANDBETWEEN(20,30)*B15/100</f>
        <v>66.400000000000006</v>
      </c>
      <c r="F17" s="1">
        <f t="shared" ca="1" si="8"/>
        <v>43203</v>
      </c>
      <c r="G17" t="str">
        <f t="shared" ca="1" si="1"/>
        <v>lunch</v>
      </c>
      <c r="H17">
        <f t="shared" ca="1" si="9"/>
        <v>13.69</v>
      </c>
      <c r="N17" s="1">
        <f ca="1">N16+RANDBETWEEN(1,'PROFILE DATA'!B$40)</f>
        <v>43142</v>
      </c>
      <c r="O17">
        <f t="shared" ca="1" si="6"/>
        <v>3.34</v>
      </c>
      <c r="P17">
        <f t="shared" ca="1" si="3"/>
        <v>5</v>
      </c>
      <c r="Q17" t="str">
        <f t="shared" ca="1" si="0"/>
        <v>Time for a snack!</v>
      </c>
      <c r="X17" s="1">
        <f ca="1">X16+RANDBETWEEN(1,'PROFILE DATA'!B$41)</f>
        <v>43125</v>
      </c>
      <c r="Y17">
        <f t="shared" ca="1" si="7"/>
        <v>2.12</v>
      </c>
      <c r="Z17" t="str">
        <f t="shared" ca="1" si="4"/>
        <v>Yum! Coffee and a morning treat!</v>
      </c>
    </row>
    <row r="18" spans="1:26" x14ac:dyDescent="0.25">
      <c r="A18">
        <f t="shared" si="12"/>
        <v>4</v>
      </c>
      <c r="C18" s="1">
        <f ca="1">DATE(YEAR(C17),A18,RANDBETWEEN(26,28))</f>
        <v>43216</v>
      </c>
      <c r="D18">
        <f ca="1">B15-D17-D16-D15</f>
        <v>99.600000000000037</v>
      </c>
      <c r="F18" s="1">
        <f t="shared" ca="1" si="8"/>
        <v>43214</v>
      </c>
      <c r="G18" t="str">
        <f t="shared" ca="1" si="1"/>
        <v>dinner</v>
      </c>
      <c r="H18">
        <f t="shared" ca="1" si="9"/>
        <v>23.81</v>
      </c>
      <c r="N18" s="1">
        <f ca="1">N17+RANDBETWEEN(1,'PROFILE DATA'!B$40)</f>
        <v>43143</v>
      </c>
      <c r="O18">
        <f t="shared" ca="1" si="6"/>
        <v>3.85</v>
      </c>
      <c r="P18">
        <f t="shared" ca="1" si="3"/>
        <v>4</v>
      </c>
      <c r="Q18" t="str">
        <f t="shared" ca="1" si="0"/>
        <v>Treat yourself to a yummy snack</v>
      </c>
      <c r="X18" s="1">
        <f ca="1">X17+RANDBETWEEN(1,'PROFILE DATA'!B$41)</f>
        <v>43127</v>
      </c>
      <c r="Y18">
        <f t="shared" ca="1" si="7"/>
        <v>2.52</v>
      </c>
      <c r="Z18" t="str">
        <f t="shared" ca="1" si="4"/>
        <v>Yum! Coffee and a morning treat!</v>
      </c>
    </row>
    <row r="19" spans="1:26" x14ac:dyDescent="0.25">
      <c r="A19">
        <v>5</v>
      </c>
      <c r="B19">
        <f ca="1">RANDBETWEEN(L$3,L$4)</f>
        <v>319</v>
      </c>
      <c r="C19" s="1">
        <f ca="1">DATE(YEAR(C18+15),A19,RANDBETWEEN(1,7))</f>
        <v>43226</v>
      </c>
      <c r="D19">
        <f ca="1">RANDBETWEEN(20,30)*B19/100</f>
        <v>70.180000000000007</v>
      </c>
      <c r="F19" s="1">
        <f t="shared" ca="1" si="8"/>
        <v>43223</v>
      </c>
      <c r="G19" t="str">
        <f t="shared" ca="1" si="1"/>
        <v>lunch</v>
      </c>
      <c r="H19">
        <f t="shared" ca="1" si="9"/>
        <v>15.45</v>
      </c>
      <c r="N19" s="1">
        <f ca="1">N18+RANDBETWEEN(1,'PROFILE DATA'!B$40)</f>
        <v>43144</v>
      </c>
      <c r="O19">
        <f t="shared" ca="1" si="6"/>
        <v>1.85</v>
      </c>
      <c r="P19">
        <f t="shared" ca="1" si="3"/>
        <v>1</v>
      </c>
      <c r="Q19" t="str">
        <f t="shared" ca="1" si="0"/>
        <v>Satisfy a snack craving.</v>
      </c>
      <c r="X19" s="1">
        <f ca="1">X18+RANDBETWEEN(1,'PROFILE DATA'!B$41)</f>
        <v>43130</v>
      </c>
      <c r="Y19">
        <f t="shared" ca="1" si="7"/>
        <v>1.97</v>
      </c>
      <c r="Z19" t="str">
        <f t="shared" ca="1" si="4"/>
        <v>Start the day with some coffee.</v>
      </c>
    </row>
    <row r="20" spans="1:26" x14ac:dyDescent="0.25">
      <c r="A20">
        <f>A19</f>
        <v>5</v>
      </c>
      <c r="C20" s="1">
        <f ca="1">C19+RANDBETWEEN(5,8)</f>
        <v>43234</v>
      </c>
      <c r="D20">
        <f ca="1">RANDBETWEEN(20,30)*B19/100</f>
        <v>66.989999999999995</v>
      </c>
      <c r="F20" s="1">
        <f t="shared" ca="1" si="8"/>
        <v>43233</v>
      </c>
      <c r="G20" t="str">
        <f t="shared" ca="1" si="1"/>
        <v>lunch</v>
      </c>
      <c r="H20">
        <f t="shared" ca="1" si="9"/>
        <v>15.47</v>
      </c>
      <c r="N20" s="1">
        <f ca="1">N19+RANDBETWEEN(1,'PROFILE DATA'!B$40)</f>
        <v>43145</v>
      </c>
      <c r="O20">
        <f t="shared" ca="1" si="6"/>
        <v>2.2599999999999998</v>
      </c>
      <c r="P20">
        <f t="shared" ca="1" si="3"/>
        <v>5</v>
      </c>
      <c r="Q20" t="str">
        <f t="shared" ca="1" si="0"/>
        <v>Time for a snack!</v>
      </c>
      <c r="X20" s="1">
        <f ca="1">X19+RANDBETWEEN(1,'PROFILE DATA'!B$41)</f>
        <v>43131</v>
      </c>
      <c r="Y20">
        <f t="shared" ca="1" si="7"/>
        <v>2.83</v>
      </c>
      <c r="Z20" t="str">
        <f t="shared" ca="1" si="4"/>
        <v>Yum! Coffee and a morning treat!</v>
      </c>
    </row>
    <row r="21" spans="1:26" x14ac:dyDescent="0.25">
      <c r="A21">
        <f t="shared" ref="A21:A22" si="13">A20</f>
        <v>5</v>
      </c>
      <c r="C21" s="1">
        <f ca="1">C20+RANDBETWEEN(5,8)</f>
        <v>43240</v>
      </c>
      <c r="D21">
        <f ca="1">RANDBETWEEN(20,30)*B19/100</f>
        <v>82.94</v>
      </c>
      <c r="F21" s="1">
        <f t="shared" ca="1" si="8"/>
        <v>43238</v>
      </c>
      <c r="G21" t="str">
        <f t="shared" ca="1" si="1"/>
        <v>dinner</v>
      </c>
      <c r="H21">
        <f t="shared" ca="1" si="9"/>
        <v>17.72</v>
      </c>
      <c r="N21" s="1">
        <f ca="1">N20+RANDBETWEEN(1,'PROFILE DATA'!B$40)</f>
        <v>43150</v>
      </c>
      <c r="O21">
        <f t="shared" ca="1" si="6"/>
        <v>3.43</v>
      </c>
      <c r="P21">
        <f t="shared" ca="1" si="3"/>
        <v>5</v>
      </c>
      <c r="Q21" t="str">
        <f t="shared" ca="1" si="0"/>
        <v>Time for a snack!</v>
      </c>
      <c r="X21" s="1">
        <f ca="1">X20+RANDBETWEEN(1,'PROFILE DATA'!B$41)</f>
        <v>43133</v>
      </c>
      <c r="Y21">
        <f t="shared" ca="1" si="7"/>
        <v>2.86</v>
      </c>
      <c r="Z21" t="str">
        <f t="shared" ca="1" si="4"/>
        <v>Yum! Coffee and a morning treat!</v>
      </c>
    </row>
    <row r="22" spans="1:26" x14ac:dyDescent="0.25">
      <c r="A22">
        <f t="shared" si="13"/>
        <v>5</v>
      </c>
      <c r="C22" s="1">
        <f ca="1">DATE(YEAR(C21),A22,RANDBETWEEN(26,28))</f>
        <v>43247</v>
      </c>
      <c r="D22">
        <f ca="1">B19-D21-D20-D19</f>
        <v>98.889999999999986</v>
      </c>
      <c r="F22" s="1">
        <f t="shared" ca="1" si="8"/>
        <v>43246</v>
      </c>
      <c r="G22" t="str">
        <f t="shared" ca="1" si="1"/>
        <v>dinner</v>
      </c>
      <c r="H22">
        <f t="shared" ca="1" si="9"/>
        <v>13.04</v>
      </c>
      <c r="N22" s="1">
        <f ca="1">N21+RANDBETWEEN(1,'PROFILE DATA'!B$40)</f>
        <v>43153</v>
      </c>
      <c r="O22">
        <f t="shared" ca="1" si="6"/>
        <v>1.82</v>
      </c>
      <c r="P22">
        <f t="shared" ca="1" si="3"/>
        <v>5</v>
      </c>
      <c r="Q22" t="str">
        <f t="shared" ca="1" si="0"/>
        <v>Time for a snack!</v>
      </c>
      <c r="X22" s="1">
        <f ca="1">X21+RANDBETWEEN(1,'PROFILE DATA'!B$41)</f>
        <v>43136</v>
      </c>
      <c r="Y22">
        <f t="shared" ca="1" si="7"/>
        <v>3.22</v>
      </c>
      <c r="Z22" t="str">
        <f t="shared" ca="1" si="4"/>
        <v>Yum! Coffee and a morning treat!</v>
      </c>
    </row>
    <row r="23" spans="1:26" x14ac:dyDescent="0.25">
      <c r="A23">
        <v>6</v>
      </c>
      <c r="B23">
        <f ca="1">RANDBETWEEN(L$3,L$4)</f>
        <v>372</v>
      </c>
      <c r="C23" s="1">
        <f ca="1">DATE(YEAR(C22+15),A23,RANDBETWEEN(1,7))</f>
        <v>43253</v>
      </c>
      <c r="D23">
        <f ca="1">RANDBETWEEN(20,30)*B23/100</f>
        <v>96.72</v>
      </c>
      <c r="F23" s="1">
        <f t="shared" ca="1" si="8"/>
        <v>43250</v>
      </c>
      <c r="G23" t="str">
        <f t="shared" ca="1" si="1"/>
        <v>dinner</v>
      </c>
      <c r="H23">
        <f t="shared" ca="1" si="9"/>
        <v>13.83</v>
      </c>
      <c r="N23" s="1">
        <f ca="1">N22+RANDBETWEEN(1,'PROFILE DATA'!B$40)</f>
        <v>43156</v>
      </c>
      <c r="O23">
        <f t="shared" ca="1" si="6"/>
        <v>1.51</v>
      </c>
      <c r="P23">
        <f t="shared" ca="1" si="3"/>
        <v>2</v>
      </c>
      <c r="Q23" t="str">
        <f t="shared" ca="1" si="0"/>
        <v>Buy something sweet.</v>
      </c>
      <c r="X23" s="1">
        <f ca="1">X22+RANDBETWEEN(1,'PROFILE DATA'!B$41)</f>
        <v>43137</v>
      </c>
      <c r="Y23">
        <f t="shared" ca="1" si="7"/>
        <v>1.71</v>
      </c>
      <c r="Z23" t="str">
        <f t="shared" ca="1" si="4"/>
        <v>Start the day with some coffee.</v>
      </c>
    </row>
    <row r="24" spans="1:26" x14ac:dyDescent="0.25">
      <c r="A24">
        <f>A23</f>
        <v>6</v>
      </c>
      <c r="C24" s="1">
        <f ca="1">C23+RANDBETWEEN(5,8)</f>
        <v>43260</v>
      </c>
      <c r="D24">
        <f ca="1">RANDBETWEEN(20,30)*B23/100</f>
        <v>96.72</v>
      </c>
      <c r="F24" s="1">
        <f t="shared" ca="1" si="8"/>
        <v>43257</v>
      </c>
      <c r="G24" t="str">
        <f t="shared" ca="1" si="1"/>
        <v>dinner</v>
      </c>
      <c r="H24">
        <f t="shared" ca="1" si="9"/>
        <v>24.07</v>
      </c>
      <c r="N24" s="1">
        <f ca="1">N23+RANDBETWEEN(1,'PROFILE DATA'!B$40)</f>
        <v>43159</v>
      </c>
      <c r="O24">
        <f t="shared" ca="1" si="6"/>
        <v>3.23</v>
      </c>
      <c r="P24">
        <f t="shared" ca="1" si="3"/>
        <v>2</v>
      </c>
      <c r="Q24" t="str">
        <f t="shared" ca="1" si="0"/>
        <v>Buy something sweet.</v>
      </c>
      <c r="X24" s="1">
        <f ca="1">X23+RANDBETWEEN(1,'PROFILE DATA'!B$41)</f>
        <v>43140</v>
      </c>
      <c r="Y24">
        <f t="shared" ca="1" si="7"/>
        <v>3.92</v>
      </c>
      <c r="Z24" t="str">
        <f t="shared" ca="1" si="4"/>
        <v>Yum! Coffee and a morning treat!</v>
      </c>
    </row>
    <row r="25" spans="1:26" x14ac:dyDescent="0.25">
      <c r="A25">
        <f t="shared" ref="A25:A26" si="14">A24</f>
        <v>6</v>
      </c>
      <c r="C25" s="1">
        <f ca="1">C24+RANDBETWEEN(5,8)</f>
        <v>43266</v>
      </c>
      <c r="D25">
        <f ca="1">RANDBETWEEN(20,30)*B23/100</f>
        <v>89.28</v>
      </c>
      <c r="F25" s="1">
        <f t="shared" ca="1" si="8"/>
        <v>43265</v>
      </c>
      <c r="G25" t="str">
        <f t="shared" ca="1" si="1"/>
        <v>lunch</v>
      </c>
      <c r="H25">
        <f t="shared" ca="1" si="9"/>
        <v>7.43</v>
      </c>
      <c r="N25" s="1">
        <f ca="1">N24+RANDBETWEEN(1,'PROFILE DATA'!B$40)</f>
        <v>43161</v>
      </c>
      <c r="O25">
        <f t="shared" ca="1" si="6"/>
        <v>3.45</v>
      </c>
      <c r="P25">
        <f t="shared" ca="1" si="3"/>
        <v>1</v>
      </c>
      <c r="Q25" t="str">
        <f t="shared" ca="1" si="0"/>
        <v>Satisfy a snack craving.</v>
      </c>
      <c r="X25" s="1">
        <f ca="1">X24+RANDBETWEEN(1,'PROFILE DATA'!B$41)</f>
        <v>43141</v>
      </c>
      <c r="Y25">
        <f t="shared" ca="1" si="7"/>
        <v>2.58</v>
      </c>
      <c r="Z25" t="str">
        <f t="shared" ca="1" si="4"/>
        <v>Yum! Coffee and a morning treat!</v>
      </c>
    </row>
    <row r="26" spans="1:26" x14ac:dyDescent="0.25">
      <c r="A26">
        <f t="shared" si="14"/>
        <v>6</v>
      </c>
      <c r="C26" s="1">
        <f ca="1">DATE(YEAR(C25),A26,RANDBETWEEN(26,28))</f>
        <v>43279</v>
      </c>
      <c r="D26">
        <f ca="1">B23-D25-D24-D23</f>
        <v>89.28000000000003</v>
      </c>
      <c r="F26" s="1">
        <f t="shared" ca="1" si="8"/>
        <v>43276</v>
      </c>
      <c r="G26" t="str">
        <f t="shared" ca="1" si="1"/>
        <v>lunch</v>
      </c>
      <c r="H26">
        <f t="shared" ca="1" si="9"/>
        <v>11.8</v>
      </c>
      <c r="N26" s="1">
        <f ca="1">N25+RANDBETWEEN(1,'PROFILE DATA'!B$40)</f>
        <v>43162</v>
      </c>
      <c r="O26">
        <f t="shared" ca="1" si="6"/>
        <v>3.73</v>
      </c>
      <c r="P26">
        <f t="shared" ca="1" si="3"/>
        <v>3</v>
      </c>
      <c r="Q26" t="str">
        <f t="shared" ca="1" si="0"/>
        <v>Get a snack to make your hunger go away.</v>
      </c>
      <c r="X26" s="1">
        <f ca="1">X25+RANDBETWEEN(1,'PROFILE DATA'!B$41)</f>
        <v>43142</v>
      </c>
      <c r="Y26">
        <f t="shared" ca="1" si="7"/>
        <v>3</v>
      </c>
      <c r="Z26" t="str">
        <f t="shared" ca="1" si="4"/>
        <v>Yum! Coffee and a morning treat!</v>
      </c>
    </row>
    <row r="27" spans="1:26" x14ac:dyDescent="0.25">
      <c r="A27">
        <v>7</v>
      </c>
      <c r="B27">
        <f ca="1">RANDBETWEEN(L$3,L$4)</f>
        <v>314</v>
      </c>
      <c r="C27" s="1">
        <f ca="1">DATE(YEAR(C26+15),A27,RANDBETWEEN(1,7))</f>
        <v>43287</v>
      </c>
      <c r="D27">
        <f ca="1">RANDBETWEEN(20,30)*B27/100</f>
        <v>94.2</v>
      </c>
      <c r="F27" s="1">
        <f t="shared" ca="1" si="8"/>
        <v>43285</v>
      </c>
      <c r="G27" t="str">
        <f t="shared" ca="1" si="1"/>
        <v>dinner</v>
      </c>
      <c r="H27">
        <f t="shared" ca="1" si="9"/>
        <v>20.440000000000001</v>
      </c>
      <c r="N27" s="1">
        <f ca="1">N26+RANDBETWEEN(1,'PROFILE DATA'!B$40)</f>
        <v>43163</v>
      </c>
      <c r="O27">
        <f t="shared" ca="1" si="6"/>
        <v>3.89</v>
      </c>
      <c r="P27">
        <f t="shared" ca="1" si="3"/>
        <v>5</v>
      </c>
      <c r="Q27" t="str">
        <f t="shared" ca="1" si="0"/>
        <v>Time for a snack!</v>
      </c>
      <c r="X27" s="1">
        <f ca="1">X26+RANDBETWEEN(1,'PROFILE DATA'!B$41)</f>
        <v>43144</v>
      </c>
      <c r="Y27">
        <f t="shared" ca="1" si="7"/>
        <v>2.68</v>
      </c>
      <c r="Z27" t="str">
        <f t="shared" ca="1" si="4"/>
        <v>Yum! Coffee and a morning treat!</v>
      </c>
    </row>
    <row r="28" spans="1:26" x14ac:dyDescent="0.25">
      <c r="A28">
        <f>A27</f>
        <v>7</v>
      </c>
      <c r="C28" s="1">
        <f ca="1">C27+RANDBETWEEN(5,8)</f>
        <v>43295</v>
      </c>
      <c r="D28">
        <f ca="1">RANDBETWEEN(20,30)*B27/100</f>
        <v>94.2</v>
      </c>
      <c r="F28" s="1">
        <f t="shared" ca="1" si="8"/>
        <v>43294</v>
      </c>
      <c r="G28" t="str">
        <f t="shared" ca="1" si="1"/>
        <v>lunch</v>
      </c>
      <c r="H28">
        <f t="shared" ca="1" si="9"/>
        <v>8.43</v>
      </c>
      <c r="N28" s="1">
        <f ca="1">N27+RANDBETWEEN(1,'PROFILE DATA'!B$40)</f>
        <v>43168</v>
      </c>
      <c r="O28">
        <f t="shared" ca="1" si="6"/>
        <v>2.4</v>
      </c>
      <c r="P28">
        <f t="shared" ca="1" si="3"/>
        <v>1</v>
      </c>
      <c r="Q28" t="str">
        <f t="shared" ca="1" si="0"/>
        <v>Satisfy a snack craving.</v>
      </c>
      <c r="X28" s="1">
        <f ca="1">X27+RANDBETWEEN(1,'PROFILE DATA'!B$41)</f>
        <v>43145</v>
      </c>
      <c r="Y28">
        <f t="shared" ca="1" si="7"/>
        <v>1.49</v>
      </c>
      <c r="Z28" t="str">
        <f t="shared" ca="1" si="4"/>
        <v>Start the day with some coffee.</v>
      </c>
    </row>
    <row r="29" spans="1:26" x14ac:dyDescent="0.25">
      <c r="A29">
        <f t="shared" ref="A29:A30" si="15">A28</f>
        <v>7</v>
      </c>
      <c r="C29" s="1">
        <f ca="1">C28+RANDBETWEEN(5,8)</f>
        <v>43303</v>
      </c>
      <c r="D29">
        <f ca="1">RANDBETWEEN(20,30)*B27/100</f>
        <v>75.36</v>
      </c>
      <c r="F29" s="1">
        <f t="shared" ca="1" si="8"/>
        <v>43301</v>
      </c>
      <c r="G29" t="str">
        <f t="shared" ca="1" si="1"/>
        <v>lunch</v>
      </c>
      <c r="H29">
        <f t="shared" ca="1" si="9"/>
        <v>12.11</v>
      </c>
      <c r="N29" s="1">
        <f ca="1">N28+RANDBETWEEN(1,'PROFILE DATA'!B$40)</f>
        <v>43173</v>
      </c>
      <c r="O29">
        <f t="shared" ca="1" si="6"/>
        <v>3.47</v>
      </c>
      <c r="P29">
        <f t="shared" ca="1" si="3"/>
        <v>4</v>
      </c>
      <c r="Q29" t="str">
        <f t="shared" ca="1" si="0"/>
        <v>Treat yourself to a yummy snack</v>
      </c>
      <c r="X29" s="1">
        <f ca="1">X28+RANDBETWEEN(1,'PROFILE DATA'!B$41)</f>
        <v>43147</v>
      </c>
      <c r="Y29">
        <f t="shared" ca="1" si="7"/>
        <v>1.05</v>
      </c>
      <c r="Z29" t="str">
        <f t="shared" ca="1" si="4"/>
        <v>Start the day with some coffee.</v>
      </c>
    </row>
    <row r="30" spans="1:26" x14ac:dyDescent="0.25">
      <c r="A30">
        <f t="shared" si="15"/>
        <v>7</v>
      </c>
      <c r="C30" s="1">
        <f ca="1">DATE(YEAR(C29),A30,RANDBETWEEN(26,28))</f>
        <v>43309</v>
      </c>
      <c r="D30">
        <f ca="1">B27-D29-D28-D27</f>
        <v>50.239999999999995</v>
      </c>
      <c r="F30" s="1">
        <f t="shared" ca="1" si="8"/>
        <v>43308</v>
      </c>
      <c r="G30" t="str">
        <f t="shared" ca="1" si="1"/>
        <v>lunch</v>
      </c>
      <c r="H30">
        <f t="shared" ca="1" si="9"/>
        <v>12.09</v>
      </c>
      <c r="N30" s="1">
        <f ca="1">N29+RANDBETWEEN(1,'PROFILE DATA'!B$40)</f>
        <v>43174</v>
      </c>
      <c r="O30">
        <f t="shared" ca="1" si="6"/>
        <v>3.65</v>
      </c>
      <c r="P30">
        <f t="shared" ca="1" si="3"/>
        <v>4</v>
      </c>
      <c r="Q30" t="str">
        <f t="shared" ca="1" si="0"/>
        <v>Treat yourself to a yummy snack</v>
      </c>
      <c r="X30" s="1">
        <f ca="1">X29+RANDBETWEEN(1,'PROFILE DATA'!B$41)</f>
        <v>43148</v>
      </c>
      <c r="Y30">
        <f t="shared" ca="1" si="7"/>
        <v>2.14</v>
      </c>
      <c r="Z30" t="str">
        <f t="shared" ca="1" si="4"/>
        <v>Yum! Coffee and a morning treat!</v>
      </c>
    </row>
    <row r="31" spans="1:26" x14ac:dyDescent="0.25">
      <c r="A31">
        <v>8</v>
      </c>
      <c r="B31">
        <f ca="1">RANDBETWEEN(L$3,L$4)</f>
        <v>306</v>
      </c>
      <c r="C31" s="1">
        <f ca="1">DATE(YEAR(C30+15),A31,RANDBETWEEN(1,7))</f>
        <v>43313</v>
      </c>
      <c r="D31">
        <f ca="1">RANDBETWEEN(20,30)*B31/100</f>
        <v>61.2</v>
      </c>
      <c r="F31" s="1">
        <f t="shared" ca="1" si="8"/>
        <v>43310</v>
      </c>
      <c r="G31" t="str">
        <f t="shared" ca="1" si="1"/>
        <v>lunch</v>
      </c>
      <c r="H31">
        <f t="shared" ca="1" si="9"/>
        <v>6.56</v>
      </c>
      <c r="N31" s="1">
        <f ca="1">N30+RANDBETWEEN(1,'PROFILE DATA'!B$40)</f>
        <v>43178</v>
      </c>
      <c r="O31">
        <f t="shared" ca="1" si="6"/>
        <v>2.93</v>
      </c>
      <c r="P31">
        <f t="shared" ca="1" si="3"/>
        <v>3</v>
      </c>
      <c r="Q31" t="str">
        <f t="shared" ca="1" si="0"/>
        <v>Get a snack to make your hunger go away.</v>
      </c>
      <c r="X31" s="1">
        <f ca="1">X30+RANDBETWEEN(1,'PROFILE DATA'!B$41)</f>
        <v>43150</v>
      </c>
      <c r="Y31">
        <f t="shared" ca="1" si="7"/>
        <v>1.9</v>
      </c>
      <c r="Z31" t="str">
        <f t="shared" ca="1" si="4"/>
        <v>Start the day with some coffee.</v>
      </c>
    </row>
    <row r="32" spans="1:26" x14ac:dyDescent="0.25">
      <c r="A32">
        <f>A31</f>
        <v>8</v>
      </c>
      <c r="C32" s="1">
        <f ca="1">C31+RANDBETWEEN(5,8)</f>
        <v>43319</v>
      </c>
      <c r="D32">
        <f ca="1">RANDBETWEEN(20,30)*B31/100</f>
        <v>67.319999999999993</v>
      </c>
      <c r="F32" s="1">
        <f t="shared" ca="1" si="8"/>
        <v>43318</v>
      </c>
      <c r="G32" t="str">
        <f t="shared" ca="1" si="1"/>
        <v>dinner</v>
      </c>
      <c r="H32">
        <f t="shared" ca="1" si="9"/>
        <v>28.83</v>
      </c>
      <c r="N32" s="1">
        <f ca="1">N31+RANDBETWEEN(1,'PROFILE DATA'!B$40)</f>
        <v>43181</v>
      </c>
      <c r="O32">
        <f t="shared" ca="1" si="6"/>
        <v>3.92</v>
      </c>
      <c r="P32">
        <f t="shared" ca="1" si="3"/>
        <v>3</v>
      </c>
      <c r="Q32" t="str">
        <f t="shared" ca="1" si="0"/>
        <v>Get a snack to make your hunger go away.</v>
      </c>
      <c r="X32" s="1">
        <f ca="1">X31+RANDBETWEEN(1,'PROFILE DATA'!B$41)</f>
        <v>43152</v>
      </c>
      <c r="Y32">
        <f t="shared" ca="1" si="7"/>
        <v>1.1499999999999999</v>
      </c>
      <c r="Z32" t="str">
        <f t="shared" ca="1" si="4"/>
        <v>Start the day with some coffee.</v>
      </c>
    </row>
    <row r="33" spans="1:26" x14ac:dyDescent="0.25">
      <c r="A33">
        <f t="shared" ref="A33:A34" si="16">A32</f>
        <v>8</v>
      </c>
      <c r="C33" s="1">
        <f ca="1">C32+RANDBETWEEN(5,8)</f>
        <v>43325</v>
      </c>
      <c r="D33">
        <f ca="1">RANDBETWEEN(20,30)*B31/100</f>
        <v>70.38</v>
      </c>
      <c r="F33" s="1">
        <f t="shared" ca="1" si="8"/>
        <v>43324</v>
      </c>
      <c r="G33" t="str">
        <f t="shared" ca="1" si="1"/>
        <v>lunch</v>
      </c>
      <c r="H33">
        <f t="shared" ca="1" si="9"/>
        <v>12.81</v>
      </c>
      <c r="N33" s="1">
        <f ca="1">N32+RANDBETWEEN(1,'PROFILE DATA'!B$40)</f>
        <v>43184</v>
      </c>
      <c r="O33">
        <f t="shared" ca="1" si="6"/>
        <v>3.11</v>
      </c>
      <c r="P33">
        <f t="shared" ca="1" si="3"/>
        <v>2</v>
      </c>
      <c r="Q33" t="str">
        <f t="shared" ca="1" si="0"/>
        <v>Buy something sweet.</v>
      </c>
      <c r="X33" s="1">
        <f ca="1">X32+RANDBETWEEN(1,'PROFILE DATA'!B$41)</f>
        <v>43154</v>
      </c>
      <c r="Y33">
        <f t="shared" ca="1" si="7"/>
        <v>2.85</v>
      </c>
      <c r="Z33" t="str">
        <f t="shared" ca="1" si="4"/>
        <v>Yum! Coffee and a morning treat!</v>
      </c>
    </row>
    <row r="34" spans="1:26" x14ac:dyDescent="0.25">
      <c r="A34">
        <f t="shared" si="16"/>
        <v>8</v>
      </c>
      <c r="C34" s="1">
        <f ca="1">DATE(YEAR(C33),A34,RANDBETWEEN(26,28))</f>
        <v>43340</v>
      </c>
      <c r="D34">
        <f ca="1">B31-D33-D32-D31</f>
        <v>107.10000000000001</v>
      </c>
      <c r="F34" s="1">
        <f t="shared" ca="1" si="8"/>
        <v>43338</v>
      </c>
      <c r="G34" t="str">
        <f t="shared" ca="1" si="1"/>
        <v>lunch</v>
      </c>
      <c r="H34">
        <f t="shared" ca="1" si="9"/>
        <v>13.61</v>
      </c>
      <c r="N34" s="1">
        <f ca="1">N33+RANDBETWEEN(1,'PROFILE DATA'!B$40)</f>
        <v>43187</v>
      </c>
      <c r="O34">
        <f t="shared" ca="1" si="6"/>
        <v>2.91</v>
      </c>
      <c r="P34">
        <f t="shared" ca="1" si="3"/>
        <v>4</v>
      </c>
      <c r="Q34" t="str">
        <f t="shared" ca="1" si="0"/>
        <v>Treat yourself to a yummy snack</v>
      </c>
      <c r="X34" s="1">
        <f ca="1">X33+RANDBETWEEN(1,'PROFILE DATA'!B$41)</f>
        <v>43157</v>
      </c>
      <c r="Y34">
        <f t="shared" ca="1" si="7"/>
        <v>3.49</v>
      </c>
      <c r="Z34" t="str">
        <f t="shared" ca="1" si="4"/>
        <v>Yum! Coffee and a morning treat!</v>
      </c>
    </row>
    <row r="35" spans="1:26" x14ac:dyDescent="0.25">
      <c r="A35">
        <v>9</v>
      </c>
      <c r="B35">
        <f ca="1">RANDBETWEEN(L$3,L$4)</f>
        <v>343</v>
      </c>
      <c r="C35" s="1">
        <f ca="1">DATE(YEAR(C34+15),A35,RANDBETWEEN(1,7))</f>
        <v>43349</v>
      </c>
      <c r="D35">
        <f ca="1">RANDBETWEEN(20,30)*B35/100</f>
        <v>72.03</v>
      </c>
      <c r="F35" s="1">
        <f t="shared" ca="1" si="8"/>
        <v>43348</v>
      </c>
      <c r="G35" t="str">
        <f t="shared" ca="1" si="1"/>
        <v>dinner</v>
      </c>
      <c r="H35">
        <f t="shared" ca="1" si="9"/>
        <v>16.73</v>
      </c>
      <c r="N35" s="1">
        <f ca="1">N34+RANDBETWEEN(1,'PROFILE DATA'!B$40)</f>
        <v>43190</v>
      </c>
      <c r="O35">
        <f t="shared" ca="1" si="6"/>
        <v>2.11</v>
      </c>
      <c r="P35">
        <f t="shared" ca="1" si="3"/>
        <v>4</v>
      </c>
      <c r="Q35" t="str">
        <f t="shared" ca="1" si="0"/>
        <v>Treat yourself to a yummy snack</v>
      </c>
      <c r="X35" s="1">
        <f ca="1">X34+RANDBETWEEN(1,'PROFILE DATA'!B$41)</f>
        <v>43158</v>
      </c>
      <c r="Y35">
        <f t="shared" ca="1" si="7"/>
        <v>1.37</v>
      </c>
      <c r="Z35" t="str">
        <f t="shared" ca="1" si="4"/>
        <v>Start the day with some coffee.</v>
      </c>
    </row>
    <row r="36" spans="1:26" x14ac:dyDescent="0.25">
      <c r="A36">
        <f>A35</f>
        <v>9</v>
      </c>
      <c r="C36" s="1">
        <f ca="1">C35+RANDBETWEEN(5,8)</f>
        <v>43356</v>
      </c>
      <c r="D36">
        <f ca="1">RANDBETWEEN(20,30)*B35/100</f>
        <v>89.18</v>
      </c>
      <c r="F36" s="1">
        <f t="shared" ca="1" si="8"/>
        <v>43355</v>
      </c>
      <c r="G36" t="str">
        <f t="shared" ca="1" si="1"/>
        <v>lunch</v>
      </c>
      <c r="H36">
        <f t="shared" ca="1" si="9"/>
        <v>10.32</v>
      </c>
      <c r="N36" s="1">
        <f ca="1">N35+RANDBETWEEN(1,'PROFILE DATA'!B$40)</f>
        <v>43191</v>
      </c>
      <c r="O36">
        <f t="shared" ca="1" si="6"/>
        <v>3.78</v>
      </c>
      <c r="P36">
        <f t="shared" ca="1" si="3"/>
        <v>2</v>
      </c>
      <c r="Q36" t="str">
        <f t="shared" ca="1" si="0"/>
        <v>Buy something sweet.</v>
      </c>
      <c r="X36" s="1">
        <f ca="1">X35+RANDBETWEEN(1,'PROFILE DATA'!B$41)</f>
        <v>43159</v>
      </c>
      <c r="Y36">
        <f t="shared" ca="1" si="7"/>
        <v>3.46</v>
      </c>
      <c r="Z36" t="str">
        <f t="shared" ca="1" si="4"/>
        <v>Yum! Coffee and a morning treat!</v>
      </c>
    </row>
    <row r="37" spans="1:26" x14ac:dyDescent="0.25">
      <c r="A37">
        <f t="shared" ref="A37:A38" si="17">A36</f>
        <v>9</v>
      </c>
      <c r="C37" s="1">
        <f ca="1">C36+RANDBETWEEN(5,8)</f>
        <v>43363</v>
      </c>
      <c r="D37">
        <f ca="1">RANDBETWEEN(20,30)*B35/100</f>
        <v>96.04</v>
      </c>
      <c r="F37" s="1">
        <f t="shared" ca="1" si="8"/>
        <v>43362</v>
      </c>
      <c r="G37" t="str">
        <f t="shared" ca="1" si="1"/>
        <v>lunch</v>
      </c>
      <c r="H37">
        <f t="shared" ca="1" si="9"/>
        <v>8.94</v>
      </c>
      <c r="N37" s="1">
        <f ca="1">N36+RANDBETWEEN(1,'PROFILE DATA'!B$40)</f>
        <v>43192</v>
      </c>
      <c r="O37">
        <f t="shared" ref="O37:O100" ca="1" si="18">RANDBETWEEN(100*L$12,100*L$13)/100</f>
        <v>1.8</v>
      </c>
      <c r="P37">
        <f t="shared" ca="1" si="3"/>
        <v>2</v>
      </c>
      <c r="Q37" t="str">
        <f t="shared" ca="1" si="0"/>
        <v>Buy something sweet.</v>
      </c>
      <c r="X37" s="1">
        <f ca="1">X36+RANDBETWEEN(1,'PROFILE DATA'!B$41)</f>
        <v>43160</v>
      </c>
      <c r="Y37">
        <f t="shared" ca="1" si="7"/>
        <v>1.85</v>
      </c>
      <c r="Z37" t="str">
        <f t="shared" ca="1" si="4"/>
        <v>Start the day with some coffee.</v>
      </c>
    </row>
    <row r="38" spans="1:26" x14ac:dyDescent="0.25">
      <c r="A38">
        <f t="shared" si="17"/>
        <v>9</v>
      </c>
      <c r="C38" s="1">
        <f ca="1">DATE(YEAR(C37),A38,RANDBETWEEN(26,28))</f>
        <v>43371</v>
      </c>
      <c r="D38">
        <f ca="1">B35-D37-D36-D35</f>
        <v>85.749999999999972</v>
      </c>
      <c r="F38" s="1">
        <f t="shared" ca="1" si="8"/>
        <v>43369</v>
      </c>
      <c r="G38" t="str">
        <f t="shared" ca="1" si="1"/>
        <v>lunch</v>
      </c>
      <c r="H38">
        <f t="shared" ca="1" si="9"/>
        <v>14.87</v>
      </c>
      <c r="N38" s="1">
        <f ca="1">N37+RANDBETWEEN(1,'PROFILE DATA'!B$40)</f>
        <v>43196</v>
      </c>
      <c r="O38">
        <f t="shared" ca="1" si="18"/>
        <v>1.88</v>
      </c>
      <c r="P38">
        <f t="shared" ca="1" si="3"/>
        <v>3</v>
      </c>
      <c r="Q38" t="str">
        <f t="shared" ca="1" si="0"/>
        <v>Get a snack to make your hunger go away.</v>
      </c>
      <c r="X38" s="1">
        <f ca="1">X37+RANDBETWEEN(1,'PROFILE DATA'!B$41)</f>
        <v>43162</v>
      </c>
      <c r="Y38">
        <f t="shared" ca="1" si="7"/>
        <v>2.62</v>
      </c>
      <c r="Z38" t="str">
        <f t="shared" ca="1" si="4"/>
        <v>Yum! Coffee and a morning treat!</v>
      </c>
    </row>
    <row r="39" spans="1:26" x14ac:dyDescent="0.25">
      <c r="A39">
        <v>10</v>
      </c>
      <c r="B39">
        <f ca="1">RANDBETWEEN(L$3,L$4)</f>
        <v>369</v>
      </c>
      <c r="C39" s="1">
        <f ca="1">DATE(YEAR(C38+15),A39,RANDBETWEEN(1,7))</f>
        <v>43378</v>
      </c>
      <c r="D39">
        <f ca="1">RANDBETWEEN(20,30)*B39/100</f>
        <v>81.180000000000007</v>
      </c>
      <c r="F39" s="1">
        <f t="shared" ca="1" si="8"/>
        <v>43376</v>
      </c>
      <c r="G39" t="str">
        <f t="shared" ca="1" si="1"/>
        <v>lunch</v>
      </c>
      <c r="H39">
        <f t="shared" ca="1" si="9"/>
        <v>14.94</v>
      </c>
      <c r="N39" s="1">
        <f ca="1">N38+RANDBETWEEN(1,'PROFILE DATA'!B$40)</f>
        <v>43198</v>
      </c>
      <c r="O39">
        <f t="shared" ca="1" si="18"/>
        <v>2.0099999999999998</v>
      </c>
      <c r="P39">
        <f t="shared" ca="1" si="3"/>
        <v>3</v>
      </c>
      <c r="Q39" t="str">
        <f t="shared" ca="1" si="0"/>
        <v>Get a snack to make your hunger go away.</v>
      </c>
      <c r="X39" s="1">
        <f ca="1">X38+RANDBETWEEN(1,'PROFILE DATA'!B$41)</f>
        <v>43164</v>
      </c>
      <c r="Y39">
        <f t="shared" ca="1" si="7"/>
        <v>1.0900000000000001</v>
      </c>
      <c r="Z39" t="str">
        <f t="shared" ca="1" si="4"/>
        <v>Start the day with some coffee.</v>
      </c>
    </row>
    <row r="40" spans="1:26" x14ac:dyDescent="0.25">
      <c r="A40">
        <f>A39</f>
        <v>10</v>
      </c>
      <c r="C40" s="1">
        <f ca="1">C39+RANDBETWEEN(5,8)</f>
        <v>43384</v>
      </c>
      <c r="D40">
        <f ca="1">RANDBETWEEN(20,30)*B39/100</f>
        <v>103.32</v>
      </c>
      <c r="F40" s="1">
        <f t="shared" ca="1" si="8"/>
        <v>43381</v>
      </c>
      <c r="G40" t="str">
        <f t="shared" ca="1" si="1"/>
        <v>lunch</v>
      </c>
      <c r="H40">
        <f t="shared" ca="1" si="9"/>
        <v>9.76</v>
      </c>
      <c r="N40" s="1">
        <f ca="1">N39+RANDBETWEEN(1,'PROFILE DATA'!B$40)</f>
        <v>43199</v>
      </c>
      <c r="O40">
        <f t="shared" ca="1" si="18"/>
        <v>3.61</v>
      </c>
      <c r="P40">
        <f t="shared" ca="1" si="3"/>
        <v>2</v>
      </c>
      <c r="Q40" t="str">
        <f t="shared" ca="1" si="0"/>
        <v>Buy something sweet.</v>
      </c>
      <c r="X40" s="1">
        <f ca="1">X39+RANDBETWEEN(1,'PROFILE DATA'!B$41)</f>
        <v>43166</v>
      </c>
      <c r="Y40">
        <f t="shared" ca="1" si="7"/>
        <v>3.68</v>
      </c>
      <c r="Z40" t="str">
        <f t="shared" ca="1" si="4"/>
        <v>Yum! Coffee and a morning treat!</v>
      </c>
    </row>
    <row r="41" spans="1:26" x14ac:dyDescent="0.25">
      <c r="A41">
        <f t="shared" ref="A41:A42" si="19">A40</f>
        <v>10</v>
      </c>
      <c r="C41" s="1">
        <f ca="1">C40+RANDBETWEEN(5,8)</f>
        <v>43390</v>
      </c>
      <c r="D41">
        <f ca="1">RANDBETWEEN(20,30)*B39/100</f>
        <v>73.8</v>
      </c>
      <c r="F41" s="1">
        <f t="shared" ca="1" si="8"/>
        <v>43387</v>
      </c>
      <c r="G41" t="str">
        <f t="shared" ca="1" si="1"/>
        <v>lunch</v>
      </c>
      <c r="H41">
        <f t="shared" ca="1" si="9"/>
        <v>6.51</v>
      </c>
      <c r="N41" s="1">
        <f ca="1">N40+RANDBETWEEN(1,'PROFILE DATA'!B$40)</f>
        <v>43203</v>
      </c>
      <c r="O41">
        <f t="shared" ca="1" si="18"/>
        <v>3.43</v>
      </c>
      <c r="P41">
        <f t="shared" ca="1" si="3"/>
        <v>1</v>
      </c>
      <c r="Q41" t="str">
        <f t="shared" ca="1" si="0"/>
        <v>Satisfy a snack craving.</v>
      </c>
      <c r="X41" s="1">
        <f ca="1">X40+RANDBETWEEN(1,'PROFILE DATA'!B$41)</f>
        <v>43167</v>
      </c>
      <c r="Y41">
        <f t="shared" ca="1" si="7"/>
        <v>1.3</v>
      </c>
      <c r="Z41" t="str">
        <f t="shared" ca="1" si="4"/>
        <v>Start the day with some coffee.</v>
      </c>
    </row>
    <row r="42" spans="1:26" x14ac:dyDescent="0.25">
      <c r="A42">
        <f t="shared" si="19"/>
        <v>10</v>
      </c>
      <c r="C42" s="1">
        <f ca="1">DATE(YEAR(C41),A42,RANDBETWEEN(26,28))</f>
        <v>43401</v>
      </c>
      <c r="D42">
        <f ca="1">B39-D41-D40-D39</f>
        <v>110.69999999999999</v>
      </c>
      <c r="F42" s="1">
        <f t="shared" ca="1" si="8"/>
        <v>43398</v>
      </c>
      <c r="G42" t="str">
        <f t="shared" ca="1" si="1"/>
        <v>lunch</v>
      </c>
      <c r="H42">
        <f t="shared" ca="1" si="9"/>
        <v>10.01</v>
      </c>
      <c r="N42" s="1">
        <f ca="1">N41+RANDBETWEEN(1,'PROFILE DATA'!B$40)</f>
        <v>43208</v>
      </c>
      <c r="O42">
        <f t="shared" ca="1" si="18"/>
        <v>2.5</v>
      </c>
      <c r="P42">
        <f t="shared" ca="1" si="3"/>
        <v>4</v>
      </c>
      <c r="Q42" t="str">
        <f t="shared" ca="1" si="0"/>
        <v>Treat yourself to a yummy snack</v>
      </c>
      <c r="X42" s="1">
        <f ca="1">X41+RANDBETWEEN(1,'PROFILE DATA'!B$41)</f>
        <v>43170</v>
      </c>
      <c r="Y42">
        <f t="shared" ca="1" si="7"/>
        <v>1.77</v>
      </c>
      <c r="Z42" t="str">
        <f t="shared" ca="1" si="4"/>
        <v>Start the day with some coffee.</v>
      </c>
    </row>
    <row r="43" spans="1:26" x14ac:dyDescent="0.25">
      <c r="A43">
        <v>11</v>
      </c>
      <c r="B43">
        <f ca="1">RANDBETWEEN(L$3,L$4)</f>
        <v>348</v>
      </c>
      <c r="C43" s="1">
        <f ca="1">DATE(YEAR(C42+15),A43,RANDBETWEEN(1,7))</f>
        <v>43410</v>
      </c>
      <c r="D43">
        <f ca="1">RANDBETWEEN(20,30)*B43/100</f>
        <v>87</v>
      </c>
      <c r="F43" s="1">
        <f t="shared" ca="1" si="8"/>
        <v>43408</v>
      </c>
      <c r="G43" t="str">
        <f t="shared" ca="1" si="1"/>
        <v>lunch</v>
      </c>
      <c r="H43">
        <f t="shared" ca="1" si="9"/>
        <v>7.89</v>
      </c>
      <c r="N43" s="1">
        <f ca="1">N42+RANDBETWEEN(1,'PROFILE DATA'!B$40)</f>
        <v>43209</v>
      </c>
      <c r="O43">
        <f t="shared" ca="1" si="18"/>
        <v>2.92</v>
      </c>
      <c r="P43">
        <f t="shared" ca="1" si="3"/>
        <v>4</v>
      </c>
      <c r="Q43" t="str">
        <f t="shared" ca="1" si="0"/>
        <v>Treat yourself to a yummy snack</v>
      </c>
      <c r="X43" s="1">
        <f ca="1">X42+RANDBETWEEN(1,'PROFILE DATA'!B$41)</f>
        <v>43171</v>
      </c>
      <c r="Y43">
        <f t="shared" ca="1" si="7"/>
        <v>3.76</v>
      </c>
      <c r="Z43" t="str">
        <f t="shared" ca="1" si="4"/>
        <v>Yum! Coffee and a morning treat!</v>
      </c>
    </row>
    <row r="44" spans="1:26" x14ac:dyDescent="0.25">
      <c r="A44">
        <f>A43</f>
        <v>11</v>
      </c>
      <c r="C44" s="1">
        <f ca="1">C43+RANDBETWEEN(5,8)</f>
        <v>43417</v>
      </c>
      <c r="D44">
        <f ca="1">RANDBETWEEN(20,30)*B43/100</f>
        <v>90.48</v>
      </c>
      <c r="F44" s="1">
        <f t="shared" ca="1" si="8"/>
        <v>43414</v>
      </c>
      <c r="G44" t="str">
        <f t="shared" ca="1" si="1"/>
        <v>dinner</v>
      </c>
      <c r="H44">
        <f t="shared" ca="1" si="9"/>
        <v>26.4</v>
      </c>
      <c r="N44" s="1">
        <f ca="1">N43+RANDBETWEEN(1,'PROFILE DATA'!B$40)</f>
        <v>43211</v>
      </c>
      <c r="O44">
        <f t="shared" ca="1" si="18"/>
        <v>3.27</v>
      </c>
      <c r="P44">
        <f t="shared" ca="1" si="3"/>
        <v>4</v>
      </c>
      <c r="Q44" t="str">
        <f t="shared" ca="1" si="0"/>
        <v>Treat yourself to a yummy snack</v>
      </c>
      <c r="X44" s="1">
        <f ca="1">X43+RANDBETWEEN(1,'PROFILE DATA'!B$41)</f>
        <v>43172</v>
      </c>
      <c r="Y44">
        <f t="shared" ca="1" si="7"/>
        <v>1.1100000000000001</v>
      </c>
      <c r="Z44" t="str">
        <f t="shared" ca="1" si="4"/>
        <v>Start the day with some coffee.</v>
      </c>
    </row>
    <row r="45" spans="1:26" x14ac:dyDescent="0.25">
      <c r="A45">
        <f t="shared" ref="A45:A46" si="20">A44</f>
        <v>11</v>
      </c>
      <c r="C45" s="1">
        <f ca="1">C44+RANDBETWEEN(5,8)</f>
        <v>43424</v>
      </c>
      <c r="D45">
        <f ca="1">RANDBETWEEN(20,30)*B43/100</f>
        <v>69.599999999999994</v>
      </c>
      <c r="F45" s="1">
        <f t="shared" ca="1" si="8"/>
        <v>43421</v>
      </c>
      <c r="G45" t="str">
        <f t="shared" ca="1" si="1"/>
        <v>dinner</v>
      </c>
      <c r="H45">
        <f t="shared" ca="1" si="9"/>
        <v>19.34</v>
      </c>
      <c r="N45" s="1">
        <f ca="1">N44+RANDBETWEEN(1,'PROFILE DATA'!B$40)</f>
        <v>43213</v>
      </c>
      <c r="O45">
        <f t="shared" ca="1" si="18"/>
        <v>2.4700000000000002</v>
      </c>
      <c r="P45">
        <f t="shared" ca="1" si="3"/>
        <v>4</v>
      </c>
      <c r="Q45" t="str">
        <f t="shared" ca="1" si="0"/>
        <v>Treat yourself to a yummy snack</v>
      </c>
      <c r="X45" s="1">
        <f ca="1">X44+RANDBETWEEN(1,'PROFILE DATA'!B$41)</f>
        <v>43175</v>
      </c>
      <c r="Y45">
        <f t="shared" ca="1" si="7"/>
        <v>1.57</v>
      </c>
      <c r="Z45" t="str">
        <f t="shared" ca="1" si="4"/>
        <v>Start the day with some coffee.</v>
      </c>
    </row>
    <row r="46" spans="1:26" x14ac:dyDescent="0.25">
      <c r="A46">
        <f t="shared" si="20"/>
        <v>11</v>
      </c>
      <c r="C46" s="1">
        <f ca="1">DATE(YEAR(C45),A46,RANDBETWEEN(26,28))</f>
        <v>43431</v>
      </c>
      <c r="D46">
        <f ca="1">B43-D45-D44-D43</f>
        <v>100.91999999999996</v>
      </c>
      <c r="F46" s="1">
        <f t="shared" ca="1" si="8"/>
        <v>43430</v>
      </c>
      <c r="G46" t="str">
        <f t="shared" ca="1" si="1"/>
        <v>dinner</v>
      </c>
      <c r="H46">
        <f t="shared" ca="1" si="9"/>
        <v>22.03</v>
      </c>
      <c r="N46" s="1">
        <f ca="1">N45+RANDBETWEEN(1,'PROFILE DATA'!B$40)</f>
        <v>43215</v>
      </c>
      <c r="O46">
        <f t="shared" ca="1" si="18"/>
        <v>2.29</v>
      </c>
      <c r="P46">
        <f t="shared" ca="1" si="3"/>
        <v>5</v>
      </c>
      <c r="Q46" t="str">
        <f t="shared" ca="1" si="0"/>
        <v>Time for a snack!</v>
      </c>
      <c r="X46" s="1">
        <f ca="1">X45+RANDBETWEEN(1,'PROFILE DATA'!B$41)</f>
        <v>43178</v>
      </c>
      <c r="Y46">
        <f t="shared" ca="1" si="7"/>
        <v>1.18</v>
      </c>
      <c r="Z46" t="str">
        <f t="shared" ca="1" si="4"/>
        <v>Start the day with some coffee.</v>
      </c>
    </row>
    <row r="47" spans="1:26" x14ac:dyDescent="0.25">
      <c r="A47">
        <v>12</v>
      </c>
      <c r="B47">
        <f ca="1">RANDBETWEEN(L$3,L$4)</f>
        <v>355</v>
      </c>
      <c r="C47" s="1">
        <f ca="1">DATE(YEAR(C46+15),A47,RANDBETWEEN(1,7))</f>
        <v>43439</v>
      </c>
      <c r="D47">
        <f ca="1">RANDBETWEEN(20,30)*B47/100</f>
        <v>85.2</v>
      </c>
      <c r="F47" s="1">
        <f t="shared" ca="1" si="8"/>
        <v>43437</v>
      </c>
      <c r="G47" t="str">
        <f t="shared" ca="1" si="1"/>
        <v>dinner</v>
      </c>
      <c r="H47">
        <f t="shared" ca="1" si="9"/>
        <v>18</v>
      </c>
      <c r="N47" s="1">
        <f ca="1">N46+RANDBETWEEN(1,'PROFILE DATA'!B$40)</f>
        <v>43220</v>
      </c>
      <c r="O47">
        <f t="shared" ca="1" si="18"/>
        <v>2.0299999999999998</v>
      </c>
      <c r="P47">
        <f t="shared" ca="1" si="3"/>
        <v>2</v>
      </c>
      <c r="Q47" t="str">
        <f t="shared" ca="1" si="0"/>
        <v>Buy something sweet.</v>
      </c>
      <c r="X47" s="1">
        <f ca="1">X46+RANDBETWEEN(1,'PROFILE DATA'!B$41)</f>
        <v>43179</v>
      </c>
      <c r="Y47">
        <f t="shared" ca="1" si="7"/>
        <v>3.08</v>
      </c>
      <c r="Z47" t="str">
        <f t="shared" ca="1" si="4"/>
        <v>Yum! Coffee and a morning treat!</v>
      </c>
    </row>
    <row r="48" spans="1:26" x14ac:dyDescent="0.25">
      <c r="A48">
        <f>A47</f>
        <v>12</v>
      </c>
      <c r="C48" s="1">
        <f ca="1">C47+RANDBETWEEN(5,8)</f>
        <v>43446</v>
      </c>
      <c r="D48">
        <f ca="1">RANDBETWEEN(20,30)*B47/100</f>
        <v>88.75</v>
      </c>
      <c r="F48" s="1">
        <f t="shared" ca="1" si="8"/>
        <v>43443</v>
      </c>
      <c r="G48" t="str">
        <f t="shared" ca="1" si="1"/>
        <v>lunch</v>
      </c>
      <c r="H48">
        <f t="shared" ca="1" si="9"/>
        <v>8.0299999999999994</v>
      </c>
      <c r="N48" s="1">
        <f ca="1">N47+RANDBETWEEN(1,'PROFILE DATA'!B$40)</f>
        <v>43224</v>
      </c>
      <c r="O48">
        <f t="shared" ca="1" si="18"/>
        <v>2.41</v>
      </c>
      <c r="P48">
        <f t="shared" ca="1" si="3"/>
        <v>2</v>
      </c>
      <c r="Q48" t="str">
        <f t="shared" ca="1" si="0"/>
        <v>Buy something sweet.</v>
      </c>
      <c r="X48" s="1">
        <f ca="1">X47+RANDBETWEEN(1,'PROFILE DATA'!B$41)</f>
        <v>43181</v>
      </c>
      <c r="Y48">
        <f t="shared" ca="1" si="7"/>
        <v>1.91</v>
      </c>
      <c r="Z48" t="str">
        <f t="shared" ca="1" si="4"/>
        <v>Start the day with some coffee.</v>
      </c>
    </row>
    <row r="49" spans="1:26" x14ac:dyDescent="0.25">
      <c r="A49">
        <f t="shared" ref="A49:A50" si="21">A48</f>
        <v>12</v>
      </c>
      <c r="C49" s="1">
        <f ca="1">C48+RANDBETWEEN(5,8)</f>
        <v>43451</v>
      </c>
      <c r="D49">
        <f ca="1">RANDBETWEEN(20,30)*B47/100</f>
        <v>92.3</v>
      </c>
      <c r="F49" s="1">
        <f t="shared" ca="1" si="8"/>
        <v>43450</v>
      </c>
      <c r="G49" t="str">
        <f t="shared" ca="1" si="1"/>
        <v>dinner</v>
      </c>
      <c r="H49">
        <f t="shared" ca="1" si="9"/>
        <v>21.14</v>
      </c>
      <c r="N49" s="1">
        <f ca="1">N48+RANDBETWEEN(1,'PROFILE DATA'!B$40)</f>
        <v>43225</v>
      </c>
      <c r="O49">
        <f t="shared" ca="1" si="18"/>
        <v>1.86</v>
      </c>
      <c r="P49">
        <f t="shared" ca="1" si="3"/>
        <v>4</v>
      </c>
      <c r="Q49" t="str">
        <f t="shared" ca="1" si="0"/>
        <v>Treat yourself to a yummy snack</v>
      </c>
      <c r="X49" s="1">
        <f ca="1">X48+RANDBETWEEN(1,'PROFILE DATA'!B$41)</f>
        <v>43183</v>
      </c>
      <c r="Y49">
        <f t="shared" ca="1" si="7"/>
        <v>3.36</v>
      </c>
      <c r="Z49" t="str">
        <f t="shared" ca="1" si="4"/>
        <v>Yum! Coffee and a morning treat!</v>
      </c>
    </row>
    <row r="50" spans="1:26" x14ac:dyDescent="0.25">
      <c r="A50">
        <f t="shared" si="21"/>
        <v>12</v>
      </c>
      <c r="C50" s="1">
        <f ca="1">DATE(YEAR(C49),A50,RANDBETWEEN(26,28))</f>
        <v>43462</v>
      </c>
      <c r="D50">
        <f ca="1">B47-D49-D48-D47</f>
        <v>88.749999999999986</v>
      </c>
      <c r="F50" s="1">
        <f t="shared" ca="1" si="8"/>
        <v>43460</v>
      </c>
      <c r="G50" t="str">
        <f t="shared" ca="1" si="1"/>
        <v>dinner</v>
      </c>
      <c r="H50">
        <f t="shared" ca="1" si="9"/>
        <v>12.38</v>
      </c>
      <c r="N50" s="1">
        <f ca="1">N49+RANDBETWEEN(1,'PROFILE DATA'!B$40)</f>
        <v>43228</v>
      </c>
      <c r="O50">
        <f t="shared" ca="1" si="18"/>
        <v>3.35</v>
      </c>
      <c r="P50">
        <f t="shared" ca="1" si="3"/>
        <v>4</v>
      </c>
      <c r="Q50" t="str">
        <f t="shared" ca="1" si="0"/>
        <v>Treat yourself to a yummy snack</v>
      </c>
      <c r="X50" s="1">
        <f ca="1">X49+RANDBETWEEN(1,'PROFILE DATA'!B$41)</f>
        <v>43186</v>
      </c>
      <c r="Y50">
        <f t="shared" ca="1" si="7"/>
        <v>3.35</v>
      </c>
      <c r="Z50" t="str">
        <f t="shared" ca="1" si="4"/>
        <v>Yum! Coffee and a morning treat!</v>
      </c>
    </row>
    <row r="51" spans="1:26" x14ac:dyDescent="0.25">
      <c r="A51">
        <v>1</v>
      </c>
      <c r="B51">
        <f ca="1">RANDBETWEEN(L$3,L$4)</f>
        <v>376</v>
      </c>
      <c r="C51" s="1">
        <f ca="1">DATE(YEAR(C50+15),A51,RANDBETWEEN(1,7))</f>
        <v>43468</v>
      </c>
      <c r="D51">
        <f ca="1">RANDBETWEEN(20,30)*B51/100</f>
        <v>78.959999999999994</v>
      </c>
      <c r="F51" s="1">
        <f t="shared" ca="1" si="8"/>
        <v>43466</v>
      </c>
      <c r="G51" t="str">
        <f t="shared" ca="1" si="1"/>
        <v>lunch</v>
      </c>
      <c r="H51">
        <f t="shared" ca="1" si="9"/>
        <v>6.75</v>
      </c>
      <c r="N51" s="1">
        <f ca="1">N50+RANDBETWEEN(1,'PROFILE DATA'!B$40)</f>
        <v>43232</v>
      </c>
      <c r="O51">
        <f t="shared" ca="1" si="18"/>
        <v>3.59</v>
      </c>
      <c r="P51">
        <f t="shared" ca="1" si="3"/>
        <v>1</v>
      </c>
      <c r="Q51" t="str">
        <f t="shared" ca="1" si="0"/>
        <v>Satisfy a snack craving.</v>
      </c>
      <c r="X51" s="1">
        <f ca="1">X50+RANDBETWEEN(1,'PROFILE DATA'!B$41)</f>
        <v>43188</v>
      </c>
      <c r="Y51">
        <f t="shared" ca="1" si="7"/>
        <v>2.31</v>
      </c>
      <c r="Z51" t="str">
        <f t="shared" ca="1" si="4"/>
        <v>Yum! Coffee and a morning treat!</v>
      </c>
    </row>
    <row r="52" spans="1:26" x14ac:dyDescent="0.25">
      <c r="A52">
        <f>A51</f>
        <v>1</v>
      </c>
      <c r="C52" s="1">
        <f ca="1">C51+RANDBETWEEN(5,8)</f>
        <v>43476</v>
      </c>
      <c r="D52">
        <f ca="1">RANDBETWEEN(20,30)*B51/100</f>
        <v>90.24</v>
      </c>
      <c r="F52" s="1">
        <f t="shared" ca="1" si="8"/>
        <v>43473</v>
      </c>
      <c r="G52" t="str">
        <f t="shared" ca="1" si="1"/>
        <v>dinner</v>
      </c>
      <c r="H52">
        <f t="shared" ca="1" si="9"/>
        <v>26.95</v>
      </c>
      <c r="N52" s="1">
        <f ca="1">N51+RANDBETWEEN(1,'PROFILE DATA'!B$40)</f>
        <v>43237</v>
      </c>
      <c r="O52">
        <f t="shared" ca="1" si="18"/>
        <v>3.73</v>
      </c>
      <c r="P52">
        <f t="shared" ca="1" si="3"/>
        <v>2</v>
      </c>
      <c r="Q52" t="str">
        <f t="shared" ca="1" si="0"/>
        <v>Buy something sweet.</v>
      </c>
      <c r="X52" s="1">
        <f ca="1">X51+RANDBETWEEN(1,'PROFILE DATA'!B$41)</f>
        <v>43191</v>
      </c>
      <c r="Y52">
        <f t="shared" ca="1" si="7"/>
        <v>2.71</v>
      </c>
      <c r="Z52" t="str">
        <f t="shared" ca="1" si="4"/>
        <v>Yum! Coffee and a morning treat!</v>
      </c>
    </row>
    <row r="53" spans="1:26" x14ac:dyDescent="0.25">
      <c r="A53">
        <f t="shared" ref="A53:A54" si="22">A52</f>
        <v>1</v>
      </c>
      <c r="C53" s="1">
        <f ca="1">C52+RANDBETWEEN(5,8)</f>
        <v>43481</v>
      </c>
      <c r="D53">
        <f ca="1">RANDBETWEEN(20,30)*B51/100</f>
        <v>109.04</v>
      </c>
      <c r="F53" s="1">
        <f t="shared" ca="1" si="8"/>
        <v>43478</v>
      </c>
      <c r="G53" t="str">
        <f t="shared" ca="1" si="1"/>
        <v>lunch</v>
      </c>
      <c r="H53">
        <f t="shared" ca="1" si="9"/>
        <v>6.92</v>
      </c>
      <c r="N53" s="1">
        <f ca="1">N52+RANDBETWEEN(1,'PROFILE DATA'!B$40)</f>
        <v>43240</v>
      </c>
      <c r="O53">
        <f t="shared" ca="1" si="18"/>
        <v>2.17</v>
      </c>
      <c r="P53">
        <f t="shared" ca="1" si="3"/>
        <v>1</v>
      </c>
      <c r="Q53" t="str">
        <f t="shared" ca="1" si="0"/>
        <v>Satisfy a snack craving.</v>
      </c>
      <c r="X53" s="1">
        <f ca="1">X52+RANDBETWEEN(1,'PROFILE DATA'!B$41)</f>
        <v>43192</v>
      </c>
      <c r="Y53">
        <f t="shared" ca="1" si="7"/>
        <v>2.2400000000000002</v>
      </c>
      <c r="Z53" t="str">
        <f t="shared" ca="1" si="4"/>
        <v>Yum! Coffee and a morning treat!</v>
      </c>
    </row>
    <row r="54" spans="1:26" x14ac:dyDescent="0.25">
      <c r="A54">
        <f t="shared" si="22"/>
        <v>1</v>
      </c>
      <c r="C54" s="1">
        <f ca="1">DATE(YEAR(C53),A54,RANDBETWEEN(26,28))</f>
        <v>43493</v>
      </c>
      <c r="D54">
        <f ca="1">B51-D53-D52-D51</f>
        <v>97.759999999999977</v>
      </c>
      <c r="F54" s="1">
        <f t="shared" ca="1" si="8"/>
        <v>43490</v>
      </c>
      <c r="G54" t="str">
        <f t="shared" ca="1" si="1"/>
        <v>lunch</v>
      </c>
      <c r="H54">
        <f t="shared" ca="1" si="9"/>
        <v>12.86</v>
      </c>
      <c r="N54" s="1">
        <f ca="1">N53+RANDBETWEEN(1,'PROFILE DATA'!B$40)</f>
        <v>43241</v>
      </c>
      <c r="O54">
        <f t="shared" ca="1" si="18"/>
        <v>1.76</v>
      </c>
      <c r="P54">
        <f t="shared" ca="1" si="3"/>
        <v>3</v>
      </c>
      <c r="Q54" t="str">
        <f t="shared" ca="1" si="0"/>
        <v>Get a snack to make your hunger go away.</v>
      </c>
      <c r="X54" s="1">
        <f ca="1">X53+RANDBETWEEN(1,'PROFILE DATA'!B$41)</f>
        <v>43194</v>
      </c>
      <c r="Y54">
        <f t="shared" ca="1" si="7"/>
        <v>2.21</v>
      </c>
      <c r="Z54" t="str">
        <f t="shared" ca="1" si="4"/>
        <v>Yum! Coffee and a morning treat!</v>
      </c>
    </row>
    <row r="55" spans="1:26" x14ac:dyDescent="0.25">
      <c r="A55">
        <v>2</v>
      </c>
      <c r="B55">
        <f ca="1">RANDBETWEEN(L$3,L$4)</f>
        <v>354</v>
      </c>
      <c r="C55" s="1">
        <f ca="1">DATE(YEAR(C54+15),A55,RANDBETWEEN(1,7))</f>
        <v>43500</v>
      </c>
      <c r="D55">
        <f ca="1">RANDBETWEEN(20,30)*B55/100</f>
        <v>84.96</v>
      </c>
      <c r="F55" s="1">
        <f t="shared" ca="1" si="8"/>
        <v>43498</v>
      </c>
      <c r="G55" t="str">
        <f t="shared" ca="1" si="1"/>
        <v>dinner</v>
      </c>
      <c r="H55">
        <f t="shared" ca="1" si="9"/>
        <v>17.64</v>
      </c>
      <c r="N55" s="1">
        <f ca="1">N54+RANDBETWEEN(1,'PROFILE DATA'!B$40)</f>
        <v>43246</v>
      </c>
      <c r="O55">
        <f t="shared" ca="1" si="18"/>
        <v>3.4</v>
      </c>
      <c r="P55">
        <f t="shared" ca="1" si="3"/>
        <v>5</v>
      </c>
      <c r="Q55" t="str">
        <f t="shared" ca="1" si="0"/>
        <v>Time for a snack!</v>
      </c>
      <c r="X55" s="1">
        <f ca="1">X54+RANDBETWEEN(1,'PROFILE DATA'!B$41)</f>
        <v>43195</v>
      </c>
      <c r="Y55">
        <f t="shared" ca="1" si="7"/>
        <v>2.72</v>
      </c>
      <c r="Z55" t="str">
        <f t="shared" ca="1" si="4"/>
        <v>Yum! Coffee and a morning treat!</v>
      </c>
    </row>
    <row r="56" spans="1:26" x14ac:dyDescent="0.25">
      <c r="A56">
        <f>A55</f>
        <v>2</v>
      </c>
      <c r="C56" s="1">
        <f ca="1">C55+RANDBETWEEN(5,8)</f>
        <v>43508</v>
      </c>
      <c r="D56">
        <f ca="1">RANDBETWEEN(20,30)*B55/100</f>
        <v>106.2</v>
      </c>
      <c r="F56" s="1">
        <f t="shared" ca="1" si="8"/>
        <v>43507</v>
      </c>
      <c r="G56" t="str">
        <f t="shared" ca="1" si="1"/>
        <v>dinner</v>
      </c>
      <c r="H56">
        <f t="shared" ca="1" si="9"/>
        <v>20.91</v>
      </c>
      <c r="N56" s="1">
        <f ca="1">N55+RANDBETWEEN(1,'PROFILE DATA'!B$40)</f>
        <v>43248</v>
      </c>
      <c r="O56">
        <f t="shared" ca="1" si="18"/>
        <v>1.63</v>
      </c>
      <c r="P56">
        <f t="shared" ca="1" si="3"/>
        <v>3</v>
      </c>
      <c r="Q56" t="str">
        <f t="shared" ca="1" si="0"/>
        <v>Get a snack to make your hunger go away.</v>
      </c>
      <c r="X56" s="1">
        <f ca="1">X55+RANDBETWEEN(1,'PROFILE DATA'!B$41)</f>
        <v>43197</v>
      </c>
      <c r="Y56">
        <f t="shared" ca="1" si="7"/>
        <v>3.05</v>
      </c>
      <c r="Z56" t="str">
        <f t="shared" ca="1" si="4"/>
        <v>Yum! Coffee and a morning treat!</v>
      </c>
    </row>
    <row r="57" spans="1:26" x14ac:dyDescent="0.25">
      <c r="A57">
        <f t="shared" ref="A57:A58" si="23">A56</f>
        <v>2</v>
      </c>
      <c r="C57" s="1">
        <f ca="1">C56+RANDBETWEEN(5,8)</f>
        <v>43516</v>
      </c>
      <c r="D57">
        <f ca="1">RANDBETWEEN(20,30)*B55/100</f>
        <v>81.42</v>
      </c>
      <c r="F57" s="1">
        <f t="shared" ca="1" si="8"/>
        <v>43515</v>
      </c>
      <c r="G57" t="str">
        <f t="shared" ca="1" si="1"/>
        <v>dinner</v>
      </c>
      <c r="H57">
        <f t="shared" ca="1" si="9"/>
        <v>26.04</v>
      </c>
      <c r="N57" s="1">
        <f ca="1">N56+RANDBETWEEN(1,'PROFILE DATA'!B$40)</f>
        <v>43253</v>
      </c>
      <c r="O57">
        <f t="shared" ca="1" si="18"/>
        <v>3.63</v>
      </c>
      <c r="P57">
        <f t="shared" ca="1" si="3"/>
        <v>3</v>
      </c>
      <c r="Q57" t="str">
        <f t="shared" ca="1" si="0"/>
        <v>Get a snack to make your hunger go away.</v>
      </c>
      <c r="X57" s="1">
        <f ca="1">X56+RANDBETWEEN(1,'PROFILE DATA'!B$41)</f>
        <v>43198</v>
      </c>
      <c r="Y57">
        <f t="shared" ca="1" si="7"/>
        <v>2.8</v>
      </c>
      <c r="Z57" t="str">
        <f t="shared" ca="1" si="4"/>
        <v>Yum! Coffee and a morning treat!</v>
      </c>
    </row>
    <row r="58" spans="1:26" x14ac:dyDescent="0.25">
      <c r="A58">
        <f t="shared" si="23"/>
        <v>2</v>
      </c>
      <c r="C58" s="1">
        <f ca="1">DATE(YEAR(C57),A58,RANDBETWEEN(26,28))</f>
        <v>43522</v>
      </c>
      <c r="D58">
        <f ca="1">B55-D57-D56-D55</f>
        <v>81.42</v>
      </c>
      <c r="F58" s="1">
        <f t="shared" ca="1" si="8"/>
        <v>43521</v>
      </c>
      <c r="G58" t="str">
        <f t="shared" ca="1" si="1"/>
        <v>lunch</v>
      </c>
      <c r="H58">
        <f t="shared" ca="1" si="9"/>
        <v>9.5500000000000007</v>
      </c>
      <c r="N58" s="1">
        <f ca="1">N57+RANDBETWEEN(1,'PROFILE DATA'!B$40)</f>
        <v>43257</v>
      </c>
      <c r="O58">
        <f t="shared" ca="1" si="18"/>
        <v>3.9</v>
      </c>
      <c r="P58">
        <f t="shared" ca="1" si="3"/>
        <v>4</v>
      </c>
      <c r="Q58" t="str">
        <f t="shared" ca="1" si="0"/>
        <v>Treat yourself to a yummy snack</v>
      </c>
      <c r="X58" s="1">
        <f ca="1">X57+RANDBETWEEN(1,'PROFILE DATA'!B$41)</f>
        <v>43200</v>
      </c>
      <c r="Y58">
        <f t="shared" ca="1" si="7"/>
        <v>1.67</v>
      </c>
      <c r="Z58" t="str">
        <f t="shared" ca="1" si="4"/>
        <v>Start the day with some coffee.</v>
      </c>
    </row>
    <row r="59" spans="1:26" x14ac:dyDescent="0.25">
      <c r="A59">
        <v>3</v>
      </c>
      <c r="B59">
        <f ca="1">RANDBETWEEN(L$3,L$4)</f>
        <v>352</v>
      </c>
      <c r="C59" s="1">
        <f ca="1">DATE(YEAR(C58+15),A59,RANDBETWEEN(1,7))</f>
        <v>43526</v>
      </c>
      <c r="D59">
        <f ca="1">RANDBETWEEN(20,30)*B59/100</f>
        <v>70.400000000000006</v>
      </c>
      <c r="F59" s="1">
        <f t="shared" ca="1" si="8"/>
        <v>43525</v>
      </c>
      <c r="G59" t="str">
        <f t="shared" ca="1" si="1"/>
        <v>dinner</v>
      </c>
      <c r="H59">
        <f t="shared" ca="1" si="9"/>
        <v>26.74</v>
      </c>
      <c r="N59" s="1">
        <f ca="1">N58+RANDBETWEEN(1,'PROFILE DATA'!B$40)</f>
        <v>43260</v>
      </c>
      <c r="O59">
        <f t="shared" ca="1" si="18"/>
        <v>2.16</v>
      </c>
      <c r="P59">
        <f t="shared" ca="1" si="3"/>
        <v>3</v>
      </c>
      <c r="Q59" t="str">
        <f t="shared" ca="1" si="0"/>
        <v>Get a snack to make your hunger go away.</v>
      </c>
      <c r="X59" s="1">
        <f ca="1">X58+RANDBETWEEN(1,'PROFILE DATA'!B$41)</f>
        <v>43202</v>
      </c>
      <c r="Y59">
        <f t="shared" ca="1" si="7"/>
        <v>2.99</v>
      </c>
      <c r="Z59" t="str">
        <f t="shared" ca="1" si="4"/>
        <v>Yum! Coffee and a morning treat!</v>
      </c>
    </row>
    <row r="60" spans="1:26" x14ac:dyDescent="0.25">
      <c r="A60">
        <f>A59</f>
        <v>3</v>
      </c>
      <c r="C60" s="1">
        <f ca="1">C59+RANDBETWEEN(5,8)</f>
        <v>43532</v>
      </c>
      <c r="D60">
        <f ca="1">RANDBETWEEN(20,30)*B59/100</f>
        <v>105.6</v>
      </c>
      <c r="F60" s="1">
        <f t="shared" ca="1" si="8"/>
        <v>43529</v>
      </c>
      <c r="G60" t="str">
        <f t="shared" ca="1" si="1"/>
        <v>lunch</v>
      </c>
      <c r="H60">
        <f t="shared" ca="1" si="9"/>
        <v>8.09</v>
      </c>
      <c r="N60" s="1">
        <f ca="1">N59+RANDBETWEEN(1,'PROFILE DATA'!B$40)</f>
        <v>43265</v>
      </c>
      <c r="O60">
        <f t="shared" ca="1" si="18"/>
        <v>1.85</v>
      </c>
      <c r="P60">
        <f t="shared" ca="1" si="3"/>
        <v>3</v>
      </c>
      <c r="Q60" t="str">
        <f t="shared" ca="1" si="0"/>
        <v>Get a snack to make your hunger go away.</v>
      </c>
      <c r="X60" s="1">
        <f ca="1">X59+RANDBETWEEN(1,'PROFILE DATA'!B$41)</f>
        <v>43204</v>
      </c>
      <c r="Y60">
        <f t="shared" ca="1" si="7"/>
        <v>3.7</v>
      </c>
      <c r="Z60" t="str">
        <f t="shared" ca="1" si="4"/>
        <v>Yum! Coffee and a morning treat!</v>
      </c>
    </row>
    <row r="61" spans="1:26" x14ac:dyDescent="0.25">
      <c r="A61">
        <f t="shared" ref="A61:A62" si="24">A60</f>
        <v>3</v>
      </c>
      <c r="C61" s="1">
        <f ca="1">C60+RANDBETWEEN(5,8)</f>
        <v>43538</v>
      </c>
      <c r="D61">
        <f ca="1">RANDBETWEEN(20,30)*B59/100</f>
        <v>73.92</v>
      </c>
      <c r="F61" s="1">
        <f t="shared" ca="1" si="8"/>
        <v>43535</v>
      </c>
      <c r="G61" t="str">
        <f t="shared" ca="1" si="1"/>
        <v>lunch</v>
      </c>
      <c r="H61">
        <f t="shared" ca="1" si="9"/>
        <v>7.4</v>
      </c>
      <c r="N61" s="1">
        <f ca="1">N60+RANDBETWEEN(1,'PROFILE DATA'!B$40)</f>
        <v>43269</v>
      </c>
      <c r="O61">
        <f t="shared" ca="1" si="18"/>
        <v>3.27</v>
      </c>
      <c r="P61">
        <f t="shared" ca="1" si="3"/>
        <v>5</v>
      </c>
      <c r="Q61" t="str">
        <f t="shared" ca="1" si="0"/>
        <v>Time for a snack!</v>
      </c>
      <c r="X61" s="1">
        <f ca="1">X60+RANDBETWEEN(1,'PROFILE DATA'!B$41)</f>
        <v>43205</v>
      </c>
      <c r="Y61">
        <f t="shared" ca="1" si="7"/>
        <v>2.67</v>
      </c>
      <c r="Z61" t="str">
        <f t="shared" ca="1" si="4"/>
        <v>Yum! Coffee and a morning treat!</v>
      </c>
    </row>
    <row r="62" spans="1:26" x14ac:dyDescent="0.25">
      <c r="A62">
        <f t="shared" si="24"/>
        <v>3</v>
      </c>
      <c r="C62" s="1">
        <f ca="1">DATE(YEAR(C61),A62,RANDBETWEEN(26,28))</f>
        <v>43552</v>
      </c>
      <c r="D62">
        <f ca="1">B59-D61-D60-D59</f>
        <v>102.07999999999998</v>
      </c>
      <c r="F62" s="1">
        <f t="shared" ca="1" si="8"/>
        <v>43549</v>
      </c>
      <c r="G62" t="str">
        <f t="shared" ca="1" si="1"/>
        <v>dinner</v>
      </c>
      <c r="H62">
        <f t="shared" ca="1" si="9"/>
        <v>12.81</v>
      </c>
      <c r="N62" s="1">
        <f ca="1">N61+RANDBETWEEN(1,'PROFILE DATA'!B$40)</f>
        <v>43274</v>
      </c>
      <c r="O62">
        <f t="shared" ca="1" si="18"/>
        <v>1.82</v>
      </c>
      <c r="P62">
        <f t="shared" ca="1" si="3"/>
        <v>3</v>
      </c>
      <c r="Q62" t="str">
        <f t="shared" ca="1" si="0"/>
        <v>Get a snack to make your hunger go away.</v>
      </c>
      <c r="X62" s="1">
        <f ca="1">X61+RANDBETWEEN(1,'PROFILE DATA'!B$41)</f>
        <v>43207</v>
      </c>
      <c r="Y62">
        <f t="shared" ca="1" si="7"/>
        <v>1.68</v>
      </c>
      <c r="Z62" t="str">
        <f t="shared" ca="1" si="4"/>
        <v>Start the day with some coffee.</v>
      </c>
    </row>
    <row r="63" spans="1:26" x14ac:dyDescent="0.25">
      <c r="N63" s="1">
        <f ca="1">N62+RANDBETWEEN(1,'PROFILE DATA'!B$40)</f>
        <v>43279</v>
      </c>
      <c r="O63">
        <f t="shared" ca="1" si="18"/>
        <v>3.26</v>
      </c>
      <c r="P63">
        <f t="shared" ca="1" si="3"/>
        <v>1</v>
      </c>
      <c r="Q63" t="str">
        <f t="shared" ca="1" si="0"/>
        <v>Satisfy a snack craving.</v>
      </c>
      <c r="X63" s="1">
        <f ca="1">X62+RANDBETWEEN(1,'PROFILE DATA'!B$41)</f>
        <v>43210</v>
      </c>
      <c r="Y63">
        <f t="shared" ca="1" si="7"/>
        <v>3.19</v>
      </c>
      <c r="Z63" t="str">
        <f t="shared" ca="1" si="4"/>
        <v>Yum! Coffee and a morning treat!</v>
      </c>
    </row>
    <row r="64" spans="1:26" x14ac:dyDescent="0.25">
      <c r="N64" s="1">
        <f ca="1">N63+RANDBETWEEN(1,'PROFILE DATA'!B$40)</f>
        <v>43283</v>
      </c>
      <c r="O64">
        <f t="shared" ca="1" si="18"/>
        <v>3.73</v>
      </c>
      <c r="P64">
        <f t="shared" ca="1" si="3"/>
        <v>3</v>
      </c>
      <c r="Q64" t="str">
        <f t="shared" ca="1" si="0"/>
        <v>Get a snack to make your hunger go away.</v>
      </c>
      <c r="X64" s="1">
        <f ca="1">X63+RANDBETWEEN(1,'PROFILE DATA'!B$41)</f>
        <v>43213</v>
      </c>
      <c r="Y64">
        <f t="shared" ca="1" si="7"/>
        <v>1.73</v>
      </c>
      <c r="Z64" t="str">
        <f t="shared" ca="1" si="4"/>
        <v>Start the day with some coffee.</v>
      </c>
    </row>
    <row r="65" spans="14:26" x14ac:dyDescent="0.25">
      <c r="N65" s="1">
        <f ca="1">N64+RANDBETWEEN(1,'PROFILE DATA'!B$40)</f>
        <v>43286</v>
      </c>
      <c r="O65">
        <f t="shared" ca="1" si="18"/>
        <v>3.67</v>
      </c>
      <c r="P65">
        <f t="shared" ca="1" si="3"/>
        <v>5</v>
      </c>
      <c r="Q65" t="str">
        <f t="shared" ca="1" si="0"/>
        <v>Time for a snack!</v>
      </c>
      <c r="X65" s="1">
        <f ca="1">X64+RANDBETWEEN(1,'PROFILE DATA'!B$41)</f>
        <v>43216</v>
      </c>
      <c r="Y65">
        <f t="shared" ca="1" si="7"/>
        <v>3.62</v>
      </c>
      <c r="Z65" t="str">
        <f t="shared" ca="1" si="4"/>
        <v>Yum! Coffee and a morning treat!</v>
      </c>
    </row>
    <row r="66" spans="14:26" x14ac:dyDescent="0.25">
      <c r="N66" s="1">
        <f ca="1">N65+RANDBETWEEN(1,'PROFILE DATA'!B$40)</f>
        <v>43291</v>
      </c>
      <c r="O66">
        <f t="shared" ca="1" si="18"/>
        <v>1.92</v>
      </c>
      <c r="P66">
        <f t="shared" ca="1" si="3"/>
        <v>4</v>
      </c>
      <c r="Q66" t="str">
        <f t="shared" ca="1" si="0"/>
        <v>Treat yourself to a yummy snack</v>
      </c>
      <c r="X66" s="1">
        <f ca="1">X65+RANDBETWEEN(1,'PROFILE DATA'!B$41)</f>
        <v>43219</v>
      </c>
      <c r="Y66">
        <f t="shared" ca="1" si="7"/>
        <v>1.95</v>
      </c>
      <c r="Z66" t="str">
        <f t="shared" ca="1" si="4"/>
        <v>Start the day with some coffee.</v>
      </c>
    </row>
    <row r="67" spans="14:26" x14ac:dyDescent="0.25">
      <c r="N67" s="1">
        <f ca="1">N66+RANDBETWEEN(1,'PROFILE DATA'!B$40)</f>
        <v>43295</v>
      </c>
      <c r="O67">
        <f t="shared" ca="1" si="18"/>
        <v>3.67</v>
      </c>
      <c r="P67">
        <f t="shared" ca="1" si="3"/>
        <v>5</v>
      </c>
      <c r="Q67" t="str">
        <f t="shared" ref="Q67:Q130" ca="1" si="25">VLOOKUP(P67,R$3:S$7,2)</f>
        <v>Time for a snack!</v>
      </c>
      <c r="X67" s="1">
        <f ca="1">X66+RANDBETWEEN(1,'PROFILE DATA'!B$41)</f>
        <v>43221</v>
      </c>
      <c r="Y67">
        <f t="shared" ca="1" si="7"/>
        <v>3.08</v>
      </c>
      <c r="Z67" t="str">
        <f t="shared" ca="1" si="4"/>
        <v>Yum! Coffee and a morning treat!</v>
      </c>
    </row>
    <row r="68" spans="14:26" x14ac:dyDescent="0.25">
      <c r="N68" s="1">
        <f ca="1">N67+RANDBETWEEN(1,'PROFILE DATA'!B$40)</f>
        <v>43296</v>
      </c>
      <c r="O68">
        <f t="shared" ca="1" si="18"/>
        <v>2.64</v>
      </c>
      <c r="P68">
        <f t="shared" ref="P68:P131" ca="1" si="26">RANDBETWEEN(1,5)</f>
        <v>4</v>
      </c>
      <c r="Q68" t="str">
        <f t="shared" ca="1" si="25"/>
        <v>Treat yourself to a yummy snack</v>
      </c>
      <c r="X68" s="1">
        <f ca="1">X67+RANDBETWEEN(1,'PROFILE DATA'!B$41)</f>
        <v>43222</v>
      </c>
      <c r="Y68">
        <f t="shared" ca="1" si="7"/>
        <v>3.33</v>
      </c>
      <c r="Z68" t="str">
        <f t="shared" ref="Z68:Z131" ca="1" si="27">IF(Y68&lt;2.1,"Start the day with some coffee.","Yum! Coffee and a morning treat!")</f>
        <v>Yum! Coffee and a morning treat!</v>
      </c>
    </row>
    <row r="69" spans="14:26" x14ac:dyDescent="0.25">
      <c r="N69" s="1">
        <f ca="1">N68+RANDBETWEEN(1,'PROFILE DATA'!B$40)</f>
        <v>43301</v>
      </c>
      <c r="O69">
        <f t="shared" ca="1" si="18"/>
        <v>2.52</v>
      </c>
      <c r="P69">
        <f t="shared" ca="1" si="26"/>
        <v>1</v>
      </c>
      <c r="Q69" t="str">
        <f t="shared" ca="1" si="25"/>
        <v>Satisfy a snack craving.</v>
      </c>
      <c r="X69" s="1">
        <f ca="1">X68+RANDBETWEEN(1,'PROFILE DATA'!B$41)</f>
        <v>43223</v>
      </c>
      <c r="Y69">
        <f t="shared" ref="Y69:Y132" ca="1" si="28">RANDBETWEEN(100*L$15,100*L$16)/100</f>
        <v>2.31</v>
      </c>
      <c r="Z69" t="str">
        <f t="shared" ca="1" si="27"/>
        <v>Yum! Coffee and a morning treat!</v>
      </c>
    </row>
    <row r="70" spans="14:26" x14ac:dyDescent="0.25">
      <c r="N70" s="1">
        <f ca="1">N69+RANDBETWEEN(1,'PROFILE DATA'!B$40)</f>
        <v>43306</v>
      </c>
      <c r="O70">
        <f t="shared" ca="1" si="18"/>
        <v>1.88</v>
      </c>
      <c r="P70">
        <f t="shared" ca="1" si="26"/>
        <v>2</v>
      </c>
      <c r="Q70" t="str">
        <f t="shared" ca="1" si="25"/>
        <v>Buy something sweet.</v>
      </c>
      <c r="X70" s="1">
        <f ca="1">X69+RANDBETWEEN(1,'PROFILE DATA'!B$41)</f>
        <v>43225</v>
      </c>
      <c r="Y70">
        <f t="shared" ca="1" si="28"/>
        <v>3.5</v>
      </c>
      <c r="Z70" t="str">
        <f t="shared" ca="1" si="27"/>
        <v>Yum! Coffee and a morning treat!</v>
      </c>
    </row>
    <row r="71" spans="14:26" x14ac:dyDescent="0.25">
      <c r="N71" s="1">
        <f ca="1">N70+RANDBETWEEN(1,'PROFILE DATA'!B$40)</f>
        <v>43310</v>
      </c>
      <c r="O71">
        <f t="shared" ca="1" si="18"/>
        <v>3.87</v>
      </c>
      <c r="P71">
        <f t="shared" ca="1" si="26"/>
        <v>5</v>
      </c>
      <c r="Q71" t="str">
        <f t="shared" ca="1" si="25"/>
        <v>Time for a snack!</v>
      </c>
      <c r="X71" s="1">
        <f ca="1">X70+RANDBETWEEN(1,'PROFILE DATA'!B$41)</f>
        <v>43227</v>
      </c>
      <c r="Y71">
        <f t="shared" ca="1" si="28"/>
        <v>3.49</v>
      </c>
      <c r="Z71" t="str">
        <f t="shared" ca="1" si="27"/>
        <v>Yum! Coffee and a morning treat!</v>
      </c>
    </row>
    <row r="72" spans="14:26" x14ac:dyDescent="0.25">
      <c r="N72" s="1">
        <f ca="1">N71+RANDBETWEEN(1,'PROFILE DATA'!B$40)</f>
        <v>43312</v>
      </c>
      <c r="O72">
        <f t="shared" ca="1" si="18"/>
        <v>1.58</v>
      </c>
      <c r="P72">
        <f t="shared" ca="1" si="26"/>
        <v>1</v>
      </c>
      <c r="Q72" t="str">
        <f t="shared" ca="1" si="25"/>
        <v>Satisfy a snack craving.</v>
      </c>
      <c r="X72" s="1">
        <f ca="1">X71+RANDBETWEEN(1,'PROFILE DATA'!B$41)</f>
        <v>43228</v>
      </c>
      <c r="Y72">
        <f t="shared" ca="1" si="28"/>
        <v>3.22</v>
      </c>
      <c r="Z72" t="str">
        <f t="shared" ca="1" si="27"/>
        <v>Yum! Coffee and a morning treat!</v>
      </c>
    </row>
    <row r="73" spans="14:26" x14ac:dyDescent="0.25">
      <c r="N73" s="1">
        <f ca="1">N72+RANDBETWEEN(1,'PROFILE DATA'!B$40)</f>
        <v>43317</v>
      </c>
      <c r="O73">
        <f t="shared" ca="1" si="18"/>
        <v>3.02</v>
      </c>
      <c r="P73">
        <f t="shared" ca="1" si="26"/>
        <v>2</v>
      </c>
      <c r="Q73" t="str">
        <f t="shared" ca="1" si="25"/>
        <v>Buy something sweet.</v>
      </c>
      <c r="X73" s="1">
        <f ca="1">X72+RANDBETWEEN(1,'PROFILE DATA'!B$41)</f>
        <v>43231</v>
      </c>
      <c r="Y73">
        <f t="shared" ca="1" si="28"/>
        <v>1.26</v>
      </c>
      <c r="Z73" t="str">
        <f t="shared" ca="1" si="27"/>
        <v>Start the day with some coffee.</v>
      </c>
    </row>
    <row r="74" spans="14:26" x14ac:dyDescent="0.25">
      <c r="N74" s="1">
        <f ca="1">N73+RANDBETWEEN(1,'PROFILE DATA'!B$40)</f>
        <v>43321</v>
      </c>
      <c r="O74">
        <f t="shared" ca="1" si="18"/>
        <v>1.81</v>
      </c>
      <c r="P74">
        <f t="shared" ca="1" si="26"/>
        <v>4</v>
      </c>
      <c r="Q74" t="str">
        <f t="shared" ca="1" si="25"/>
        <v>Treat yourself to a yummy snack</v>
      </c>
      <c r="X74" s="1">
        <f ca="1">X73+RANDBETWEEN(1,'PROFILE DATA'!B$41)</f>
        <v>43233</v>
      </c>
      <c r="Y74">
        <f t="shared" ca="1" si="28"/>
        <v>2.93</v>
      </c>
      <c r="Z74" t="str">
        <f t="shared" ca="1" si="27"/>
        <v>Yum! Coffee and a morning treat!</v>
      </c>
    </row>
    <row r="75" spans="14:26" x14ac:dyDescent="0.25">
      <c r="N75" s="1">
        <f ca="1">N74+RANDBETWEEN(1,'PROFILE DATA'!B$40)</f>
        <v>43325</v>
      </c>
      <c r="O75">
        <f t="shared" ca="1" si="18"/>
        <v>2.7</v>
      </c>
      <c r="P75">
        <f t="shared" ca="1" si="26"/>
        <v>4</v>
      </c>
      <c r="Q75" t="str">
        <f t="shared" ca="1" si="25"/>
        <v>Treat yourself to a yummy snack</v>
      </c>
      <c r="X75" s="1">
        <f ca="1">X74+RANDBETWEEN(1,'PROFILE DATA'!B$41)</f>
        <v>43236</v>
      </c>
      <c r="Y75">
        <f t="shared" ca="1" si="28"/>
        <v>2.54</v>
      </c>
      <c r="Z75" t="str">
        <f t="shared" ca="1" si="27"/>
        <v>Yum! Coffee and a morning treat!</v>
      </c>
    </row>
    <row r="76" spans="14:26" x14ac:dyDescent="0.25">
      <c r="N76" s="1">
        <f ca="1">N75+RANDBETWEEN(1,'PROFILE DATA'!B$40)</f>
        <v>43330</v>
      </c>
      <c r="O76">
        <f t="shared" ca="1" si="18"/>
        <v>3.8</v>
      </c>
      <c r="P76">
        <f t="shared" ca="1" si="26"/>
        <v>2</v>
      </c>
      <c r="Q76" t="str">
        <f t="shared" ca="1" si="25"/>
        <v>Buy something sweet.</v>
      </c>
      <c r="X76" s="1">
        <f ca="1">X75+RANDBETWEEN(1,'PROFILE DATA'!B$41)</f>
        <v>43238</v>
      </c>
      <c r="Y76">
        <f t="shared" ca="1" si="28"/>
        <v>2.5299999999999998</v>
      </c>
      <c r="Z76" t="str">
        <f t="shared" ca="1" si="27"/>
        <v>Yum! Coffee and a morning treat!</v>
      </c>
    </row>
    <row r="77" spans="14:26" x14ac:dyDescent="0.25">
      <c r="N77" s="1">
        <f ca="1">N76+RANDBETWEEN(1,'PROFILE DATA'!B$40)</f>
        <v>43333</v>
      </c>
      <c r="O77">
        <f t="shared" ca="1" si="18"/>
        <v>3.11</v>
      </c>
      <c r="P77">
        <f t="shared" ca="1" si="26"/>
        <v>4</v>
      </c>
      <c r="Q77" t="str">
        <f t="shared" ca="1" si="25"/>
        <v>Treat yourself to a yummy snack</v>
      </c>
      <c r="X77" s="1">
        <f ca="1">X76+RANDBETWEEN(1,'PROFILE DATA'!B$41)</f>
        <v>43241</v>
      </c>
      <c r="Y77">
        <f t="shared" ca="1" si="28"/>
        <v>1.03</v>
      </c>
      <c r="Z77" t="str">
        <f t="shared" ca="1" si="27"/>
        <v>Start the day with some coffee.</v>
      </c>
    </row>
    <row r="78" spans="14:26" x14ac:dyDescent="0.25">
      <c r="N78" s="1">
        <f ca="1">N77+RANDBETWEEN(1,'PROFILE DATA'!B$40)</f>
        <v>43335</v>
      </c>
      <c r="O78">
        <f t="shared" ca="1" si="18"/>
        <v>3.34</v>
      </c>
      <c r="P78">
        <f t="shared" ca="1" si="26"/>
        <v>4</v>
      </c>
      <c r="Q78" t="str">
        <f t="shared" ca="1" si="25"/>
        <v>Treat yourself to a yummy snack</v>
      </c>
      <c r="X78" s="1">
        <f ca="1">X77+RANDBETWEEN(1,'PROFILE DATA'!B$41)</f>
        <v>43244</v>
      </c>
      <c r="Y78">
        <f t="shared" ca="1" si="28"/>
        <v>1.99</v>
      </c>
      <c r="Z78" t="str">
        <f t="shared" ca="1" si="27"/>
        <v>Start the day with some coffee.</v>
      </c>
    </row>
    <row r="79" spans="14:26" x14ac:dyDescent="0.25">
      <c r="N79" s="1">
        <f ca="1">N78+RANDBETWEEN(1,'PROFILE DATA'!B$40)</f>
        <v>43337</v>
      </c>
      <c r="O79">
        <f t="shared" ca="1" si="18"/>
        <v>3.51</v>
      </c>
      <c r="P79">
        <f t="shared" ca="1" si="26"/>
        <v>4</v>
      </c>
      <c r="Q79" t="str">
        <f t="shared" ca="1" si="25"/>
        <v>Treat yourself to a yummy snack</v>
      </c>
      <c r="X79" s="1">
        <f ca="1">X78+RANDBETWEEN(1,'PROFILE DATA'!B$41)</f>
        <v>43247</v>
      </c>
      <c r="Y79">
        <f t="shared" ca="1" si="28"/>
        <v>2.94</v>
      </c>
      <c r="Z79" t="str">
        <f t="shared" ca="1" si="27"/>
        <v>Yum! Coffee and a morning treat!</v>
      </c>
    </row>
    <row r="80" spans="14:26" x14ac:dyDescent="0.25">
      <c r="N80" s="1">
        <f ca="1">N79+RANDBETWEEN(1,'PROFILE DATA'!B$40)</f>
        <v>43340</v>
      </c>
      <c r="O80">
        <f t="shared" ca="1" si="18"/>
        <v>2.92</v>
      </c>
      <c r="P80">
        <f t="shared" ca="1" si="26"/>
        <v>4</v>
      </c>
      <c r="Q80" t="str">
        <f t="shared" ca="1" si="25"/>
        <v>Treat yourself to a yummy snack</v>
      </c>
      <c r="X80" s="1">
        <f ca="1">X79+RANDBETWEEN(1,'PROFILE DATA'!B$41)</f>
        <v>43248</v>
      </c>
      <c r="Y80">
        <f t="shared" ca="1" si="28"/>
        <v>2.31</v>
      </c>
      <c r="Z80" t="str">
        <f t="shared" ca="1" si="27"/>
        <v>Yum! Coffee and a morning treat!</v>
      </c>
    </row>
    <row r="81" spans="14:26" x14ac:dyDescent="0.25">
      <c r="N81" s="1">
        <f ca="1">N80+RANDBETWEEN(1,'PROFILE DATA'!B$40)</f>
        <v>43344</v>
      </c>
      <c r="O81">
        <f t="shared" ca="1" si="18"/>
        <v>3.6</v>
      </c>
      <c r="P81">
        <f t="shared" ca="1" si="26"/>
        <v>3</v>
      </c>
      <c r="Q81" t="str">
        <f t="shared" ca="1" si="25"/>
        <v>Get a snack to make your hunger go away.</v>
      </c>
      <c r="X81" s="1">
        <f ca="1">X80+RANDBETWEEN(1,'PROFILE DATA'!B$41)</f>
        <v>43250</v>
      </c>
      <c r="Y81">
        <f t="shared" ca="1" si="28"/>
        <v>3.79</v>
      </c>
      <c r="Z81" t="str">
        <f t="shared" ca="1" si="27"/>
        <v>Yum! Coffee and a morning treat!</v>
      </c>
    </row>
    <row r="82" spans="14:26" x14ac:dyDescent="0.25">
      <c r="N82" s="1">
        <f ca="1">N81+RANDBETWEEN(1,'PROFILE DATA'!B$40)</f>
        <v>43348</v>
      </c>
      <c r="O82">
        <f t="shared" ca="1" si="18"/>
        <v>2.42</v>
      </c>
      <c r="P82">
        <f t="shared" ca="1" si="26"/>
        <v>3</v>
      </c>
      <c r="Q82" t="str">
        <f t="shared" ca="1" si="25"/>
        <v>Get a snack to make your hunger go away.</v>
      </c>
      <c r="X82" s="1">
        <f ca="1">X81+RANDBETWEEN(1,'PROFILE DATA'!B$41)</f>
        <v>43253</v>
      </c>
      <c r="Y82">
        <f t="shared" ca="1" si="28"/>
        <v>2.9</v>
      </c>
      <c r="Z82" t="str">
        <f t="shared" ca="1" si="27"/>
        <v>Yum! Coffee and a morning treat!</v>
      </c>
    </row>
    <row r="83" spans="14:26" x14ac:dyDescent="0.25">
      <c r="N83" s="1">
        <f ca="1">N82+RANDBETWEEN(1,'PROFILE DATA'!B$40)</f>
        <v>43353</v>
      </c>
      <c r="O83">
        <f t="shared" ca="1" si="18"/>
        <v>2.89</v>
      </c>
      <c r="P83">
        <f t="shared" ca="1" si="26"/>
        <v>4</v>
      </c>
      <c r="Q83" t="str">
        <f t="shared" ca="1" si="25"/>
        <v>Treat yourself to a yummy snack</v>
      </c>
      <c r="X83" s="1">
        <f ca="1">X82+RANDBETWEEN(1,'PROFILE DATA'!B$41)</f>
        <v>43256</v>
      </c>
      <c r="Y83">
        <f t="shared" ca="1" si="28"/>
        <v>2.69</v>
      </c>
      <c r="Z83" t="str">
        <f t="shared" ca="1" si="27"/>
        <v>Yum! Coffee and a morning treat!</v>
      </c>
    </row>
    <row r="84" spans="14:26" x14ac:dyDescent="0.25">
      <c r="N84" s="1">
        <f ca="1">N83+RANDBETWEEN(1,'PROFILE DATA'!B$40)</f>
        <v>43356</v>
      </c>
      <c r="O84">
        <f t="shared" ca="1" si="18"/>
        <v>1.78</v>
      </c>
      <c r="P84">
        <f t="shared" ca="1" si="26"/>
        <v>4</v>
      </c>
      <c r="Q84" t="str">
        <f t="shared" ca="1" si="25"/>
        <v>Treat yourself to a yummy snack</v>
      </c>
      <c r="X84" s="1">
        <f ca="1">X83+RANDBETWEEN(1,'PROFILE DATA'!B$41)</f>
        <v>43258</v>
      </c>
      <c r="Y84">
        <f t="shared" ca="1" si="28"/>
        <v>2.54</v>
      </c>
      <c r="Z84" t="str">
        <f t="shared" ca="1" si="27"/>
        <v>Yum! Coffee and a morning treat!</v>
      </c>
    </row>
    <row r="85" spans="14:26" x14ac:dyDescent="0.25">
      <c r="N85" s="1">
        <f ca="1">N84+RANDBETWEEN(1,'PROFILE DATA'!B$40)</f>
        <v>43360</v>
      </c>
      <c r="O85">
        <f t="shared" ca="1" si="18"/>
        <v>2</v>
      </c>
      <c r="P85">
        <f t="shared" ca="1" si="26"/>
        <v>5</v>
      </c>
      <c r="Q85" t="str">
        <f t="shared" ca="1" si="25"/>
        <v>Time for a snack!</v>
      </c>
      <c r="X85" s="1">
        <f ca="1">X84+RANDBETWEEN(1,'PROFILE DATA'!B$41)</f>
        <v>43260</v>
      </c>
      <c r="Y85">
        <f t="shared" ca="1" si="28"/>
        <v>3.63</v>
      </c>
      <c r="Z85" t="str">
        <f t="shared" ca="1" si="27"/>
        <v>Yum! Coffee and a morning treat!</v>
      </c>
    </row>
    <row r="86" spans="14:26" x14ac:dyDescent="0.25">
      <c r="N86" s="1">
        <f ca="1">N85+RANDBETWEEN(1,'PROFILE DATA'!B$40)</f>
        <v>43363</v>
      </c>
      <c r="O86">
        <f t="shared" ca="1" si="18"/>
        <v>2.86</v>
      </c>
      <c r="P86">
        <f t="shared" ca="1" si="26"/>
        <v>1</v>
      </c>
      <c r="Q86" t="str">
        <f t="shared" ca="1" si="25"/>
        <v>Satisfy a snack craving.</v>
      </c>
      <c r="X86" s="1">
        <f ca="1">X85+RANDBETWEEN(1,'PROFILE DATA'!B$41)</f>
        <v>43261</v>
      </c>
      <c r="Y86">
        <f t="shared" ca="1" si="28"/>
        <v>1.17</v>
      </c>
      <c r="Z86" t="str">
        <f t="shared" ca="1" si="27"/>
        <v>Start the day with some coffee.</v>
      </c>
    </row>
    <row r="87" spans="14:26" x14ac:dyDescent="0.25">
      <c r="N87" s="1">
        <f ca="1">N86+RANDBETWEEN(1,'PROFILE DATA'!B$40)</f>
        <v>43368</v>
      </c>
      <c r="O87">
        <f t="shared" ca="1" si="18"/>
        <v>3.24</v>
      </c>
      <c r="P87">
        <f t="shared" ca="1" si="26"/>
        <v>3</v>
      </c>
      <c r="Q87" t="str">
        <f t="shared" ca="1" si="25"/>
        <v>Get a snack to make your hunger go away.</v>
      </c>
      <c r="X87" s="1">
        <f ca="1">X86+RANDBETWEEN(1,'PROFILE DATA'!B$41)</f>
        <v>43263</v>
      </c>
      <c r="Y87">
        <f t="shared" ca="1" si="28"/>
        <v>1.58</v>
      </c>
      <c r="Z87" t="str">
        <f t="shared" ca="1" si="27"/>
        <v>Start the day with some coffee.</v>
      </c>
    </row>
    <row r="88" spans="14:26" x14ac:dyDescent="0.25">
      <c r="N88" s="1">
        <f ca="1">N87+RANDBETWEEN(1,'PROFILE DATA'!B$40)</f>
        <v>43373</v>
      </c>
      <c r="O88">
        <f t="shared" ca="1" si="18"/>
        <v>2.3199999999999998</v>
      </c>
      <c r="P88">
        <f t="shared" ca="1" si="26"/>
        <v>5</v>
      </c>
      <c r="Q88" t="str">
        <f t="shared" ca="1" si="25"/>
        <v>Time for a snack!</v>
      </c>
      <c r="X88" s="1">
        <f ca="1">X87+RANDBETWEEN(1,'PROFILE DATA'!B$41)</f>
        <v>43265</v>
      </c>
      <c r="Y88">
        <f t="shared" ca="1" si="28"/>
        <v>1.43</v>
      </c>
      <c r="Z88" t="str">
        <f t="shared" ca="1" si="27"/>
        <v>Start the day with some coffee.</v>
      </c>
    </row>
    <row r="89" spans="14:26" x14ac:dyDescent="0.25">
      <c r="N89" s="1">
        <f ca="1">N88+RANDBETWEEN(1,'PROFILE DATA'!B$40)</f>
        <v>43377</v>
      </c>
      <c r="O89">
        <f t="shared" ca="1" si="18"/>
        <v>1.57</v>
      </c>
      <c r="P89">
        <f t="shared" ca="1" si="26"/>
        <v>5</v>
      </c>
      <c r="Q89" t="str">
        <f t="shared" ca="1" si="25"/>
        <v>Time for a snack!</v>
      </c>
      <c r="X89" s="1">
        <f ca="1">X88+RANDBETWEEN(1,'PROFILE DATA'!B$41)</f>
        <v>43268</v>
      </c>
      <c r="Y89">
        <f t="shared" ca="1" si="28"/>
        <v>1.1000000000000001</v>
      </c>
      <c r="Z89" t="str">
        <f t="shared" ca="1" si="27"/>
        <v>Start the day with some coffee.</v>
      </c>
    </row>
    <row r="90" spans="14:26" x14ac:dyDescent="0.25">
      <c r="N90" s="1">
        <f ca="1">N89+RANDBETWEEN(1,'PROFILE DATA'!B$40)</f>
        <v>43382</v>
      </c>
      <c r="O90">
        <f t="shared" ca="1" si="18"/>
        <v>3.17</v>
      </c>
      <c r="P90">
        <f t="shared" ca="1" si="26"/>
        <v>1</v>
      </c>
      <c r="Q90" t="str">
        <f t="shared" ca="1" si="25"/>
        <v>Satisfy a snack craving.</v>
      </c>
      <c r="X90" s="1">
        <f ca="1">X89+RANDBETWEEN(1,'PROFILE DATA'!B$41)</f>
        <v>43270</v>
      </c>
      <c r="Y90">
        <f t="shared" ca="1" si="28"/>
        <v>2.62</v>
      </c>
      <c r="Z90" t="str">
        <f t="shared" ca="1" si="27"/>
        <v>Yum! Coffee and a morning treat!</v>
      </c>
    </row>
    <row r="91" spans="14:26" x14ac:dyDescent="0.25">
      <c r="N91" s="1">
        <f ca="1">N90+RANDBETWEEN(1,'PROFILE DATA'!B$40)</f>
        <v>43387</v>
      </c>
      <c r="O91">
        <f t="shared" ca="1" si="18"/>
        <v>3</v>
      </c>
      <c r="P91">
        <f t="shared" ca="1" si="26"/>
        <v>2</v>
      </c>
      <c r="Q91" t="str">
        <f t="shared" ca="1" si="25"/>
        <v>Buy something sweet.</v>
      </c>
      <c r="X91" s="1">
        <f ca="1">X90+RANDBETWEEN(1,'PROFILE DATA'!B$41)</f>
        <v>43273</v>
      </c>
      <c r="Y91">
        <f t="shared" ca="1" si="28"/>
        <v>3.43</v>
      </c>
      <c r="Z91" t="str">
        <f t="shared" ca="1" si="27"/>
        <v>Yum! Coffee and a morning treat!</v>
      </c>
    </row>
    <row r="92" spans="14:26" x14ac:dyDescent="0.25">
      <c r="N92" s="1">
        <f ca="1">N91+RANDBETWEEN(1,'PROFILE DATA'!B$40)</f>
        <v>43388</v>
      </c>
      <c r="O92">
        <f t="shared" ca="1" si="18"/>
        <v>2.59</v>
      </c>
      <c r="P92">
        <f t="shared" ca="1" si="26"/>
        <v>5</v>
      </c>
      <c r="Q92" t="str">
        <f t="shared" ca="1" si="25"/>
        <v>Time for a snack!</v>
      </c>
      <c r="X92" s="1">
        <f ca="1">X91+RANDBETWEEN(1,'PROFILE DATA'!B$41)</f>
        <v>43275</v>
      </c>
      <c r="Y92">
        <f t="shared" ca="1" si="28"/>
        <v>2.0099999999999998</v>
      </c>
      <c r="Z92" t="str">
        <f t="shared" ca="1" si="27"/>
        <v>Start the day with some coffee.</v>
      </c>
    </row>
    <row r="93" spans="14:26" x14ac:dyDescent="0.25">
      <c r="N93" s="1">
        <f ca="1">N92+RANDBETWEEN(1,'PROFILE DATA'!B$40)</f>
        <v>43391</v>
      </c>
      <c r="O93">
        <f t="shared" ca="1" si="18"/>
        <v>2.0499999999999998</v>
      </c>
      <c r="P93">
        <f t="shared" ca="1" si="26"/>
        <v>2</v>
      </c>
      <c r="Q93" t="str">
        <f t="shared" ca="1" si="25"/>
        <v>Buy something sweet.</v>
      </c>
      <c r="X93" s="1">
        <f ca="1">X92+RANDBETWEEN(1,'PROFILE DATA'!B$41)</f>
        <v>43277</v>
      </c>
      <c r="Y93">
        <f t="shared" ca="1" si="28"/>
        <v>2.06</v>
      </c>
      <c r="Z93" t="str">
        <f t="shared" ca="1" si="27"/>
        <v>Start the day with some coffee.</v>
      </c>
    </row>
    <row r="94" spans="14:26" x14ac:dyDescent="0.25">
      <c r="N94" s="1">
        <f ca="1">N93+RANDBETWEEN(1,'PROFILE DATA'!B$40)</f>
        <v>43396</v>
      </c>
      <c r="O94">
        <f t="shared" ca="1" si="18"/>
        <v>2.97</v>
      </c>
      <c r="P94">
        <f t="shared" ca="1" si="26"/>
        <v>1</v>
      </c>
      <c r="Q94" t="str">
        <f t="shared" ca="1" si="25"/>
        <v>Satisfy a snack craving.</v>
      </c>
      <c r="X94" s="1">
        <f ca="1">X93+RANDBETWEEN(1,'PROFILE DATA'!B$41)</f>
        <v>43278</v>
      </c>
      <c r="Y94">
        <f t="shared" ca="1" si="28"/>
        <v>1.3</v>
      </c>
      <c r="Z94" t="str">
        <f t="shared" ca="1" si="27"/>
        <v>Start the day with some coffee.</v>
      </c>
    </row>
    <row r="95" spans="14:26" x14ac:dyDescent="0.25">
      <c r="N95" s="1">
        <f ca="1">N94+RANDBETWEEN(1,'PROFILE DATA'!B$40)</f>
        <v>43397</v>
      </c>
      <c r="O95">
        <f t="shared" ca="1" si="18"/>
        <v>3.57</v>
      </c>
      <c r="P95">
        <f t="shared" ca="1" si="26"/>
        <v>5</v>
      </c>
      <c r="Q95" t="str">
        <f t="shared" ca="1" si="25"/>
        <v>Time for a snack!</v>
      </c>
      <c r="X95" s="1">
        <f ca="1">X94+RANDBETWEEN(1,'PROFILE DATA'!B$41)</f>
        <v>43280</v>
      </c>
      <c r="Y95">
        <f t="shared" ca="1" si="28"/>
        <v>1.34</v>
      </c>
      <c r="Z95" t="str">
        <f t="shared" ca="1" si="27"/>
        <v>Start the day with some coffee.</v>
      </c>
    </row>
    <row r="96" spans="14:26" x14ac:dyDescent="0.25">
      <c r="N96" s="1">
        <f ca="1">N95+RANDBETWEEN(1,'PROFILE DATA'!B$40)</f>
        <v>43402</v>
      </c>
      <c r="O96">
        <f t="shared" ca="1" si="18"/>
        <v>2.19</v>
      </c>
      <c r="P96">
        <f t="shared" ca="1" si="26"/>
        <v>4</v>
      </c>
      <c r="Q96" t="str">
        <f t="shared" ca="1" si="25"/>
        <v>Treat yourself to a yummy snack</v>
      </c>
      <c r="X96" s="1">
        <f ca="1">X95+RANDBETWEEN(1,'PROFILE DATA'!B$41)</f>
        <v>43281</v>
      </c>
      <c r="Y96">
        <f t="shared" ca="1" si="28"/>
        <v>3.21</v>
      </c>
      <c r="Z96" t="str">
        <f t="shared" ca="1" si="27"/>
        <v>Yum! Coffee and a morning treat!</v>
      </c>
    </row>
    <row r="97" spans="14:26" x14ac:dyDescent="0.25">
      <c r="N97" s="1">
        <f ca="1">N96+RANDBETWEEN(1,'PROFILE DATA'!B$40)</f>
        <v>43405</v>
      </c>
      <c r="O97">
        <f t="shared" ca="1" si="18"/>
        <v>2.2200000000000002</v>
      </c>
      <c r="P97">
        <f t="shared" ca="1" si="26"/>
        <v>5</v>
      </c>
      <c r="Q97" t="str">
        <f t="shared" ca="1" si="25"/>
        <v>Time for a snack!</v>
      </c>
      <c r="X97" s="1">
        <f ca="1">X96+RANDBETWEEN(1,'PROFILE DATA'!B$41)</f>
        <v>43283</v>
      </c>
      <c r="Y97">
        <f t="shared" ca="1" si="28"/>
        <v>3.95</v>
      </c>
      <c r="Z97" t="str">
        <f t="shared" ca="1" si="27"/>
        <v>Yum! Coffee and a morning treat!</v>
      </c>
    </row>
    <row r="98" spans="14:26" x14ac:dyDescent="0.25">
      <c r="N98" s="1">
        <f ca="1">N97+RANDBETWEEN(1,'PROFILE DATA'!B$40)</f>
        <v>43407</v>
      </c>
      <c r="O98">
        <f t="shared" ca="1" si="18"/>
        <v>2.58</v>
      </c>
      <c r="P98">
        <f t="shared" ca="1" si="26"/>
        <v>3</v>
      </c>
      <c r="Q98" t="str">
        <f t="shared" ca="1" si="25"/>
        <v>Get a snack to make your hunger go away.</v>
      </c>
      <c r="X98" s="1">
        <f ca="1">X97+RANDBETWEEN(1,'PROFILE DATA'!B$41)</f>
        <v>43284</v>
      </c>
      <c r="Y98">
        <f t="shared" ca="1" si="28"/>
        <v>2.9</v>
      </c>
      <c r="Z98" t="str">
        <f t="shared" ca="1" si="27"/>
        <v>Yum! Coffee and a morning treat!</v>
      </c>
    </row>
    <row r="99" spans="14:26" x14ac:dyDescent="0.25">
      <c r="N99" s="1">
        <f ca="1">N98+RANDBETWEEN(1,'PROFILE DATA'!B$40)</f>
        <v>43408</v>
      </c>
      <c r="O99">
        <f t="shared" ca="1" si="18"/>
        <v>2.83</v>
      </c>
      <c r="P99">
        <f t="shared" ca="1" si="26"/>
        <v>4</v>
      </c>
      <c r="Q99" t="str">
        <f t="shared" ca="1" si="25"/>
        <v>Treat yourself to a yummy snack</v>
      </c>
      <c r="X99" s="1">
        <f ca="1">X98+RANDBETWEEN(1,'PROFILE DATA'!B$41)</f>
        <v>43287</v>
      </c>
      <c r="Y99">
        <f t="shared" ca="1" si="28"/>
        <v>3.74</v>
      </c>
      <c r="Z99" t="str">
        <f t="shared" ca="1" si="27"/>
        <v>Yum! Coffee and a morning treat!</v>
      </c>
    </row>
    <row r="100" spans="14:26" x14ac:dyDescent="0.25">
      <c r="N100" s="1">
        <f ca="1">N99+RANDBETWEEN(1,'PROFILE DATA'!B$40)</f>
        <v>43411</v>
      </c>
      <c r="O100">
        <f t="shared" ca="1" si="18"/>
        <v>2.58</v>
      </c>
      <c r="P100">
        <f t="shared" ca="1" si="26"/>
        <v>3</v>
      </c>
      <c r="Q100" t="str">
        <f t="shared" ca="1" si="25"/>
        <v>Get a snack to make your hunger go away.</v>
      </c>
      <c r="X100" s="1">
        <f ca="1">X99+RANDBETWEEN(1,'PROFILE DATA'!B$41)</f>
        <v>43290</v>
      </c>
      <c r="Y100">
        <f t="shared" ca="1" si="28"/>
        <v>1.27</v>
      </c>
      <c r="Z100" t="str">
        <f t="shared" ca="1" si="27"/>
        <v>Start the day with some coffee.</v>
      </c>
    </row>
    <row r="101" spans="14:26" x14ac:dyDescent="0.25">
      <c r="N101" s="1">
        <f ca="1">N100+RANDBETWEEN(1,'PROFILE DATA'!B$40)</f>
        <v>43415</v>
      </c>
      <c r="O101">
        <f t="shared" ref="O101:O164" ca="1" si="29">RANDBETWEEN(100*L$12,100*L$13)/100</f>
        <v>2.66</v>
      </c>
      <c r="P101">
        <f t="shared" ca="1" si="26"/>
        <v>3</v>
      </c>
      <c r="Q101" t="str">
        <f t="shared" ca="1" si="25"/>
        <v>Get a snack to make your hunger go away.</v>
      </c>
      <c r="X101" s="1">
        <f ca="1">X100+RANDBETWEEN(1,'PROFILE DATA'!B$41)</f>
        <v>43293</v>
      </c>
      <c r="Y101">
        <f t="shared" ca="1" si="28"/>
        <v>1.32</v>
      </c>
      <c r="Z101" t="str">
        <f t="shared" ca="1" si="27"/>
        <v>Start the day with some coffee.</v>
      </c>
    </row>
    <row r="102" spans="14:26" x14ac:dyDescent="0.25">
      <c r="N102" s="1">
        <f ca="1">N101+RANDBETWEEN(1,'PROFILE DATA'!B$40)</f>
        <v>43418</v>
      </c>
      <c r="O102">
        <f t="shared" ca="1" si="29"/>
        <v>3.38</v>
      </c>
      <c r="P102">
        <f t="shared" ca="1" si="26"/>
        <v>3</v>
      </c>
      <c r="Q102" t="str">
        <f t="shared" ca="1" si="25"/>
        <v>Get a snack to make your hunger go away.</v>
      </c>
      <c r="X102" s="1">
        <f ca="1">X101+RANDBETWEEN(1,'PROFILE DATA'!B$41)</f>
        <v>43295</v>
      </c>
      <c r="Y102">
        <f t="shared" ca="1" si="28"/>
        <v>3.07</v>
      </c>
      <c r="Z102" t="str">
        <f t="shared" ca="1" si="27"/>
        <v>Yum! Coffee and a morning treat!</v>
      </c>
    </row>
    <row r="103" spans="14:26" x14ac:dyDescent="0.25">
      <c r="N103" s="1">
        <f ca="1">N102+RANDBETWEEN(1,'PROFILE DATA'!B$40)</f>
        <v>43421</v>
      </c>
      <c r="O103">
        <f t="shared" ca="1" si="29"/>
        <v>1.97</v>
      </c>
      <c r="P103">
        <f t="shared" ca="1" si="26"/>
        <v>1</v>
      </c>
      <c r="Q103" t="str">
        <f t="shared" ca="1" si="25"/>
        <v>Satisfy a snack craving.</v>
      </c>
      <c r="X103" s="1">
        <f ca="1">X102+RANDBETWEEN(1,'PROFILE DATA'!B$41)</f>
        <v>43297</v>
      </c>
      <c r="Y103">
        <f t="shared" ca="1" si="28"/>
        <v>2.64</v>
      </c>
      <c r="Z103" t="str">
        <f t="shared" ca="1" si="27"/>
        <v>Yum! Coffee and a morning treat!</v>
      </c>
    </row>
    <row r="104" spans="14:26" x14ac:dyDescent="0.25">
      <c r="N104" s="1">
        <f ca="1">N103+RANDBETWEEN(1,'PROFILE DATA'!B$40)</f>
        <v>43426</v>
      </c>
      <c r="O104">
        <f t="shared" ca="1" si="29"/>
        <v>3.86</v>
      </c>
      <c r="P104">
        <f t="shared" ca="1" si="26"/>
        <v>3</v>
      </c>
      <c r="Q104" t="str">
        <f t="shared" ca="1" si="25"/>
        <v>Get a snack to make your hunger go away.</v>
      </c>
      <c r="X104" s="1">
        <f ca="1">X103+RANDBETWEEN(1,'PROFILE DATA'!B$41)</f>
        <v>43300</v>
      </c>
      <c r="Y104">
        <f t="shared" ca="1" si="28"/>
        <v>3.71</v>
      </c>
      <c r="Z104" t="str">
        <f t="shared" ca="1" si="27"/>
        <v>Yum! Coffee and a morning treat!</v>
      </c>
    </row>
    <row r="105" spans="14:26" x14ac:dyDescent="0.25">
      <c r="N105" s="1">
        <f ca="1">N104+RANDBETWEEN(1,'PROFILE DATA'!B$40)</f>
        <v>43427</v>
      </c>
      <c r="O105">
        <f t="shared" ca="1" si="29"/>
        <v>2.38</v>
      </c>
      <c r="P105">
        <f t="shared" ca="1" si="26"/>
        <v>5</v>
      </c>
      <c r="Q105" t="str">
        <f t="shared" ca="1" si="25"/>
        <v>Time for a snack!</v>
      </c>
      <c r="X105" s="1">
        <f ca="1">X104+RANDBETWEEN(1,'PROFILE DATA'!B$41)</f>
        <v>43302</v>
      </c>
      <c r="Y105">
        <f t="shared" ca="1" si="28"/>
        <v>3.54</v>
      </c>
      <c r="Z105" t="str">
        <f t="shared" ca="1" si="27"/>
        <v>Yum! Coffee and a morning treat!</v>
      </c>
    </row>
    <row r="106" spans="14:26" x14ac:dyDescent="0.25">
      <c r="N106" s="1">
        <f ca="1">N105+RANDBETWEEN(1,'PROFILE DATA'!B$40)</f>
        <v>43429</v>
      </c>
      <c r="O106">
        <f t="shared" ca="1" si="29"/>
        <v>2.15</v>
      </c>
      <c r="P106">
        <f t="shared" ca="1" si="26"/>
        <v>5</v>
      </c>
      <c r="Q106" t="str">
        <f t="shared" ca="1" si="25"/>
        <v>Time for a snack!</v>
      </c>
      <c r="X106" s="1">
        <f ca="1">X105+RANDBETWEEN(1,'PROFILE DATA'!B$41)</f>
        <v>43304</v>
      </c>
      <c r="Y106">
        <f t="shared" ca="1" si="28"/>
        <v>1.74</v>
      </c>
      <c r="Z106" t="str">
        <f t="shared" ca="1" si="27"/>
        <v>Start the day with some coffee.</v>
      </c>
    </row>
    <row r="107" spans="14:26" x14ac:dyDescent="0.25">
      <c r="N107" s="1">
        <f ca="1">N106+RANDBETWEEN(1,'PROFILE DATA'!B$40)</f>
        <v>43434</v>
      </c>
      <c r="O107">
        <f t="shared" ca="1" si="29"/>
        <v>3.22</v>
      </c>
      <c r="P107">
        <f t="shared" ca="1" si="26"/>
        <v>1</v>
      </c>
      <c r="Q107" t="str">
        <f t="shared" ca="1" si="25"/>
        <v>Satisfy a snack craving.</v>
      </c>
      <c r="X107" s="1">
        <f ca="1">X106+RANDBETWEEN(1,'PROFILE DATA'!B$41)</f>
        <v>43307</v>
      </c>
      <c r="Y107">
        <f t="shared" ca="1" si="28"/>
        <v>3.86</v>
      </c>
      <c r="Z107" t="str">
        <f t="shared" ca="1" si="27"/>
        <v>Yum! Coffee and a morning treat!</v>
      </c>
    </row>
    <row r="108" spans="14:26" x14ac:dyDescent="0.25">
      <c r="N108" s="1">
        <f ca="1">N107+RANDBETWEEN(1,'PROFILE DATA'!B$40)</f>
        <v>43436</v>
      </c>
      <c r="O108">
        <f t="shared" ca="1" si="29"/>
        <v>2.88</v>
      </c>
      <c r="P108">
        <f t="shared" ca="1" si="26"/>
        <v>5</v>
      </c>
      <c r="Q108" t="str">
        <f t="shared" ca="1" si="25"/>
        <v>Time for a snack!</v>
      </c>
      <c r="X108" s="1">
        <f ca="1">X107+RANDBETWEEN(1,'PROFILE DATA'!B$41)</f>
        <v>43310</v>
      </c>
      <c r="Y108">
        <f t="shared" ca="1" si="28"/>
        <v>3.15</v>
      </c>
      <c r="Z108" t="str">
        <f t="shared" ca="1" si="27"/>
        <v>Yum! Coffee and a morning treat!</v>
      </c>
    </row>
    <row r="109" spans="14:26" x14ac:dyDescent="0.25">
      <c r="N109" s="1">
        <f ca="1">N108+RANDBETWEEN(1,'PROFILE DATA'!B$40)</f>
        <v>43438</v>
      </c>
      <c r="O109">
        <f t="shared" ca="1" si="29"/>
        <v>3.38</v>
      </c>
      <c r="P109">
        <f t="shared" ca="1" si="26"/>
        <v>3</v>
      </c>
      <c r="Q109" t="str">
        <f t="shared" ca="1" si="25"/>
        <v>Get a snack to make your hunger go away.</v>
      </c>
      <c r="X109" s="1">
        <f ca="1">X108+RANDBETWEEN(1,'PROFILE DATA'!B$41)</f>
        <v>43313</v>
      </c>
      <c r="Y109">
        <f t="shared" ca="1" si="28"/>
        <v>1.17</v>
      </c>
      <c r="Z109" t="str">
        <f t="shared" ca="1" si="27"/>
        <v>Start the day with some coffee.</v>
      </c>
    </row>
    <row r="110" spans="14:26" x14ac:dyDescent="0.25">
      <c r="N110" s="1">
        <f ca="1">N109+RANDBETWEEN(1,'PROFILE DATA'!B$40)</f>
        <v>43443</v>
      </c>
      <c r="O110">
        <f t="shared" ca="1" si="29"/>
        <v>2.71</v>
      </c>
      <c r="P110">
        <f t="shared" ca="1" si="26"/>
        <v>5</v>
      </c>
      <c r="Q110" t="str">
        <f t="shared" ca="1" si="25"/>
        <v>Time for a snack!</v>
      </c>
      <c r="X110" s="1">
        <f ca="1">X109+RANDBETWEEN(1,'PROFILE DATA'!B$41)</f>
        <v>43314</v>
      </c>
      <c r="Y110">
        <f t="shared" ca="1" si="28"/>
        <v>3.16</v>
      </c>
      <c r="Z110" t="str">
        <f t="shared" ca="1" si="27"/>
        <v>Yum! Coffee and a morning treat!</v>
      </c>
    </row>
    <row r="111" spans="14:26" x14ac:dyDescent="0.25">
      <c r="N111" s="1">
        <f ca="1">N110+RANDBETWEEN(1,'PROFILE DATA'!B$40)</f>
        <v>43445</v>
      </c>
      <c r="O111">
        <f t="shared" ca="1" si="29"/>
        <v>3.35</v>
      </c>
      <c r="P111">
        <f t="shared" ca="1" si="26"/>
        <v>3</v>
      </c>
      <c r="Q111" t="str">
        <f t="shared" ca="1" si="25"/>
        <v>Get a snack to make your hunger go away.</v>
      </c>
      <c r="X111" s="1">
        <f ca="1">X110+RANDBETWEEN(1,'PROFILE DATA'!B$41)</f>
        <v>43315</v>
      </c>
      <c r="Y111">
        <f t="shared" ca="1" si="28"/>
        <v>2.97</v>
      </c>
      <c r="Z111" t="str">
        <f t="shared" ca="1" si="27"/>
        <v>Yum! Coffee and a morning treat!</v>
      </c>
    </row>
    <row r="112" spans="14:26" x14ac:dyDescent="0.25">
      <c r="N112" s="1">
        <f ca="1">N111+RANDBETWEEN(1,'PROFILE DATA'!B$40)</f>
        <v>43450</v>
      </c>
      <c r="O112">
        <f t="shared" ca="1" si="29"/>
        <v>3.05</v>
      </c>
      <c r="P112">
        <f t="shared" ca="1" si="26"/>
        <v>2</v>
      </c>
      <c r="Q112" t="str">
        <f t="shared" ca="1" si="25"/>
        <v>Buy something sweet.</v>
      </c>
      <c r="X112" s="1">
        <f ca="1">X111+RANDBETWEEN(1,'PROFILE DATA'!B$41)</f>
        <v>43318</v>
      </c>
      <c r="Y112">
        <f t="shared" ca="1" si="28"/>
        <v>1.88</v>
      </c>
      <c r="Z112" t="str">
        <f t="shared" ca="1" si="27"/>
        <v>Start the day with some coffee.</v>
      </c>
    </row>
    <row r="113" spans="14:26" x14ac:dyDescent="0.25">
      <c r="N113" s="1">
        <f ca="1">N112+RANDBETWEEN(1,'PROFILE DATA'!B$40)</f>
        <v>43455</v>
      </c>
      <c r="O113">
        <f t="shared" ca="1" si="29"/>
        <v>3.84</v>
      </c>
      <c r="P113">
        <f t="shared" ca="1" si="26"/>
        <v>2</v>
      </c>
      <c r="Q113" t="str">
        <f t="shared" ca="1" si="25"/>
        <v>Buy something sweet.</v>
      </c>
      <c r="X113" s="1">
        <f ca="1">X112+RANDBETWEEN(1,'PROFILE DATA'!B$41)</f>
        <v>43319</v>
      </c>
      <c r="Y113">
        <f t="shared" ca="1" si="28"/>
        <v>1.3</v>
      </c>
      <c r="Z113" t="str">
        <f t="shared" ca="1" si="27"/>
        <v>Start the day with some coffee.</v>
      </c>
    </row>
    <row r="114" spans="14:26" x14ac:dyDescent="0.25">
      <c r="N114" s="1">
        <f ca="1">N113+RANDBETWEEN(1,'PROFILE DATA'!B$40)</f>
        <v>43456</v>
      </c>
      <c r="O114">
        <f t="shared" ca="1" si="29"/>
        <v>2.1</v>
      </c>
      <c r="P114">
        <f t="shared" ca="1" si="26"/>
        <v>2</v>
      </c>
      <c r="Q114" t="str">
        <f t="shared" ca="1" si="25"/>
        <v>Buy something sweet.</v>
      </c>
      <c r="X114" s="1">
        <f ca="1">X113+RANDBETWEEN(1,'PROFILE DATA'!B$41)</f>
        <v>43321</v>
      </c>
      <c r="Y114">
        <f t="shared" ca="1" si="28"/>
        <v>1.1299999999999999</v>
      </c>
      <c r="Z114" t="str">
        <f t="shared" ca="1" si="27"/>
        <v>Start the day with some coffee.</v>
      </c>
    </row>
    <row r="115" spans="14:26" x14ac:dyDescent="0.25">
      <c r="N115" s="1">
        <f ca="1">N114+RANDBETWEEN(1,'PROFILE DATA'!B$40)</f>
        <v>43458</v>
      </c>
      <c r="O115">
        <f t="shared" ca="1" si="29"/>
        <v>3.01</v>
      </c>
      <c r="P115">
        <f t="shared" ca="1" si="26"/>
        <v>4</v>
      </c>
      <c r="Q115" t="str">
        <f t="shared" ca="1" si="25"/>
        <v>Treat yourself to a yummy snack</v>
      </c>
      <c r="X115" s="1">
        <f ca="1">X114+RANDBETWEEN(1,'PROFILE DATA'!B$41)</f>
        <v>43323</v>
      </c>
      <c r="Y115">
        <f t="shared" ca="1" si="28"/>
        <v>2.08</v>
      </c>
      <c r="Z115" t="str">
        <f t="shared" ca="1" si="27"/>
        <v>Start the day with some coffee.</v>
      </c>
    </row>
    <row r="116" spans="14:26" x14ac:dyDescent="0.25">
      <c r="N116" s="1">
        <f ca="1">N115+RANDBETWEEN(1,'PROFILE DATA'!B$40)</f>
        <v>43461</v>
      </c>
      <c r="O116">
        <f t="shared" ca="1" si="29"/>
        <v>1.7</v>
      </c>
      <c r="P116">
        <f t="shared" ca="1" si="26"/>
        <v>4</v>
      </c>
      <c r="Q116" t="str">
        <f t="shared" ca="1" si="25"/>
        <v>Treat yourself to a yummy snack</v>
      </c>
      <c r="X116" s="1">
        <f ca="1">X115+RANDBETWEEN(1,'PROFILE DATA'!B$41)</f>
        <v>43326</v>
      </c>
      <c r="Y116">
        <f t="shared" ca="1" si="28"/>
        <v>3.52</v>
      </c>
      <c r="Z116" t="str">
        <f t="shared" ca="1" si="27"/>
        <v>Yum! Coffee and a morning treat!</v>
      </c>
    </row>
    <row r="117" spans="14:26" x14ac:dyDescent="0.25">
      <c r="N117" s="1">
        <f ca="1">N116+RANDBETWEEN(1,'PROFILE DATA'!B$40)</f>
        <v>43463</v>
      </c>
      <c r="O117">
        <f t="shared" ca="1" si="29"/>
        <v>1.94</v>
      </c>
      <c r="P117">
        <f t="shared" ca="1" si="26"/>
        <v>4</v>
      </c>
      <c r="Q117" t="str">
        <f t="shared" ca="1" si="25"/>
        <v>Treat yourself to a yummy snack</v>
      </c>
      <c r="X117" s="1">
        <f ca="1">X116+RANDBETWEEN(1,'PROFILE DATA'!B$41)</f>
        <v>43329</v>
      </c>
      <c r="Y117">
        <f t="shared" ca="1" si="28"/>
        <v>3.1</v>
      </c>
      <c r="Z117" t="str">
        <f t="shared" ca="1" si="27"/>
        <v>Yum! Coffee and a morning treat!</v>
      </c>
    </row>
    <row r="118" spans="14:26" x14ac:dyDescent="0.25">
      <c r="N118" s="1">
        <f ca="1">N117+RANDBETWEEN(1,'PROFILE DATA'!B$40)</f>
        <v>43468</v>
      </c>
      <c r="O118">
        <f t="shared" ca="1" si="29"/>
        <v>2</v>
      </c>
      <c r="P118">
        <f t="shared" ca="1" si="26"/>
        <v>5</v>
      </c>
      <c r="Q118" t="str">
        <f t="shared" ca="1" si="25"/>
        <v>Time for a snack!</v>
      </c>
      <c r="X118" s="1">
        <f ca="1">X117+RANDBETWEEN(1,'PROFILE DATA'!B$41)</f>
        <v>43330</v>
      </c>
      <c r="Y118">
        <f t="shared" ca="1" si="28"/>
        <v>1.48</v>
      </c>
      <c r="Z118" t="str">
        <f t="shared" ca="1" si="27"/>
        <v>Start the day with some coffee.</v>
      </c>
    </row>
    <row r="119" spans="14:26" x14ac:dyDescent="0.25">
      <c r="N119" s="1">
        <f ca="1">N118+RANDBETWEEN(1,'PROFILE DATA'!B$40)</f>
        <v>43470</v>
      </c>
      <c r="O119">
        <f t="shared" ca="1" si="29"/>
        <v>1.94</v>
      </c>
      <c r="P119">
        <f t="shared" ca="1" si="26"/>
        <v>3</v>
      </c>
      <c r="Q119" t="str">
        <f t="shared" ca="1" si="25"/>
        <v>Get a snack to make your hunger go away.</v>
      </c>
      <c r="X119" s="1">
        <f ca="1">X118+RANDBETWEEN(1,'PROFILE DATA'!B$41)</f>
        <v>43332</v>
      </c>
      <c r="Y119">
        <f t="shared" ca="1" si="28"/>
        <v>2.5299999999999998</v>
      </c>
      <c r="Z119" t="str">
        <f t="shared" ca="1" si="27"/>
        <v>Yum! Coffee and a morning treat!</v>
      </c>
    </row>
    <row r="120" spans="14:26" x14ac:dyDescent="0.25">
      <c r="N120" s="1">
        <f ca="1">N119+RANDBETWEEN(1,'PROFILE DATA'!B$40)</f>
        <v>43472</v>
      </c>
      <c r="O120">
        <f t="shared" ca="1" si="29"/>
        <v>2.58</v>
      </c>
      <c r="P120">
        <f t="shared" ca="1" si="26"/>
        <v>5</v>
      </c>
      <c r="Q120" t="str">
        <f t="shared" ca="1" si="25"/>
        <v>Time for a snack!</v>
      </c>
      <c r="X120" s="1">
        <f ca="1">X119+RANDBETWEEN(1,'PROFILE DATA'!B$41)</f>
        <v>43333</v>
      </c>
      <c r="Y120">
        <f t="shared" ca="1" si="28"/>
        <v>1.26</v>
      </c>
      <c r="Z120" t="str">
        <f t="shared" ca="1" si="27"/>
        <v>Start the day with some coffee.</v>
      </c>
    </row>
    <row r="121" spans="14:26" x14ac:dyDescent="0.25">
      <c r="N121" s="1">
        <f ca="1">N120+RANDBETWEEN(1,'PROFILE DATA'!B$40)</f>
        <v>43477</v>
      </c>
      <c r="O121">
        <f t="shared" ca="1" si="29"/>
        <v>2.0099999999999998</v>
      </c>
      <c r="P121">
        <f t="shared" ca="1" si="26"/>
        <v>4</v>
      </c>
      <c r="Q121" t="str">
        <f t="shared" ca="1" si="25"/>
        <v>Treat yourself to a yummy snack</v>
      </c>
      <c r="X121" s="1">
        <f ca="1">X120+RANDBETWEEN(1,'PROFILE DATA'!B$41)</f>
        <v>43336</v>
      </c>
      <c r="Y121">
        <f t="shared" ca="1" si="28"/>
        <v>1.44</v>
      </c>
      <c r="Z121" t="str">
        <f t="shared" ca="1" si="27"/>
        <v>Start the day with some coffee.</v>
      </c>
    </row>
    <row r="122" spans="14:26" x14ac:dyDescent="0.25">
      <c r="N122" s="1">
        <f ca="1">N121+RANDBETWEEN(1,'PROFILE DATA'!B$40)</f>
        <v>43478</v>
      </c>
      <c r="O122">
        <f t="shared" ca="1" si="29"/>
        <v>3.77</v>
      </c>
      <c r="P122">
        <f t="shared" ca="1" si="26"/>
        <v>4</v>
      </c>
      <c r="Q122" t="str">
        <f t="shared" ca="1" si="25"/>
        <v>Treat yourself to a yummy snack</v>
      </c>
      <c r="X122" s="1">
        <f ca="1">X121+RANDBETWEEN(1,'PROFILE DATA'!B$41)</f>
        <v>43337</v>
      </c>
      <c r="Y122">
        <f t="shared" ca="1" si="28"/>
        <v>2.17</v>
      </c>
      <c r="Z122" t="str">
        <f t="shared" ca="1" si="27"/>
        <v>Yum! Coffee and a morning treat!</v>
      </c>
    </row>
    <row r="123" spans="14:26" x14ac:dyDescent="0.25">
      <c r="N123" s="1">
        <f ca="1">N122+RANDBETWEEN(1,'PROFILE DATA'!B$40)</f>
        <v>43483</v>
      </c>
      <c r="O123">
        <f t="shared" ca="1" si="29"/>
        <v>3.33</v>
      </c>
      <c r="P123">
        <f t="shared" ca="1" si="26"/>
        <v>2</v>
      </c>
      <c r="Q123" t="str">
        <f t="shared" ca="1" si="25"/>
        <v>Buy something sweet.</v>
      </c>
      <c r="X123" s="1">
        <f ca="1">X122+RANDBETWEEN(1,'PROFILE DATA'!B$41)</f>
        <v>43340</v>
      </c>
      <c r="Y123">
        <f t="shared" ca="1" si="28"/>
        <v>1.76</v>
      </c>
      <c r="Z123" t="str">
        <f t="shared" ca="1" si="27"/>
        <v>Start the day with some coffee.</v>
      </c>
    </row>
    <row r="124" spans="14:26" x14ac:dyDescent="0.25">
      <c r="N124" s="1">
        <f ca="1">N123+RANDBETWEEN(1,'PROFILE DATA'!B$40)</f>
        <v>43486</v>
      </c>
      <c r="O124">
        <f t="shared" ca="1" si="29"/>
        <v>2.5299999999999998</v>
      </c>
      <c r="P124">
        <f t="shared" ca="1" si="26"/>
        <v>1</v>
      </c>
      <c r="Q124" t="str">
        <f t="shared" ca="1" si="25"/>
        <v>Satisfy a snack craving.</v>
      </c>
      <c r="X124" s="1">
        <f ca="1">X123+RANDBETWEEN(1,'PROFILE DATA'!B$41)</f>
        <v>43341</v>
      </c>
      <c r="Y124">
        <f t="shared" ca="1" si="28"/>
        <v>3.32</v>
      </c>
      <c r="Z124" t="str">
        <f t="shared" ca="1" si="27"/>
        <v>Yum! Coffee and a morning treat!</v>
      </c>
    </row>
    <row r="125" spans="14:26" x14ac:dyDescent="0.25">
      <c r="N125" s="1">
        <f ca="1">N124+RANDBETWEEN(1,'PROFILE DATA'!B$40)</f>
        <v>43488</v>
      </c>
      <c r="O125">
        <f t="shared" ca="1" si="29"/>
        <v>2.4700000000000002</v>
      </c>
      <c r="P125">
        <f t="shared" ca="1" si="26"/>
        <v>2</v>
      </c>
      <c r="Q125" t="str">
        <f t="shared" ca="1" si="25"/>
        <v>Buy something sweet.</v>
      </c>
      <c r="X125" s="1">
        <f ca="1">X124+RANDBETWEEN(1,'PROFILE DATA'!B$41)</f>
        <v>43342</v>
      </c>
      <c r="Y125">
        <f t="shared" ca="1" si="28"/>
        <v>3.92</v>
      </c>
      <c r="Z125" t="str">
        <f t="shared" ca="1" si="27"/>
        <v>Yum! Coffee and a morning treat!</v>
      </c>
    </row>
    <row r="126" spans="14:26" x14ac:dyDescent="0.25">
      <c r="N126" s="1">
        <f ca="1">N125+RANDBETWEEN(1,'PROFILE DATA'!B$40)</f>
        <v>43489</v>
      </c>
      <c r="O126">
        <f t="shared" ca="1" si="29"/>
        <v>2.21</v>
      </c>
      <c r="P126">
        <f t="shared" ca="1" si="26"/>
        <v>1</v>
      </c>
      <c r="Q126" t="str">
        <f t="shared" ca="1" si="25"/>
        <v>Satisfy a snack craving.</v>
      </c>
      <c r="X126" s="1">
        <f ca="1">X125+RANDBETWEEN(1,'PROFILE DATA'!B$41)</f>
        <v>43345</v>
      </c>
      <c r="Y126">
        <f t="shared" ca="1" si="28"/>
        <v>3.88</v>
      </c>
      <c r="Z126" t="str">
        <f t="shared" ca="1" si="27"/>
        <v>Yum! Coffee and a morning treat!</v>
      </c>
    </row>
    <row r="127" spans="14:26" x14ac:dyDescent="0.25">
      <c r="N127" s="1">
        <f ca="1">N126+RANDBETWEEN(1,'PROFILE DATA'!B$40)</f>
        <v>43491</v>
      </c>
      <c r="O127">
        <f t="shared" ca="1" si="29"/>
        <v>1.55</v>
      </c>
      <c r="P127">
        <f t="shared" ca="1" si="26"/>
        <v>4</v>
      </c>
      <c r="Q127" t="str">
        <f t="shared" ca="1" si="25"/>
        <v>Treat yourself to a yummy snack</v>
      </c>
      <c r="X127" s="1">
        <f ca="1">X126+RANDBETWEEN(1,'PROFILE DATA'!B$41)</f>
        <v>43347</v>
      </c>
      <c r="Y127">
        <f t="shared" ca="1" si="28"/>
        <v>3.44</v>
      </c>
      <c r="Z127" t="str">
        <f t="shared" ca="1" si="27"/>
        <v>Yum! Coffee and a morning treat!</v>
      </c>
    </row>
    <row r="128" spans="14:26" x14ac:dyDescent="0.25">
      <c r="N128" s="1">
        <f ca="1">N127+RANDBETWEEN(1,'PROFILE DATA'!B$40)</f>
        <v>43493</v>
      </c>
      <c r="O128">
        <f t="shared" ca="1" si="29"/>
        <v>3.3</v>
      </c>
      <c r="P128">
        <f t="shared" ca="1" si="26"/>
        <v>2</v>
      </c>
      <c r="Q128" t="str">
        <f t="shared" ca="1" si="25"/>
        <v>Buy something sweet.</v>
      </c>
      <c r="X128" s="1">
        <f ca="1">X127+RANDBETWEEN(1,'PROFILE DATA'!B$41)</f>
        <v>43348</v>
      </c>
      <c r="Y128">
        <f t="shared" ca="1" si="28"/>
        <v>2.85</v>
      </c>
      <c r="Z128" t="str">
        <f t="shared" ca="1" si="27"/>
        <v>Yum! Coffee and a morning treat!</v>
      </c>
    </row>
    <row r="129" spans="14:26" x14ac:dyDescent="0.25">
      <c r="N129" s="1">
        <f ca="1">N128+RANDBETWEEN(1,'PROFILE DATA'!B$40)</f>
        <v>43495</v>
      </c>
      <c r="O129">
        <f t="shared" ca="1" si="29"/>
        <v>2.66</v>
      </c>
      <c r="P129">
        <f t="shared" ca="1" si="26"/>
        <v>4</v>
      </c>
      <c r="Q129" t="str">
        <f t="shared" ca="1" si="25"/>
        <v>Treat yourself to a yummy snack</v>
      </c>
      <c r="X129" s="1">
        <f ca="1">X128+RANDBETWEEN(1,'PROFILE DATA'!B$41)</f>
        <v>43349</v>
      </c>
      <c r="Y129">
        <f t="shared" ca="1" si="28"/>
        <v>1.51</v>
      </c>
      <c r="Z129" t="str">
        <f t="shared" ca="1" si="27"/>
        <v>Start the day with some coffee.</v>
      </c>
    </row>
    <row r="130" spans="14:26" x14ac:dyDescent="0.25">
      <c r="N130" s="1">
        <f ca="1">N129+RANDBETWEEN(1,'PROFILE DATA'!B$40)</f>
        <v>43499</v>
      </c>
      <c r="O130">
        <f t="shared" ca="1" si="29"/>
        <v>3.57</v>
      </c>
      <c r="P130">
        <f t="shared" ca="1" si="26"/>
        <v>1</v>
      </c>
      <c r="Q130" t="str">
        <f t="shared" ca="1" si="25"/>
        <v>Satisfy a snack craving.</v>
      </c>
      <c r="X130" s="1">
        <f ca="1">X129+RANDBETWEEN(1,'PROFILE DATA'!B$41)</f>
        <v>43351</v>
      </c>
      <c r="Y130">
        <f t="shared" ca="1" si="28"/>
        <v>3.41</v>
      </c>
      <c r="Z130" t="str">
        <f t="shared" ca="1" si="27"/>
        <v>Yum! Coffee and a morning treat!</v>
      </c>
    </row>
    <row r="131" spans="14:26" x14ac:dyDescent="0.25">
      <c r="N131" s="1">
        <f ca="1">N130+RANDBETWEEN(1,'PROFILE DATA'!B$40)</f>
        <v>43500</v>
      </c>
      <c r="O131">
        <f t="shared" ca="1" si="29"/>
        <v>1.93</v>
      </c>
      <c r="P131">
        <f t="shared" ca="1" si="26"/>
        <v>3</v>
      </c>
      <c r="Q131" t="str">
        <f t="shared" ref="Q131:Q194" ca="1" si="30">VLOOKUP(P131,R$3:S$7,2)</f>
        <v>Get a snack to make your hunger go away.</v>
      </c>
      <c r="X131" s="1">
        <f ca="1">X130+RANDBETWEEN(1,'PROFILE DATA'!B$41)</f>
        <v>43354</v>
      </c>
      <c r="Y131">
        <f t="shared" ca="1" si="28"/>
        <v>3.39</v>
      </c>
      <c r="Z131" t="str">
        <f t="shared" ca="1" si="27"/>
        <v>Yum! Coffee and a morning treat!</v>
      </c>
    </row>
    <row r="132" spans="14:26" x14ac:dyDescent="0.25">
      <c r="N132" s="1">
        <f ca="1">N131+RANDBETWEEN(1,'PROFILE DATA'!B$40)</f>
        <v>43502</v>
      </c>
      <c r="O132">
        <f t="shared" ca="1" si="29"/>
        <v>1.93</v>
      </c>
      <c r="P132">
        <f t="shared" ref="P132:P195" ca="1" si="31">RANDBETWEEN(1,5)</f>
        <v>1</v>
      </c>
      <c r="Q132" t="str">
        <f t="shared" ca="1" si="30"/>
        <v>Satisfy a snack craving.</v>
      </c>
      <c r="X132" s="1">
        <f ca="1">X131+RANDBETWEEN(1,'PROFILE DATA'!B$41)</f>
        <v>43355</v>
      </c>
      <c r="Y132">
        <f t="shared" ca="1" si="28"/>
        <v>2</v>
      </c>
      <c r="Z132" t="str">
        <f t="shared" ref="Z132:Z195" ca="1" si="32">IF(Y132&lt;2.1,"Start the day with some coffee.","Yum! Coffee and a morning treat!")</f>
        <v>Start the day with some coffee.</v>
      </c>
    </row>
    <row r="133" spans="14:26" x14ac:dyDescent="0.25">
      <c r="N133" s="1">
        <f ca="1">N132+RANDBETWEEN(1,'PROFILE DATA'!B$40)</f>
        <v>43507</v>
      </c>
      <c r="O133">
        <f t="shared" ca="1" si="29"/>
        <v>2.56</v>
      </c>
      <c r="P133">
        <f t="shared" ca="1" si="31"/>
        <v>3</v>
      </c>
      <c r="Q133" t="str">
        <f t="shared" ca="1" si="30"/>
        <v>Get a snack to make your hunger go away.</v>
      </c>
      <c r="X133" s="1">
        <f ca="1">X132+RANDBETWEEN(1,'PROFILE DATA'!B$41)</f>
        <v>43358</v>
      </c>
      <c r="Y133">
        <f t="shared" ref="Y133:Y196" ca="1" si="33">RANDBETWEEN(100*L$15,100*L$16)/100</f>
        <v>3.76</v>
      </c>
      <c r="Z133" t="str">
        <f t="shared" ca="1" si="32"/>
        <v>Yum! Coffee and a morning treat!</v>
      </c>
    </row>
    <row r="134" spans="14:26" x14ac:dyDescent="0.25">
      <c r="N134" s="1">
        <f ca="1">N133+RANDBETWEEN(1,'PROFILE DATA'!B$40)</f>
        <v>43510</v>
      </c>
      <c r="O134">
        <f t="shared" ca="1" si="29"/>
        <v>3.33</v>
      </c>
      <c r="P134">
        <f t="shared" ca="1" si="31"/>
        <v>3</v>
      </c>
      <c r="Q134" t="str">
        <f t="shared" ca="1" si="30"/>
        <v>Get a snack to make your hunger go away.</v>
      </c>
      <c r="X134" s="1">
        <f ca="1">X133+RANDBETWEEN(1,'PROFILE DATA'!B$41)</f>
        <v>43359</v>
      </c>
      <c r="Y134">
        <f t="shared" ca="1" si="33"/>
        <v>2.34</v>
      </c>
      <c r="Z134" t="str">
        <f t="shared" ca="1" si="32"/>
        <v>Yum! Coffee and a morning treat!</v>
      </c>
    </row>
    <row r="135" spans="14:26" x14ac:dyDescent="0.25">
      <c r="N135" s="1">
        <f ca="1">N134+RANDBETWEEN(1,'PROFILE DATA'!B$40)</f>
        <v>43513</v>
      </c>
      <c r="O135">
        <f t="shared" ca="1" si="29"/>
        <v>2.57</v>
      </c>
      <c r="P135">
        <f t="shared" ca="1" si="31"/>
        <v>1</v>
      </c>
      <c r="Q135" t="str">
        <f t="shared" ca="1" si="30"/>
        <v>Satisfy a snack craving.</v>
      </c>
      <c r="X135" s="1">
        <f ca="1">X134+RANDBETWEEN(1,'PROFILE DATA'!B$41)</f>
        <v>43362</v>
      </c>
      <c r="Y135">
        <f t="shared" ca="1" si="33"/>
        <v>3.24</v>
      </c>
      <c r="Z135" t="str">
        <f t="shared" ca="1" si="32"/>
        <v>Yum! Coffee and a morning treat!</v>
      </c>
    </row>
    <row r="136" spans="14:26" x14ac:dyDescent="0.25">
      <c r="N136" s="1">
        <f ca="1">N135+RANDBETWEEN(1,'PROFILE DATA'!B$40)</f>
        <v>43515</v>
      </c>
      <c r="O136">
        <f t="shared" ca="1" si="29"/>
        <v>3.87</v>
      </c>
      <c r="P136">
        <f t="shared" ca="1" si="31"/>
        <v>1</v>
      </c>
      <c r="Q136" t="str">
        <f t="shared" ca="1" si="30"/>
        <v>Satisfy a snack craving.</v>
      </c>
      <c r="X136" s="1">
        <f ca="1">X135+RANDBETWEEN(1,'PROFILE DATA'!B$41)</f>
        <v>43364</v>
      </c>
      <c r="Y136">
        <f t="shared" ca="1" si="33"/>
        <v>3.35</v>
      </c>
      <c r="Z136" t="str">
        <f t="shared" ca="1" si="32"/>
        <v>Yum! Coffee and a morning treat!</v>
      </c>
    </row>
    <row r="137" spans="14:26" x14ac:dyDescent="0.25">
      <c r="N137" s="1">
        <f ca="1">N136+RANDBETWEEN(1,'PROFILE DATA'!B$40)</f>
        <v>43517</v>
      </c>
      <c r="O137">
        <f t="shared" ca="1" si="29"/>
        <v>2.52</v>
      </c>
      <c r="P137">
        <f t="shared" ca="1" si="31"/>
        <v>5</v>
      </c>
      <c r="Q137" t="str">
        <f t="shared" ca="1" si="30"/>
        <v>Time for a snack!</v>
      </c>
      <c r="X137" s="1">
        <f ca="1">X136+RANDBETWEEN(1,'PROFILE DATA'!B$41)</f>
        <v>43366</v>
      </c>
      <c r="Y137">
        <f t="shared" ca="1" si="33"/>
        <v>1.05</v>
      </c>
      <c r="Z137" t="str">
        <f t="shared" ca="1" si="32"/>
        <v>Start the day with some coffee.</v>
      </c>
    </row>
    <row r="138" spans="14:26" x14ac:dyDescent="0.25">
      <c r="N138" s="1">
        <f ca="1">N137+RANDBETWEEN(1,'PROFILE DATA'!B$40)</f>
        <v>43522</v>
      </c>
      <c r="O138">
        <f t="shared" ca="1" si="29"/>
        <v>1.95</v>
      </c>
      <c r="P138">
        <f t="shared" ca="1" si="31"/>
        <v>5</v>
      </c>
      <c r="Q138" t="str">
        <f t="shared" ca="1" si="30"/>
        <v>Time for a snack!</v>
      </c>
      <c r="X138" s="1">
        <f ca="1">X137+RANDBETWEEN(1,'PROFILE DATA'!B$41)</f>
        <v>43367</v>
      </c>
      <c r="Y138">
        <f t="shared" ca="1" si="33"/>
        <v>1.75</v>
      </c>
      <c r="Z138" t="str">
        <f t="shared" ca="1" si="32"/>
        <v>Start the day with some coffee.</v>
      </c>
    </row>
    <row r="139" spans="14:26" x14ac:dyDescent="0.25">
      <c r="N139" s="1">
        <f ca="1">N138+RANDBETWEEN(1,'PROFILE DATA'!B$40)</f>
        <v>43523</v>
      </c>
      <c r="O139">
        <f t="shared" ca="1" si="29"/>
        <v>3.39</v>
      </c>
      <c r="P139">
        <f t="shared" ca="1" si="31"/>
        <v>5</v>
      </c>
      <c r="Q139" t="str">
        <f t="shared" ca="1" si="30"/>
        <v>Time for a snack!</v>
      </c>
      <c r="X139" s="1">
        <f ca="1">X138+RANDBETWEEN(1,'PROFILE DATA'!B$41)</f>
        <v>43368</v>
      </c>
      <c r="Y139">
        <f t="shared" ca="1" si="33"/>
        <v>2.46</v>
      </c>
      <c r="Z139" t="str">
        <f t="shared" ca="1" si="32"/>
        <v>Yum! Coffee and a morning treat!</v>
      </c>
    </row>
    <row r="140" spans="14:26" x14ac:dyDescent="0.25">
      <c r="N140" s="1">
        <f ca="1">N139+RANDBETWEEN(1,'PROFILE DATA'!B$40)</f>
        <v>43526</v>
      </c>
      <c r="O140">
        <f t="shared" ca="1" si="29"/>
        <v>2.99</v>
      </c>
      <c r="P140">
        <f t="shared" ca="1" si="31"/>
        <v>5</v>
      </c>
      <c r="Q140" t="str">
        <f t="shared" ca="1" si="30"/>
        <v>Time for a snack!</v>
      </c>
      <c r="X140" s="1">
        <f ca="1">X139+RANDBETWEEN(1,'PROFILE DATA'!B$41)</f>
        <v>43369</v>
      </c>
      <c r="Y140">
        <f t="shared" ca="1" si="33"/>
        <v>2.63</v>
      </c>
      <c r="Z140" t="str">
        <f t="shared" ca="1" si="32"/>
        <v>Yum! Coffee and a morning treat!</v>
      </c>
    </row>
    <row r="141" spans="14:26" x14ac:dyDescent="0.25">
      <c r="N141" s="1">
        <f ca="1">N140+RANDBETWEEN(1,'PROFILE DATA'!B$40)</f>
        <v>43528</v>
      </c>
      <c r="O141">
        <f t="shared" ca="1" si="29"/>
        <v>2.95</v>
      </c>
      <c r="P141">
        <f t="shared" ca="1" si="31"/>
        <v>2</v>
      </c>
      <c r="Q141" t="str">
        <f t="shared" ca="1" si="30"/>
        <v>Buy something sweet.</v>
      </c>
      <c r="X141" s="1">
        <f ca="1">X140+RANDBETWEEN(1,'PROFILE DATA'!B$41)</f>
        <v>43370</v>
      </c>
      <c r="Y141">
        <f t="shared" ca="1" si="33"/>
        <v>1.39</v>
      </c>
      <c r="Z141" t="str">
        <f t="shared" ca="1" si="32"/>
        <v>Start the day with some coffee.</v>
      </c>
    </row>
    <row r="142" spans="14:26" x14ac:dyDescent="0.25">
      <c r="N142" s="1">
        <f ca="1">N141+RANDBETWEEN(1,'PROFILE DATA'!B$40)</f>
        <v>43533</v>
      </c>
      <c r="O142">
        <f t="shared" ca="1" si="29"/>
        <v>1.89</v>
      </c>
      <c r="P142">
        <f t="shared" ca="1" si="31"/>
        <v>1</v>
      </c>
      <c r="Q142" t="str">
        <f t="shared" ca="1" si="30"/>
        <v>Satisfy a snack craving.</v>
      </c>
      <c r="X142" s="1">
        <f ca="1">X141+RANDBETWEEN(1,'PROFILE DATA'!B$41)</f>
        <v>43373</v>
      </c>
      <c r="Y142">
        <f t="shared" ca="1" si="33"/>
        <v>3.08</v>
      </c>
      <c r="Z142" t="str">
        <f t="shared" ca="1" si="32"/>
        <v>Yum! Coffee and a morning treat!</v>
      </c>
    </row>
    <row r="143" spans="14:26" x14ac:dyDescent="0.25">
      <c r="N143" s="1">
        <f ca="1">N142+RANDBETWEEN(1,'PROFILE DATA'!B$40)</f>
        <v>43538</v>
      </c>
      <c r="O143">
        <f t="shared" ca="1" si="29"/>
        <v>2.13</v>
      </c>
      <c r="P143">
        <f t="shared" ca="1" si="31"/>
        <v>2</v>
      </c>
      <c r="Q143" t="str">
        <f t="shared" ca="1" si="30"/>
        <v>Buy something sweet.</v>
      </c>
      <c r="X143" s="1">
        <f ca="1">X142+RANDBETWEEN(1,'PROFILE DATA'!B$41)</f>
        <v>43375</v>
      </c>
      <c r="Y143">
        <f t="shared" ca="1" si="33"/>
        <v>1.1100000000000001</v>
      </c>
      <c r="Z143" t="str">
        <f t="shared" ca="1" si="32"/>
        <v>Start the day with some coffee.</v>
      </c>
    </row>
    <row r="144" spans="14:26" x14ac:dyDescent="0.25">
      <c r="N144" s="1">
        <f ca="1">N143+RANDBETWEEN(1,'PROFILE DATA'!B$40)</f>
        <v>43540</v>
      </c>
      <c r="O144">
        <f t="shared" ca="1" si="29"/>
        <v>1.6</v>
      </c>
      <c r="P144">
        <f t="shared" ca="1" si="31"/>
        <v>4</v>
      </c>
      <c r="Q144" t="str">
        <f t="shared" ca="1" si="30"/>
        <v>Treat yourself to a yummy snack</v>
      </c>
      <c r="X144" s="1">
        <f ca="1">X143+RANDBETWEEN(1,'PROFILE DATA'!B$41)</f>
        <v>43377</v>
      </c>
      <c r="Y144">
        <f t="shared" ca="1" si="33"/>
        <v>2.63</v>
      </c>
      <c r="Z144" t="str">
        <f t="shared" ca="1" si="32"/>
        <v>Yum! Coffee and a morning treat!</v>
      </c>
    </row>
    <row r="145" spans="14:26" x14ac:dyDescent="0.25">
      <c r="N145" s="1">
        <f ca="1">N144+RANDBETWEEN(1,'PROFILE DATA'!B$40)</f>
        <v>43541</v>
      </c>
      <c r="O145">
        <f t="shared" ca="1" si="29"/>
        <v>2.2000000000000002</v>
      </c>
      <c r="P145">
        <f t="shared" ca="1" si="31"/>
        <v>2</v>
      </c>
      <c r="Q145" t="str">
        <f t="shared" ca="1" si="30"/>
        <v>Buy something sweet.</v>
      </c>
      <c r="X145" s="1">
        <f ca="1">X144+RANDBETWEEN(1,'PROFILE DATA'!B$41)</f>
        <v>43380</v>
      </c>
      <c r="Y145">
        <f t="shared" ca="1" si="33"/>
        <v>1.69</v>
      </c>
      <c r="Z145" t="str">
        <f t="shared" ca="1" si="32"/>
        <v>Start the day with some coffee.</v>
      </c>
    </row>
    <row r="146" spans="14:26" x14ac:dyDescent="0.25">
      <c r="N146" s="1">
        <f ca="1">N145+RANDBETWEEN(1,'PROFILE DATA'!B$40)</f>
        <v>43542</v>
      </c>
      <c r="O146">
        <f t="shared" ca="1" si="29"/>
        <v>2.37</v>
      </c>
      <c r="P146">
        <f t="shared" ca="1" si="31"/>
        <v>2</v>
      </c>
      <c r="Q146" t="str">
        <f t="shared" ca="1" si="30"/>
        <v>Buy something sweet.</v>
      </c>
      <c r="X146" s="1">
        <f ca="1">X145+RANDBETWEEN(1,'PROFILE DATA'!B$41)</f>
        <v>43383</v>
      </c>
      <c r="Y146">
        <f t="shared" ca="1" si="33"/>
        <v>2.2200000000000002</v>
      </c>
      <c r="Z146" t="str">
        <f t="shared" ca="1" si="32"/>
        <v>Yum! Coffee and a morning treat!</v>
      </c>
    </row>
    <row r="147" spans="14:26" x14ac:dyDescent="0.25">
      <c r="N147" s="1">
        <f ca="1">N146+RANDBETWEEN(1,'PROFILE DATA'!B$40)</f>
        <v>43545</v>
      </c>
      <c r="O147">
        <f t="shared" ca="1" si="29"/>
        <v>3.09</v>
      </c>
      <c r="P147">
        <f t="shared" ca="1" si="31"/>
        <v>4</v>
      </c>
      <c r="Q147" t="str">
        <f t="shared" ca="1" si="30"/>
        <v>Treat yourself to a yummy snack</v>
      </c>
      <c r="X147" s="1">
        <f ca="1">X146+RANDBETWEEN(1,'PROFILE DATA'!B$41)</f>
        <v>43384</v>
      </c>
      <c r="Y147">
        <f t="shared" ca="1" si="33"/>
        <v>2.0499999999999998</v>
      </c>
      <c r="Z147" t="str">
        <f t="shared" ca="1" si="32"/>
        <v>Start the day with some coffee.</v>
      </c>
    </row>
    <row r="148" spans="14:26" x14ac:dyDescent="0.25">
      <c r="N148" s="1">
        <f ca="1">N147+RANDBETWEEN(1,'PROFILE DATA'!B$40)</f>
        <v>43550</v>
      </c>
      <c r="O148">
        <f t="shared" ca="1" si="29"/>
        <v>3.61</v>
      </c>
      <c r="P148">
        <f t="shared" ca="1" si="31"/>
        <v>3</v>
      </c>
      <c r="Q148" t="str">
        <f t="shared" ca="1" si="30"/>
        <v>Get a snack to make your hunger go away.</v>
      </c>
      <c r="X148" s="1">
        <f ca="1">X147+RANDBETWEEN(1,'PROFILE DATA'!B$41)</f>
        <v>43387</v>
      </c>
      <c r="Y148">
        <f t="shared" ca="1" si="33"/>
        <v>3.82</v>
      </c>
      <c r="Z148" t="str">
        <f t="shared" ca="1" si="32"/>
        <v>Yum! Coffee and a morning treat!</v>
      </c>
    </row>
    <row r="149" spans="14:26" x14ac:dyDescent="0.25">
      <c r="N149" s="1">
        <f ca="1">N148+RANDBETWEEN(1,'PROFILE DATA'!B$40)</f>
        <v>43552</v>
      </c>
      <c r="O149">
        <f t="shared" ca="1" si="29"/>
        <v>2.13</v>
      </c>
      <c r="P149">
        <f t="shared" ca="1" si="31"/>
        <v>4</v>
      </c>
      <c r="Q149" t="str">
        <f t="shared" ca="1" si="30"/>
        <v>Treat yourself to a yummy snack</v>
      </c>
      <c r="X149" s="1">
        <f ca="1">X148+RANDBETWEEN(1,'PROFILE DATA'!B$41)</f>
        <v>43388</v>
      </c>
      <c r="Y149">
        <f t="shared" ca="1" si="33"/>
        <v>2.66</v>
      </c>
      <c r="Z149" t="str">
        <f t="shared" ca="1" si="32"/>
        <v>Yum! Coffee and a morning treat!</v>
      </c>
    </row>
    <row r="150" spans="14:26" x14ac:dyDescent="0.25">
      <c r="N150" s="1">
        <f ca="1">N149+RANDBETWEEN(1,'PROFILE DATA'!B$40)</f>
        <v>43557</v>
      </c>
      <c r="O150">
        <f t="shared" ca="1" si="29"/>
        <v>2.75</v>
      </c>
      <c r="P150">
        <f t="shared" ca="1" si="31"/>
        <v>4</v>
      </c>
      <c r="Q150" t="str">
        <f t="shared" ca="1" si="30"/>
        <v>Treat yourself to a yummy snack</v>
      </c>
      <c r="X150" s="1">
        <f ca="1">X149+RANDBETWEEN(1,'PROFILE DATA'!B$41)</f>
        <v>43391</v>
      </c>
      <c r="Y150">
        <f t="shared" ca="1" si="33"/>
        <v>3.19</v>
      </c>
      <c r="Z150" t="str">
        <f t="shared" ca="1" si="32"/>
        <v>Yum! Coffee and a morning treat!</v>
      </c>
    </row>
    <row r="151" spans="14:26" x14ac:dyDescent="0.25">
      <c r="N151" s="1">
        <f ca="1">N150+RANDBETWEEN(1,'PROFILE DATA'!B$40)</f>
        <v>43559</v>
      </c>
      <c r="O151">
        <f t="shared" ca="1" si="29"/>
        <v>2.37</v>
      </c>
      <c r="P151">
        <f t="shared" ca="1" si="31"/>
        <v>4</v>
      </c>
      <c r="Q151" t="str">
        <f t="shared" ca="1" si="30"/>
        <v>Treat yourself to a yummy snack</v>
      </c>
      <c r="X151" s="1">
        <f ca="1">X150+RANDBETWEEN(1,'PROFILE DATA'!B$41)</f>
        <v>43394</v>
      </c>
      <c r="Y151">
        <f t="shared" ca="1" si="33"/>
        <v>3.13</v>
      </c>
      <c r="Z151" t="str">
        <f t="shared" ca="1" si="32"/>
        <v>Yum! Coffee and a morning treat!</v>
      </c>
    </row>
    <row r="152" spans="14:26" x14ac:dyDescent="0.25">
      <c r="N152" s="1">
        <f ca="1">N151+RANDBETWEEN(1,'PROFILE DATA'!B$40)</f>
        <v>43564</v>
      </c>
      <c r="O152">
        <f t="shared" ca="1" si="29"/>
        <v>2.38</v>
      </c>
      <c r="P152">
        <f t="shared" ca="1" si="31"/>
        <v>3</v>
      </c>
      <c r="Q152" t="str">
        <f t="shared" ca="1" si="30"/>
        <v>Get a snack to make your hunger go away.</v>
      </c>
      <c r="X152" s="1">
        <f ca="1">X151+RANDBETWEEN(1,'PROFILE DATA'!B$41)</f>
        <v>43397</v>
      </c>
      <c r="Y152">
        <f t="shared" ca="1" si="33"/>
        <v>2.46</v>
      </c>
      <c r="Z152" t="str">
        <f t="shared" ca="1" si="32"/>
        <v>Yum! Coffee and a morning treat!</v>
      </c>
    </row>
    <row r="153" spans="14:26" x14ac:dyDescent="0.25">
      <c r="N153" s="1">
        <f ca="1">N152+RANDBETWEEN(1,'PROFILE DATA'!B$40)</f>
        <v>43567</v>
      </c>
      <c r="O153">
        <f t="shared" ca="1" si="29"/>
        <v>1.77</v>
      </c>
      <c r="P153">
        <f t="shared" ca="1" si="31"/>
        <v>2</v>
      </c>
      <c r="Q153" t="str">
        <f t="shared" ca="1" si="30"/>
        <v>Buy something sweet.</v>
      </c>
      <c r="X153" s="1">
        <f ca="1">X152+RANDBETWEEN(1,'PROFILE DATA'!B$41)</f>
        <v>43400</v>
      </c>
      <c r="Y153">
        <f t="shared" ca="1" si="33"/>
        <v>3.37</v>
      </c>
      <c r="Z153" t="str">
        <f t="shared" ca="1" si="32"/>
        <v>Yum! Coffee and a morning treat!</v>
      </c>
    </row>
    <row r="154" spans="14:26" x14ac:dyDescent="0.25">
      <c r="N154" s="1">
        <f ca="1">N153+RANDBETWEEN(1,'PROFILE DATA'!B$40)</f>
        <v>43570</v>
      </c>
      <c r="O154">
        <f t="shared" ca="1" si="29"/>
        <v>3.1</v>
      </c>
      <c r="P154">
        <f t="shared" ca="1" si="31"/>
        <v>2</v>
      </c>
      <c r="Q154" t="str">
        <f t="shared" ca="1" si="30"/>
        <v>Buy something sweet.</v>
      </c>
      <c r="X154" s="1">
        <f ca="1">X153+RANDBETWEEN(1,'PROFILE DATA'!B$41)</f>
        <v>43402</v>
      </c>
      <c r="Y154">
        <f t="shared" ca="1" si="33"/>
        <v>2.52</v>
      </c>
      <c r="Z154" t="str">
        <f t="shared" ca="1" si="32"/>
        <v>Yum! Coffee and a morning treat!</v>
      </c>
    </row>
    <row r="155" spans="14:26" x14ac:dyDescent="0.25">
      <c r="N155" s="1">
        <f ca="1">N154+RANDBETWEEN(1,'PROFILE DATA'!B$40)</f>
        <v>43571</v>
      </c>
      <c r="O155">
        <f t="shared" ca="1" si="29"/>
        <v>3.3</v>
      </c>
      <c r="P155">
        <f t="shared" ca="1" si="31"/>
        <v>5</v>
      </c>
      <c r="Q155" t="str">
        <f t="shared" ca="1" si="30"/>
        <v>Time for a snack!</v>
      </c>
      <c r="X155" s="1">
        <f ca="1">X154+RANDBETWEEN(1,'PROFILE DATA'!B$41)</f>
        <v>43404</v>
      </c>
      <c r="Y155">
        <f t="shared" ca="1" si="33"/>
        <v>2.2599999999999998</v>
      </c>
      <c r="Z155" t="str">
        <f t="shared" ca="1" si="32"/>
        <v>Yum! Coffee and a morning treat!</v>
      </c>
    </row>
    <row r="156" spans="14:26" x14ac:dyDescent="0.25">
      <c r="N156" s="1">
        <f ca="1">N155+RANDBETWEEN(1,'PROFILE DATA'!B$40)</f>
        <v>43576</v>
      </c>
      <c r="O156">
        <f t="shared" ca="1" si="29"/>
        <v>3.35</v>
      </c>
      <c r="P156">
        <f t="shared" ca="1" si="31"/>
        <v>5</v>
      </c>
      <c r="Q156" t="str">
        <f t="shared" ca="1" si="30"/>
        <v>Time for a snack!</v>
      </c>
      <c r="X156" s="1">
        <f ca="1">X155+RANDBETWEEN(1,'PROFILE DATA'!B$41)</f>
        <v>43406</v>
      </c>
      <c r="Y156">
        <f t="shared" ca="1" si="33"/>
        <v>1.21</v>
      </c>
      <c r="Z156" t="str">
        <f t="shared" ca="1" si="32"/>
        <v>Start the day with some coffee.</v>
      </c>
    </row>
    <row r="157" spans="14:26" x14ac:dyDescent="0.25">
      <c r="N157" s="1">
        <f ca="1">N156+RANDBETWEEN(1,'PROFILE DATA'!B$40)</f>
        <v>43580</v>
      </c>
      <c r="O157">
        <f t="shared" ca="1" si="29"/>
        <v>3.1</v>
      </c>
      <c r="P157">
        <f t="shared" ca="1" si="31"/>
        <v>3</v>
      </c>
      <c r="Q157" t="str">
        <f t="shared" ca="1" si="30"/>
        <v>Get a snack to make your hunger go away.</v>
      </c>
      <c r="X157" s="1">
        <f ca="1">X156+RANDBETWEEN(1,'PROFILE DATA'!B$41)</f>
        <v>43407</v>
      </c>
      <c r="Y157">
        <f t="shared" ca="1" si="33"/>
        <v>2.98</v>
      </c>
      <c r="Z157" t="str">
        <f t="shared" ca="1" si="32"/>
        <v>Yum! Coffee and a morning treat!</v>
      </c>
    </row>
    <row r="158" spans="14:26" x14ac:dyDescent="0.25">
      <c r="N158" s="1">
        <f ca="1">N157+RANDBETWEEN(1,'PROFILE DATA'!B$40)</f>
        <v>43581</v>
      </c>
      <c r="O158">
        <f t="shared" ca="1" si="29"/>
        <v>3.83</v>
      </c>
      <c r="P158">
        <f t="shared" ca="1" si="31"/>
        <v>4</v>
      </c>
      <c r="Q158" t="str">
        <f t="shared" ca="1" si="30"/>
        <v>Treat yourself to a yummy snack</v>
      </c>
      <c r="X158" s="1">
        <f ca="1">X157+RANDBETWEEN(1,'PROFILE DATA'!B$41)</f>
        <v>43409</v>
      </c>
      <c r="Y158">
        <f t="shared" ca="1" si="33"/>
        <v>2.3199999999999998</v>
      </c>
      <c r="Z158" t="str">
        <f t="shared" ca="1" si="32"/>
        <v>Yum! Coffee and a morning treat!</v>
      </c>
    </row>
    <row r="159" spans="14:26" x14ac:dyDescent="0.25">
      <c r="N159" s="1">
        <f ca="1">N158+RANDBETWEEN(1,'PROFILE DATA'!B$40)</f>
        <v>43583</v>
      </c>
      <c r="O159">
        <f t="shared" ca="1" si="29"/>
        <v>2.69</v>
      </c>
      <c r="P159">
        <f t="shared" ca="1" si="31"/>
        <v>2</v>
      </c>
      <c r="Q159" t="str">
        <f t="shared" ca="1" si="30"/>
        <v>Buy something sweet.</v>
      </c>
      <c r="X159" s="1">
        <f ca="1">X158+RANDBETWEEN(1,'PROFILE DATA'!B$41)</f>
        <v>43410</v>
      </c>
      <c r="Y159">
        <f t="shared" ca="1" si="33"/>
        <v>3.3</v>
      </c>
      <c r="Z159" t="str">
        <f t="shared" ca="1" si="32"/>
        <v>Yum! Coffee and a morning treat!</v>
      </c>
    </row>
    <row r="160" spans="14:26" x14ac:dyDescent="0.25">
      <c r="N160" s="1">
        <f ca="1">N159+RANDBETWEEN(1,'PROFILE DATA'!B$40)</f>
        <v>43584</v>
      </c>
      <c r="O160">
        <f t="shared" ca="1" si="29"/>
        <v>3.36</v>
      </c>
      <c r="P160">
        <f t="shared" ca="1" si="31"/>
        <v>4</v>
      </c>
      <c r="Q160" t="str">
        <f t="shared" ca="1" si="30"/>
        <v>Treat yourself to a yummy snack</v>
      </c>
      <c r="X160" s="1">
        <f ca="1">X159+RANDBETWEEN(1,'PROFILE DATA'!B$41)</f>
        <v>43413</v>
      </c>
      <c r="Y160">
        <f t="shared" ca="1" si="33"/>
        <v>2.3199999999999998</v>
      </c>
      <c r="Z160" t="str">
        <f t="shared" ca="1" si="32"/>
        <v>Yum! Coffee and a morning treat!</v>
      </c>
    </row>
    <row r="161" spans="14:26" x14ac:dyDescent="0.25">
      <c r="N161" s="1">
        <f ca="1">N160+RANDBETWEEN(1,'PROFILE DATA'!B$40)</f>
        <v>43589</v>
      </c>
      <c r="O161">
        <f t="shared" ca="1" si="29"/>
        <v>1.65</v>
      </c>
      <c r="P161">
        <f t="shared" ca="1" si="31"/>
        <v>2</v>
      </c>
      <c r="Q161" t="str">
        <f t="shared" ca="1" si="30"/>
        <v>Buy something sweet.</v>
      </c>
      <c r="X161" s="1">
        <f ca="1">X160+RANDBETWEEN(1,'PROFILE DATA'!B$41)</f>
        <v>43416</v>
      </c>
      <c r="Y161">
        <f t="shared" ca="1" si="33"/>
        <v>1.68</v>
      </c>
      <c r="Z161" t="str">
        <f t="shared" ca="1" si="32"/>
        <v>Start the day with some coffee.</v>
      </c>
    </row>
    <row r="162" spans="14:26" x14ac:dyDescent="0.25">
      <c r="N162" s="1">
        <f ca="1">N161+RANDBETWEEN(1,'PROFILE DATA'!B$40)</f>
        <v>43592</v>
      </c>
      <c r="O162">
        <f t="shared" ca="1" si="29"/>
        <v>2.7</v>
      </c>
      <c r="P162">
        <f t="shared" ca="1" si="31"/>
        <v>5</v>
      </c>
      <c r="Q162" t="str">
        <f t="shared" ca="1" si="30"/>
        <v>Time for a snack!</v>
      </c>
      <c r="X162" s="1">
        <f ca="1">X161+RANDBETWEEN(1,'PROFILE DATA'!B$41)</f>
        <v>43419</v>
      </c>
      <c r="Y162">
        <f t="shared" ca="1" si="33"/>
        <v>3.34</v>
      </c>
      <c r="Z162" t="str">
        <f t="shared" ca="1" si="32"/>
        <v>Yum! Coffee and a morning treat!</v>
      </c>
    </row>
    <row r="163" spans="14:26" x14ac:dyDescent="0.25">
      <c r="N163" s="1">
        <f ca="1">N162+RANDBETWEEN(1,'PROFILE DATA'!B$40)</f>
        <v>43595</v>
      </c>
      <c r="O163">
        <f t="shared" ca="1" si="29"/>
        <v>1.96</v>
      </c>
      <c r="P163">
        <f t="shared" ca="1" si="31"/>
        <v>1</v>
      </c>
      <c r="Q163" t="str">
        <f t="shared" ca="1" si="30"/>
        <v>Satisfy a snack craving.</v>
      </c>
      <c r="X163" s="1">
        <f ca="1">X162+RANDBETWEEN(1,'PROFILE DATA'!B$41)</f>
        <v>43422</v>
      </c>
      <c r="Y163">
        <f t="shared" ca="1" si="33"/>
        <v>2.42</v>
      </c>
      <c r="Z163" t="str">
        <f t="shared" ca="1" si="32"/>
        <v>Yum! Coffee and a morning treat!</v>
      </c>
    </row>
    <row r="164" spans="14:26" x14ac:dyDescent="0.25">
      <c r="N164" s="1">
        <f ca="1">N163+RANDBETWEEN(1,'PROFILE DATA'!B$40)</f>
        <v>43599</v>
      </c>
      <c r="O164">
        <f t="shared" ca="1" si="29"/>
        <v>1.53</v>
      </c>
      <c r="P164">
        <f t="shared" ca="1" si="31"/>
        <v>1</v>
      </c>
      <c r="Q164" t="str">
        <f t="shared" ca="1" si="30"/>
        <v>Satisfy a snack craving.</v>
      </c>
      <c r="X164" s="1">
        <f ca="1">X163+RANDBETWEEN(1,'PROFILE DATA'!B$41)</f>
        <v>43423</v>
      </c>
      <c r="Y164">
        <f t="shared" ca="1" si="33"/>
        <v>1.02</v>
      </c>
      <c r="Z164" t="str">
        <f t="shared" ca="1" si="32"/>
        <v>Start the day with some coffee.</v>
      </c>
    </row>
    <row r="165" spans="14:26" x14ac:dyDescent="0.25">
      <c r="N165" s="1">
        <f ca="1">N164+RANDBETWEEN(1,'PROFILE DATA'!B$40)</f>
        <v>43603</v>
      </c>
      <c r="O165">
        <f t="shared" ref="O165:O228" ca="1" si="34">RANDBETWEEN(100*L$12,100*L$13)/100</f>
        <v>3.11</v>
      </c>
      <c r="P165">
        <f t="shared" ca="1" si="31"/>
        <v>1</v>
      </c>
      <c r="Q165" t="str">
        <f t="shared" ca="1" si="30"/>
        <v>Satisfy a snack craving.</v>
      </c>
      <c r="X165" s="1">
        <f ca="1">X164+RANDBETWEEN(1,'PROFILE DATA'!B$41)</f>
        <v>43426</v>
      </c>
      <c r="Y165">
        <f t="shared" ca="1" si="33"/>
        <v>1.52</v>
      </c>
      <c r="Z165" t="str">
        <f t="shared" ca="1" si="32"/>
        <v>Start the day with some coffee.</v>
      </c>
    </row>
    <row r="166" spans="14:26" x14ac:dyDescent="0.25">
      <c r="N166" s="1">
        <f ca="1">N165+RANDBETWEEN(1,'PROFILE DATA'!B$40)</f>
        <v>43605</v>
      </c>
      <c r="O166">
        <f t="shared" ca="1" si="34"/>
        <v>3.07</v>
      </c>
      <c r="P166">
        <f t="shared" ca="1" si="31"/>
        <v>4</v>
      </c>
      <c r="Q166" t="str">
        <f t="shared" ca="1" si="30"/>
        <v>Treat yourself to a yummy snack</v>
      </c>
      <c r="X166" s="1">
        <f ca="1">X165+RANDBETWEEN(1,'PROFILE DATA'!B$41)</f>
        <v>43428</v>
      </c>
      <c r="Y166">
        <f t="shared" ca="1" si="33"/>
        <v>3.23</v>
      </c>
      <c r="Z166" t="str">
        <f t="shared" ca="1" si="32"/>
        <v>Yum! Coffee and a morning treat!</v>
      </c>
    </row>
    <row r="167" spans="14:26" x14ac:dyDescent="0.25">
      <c r="N167" s="1">
        <f ca="1">N166+RANDBETWEEN(1,'PROFILE DATA'!B$40)</f>
        <v>43608</v>
      </c>
      <c r="O167">
        <f t="shared" ca="1" si="34"/>
        <v>3.85</v>
      </c>
      <c r="P167">
        <f t="shared" ca="1" si="31"/>
        <v>1</v>
      </c>
      <c r="Q167" t="str">
        <f t="shared" ca="1" si="30"/>
        <v>Satisfy a snack craving.</v>
      </c>
      <c r="X167" s="1">
        <f ca="1">X166+RANDBETWEEN(1,'PROFILE DATA'!B$41)</f>
        <v>43431</v>
      </c>
      <c r="Y167">
        <f t="shared" ca="1" si="33"/>
        <v>1.1499999999999999</v>
      </c>
      <c r="Z167" t="str">
        <f t="shared" ca="1" si="32"/>
        <v>Start the day with some coffee.</v>
      </c>
    </row>
    <row r="168" spans="14:26" x14ac:dyDescent="0.25">
      <c r="N168" s="1">
        <f ca="1">N167+RANDBETWEEN(1,'PROFILE DATA'!B$40)</f>
        <v>43611</v>
      </c>
      <c r="O168">
        <f t="shared" ca="1" si="34"/>
        <v>3.07</v>
      </c>
      <c r="P168">
        <f t="shared" ca="1" si="31"/>
        <v>3</v>
      </c>
      <c r="Q168" t="str">
        <f t="shared" ca="1" si="30"/>
        <v>Get a snack to make your hunger go away.</v>
      </c>
      <c r="X168" s="1">
        <f ca="1">X167+RANDBETWEEN(1,'PROFILE DATA'!B$41)</f>
        <v>43434</v>
      </c>
      <c r="Y168">
        <f t="shared" ca="1" si="33"/>
        <v>2.74</v>
      </c>
      <c r="Z168" t="str">
        <f t="shared" ca="1" si="32"/>
        <v>Yum! Coffee and a morning treat!</v>
      </c>
    </row>
    <row r="169" spans="14:26" x14ac:dyDescent="0.25">
      <c r="N169" s="1">
        <f ca="1">N168+RANDBETWEEN(1,'PROFILE DATA'!B$40)</f>
        <v>43614</v>
      </c>
      <c r="O169">
        <f t="shared" ca="1" si="34"/>
        <v>3.07</v>
      </c>
      <c r="P169">
        <f t="shared" ca="1" si="31"/>
        <v>4</v>
      </c>
      <c r="Q169" t="str">
        <f t="shared" ca="1" si="30"/>
        <v>Treat yourself to a yummy snack</v>
      </c>
      <c r="X169" s="1">
        <f ca="1">X168+RANDBETWEEN(1,'PROFILE DATA'!B$41)</f>
        <v>43435</v>
      </c>
      <c r="Y169">
        <f t="shared" ca="1" si="33"/>
        <v>2.2799999999999998</v>
      </c>
      <c r="Z169" t="str">
        <f t="shared" ca="1" si="32"/>
        <v>Yum! Coffee and a morning treat!</v>
      </c>
    </row>
    <row r="170" spans="14:26" x14ac:dyDescent="0.25">
      <c r="N170" s="1">
        <f ca="1">N169+RANDBETWEEN(1,'PROFILE DATA'!B$40)</f>
        <v>43619</v>
      </c>
      <c r="O170">
        <f t="shared" ca="1" si="34"/>
        <v>2.39</v>
      </c>
      <c r="P170">
        <f t="shared" ca="1" si="31"/>
        <v>1</v>
      </c>
      <c r="Q170" t="str">
        <f t="shared" ca="1" si="30"/>
        <v>Satisfy a snack craving.</v>
      </c>
      <c r="X170" s="1">
        <f ca="1">X169+RANDBETWEEN(1,'PROFILE DATA'!B$41)</f>
        <v>43436</v>
      </c>
      <c r="Y170">
        <f t="shared" ca="1" si="33"/>
        <v>3.22</v>
      </c>
      <c r="Z170" t="str">
        <f t="shared" ca="1" si="32"/>
        <v>Yum! Coffee and a morning treat!</v>
      </c>
    </row>
    <row r="171" spans="14:26" x14ac:dyDescent="0.25">
      <c r="N171" s="1">
        <f ca="1">N170+RANDBETWEEN(1,'PROFILE DATA'!B$40)</f>
        <v>43621</v>
      </c>
      <c r="O171">
        <f t="shared" ca="1" si="34"/>
        <v>3.5</v>
      </c>
      <c r="P171">
        <f t="shared" ca="1" si="31"/>
        <v>2</v>
      </c>
      <c r="Q171" t="str">
        <f t="shared" ca="1" si="30"/>
        <v>Buy something sweet.</v>
      </c>
      <c r="X171" s="1">
        <f ca="1">X170+RANDBETWEEN(1,'PROFILE DATA'!B$41)</f>
        <v>43438</v>
      </c>
      <c r="Y171">
        <f t="shared" ca="1" si="33"/>
        <v>1</v>
      </c>
      <c r="Z171" t="str">
        <f t="shared" ca="1" si="32"/>
        <v>Start the day with some coffee.</v>
      </c>
    </row>
    <row r="172" spans="14:26" x14ac:dyDescent="0.25">
      <c r="N172" s="1">
        <f ca="1">N171+RANDBETWEEN(1,'PROFILE DATA'!B$40)</f>
        <v>43625</v>
      </c>
      <c r="O172">
        <f t="shared" ca="1" si="34"/>
        <v>1.82</v>
      </c>
      <c r="P172">
        <f t="shared" ca="1" si="31"/>
        <v>3</v>
      </c>
      <c r="Q172" t="str">
        <f t="shared" ca="1" si="30"/>
        <v>Get a snack to make your hunger go away.</v>
      </c>
      <c r="X172" s="1">
        <f ca="1">X171+RANDBETWEEN(1,'PROFILE DATA'!B$41)</f>
        <v>43440</v>
      </c>
      <c r="Y172">
        <f t="shared" ca="1" si="33"/>
        <v>1.77</v>
      </c>
      <c r="Z172" t="str">
        <f t="shared" ca="1" si="32"/>
        <v>Start the day with some coffee.</v>
      </c>
    </row>
    <row r="173" spans="14:26" x14ac:dyDescent="0.25">
      <c r="N173" s="1">
        <f ca="1">N172+RANDBETWEEN(1,'PROFILE DATA'!B$40)</f>
        <v>43628</v>
      </c>
      <c r="O173">
        <f t="shared" ca="1" si="34"/>
        <v>3.76</v>
      </c>
      <c r="P173">
        <f t="shared" ca="1" si="31"/>
        <v>2</v>
      </c>
      <c r="Q173" t="str">
        <f t="shared" ca="1" si="30"/>
        <v>Buy something sweet.</v>
      </c>
      <c r="X173" s="1">
        <f ca="1">X172+RANDBETWEEN(1,'PROFILE DATA'!B$41)</f>
        <v>43442</v>
      </c>
      <c r="Y173">
        <f t="shared" ca="1" si="33"/>
        <v>2.23</v>
      </c>
      <c r="Z173" t="str">
        <f t="shared" ca="1" si="32"/>
        <v>Yum! Coffee and a morning treat!</v>
      </c>
    </row>
    <row r="174" spans="14:26" x14ac:dyDescent="0.25">
      <c r="N174" s="1">
        <f ca="1">N173+RANDBETWEEN(1,'PROFILE DATA'!B$40)</f>
        <v>43632</v>
      </c>
      <c r="O174">
        <f t="shared" ca="1" si="34"/>
        <v>1.61</v>
      </c>
      <c r="P174">
        <f t="shared" ca="1" si="31"/>
        <v>1</v>
      </c>
      <c r="Q174" t="str">
        <f t="shared" ca="1" si="30"/>
        <v>Satisfy a snack craving.</v>
      </c>
      <c r="X174" s="1">
        <f ca="1">X173+RANDBETWEEN(1,'PROFILE DATA'!B$41)</f>
        <v>43444</v>
      </c>
      <c r="Y174">
        <f t="shared" ca="1" si="33"/>
        <v>3.61</v>
      </c>
      <c r="Z174" t="str">
        <f t="shared" ca="1" si="32"/>
        <v>Yum! Coffee and a morning treat!</v>
      </c>
    </row>
    <row r="175" spans="14:26" x14ac:dyDescent="0.25">
      <c r="N175" s="1">
        <f ca="1">N174+RANDBETWEEN(1,'PROFILE DATA'!B$40)</f>
        <v>43637</v>
      </c>
      <c r="O175">
        <f t="shared" ca="1" si="34"/>
        <v>1.69</v>
      </c>
      <c r="P175">
        <f t="shared" ca="1" si="31"/>
        <v>1</v>
      </c>
      <c r="Q175" t="str">
        <f t="shared" ca="1" si="30"/>
        <v>Satisfy a snack craving.</v>
      </c>
      <c r="X175" s="1">
        <f ca="1">X174+RANDBETWEEN(1,'PROFILE DATA'!B$41)</f>
        <v>43445</v>
      </c>
      <c r="Y175">
        <f t="shared" ca="1" si="33"/>
        <v>1.24</v>
      </c>
      <c r="Z175" t="str">
        <f t="shared" ca="1" si="32"/>
        <v>Start the day with some coffee.</v>
      </c>
    </row>
    <row r="176" spans="14:26" x14ac:dyDescent="0.25">
      <c r="N176" s="1">
        <f ca="1">N175+RANDBETWEEN(1,'PROFILE DATA'!B$40)</f>
        <v>43642</v>
      </c>
      <c r="O176">
        <f t="shared" ca="1" si="34"/>
        <v>1.78</v>
      </c>
      <c r="P176">
        <f t="shared" ca="1" si="31"/>
        <v>4</v>
      </c>
      <c r="Q176" t="str">
        <f t="shared" ca="1" si="30"/>
        <v>Treat yourself to a yummy snack</v>
      </c>
      <c r="X176" s="1">
        <f ca="1">X175+RANDBETWEEN(1,'PROFILE DATA'!B$41)</f>
        <v>43448</v>
      </c>
      <c r="Y176">
        <f t="shared" ca="1" si="33"/>
        <v>2.62</v>
      </c>
      <c r="Z176" t="str">
        <f t="shared" ca="1" si="32"/>
        <v>Yum! Coffee and a morning treat!</v>
      </c>
    </row>
    <row r="177" spans="14:26" x14ac:dyDescent="0.25">
      <c r="N177" s="1">
        <f ca="1">N176+RANDBETWEEN(1,'PROFILE DATA'!B$40)</f>
        <v>43644</v>
      </c>
      <c r="O177">
        <f t="shared" ca="1" si="34"/>
        <v>1.64</v>
      </c>
      <c r="P177">
        <f t="shared" ca="1" si="31"/>
        <v>1</v>
      </c>
      <c r="Q177" t="str">
        <f t="shared" ca="1" si="30"/>
        <v>Satisfy a snack craving.</v>
      </c>
      <c r="X177" s="1">
        <f ca="1">X176+RANDBETWEEN(1,'PROFILE DATA'!B$41)</f>
        <v>43451</v>
      </c>
      <c r="Y177">
        <f t="shared" ca="1" si="33"/>
        <v>3.03</v>
      </c>
      <c r="Z177" t="str">
        <f t="shared" ca="1" si="32"/>
        <v>Yum! Coffee and a morning treat!</v>
      </c>
    </row>
    <row r="178" spans="14:26" x14ac:dyDescent="0.25">
      <c r="N178" s="1">
        <f ca="1">N177+RANDBETWEEN(1,'PROFILE DATA'!B$40)</f>
        <v>43648</v>
      </c>
      <c r="O178">
        <f t="shared" ca="1" si="34"/>
        <v>2.31</v>
      </c>
      <c r="P178">
        <f t="shared" ca="1" si="31"/>
        <v>4</v>
      </c>
      <c r="Q178" t="str">
        <f t="shared" ca="1" si="30"/>
        <v>Treat yourself to a yummy snack</v>
      </c>
      <c r="X178" s="1">
        <f ca="1">X177+RANDBETWEEN(1,'PROFILE DATA'!B$41)</f>
        <v>43453</v>
      </c>
      <c r="Y178">
        <f t="shared" ca="1" si="33"/>
        <v>3.18</v>
      </c>
      <c r="Z178" t="str">
        <f t="shared" ca="1" si="32"/>
        <v>Yum! Coffee and a morning treat!</v>
      </c>
    </row>
    <row r="179" spans="14:26" x14ac:dyDescent="0.25">
      <c r="N179" s="1">
        <f ca="1">N178+RANDBETWEEN(1,'PROFILE DATA'!B$40)</f>
        <v>43651</v>
      </c>
      <c r="O179">
        <f t="shared" ca="1" si="34"/>
        <v>3.23</v>
      </c>
      <c r="P179">
        <f t="shared" ca="1" si="31"/>
        <v>4</v>
      </c>
      <c r="Q179" t="str">
        <f t="shared" ca="1" si="30"/>
        <v>Treat yourself to a yummy snack</v>
      </c>
      <c r="X179" s="1">
        <f ca="1">X178+RANDBETWEEN(1,'PROFILE DATA'!B$41)</f>
        <v>43455</v>
      </c>
      <c r="Y179">
        <f t="shared" ca="1" si="33"/>
        <v>1.88</v>
      </c>
      <c r="Z179" t="str">
        <f t="shared" ca="1" si="32"/>
        <v>Start the day with some coffee.</v>
      </c>
    </row>
    <row r="180" spans="14:26" x14ac:dyDescent="0.25">
      <c r="N180" s="1">
        <f ca="1">N179+RANDBETWEEN(1,'PROFILE DATA'!B$40)</f>
        <v>43656</v>
      </c>
      <c r="O180">
        <f t="shared" ca="1" si="34"/>
        <v>1.53</v>
      </c>
      <c r="P180">
        <f t="shared" ca="1" si="31"/>
        <v>4</v>
      </c>
      <c r="Q180" t="str">
        <f t="shared" ca="1" si="30"/>
        <v>Treat yourself to a yummy snack</v>
      </c>
      <c r="X180" s="1">
        <f ca="1">X179+RANDBETWEEN(1,'PROFILE DATA'!B$41)</f>
        <v>43458</v>
      </c>
      <c r="Y180">
        <f t="shared" ca="1" si="33"/>
        <v>3.23</v>
      </c>
      <c r="Z180" t="str">
        <f t="shared" ca="1" si="32"/>
        <v>Yum! Coffee and a morning treat!</v>
      </c>
    </row>
    <row r="181" spans="14:26" x14ac:dyDescent="0.25">
      <c r="N181" s="1">
        <f ca="1">N180+RANDBETWEEN(1,'PROFILE DATA'!B$40)</f>
        <v>43659</v>
      </c>
      <c r="O181">
        <f t="shared" ca="1" si="34"/>
        <v>1.54</v>
      </c>
      <c r="P181">
        <f t="shared" ca="1" si="31"/>
        <v>1</v>
      </c>
      <c r="Q181" t="str">
        <f t="shared" ca="1" si="30"/>
        <v>Satisfy a snack craving.</v>
      </c>
      <c r="X181" s="1">
        <f ca="1">X180+RANDBETWEEN(1,'PROFILE DATA'!B$41)</f>
        <v>43461</v>
      </c>
      <c r="Y181">
        <f t="shared" ca="1" si="33"/>
        <v>2.4</v>
      </c>
      <c r="Z181" t="str">
        <f t="shared" ca="1" si="32"/>
        <v>Yum! Coffee and a morning treat!</v>
      </c>
    </row>
    <row r="182" spans="14:26" x14ac:dyDescent="0.25">
      <c r="N182" s="1">
        <f ca="1">N181+RANDBETWEEN(1,'PROFILE DATA'!B$40)</f>
        <v>43664</v>
      </c>
      <c r="O182">
        <f t="shared" ca="1" si="34"/>
        <v>1.96</v>
      </c>
      <c r="P182">
        <f t="shared" ca="1" si="31"/>
        <v>2</v>
      </c>
      <c r="Q182" t="str">
        <f t="shared" ca="1" si="30"/>
        <v>Buy something sweet.</v>
      </c>
      <c r="X182" s="1">
        <f ca="1">X181+RANDBETWEEN(1,'PROFILE DATA'!B$41)</f>
        <v>43464</v>
      </c>
      <c r="Y182">
        <f t="shared" ca="1" si="33"/>
        <v>3.7</v>
      </c>
      <c r="Z182" t="str">
        <f t="shared" ca="1" si="32"/>
        <v>Yum! Coffee and a morning treat!</v>
      </c>
    </row>
    <row r="183" spans="14:26" x14ac:dyDescent="0.25">
      <c r="N183" s="1">
        <f ca="1">N182+RANDBETWEEN(1,'PROFILE DATA'!B$40)</f>
        <v>43668</v>
      </c>
      <c r="O183">
        <f t="shared" ca="1" si="34"/>
        <v>2.99</v>
      </c>
      <c r="P183">
        <f t="shared" ca="1" si="31"/>
        <v>3</v>
      </c>
      <c r="Q183" t="str">
        <f t="shared" ca="1" si="30"/>
        <v>Get a snack to make your hunger go away.</v>
      </c>
      <c r="X183" s="1">
        <f ca="1">X182+RANDBETWEEN(1,'PROFILE DATA'!B$41)</f>
        <v>43465</v>
      </c>
      <c r="Y183">
        <f t="shared" ca="1" si="33"/>
        <v>3.24</v>
      </c>
      <c r="Z183" t="str">
        <f t="shared" ca="1" si="32"/>
        <v>Yum! Coffee and a morning treat!</v>
      </c>
    </row>
    <row r="184" spans="14:26" x14ac:dyDescent="0.25">
      <c r="N184" s="1">
        <f ca="1">N183+RANDBETWEEN(1,'PROFILE DATA'!B$40)</f>
        <v>43669</v>
      </c>
      <c r="O184">
        <f t="shared" ca="1" si="34"/>
        <v>1.73</v>
      </c>
      <c r="P184">
        <f t="shared" ca="1" si="31"/>
        <v>3</v>
      </c>
      <c r="Q184" t="str">
        <f t="shared" ca="1" si="30"/>
        <v>Get a snack to make your hunger go away.</v>
      </c>
      <c r="X184" s="1">
        <f ca="1">X183+RANDBETWEEN(1,'PROFILE DATA'!B$41)</f>
        <v>43467</v>
      </c>
      <c r="Y184">
        <f t="shared" ca="1" si="33"/>
        <v>3.02</v>
      </c>
      <c r="Z184" t="str">
        <f t="shared" ca="1" si="32"/>
        <v>Yum! Coffee and a morning treat!</v>
      </c>
    </row>
    <row r="185" spans="14:26" x14ac:dyDescent="0.25">
      <c r="N185" s="1">
        <f ca="1">N184+RANDBETWEEN(1,'PROFILE DATA'!B$40)</f>
        <v>43672</v>
      </c>
      <c r="O185">
        <f t="shared" ca="1" si="34"/>
        <v>2.33</v>
      </c>
      <c r="P185">
        <f t="shared" ca="1" si="31"/>
        <v>5</v>
      </c>
      <c r="Q185" t="str">
        <f t="shared" ca="1" si="30"/>
        <v>Time for a snack!</v>
      </c>
      <c r="X185" s="1">
        <f ca="1">X184+RANDBETWEEN(1,'PROFILE DATA'!B$41)</f>
        <v>43470</v>
      </c>
      <c r="Y185">
        <f t="shared" ca="1" si="33"/>
        <v>2.33</v>
      </c>
      <c r="Z185" t="str">
        <f t="shared" ca="1" si="32"/>
        <v>Yum! Coffee and a morning treat!</v>
      </c>
    </row>
    <row r="186" spans="14:26" x14ac:dyDescent="0.25">
      <c r="N186" s="1">
        <f ca="1">N185+RANDBETWEEN(1,'PROFILE DATA'!B$40)</f>
        <v>43677</v>
      </c>
      <c r="O186">
        <f t="shared" ca="1" si="34"/>
        <v>2.35</v>
      </c>
      <c r="P186">
        <f t="shared" ca="1" si="31"/>
        <v>5</v>
      </c>
      <c r="Q186" t="str">
        <f t="shared" ca="1" si="30"/>
        <v>Time for a snack!</v>
      </c>
      <c r="X186" s="1">
        <f ca="1">X185+RANDBETWEEN(1,'PROFILE DATA'!B$41)</f>
        <v>43471</v>
      </c>
      <c r="Y186">
        <f t="shared" ca="1" si="33"/>
        <v>1.78</v>
      </c>
      <c r="Z186" t="str">
        <f t="shared" ca="1" si="32"/>
        <v>Start the day with some coffee.</v>
      </c>
    </row>
    <row r="187" spans="14:26" x14ac:dyDescent="0.25">
      <c r="N187" s="1">
        <f ca="1">N186+RANDBETWEEN(1,'PROFILE DATA'!B$40)</f>
        <v>43678</v>
      </c>
      <c r="O187">
        <f t="shared" ca="1" si="34"/>
        <v>3.9</v>
      </c>
      <c r="P187">
        <f t="shared" ca="1" si="31"/>
        <v>2</v>
      </c>
      <c r="Q187" t="str">
        <f t="shared" ca="1" si="30"/>
        <v>Buy something sweet.</v>
      </c>
      <c r="X187" s="1">
        <f ca="1">X186+RANDBETWEEN(1,'PROFILE DATA'!B$41)</f>
        <v>43473</v>
      </c>
      <c r="Y187">
        <f t="shared" ca="1" si="33"/>
        <v>1.1499999999999999</v>
      </c>
      <c r="Z187" t="str">
        <f t="shared" ca="1" si="32"/>
        <v>Start the day with some coffee.</v>
      </c>
    </row>
    <row r="188" spans="14:26" x14ac:dyDescent="0.25">
      <c r="N188" s="1">
        <f ca="1">N187+RANDBETWEEN(1,'PROFILE DATA'!B$40)</f>
        <v>43679</v>
      </c>
      <c r="O188">
        <f t="shared" ca="1" si="34"/>
        <v>3.77</v>
      </c>
      <c r="P188">
        <f t="shared" ca="1" si="31"/>
        <v>2</v>
      </c>
      <c r="Q188" t="str">
        <f t="shared" ca="1" si="30"/>
        <v>Buy something sweet.</v>
      </c>
      <c r="X188" s="1">
        <f ca="1">X187+RANDBETWEEN(1,'PROFILE DATA'!B$41)</f>
        <v>43474</v>
      </c>
      <c r="Y188">
        <f t="shared" ca="1" si="33"/>
        <v>2.2200000000000002</v>
      </c>
      <c r="Z188" t="str">
        <f t="shared" ca="1" si="32"/>
        <v>Yum! Coffee and a morning treat!</v>
      </c>
    </row>
    <row r="189" spans="14:26" x14ac:dyDescent="0.25">
      <c r="N189" s="1">
        <f ca="1">N188+RANDBETWEEN(1,'PROFILE DATA'!B$40)</f>
        <v>43682</v>
      </c>
      <c r="O189">
        <f t="shared" ca="1" si="34"/>
        <v>1.53</v>
      </c>
      <c r="P189">
        <f t="shared" ca="1" si="31"/>
        <v>1</v>
      </c>
      <c r="Q189" t="str">
        <f t="shared" ca="1" si="30"/>
        <v>Satisfy a snack craving.</v>
      </c>
      <c r="X189" s="1">
        <f ca="1">X188+RANDBETWEEN(1,'PROFILE DATA'!B$41)</f>
        <v>43476</v>
      </c>
      <c r="Y189">
        <f t="shared" ca="1" si="33"/>
        <v>2.85</v>
      </c>
      <c r="Z189" t="str">
        <f t="shared" ca="1" si="32"/>
        <v>Yum! Coffee and a morning treat!</v>
      </c>
    </row>
    <row r="190" spans="14:26" x14ac:dyDescent="0.25">
      <c r="N190" s="1">
        <f ca="1">N189+RANDBETWEEN(1,'PROFILE DATA'!B$40)</f>
        <v>43685</v>
      </c>
      <c r="O190">
        <f t="shared" ca="1" si="34"/>
        <v>2.74</v>
      </c>
      <c r="P190">
        <f t="shared" ca="1" si="31"/>
        <v>5</v>
      </c>
      <c r="Q190" t="str">
        <f t="shared" ca="1" si="30"/>
        <v>Time for a snack!</v>
      </c>
      <c r="X190" s="1">
        <f ca="1">X189+RANDBETWEEN(1,'PROFILE DATA'!B$41)</f>
        <v>43478</v>
      </c>
      <c r="Y190">
        <f t="shared" ca="1" si="33"/>
        <v>1.02</v>
      </c>
      <c r="Z190" t="str">
        <f t="shared" ca="1" si="32"/>
        <v>Start the day with some coffee.</v>
      </c>
    </row>
    <row r="191" spans="14:26" x14ac:dyDescent="0.25">
      <c r="N191" s="1">
        <f ca="1">N190+RANDBETWEEN(1,'PROFILE DATA'!B$40)</f>
        <v>43689</v>
      </c>
      <c r="O191">
        <f t="shared" ca="1" si="34"/>
        <v>3.64</v>
      </c>
      <c r="P191">
        <f t="shared" ca="1" si="31"/>
        <v>1</v>
      </c>
      <c r="Q191" t="str">
        <f t="shared" ca="1" si="30"/>
        <v>Satisfy a snack craving.</v>
      </c>
      <c r="X191" s="1">
        <f ca="1">X190+RANDBETWEEN(1,'PROFILE DATA'!B$41)</f>
        <v>43481</v>
      </c>
      <c r="Y191">
        <f t="shared" ca="1" si="33"/>
        <v>2.42</v>
      </c>
      <c r="Z191" t="str">
        <f t="shared" ca="1" si="32"/>
        <v>Yum! Coffee and a morning treat!</v>
      </c>
    </row>
    <row r="192" spans="14:26" x14ac:dyDescent="0.25">
      <c r="N192" s="1">
        <f ca="1">N191+RANDBETWEEN(1,'PROFILE DATA'!B$40)</f>
        <v>43691</v>
      </c>
      <c r="O192">
        <f t="shared" ca="1" si="34"/>
        <v>3.02</v>
      </c>
      <c r="P192">
        <f t="shared" ca="1" si="31"/>
        <v>2</v>
      </c>
      <c r="Q192" t="str">
        <f t="shared" ca="1" si="30"/>
        <v>Buy something sweet.</v>
      </c>
      <c r="X192" s="1">
        <f ca="1">X191+RANDBETWEEN(1,'PROFILE DATA'!B$41)</f>
        <v>43482</v>
      </c>
      <c r="Y192">
        <f t="shared" ca="1" si="33"/>
        <v>1.69</v>
      </c>
      <c r="Z192" t="str">
        <f t="shared" ca="1" si="32"/>
        <v>Start the day with some coffee.</v>
      </c>
    </row>
    <row r="193" spans="14:26" x14ac:dyDescent="0.25">
      <c r="N193" s="1">
        <f ca="1">N192+RANDBETWEEN(1,'PROFILE DATA'!B$40)</f>
        <v>43694</v>
      </c>
      <c r="O193">
        <f t="shared" ca="1" si="34"/>
        <v>3.49</v>
      </c>
      <c r="P193">
        <f t="shared" ca="1" si="31"/>
        <v>2</v>
      </c>
      <c r="Q193" t="str">
        <f t="shared" ca="1" si="30"/>
        <v>Buy something sweet.</v>
      </c>
      <c r="X193" s="1">
        <f ca="1">X192+RANDBETWEEN(1,'PROFILE DATA'!B$41)</f>
        <v>43485</v>
      </c>
      <c r="Y193">
        <f t="shared" ca="1" si="33"/>
        <v>2.06</v>
      </c>
      <c r="Z193" t="str">
        <f t="shared" ca="1" si="32"/>
        <v>Start the day with some coffee.</v>
      </c>
    </row>
    <row r="194" spans="14:26" x14ac:dyDescent="0.25">
      <c r="N194" s="1">
        <f ca="1">N193+RANDBETWEEN(1,'PROFILE DATA'!B$40)</f>
        <v>43697</v>
      </c>
      <c r="O194">
        <f t="shared" ca="1" si="34"/>
        <v>2.64</v>
      </c>
      <c r="P194">
        <f t="shared" ca="1" si="31"/>
        <v>5</v>
      </c>
      <c r="Q194" t="str">
        <f t="shared" ca="1" si="30"/>
        <v>Time for a snack!</v>
      </c>
      <c r="X194" s="1">
        <f ca="1">X193+RANDBETWEEN(1,'PROFILE DATA'!B$41)</f>
        <v>43488</v>
      </c>
      <c r="Y194">
        <f t="shared" ca="1" si="33"/>
        <v>2.63</v>
      </c>
      <c r="Z194" t="str">
        <f t="shared" ca="1" si="32"/>
        <v>Yum! Coffee and a morning treat!</v>
      </c>
    </row>
    <row r="195" spans="14:26" x14ac:dyDescent="0.25">
      <c r="N195" s="1">
        <f ca="1">N194+RANDBETWEEN(1,'PROFILE DATA'!B$40)</f>
        <v>43700</v>
      </c>
      <c r="O195">
        <f t="shared" ca="1" si="34"/>
        <v>3.12</v>
      </c>
      <c r="P195">
        <f t="shared" ca="1" si="31"/>
        <v>2</v>
      </c>
      <c r="Q195" t="str">
        <f t="shared" ref="Q195:Q258" ca="1" si="35">VLOOKUP(P195,R$3:S$7,2)</f>
        <v>Buy something sweet.</v>
      </c>
      <c r="X195" s="1">
        <f ca="1">X194+RANDBETWEEN(1,'PROFILE DATA'!B$41)</f>
        <v>43490</v>
      </c>
      <c r="Y195">
        <f t="shared" ca="1" si="33"/>
        <v>1.92</v>
      </c>
      <c r="Z195" t="str">
        <f t="shared" ca="1" si="32"/>
        <v>Start the day with some coffee.</v>
      </c>
    </row>
    <row r="196" spans="14:26" x14ac:dyDescent="0.25">
      <c r="N196" s="1">
        <f ca="1">N195+RANDBETWEEN(1,'PROFILE DATA'!B$40)</f>
        <v>43705</v>
      </c>
      <c r="O196">
        <f t="shared" ca="1" si="34"/>
        <v>3.5</v>
      </c>
      <c r="P196">
        <f t="shared" ref="P196:P259" ca="1" si="36">RANDBETWEEN(1,5)</f>
        <v>4</v>
      </c>
      <c r="Q196" t="str">
        <f t="shared" ca="1" si="35"/>
        <v>Treat yourself to a yummy snack</v>
      </c>
      <c r="X196" s="1">
        <f ca="1">X195+RANDBETWEEN(1,'PROFILE DATA'!B$41)</f>
        <v>43492</v>
      </c>
      <c r="Y196">
        <f t="shared" ca="1" si="33"/>
        <v>1.79</v>
      </c>
      <c r="Z196" t="str">
        <f t="shared" ref="Z196:Z259" ca="1" si="37">IF(Y196&lt;2.1,"Start the day with some coffee.","Yum! Coffee and a morning treat!")</f>
        <v>Start the day with some coffee.</v>
      </c>
    </row>
    <row r="197" spans="14:26" x14ac:dyDescent="0.25">
      <c r="N197" s="1">
        <f ca="1">N196+RANDBETWEEN(1,'PROFILE DATA'!B$40)</f>
        <v>43706</v>
      </c>
      <c r="O197">
        <f t="shared" ca="1" si="34"/>
        <v>1.85</v>
      </c>
      <c r="P197">
        <f t="shared" ca="1" si="36"/>
        <v>3</v>
      </c>
      <c r="Q197" t="str">
        <f t="shared" ca="1" si="35"/>
        <v>Get a snack to make your hunger go away.</v>
      </c>
      <c r="X197" s="1">
        <f ca="1">X196+RANDBETWEEN(1,'PROFILE DATA'!B$41)</f>
        <v>43493</v>
      </c>
      <c r="Y197">
        <f t="shared" ref="Y197:Y260" ca="1" si="38">RANDBETWEEN(100*L$15,100*L$16)/100</f>
        <v>1.61</v>
      </c>
      <c r="Z197" t="str">
        <f t="shared" ca="1" si="37"/>
        <v>Start the day with some coffee.</v>
      </c>
    </row>
    <row r="198" spans="14:26" x14ac:dyDescent="0.25">
      <c r="N198" s="1">
        <f ca="1">N197+RANDBETWEEN(1,'PROFILE DATA'!B$40)</f>
        <v>43709</v>
      </c>
      <c r="O198">
        <f t="shared" ca="1" si="34"/>
        <v>3.7</v>
      </c>
      <c r="P198">
        <f t="shared" ca="1" si="36"/>
        <v>2</v>
      </c>
      <c r="Q198" t="str">
        <f t="shared" ca="1" si="35"/>
        <v>Buy something sweet.</v>
      </c>
      <c r="X198" s="1">
        <f ca="1">X197+RANDBETWEEN(1,'PROFILE DATA'!B$41)</f>
        <v>43496</v>
      </c>
      <c r="Y198">
        <f t="shared" ca="1" si="38"/>
        <v>1.1399999999999999</v>
      </c>
      <c r="Z198" t="str">
        <f t="shared" ca="1" si="37"/>
        <v>Start the day with some coffee.</v>
      </c>
    </row>
    <row r="199" spans="14:26" x14ac:dyDescent="0.25">
      <c r="N199" s="1">
        <f ca="1">N198+RANDBETWEEN(1,'PROFILE DATA'!B$40)</f>
        <v>43710</v>
      </c>
      <c r="O199">
        <f t="shared" ca="1" si="34"/>
        <v>2.3199999999999998</v>
      </c>
      <c r="P199">
        <f t="shared" ca="1" si="36"/>
        <v>5</v>
      </c>
      <c r="Q199" t="str">
        <f t="shared" ca="1" si="35"/>
        <v>Time for a snack!</v>
      </c>
      <c r="X199" s="1">
        <f ca="1">X198+RANDBETWEEN(1,'PROFILE DATA'!B$41)</f>
        <v>43498</v>
      </c>
      <c r="Y199">
        <f t="shared" ca="1" si="38"/>
        <v>2.39</v>
      </c>
      <c r="Z199" t="str">
        <f t="shared" ca="1" si="37"/>
        <v>Yum! Coffee and a morning treat!</v>
      </c>
    </row>
    <row r="200" spans="14:26" x14ac:dyDescent="0.25">
      <c r="N200" s="1">
        <f ca="1">N199+RANDBETWEEN(1,'PROFILE DATA'!B$40)</f>
        <v>43715</v>
      </c>
      <c r="O200">
        <f t="shared" ca="1" si="34"/>
        <v>2.34</v>
      </c>
      <c r="P200">
        <f t="shared" ca="1" si="36"/>
        <v>1</v>
      </c>
      <c r="Q200" t="str">
        <f t="shared" ca="1" si="35"/>
        <v>Satisfy a snack craving.</v>
      </c>
      <c r="X200" s="1">
        <f ca="1">X199+RANDBETWEEN(1,'PROFILE DATA'!B$41)</f>
        <v>43501</v>
      </c>
      <c r="Y200">
        <f t="shared" ca="1" si="38"/>
        <v>2.84</v>
      </c>
      <c r="Z200" t="str">
        <f t="shared" ca="1" si="37"/>
        <v>Yum! Coffee and a morning treat!</v>
      </c>
    </row>
    <row r="201" spans="14:26" x14ac:dyDescent="0.25">
      <c r="N201" s="1">
        <f ca="1">N200+RANDBETWEEN(1,'PROFILE DATA'!B$40)</f>
        <v>43716</v>
      </c>
      <c r="O201">
        <f t="shared" ca="1" si="34"/>
        <v>2.5099999999999998</v>
      </c>
      <c r="P201">
        <f t="shared" ca="1" si="36"/>
        <v>4</v>
      </c>
      <c r="Q201" t="str">
        <f t="shared" ca="1" si="35"/>
        <v>Treat yourself to a yummy snack</v>
      </c>
      <c r="X201" s="1">
        <f ca="1">X200+RANDBETWEEN(1,'PROFILE DATA'!B$41)</f>
        <v>43504</v>
      </c>
      <c r="Y201">
        <f t="shared" ca="1" si="38"/>
        <v>1.03</v>
      </c>
      <c r="Z201" t="str">
        <f t="shared" ca="1" si="37"/>
        <v>Start the day with some coffee.</v>
      </c>
    </row>
    <row r="202" spans="14:26" x14ac:dyDescent="0.25">
      <c r="N202" s="1">
        <f ca="1">N201+RANDBETWEEN(1,'PROFILE DATA'!B$40)</f>
        <v>43721</v>
      </c>
      <c r="O202">
        <f t="shared" ca="1" si="34"/>
        <v>1.71</v>
      </c>
      <c r="P202">
        <f t="shared" ca="1" si="36"/>
        <v>4</v>
      </c>
      <c r="Q202" t="str">
        <f t="shared" ca="1" si="35"/>
        <v>Treat yourself to a yummy snack</v>
      </c>
      <c r="X202" s="1">
        <f ca="1">X201+RANDBETWEEN(1,'PROFILE DATA'!B$41)</f>
        <v>43507</v>
      </c>
      <c r="Y202">
        <f t="shared" ca="1" si="38"/>
        <v>3.62</v>
      </c>
      <c r="Z202" t="str">
        <f t="shared" ca="1" si="37"/>
        <v>Yum! Coffee and a morning treat!</v>
      </c>
    </row>
    <row r="203" spans="14:26" x14ac:dyDescent="0.25">
      <c r="N203" s="1">
        <f ca="1">N202+RANDBETWEEN(1,'PROFILE DATA'!B$40)</f>
        <v>43726</v>
      </c>
      <c r="O203">
        <f t="shared" ca="1" si="34"/>
        <v>2.48</v>
      </c>
      <c r="P203">
        <f t="shared" ca="1" si="36"/>
        <v>4</v>
      </c>
      <c r="Q203" t="str">
        <f t="shared" ca="1" si="35"/>
        <v>Treat yourself to a yummy snack</v>
      </c>
      <c r="X203" s="1">
        <f ca="1">X202+RANDBETWEEN(1,'PROFILE DATA'!B$41)</f>
        <v>43509</v>
      </c>
      <c r="Y203">
        <f t="shared" ca="1" si="38"/>
        <v>2.64</v>
      </c>
      <c r="Z203" t="str">
        <f t="shared" ca="1" si="37"/>
        <v>Yum! Coffee and a morning treat!</v>
      </c>
    </row>
    <row r="204" spans="14:26" x14ac:dyDescent="0.25">
      <c r="N204" s="1">
        <f ca="1">N203+RANDBETWEEN(1,'PROFILE DATA'!B$40)</f>
        <v>43729</v>
      </c>
      <c r="O204">
        <f t="shared" ca="1" si="34"/>
        <v>2.68</v>
      </c>
      <c r="P204">
        <f t="shared" ca="1" si="36"/>
        <v>1</v>
      </c>
      <c r="Q204" t="str">
        <f t="shared" ca="1" si="35"/>
        <v>Satisfy a snack craving.</v>
      </c>
      <c r="X204" s="1">
        <f ca="1">X203+RANDBETWEEN(1,'PROFILE DATA'!B$41)</f>
        <v>43511</v>
      </c>
      <c r="Y204">
        <f t="shared" ca="1" si="38"/>
        <v>2.38</v>
      </c>
      <c r="Z204" t="str">
        <f t="shared" ca="1" si="37"/>
        <v>Yum! Coffee and a morning treat!</v>
      </c>
    </row>
    <row r="205" spans="14:26" x14ac:dyDescent="0.25">
      <c r="N205" s="1">
        <f ca="1">N204+RANDBETWEEN(1,'PROFILE DATA'!B$40)</f>
        <v>43734</v>
      </c>
      <c r="O205">
        <f t="shared" ca="1" si="34"/>
        <v>2.78</v>
      </c>
      <c r="P205">
        <f t="shared" ca="1" si="36"/>
        <v>3</v>
      </c>
      <c r="Q205" t="str">
        <f t="shared" ca="1" si="35"/>
        <v>Get a snack to make your hunger go away.</v>
      </c>
      <c r="X205" s="1">
        <f ca="1">X204+RANDBETWEEN(1,'PROFILE DATA'!B$41)</f>
        <v>43513</v>
      </c>
      <c r="Y205">
        <f t="shared" ca="1" si="38"/>
        <v>3.44</v>
      </c>
      <c r="Z205" t="str">
        <f t="shared" ca="1" si="37"/>
        <v>Yum! Coffee and a morning treat!</v>
      </c>
    </row>
    <row r="206" spans="14:26" x14ac:dyDescent="0.25">
      <c r="N206" s="1">
        <f ca="1">N205+RANDBETWEEN(1,'PROFILE DATA'!B$40)</f>
        <v>43739</v>
      </c>
      <c r="O206">
        <f t="shared" ca="1" si="34"/>
        <v>1.59</v>
      </c>
      <c r="P206">
        <f t="shared" ca="1" si="36"/>
        <v>5</v>
      </c>
      <c r="Q206" t="str">
        <f t="shared" ca="1" si="35"/>
        <v>Time for a snack!</v>
      </c>
      <c r="X206" s="1">
        <f ca="1">X205+RANDBETWEEN(1,'PROFILE DATA'!B$41)</f>
        <v>43516</v>
      </c>
      <c r="Y206">
        <f t="shared" ca="1" si="38"/>
        <v>2.14</v>
      </c>
      <c r="Z206" t="str">
        <f t="shared" ca="1" si="37"/>
        <v>Yum! Coffee and a morning treat!</v>
      </c>
    </row>
    <row r="207" spans="14:26" x14ac:dyDescent="0.25">
      <c r="N207" s="1">
        <f ca="1">N206+RANDBETWEEN(1,'PROFILE DATA'!B$40)</f>
        <v>43743</v>
      </c>
      <c r="O207">
        <f t="shared" ca="1" si="34"/>
        <v>3.01</v>
      </c>
      <c r="P207">
        <f t="shared" ca="1" si="36"/>
        <v>3</v>
      </c>
      <c r="Q207" t="str">
        <f t="shared" ca="1" si="35"/>
        <v>Get a snack to make your hunger go away.</v>
      </c>
      <c r="X207" s="1">
        <f ca="1">X206+RANDBETWEEN(1,'PROFILE DATA'!B$41)</f>
        <v>43518</v>
      </c>
      <c r="Y207">
        <f t="shared" ca="1" si="38"/>
        <v>1.1399999999999999</v>
      </c>
      <c r="Z207" t="str">
        <f t="shared" ca="1" si="37"/>
        <v>Start the day with some coffee.</v>
      </c>
    </row>
    <row r="208" spans="14:26" x14ac:dyDescent="0.25">
      <c r="N208" s="1">
        <f ca="1">N207+RANDBETWEEN(1,'PROFILE DATA'!B$40)</f>
        <v>43744</v>
      </c>
      <c r="O208">
        <f t="shared" ca="1" si="34"/>
        <v>2.4300000000000002</v>
      </c>
      <c r="P208">
        <f t="shared" ca="1" si="36"/>
        <v>4</v>
      </c>
      <c r="Q208" t="str">
        <f t="shared" ca="1" si="35"/>
        <v>Treat yourself to a yummy snack</v>
      </c>
      <c r="X208" s="1">
        <f ca="1">X207+RANDBETWEEN(1,'PROFILE DATA'!B$41)</f>
        <v>43520</v>
      </c>
      <c r="Y208">
        <f t="shared" ca="1" si="38"/>
        <v>2.27</v>
      </c>
      <c r="Z208" t="str">
        <f t="shared" ca="1" si="37"/>
        <v>Yum! Coffee and a morning treat!</v>
      </c>
    </row>
    <row r="209" spans="14:26" x14ac:dyDescent="0.25">
      <c r="N209" s="1">
        <f ca="1">N208+RANDBETWEEN(1,'PROFILE DATA'!B$40)</f>
        <v>43748</v>
      </c>
      <c r="O209">
        <f t="shared" ca="1" si="34"/>
        <v>2.86</v>
      </c>
      <c r="P209">
        <f t="shared" ca="1" si="36"/>
        <v>4</v>
      </c>
      <c r="Q209" t="str">
        <f t="shared" ca="1" si="35"/>
        <v>Treat yourself to a yummy snack</v>
      </c>
      <c r="X209" s="1">
        <f ca="1">X208+RANDBETWEEN(1,'PROFILE DATA'!B$41)</f>
        <v>43521</v>
      </c>
      <c r="Y209">
        <f t="shared" ca="1" si="38"/>
        <v>1.88</v>
      </c>
      <c r="Z209" t="str">
        <f t="shared" ca="1" si="37"/>
        <v>Start the day with some coffee.</v>
      </c>
    </row>
    <row r="210" spans="14:26" x14ac:dyDescent="0.25">
      <c r="N210" s="1">
        <f ca="1">N209+RANDBETWEEN(1,'PROFILE DATA'!B$40)</f>
        <v>43753</v>
      </c>
      <c r="O210">
        <f t="shared" ca="1" si="34"/>
        <v>3.05</v>
      </c>
      <c r="P210">
        <f t="shared" ca="1" si="36"/>
        <v>3</v>
      </c>
      <c r="Q210" t="str">
        <f t="shared" ca="1" si="35"/>
        <v>Get a snack to make your hunger go away.</v>
      </c>
      <c r="X210" s="1">
        <f ca="1">X209+RANDBETWEEN(1,'PROFILE DATA'!B$41)</f>
        <v>43522</v>
      </c>
      <c r="Y210">
        <f t="shared" ca="1" si="38"/>
        <v>2.83</v>
      </c>
      <c r="Z210" t="str">
        <f t="shared" ca="1" si="37"/>
        <v>Yum! Coffee and a morning treat!</v>
      </c>
    </row>
    <row r="211" spans="14:26" x14ac:dyDescent="0.25">
      <c r="N211" s="1">
        <f ca="1">N210+RANDBETWEEN(1,'PROFILE DATA'!B$40)</f>
        <v>43756</v>
      </c>
      <c r="O211">
        <f t="shared" ca="1" si="34"/>
        <v>2.13</v>
      </c>
      <c r="P211">
        <f t="shared" ca="1" si="36"/>
        <v>5</v>
      </c>
      <c r="Q211" t="str">
        <f t="shared" ca="1" si="35"/>
        <v>Time for a snack!</v>
      </c>
      <c r="X211" s="1">
        <f ca="1">X210+RANDBETWEEN(1,'PROFILE DATA'!B$41)</f>
        <v>43523</v>
      </c>
      <c r="Y211">
        <f t="shared" ca="1" si="38"/>
        <v>2.79</v>
      </c>
      <c r="Z211" t="str">
        <f t="shared" ca="1" si="37"/>
        <v>Yum! Coffee and a morning treat!</v>
      </c>
    </row>
    <row r="212" spans="14:26" x14ac:dyDescent="0.25">
      <c r="N212" s="1">
        <f ca="1">N211+RANDBETWEEN(1,'PROFILE DATA'!B$40)</f>
        <v>43757</v>
      </c>
      <c r="O212">
        <f t="shared" ca="1" si="34"/>
        <v>2.13</v>
      </c>
      <c r="P212">
        <f t="shared" ca="1" si="36"/>
        <v>2</v>
      </c>
      <c r="Q212" t="str">
        <f t="shared" ca="1" si="35"/>
        <v>Buy something sweet.</v>
      </c>
      <c r="X212" s="1">
        <f ca="1">X211+RANDBETWEEN(1,'PROFILE DATA'!B$41)</f>
        <v>43525</v>
      </c>
      <c r="Y212">
        <f t="shared" ca="1" si="38"/>
        <v>3.7</v>
      </c>
      <c r="Z212" t="str">
        <f t="shared" ca="1" si="37"/>
        <v>Yum! Coffee and a morning treat!</v>
      </c>
    </row>
    <row r="213" spans="14:26" x14ac:dyDescent="0.25">
      <c r="N213" s="1">
        <f ca="1">N212+RANDBETWEEN(1,'PROFILE DATA'!B$40)</f>
        <v>43761</v>
      </c>
      <c r="O213">
        <f t="shared" ca="1" si="34"/>
        <v>1.68</v>
      </c>
      <c r="P213">
        <f t="shared" ca="1" si="36"/>
        <v>5</v>
      </c>
      <c r="Q213" t="str">
        <f t="shared" ca="1" si="35"/>
        <v>Time for a snack!</v>
      </c>
      <c r="X213" s="1">
        <f ca="1">X212+RANDBETWEEN(1,'PROFILE DATA'!B$41)</f>
        <v>43526</v>
      </c>
      <c r="Y213">
        <f t="shared" ca="1" si="38"/>
        <v>1.31</v>
      </c>
      <c r="Z213" t="str">
        <f t="shared" ca="1" si="37"/>
        <v>Start the day with some coffee.</v>
      </c>
    </row>
    <row r="214" spans="14:26" x14ac:dyDescent="0.25">
      <c r="N214" s="1">
        <f ca="1">N213+RANDBETWEEN(1,'PROFILE DATA'!B$40)</f>
        <v>43765</v>
      </c>
      <c r="O214">
        <f t="shared" ca="1" si="34"/>
        <v>3.43</v>
      </c>
      <c r="P214">
        <f t="shared" ca="1" si="36"/>
        <v>5</v>
      </c>
      <c r="Q214" t="str">
        <f t="shared" ca="1" si="35"/>
        <v>Time for a snack!</v>
      </c>
      <c r="X214" s="1">
        <f ca="1">X213+RANDBETWEEN(1,'PROFILE DATA'!B$41)</f>
        <v>43527</v>
      </c>
      <c r="Y214">
        <f t="shared" ca="1" si="38"/>
        <v>2.4700000000000002</v>
      </c>
      <c r="Z214" t="str">
        <f t="shared" ca="1" si="37"/>
        <v>Yum! Coffee and a morning treat!</v>
      </c>
    </row>
    <row r="215" spans="14:26" x14ac:dyDescent="0.25">
      <c r="N215" s="1">
        <f ca="1">N214+RANDBETWEEN(1,'PROFILE DATA'!B$40)</f>
        <v>43769</v>
      </c>
      <c r="O215">
        <f t="shared" ca="1" si="34"/>
        <v>3.51</v>
      </c>
      <c r="P215">
        <f t="shared" ca="1" si="36"/>
        <v>5</v>
      </c>
      <c r="Q215" t="str">
        <f t="shared" ca="1" si="35"/>
        <v>Time for a snack!</v>
      </c>
      <c r="X215" s="1">
        <f ca="1">X214+RANDBETWEEN(1,'PROFILE DATA'!B$41)</f>
        <v>43530</v>
      </c>
      <c r="Y215">
        <f t="shared" ca="1" si="38"/>
        <v>2.25</v>
      </c>
      <c r="Z215" t="str">
        <f t="shared" ca="1" si="37"/>
        <v>Yum! Coffee and a morning treat!</v>
      </c>
    </row>
    <row r="216" spans="14:26" x14ac:dyDescent="0.25">
      <c r="N216" s="1">
        <f ca="1">N215+RANDBETWEEN(1,'PROFILE DATA'!B$40)</f>
        <v>43772</v>
      </c>
      <c r="O216">
        <f t="shared" ca="1" si="34"/>
        <v>1.85</v>
      </c>
      <c r="P216">
        <f t="shared" ca="1" si="36"/>
        <v>3</v>
      </c>
      <c r="Q216" t="str">
        <f t="shared" ca="1" si="35"/>
        <v>Get a snack to make your hunger go away.</v>
      </c>
      <c r="X216" s="1">
        <f ca="1">X215+RANDBETWEEN(1,'PROFILE DATA'!B$41)</f>
        <v>43531</v>
      </c>
      <c r="Y216">
        <f t="shared" ca="1" si="38"/>
        <v>2.86</v>
      </c>
      <c r="Z216" t="str">
        <f t="shared" ca="1" si="37"/>
        <v>Yum! Coffee and a morning treat!</v>
      </c>
    </row>
    <row r="217" spans="14:26" x14ac:dyDescent="0.25">
      <c r="N217" s="1">
        <f ca="1">N216+RANDBETWEEN(1,'PROFILE DATA'!B$40)</f>
        <v>43776</v>
      </c>
      <c r="O217">
        <f t="shared" ca="1" si="34"/>
        <v>1.98</v>
      </c>
      <c r="P217">
        <f t="shared" ca="1" si="36"/>
        <v>5</v>
      </c>
      <c r="Q217" t="str">
        <f t="shared" ca="1" si="35"/>
        <v>Time for a snack!</v>
      </c>
      <c r="X217" s="1">
        <f ca="1">X216+RANDBETWEEN(1,'PROFILE DATA'!B$41)</f>
        <v>43532</v>
      </c>
      <c r="Y217">
        <f t="shared" ca="1" si="38"/>
        <v>1.68</v>
      </c>
      <c r="Z217" t="str">
        <f t="shared" ca="1" si="37"/>
        <v>Start the day with some coffee.</v>
      </c>
    </row>
    <row r="218" spans="14:26" x14ac:dyDescent="0.25">
      <c r="N218" s="1">
        <f ca="1">N217+RANDBETWEEN(1,'PROFILE DATA'!B$40)</f>
        <v>43781</v>
      </c>
      <c r="O218">
        <f t="shared" ca="1" si="34"/>
        <v>3.35</v>
      </c>
      <c r="P218">
        <f t="shared" ca="1" si="36"/>
        <v>2</v>
      </c>
      <c r="Q218" t="str">
        <f t="shared" ca="1" si="35"/>
        <v>Buy something sweet.</v>
      </c>
      <c r="X218" s="1">
        <f ca="1">X217+RANDBETWEEN(1,'PROFILE DATA'!B$41)</f>
        <v>43533</v>
      </c>
      <c r="Y218">
        <f t="shared" ca="1" si="38"/>
        <v>3.03</v>
      </c>
      <c r="Z218" t="str">
        <f t="shared" ca="1" si="37"/>
        <v>Yum! Coffee and a morning treat!</v>
      </c>
    </row>
    <row r="219" spans="14:26" x14ac:dyDescent="0.25">
      <c r="N219" s="1">
        <f ca="1">N218+RANDBETWEEN(1,'PROFILE DATA'!B$40)</f>
        <v>43783</v>
      </c>
      <c r="O219">
        <f t="shared" ca="1" si="34"/>
        <v>1.68</v>
      </c>
      <c r="P219">
        <f t="shared" ca="1" si="36"/>
        <v>4</v>
      </c>
      <c r="Q219" t="str">
        <f t="shared" ca="1" si="35"/>
        <v>Treat yourself to a yummy snack</v>
      </c>
      <c r="X219" s="1">
        <f ca="1">X218+RANDBETWEEN(1,'PROFILE DATA'!B$41)</f>
        <v>43536</v>
      </c>
      <c r="Y219">
        <f t="shared" ca="1" si="38"/>
        <v>3.8</v>
      </c>
      <c r="Z219" t="str">
        <f t="shared" ca="1" si="37"/>
        <v>Yum! Coffee and a morning treat!</v>
      </c>
    </row>
    <row r="220" spans="14:26" x14ac:dyDescent="0.25">
      <c r="N220" s="1">
        <f ca="1">N219+RANDBETWEEN(1,'PROFILE DATA'!B$40)</f>
        <v>43788</v>
      </c>
      <c r="O220">
        <f t="shared" ca="1" si="34"/>
        <v>2.0499999999999998</v>
      </c>
      <c r="P220">
        <f t="shared" ca="1" si="36"/>
        <v>2</v>
      </c>
      <c r="Q220" t="str">
        <f t="shared" ca="1" si="35"/>
        <v>Buy something sweet.</v>
      </c>
      <c r="X220" s="1">
        <f ca="1">X219+RANDBETWEEN(1,'PROFILE DATA'!B$41)</f>
        <v>43537</v>
      </c>
      <c r="Y220">
        <f t="shared" ca="1" si="38"/>
        <v>3.95</v>
      </c>
      <c r="Z220" t="str">
        <f t="shared" ca="1" si="37"/>
        <v>Yum! Coffee and a morning treat!</v>
      </c>
    </row>
    <row r="221" spans="14:26" x14ac:dyDescent="0.25">
      <c r="N221" s="1">
        <f ca="1">N220+RANDBETWEEN(1,'PROFILE DATA'!B$40)</f>
        <v>43791</v>
      </c>
      <c r="O221">
        <f t="shared" ca="1" si="34"/>
        <v>1.89</v>
      </c>
      <c r="P221">
        <f t="shared" ca="1" si="36"/>
        <v>5</v>
      </c>
      <c r="Q221" t="str">
        <f t="shared" ca="1" si="35"/>
        <v>Time for a snack!</v>
      </c>
      <c r="X221" s="1">
        <f ca="1">X220+RANDBETWEEN(1,'PROFILE DATA'!B$41)</f>
        <v>43538</v>
      </c>
      <c r="Y221">
        <f t="shared" ca="1" si="38"/>
        <v>3.69</v>
      </c>
      <c r="Z221" t="str">
        <f t="shared" ca="1" si="37"/>
        <v>Yum! Coffee and a morning treat!</v>
      </c>
    </row>
    <row r="222" spans="14:26" x14ac:dyDescent="0.25">
      <c r="N222" s="1">
        <f ca="1">N221+RANDBETWEEN(1,'PROFILE DATA'!B$40)</f>
        <v>43792</v>
      </c>
      <c r="O222">
        <f t="shared" ca="1" si="34"/>
        <v>3.32</v>
      </c>
      <c r="P222">
        <f t="shared" ca="1" si="36"/>
        <v>3</v>
      </c>
      <c r="Q222" t="str">
        <f t="shared" ca="1" si="35"/>
        <v>Get a snack to make your hunger go away.</v>
      </c>
      <c r="X222" s="1">
        <f ca="1">X221+RANDBETWEEN(1,'PROFILE DATA'!B$41)</f>
        <v>43540</v>
      </c>
      <c r="Y222">
        <f t="shared" ca="1" si="38"/>
        <v>3.18</v>
      </c>
      <c r="Z222" t="str">
        <f t="shared" ca="1" si="37"/>
        <v>Yum! Coffee and a morning treat!</v>
      </c>
    </row>
    <row r="223" spans="14:26" x14ac:dyDescent="0.25">
      <c r="N223" s="1">
        <f ca="1">N222+RANDBETWEEN(1,'PROFILE DATA'!B$40)</f>
        <v>43794</v>
      </c>
      <c r="O223">
        <f t="shared" ca="1" si="34"/>
        <v>3.06</v>
      </c>
      <c r="P223">
        <f t="shared" ca="1" si="36"/>
        <v>1</v>
      </c>
      <c r="Q223" t="str">
        <f t="shared" ca="1" si="35"/>
        <v>Satisfy a snack craving.</v>
      </c>
      <c r="X223" s="1">
        <f ca="1">X222+RANDBETWEEN(1,'PROFILE DATA'!B$41)</f>
        <v>43541</v>
      </c>
      <c r="Y223">
        <f t="shared" ca="1" si="38"/>
        <v>2.61</v>
      </c>
      <c r="Z223" t="str">
        <f t="shared" ca="1" si="37"/>
        <v>Yum! Coffee and a morning treat!</v>
      </c>
    </row>
    <row r="224" spans="14:26" x14ac:dyDescent="0.25">
      <c r="N224" s="1">
        <f ca="1">N223+RANDBETWEEN(1,'PROFILE DATA'!B$40)</f>
        <v>43798</v>
      </c>
      <c r="O224">
        <f t="shared" ca="1" si="34"/>
        <v>3.79</v>
      </c>
      <c r="P224">
        <f t="shared" ca="1" si="36"/>
        <v>5</v>
      </c>
      <c r="Q224" t="str">
        <f t="shared" ca="1" si="35"/>
        <v>Time for a snack!</v>
      </c>
      <c r="X224" s="1">
        <f ca="1">X223+RANDBETWEEN(1,'PROFILE DATA'!B$41)</f>
        <v>43542</v>
      </c>
      <c r="Y224">
        <f t="shared" ca="1" si="38"/>
        <v>2.29</v>
      </c>
      <c r="Z224" t="str">
        <f t="shared" ca="1" si="37"/>
        <v>Yum! Coffee and a morning treat!</v>
      </c>
    </row>
    <row r="225" spans="14:26" x14ac:dyDescent="0.25">
      <c r="N225" s="1">
        <f ca="1">N224+RANDBETWEEN(1,'PROFILE DATA'!B$40)</f>
        <v>43802</v>
      </c>
      <c r="O225">
        <f t="shared" ca="1" si="34"/>
        <v>2.16</v>
      </c>
      <c r="P225">
        <f t="shared" ca="1" si="36"/>
        <v>5</v>
      </c>
      <c r="Q225" t="str">
        <f t="shared" ca="1" si="35"/>
        <v>Time for a snack!</v>
      </c>
      <c r="X225" s="1">
        <f ca="1">X224+RANDBETWEEN(1,'PROFILE DATA'!B$41)</f>
        <v>43545</v>
      </c>
      <c r="Y225">
        <f t="shared" ca="1" si="38"/>
        <v>1.47</v>
      </c>
      <c r="Z225" t="str">
        <f t="shared" ca="1" si="37"/>
        <v>Start the day with some coffee.</v>
      </c>
    </row>
    <row r="226" spans="14:26" x14ac:dyDescent="0.25">
      <c r="N226" s="1">
        <f ca="1">N225+RANDBETWEEN(1,'PROFILE DATA'!B$40)</f>
        <v>43805</v>
      </c>
      <c r="O226">
        <f t="shared" ca="1" si="34"/>
        <v>2.23</v>
      </c>
      <c r="P226">
        <f t="shared" ca="1" si="36"/>
        <v>3</v>
      </c>
      <c r="Q226" t="str">
        <f t="shared" ca="1" si="35"/>
        <v>Get a snack to make your hunger go away.</v>
      </c>
      <c r="X226" s="1">
        <f ca="1">X225+RANDBETWEEN(1,'PROFILE DATA'!B$41)</f>
        <v>43546</v>
      </c>
      <c r="Y226">
        <f t="shared" ca="1" si="38"/>
        <v>1.97</v>
      </c>
      <c r="Z226" t="str">
        <f t="shared" ca="1" si="37"/>
        <v>Start the day with some coffee.</v>
      </c>
    </row>
    <row r="227" spans="14:26" x14ac:dyDescent="0.25">
      <c r="N227" s="1">
        <f ca="1">N226+RANDBETWEEN(1,'PROFILE DATA'!B$40)</f>
        <v>43809</v>
      </c>
      <c r="O227">
        <f t="shared" ca="1" si="34"/>
        <v>3.38</v>
      </c>
      <c r="P227">
        <f t="shared" ca="1" si="36"/>
        <v>5</v>
      </c>
      <c r="Q227" t="str">
        <f t="shared" ca="1" si="35"/>
        <v>Time for a snack!</v>
      </c>
      <c r="X227" s="1">
        <f ca="1">X226+RANDBETWEEN(1,'PROFILE DATA'!B$41)</f>
        <v>43547</v>
      </c>
      <c r="Y227">
        <f t="shared" ca="1" si="38"/>
        <v>1.29</v>
      </c>
      <c r="Z227" t="str">
        <f t="shared" ca="1" si="37"/>
        <v>Start the day with some coffee.</v>
      </c>
    </row>
    <row r="228" spans="14:26" x14ac:dyDescent="0.25">
      <c r="N228" s="1">
        <f ca="1">N227+RANDBETWEEN(1,'PROFILE DATA'!B$40)</f>
        <v>43811</v>
      </c>
      <c r="O228">
        <f t="shared" ca="1" si="34"/>
        <v>3.76</v>
      </c>
      <c r="P228">
        <f t="shared" ca="1" si="36"/>
        <v>3</v>
      </c>
      <c r="Q228" t="str">
        <f t="shared" ca="1" si="35"/>
        <v>Get a snack to make your hunger go away.</v>
      </c>
      <c r="X228" s="1">
        <f ca="1">X227+RANDBETWEEN(1,'PROFILE DATA'!B$41)</f>
        <v>43550</v>
      </c>
      <c r="Y228">
        <f t="shared" ca="1" si="38"/>
        <v>2.4500000000000002</v>
      </c>
      <c r="Z228" t="str">
        <f t="shared" ca="1" si="37"/>
        <v>Yum! Coffee and a morning treat!</v>
      </c>
    </row>
    <row r="229" spans="14:26" x14ac:dyDescent="0.25">
      <c r="N229" s="1">
        <f ca="1">N228+RANDBETWEEN(1,'PROFILE DATA'!B$40)</f>
        <v>43816</v>
      </c>
      <c r="O229">
        <f t="shared" ref="O229:O292" ca="1" si="39">RANDBETWEEN(100*L$12,100*L$13)/100</f>
        <v>3.11</v>
      </c>
      <c r="P229">
        <f t="shared" ca="1" si="36"/>
        <v>3</v>
      </c>
      <c r="Q229" t="str">
        <f t="shared" ca="1" si="35"/>
        <v>Get a snack to make your hunger go away.</v>
      </c>
      <c r="X229" s="1">
        <f ca="1">X228+RANDBETWEEN(1,'PROFILE DATA'!B$41)</f>
        <v>43552</v>
      </c>
      <c r="Y229">
        <f t="shared" ca="1" si="38"/>
        <v>3.74</v>
      </c>
      <c r="Z229" t="str">
        <f t="shared" ca="1" si="37"/>
        <v>Yum! Coffee and a morning treat!</v>
      </c>
    </row>
    <row r="230" spans="14:26" x14ac:dyDescent="0.25">
      <c r="N230" s="1">
        <f ca="1">N229+RANDBETWEEN(1,'PROFILE DATA'!B$40)</f>
        <v>43819</v>
      </c>
      <c r="O230">
        <f t="shared" ca="1" si="39"/>
        <v>1.64</v>
      </c>
      <c r="P230">
        <f t="shared" ca="1" si="36"/>
        <v>4</v>
      </c>
      <c r="Q230" t="str">
        <f t="shared" ca="1" si="35"/>
        <v>Treat yourself to a yummy snack</v>
      </c>
      <c r="X230" s="1">
        <f ca="1">X229+RANDBETWEEN(1,'PROFILE DATA'!B$41)</f>
        <v>43553</v>
      </c>
      <c r="Y230">
        <f t="shared" ca="1" si="38"/>
        <v>2.31</v>
      </c>
      <c r="Z230" t="str">
        <f t="shared" ca="1" si="37"/>
        <v>Yum! Coffee and a morning treat!</v>
      </c>
    </row>
    <row r="231" spans="14:26" x14ac:dyDescent="0.25">
      <c r="N231" s="1">
        <f ca="1">N230+RANDBETWEEN(1,'PROFILE DATA'!B$40)</f>
        <v>43820</v>
      </c>
      <c r="O231">
        <f t="shared" ca="1" si="39"/>
        <v>3.7</v>
      </c>
      <c r="P231">
        <f t="shared" ca="1" si="36"/>
        <v>3</v>
      </c>
      <c r="Q231" t="str">
        <f t="shared" ca="1" si="35"/>
        <v>Get a snack to make your hunger go away.</v>
      </c>
      <c r="X231" s="1">
        <f ca="1">X230+RANDBETWEEN(1,'PROFILE DATA'!B$41)</f>
        <v>43554</v>
      </c>
      <c r="Y231">
        <f t="shared" ca="1" si="38"/>
        <v>2.09</v>
      </c>
      <c r="Z231" t="str">
        <f t="shared" ca="1" si="37"/>
        <v>Start the day with some coffee.</v>
      </c>
    </row>
    <row r="232" spans="14:26" x14ac:dyDescent="0.25">
      <c r="N232" s="1">
        <f ca="1">N231+RANDBETWEEN(1,'PROFILE DATA'!B$40)</f>
        <v>43824</v>
      </c>
      <c r="O232">
        <f t="shared" ca="1" si="39"/>
        <v>2.89</v>
      </c>
      <c r="P232">
        <f t="shared" ca="1" si="36"/>
        <v>2</v>
      </c>
      <c r="Q232" t="str">
        <f t="shared" ca="1" si="35"/>
        <v>Buy something sweet.</v>
      </c>
      <c r="X232" s="1">
        <f ca="1">X231+RANDBETWEEN(1,'PROFILE DATA'!B$41)</f>
        <v>43556</v>
      </c>
      <c r="Y232">
        <f t="shared" ca="1" si="38"/>
        <v>2.5499999999999998</v>
      </c>
      <c r="Z232" t="str">
        <f t="shared" ca="1" si="37"/>
        <v>Yum! Coffee and a morning treat!</v>
      </c>
    </row>
    <row r="233" spans="14:26" x14ac:dyDescent="0.25">
      <c r="N233" s="1">
        <f ca="1">N232+RANDBETWEEN(1,'PROFILE DATA'!B$40)</f>
        <v>43826</v>
      </c>
      <c r="O233">
        <f t="shared" ca="1" si="39"/>
        <v>2.87</v>
      </c>
      <c r="P233">
        <f t="shared" ca="1" si="36"/>
        <v>2</v>
      </c>
      <c r="Q233" t="str">
        <f t="shared" ca="1" si="35"/>
        <v>Buy something sweet.</v>
      </c>
      <c r="X233" s="1">
        <f ca="1">X232+RANDBETWEEN(1,'PROFILE DATA'!B$41)</f>
        <v>43557</v>
      </c>
      <c r="Y233">
        <f t="shared" ca="1" si="38"/>
        <v>1.98</v>
      </c>
      <c r="Z233" t="str">
        <f t="shared" ca="1" si="37"/>
        <v>Start the day with some coffee.</v>
      </c>
    </row>
    <row r="234" spans="14:26" x14ac:dyDescent="0.25">
      <c r="N234" s="1">
        <f ca="1">N233+RANDBETWEEN(1,'PROFILE DATA'!B$40)</f>
        <v>43831</v>
      </c>
      <c r="O234">
        <f t="shared" ca="1" si="39"/>
        <v>3.66</v>
      </c>
      <c r="P234">
        <f t="shared" ca="1" si="36"/>
        <v>1</v>
      </c>
      <c r="Q234" t="str">
        <f t="shared" ca="1" si="35"/>
        <v>Satisfy a snack craving.</v>
      </c>
      <c r="X234" s="1">
        <f ca="1">X233+RANDBETWEEN(1,'PROFILE DATA'!B$41)</f>
        <v>43559</v>
      </c>
      <c r="Y234">
        <f t="shared" ca="1" si="38"/>
        <v>1.51</v>
      </c>
      <c r="Z234" t="str">
        <f t="shared" ca="1" si="37"/>
        <v>Start the day with some coffee.</v>
      </c>
    </row>
    <row r="235" spans="14:26" x14ac:dyDescent="0.25">
      <c r="N235" s="1">
        <f ca="1">N234+RANDBETWEEN(1,'PROFILE DATA'!B$40)</f>
        <v>43836</v>
      </c>
      <c r="O235">
        <f t="shared" ca="1" si="39"/>
        <v>2.08</v>
      </c>
      <c r="P235">
        <f t="shared" ca="1" si="36"/>
        <v>2</v>
      </c>
      <c r="Q235" t="str">
        <f t="shared" ca="1" si="35"/>
        <v>Buy something sweet.</v>
      </c>
      <c r="X235" s="1">
        <f ca="1">X234+RANDBETWEEN(1,'PROFILE DATA'!B$41)</f>
        <v>43562</v>
      </c>
      <c r="Y235">
        <f t="shared" ca="1" si="38"/>
        <v>1.95</v>
      </c>
      <c r="Z235" t="str">
        <f t="shared" ca="1" si="37"/>
        <v>Start the day with some coffee.</v>
      </c>
    </row>
    <row r="236" spans="14:26" x14ac:dyDescent="0.25">
      <c r="N236" s="1">
        <f ca="1">N235+RANDBETWEEN(1,'PROFILE DATA'!B$40)</f>
        <v>43837</v>
      </c>
      <c r="O236">
        <f t="shared" ca="1" si="39"/>
        <v>3.47</v>
      </c>
      <c r="P236">
        <f t="shared" ca="1" si="36"/>
        <v>5</v>
      </c>
      <c r="Q236" t="str">
        <f t="shared" ca="1" si="35"/>
        <v>Time for a snack!</v>
      </c>
      <c r="X236" s="1">
        <f ca="1">X235+RANDBETWEEN(1,'PROFILE DATA'!B$41)</f>
        <v>43563</v>
      </c>
      <c r="Y236">
        <f t="shared" ca="1" si="38"/>
        <v>3.39</v>
      </c>
      <c r="Z236" t="str">
        <f t="shared" ca="1" si="37"/>
        <v>Yum! Coffee and a morning treat!</v>
      </c>
    </row>
    <row r="237" spans="14:26" x14ac:dyDescent="0.25">
      <c r="N237" s="1">
        <f ca="1">N236+RANDBETWEEN(1,'PROFILE DATA'!B$40)</f>
        <v>43840</v>
      </c>
      <c r="O237">
        <f t="shared" ca="1" si="39"/>
        <v>2.21</v>
      </c>
      <c r="P237">
        <f t="shared" ca="1" si="36"/>
        <v>1</v>
      </c>
      <c r="Q237" t="str">
        <f t="shared" ca="1" si="35"/>
        <v>Satisfy a snack craving.</v>
      </c>
      <c r="X237" s="1">
        <f ca="1">X236+RANDBETWEEN(1,'PROFILE DATA'!B$41)</f>
        <v>43566</v>
      </c>
      <c r="Y237">
        <f t="shared" ca="1" si="38"/>
        <v>2.72</v>
      </c>
      <c r="Z237" t="str">
        <f t="shared" ca="1" si="37"/>
        <v>Yum! Coffee and a morning treat!</v>
      </c>
    </row>
    <row r="238" spans="14:26" x14ac:dyDescent="0.25">
      <c r="N238" s="1">
        <f ca="1">N237+RANDBETWEEN(1,'PROFILE DATA'!B$40)</f>
        <v>43842</v>
      </c>
      <c r="O238">
        <f t="shared" ca="1" si="39"/>
        <v>3.71</v>
      </c>
      <c r="P238">
        <f t="shared" ca="1" si="36"/>
        <v>3</v>
      </c>
      <c r="Q238" t="str">
        <f t="shared" ca="1" si="35"/>
        <v>Get a snack to make your hunger go away.</v>
      </c>
      <c r="X238" s="1">
        <f ca="1">X237+RANDBETWEEN(1,'PROFILE DATA'!B$41)</f>
        <v>43569</v>
      </c>
      <c r="Y238">
        <f t="shared" ca="1" si="38"/>
        <v>1.59</v>
      </c>
      <c r="Z238" t="str">
        <f t="shared" ca="1" si="37"/>
        <v>Start the day with some coffee.</v>
      </c>
    </row>
    <row r="239" spans="14:26" x14ac:dyDescent="0.25">
      <c r="N239" s="1">
        <f ca="1">N238+RANDBETWEEN(1,'PROFILE DATA'!B$40)</f>
        <v>43843</v>
      </c>
      <c r="O239">
        <f t="shared" ca="1" si="39"/>
        <v>3.7</v>
      </c>
      <c r="P239">
        <f t="shared" ca="1" si="36"/>
        <v>4</v>
      </c>
      <c r="Q239" t="str">
        <f t="shared" ca="1" si="35"/>
        <v>Treat yourself to a yummy snack</v>
      </c>
      <c r="X239" s="1">
        <f ca="1">X238+RANDBETWEEN(1,'PROFILE DATA'!B$41)</f>
        <v>43571</v>
      </c>
      <c r="Y239">
        <f t="shared" ca="1" si="38"/>
        <v>2.85</v>
      </c>
      <c r="Z239" t="str">
        <f t="shared" ca="1" si="37"/>
        <v>Yum! Coffee and a morning treat!</v>
      </c>
    </row>
    <row r="240" spans="14:26" x14ac:dyDescent="0.25">
      <c r="N240" s="1">
        <f ca="1">N239+RANDBETWEEN(1,'PROFILE DATA'!B$40)</f>
        <v>43848</v>
      </c>
      <c r="O240">
        <f t="shared" ca="1" si="39"/>
        <v>2.66</v>
      </c>
      <c r="P240">
        <f t="shared" ca="1" si="36"/>
        <v>5</v>
      </c>
      <c r="Q240" t="str">
        <f t="shared" ca="1" si="35"/>
        <v>Time for a snack!</v>
      </c>
      <c r="X240" s="1">
        <f ca="1">X239+RANDBETWEEN(1,'PROFILE DATA'!B$41)</f>
        <v>43573</v>
      </c>
      <c r="Y240">
        <f t="shared" ca="1" si="38"/>
        <v>3.91</v>
      </c>
      <c r="Z240" t="str">
        <f t="shared" ca="1" si="37"/>
        <v>Yum! Coffee and a morning treat!</v>
      </c>
    </row>
    <row r="241" spans="14:26" x14ac:dyDescent="0.25">
      <c r="N241" s="1">
        <f ca="1">N240+RANDBETWEEN(1,'PROFILE DATA'!B$40)</f>
        <v>43852</v>
      </c>
      <c r="O241">
        <f t="shared" ca="1" si="39"/>
        <v>1.88</v>
      </c>
      <c r="P241">
        <f t="shared" ca="1" si="36"/>
        <v>1</v>
      </c>
      <c r="Q241" t="str">
        <f t="shared" ca="1" si="35"/>
        <v>Satisfy a snack craving.</v>
      </c>
      <c r="X241" s="1">
        <f ca="1">X240+RANDBETWEEN(1,'PROFILE DATA'!B$41)</f>
        <v>43575</v>
      </c>
      <c r="Y241">
        <f t="shared" ca="1" si="38"/>
        <v>3.06</v>
      </c>
      <c r="Z241" t="str">
        <f t="shared" ca="1" si="37"/>
        <v>Yum! Coffee and a morning treat!</v>
      </c>
    </row>
    <row r="242" spans="14:26" x14ac:dyDescent="0.25">
      <c r="N242" s="1">
        <f ca="1">N241+RANDBETWEEN(1,'PROFILE DATA'!B$40)</f>
        <v>43853</v>
      </c>
      <c r="O242">
        <f t="shared" ca="1" si="39"/>
        <v>1.84</v>
      </c>
      <c r="P242">
        <f t="shared" ca="1" si="36"/>
        <v>3</v>
      </c>
      <c r="Q242" t="str">
        <f t="shared" ca="1" si="35"/>
        <v>Get a snack to make your hunger go away.</v>
      </c>
      <c r="X242" s="1">
        <f ca="1">X241+RANDBETWEEN(1,'PROFILE DATA'!B$41)</f>
        <v>43576</v>
      </c>
      <c r="Y242">
        <f t="shared" ca="1" si="38"/>
        <v>3.23</v>
      </c>
      <c r="Z242" t="str">
        <f t="shared" ca="1" si="37"/>
        <v>Yum! Coffee and a morning treat!</v>
      </c>
    </row>
    <row r="243" spans="14:26" x14ac:dyDescent="0.25">
      <c r="N243" s="1">
        <f ca="1">N242+RANDBETWEEN(1,'PROFILE DATA'!B$40)</f>
        <v>43857</v>
      </c>
      <c r="O243">
        <f t="shared" ca="1" si="39"/>
        <v>2.8</v>
      </c>
      <c r="P243">
        <f t="shared" ca="1" si="36"/>
        <v>5</v>
      </c>
      <c r="Q243" t="str">
        <f t="shared" ca="1" si="35"/>
        <v>Time for a snack!</v>
      </c>
      <c r="X243" s="1">
        <f ca="1">X242+RANDBETWEEN(1,'PROFILE DATA'!B$41)</f>
        <v>43577</v>
      </c>
      <c r="Y243">
        <f t="shared" ca="1" si="38"/>
        <v>1.73</v>
      </c>
      <c r="Z243" t="str">
        <f t="shared" ca="1" si="37"/>
        <v>Start the day with some coffee.</v>
      </c>
    </row>
    <row r="244" spans="14:26" x14ac:dyDescent="0.25">
      <c r="N244" s="1">
        <f ca="1">N243+RANDBETWEEN(1,'PROFILE DATA'!B$40)</f>
        <v>43859</v>
      </c>
      <c r="O244">
        <f t="shared" ca="1" si="39"/>
        <v>2.86</v>
      </c>
      <c r="P244">
        <f t="shared" ca="1" si="36"/>
        <v>3</v>
      </c>
      <c r="Q244" t="str">
        <f t="shared" ca="1" si="35"/>
        <v>Get a snack to make your hunger go away.</v>
      </c>
      <c r="X244" s="1">
        <f ca="1">X243+RANDBETWEEN(1,'PROFILE DATA'!B$41)</f>
        <v>43578</v>
      </c>
      <c r="Y244">
        <f t="shared" ca="1" si="38"/>
        <v>3.75</v>
      </c>
      <c r="Z244" t="str">
        <f t="shared" ca="1" si="37"/>
        <v>Yum! Coffee and a morning treat!</v>
      </c>
    </row>
    <row r="245" spans="14:26" x14ac:dyDescent="0.25">
      <c r="N245" s="1">
        <f ca="1">N244+RANDBETWEEN(1,'PROFILE DATA'!B$40)</f>
        <v>43863</v>
      </c>
      <c r="O245">
        <f t="shared" ca="1" si="39"/>
        <v>1.54</v>
      </c>
      <c r="P245">
        <f t="shared" ca="1" si="36"/>
        <v>3</v>
      </c>
      <c r="Q245" t="str">
        <f t="shared" ca="1" si="35"/>
        <v>Get a snack to make your hunger go away.</v>
      </c>
      <c r="X245" s="1">
        <f ca="1">X244+RANDBETWEEN(1,'PROFILE DATA'!B$41)</f>
        <v>43581</v>
      </c>
      <c r="Y245">
        <f t="shared" ca="1" si="38"/>
        <v>1.7</v>
      </c>
      <c r="Z245" t="str">
        <f t="shared" ca="1" si="37"/>
        <v>Start the day with some coffee.</v>
      </c>
    </row>
    <row r="246" spans="14:26" x14ac:dyDescent="0.25">
      <c r="N246" s="1">
        <f ca="1">N245+RANDBETWEEN(1,'PROFILE DATA'!B$40)</f>
        <v>43868</v>
      </c>
      <c r="O246">
        <f t="shared" ca="1" si="39"/>
        <v>2.02</v>
      </c>
      <c r="P246">
        <f t="shared" ca="1" si="36"/>
        <v>4</v>
      </c>
      <c r="Q246" t="str">
        <f t="shared" ca="1" si="35"/>
        <v>Treat yourself to a yummy snack</v>
      </c>
      <c r="X246" s="1">
        <f ca="1">X245+RANDBETWEEN(1,'PROFILE DATA'!B$41)</f>
        <v>43584</v>
      </c>
      <c r="Y246">
        <f t="shared" ca="1" si="38"/>
        <v>1.65</v>
      </c>
      <c r="Z246" t="str">
        <f t="shared" ca="1" si="37"/>
        <v>Start the day with some coffee.</v>
      </c>
    </row>
    <row r="247" spans="14:26" x14ac:dyDescent="0.25">
      <c r="N247" s="1">
        <f ca="1">N246+RANDBETWEEN(1,'PROFILE DATA'!B$40)</f>
        <v>43873</v>
      </c>
      <c r="O247">
        <f t="shared" ca="1" si="39"/>
        <v>2.6</v>
      </c>
      <c r="P247">
        <f t="shared" ca="1" si="36"/>
        <v>3</v>
      </c>
      <c r="Q247" t="str">
        <f t="shared" ca="1" si="35"/>
        <v>Get a snack to make your hunger go away.</v>
      </c>
      <c r="X247" s="1">
        <f ca="1">X246+RANDBETWEEN(1,'PROFILE DATA'!B$41)</f>
        <v>43585</v>
      </c>
      <c r="Y247">
        <f t="shared" ca="1" si="38"/>
        <v>3.05</v>
      </c>
      <c r="Z247" t="str">
        <f t="shared" ca="1" si="37"/>
        <v>Yum! Coffee and a morning treat!</v>
      </c>
    </row>
    <row r="248" spans="14:26" x14ac:dyDescent="0.25">
      <c r="N248" s="1">
        <f ca="1">N247+RANDBETWEEN(1,'PROFILE DATA'!B$40)</f>
        <v>43876</v>
      </c>
      <c r="O248">
        <f t="shared" ca="1" si="39"/>
        <v>3.75</v>
      </c>
      <c r="P248">
        <f t="shared" ca="1" si="36"/>
        <v>1</v>
      </c>
      <c r="Q248" t="str">
        <f t="shared" ca="1" si="35"/>
        <v>Satisfy a snack craving.</v>
      </c>
      <c r="X248" s="1">
        <f ca="1">X247+RANDBETWEEN(1,'PROFILE DATA'!B$41)</f>
        <v>43586</v>
      </c>
      <c r="Y248">
        <f t="shared" ca="1" si="38"/>
        <v>1.34</v>
      </c>
      <c r="Z248" t="str">
        <f t="shared" ca="1" si="37"/>
        <v>Start the day with some coffee.</v>
      </c>
    </row>
    <row r="249" spans="14:26" x14ac:dyDescent="0.25">
      <c r="N249" s="1">
        <f ca="1">N248+RANDBETWEEN(1,'PROFILE DATA'!B$40)</f>
        <v>43879</v>
      </c>
      <c r="O249">
        <f t="shared" ca="1" si="39"/>
        <v>2.66</v>
      </c>
      <c r="P249">
        <f t="shared" ca="1" si="36"/>
        <v>5</v>
      </c>
      <c r="Q249" t="str">
        <f t="shared" ca="1" si="35"/>
        <v>Time for a snack!</v>
      </c>
      <c r="X249" s="1">
        <f ca="1">X248+RANDBETWEEN(1,'PROFILE DATA'!B$41)</f>
        <v>43588</v>
      </c>
      <c r="Y249">
        <f t="shared" ca="1" si="38"/>
        <v>2.98</v>
      </c>
      <c r="Z249" t="str">
        <f t="shared" ca="1" si="37"/>
        <v>Yum! Coffee and a morning treat!</v>
      </c>
    </row>
    <row r="250" spans="14:26" x14ac:dyDescent="0.25">
      <c r="N250" s="1">
        <f ca="1">N249+RANDBETWEEN(1,'PROFILE DATA'!B$40)</f>
        <v>43884</v>
      </c>
      <c r="O250">
        <f t="shared" ca="1" si="39"/>
        <v>1.52</v>
      </c>
      <c r="P250">
        <f t="shared" ca="1" si="36"/>
        <v>1</v>
      </c>
      <c r="Q250" t="str">
        <f t="shared" ca="1" si="35"/>
        <v>Satisfy a snack craving.</v>
      </c>
      <c r="X250" s="1">
        <f ca="1">X249+RANDBETWEEN(1,'PROFILE DATA'!B$41)</f>
        <v>43589</v>
      </c>
      <c r="Y250">
        <f t="shared" ca="1" si="38"/>
        <v>2.6</v>
      </c>
      <c r="Z250" t="str">
        <f t="shared" ca="1" si="37"/>
        <v>Yum! Coffee and a morning treat!</v>
      </c>
    </row>
    <row r="251" spans="14:26" x14ac:dyDescent="0.25">
      <c r="N251" s="1">
        <f ca="1">N250+RANDBETWEEN(1,'PROFILE DATA'!B$40)</f>
        <v>43889</v>
      </c>
      <c r="O251">
        <f t="shared" ca="1" si="39"/>
        <v>3.52</v>
      </c>
      <c r="P251">
        <f t="shared" ca="1" si="36"/>
        <v>1</v>
      </c>
      <c r="Q251" t="str">
        <f t="shared" ca="1" si="35"/>
        <v>Satisfy a snack craving.</v>
      </c>
      <c r="X251" s="1">
        <f ca="1">X250+RANDBETWEEN(1,'PROFILE DATA'!B$41)</f>
        <v>43590</v>
      </c>
      <c r="Y251">
        <f t="shared" ca="1" si="38"/>
        <v>2.67</v>
      </c>
      <c r="Z251" t="str">
        <f t="shared" ca="1" si="37"/>
        <v>Yum! Coffee and a morning treat!</v>
      </c>
    </row>
    <row r="252" spans="14:26" x14ac:dyDescent="0.25">
      <c r="N252" s="1">
        <f ca="1">N251+RANDBETWEEN(1,'PROFILE DATA'!B$40)</f>
        <v>43893</v>
      </c>
      <c r="O252">
        <f t="shared" ca="1" si="39"/>
        <v>1.7</v>
      </c>
      <c r="P252">
        <f t="shared" ca="1" si="36"/>
        <v>2</v>
      </c>
      <c r="Q252" t="str">
        <f t="shared" ca="1" si="35"/>
        <v>Buy something sweet.</v>
      </c>
      <c r="X252" s="1">
        <f ca="1">X251+RANDBETWEEN(1,'PROFILE DATA'!B$41)</f>
        <v>43593</v>
      </c>
      <c r="Y252">
        <f t="shared" ca="1" si="38"/>
        <v>3.34</v>
      </c>
      <c r="Z252" t="str">
        <f t="shared" ca="1" si="37"/>
        <v>Yum! Coffee and a morning treat!</v>
      </c>
    </row>
    <row r="253" spans="14:26" x14ac:dyDescent="0.25">
      <c r="N253" s="1">
        <f ca="1">N252+RANDBETWEEN(1,'PROFILE DATA'!B$40)</f>
        <v>43897</v>
      </c>
      <c r="O253">
        <f t="shared" ca="1" si="39"/>
        <v>2.58</v>
      </c>
      <c r="P253">
        <f t="shared" ca="1" si="36"/>
        <v>2</v>
      </c>
      <c r="Q253" t="str">
        <f t="shared" ca="1" si="35"/>
        <v>Buy something sweet.</v>
      </c>
      <c r="X253" s="1">
        <f ca="1">X252+RANDBETWEEN(1,'PROFILE DATA'!B$41)</f>
        <v>43594</v>
      </c>
      <c r="Y253">
        <f t="shared" ca="1" si="38"/>
        <v>3.34</v>
      </c>
      <c r="Z253" t="str">
        <f t="shared" ca="1" si="37"/>
        <v>Yum! Coffee and a morning treat!</v>
      </c>
    </row>
    <row r="254" spans="14:26" x14ac:dyDescent="0.25">
      <c r="N254" s="1">
        <f ca="1">N253+RANDBETWEEN(1,'PROFILE DATA'!B$40)</f>
        <v>43901</v>
      </c>
      <c r="O254">
        <f t="shared" ca="1" si="39"/>
        <v>2.96</v>
      </c>
      <c r="P254">
        <f t="shared" ca="1" si="36"/>
        <v>5</v>
      </c>
      <c r="Q254" t="str">
        <f t="shared" ca="1" si="35"/>
        <v>Time for a snack!</v>
      </c>
      <c r="X254" s="1">
        <f ca="1">X253+RANDBETWEEN(1,'PROFILE DATA'!B$41)</f>
        <v>43596</v>
      </c>
      <c r="Y254">
        <f t="shared" ca="1" si="38"/>
        <v>2.19</v>
      </c>
      <c r="Z254" t="str">
        <f t="shared" ca="1" si="37"/>
        <v>Yum! Coffee and a morning treat!</v>
      </c>
    </row>
    <row r="255" spans="14:26" x14ac:dyDescent="0.25">
      <c r="N255" s="1">
        <f ca="1">N254+RANDBETWEEN(1,'PROFILE DATA'!B$40)</f>
        <v>43906</v>
      </c>
      <c r="O255">
        <f t="shared" ca="1" si="39"/>
        <v>2.52</v>
      </c>
      <c r="P255">
        <f t="shared" ca="1" si="36"/>
        <v>4</v>
      </c>
      <c r="Q255" t="str">
        <f t="shared" ca="1" si="35"/>
        <v>Treat yourself to a yummy snack</v>
      </c>
      <c r="X255" s="1">
        <f ca="1">X254+RANDBETWEEN(1,'PROFILE DATA'!B$41)</f>
        <v>43598</v>
      </c>
      <c r="Y255">
        <f t="shared" ca="1" si="38"/>
        <v>1.59</v>
      </c>
      <c r="Z255" t="str">
        <f t="shared" ca="1" si="37"/>
        <v>Start the day with some coffee.</v>
      </c>
    </row>
    <row r="256" spans="14:26" x14ac:dyDescent="0.25">
      <c r="N256" s="1">
        <f ca="1">N255+RANDBETWEEN(1,'PROFILE DATA'!B$40)</f>
        <v>43907</v>
      </c>
      <c r="O256">
        <f t="shared" ca="1" si="39"/>
        <v>3.19</v>
      </c>
      <c r="P256">
        <f t="shared" ca="1" si="36"/>
        <v>4</v>
      </c>
      <c r="Q256" t="str">
        <f t="shared" ca="1" si="35"/>
        <v>Treat yourself to a yummy snack</v>
      </c>
      <c r="X256" s="1">
        <f ca="1">X255+RANDBETWEEN(1,'PROFILE DATA'!B$41)</f>
        <v>43601</v>
      </c>
      <c r="Y256">
        <f t="shared" ca="1" si="38"/>
        <v>2.23</v>
      </c>
      <c r="Z256" t="str">
        <f t="shared" ca="1" si="37"/>
        <v>Yum! Coffee and a morning treat!</v>
      </c>
    </row>
    <row r="257" spans="14:26" x14ac:dyDescent="0.25">
      <c r="N257" s="1">
        <f ca="1">N256+RANDBETWEEN(1,'PROFILE DATA'!B$40)</f>
        <v>43910</v>
      </c>
      <c r="O257">
        <f t="shared" ca="1" si="39"/>
        <v>1.68</v>
      </c>
      <c r="P257">
        <f t="shared" ca="1" si="36"/>
        <v>4</v>
      </c>
      <c r="Q257" t="str">
        <f t="shared" ca="1" si="35"/>
        <v>Treat yourself to a yummy snack</v>
      </c>
      <c r="X257" s="1">
        <f ca="1">X256+RANDBETWEEN(1,'PROFILE DATA'!B$41)</f>
        <v>43603</v>
      </c>
      <c r="Y257">
        <f t="shared" ca="1" si="38"/>
        <v>2.09</v>
      </c>
      <c r="Z257" t="str">
        <f t="shared" ca="1" si="37"/>
        <v>Start the day with some coffee.</v>
      </c>
    </row>
    <row r="258" spans="14:26" x14ac:dyDescent="0.25">
      <c r="N258" s="1">
        <f ca="1">N257+RANDBETWEEN(1,'PROFILE DATA'!B$40)</f>
        <v>43912</v>
      </c>
      <c r="O258">
        <f t="shared" ca="1" si="39"/>
        <v>1.6</v>
      </c>
      <c r="P258">
        <f t="shared" ca="1" si="36"/>
        <v>5</v>
      </c>
      <c r="Q258" t="str">
        <f t="shared" ca="1" si="35"/>
        <v>Time for a snack!</v>
      </c>
      <c r="X258" s="1">
        <f ca="1">X257+RANDBETWEEN(1,'PROFILE DATA'!B$41)</f>
        <v>43605</v>
      </c>
      <c r="Y258">
        <f t="shared" ca="1" si="38"/>
        <v>1.17</v>
      </c>
      <c r="Z258" t="str">
        <f t="shared" ca="1" si="37"/>
        <v>Start the day with some coffee.</v>
      </c>
    </row>
    <row r="259" spans="14:26" x14ac:dyDescent="0.25">
      <c r="N259" s="1">
        <f ca="1">N258+RANDBETWEEN(1,'PROFILE DATA'!B$40)</f>
        <v>43915</v>
      </c>
      <c r="O259">
        <f t="shared" ca="1" si="39"/>
        <v>2.0699999999999998</v>
      </c>
      <c r="P259">
        <f t="shared" ca="1" si="36"/>
        <v>1</v>
      </c>
      <c r="Q259" t="str">
        <f t="shared" ref="Q259:Q322" ca="1" si="40">VLOOKUP(P259,R$3:S$7,2)</f>
        <v>Satisfy a snack craving.</v>
      </c>
      <c r="X259" s="1">
        <f ca="1">X258+RANDBETWEEN(1,'PROFILE DATA'!B$41)</f>
        <v>43606</v>
      </c>
      <c r="Y259">
        <f t="shared" ca="1" si="38"/>
        <v>3.84</v>
      </c>
      <c r="Z259" t="str">
        <f t="shared" ca="1" si="37"/>
        <v>Yum! Coffee and a morning treat!</v>
      </c>
    </row>
    <row r="260" spans="14:26" x14ac:dyDescent="0.25">
      <c r="N260" s="1">
        <f ca="1">N259+RANDBETWEEN(1,'PROFILE DATA'!B$40)</f>
        <v>43916</v>
      </c>
      <c r="O260">
        <f t="shared" ca="1" si="39"/>
        <v>1.56</v>
      </c>
      <c r="P260">
        <f t="shared" ref="P260:P323" ca="1" si="41">RANDBETWEEN(1,5)</f>
        <v>4</v>
      </c>
      <c r="Q260" t="str">
        <f t="shared" ca="1" si="40"/>
        <v>Treat yourself to a yummy snack</v>
      </c>
      <c r="X260" s="1">
        <f ca="1">X259+RANDBETWEEN(1,'PROFILE DATA'!B$41)</f>
        <v>43607</v>
      </c>
      <c r="Y260">
        <f t="shared" ca="1" si="38"/>
        <v>2.81</v>
      </c>
      <c r="Z260" t="str">
        <f t="shared" ref="Z260:Z323" ca="1" si="42">IF(Y260&lt;2.1,"Start the day with some coffee.","Yum! Coffee and a morning treat!")</f>
        <v>Yum! Coffee and a morning treat!</v>
      </c>
    </row>
    <row r="261" spans="14:26" x14ac:dyDescent="0.25">
      <c r="N261" s="1">
        <f ca="1">N260+RANDBETWEEN(1,'PROFILE DATA'!B$40)</f>
        <v>43921</v>
      </c>
      <c r="O261">
        <f t="shared" ca="1" si="39"/>
        <v>3.34</v>
      </c>
      <c r="P261">
        <f t="shared" ca="1" si="41"/>
        <v>4</v>
      </c>
      <c r="Q261" t="str">
        <f t="shared" ca="1" si="40"/>
        <v>Treat yourself to a yummy snack</v>
      </c>
      <c r="X261" s="1">
        <f ca="1">X260+RANDBETWEEN(1,'PROFILE DATA'!B$41)</f>
        <v>43610</v>
      </c>
      <c r="Y261">
        <f t="shared" ref="Y261:Y324" ca="1" si="43">RANDBETWEEN(100*L$15,100*L$16)/100</f>
        <v>3.83</v>
      </c>
      <c r="Z261" t="str">
        <f t="shared" ca="1" si="42"/>
        <v>Yum! Coffee and a morning treat!</v>
      </c>
    </row>
    <row r="262" spans="14:26" x14ac:dyDescent="0.25">
      <c r="N262" s="1">
        <f ca="1">N261+RANDBETWEEN(1,'PROFILE DATA'!B$40)</f>
        <v>43925</v>
      </c>
      <c r="O262">
        <f t="shared" ca="1" si="39"/>
        <v>3.57</v>
      </c>
      <c r="P262">
        <f t="shared" ca="1" si="41"/>
        <v>3</v>
      </c>
      <c r="Q262" t="str">
        <f t="shared" ca="1" si="40"/>
        <v>Get a snack to make your hunger go away.</v>
      </c>
      <c r="X262" s="1">
        <f ca="1">X261+RANDBETWEEN(1,'PROFILE DATA'!B$41)</f>
        <v>43612</v>
      </c>
      <c r="Y262">
        <f t="shared" ca="1" si="43"/>
        <v>1.25</v>
      </c>
      <c r="Z262" t="str">
        <f t="shared" ca="1" si="42"/>
        <v>Start the day with some coffee.</v>
      </c>
    </row>
    <row r="263" spans="14:26" x14ac:dyDescent="0.25">
      <c r="N263" s="1">
        <f ca="1">N262+RANDBETWEEN(1,'PROFILE DATA'!B$40)</f>
        <v>43927</v>
      </c>
      <c r="O263">
        <f t="shared" ca="1" si="39"/>
        <v>1.9</v>
      </c>
      <c r="P263">
        <f t="shared" ca="1" si="41"/>
        <v>5</v>
      </c>
      <c r="Q263" t="str">
        <f t="shared" ca="1" si="40"/>
        <v>Time for a snack!</v>
      </c>
      <c r="X263" s="1">
        <f ca="1">X262+RANDBETWEEN(1,'PROFILE DATA'!B$41)</f>
        <v>43614</v>
      </c>
      <c r="Y263">
        <f t="shared" ca="1" si="43"/>
        <v>1.18</v>
      </c>
      <c r="Z263" t="str">
        <f t="shared" ca="1" si="42"/>
        <v>Start the day with some coffee.</v>
      </c>
    </row>
    <row r="264" spans="14:26" x14ac:dyDescent="0.25">
      <c r="N264" s="1">
        <f ca="1">N263+RANDBETWEEN(1,'PROFILE DATA'!B$40)</f>
        <v>43931</v>
      </c>
      <c r="O264">
        <f t="shared" ca="1" si="39"/>
        <v>1.55</v>
      </c>
      <c r="P264">
        <f t="shared" ca="1" si="41"/>
        <v>5</v>
      </c>
      <c r="Q264" t="str">
        <f t="shared" ca="1" si="40"/>
        <v>Time for a snack!</v>
      </c>
      <c r="X264" s="1">
        <f ca="1">X263+RANDBETWEEN(1,'PROFILE DATA'!B$41)</f>
        <v>43617</v>
      </c>
      <c r="Y264">
        <f t="shared" ca="1" si="43"/>
        <v>1.07</v>
      </c>
      <c r="Z264" t="str">
        <f t="shared" ca="1" si="42"/>
        <v>Start the day with some coffee.</v>
      </c>
    </row>
    <row r="265" spans="14:26" x14ac:dyDescent="0.25">
      <c r="N265" s="1">
        <f ca="1">N264+RANDBETWEEN(1,'PROFILE DATA'!B$40)</f>
        <v>43933</v>
      </c>
      <c r="O265">
        <f t="shared" ca="1" si="39"/>
        <v>3.03</v>
      </c>
      <c r="P265">
        <f t="shared" ca="1" si="41"/>
        <v>4</v>
      </c>
      <c r="Q265" t="str">
        <f t="shared" ca="1" si="40"/>
        <v>Treat yourself to a yummy snack</v>
      </c>
      <c r="X265" s="1">
        <f ca="1">X264+RANDBETWEEN(1,'PROFILE DATA'!B$41)</f>
        <v>43620</v>
      </c>
      <c r="Y265">
        <f t="shared" ca="1" si="43"/>
        <v>2.96</v>
      </c>
      <c r="Z265" t="str">
        <f t="shared" ca="1" si="42"/>
        <v>Yum! Coffee and a morning treat!</v>
      </c>
    </row>
    <row r="266" spans="14:26" x14ac:dyDescent="0.25">
      <c r="N266" s="1">
        <f ca="1">N265+RANDBETWEEN(1,'PROFILE DATA'!B$40)</f>
        <v>43938</v>
      </c>
      <c r="O266">
        <f t="shared" ca="1" si="39"/>
        <v>3.3</v>
      </c>
      <c r="P266">
        <f t="shared" ca="1" si="41"/>
        <v>2</v>
      </c>
      <c r="Q266" t="str">
        <f t="shared" ca="1" si="40"/>
        <v>Buy something sweet.</v>
      </c>
      <c r="X266" s="1">
        <f ca="1">X265+RANDBETWEEN(1,'PROFILE DATA'!B$41)</f>
        <v>43623</v>
      </c>
      <c r="Y266">
        <f t="shared" ca="1" si="43"/>
        <v>1.67</v>
      </c>
      <c r="Z266" t="str">
        <f t="shared" ca="1" si="42"/>
        <v>Start the day with some coffee.</v>
      </c>
    </row>
    <row r="267" spans="14:26" x14ac:dyDescent="0.25">
      <c r="N267" s="1">
        <f ca="1">N266+RANDBETWEEN(1,'PROFILE DATA'!B$40)</f>
        <v>43939</v>
      </c>
      <c r="O267">
        <f t="shared" ca="1" si="39"/>
        <v>3.02</v>
      </c>
      <c r="P267">
        <f t="shared" ca="1" si="41"/>
        <v>3</v>
      </c>
      <c r="Q267" t="str">
        <f t="shared" ca="1" si="40"/>
        <v>Get a snack to make your hunger go away.</v>
      </c>
      <c r="X267" s="1">
        <f ca="1">X266+RANDBETWEEN(1,'PROFILE DATA'!B$41)</f>
        <v>43624</v>
      </c>
      <c r="Y267">
        <f t="shared" ca="1" si="43"/>
        <v>2.72</v>
      </c>
      <c r="Z267" t="str">
        <f t="shared" ca="1" si="42"/>
        <v>Yum! Coffee and a morning treat!</v>
      </c>
    </row>
    <row r="268" spans="14:26" x14ac:dyDescent="0.25">
      <c r="N268" s="1">
        <f ca="1">N267+RANDBETWEEN(1,'PROFILE DATA'!B$40)</f>
        <v>43941</v>
      </c>
      <c r="O268">
        <f t="shared" ca="1" si="39"/>
        <v>3.52</v>
      </c>
      <c r="P268">
        <f t="shared" ca="1" si="41"/>
        <v>5</v>
      </c>
      <c r="Q268" t="str">
        <f t="shared" ca="1" si="40"/>
        <v>Time for a snack!</v>
      </c>
      <c r="X268" s="1">
        <f ca="1">X267+RANDBETWEEN(1,'PROFILE DATA'!B$41)</f>
        <v>43626</v>
      </c>
      <c r="Y268">
        <f t="shared" ca="1" si="43"/>
        <v>2.31</v>
      </c>
      <c r="Z268" t="str">
        <f t="shared" ca="1" si="42"/>
        <v>Yum! Coffee and a morning treat!</v>
      </c>
    </row>
    <row r="269" spans="14:26" x14ac:dyDescent="0.25">
      <c r="N269" s="1">
        <f ca="1">N268+RANDBETWEEN(1,'PROFILE DATA'!B$40)</f>
        <v>43945</v>
      </c>
      <c r="O269">
        <f t="shared" ca="1" si="39"/>
        <v>2.95</v>
      </c>
      <c r="P269">
        <f t="shared" ca="1" si="41"/>
        <v>5</v>
      </c>
      <c r="Q269" t="str">
        <f t="shared" ca="1" si="40"/>
        <v>Time for a snack!</v>
      </c>
      <c r="X269" s="1">
        <f ca="1">X268+RANDBETWEEN(1,'PROFILE DATA'!B$41)</f>
        <v>43627</v>
      </c>
      <c r="Y269">
        <f t="shared" ca="1" si="43"/>
        <v>2.1</v>
      </c>
      <c r="Z269" t="str">
        <f t="shared" ca="1" si="42"/>
        <v>Yum! Coffee and a morning treat!</v>
      </c>
    </row>
    <row r="270" spans="14:26" x14ac:dyDescent="0.25">
      <c r="N270" s="1">
        <f ca="1">N269+RANDBETWEEN(1,'PROFILE DATA'!B$40)</f>
        <v>43949</v>
      </c>
      <c r="O270">
        <f t="shared" ca="1" si="39"/>
        <v>2.44</v>
      </c>
      <c r="P270">
        <f t="shared" ca="1" si="41"/>
        <v>5</v>
      </c>
      <c r="Q270" t="str">
        <f t="shared" ca="1" si="40"/>
        <v>Time for a snack!</v>
      </c>
      <c r="X270" s="1">
        <f ca="1">X269+RANDBETWEEN(1,'PROFILE DATA'!B$41)</f>
        <v>43628</v>
      </c>
      <c r="Y270">
        <f t="shared" ca="1" si="43"/>
        <v>3.77</v>
      </c>
      <c r="Z270" t="str">
        <f t="shared" ca="1" si="42"/>
        <v>Yum! Coffee and a morning treat!</v>
      </c>
    </row>
    <row r="271" spans="14:26" x14ac:dyDescent="0.25">
      <c r="N271" s="1">
        <f ca="1">N270+RANDBETWEEN(1,'PROFILE DATA'!B$40)</f>
        <v>43950</v>
      </c>
      <c r="O271">
        <f t="shared" ca="1" si="39"/>
        <v>2.94</v>
      </c>
      <c r="P271">
        <f t="shared" ca="1" si="41"/>
        <v>5</v>
      </c>
      <c r="Q271" t="str">
        <f t="shared" ca="1" si="40"/>
        <v>Time for a snack!</v>
      </c>
      <c r="X271" s="1">
        <f ca="1">X270+RANDBETWEEN(1,'PROFILE DATA'!B$41)</f>
        <v>43630</v>
      </c>
      <c r="Y271">
        <f t="shared" ca="1" si="43"/>
        <v>2.2000000000000002</v>
      </c>
      <c r="Z271" t="str">
        <f t="shared" ca="1" si="42"/>
        <v>Yum! Coffee and a morning treat!</v>
      </c>
    </row>
    <row r="272" spans="14:26" x14ac:dyDescent="0.25">
      <c r="N272" s="1">
        <f ca="1">N271+RANDBETWEEN(1,'PROFILE DATA'!B$40)</f>
        <v>43955</v>
      </c>
      <c r="O272">
        <f t="shared" ca="1" si="39"/>
        <v>3.51</v>
      </c>
      <c r="P272">
        <f t="shared" ca="1" si="41"/>
        <v>5</v>
      </c>
      <c r="Q272" t="str">
        <f t="shared" ca="1" si="40"/>
        <v>Time for a snack!</v>
      </c>
      <c r="X272" s="1">
        <f ca="1">X271+RANDBETWEEN(1,'PROFILE DATA'!B$41)</f>
        <v>43632</v>
      </c>
      <c r="Y272">
        <f t="shared" ca="1" si="43"/>
        <v>2.92</v>
      </c>
      <c r="Z272" t="str">
        <f t="shared" ca="1" si="42"/>
        <v>Yum! Coffee and a morning treat!</v>
      </c>
    </row>
    <row r="273" spans="14:26" x14ac:dyDescent="0.25">
      <c r="N273" s="1">
        <f ca="1">N272+RANDBETWEEN(1,'PROFILE DATA'!B$40)</f>
        <v>43958</v>
      </c>
      <c r="O273">
        <f t="shared" ca="1" si="39"/>
        <v>1.79</v>
      </c>
      <c r="P273">
        <f t="shared" ca="1" si="41"/>
        <v>1</v>
      </c>
      <c r="Q273" t="str">
        <f t="shared" ca="1" si="40"/>
        <v>Satisfy a snack craving.</v>
      </c>
      <c r="X273" s="1">
        <f ca="1">X272+RANDBETWEEN(1,'PROFILE DATA'!B$41)</f>
        <v>43635</v>
      </c>
      <c r="Y273">
        <f t="shared" ca="1" si="43"/>
        <v>2.9</v>
      </c>
      <c r="Z273" t="str">
        <f t="shared" ca="1" si="42"/>
        <v>Yum! Coffee and a morning treat!</v>
      </c>
    </row>
    <row r="274" spans="14:26" x14ac:dyDescent="0.25">
      <c r="N274" s="1">
        <f ca="1">N273+RANDBETWEEN(1,'PROFILE DATA'!B$40)</f>
        <v>43960</v>
      </c>
      <c r="O274">
        <f t="shared" ca="1" si="39"/>
        <v>2.63</v>
      </c>
      <c r="P274">
        <f t="shared" ca="1" si="41"/>
        <v>4</v>
      </c>
      <c r="Q274" t="str">
        <f t="shared" ca="1" si="40"/>
        <v>Treat yourself to a yummy snack</v>
      </c>
      <c r="X274" s="1">
        <f ca="1">X273+RANDBETWEEN(1,'PROFILE DATA'!B$41)</f>
        <v>43636</v>
      </c>
      <c r="Y274">
        <f t="shared" ca="1" si="43"/>
        <v>2.1</v>
      </c>
      <c r="Z274" t="str">
        <f t="shared" ca="1" si="42"/>
        <v>Yum! Coffee and a morning treat!</v>
      </c>
    </row>
    <row r="275" spans="14:26" x14ac:dyDescent="0.25">
      <c r="N275" s="1">
        <f ca="1">N274+RANDBETWEEN(1,'PROFILE DATA'!B$40)</f>
        <v>43962</v>
      </c>
      <c r="O275">
        <f t="shared" ca="1" si="39"/>
        <v>3.93</v>
      </c>
      <c r="P275">
        <f t="shared" ca="1" si="41"/>
        <v>4</v>
      </c>
      <c r="Q275" t="str">
        <f t="shared" ca="1" si="40"/>
        <v>Treat yourself to a yummy snack</v>
      </c>
      <c r="X275" s="1">
        <f ca="1">X274+RANDBETWEEN(1,'PROFILE DATA'!B$41)</f>
        <v>43639</v>
      </c>
      <c r="Y275">
        <f t="shared" ca="1" si="43"/>
        <v>1.42</v>
      </c>
      <c r="Z275" t="str">
        <f t="shared" ca="1" si="42"/>
        <v>Start the day with some coffee.</v>
      </c>
    </row>
    <row r="276" spans="14:26" x14ac:dyDescent="0.25">
      <c r="N276" s="1">
        <f ca="1">N275+RANDBETWEEN(1,'PROFILE DATA'!B$40)</f>
        <v>43966</v>
      </c>
      <c r="O276">
        <f t="shared" ca="1" si="39"/>
        <v>3.37</v>
      </c>
      <c r="P276">
        <f t="shared" ca="1" si="41"/>
        <v>4</v>
      </c>
      <c r="Q276" t="str">
        <f t="shared" ca="1" si="40"/>
        <v>Treat yourself to a yummy snack</v>
      </c>
      <c r="X276" s="1">
        <f ca="1">X275+RANDBETWEEN(1,'PROFILE DATA'!B$41)</f>
        <v>43642</v>
      </c>
      <c r="Y276">
        <f t="shared" ca="1" si="43"/>
        <v>2.8</v>
      </c>
      <c r="Z276" t="str">
        <f t="shared" ca="1" si="42"/>
        <v>Yum! Coffee and a morning treat!</v>
      </c>
    </row>
    <row r="277" spans="14:26" x14ac:dyDescent="0.25">
      <c r="N277" s="1">
        <f ca="1">N276+RANDBETWEEN(1,'PROFILE DATA'!B$40)</f>
        <v>43967</v>
      </c>
      <c r="O277">
        <f t="shared" ca="1" si="39"/>
        <v>3.22</v>
      </c>
      <c r="P277">
        <f t="shared" ca="1" si="41"/>
        <v>3</v>
      </c>
      <c r="Q277" t="str">
        <f t="shared" ca="1" si="40"/>
        <v>Get a snack to make your hunger go away.</v>
      </c>
      <c r="X277" s="1">
        <f ca="1">X276+RANDBETWEEN(1,'PROFILE DATA'!B$41)</f>
        <v>43643</v>
      </c>
      <c r="Y277">
        <f t="shared" ca="1" si="43"/>
        <v>3.3</v>
      </c>
      <c r="Z277" t="str">
        <f t="shared" ca="1" si="42"/>
        <v>Yum! Coffee and a morning treat!</v>
      </c>
    </row>
    <row r="278" spans="14:26" x14ac:dyDescent="0.25">
      <c r="N278" s="1">
        <f ca="1">N277+RANDBETWEEN(1,'PROFILE DATA'!B$40)</f>
        <v>43968</v>
      </c>
      <c r="O278">
        <f t="shared" ca="1" si="39"/>
        <v>3.34</v>
      </c>
      <c r="P278">
        <f t="shared" ca="1" si="41"/>
        <v>1</v>
      </c>
      <c r="Q278" t="str">
        <f t="shared" ca="1" si="40"/>
        <v>Satisfy a snack craving.</v>
      </c>
      <c r="X278" s="1">
        <f ca="1">X277+RANDBETWEEN(1,'PROFILE DATA'!B$41)</f>
        <v>43646</v>
      </c>
      <c r="Y278">
        <f t="shared" ca="1" si="43"/>
        <v>1.1100000000000001</v>
      </c>
      <c r="Z278" t="str">
        <f t="shared" ca="1" si="42"/>
        <v>Start the day with some coffee.</v>
      </c>
    </row>
    <row r="279" spans="14:26" x14ac:dyDescent="0.25">
      <c r="N279" s="1">
        <f ca="1">N278+RANDBETWEEN(1,'PROFILE DATA'!B$40)</f>
        <v>43969</v>
      </c>
      <c r="O279">
        <f t="shared" ca="1" si="39"/>
        <v>3.01</v>
      </c>
      <c r="P279">
        <f t="shared" ca="1" si="41"/>
        <v>4</v>
      </c>
      <c r="Q279" t="str">
        <f t="shared" ca="1" si="40"/>
        <v>Treat yourself to a yummy snack</v>
      </c>
      <c r="X279" s="1">
        <f ca="1">X278+RANDBETWEEN(1,'PROFILE DATA'!B$41)</f>
        <v>43649</v>
      </c>
      <c r="Y279">
        <f t="shared" ca="1" si="43"/>
        <v>2.96</v>
      </c>
      <c r="Z279" t="str">
        <f t="shared" ca="1" si="42"/>
        <v>Yum! Coffee and a morning treat!</v>
      </c>
    </row>
    <row r="280" spans="14:26" x14ac:dyDescent="0.25">
      <c r="N280" s="1">
        <f ca="1">N279+RANDBETWEEN(1,'PROFILE DATA'!B$40)</f>
        <v>43971</v>
      </c>
      <c r="O280">
        <f t="shared" ca="1" si="39"/>
        <v>3.29</v>
      </c>
      <c r="P280">
        <f t="shared" ca="1" si="41"/>
        <v>1</v>
      </c>
      <c r="Q280" t="str">
        <f t="shared" ca="1" si="40"/>
        <v>Satisfy a snack craving.</v>
      </c>
      <c r="X280" s="1">
        <f ca="1">X279+RANDBETWEEN(1,'PROFILE DATA'!B$41)</f>
        <v>43652</v>
      </c>
      <c r="Y280">
        <f t="shared" ca="1" si="43"/>
        <v>3.52</v>
      </c>
      <c r="Z280" t="str">
        <f t="shared" ca="1" si="42"/>
        <v>Yum! Coffee and a morning treat!</v>
      </c>
    </row>
    <row r="281" spans="14:26" x14ac:dyDescent="0.25">
      <c r="N281" s="1">
        <f ca="1">N280+RANDBETWEEN(1,'PROFILE DATA'!B$40)</f>
        <v>43974</v>
      </c>
      <c r="O281">
        <f t="shared" ca="1" si="39"/>
        <v>3.82</v>
      </c>
      <c r="P281">
        <f t="shared" ca="1" si="41"/>
        <v>3</v>
      </c>
      <c r="Q281" t="str">
        <f t="shared" ca="1" si="40"/>
        <v>Get a snack to make your hunger go away.</v>
      </c>
      <c r="X281" s="1">
        <f ca="1">X280+RANDBETWEEN(1,'PROFILE DATA'!B$41)</f>
        <v>43654</v>
      </c>
      <c r="Y281">
        <f t="shared" ca="1" si="43"/>
        <v>1.87</v>
      </c>
      <c r="Z281" t="str">
        <f t="shared" ca="1" si="42"/>
        <v>Start the day with some coffee.</v>
      </c>
    </row>
    <row r="282" spans="14:26" x14ac:dyDescent="0.25">
      <c r="N282" s="1">
        <f ca="1">N281+RANDBETWEEN(1,'PROFILE DATA'!B$40)</f>
        <v>43979</v>
      </c>
      <c r="O282">
        <f t="shared" ca="1" si="39"/>
        <v>3.69</v>
      </c>
      <c r="P282">
        <f t="shared" ca="1" si="41"/>
        <v>2</v>
      </c>
      <c r="Q282" t="str">
        <f t="shared" ca="1" si="40"/>
        <v>Buy something sweet.</v>
      </c>
      <c r="X282" s="1">
        <f ca="1">X281+RANDBETWEEN(1,'PROFILE DATA'!B$41)</f>
        <v>43657</v>
      </c>
      <c r="Y282">
        <f t="shared" ca="1" si="43"/>
        <v>2.58</v>
      </c>
      <c r="Z282" t="str">
        <f t="shared" ca="1" si="42"/>
        <v>Yum! Coffee and a morning treat!</v>
      </c>
    </row>
    <row r="283" spans="14:26" x14ac:dyDescent="0.25">
      <c r="N283" s="1">
        <f ca="1">N282+RANDBETWEEN(1,'PROFILE DATA'!B$40)</f>
        <v>43984</v>
      </c>
      <c r="O283">
        <f t="shared" ca="1" si="39"/>
        <v>2.66</v>
      </c>
      <c r="P283">
        <f t="shared" ca="1" si="41"/>
        <v>5</v>
      </c>
      <c r="Q283" t="str">
        <f t="shared" ca="1" si="40"/>
        <v>Time for a snack!</v>
      </c>
      <c r="X283" s="1">
        <f ca="1">X282+RANDBETWEEN(1,'PROFILE DATA'!B$41)</f>
        <v>43660</v>
      </c>
      <c r="Y283">
        <f t="shared" ca="1" si="43"/>
        <v>2</v>
      </c>
      <c r="Z283" t="str">
        <f t="shared" ca="1" si="42"/>
        <v>Start the day with some coffee.</v>
      </c>
    </row>
    <row r="284" spans="14:26" x14ac:dyDescent="0.25">
      <c r="N284" s="1">
        <f ca="1">N283+RANDBETWEEN(1,'PROFILE DATA'!B$40)</f>
        <v>43988</v>
      </c>
      <c r="O284">
        <f t="shared" ca="1" si="39"/>
        <v>3.46</v>
      </c>
      <c r="P284">
        <f t="shared" ca="1" si="41"/>
        <v>4</v>
      </c>
      <c r="Q284" t="str">
        <f t="shared" ca="1" si="40"/>
        <v>Treat yourself to a yummy snack</v>
      </c>
      <c r="X284" s="1">
        <f ca="1">X283+RANDBETWEEN(1,'PROFILE DATA'!B$41)</f>
        <v>43663</v>
      </c>
      <c r="Y284">
        <f t="shared" ca="1" si="43"/>
        <v>1.92</v>
      </c>
      <c r="Z284" t="str">
        <f t="shared" ca="1" si="42"/>
        <v>Start the day with some coffee.</v>
      </c>
    </row>
    <row r="285" spans="14:26" x14ac:dyDescent="0.25">
      <c r="N285" s="1">
        <f ca="1">N284+RANDBETWEEN(1,'PROFILE DATA'!B$40)</f>
        <v>43993</v>
      </c>
      <c r="O285">
        <f t="shared" ca="1" si="39"/>
        <v>3.48</v>
      </c>
      <c r="P285">
        <f t="shared" ca="1" si="41"/>
        <v>5</v>
      </c>
      <c r="Q285" t="str">
        <f t="shared" ca="1" si="40"/>
        <v>Time for a snack!</v>
      </c>
      <c r="X285" s="1">
        <f ca="1">X284+RANDBETWEEN(1,'PROFILE DATA'!B$41)</f>
        <v>43665</v>
      </c>
      <c r="Y285">
        <f t="shared" ca="1" si="43"/>
        <v>2.0299999999999998</v>
      </c>
      <c r="Z285" t="str">
        <f t="shared" ca="1" si="42"/>
        <v>Start the day with some coffee.</v>
      </c>
    </row>
    <row r="286" spans="14:26" x14ac:dyDescent="0.25">
      <c r="N286" s="1">
        <f ca="1">N285+RANDBETWEEN(1,'PROFILE DATA'!B$40)</f>
        <v>43994</v>
      </c>
      <c r="O286">
        <f t="shared" ca="1" si="39"/>
        <v>3.63</v>
      </c>
      <c r="P286">
        <f t="shared" ca="1" si="41"/>
        <v>3</v>
      </c>
      <c r="Q286" t="str">
        <f t="shared" ca="1" si="40"/>
        <v>Get a snack to make your hunger go away.</v>
      </c>
      <c r="X286" s="1">
        <f ca="1">X285+RANDBETWEEN(1,'PROFILE DATA'!B$41)</f>
        <v>43666</v>
      </c>
      <c r="Y286">
        <f t="shared" ca="1" si="43"/>
        <v>3.05</v>
      </c>
      <c r="Z286" t="str">
        <f t="shared" ca="1" si="42"/>
        <v>Yum! Coffee and a morning treat!</v>
      </c>
    </row>
    <row r="287" spans="14:26" x14ac:dyDescent="0.25">
      <c r="N287" s="1">
        <f ca="1">N286+RANDBETWEEN(1,'PROFILE DATA'!B$40)</f>
        <v>43999</v>
      </c>
      <c r="O287">
        <f t="shared" ca="1" si="39"/>
        <v>3.85</v>
      </c>
      <c r="P287">
        <f t="shared" ca="1" si="41"/>
        <v>4</v>
      </c>
      <c r="Q287" t="str">
        <f t="shared" ca="1" si="40"/>
        <v>Treat yourself to a yummy snack</v>
      </c>
      <c r="X287" s="1">
        <f ca="1">X286+RANDBETWEEN(1,'PROFILE DATA'!B$41)</f>
        <v>43667</v>
      </c>
      <c r="Y287">
        <f t="shared" ca="1" si="43"/>
        <v>3.55</v>
      </c>
      <c r="Z287" t="str">
        <f t="shared" ca="1" si="42"/>
        <v>Yum! Coffee and a morning treat!</v>
      </c>
    </row>
    <row r="288" spans="14:26" x14ac:dyDescent="0.25">
      <c r="N288" s="1">
        <f ca="1">N287+RANDBETWEEN(1,'PROFILE DATA'!B$40)</f>
        <v>44002</v>
      </c>
      <c r="O288">
        <f t="shared" ca="1" si="39"/>
        <v>1.64</v>
      </c>
      <c r="P288">
        <f t="shared" ca="1" si="41"/>
        <v>4</v>
      </c>
      <c r="Q288" t="str">
        <f t="shared" ca="1" si="40"/>
        <v>Treat yourself to a yummy snack</v>
      </c>
      <c r="X288" s="1">
        <f ca="1">X287+RANDBETWEEN(1,'PROFILE DATA'!B$41)</f>
        <v>43669</v>
      </c>
      <c r="Y288">
        <f t="shared" ca="1" si="43"/>
        <v>3.67</v>
      </c>
      <c r="Z288" t="str">
        <f t="shared" ca="1" si="42"/>
        <v>Yum! Coffee and a morning treat!</v>
      </c>
    </row>
    <row r="289" spans="14:26" x14ac:dyDescent="0.25">
      <c r="N289" s="1">
        <f ca="1">N288+RANDBETWEEN(1,'PROFILE DATA'!B$40)</f>
        <v>44005</v>
      </c>
      <c r="O289">
        <f t="shared" ca="1" si="39"/>
        <v>2.09</v>
      </c>
      <c r="P289">
        <f t="shared" ca="1" si="41"/>
        <v>5</v>
      </c>
      <c r="Q289" t="str">
        <f t="shared" ca="1" si="40"/>
        <v>Time for a snack!</v>
      </c>
      <c r="X289" s="1">
        <f ca="1">X288+RANDBETWEEN(1,'PROFILE DATA'!B$41)</f>
        <v>43671</v>
      </c>
      <c r="Y289">
        <f t="shared" ca="1" si="43"/>
        <v>3.36</v>
      </c>
      <c r="Z289" t="str">
        <f t="shared" ca="1" si="42"/>
        <v>Yum! Coffee and a morning treat!</v>
      </c>
    </row>
    <row r="290" spans="14:26" x14ac:dyDescent="0.25">
      <c r="N290" s="1">
        <f ca="1">N289+RANDBETWEEN(1,'PROFILE DATA'!B$40)</f>
        <v>44010</v>
      </c>
      <c r="O290">
        <f t="shared" ca="1" si="39"/>
        <v>3.37</v>
      </c>
      <c r="P290">
        <f t="shared" ca="1" si="41"/>
        <v>1</v>
      </c>
      <c r="Q290" t="str">
        <f t="shared" ca="1" si="40"/>
        <v>Satisfy a snack craving.</v>
      </c>
      <c r="X290" s="1">
        <f ca="1">X289+RANDBETWEEN(1,'PROFILE DATA'!B$41)</f>
        <v>43673</v>
      </c>
      <c r="Y290">
        <f t="shared" ca="1" si="43"/>
        <v>2.82</v>
      </c>
      <c r="Z290" t="str">
        <f t="shared" ca="1" si="42"/>
        <v>Yum! Coffee and a morning treat!</v>
      </c>
    </row>
    <row r="291" spans="14:26" x14ac:dyDescent="0.25">
      <c r="N291" s="1">
        <f ca="1">N290+RANDBETWEEN(1,'PROFILE DATA'!B$40)</f>
        <v>44012</v>
      </c>
      <c r="O291">
        <f t="shared" ca="1" si="39"/>
        <v>3.26</v>
      </c>
      <c r="P291">
        <f t="shared" ca="1" si="41"/>
        <v>2</v>
      </c>
      <c r="Q291" t="str">
        <f t="shared" ca="1" si="40"/>
        <v>Buy something sweet.</v>
      </c>
      <c r="X291" s="1">
        <f ca="1">X290+RANDBETWEEN(1,'PROFILE DATA'!B$41)</f>
        <v>43675</v>
      </c>
      <c r="Y291">
        <f t="shared" ca="1" si="43"/>
        <v>1.32</v>
      </c>
      <c r="Z291" t="str">
        <f t="shared" ca="1" si="42"/>
        <v>Start the day with some coffee.</v>
      </c>
    </row>
    <row r="292" spans="14:26" x14ac:dyDescent="0.25">
      <c r="N292" s="1">
        <f ca="1">N291+RANDBETWEEN(1,'PROFILE DATA'!B$40)</f>
        <v>44016</v>
      </c>
      <c r="O292">
        <f t="shared" ca="1" si="39"/>
        <v>3.53</v>
      </c>
      <c r="P292">
        <f t="shared" ca="1" si="41"/>
        <v>2</v>
      </c>
      <c r="Q292" t="str">
        <f t="shared" ca="1" si="40"/>
        <v>Buy something sweet.</v>
      </c>
      <c r="X292" s="1">
        <f ca="1">X291+RANDBETWEEN(1,'PROFILE DATA'!B$41)</f>
        <v>43676</v>
      </c>
      <c r="Y292">
        <f t="shared" ca="1" si="43"/>
        <v>2.64</v>
      </c>
      <c r="Z292" t="str">
        <f t="shared" ca="1" si="42"/>
        <v>Yum! Coffee and a morning treat!</v>
      </c>
    </row>
    <row r="293" spans="14:26" x14ac:dyDescent="0.25">
      <c r="N293" s="1">
        <f ca="1">N292+RANDBETWEEN(1,'PROFILE DATA'!B$40)</f>
        <v>44017</v>
      </c>
      <c r="O293">
        <f t="shared" ref="O293:O356" ca="1" si="44">RANDBETWEEN(100*L$12,100*L$13)/100</f>
        <v>3.41</v>
      </c>
      <c r="P293">
        <f t="shared" ca="1" si="41"/>
        <v>3</v>
      </c>
      <c r="Q293" t="str">
        <f t="shared" ca="1" si="40"/>
        <v>Get a snack to make your hunger go away.</v>
      </c>
      <c r="X293" s="1">
        <f ca="1">X292+RANDBETWEEN(1,'PROFILE DATA'!B$41)</f>
        <v>43679</v>
      </c>
      <c r="Y293">
        <f t="shared" ca="1" si="43"/>
        <v>3.88</v>
      </c>
      <c r="Z293" t="str">
        <f t="shared" ca="1" si="42"/>
        <v>Yum! Coffee and a morning treat!</v>
      </c>
    </row>
    <row r="294" spans="14:26" x14ac:dyDescent="0.25">
      <c r="N294" s="1">
        <f ca="1">N293+RANDBETWEEN(1,'PROFILE DATA'!B$40)</f>
        <v>44021</v>
      </c>
      <c r="O294">
        <f t="shared" ca="1" si="44"/>
        <v>2.02</v>
      </c>
      <c r="P294">
        <f t="shared" ca="1" si="41"/>
        <v>3</v>
      </c>
      <c r="Q294" t="str">
        <f t="shared" ca="1" si="40"/>
        <v>Get a snack to make your hunger go away.</v>
      </c>
      <c r="X294" s="1">
        <f ca="1">X293+RANDBETWEEN(1,'PROFILE DATA'!B$41)</f>
        <v>43681</v>
      </c>
      <c r="Y294">
        <f t="shared" ca="1" si="43"/>
        <v>1.27</v>
      </c>
      <c r="Z294" t="str">
        <f t="shared" ca="1" si="42"/>
        <v>Start the day with some coffee.</v>
      </c>
    </row>
    <row r="295" spans="14:26" x14ac:dyDescent="0.25">
      <c r="N295" s="1">
        <f ca="1">N294+RANDBETWEEN(1,'PROFILE DATA'!B$40)</f>
        <v>44024</v>
      </c>
      <c r="O295">
        <f t="shared" ca="1" si="44"/>
        <v>3.89</v>
      </c>
      <c r="P295">
        <f t="shared" ca="1" si="41"/>
        <v>1</v>
      </c>
      <c r="Q295" t="str">
        <f t="shared" ca="1" si="40"/>
        <v>Satisfy a snack craving.</v>
      </c>
      <c r="X295" s="1">
        <f ca="1">X294+RANDBETWEEN(1,'PROFILE DATA'!B$41)</f>
        <v>43683</v>
      </c>
      <c r="Y295">
        <f t="shared" ca="1" si="43"/>
        <v>1.76</v>
      </c>
      <c r="Z295" t="str">
        <f t="shared" ca="1" si="42"/>
        <v>Start the day with some coffee.</v>
      </c>
    </row>
    <row r="296" spans="14:26" x14ac:dyDescent="0.25">
      <c r="N296" s="1">
        <f ca="1">N295+RANDBETWEEN(1,'PROFILE DATA'!B$40)</f>
        <v>44029</v>
      </c>
      <c r="O296">
        <f t="shared" ca="1" si="44"/>
        <v>3.05</v>
      </c>
      <c r="P296">
        <f t="shared" ca="1" si="41"/>
        <v>3</v>
      </c>
      <c r="Q296" t="str">
        <f t="shared" ca="1" si="40"/>
        <v>Get a snack to make your hunger go away.</v>
      </c>
      <c r="X296" s="1">
        <f ca="1">X295+RANDBETWEEN(1,'PROFILE DATA'!B$41)</f>
        <v>43686</v>
      </c>
      <c r="Y296">
        <f t="shared" ca="1" si="43"/>
        <v>1</v>
      </c>
      <c r="Z296" t="str">
        <f t="shared" ca="1" si="42"/>
        <v>Start the day with some coffee.</v>
      </c>
    </row>
    <row r="297" spans="14:26" x14ac:dyDescent="0.25">
      <c r="N297" s="1">
        <f ca="1">N296+RANDBETWEEN(1,'PROFILE DATA'!B$40)</f>
        <v>44034</v>
      </c>
      <c r="O297">
        <f t="shared" ca="1" si="44"/>
        <v>2.13</v>
      </c>
      <c r="P297">
        <f t="shared" ca="1" si="41"/>
        <v>5</v>
      </c>
      <c r="Q297" t="str">
        <f t="shared" ca="1" si="40"/>
        <v>Time for a snack!</v>
      </c>
      <c r="X297" s="1">
        <f ca="1">X296+RANDBETWEEN(1,'PROFILE DATA'!B$41)</f>
        <v>43687</v>
      </c>
      <c r="Y297">
        <f t="shared" ca="1" si="43"/>
        <v>2.21</v>
      </c>
      <c r="Z297" t="str">
        <f t="shared" ca="1" si="42"/>
        <v>Yum! Coffee and a morning treat!</v>
      </c>
    </row>
    <row r="298" spans="14:26" x14ac:dyDescent="0.25">
      <c r="N298" s="1">
        <f ca="1">N297+RANDBETWEEN(1,'PROFILE DATA'!B$40)</f>
        <v>44035</v>
      </c>
      <c r="O298">
        <f t="shared" ca="1" si="44"/>
        <v>2.46</v>
      </c>
      <c r="P298">
        <f t="shared" ca="1" si="41"/>
        <v>2</v>
      </c>
      <c r="Q298" t="str">
        <f t="shared" ca="1" si="40"/>
        <v>Buy something sweet.</v>
      </c>
      <c r="X298" s="1">
        <f ca="1">X297+RANDBETWEEN(1,'PROFILE DATA'!B$41)</f>
        <v>43689</v>
      </c>
      <c r="Y298">
        <f t="shared" ca="1" si="43"/>
        <v>2.13</v>
      </c>
      <c r="Z298" t="str">
        <f t="shared" ca="1" si="42"/>
        <v>Yum! Coffee and a morning treat!</v>
      </c>
    </row>
    <row r="299" spans="14:26" x14ac:dyDescent="0.25">
      <c r="N299" s="1">
        <f ca="1">N298+RANDBETWEEN(1,'PROFILE DATA'!B$40)</f>
        <v>44039</v>
      </c>
      <c r="O299">
        <f t="shared" ca="1" si="44"/>
        <v>1.72</v>
      </c>
      <c r="P299">
        <f t="shared" ca="1" si="41"/>
        <v>5</v>
      </c>
      <c r="Q299" t="str">
        <f t="shared" ca="1" si="40"/>
        <v>Time for a snack!</v>
      </c>
      <c r="X299" s="1">
        <f ca="1">X298+RANDBETWEEN(1,'PROFILE DATA'!B$41)</f>
        <v>43692</v>
      </c>
      <c r="Y299">
        <f t="shared" ca="1" si="43"/>
        <v>2.75</v>
      </c>
      <c r="Z299" t="str">
        <f t="shared" ca="1" si="42"/>
        <v>Yum! Coffee and a morning treat!</v>
      </c>
    </row>
    <row r="300" spans="14:26" x14ac:dyDescent="0.25">
      <c r="N300" s="1">
        <f ca="1">N299+RANDBETWEEN(1,'PROFILE DATA'!B$40)</f>
        <v>44043</v>
      </c>
      <c r="O300">
        <f t="shared" ca="1" si="44"/>
        <v>2.34</v>
      </c>
      <c r="P300">
        <f t="shared" ca="1" si="41"/>
        <v>1</v>
      </c>
      <c r="Q300" t="str">
        <f t="shared" ca="1" si="40"/>
        <v>Satisfy a snack craving.</v>
      </c>
      <c r="X300" s="1">
        <f ca="1">X299+RANDBETWEEN(1,'PROFILE DATA'!B$41)</f>
        <v>43693</v>
      </c>
      <c r="Y300">
        <f t="shared" ca="1" si="43"/>
        <v>1.1299999999999999</v>
      </c>
      <c r="Z300" t="str">
        <f t="shared" ca="1" si="42"/>
        <v>Start the day with some coffee.</v>
      </c>
    </row>
    <row r="301" spans="14:26" x14ac:dyDescent="0.25">
      <c r="N301" s="1">
        <f ca="1">N300+RANDBETWEEN(1,'PROFILE DATA'!B$40)</f>
        <v>44044</v>
      </c>
      <c r="O301">
        <f t="shared" ca="1" si="44"/>
        <v>3.05</v>
      </c>
      <c r="P301">
        <f t="shared" ca="1" si="41"/>
        <v>3</v>
      </c>
      <c r="Q301" t="str">
        <f t="shared" ca="1" si="40"/>
        <v>Get a snack to make your hunger go away.</v>
      </c>
      <c r="X301" s="1">
        <f ca="1">X300+RANDBETWEEN(1,'PROFILE DATA'!B$41)</f>
        <v>43695</v>
      </c>
      <c r="Y301">
        <f t="shared" ca="1" si="43"/>
        <v>2.4900000000000002</v>
      </c>
      <c r="Z301" t="str">
        <f t="shared" ca="1" si="42"/>
        <v>Yum! Coffee and a morning treat!</v>
      </c>
    </row>
    <row r="302" spans="14:26" x14ac:dyDescent="0.25">
      <c r="N302" s="1">
        <f ca="1">N301+RANDBETWEEN(1,'PROFILE DATA'!B$40)</f>
        <v>44049</v>
      </c>
      <c r="O302">
        <f t="shared" ca="1" si="44"/>
        <v>3.15</v>
      </c>
      <c r="P302">
        <f t="shared" ca="1" si="41"/>
        <v>2</v>
      </c>
      <c r="Q302" t="str">
        <f t="shared" ca="1" si="40"/>
        <v>Buy something sweet.</v>
      </c>
      <c r="X302" s="1">
        <f ca="1">X301+RANDBETWEEN(1,'PROFILE DATA'!B$41)</f>
        <v>43697</v>
      </c>
      <c r="Y302">
        <f t="shared" ca="1" si="43"/>
        <v>2.94</v>
      </c>
      <c r="Z302" t="str">
        <f t="shared" ca="1" si="42"/>
        <v>Yum! Coffee and a morning treat!</v>
      </c>
    </row>
    <row r="303" spans="14:26" x14ac:dyDescent="0.25">
      <c r="N303" s="1">
        <f ca="1">N302+RANDBETWEEN(1,'PROFILE DATA'!B$40)</f>
        <v>44052</v>
      </c>
      <c r="O303">
        <f t="shared" ca="1" si="44"/>
        <v>2.1800000000000002</v>
      </c>
      <c r="P303">
        <f t="shared" ca="1" si="41"/>
        <v>4</v>
      </c>
      <c r="Q303" t="str">
        <f t="shared" ca="1" si="40"/>
        <v>Treat yourself to a yummy snack</v>
      </c>
      <c r="X303" s="1">
        <f ca="1">X302+RANDBETWEEN(1,'PROFILE DATA'!B$41)</f>
        <v>43700</v>
      </c>
      <c r="Y303">
        <f t="shared" ca="1" si="43"/>
        <v>3.76</v>
      </c>
      <c r="Z303" t="str">
        <f t="shared" ca="1" si="42"/>
        <v>Yum! Coffee and a morning treat!</v>
      </c>
    </row>
    <row r="304" spans="14:26" x14ac:dyDescent="0.25">
      <c r="N304" s="1">
        <f ca="1">N303+RANDBETWEEN(1,'PROFILE DATA'!B$40)</f>
        <v>44055</v>
      </c>
      <c r="O304">
        <f t="shared" ca="1" si="44"/>
        <v>2.2000000000000002</v>
      </c>
      <c r="P304">
        <f t="shared" ca="1" si="41"/>
        <v>1</v>
      </c>
      <c r="Q304" t="str">
        <f t="shared" ca="1" si="40"/>
        <v>Satisfy a snack craving.</v>
      </c>
      <c r="X304" s="1">
        <f ca="1">X303+RANDBETWEEN(1,'PROFILE DATA'!B$41)</f>
        <v>43701</v>
      </c>
      <c r="Y304">
        <f t="shared" ca="1" si="43"/>
        <v>3.46</v>
      </c>
      <c r="Z304" t="str">
        <f t="shared" ca="1" si="42"/>
        <v>Yum! Coffee and a morning treat!</v>
      </c>
    </row>
    <row r="305" spans="14:26" x14ac:dyDescent="0.25">
      <c r="N305" s="1">
        <f ca="1">N304+RANDBETWEEN(1,'PROFILE DATA'!B$40)</f>
        <v>44059</v>
      </c>
      <c r="O305">
        <f t="shared" ca="1" si="44"/>
        <v>2.71</v>
      </c>
      <c r="P305">
        <f t="shared" ca="1" si="41"/>
        <v>4</v>
      </c>
      <c r="Q305" t="str">
        <f t="shared" ca="1" si="40"/>
        <v>Treat yourself to a yummy snack</v>
      </c>
      <c r="X305" s="1">
        <f ca="1">X304+RANDBETWEEN(1,'PROFILE DATA'!B$41)</f>
        <v>43702</v>
      </c>
      <c r="Y305">
        <f t="shared" ca="1" si="43"/>
        <v>2.97</v>
      </c>
      <c r="Z305" t="str">
        <f t="shared" ca="1" si="42"/>
        <v>Yum! Coffee and a morning treat!</v>
      </c>
    </row>
    <row r="306" spans="14:26" x14ac:dyDescent="0.25">
      <c r="N306" s="1">
        <f ca="1">N305+RANDBETWEEN(1,'PROFILE DATA'!B$40)</f>
        <v>44063</v>
      </c>
      <c r="O306">
        <f t="shared" ca="1" si="44"/>
        <v>3.26</v>
      </c>
      <c r="P306">
        <f t="shared" ca="1" si="41"/>
        <v>2</v>
      </c>
      <c r="Q306" t="str">
        <f t="shared" ca="1" si="40"/>
        <v>Buy something sweet.</v>
      </c>
      <c r="X306" s="1">
        <f ca="1">X305+RANDBETWEEN(1,'PROFILE DATA'!B$41)</f>
        <v>43705</v>
      </c>
      <c r="Y306">
        <f t="shared" ca="1" si="43"/>
        <v>1.1499999999999999</v>
      </c>
      <c r="Z306" t="str">
        <f t="shared" ca="1" si="42"/>
        <v>Start the day with some coffee.</v>
      </c>
    </row>
    <row r="307" spans="14:26" x14ac:dyDescent="0.25">
      <c r="N307" s="1">
        <f ca="1">N306+RANDBETWEEN(1,'PROFILE DATA'!B$40)</f>
        <v>44065</v>
      </c>
      <c r="O307">
        <f t="shared" ca="1" si="44"/>
        <v>2.72</v>
      </c>
      <c r="P307">
        <f t="shared" ca="1" si="41"/>
        <v>3</v>
      </c>
      <c r="Q307" t="str">
        <f t="shared" ca="1" si="40"/>
        <v>Get a snack to make your hunger go away.</v>
      </c>
      <c r="X307" s="1">
        <f ca="1">X306+RANDBETWEEN(1,'PROFILE DATA'!B$41)</f>
        <v>43706</v>
      </c>
      <c r="Y307">
        <f t="shared" ca="1" si="43"/>
        <v>3.77</v>
      </c>
      <c r="Z307" t="str">
        <f t="shared" ca="1" si="42"/>
        <v>Yum! Coffee and a morning treat!</v>
      </c>
    </row>
    <row r="308" spans="14:26" x14ac:dyDescent="0.25">
      <c r="N308" s="1">
        <f ca="1">N307+RANDBETWEEN(1,'PROFILE DATA'!B$40)</f>
        <v>44066</v>
      </c>
      <c r="O308">
        <f t="shared" ca="1" si="44"/>
        <v>2.98</v>
      </c>
      <c r="P308">
        <f t="shared" ca="1" si="41"/>
        <v>5</v>
      </c>
      <c r="Q308" t="str">
        <f t="shared" ca="1" si="40"/>
        <v>Time for a snack!</v>
      </c>
      <c r="X308" s="1">
        <f ca="1">X307+RANDBETWEEN(1,'PROFILE DATA'!B$41)</f>
        <v>43708</v>
      </c>
      <c r="Y308">
        <f t="shared" ca="1" si="43"/>
        <v>1.62</v>
      </c>
      <c r="Z308" t="str">
        <f t="shared" ca="1" si="42"/>
        <v>Start the day with some coffee.</v>
      </c>
    </row>
    <row r="309" spans="14:26" x14ac:dyDescent="0.25">
      <c r="N309" s="1">
        <f ca="1">N308+RANDBETWEEN(1,'PROFILE DATA'!B$40)</f>
        <v>44069</v>
      </c>
      <c r="O309">
        <f t="shared" ca="1" si="44"/>
        <v>2.1800000000000002</v>
      </c>
      <c r="P309">
        <f t="shared" ca="1" si="41"/>
        <v>2</v>
      </c>
      <c r="Q309" t="str">
        <f t="shared" ca="1" si="40"/>
        <v>Buy something sweet.</v>
      </c>
      <c r="X309" s="1">
        <f ca="1">X308+RANDBETWEEN(1,'PROFILE DATA'!B$41)</f>
        <v>43709</v>
      </c>
      <c r="Y309">
        <f t="shared" ca="1" si="43"/>
        <v>3.75</v>
      </c>
      <c r="Z309" t="str">
        <f t="shared" ca="1" si="42"/>
        <v>Yum! Coffee and a morning treat!</v>
      </c>
    </row>
    <row r="310" spans="14:26" x14ac:dyDescent="0.25">
      <c r="N310" s="1">
        <f ca="1">N309+RANDBETWEEN(1,'PROFILE DATA'!B$40)</f>
        <v>44072</v>
      </c>
      <c r="O310">
        <f t="shared" ca="1" si="44"/>
        <v>2.72</v>
      </c>
      <c r="P310">
        <f t="shared" ca="1" si="41"/>
        <v>1</v>
      </c>
      <c r="Q310" t="str">
        <f t="shared" ca="1" si="40"/>
        <v>Satisfy a snack craving.</v>
      </c>
      <c r="X310" s="1">
        <f ca="1">X309+RANDBETWEEN(1,'PROFILE DATA'!B$41)</f>
        <v>43712</v>
      </c>
      <c r="Y310">
        <f t="shared" ca="1" si="43"/>
        <v>2.0099999999999998</v>
      </c>
      <c r="Z310" t="str">
        <f t="shared" ca="1" si="42"/>
        <v>Start the day with some coffee.</v>
      </c>
    </row>
    <row r="311" spans="14:26" x14ac:dyDescent="0.25">
      <c r="N311" s="1">
        <f ca="1">N310+RANDBETWEEN(1,'PROFILE DATA'!B$40)</f>
        <v>44074</v>
      </c>
      <c r="O311">
        <f t="shared" ca="1" si="44"/>
        <v>2.11</v>
      </c>
      <c r="P311">
        <f t="shared" ca="1" si="41"/>
        <v>1</v>
      </c>
      <c r="Q311" t="str">
        <f t="shared" ca="1" si="40"/>
        <v>Satisfy a snack craving.</v>
      </c>
      <c r="X311" s="1">
        <f ca="1">X310+RANDBETWEEN(1,'PROFILE DATA'!B$41)</f>
        <v>43715</v>
      </c>
      <c r="Y311">
        <f t="shared" ca="1" si="43"/>
        <v>2.9</v>
      </c>
      <c r="Z311" t="str">
        <f t="shared" ca="1" si="42"/>
        <v>Yum! Coffee and a morning treat!</v>
      </c>
    </row>
    <row r="312" spans="14:26" x14ac:dyDescent="0.25">
      <c r="N312" s="1">
        <f ca="1">N311+RANDBETWEEN(1,'PROFILE DATA'!B$40)</f>
        <v>44075</v>
      </c>
      <c r="O312">
        <f t="shared" ca="1" si="44"/>
        <v>2.94</v>
      </c>
      <c r="P312">
        <f t="shared" ca="1" si="41"/>
        <v>4</v>
      </c>
      <c r="Q312" t="str">
        <f t="shared" ca="1" si="40"/>
        <v>Treat yourself to a yummy snack</v>
      </c>
      <c r="X312" s="1">
        <f ca="1">X311+RANDBETWEEN(1,'PROFILE DATA'!B$41)</f>
        <v>43716</v>
      </c>
      <c r="Y312">
        <f t="shared" ca="1" si="43"/>
        <v>3.38</v>
      </c>
      <c r="Z312" t="str">
        <f t="shared" ca="1" si="42"/>
        <v>Yum! Coffee and a morning treat!</v>
      </c>
    </row>
    <row r="313" spans="14:26" x14ac:dyDescent="0.25">
      <c r="N313" s="1">
        <f ca="1">N312+RANDBETWEEN(1,'PROFILE DATA'!B$40)</f>
        <v>44077</v>
      </c>
      <c r="O313">
        <f t="shared" ca="1" si="44"/>
        <v>3.19</v>
      </c>
      <c r="P313">
        <f t="shared" ca="1" si="41"/>
        <v>3</v>
      </c>
      <c r="Q313" t="str">
        <f t="shared" ca="1" si="40"/>
        <v>Get a snack to make your hunger go away.</v>
      </c>
      <c r="X313" s="1">
        <f ca="1">X312+RANDBETWEEN(1,'PROFILE DATA'!B$41)</f>
        <v>43719</v>
      </c>
      <c r="Y313">
        <f t="shared" ca="1" si="43"/>
        <v>1.36</v>
      </c>
      <c r="Z313" t="str">
        <f t="shared" ca="1" si="42"/>
        <v>Start the day with some coffee.</v>
      </c>
    </row>
    <row r="314" spans="14:26" x14ac:dyDescent="0.25">
      <c r="N314" s="1">
        <f ca="1">N313+RANDBETWEEN(1,'PROFILE DATA'!B$40)</f>
        <v>44081</v>
      </c>
      <c r="O314">
        <f t="shared" ca="1" si="44"/>
        <v>3.11</v>
      </c>
      <c r="P314">
        <f t="shared" ca="1" si="41"/>
        <v>5</v>
      </c>
      <c r="Q314" t="str">
        <f t="shared" ca="1" si="40"/>
        <v>Time for a snack!</v>
      </c>
      <c r="X314" s="1">
        <f ca="1">X313+RANDBETWEEN(1,'PROFILE DATA'!B$41)</f>
        <v>43721</v>
      </c>
      <c r="Y314">
        <f t="shared" ca="1" si="43"/>
        <v>1.84</v>
      </c>
      <c r="Z314" t="str">
        <f t="shared" ca="1" si="42"/>
        <v>Start the day with some coffee.</v>
      </c>
    </row>
    <row r="315" spans="14:26" x14ac:dyDescent="0.25">
      <c r="N315" s="1">
        <f ca="1">N314+RANDBETWEEN(1,'PROFILE DATA'!B$40)</f>
        <v>44085</v>
      </c>
      <c r="O315">
        <f t="shared" ca="1" si="44"/>
        <v>3.44</v>
      </c>
      <c r="P315">
        <f t="shared" ca="1" si="41"/>
        <v>2</v>
      </c>
      <c r="Q315" t="str">
        <f t="shared" ca="1" si="40"/>
        <v>Buy something sweet.</v>
      </c>
      <c r="X315" s="1">
        <f ca="1">X314+RANDBETWEEN(1,'PROFILE DATA'!B$41)</f>
        <v>43722</v>
      </c>
      <c r="Y315">
        <f t="shared" ca="1" si="43"/>
        <v>1.63</v>
      </c>
      <c r="Z315" t="str">
        <f t="shared" ca="1" si="42"/>
        <v>Start the day with some coffee.</v>
      </c>
    </row>
    <row r="316" spans="14:26" x14ac:dyDescent="0.25">
      <c r="N316" s="1">
        <f ca="1">N315+RANDBETWEEN(1,'PROFILE DATA'!B$40)</f>
        <v>44087</v>
      </c>
      <c r="O316">
        <f t="shared" ca="1" si="44"/>
        <v>3.51</v>
      </c>
      <c r="P316">
        <f t="shared" ca="1" si="41"/>
        <v>2</v>
      </c>
      <c r="Q316" t="str">
        <f t="shared" ca="1" si="40"/>
        <v>Buy something sweet.</v>
      </c>
      <c r="X316" s="1">
        <f ca="1">X315+RANDBETWEEN(1,'PROFILE DATA'!B$41)</f>
        <v>43724</v>
      </c>
      <c r="Y316">
        <f t="shared" ca="1" si="43"/>
        <v>3.62</v>
      </c>
      <c r="Z316" t="str">
        <f t="shared" ca="1" si="42"/>
        <v>Yum! Coffee and a morning treat!</v>
      </c>
    </row>
    <row r="317" spans="14:26" x14ac:dyDescent="0.25">
      <c r="N317" s="1">
        <f ca="1">N316+RANDBETWEEN(1,'PROFILE DATA'!B$40)</f>
        <v>44088</v>
      </c>
      <c r="O317">
        <f t="shared" ca="1" si="44"/>
        <v>2.76</v>
      </c>
      <c r="P317">
        <f t="shared" ca="1" si="41"/>
        <v>3</v>
      </c>
      <c r="Q317" t="str">
        <f t="shared" ca="1" si="40"/>
        <v>Get a snack to make your hunger go away.</v>
      </c>
      <c r="X317" s="1">
        <f ca="1">X316+RANDBETWEEN(1,'PROFILE DATA'!B$41)</f>
        <v>43727</v>
      </c>
      <c r="Y317">
        <f t="shared" ca="1" si="43"/>
        <v>1.42</v>
      </c>
      <c r="Z317" t="str">
        <f t="shared" ca="1" si="42"/>
        <v>Start the day with some coffee.</v>
      </c>
    </row>
    <row r="318" spans="14:26" x14ac:dyDescent="0.25">
      <c r="N318" s="1">
        <f ca="1">N317+RANDBETWEEN(1,'PROFILE DATA'!B$40)</f>
        <v>44091</v>
      </c>
      <c r="O318">
        <f t="shared" ca="1" si="44"/>
        <v>3.89</v>
      </c>
      <c r="P318">
        <f t="shared" ca="1" si="41"/>
        <v>2</v>
      </c>
      <c r="Q318" t="str">
        <f t="shared" ca="1" si="40"/>
        <v>Buy something sweet.</v>
      </c>
      <c r="X318" s="1">
        <f ca="1">X317+RANDBETWEEN(1,'PROFILE DATA'!B$41)</f>
        <v>43729</v>
      </c>
      <c r="Y318">
        <f t="shared" ca="1" si="43"/>
        <v>2.75</v>
      </c>
      <c r="Z318" t="str">
        <f t="shared" ca="1" si="42"/>
        <v>Yum! Coffee and a morning treat!</v>
      </c>
    </row>
    <row r="319" spans="14:26" x14ac:dyDescent="0.25">
      <c r="N319" s="1">
        <f ca="1">N318+RANDBETWEEN(1,'PROFILE DATA'!B$40)</f>
        <v>44094</v>
      </c>
      <c r="O319">
        <f t="shared" ca="1" si="44"/>
        <v>2.97</v>
      </c>
      <c r="P319">
        <f t="shared" ca="1" si="41"/>
        <v>1</v>
      </c>
      <c r="Q319" t="str">
        <f t="shared" ca="1" si="40"/>
        <v>Satisfy a snack craving.</v>
      </c>
      <c r="X319" s="1">
        <f ca="1">X318+RANDBETWEEN(1,'PROFILE DATA'!B$41)</f>
        <v>43730</v>
      </c>
      <c r="Y319">
        <f t="shared" ca="1" si="43"/>
        <v>2.46</v>
      </c>
      <c r="Z319" t="str">
        <f t="shared" ca="1" si="42"/>
        <v>Yum! Coffee and a morning treat!</v>
      </c>
    </row>
    <row r="320" spans="14:26" x14ac:dyDescent="0.25">
      <c r="N320" s="1">
        <f ca="1">N319+RANDBETWEEN(1,'PROFILE DATA'!B$40)</f>
        <v>44099</v>
      </c>
      <c r="O320">
        <f t="shared" ca="1" si="44"/>
        <v>2.82</v>
      </c>
      <c r="P320">
        <f t="shared" ca="1" si="41"/>
        <v>2</v>
      </c>
      <c r="Q320" t="str">
        <f t="shared" ca="1" si="40"/>
        <v>Buy something sweet.</v>
      </c>
      <c r="X320" s="1">
        <f ca="1">X319+RANDBETWEEN(1,'PROFILE DATA'!B$41)</f>
        <v>43732</v>
      </c>
      <c r="Y320">
        <f t="shared" ca="1" si="43"/>
        <v>1.42</v>
      </c>
      <c r="Z320" t="str">
        <f t="shared" ca="1" si="42"/>
        <v>Start the day with some coffee.</v>
      </c>
    </row>
    <row r="321" spans="14:26" x14ac:dyDescent="0.25">
      <c r="N321" s="1">
        <f ca="1">N320+RANDBETWEEN(1,'PROFILE DATA'!B$40)</f>
        <v>44103</v>
      </c>
      <c r="O321">
        <f t="shared" ca="1" si="44"/>
        <v>1.95</v>
      </c>
      <c r="P321">
        <f t="shared" ca="1" si="41"/>
        <v>2</v>
      </c>
      <c r="Q321" t="str">
        <f t="shared" ca="1" si="40"/>
        <v>Buy something sweet.</v>
      </c>
      <c r="X321" s="1">
        <f ca="1">X320+RANDBETWEEN(1,'PROFILE DATA'!B$41)</f>
        <v>43735</v>
      </c>
      <c r="Y321">
        <f t="shared" ca="1" si="43"/>
        <v>3.15</v>
      </c>
      <c r="Z321" t="str">
        <f t="shared" ca="1" si="42"/>
        <v>Yum! Coffee and a morning treat!</v>
      </c>
    </row>
    <row r="322" spans="14:26" x14ac:dyDescent="0.25">
      <c r="N322" s="1">
        <f ca="1">N321+RANDBETWEEN(1,'PROFILE DATA'!B$40)</f>
        <v>44107</v>
      </c>
      <c r="O322">
        <f t="shared" ca="1" si="44"/>
        <v>3.37</v>
      </c>
      <c r="P322">
        <f t="shared" ca="1" si="41"/>
        <v>3</v>
      </c>
      <c r="Q322" t="str">
        <f t="shared" ca="1" si="40"/>
        <v>Get a snack to make your hunger go away.</v>
      </c>
      <c r="X322" s="1">
        <f ca="1">X321+RANDBETWEEN(1,'PROFILE DATA'!B$41)</f>
        <v>43738</v>
      </c>
      <c r="Y322">
        <f t="shared" ca="1" si="43"/>
        <v>3.32</v>
      </c>
      <c r="Z322" t="str">
        <f t="shared" ca="1" si="42"/>
        <v>Yum! Coffee and a morning treat!</v>
      </c>
    </row>
    <row r="323" spans="14:26" x14ac:dyDescent="0.25">
      <c r="N323" s="1">
        <f ca="1">N322+RANDBETWEEN(1,'PROFILE DATA'!B$40)</f>
        <v>44108</v>
      </c>
      <c r="O323">
        <f t="shared" ca="1" si="44"/>
        <v>2.0299999999999998</v>
      </c>
      <c r="P323">
        <f t="shared" ca="1" si="41"/>
        <v>1</v>
      </c>
      <c r="Q323" t="str">
        <f t="shared" ref="Q323:Q386" ca="1" si="45">VLOOKUP(P323,R$3:S$7,2)</f>
        <v>Satisfy a snack craving.</v>
      </c>
      <c r="X323" s="1">
        <f ca="1">X322+RANDBETWEEN(1,'PROFILE DATA'!B$41)</f>
        <v>43741</v>
      </c>
      <c r="Y323">
        <f t="shared" ca="1" si="43"/>
        <v>2.2799999999999998</v>
      </c>
      <c r="Z323" t="str">
        <f t="shared" ca="1" si="42"/>
        <v>Yum! Coffee and a morning treat!</v>
      </c>
    </row>
    <row r="324" spans="14:26" x14ac:dyDescent="0.25">
      <c r="N324" s="1">
        <f ca="1">N323+RANDBETWEEN(1,'PROFILE DATA'!B$40)</f>
        <v>44109</v>
      </c>
      <c r="O324">
        <f t="shared" ca="1" si="44"/>
        <v>2.85</v>
      </c>
      <c r="P324">
        <f t="shared" ref="P324:P387" ca="1" si="46">RANDBETWEEN(1,5)</f>
        <v>1</v>
      </c>
      <c r="Q324" t="str">
        <f t="shared" ca="1" si="45"/>
        <v>Satisfy a snack craving.</v>
      </c>
      <c r="X324" s="1">
        <f ca="1">X323+RANDBETWEEN(1,'PROFILE DATA'!B$41)</f>
        <v>43742</v>
      </c>
      <c r="Y324">
        <f t="shared" ca="1" si="43"/>
        <v>2.61</v>
      </c>
      <c r="Z324" t="str">
        <f t="shared" ref="Z324:Z387" ca="1" si="47">IF(Y324&lt;2.1,"Start the day with some coffee.","Yum! Coffee and a morning treat!")</f>
        <v>Yum! Coffee and a morning treat!</v>
      </c>
    </row>
    <row r="325" spans="14:26" x14ac:dyDescent="0.25">
      <c r="N325" s="1">
        <f ca="1">N324+RANDBETWEEN(1,'PROFILE DATA'!B$40)</f>
        <v>44113</v>
      </c>
      <c r="O325">
        <f t="shared" ca="1" si="44"/>
        <v>1.73</v>
      </c>
      <c r="P325">
        <f t="shared" ca="1" si="46"/>
        <v>4</v>
      </c>
      <c r="Q325" t="str">
        <f t="shared" ca="1" si="45"/>
        <v>Treat yourself to a yummy snack</v>
      </c>
      <c r="X325" s="1">
        <f ca="1">X324+RANDBETWEEN(1,'PROFILE DATA'!B$41)</f>
        <v>43744</v>
      </c>
      <c r="Y325">
        <f t="shared" ref="Y325:Y388" ca="1" si="48">RANDBETWEEN(100*L$15,100*L$16)/100</f>
        <v>2.4900000000000002</v>
      </c>
      <c r="Z325" t="str">
        <f t="shared" ca="1" si="47"/>
        <v>Yum! Coffee and a morning treat!</v>
      </c>
    </row>
    <row r="326" spans="14:26" x14ac:dyDescent="0.25">
      <c r="N326" s="1">
        <f ca="1">N325+RANDBETWEEN(1,'PROFILE DATA'!B$40)</f>
        <v>44117</v>
      </c>
      <c r="O326">
        <f t="shared" ca="1" si="44"/>
        <v>2.88</v>
      </c>
      <c r="P326">
        <f t="shared" ca="1" si="46"/>
        <v>1</v>
      </c>
      <c r="Q326" t="str">
        <f t="shared" ca="1" si="45"/>
        <v>Satisfy a snack craving.</v>
      </c>
      <c r="X326" s="1">
        <f ca="1">X325+RANDBETWEEN(1,'PROFILE DATA'!B$41)</f>
        <v>43745</v>
      </c>
      <c r="Y326">
        <f t="shared" ca="1" si="48"/>
        <v>3.81</v>
      </c>
      <c r="Z326" t="str">
        <f t="shared" ca="1" si="47"/>
        <v>Yum! Coffee and a morning treat!</v>
      </c>
    </row>
    <row r="327" spans="14:26" x14ac:dyDescent="0.25">
      <c r="N327" s="1">
        <f ca="1">N326+RANDBETWEEN(1,'PROFILE DATA'!B$40)</f>
        <v>44118</v>
      </c>
      <c r="O327">
        <f t="shared" ca="1" si="44"/>
        <v>3.72</v>
      </c>
      <c r="P327">
        <f t="shared" ca="1" si="46"/>
        <v>4</v>
      </c>
      <c r="Q327" t="str">
        <f t="shared" ca="1" si="45"/>
        <v>Treat yourself to a yummy snack</v>
      </c>
      <c r="X327" s="1">
        <f ca="1">X326+RANDBETWEEN(1,'PROFILE DATA'!B$41)</f>
        <v>43747</v>
      </c>
      <c r="Y327">
        <f t="shared" ca="1" si="48"/>
        <v>1.18</v>
      </c>
      <c r="Z327" t="str">
        <f t="shared" ca="1" si="47"/>
        <v>Start the day with some coffee.</v>
      </c>
    </row>
    <row r="328" spans="14:26" x14ac:dyDescent="0.25">
      <c r="N328" s="1">
        <f ca="1">N327+RANDBETWEEN(1,'PROFILE DATA'!B$40)</f>
        <v>44120</v>
      </c>
      <c r="O328">
        <f t="shared" ca="1" si="44"/>
        <v>3.8</v>
      </c>
      <c r="P328">
        <f t="shared" ca="1" si="46"/>
        <v>4</v>
      </c>
      <c r="Q328" t="str">
        <f t="shared" ca="1" si="45"/>
        <v>Treat yourself to a yummy snack</v>
      </c>
      <c r="X328" s="1">
        <f ca="1">X327+RANDBETWEEN(1,'PROFILE DATA'!B$41)</f>
        <v>43748</v>
      </c>
      <c r="Y328">
        <f t="shared" ca="1" si="48"/>
        <v>2.4</v>
      </c>
      <c r="Z328" t="str">
        <f t="shared" ca="1" si="47"/>
        <v>Yum! Coffee and a morning treat!</v>
      </c>
    </row>
    <row r="329" spans="14:26" x14ac:dyDescent="0.25">
      <c r="N329" s="1">
        <f ca="1">N328+RANDBETWEEN(1,'PROFILE DATA'!B$40)</f>
        <v>44125</v>
      </c>
      <c r="O329">
        <f t="shared" ca="1" si="44"/>
        <v>2.74</v>
      </c>
      <c r="P329">
        <f t="shared" ca="1" si="46"/>
        <v>2</v>
      </c>
      <c r="Q329" t="str">
        <f t="shared" ca="1" si="45"/>
        <v>Buy something sweet.</v>
      </c>
      <c r="X329" s="1">
        <f ca="1">X328+RANDBETWEEN(1,'PROFILE DATA'!B$41)</f>
        <v>43749</v>
      </c>
      <c r="Y329">
        <f t="shared" ca="1" si="48"/>
        <v>2.39</v>
      </c>
      <c r="Z329" t="str">
        <f t="shared" ca="1" si="47"/>
        <v>Yum! Coffee and a morning treat!</v>
      </c>
    </row>
    <row r="330" spans="14:26" x14ac:dyDescent="0.25">
      <c r="N330" s="1">
        <f ca="1">N329+RANDBETWEEN(1,'PROFILE DATA'!B$40)</f>
        <v>44126</v>
      </c>
      <c r="O330">
        <f t="shared" ca="1" si="44"/>
        <v>2.94</v>
      </c>
      <c r="P330">
        <f t="shared" ca="1" si="46"/>
        <v>5</v>
      </c>
      <c r="Q330" t="str">
        <f t="shared" ca="1" si="45"/>
        <v>Time for a snack!</v>
      </c>
      <c r="X330" s="1">
        <f ca="1">X329+RANDBETWEEN(1,'PROFILE DATA'!B$41)</f>
        <v>43752</v>
      </c>
      <c r="Y330">
        <f t="shared" ca="1" si="48"/>
        <v>1.37</v>
      </c>
      <c r="Z330" t="str">
        <f t="shared" ca="1" si="47"/>
        <v>Start the day with some coffee.</v>
      </c>
    </row>
    <row r="331" spans="14:26" x14ac:dyDescent="0.25">
      <c r="N331" s="1">
        <f ca="1">N330+RANDBETWEEN(1,'PROFILE DATA'!B$40)</f>
        <v>44129</v>
      </c>
      <c r="O331">
        <f t="shared" ca="1" si="44"/>
        <v>2.52</v>
      </c>
      <c r="P331">
        <f t="shared" ca="1" si="46"/>
        <v>4</v>
      </c>
      <c r="Q331" t="str">
        <f t="shared" ca="1" si="45"/>
        <v>Treat yourself to a yummy snack</v>
      </c>
      <c r="X331" s="1">
        <f ca="1">X330+RANDBETWEEN(1,'PROFILE DATA'!B$41)</f>
        <v>43754</v>
      </c>
      <c r="Y331">
        <f t="shared" ca="1" si="48"/>
        <v>3.64</v>
      </c>
      <c r="Z331" t="str">
        <f t="shared" ca="1" si="47"/>
        <v>Yum! Coffee and a morning treat!</v>
      </c>
    </row>
    <row r="332" spans="14:26" x14ac:dyDescent="0.25">
      <c r="N332" s="1">
        <f ca="1">N331+RANDBETWEEN(1,'PROFILE DATA'!B$40)</f>
        <v>44133</v>
      </c>
      <c r="O332">
        <f t="shared" ca="1" si="44"/>
        <v>2.0299999999999998</v>
      </c>
      <c r="P332">
        <f t="shared" ca="1" si="46"/>
        <v>3</v>
      </c>
      <c r="Q332" t="str">
        <f t="shared" ca="1" si="45"/>
        <v>Get a snack to make your hunger go away.</v>
      </c>
      <c r="X332" s="1">
        <f ca="1">X331+RANDBETWEEN(1,'PROFILE DATA'!B$41)</f>
        <v>43755</v>
      </c>
      <c r="Y332">
        <f t="shared" ca="1" si="48"/>
        <v>2.93</v>
      </c>
      <c r="Z332" t="str">
        <f t="shared" ca="1" si="47"/>
        <v>Yum! Coffee and a morning treat!</v>
      </c>
    </row>
    <row r="333" spans="14:26" x14ac:dyDescent="0.25">
      <c r="N333" s="1">
        <f ca="1">N332+RANDBETWEEN(1,'PROFILE DATA'!B$40)</f>
        <v>44135</v>
      </c>
      <c r="O333">
        <f t="shared" ca="1" si="44"/>
        <v>1.55</v>
      </c>
      <c r="P333">
        <f t="shared" ca="1" si="46"/>
        <v>2</v>
      </c>
      <c r="Q333" t="str">
        <f t="shared" ca="1" si="45"/>
        <v>Buy something sweet.</v>
      </c>
      <c r="X333" s="1">
        <f ca="1">X332+RANDBETWEEN(1,'PROFILE DATA'!B$41)</f>
        <v>43757</v>
      </c>
      <c r="Y333">
        <f t="shared" ca="1" si="48"/>
        <v>1.85</v>
      </c>
      <c r="Z333" t="str">
        <f t="shared" ca="1" si="47"/>
        <v>Start the day with some coffee.</v>
      </c>
    </row>
    <row r="334" spans="14:26" x14ac:dyDescent="0.25">
      <c r="N334" s="1">
        <f ca="1">N333+RANDBETWEEN(1,'PROFILE DATA'!B$40)</f>
        <v>44136</v>
      </c>
      <c r="O334">
        <f t="shared" ca="1" si="44"/>
        <v>3.94</v>
      </c>
      <c r="P334">
        <f t="shared" ca="1" si="46"/>
        <v>2</v>
      </c>
      <c r="Q334" t="str">
        <f t="shared" ca="1" si="45"/>
        <v>Buy something sweet.</v>
      </c>
      <c r="X334" s="1">
        <f ca="1">X333+RANDBETWEEN(1,'PROFILE DATA'!B$41)</f>
        <v>43760</v>
      </c>
      <c r="Y334">
        <f t="shared" ca="1" si="48"/>
        <v>1.22</v>
      </c>
      <c r="Z334" t="str">
        <f t="shared" ca="1" si="47"/>
        <v>Start the day with some coffee.</v>
      </c>
    </row>
    <row r="335" spans="14:26" x14ac:dyDescent="0.25">
      <c r="N335" s="1">
        <f ca="1">N334+RANDBETWEEN(1,'PROFILE DATA'!B$40)</f>
        <v>44140</v>
      </c>
      <c r="O335">
        <f t="shared" ca="1" si="44"/>
        <v>3.2</v>
      </c>
      <c r="P335">
        <f t="shared" ca="1" si="46"/>
        <v>3</v>
      </c>
      <c r="Q335" t="str">
        <f t="shared" ca="1" si="45"/>
        <v>Get a snack to make your hunger go away.</v>
      </c>
      <c r="X335" s="1">
        <f ca="1">X334+RANDBETWEEN(1,'PROFILE DATA'!B$41)</f>
        <v>43761</v>
      </c>
      <c r="Y335">
        <f t="shared" ca="1" si="48"/>
        <v>1.93</v>
      </c>
      <c r="Z335" t="str">
        <f t="shared" ca="1" si="47"/>
        <v>Start the day with some coffee.</v>
      </c>
    </row>
    <row r="336" spans="14:26" x14ac:dyDescent="0.25">
      <c r="N336" s="1">
        <f ca="1">N335+RANDBETWEEN(1,'PROFILE DATA'!B$40)</f>
        <v>44143</v>
      </c>
      <c r="O336">
        <f t="shared" ca="1" si="44"/>
        <v>1.63</v>
      </c>
      <c r="P336">
        <f t="shared" ca="1" si="46"/>
        <v>4</v>
      </c>
      <c r="Q336" t="str">
        <f t="shared" ca="1" si="45"/>
        <v>Treat yourself to a yummy snack</v>
      </c>
      <c r="X336" s="1">
        <f ca="1">X335+RANDBETWEEN(1,'PROFILE DATA'!B$41)</f>
        <v>43764</v>
      </c>
      <c r="Y336">
        <f t="shared" ca="1" si="48"/>
        <v>1.43</v>
      </c>
      <c r="Z336" t="str">
        <f t="shared" ca="1" si="47"/>
        <v>Start the day with some coffee.</v>
      </c>
    </row>
    <row r="337" spans="14:26" x14ac:dyDescent="0.25">
      <c r="N337" s="1">
        <f ca="1">N336+RANDBETWEEN(1,'PROFILE DATA'!B$40)</f>
        <v>44148</v>
      </c>
      <c r="O337">
        <f t="shared" ca="1" si="44"/>
        <v>3.93</v>
      </c>
      <c r="P337">
        <f t="shared" ca="1" si="46"/>
        <v>5</v>
      </c>
      <c r="Q337" t="str">
        <f t="shared" ca="1" si="45"/>
        <v>Time for a snack!</v>
      </c>
      <c r="X337" s="1">
        <f ca="1">X336+RANDBETWEEN(1,'PROFILE DATA'!B$41)</f>
        <v>43766</v>
      </c>
      <c r="Y337">
        <f t="shared" ca="1" si="48"/>
        <v>1.74</v>
      </c>
      <c r="Z337" t="str">
        <f t="shared" ca="1" si="47"/>
        <v>Start the day with some coffee.</v>
      </c>
    </row>
    <row r="338" spans="14:26" x14ac:dyDescent="0.25">
      <c r="N338" s="1">
        <f ca="1">N337+RANDBETWEEN(1,'PROFILE DATA'!B$40)</f>
        <v>44152</v>
      </c>
      <c r="O338">
        <f t="shared" ca="1" si="44"/>
        <v>2.21</v>
      </c>
      <c r="P338">
        <f t="shared" ca="1" si="46"/>
        <v>4</v>
      </c>
      <c r="Q338" t="str">
        <f t="shared" ca="1" si="45"/>
        <v>Treat yourself to a yummy snack</v>
      </c>
      <c r="X338" s="1">
        <f ca="1">X337+RANDBETWEEN(1,'PROFILE DATA'!B$41)</f>
        <v>43767</v>
      </c>
      <c r="Y338">
        <f t="shared" ca="1" si="48"/>
        <v>3.3</v>
      </c>
      <c r="Z338" t="str">
        <f t="shared" ca="1" si="47"/>
        <v>Yum! Coffee and a morning treat!</v>
      </c>
    </row>
    <row r="339" spans="14:26" x14ac:dyDescent="0.25">
      <c r="N339" s="1">
        <f ca="1">N338+RANDBETWEEN(1,'PROFILE DATA'!B$40)</f>
        <v>44157</v>
      </c>
      <c r="O339">
        <f t="shared" ca="1" si="44"/>
        <v>2.0499999999999998</v>
      </c>
      <c r="P339">
        <f t="shared" ca="1" si="46"/>
        <v>5</v>
      </c>
      <c r="Q339" t="str">
        <f t="shared" ca="1" si="45"/>
        <v>Time for a snack!</v>
      </c>
      <c r="X339" s="1">
        <f ca="1">X338+RANDBETWEEN(1,'PROFILE DATA'!B$41)</f>
        <v>43769</v>
      </c>
      <c r="Y339">
        <f t="shared" ca="1" si="48"/>
        <v>2.19</v>
      </c>
      <c r="Z339" t="str">
        <f t="shared" ca="1" si="47"/>
        <v>Yum! Coffee and a morning treat!</v>
      </c>
    </row>
    <row r="340" spans="14:26" x14ac:dyDescent="0.25">
      <c r="N340" s="1">
        <f ca="1">N339+RANDBETWEEN(1,'PROFILE DATA'!B$40)</f>
        <v>44160</v>
      </c>
      <c r="O340">
        <f t="shared" ca="1" si="44"/>
        <v>2.84</v>
      </c>
      <c r="P340">
        <f t="shared" ca="1" si="46"/>
        <v>4</v>
      </c>
      <c r="Q340" t="str">
        <f t="shared" ca="1" si="45"/>
        <v>Treat yourself to a yummy snack</v>
      </c>
      <c r="X340" s="1">
        <f ca="1">X339+RANDBETWEEN(1,'PROFILE DATA'!B$41)</f>
        <v>43771</v>
      </c>
      <c r="Y340">
        <f t="shared" ca="1" si="48"/>
        <v>2.2000000000000002</v>
      </c>
      <c r="Z340" t="str">
        <f t="shared" ca="1" si="47"/>
        <v>Yum! Coffee and a morning treat!</v>
      </c>
    </row>
    <row r="341" spans="14:26" x14ac:dyDescent="0.25">
      <c r="N341" s="1">
        <f ca="1">N340+RANDBETWEEN(1,'PROFILE DATA'!B$40)</f>
        <v>44162</v>
      </c>
      <c r="O341">
        <f t="shared" ca="1" si="44"/>
        <v>1.6</v>
      </c>
      <c r="P341">
        <f t="shared" ca="1" si="46"/>
        <v>4</v>
      </c>
      <c r="Q341" t="str">
        <f t="shared" ca="1" si="45"/>
        <v>Treat yourself to a yummy snack</v>
      </c>
      <c r="X341" s="1">
        <f ca="1">X340+RANDBETWEEN(1,'PROFILE DATA'!B$41)</f>
        <v>43772</v>
      </c>
      <c r="Y341">
        <f t="shared" ca="1" si="48"/>
        <v>2.85</v>
      </c>
      <c r="Z341" t="str">
        <f t="shared" ca="1" si="47"/>
        <v>Yum! Coffee and a morning treat!</v>
      </c>
    </row>
    <row r="342" spans="14:26" x14ac:dyDescent="0.25">
      <c r="N342" s="1">
        <f ca="1">N341+RANDBETWEEN(1,'PROFILE DATA'!B$40)</f>
        <v>44164</v>
      </c>
      <c r="O342">
        <f t="shared" ca="1" si="44"/>
        <v>3.06</v>
      </c>
      <c r="P342">
        <f t="shared" ca="1" si="46"/>
        <v>4</v>
      </c>
      <c r="Q342" t="str">
        <f t="shared" ca="1" si="45"/>
        <v>Treat yourself to a yummy snack</v>
      </c>
      <c r="X342" s="1">
        <f ca="1">X341+RANDBETWEEN(1,'PROFILE DATA'!B$41)</f>
        <v>43774</v>
      </c>
      <c r="Y342">
        <f t="shared" ca="1" si="48"/>
        <v>2.19</v>
      </c>
      <c r="Z342" t="str">
        <f t="shared" ca="1" si="47"/>
        <v>Yum! Coffee and a morning treat!</v>
      </c>
    </row>
    <row r="343" spans="14:26" x14ac:dyDescent="0.25">
      <c r="N343" s="1">
        <f ca="1">N342+RANDBETWEEN(1,'PROFILE DATA'!B$40)</f>
        <v>44165</v>
      </c>
      <c r="O343">
        <f t="shared" ca="1" si="44"/>
        <v>1.55</v>
      </c>
      <c r="P343">
        <f t="shared" ca="1" si="46"/>
        <v>3</v>
      </c>
      <c r="Q343" t="str">
        <f t="shared" ca="1" si="45"/>
        <v>Get a snack to make your hunger go away.</v>
      </c>
      <c r="X343" s="1">
        <f ca="1">X342+RANDBETWEEN(1,'PROFILE DATA'!B$41)</f>
        <v>43775</v>
      </c>
      <c r="Y343">
        <f t="shared" ca="1" si="48"/>
        <v>3.46</v>
      </c>
      <c r="Z343" t="str">
        <f t="shared" ca="1" si="47"/>
        <v>Yum! Coffee and a morning treat!</v>
      </c>
    </row>
    <row r="344" spans="14:26" x14ac:dyDescent="0.25">
      <c r="N344" s="1">
        <f ca="1">N343+RANDBETWEEN(1,'PROFILE DATA'!B$40)</f>
        <v>44166</v>
      </c>
      <c r="O344">
        <f t="shared" ca="1" si="44"/>
        <v>2.9</v>
      </c>
      <c r="P344">
        <f t="shared" ca="1" si="46"/>
        <v>1</v>
      </c>
      <c r="Q344" t="str">
        <f t="shared" ca="1" si="45"/>
        <v>Satisfy a snack craving.</v>
      </c>
      <c r="X344" s="1">
        <f ca="1">X343+RANDBETWEEN(1,'PROFILE DATA'!B$41)</f>
        <v>43776</v>
      </c>
      <c r="Y344">
        <f t="shared" ca="1" si="48"/>
        <v>1.04</v>
      </c>
      <c r="Z344" t="str">
        <f t="shared" ca="1" si="47"/>
        <v>Start the day with some coffee.</v>
      </c>
    </row>
    <row r="345" spans="14:26" x14ac:dyDescent="0.25">
      <c r="N345" s="1">
        <f ca="1">N344+RANDBETWEEN(1,'PROFILE DATA'!B$40)</f>
        <v>44171</v>
      </c>
      <c r="O345">
        <f t="shared" ca="1" si="44"/>
        <v>1.58</v>
      </c>
      <c r="P345">
        <f t="shared" ca="1" si="46"/>
        <v>3</v>
      </c>
      <c r="Q345" t="str">
        <f t="shared" ca="1" si="45"/>
        <v>Get a snack to make your hunger go away.</v>
      </c>
      <c r="X345" s="1">
        <f ca="1">X344+RANDBETWEEN(1,'PROFILE DATA'!B$41)</f>
        <v>43779</v>
      </c>
      <c r="Y345">
        <f t="shared" ca="1" si="48"/>
        <v>1.24</v>
      </c>
      <c r="Z345" t="str">
        <f t="shared" ca="1" si="47"/>
        <v>Start the day with some coffee.</v>
      </c>
    </row>
    <row r="346" spans="14:26" x14ac:dyDescent="0.25">
      <c r="N346" s="1">
        <f ca="1">N345+RANDBETWEEN(1,'PROFILE DATA'!B$40)</f>
        <v>44174</v>
      </c>
      <c r="O346">
        <f t="shared" ca="1" si="44"/>
        <v>2.54</v>
      </c>
      <c r="P346">
        <f t="shared" ca="1" si="46"/>
        <v>5</v>
      </c>
      <c r="Q346" t="str">
        <f t="shared" ca="1" si="45"/>
        <v>Time for a snack!</v>
      </c>
      <c r="X346" s="1">
        <f ca="1">X345+RANDBETWEEN(1,'PROFILE DATA'!B$41)</f>
        <v>43782</v>
      </c>
      <c r="Y346">
        <f t="shared" ca="1" si="48"/>
        <v>3.64</v>
      </c>
      <c r="Z346" t="str">
        <f t="shared" ca="1" si="47"/>
        <v>Yum! Coffee and a morning treat!</v>
      </c>
    </row>
    <row r="347" spans="14:26" x14ac:dyDescent="0.25">
      <c r="N347" s="1">
        <f ca="1">N346+RANDBETWEEN(1,'PROFILE DATA'!B$40)</f>
        <v>44178</v>
      </c>
      <c r="O347">
        <f t="shared" ca="1" si="44"/>
        <v>3.68</v>
      </c>
      <c r="P347">
        <f t="shared" ca="1" si="46"/>
        <v>3</v>
      </c>
      <c r="Q347" t="str">
        <f t="shared" ca="1" si="45"/>
        <v>Get a snack to make your hunger go away.</v>
      </c>
      <c r="X347" s="1">
        <f ca="1">X346+RANDBETWEEN(1,'PROFILE DATA'!B$41)</f>
        <v>43784</v>
      </c>
      <c r="Y347">
        <f t="shared" ca="1" si="48"/>
        <v>1.59</v>
      </c>
      <c r="Z347" t="str">
        <f t="shared" ca="1" si="47"/>
        <v>Start the day with some coffee.</v>
      </c>
    </row>
    <row r="348" spans="14:26" x14ac:dyDescent="0.25">
      <c r="N348" s="1">
        <f ca="1">N347+RANDBETWEEN(1,'PROFILE DATA'!B$40)</f>
        <v>44179</v>
      </c>
      <c r="O348">
        <f t="shared" ca="1" si="44"/>
        <v>2.21</v>
      </c>
      <c r="P348">
        <f t="shared" ca="1" si="46"/>
        <v>2</v>
      </c>
      <c r="Q348" t="str">
        <f t="shared" ca="1" si="45"/>
        <v>Buy something sweet.</v>
      </c>
      <c r="X348" s="1">
        <f ca="1">X347+RANDBETWEEN(1,'PROFILE DATA'!B$41)</f>
        <v>43785</v>
      </c>
      <c r="Y348">
        <f t="shared" ca="1" si="48"/>
        <v>1.85</v>
      </c>
      <c r="Z348" t="str">
        <f t="shared" ca="1" si="47"/>
        <v>Start the day with some coffee.</v>
      </c>
    </row>
    <row r="349" spans="14:26" x14ac:dyDescent="0.25">
      <c r="N349" s="1">
        <f ca="1">N348+RANDBETWEEN(1,'PROFILE DATA'!B$40)</f>
        <v>44180</v>
      </c>
      <c r="O349">
        <f t="shared" ca="1" si="44"/>
        <v>3.2</v>
      </c>
      <c r="P349">
        <f t="shared" ca="1" si="46"/>
        <v>3</v>
      </c>
      <c r="Q349" t="str">
        <f t="shared" ca="1" si="45"/>
        <v>Get a snack to make your hunger go away.</v>
      </c>
      <c r="X349" s="1">
        <f ca="1">X348+RANDBETWEEN(1,'PROFILE DATA'!B$41)</f>
        <v>43786</v>
      </c>
      <c r="Y349">
        <f t="shared" ca="1" si="48"/>
        <v>2.2799999999999998</v>
      </c>
      <c r="Z349" t="str">
        <f t="shared" ca="1" si="47"/>
        <v>Yum! Coffee and a morning treat!</v>
      </c>
    </row>
    <row r="350" spans="14:26" x14ac:dyDescent="0.25">
      <c r="N350" s="1">
        <f ca="1">N349+RANDBETWEEN(1,'PROFILE DATA'!B$40)</f>
        <v>44181</v>
      </c>
      <c r="O350">
        <f t="shared" ca="1" si="44"/>
        <v>3.27</v>
      </c>
      <c r="P350">
        <f t="shared" ca="1" si="46"/>
        <v>5</v>
      </c>
      <c r="Q350" t="str">
        <f t="shared" ca="1" si="45"/>
        <v>Time for a snack!</v>
      </c>
      <c r="X350" s="1">
        <f ca="1">X349+RANDBETWEEN(1,'PROFILE DATA'!B$41)</f>
        <v>43788</v>
      </c>
      <c r="Y350">
        <f t="shared" ca="1" si="48"/>
        <v>2.4500000000000002</v>
      </c>
      <c r="Z350" t="str">
        <f t="shared" ca="1" si="47"/>
        <v>Yum! Coffee and a morning treat!</v>
      </c>
    </row>
    <row r="351" spans="14:26" x14ac:dyDescent="0.25">
      <c r="N351" s="1">
        <f ca="1">N350+RANDBETWEEN(1,'PROFILE DATA'!B$40)</f>
        <v>44182</v>
      </c>
      <c r="O351">
        <f t="shared" ca="1" si="44"/>
        <v>2.4</v>
      </c>
      <c r="P351">
        <f t="shared" ca="1" si="46"/>
        <v>3</v>
      </c>
      <c r="Q351" t="str">
        <f t="shared" ca="1" si="45"/>
        <v>Get a snack to make your hunger go away.</v>
      </c>
      <c r="X351" s="1">
        <f ca="1">X350+RANDBETWEEN(1,'PROFILE DATA'!B$41)</f>
        <v>43791</v>
      </c>
      <c r="Y351">
        <f t="shared" ca="1" si="48"/>
        <v>1.81</v>
      </c>
      <c r="Z351" t="str">
        <f t="shared" ca="1" si="47"/>
        <v>Start the day with some coffee.</v>
      </c>
    </row>
    <row r="352" spans="14:26" x14ac:dyDescent="0.25">
      <c r="N352" s="1">
        <f ca="1">N351+RANDBETWEEN(1,'PROFILE DATA'!B$40)</f>
        <v>44186</v>
      </c>
      <c r="O352">
        <f t="shared" ca="1" si="44"/>
        <v>2.37</v>
      </c>
      <c r="P352">
        <f t="shared" ca="1" si="46"/>
        <v>4</v>
      </c>
      <c r="Q352" t="str">
        <f t="shared" ca="1" si="45"/>
        <v>Treat yourself to a yummy snack</v>
      </c>
      <c r="X352" s="1">
        <f ca="1">X351+RANDBETWEEN(1,'PROFILE DATA'!B$41)</f>
        <v>43792</v>
      </c>
      <c r="Y352">
        <f t="shared" ca="1" si="48"/>
        <v>3.74</v>
      </c>
      <c r="Z352" t="str">
        <f t="shared" ca="1" si="47"/>
        <v>Yum! Coffee and a morning treat!</v>
      </c>
    </row>
    <row r="353" spans="14:26" x14ac:dyDescent="0.25">
      <c r="N353" s="1">
        <f ca="1">N352+RANDBETWEEN(1,'PROFILE DATA'!B$40)</f>
        <v>44187</v>
      </c>
      <c r="O353">
        <f t="shared" ca="1" si="44"/>
        <v>3.32</v>
      </c>
      <c r="P353">
        <f t="shared" ca="1" si="46"/>
        <v>5</v>
      </c>
      <c r="Q353" t="str">
        <f t="shared" ca="1" si="45"/>
        <v>Time for a snack!</v>
      </c>
      <c r="X353" s="1">
        <f ca="1">X352+RANDBETWEEN(1,'PROFILE DATA'!B$41)</f>
        <v>43793</v>
      </c>
      <c r="Y353">
        <f t="shared" ca="1" si="48"/>
        <v>2.16</v>
      </c>
      <c r="Z353" t="str">
        <f t="shared" ca="1" si="47"/>
        <v>Yum! Coffee and a morning treat!</v>
      </c>
    </row>
    <row r="354" spans="14:26" x14ac:dyDescent="0.25">
      <c r="N354" s="1">
        <f ca="1">N353+RANDBETWEEN(1,'PROFILE DATA'!B$40)</f>
        <v>44192</v>
      </c>
      <c r="O354">
        <f t="shared" ca="1" si="44"/>
        <v>2.0299999999999998</v>
      </c>
      <c r="P354">
        <f t="shared" ca="1" si="46"/>
        <v>4</v>
      </c>
      <c r="Q354" t="str">
        <f t="shared" ca="1" si="45"/>
        <v>Treat yourself to a yummy snack</v>
      </c>
      <c r="X354" s="1">
        <f ca="1">X353+RANDBETWEEN(1,'PROFILE DATA'!B$41)</f>
        <v>43795</v>
      </c>
      <c r="Y354">
        <f t="shared" ca="1" si="48"/>
        <v>3.29</v>
      </c>
      <c r="Z354" t="str">
        <f t="shared" ca="1" si="47"/>
        <v>Yum! Coffee and a morning treat!</v>
      </c>
    </row>
    <row r="355" spans="14:26" x14ac:dyDescent="0.25">
      <c r="N355" s="1">
        <f ca="1">N354+RANDBETWEEN(1,'PROFILE DATA'!B$40)</f>
        <v>44195</v>
      </c>
      <c r="O355">
        <f t="shared" ca="1" si="44"/>
        <v>1.8</v>
      </c>
      <c r="P355">
        <f t="shared" ca="1" si="46"/>
        <v>4</v>
      </c>
      <c r="Q355" t="str">
        <f t="shared" ca="1" si="45"/>
        <v>Treat yourself to a yummy snack</v>
      </c>
      <c r="X355" s="1">
        <f ca="1">X354+RANDBETWEEN(1,'PROFILE DATA'!B$41)</f>
        <v>43798</v>
      </c>
      <c r="Y355">
        <f t="shared" ca="1" si="48"/>
        <v>2.96</v>
      </c>
      <c r="Z355" t="str">
        <f t="shared" ca="1" si="47"/>
        <v>Yum! Coffee and a morning treat!</v>
      </c>
    </row>
    <row r="356" spans="14:26" x14ac:dyDescent="0.25">
      <c r="N356" s="1">
        <f ca="1">N355+RANDBETWEEN(1,'PROFILE DATA'!B$40)</f>
        <v>44196</v>
      </c>
      <c r="O356">
        <f t="shared" ca="1" si="44"/>
        <v>1.94</v>
      </c>
      <c r="P356">
        <f t="shared" ca="1" si="46"/>
        <v>2</v>
      </c>
      <c r="Q356" t="str">
        <f t="shared" ca="1" si="45"/>
        <v>Buy something sweet.</v>
      </c>
      <c r="X356" s="1">
        <f ca="1">X355+RANDBETWEEN(1,'PROFILE DATA'!B$41)</f>
        <v>43801</v>
      </c>
      <c r="Y356">
        <f t="shared" ca="1" si="48"/>
        <v>1.82</v>
      </c>
      <c r="Z356" t="str">
        <f t="shared" ca="1" si="47"/>
        <v>Start the day with some coffee.</v>
      </c>
    </row>
    <row r="357" spans="14:26" x14ac:dyDescent="0.25">
      <c r="N357" s="1">
        <f ca="1">N356+RANDBETWEEN(1,'PROFILE DATA'!B$40)</f>
        <v>44201</v>
      </c>
      <c r="O357">
        <f t="shared" ref="O357:O394" ca="1" si="49">RANDBETWEEN(100*L$12,100*L$13)/100</f>
        <v>3.66</v>
      </c>
      <c r="P357">
        <f t="shared" ca="1" si="46"/>
        <v>3</v>
      </c>
      <c r="Q357" t="str">
        <f t="shared" ca="1" si="45"/>
        <v>Get a snack to make your hunger go away.</v>
      </c>
      <c r="X357" s="1">
        <f ca="1">X356+RANDBETWEEN(1,'PROFILE DATA'!B$41)</f>
        <v>43802</v>
      </c>
      <c r="Y357">
        <f t="shared" ca="1" si="48"/>
        <v>3.19</v>
      </c>
      <c r="Z357" t="str">
        <f t="shared" ca="1" si="47"/>
        <v>Yum! Coffee and a morning treat!</v>
      </c>
    </row>
    <row r="358" spans="14:26" x14ac:dyDescent="0.25">
      <c r="N358" s="1">
        <f ca="1">N357+RANDBETWEEN(1,'PROFILE DATA'!B$40)</f>
        <v>44202</v>
      </c>
      <c r="O358">
        <f t="shared" ca="1" si="49"/>
        <v>1.92</v>
      </c>
      <c r="P358">
        <f t="shared" ca="1" si="46"/>
        <v>4</v>
      </c>
      <c r="Q358" t="str">
        <f t="shared" ca="1" si="45"/>
        <v>Treat yourself to a yummy snack</v>
      </c>
      <c r="X358" s="1">
        <f ca="1">X357+RANDBETWEEN(1,'PROFILE DATA'!B$41)</f>
        <v>43805</v>
      </c>
      <c r="Y358">
        <f t="shared" ca="1" si="48"/>
        <v>1.43</v>
      </c>
      <c r="Z358" t="str">
        <f t="shared" ca="1" si="47"/>
        <v>Start the day with some coffee.</v>
      </c>
    </row>
    <row r="359" spans="14:26" x14ac:dyDescent="0.25">
      <c r="N359" s="1">
        <f ca="1">N358+RANDBETWEEN(1,'PROFILE DATA'!B$40)</f>
        <v>44207</v>
      </c>
      <c r="O359">
        <f t="shared" ca="1" si="49"/>
        <v>2.0699999999999998</v>
      </c>
      <c r="P359">
        <f t="shared" ca="1" si="46"/>
        <v>4</v>
      </c>
      <c r="Q359" t="str">
        <f t="shared" ca="1" si="45"/>
        <v>Treat yourself to a yummy snack</v>
      </c>
      <c r="X359" s="1">
        <f ca="1">X358+RANDBETWEEN(1,'PROFILE DATA'!B$41)</f>
        <v>43806</v>
      </c>
      <c r="Y359">
        <f t="shared" ca="1" si="48"/>
        <v>2.37</v>
      </c>
      <c r="Z359" t="str">
        <f t="shared" ca="1" si="47"/>
        <v>Yum! Coffee and a morning treat!</v>
      </c>
    </row>
    <row r="360" spans="14:26" x14ac:dyDescent="0.25">
      <c r="N360" s="1">
        <f ca="1">N359+RANDBETWEEN(1,'PROFILE DATA'!B$40)</f>
        <v>44212</v>
      </c>
      <c r="O360">
        <f t="shared" ca="1" si="49"/>
        <v>1.75</v>
      </c>
      <c r="P360">
        <f t="shared" ca="1" si="46"/>
        <v>5</v>
      </c>
      <c r="Q360" t="str">
        <f t="shared" ca="1" si="45"/>
        <v>Time for a snack!</v>
      </c>
      <c r="X360" s="1">
        <f ca="1">X359+RANDBETWEEN(1,'PROFILE DATA'!B$41)</f>
        <v>43808</v>
      </c>
      <c r="Y360">
        <f t="shared" ca="1" si="48"/>
        <v>1.41</v>
      </c>
      <c r="Z360" t="str">
        <f t="shared" ca="1" si="47"/>
        <v>Start the day with some coffee.</v>
      </c>
    </row>
    <row r="361" spans="14:26" x14ac:dyDescent="0.25">
      <c r="N361" s="1">
        <f ca="1">N360+RANDBETWEEN(1,'PROFILE DATA'!B$40)</f>
        <v>44214</v>
      </c>
      <c r="O361">
        <f t="shared" ca="1" si="49"/>
        <v>3.1</v>
      </c>
      <c r="P361">
        <f t="shared" ca="1" si="46"/>
        <v>3</v>
      </c>
      <c r="Q361" t="str">
        <f t="shared" ca="1" si="45"/>
        <v>Get a snack to make your hunger go away.</v>
      </c>
      <c r="X361" s="1">
        <f ca="1">X360+RANDBETWEEN(1,'PROFILE DATA'!B$41)</f>
        <v>43810</v>
      </c>
      <c r="Y361">
        <f t="shared" ca="1" si="48"/>
        <v>2.85</v>
      </c>
      <c r="Z361" t="str">
        <f t="shared" ca="1" si="47"/>
        <v>Yum! Coffee and a morning treat!</v>
      </c>
    </row>
    <row r="362" spans="14:26" x14ac:dyDescent="0.25">
      <c r="N362" s="1">
        <f ca="1">N361+RANDBETWEEN(1,'PROFILE DATA'!B$40)</f>
        <v>44219</v>
      </c>
      <c r="O362">
        <f t="shared" ca="1" si="49"/>
        <v>1.89</v>
      </c>
      <c r="P362">
        <f t="shared" ca="1" si="46"/>
        <v>2</v>
      </c>
      <c r="Q362" t="str">
        <f t="shared" ca="1" si="45"/>
        <v>Buy something sweet.</v>
      </c>
      <c r="X362" s="1">
        <f ca="1">X361+RANDBETWEEN(1,'PROFILE DATA'!B$41)</f>
        <v>43811</v>
      </c>
      <c r="Y362">
        <f t="shared" ca="1" si="48"/>
        <v>1.5</v>
      </c>
      <c r="Z362" t="str">
        <f t="shared" ca="1" si="47"/>
        <v>Start the day with some coffee.</v>
      </c>
    </row>
    <row r="363" spans="14:26" x14ac:dyDescent="0.25">
      <c r="N363" s="1">
        <f ca="1">N362+RANDBETWEEN(1,'PROFILE DATA'!B$40)</f>
        <v>44220</v>
      </c>
      <c r="O363">
        <f t="shared" ca="1" si="49"/>
        <v>3.4</v>
      </c>
      <c r="P363">
        <f t="shared" ca="1" si="46"/>
        <v>2</v>
      </c>
      <c r="Q363" t="str">
        <f t="shared" ca="1" si="45"/>
        <v>Buy something sweet.</v>
      </c>
      <c r="X363" s="1">
        <f ca="1">X362+RANDBETWEEN(1,'PROFILE DATA'!B$41)</f>
        <v>43813</v>
      </c>
      <c r="Y363">
        <f t="shared" ca="1" si="48"/>
        <v>1.8</v>
      </c>
      <c r="Z363" t="str">
        <f t="shared" ca="1" si="47"/>
        <v>Start the day with some coffee.</v>
      </c>
    </row>
    <row r="364" spans="14:26" x14ac:dyDescent="0.25">
      <c r="N364" s="1">
        <f ca="1">N363+RANDBETWEEN(1,'PROFILE DATA'!B$40)</f>
        <v>44224</v>
      </c>
      <c r="O364">
        <f t="shared" ca="1" si="49"/>
        <v>2.17</v>
      </c>
      <c r="P364">
        <f t="shared" ca="1" si="46"/>
        <v>3</v>
      </c>
      <c r="Q364" t="str">
        <f t="shared" ca="1" si="45"/>
        <v>Get a snack to make your hunger go away.</v>
      </c>
      <c r="X364" s="1">
        <f ca="1">X363+RANDBETWEEN(1,'PROFILE DATA'!B$41)</f>
        <v>43816</v>
      </c>
      <c r="Y364">
        <f t="shared" ca="1" si="48"/>
        <v>2.31</v>
      </c>
      <c r="Z364" t="str">
        <f t="shared" ca="1" si="47"/>
        <v>Yum! Coffee and a morning treat!</v>
      </c>
    </row>
    <row r="365" spans="14:26" x14ac:dyDescent="0.25">
      <c r="N365" s="1">
        <f ca="1">N364+RANDBETWEEN(1,'PROFILE DATA'!B$40)</f>
        <v>44225</v>
      </c>
      <c r="O365">
        <f t="shared" ca="1" si="49"/>
        <v>2.59</v>
      </c>
      <c r="P365">
        <f t="shared" ca="1" si="46"/>
        <v>2</v>
      </c>
      <c r="Q365" t="str">
        <f t="shared" ca="1" si="45"/>
        <v>Buy something sweet.</v>
      </c>
      <c r="X365" s="1">
        <f ca="1">X364+RANDBETWEEN(1,'PROFILE DATA'!B$41)</f>
        <v>43818</v>
      </c>
      <c r="Y365">
        <f t="shared" ca="1" si="48"/>
        <v>2.92</v>
      </c>
      <c r="Z365" t="str">
        <f t="shared" ca="1" si="47"/>
        <v>Yum! Coffee and a morning treat!</v>
      </c>
    </row>
    <row r="366" spans="14:26" x14ac:dyDescent="0.25">
      <c r="N366" s="1">
        <f ca="1">N365+RANDBETWEEN(1,'PROFILE DATA'!B$40)</f>
        <v>44229</v>
      </c>
      <c r="O366">
        <f t="shared" ca="1" si="49"/>
        <v>2.4700000000000002</v>
      </c>
      <c r="P366">
        <f t="shared" ca="1" si="46"/>
        <v>1</v>
      </c>
      <c r="Q366" t="str">
        <f t="shared" ca="1" si="45"/>
        <v>Satisfy a snack craving.</v>
      </c>
      <c r="X366" s="1">
        <f ca="1">X365+RANDBETWEEN(1,'PROFILE DATA'!B$41)</f>
        <v>43819</v>
      </c>
      <c r="Y366">
        <f t="shared" ca="1" si="48"/>
        <v>2.58</v>
      </c>
      <c r="Z366" t="str">
        <f t="shared" ca="1" si="47"/>
        <v>Yum! Coffee and a morning treat!</v>
      </c>
    </row>
    <row r="367" spans="14:26" x14ac:dyDescent="0.25">
      <c r="N367" s="1">
        <f ca="1">N366+RANDBETWEEN(1,'PROFILE DATA'!B$40)</f>
        <v>44230</v>
      </c>
      <c r="O367">
        <f t="shared" ca="1" si="49"/>
        <v>1.8</v>
      </c>
      <c r="P367">
        <f t="shared" ca="1" si="46"/>
        <v>3</v>
      </c>
      <c r="Q367" t="str">
        <f t="shared" ca="1" si="45"/>
        <v>Get a snack to make your hunger go away.</v>
      </c>
      <c r="X367" s="1">
        <f ca="1">X366+RANDBETWEEN(1,'PROFILE DATA'!B$41)</f>
        <v>43822</v>
      </c>
      <c r="Y367">
        <f t="shared" ca="1" si="48"/>
        <v>2.59</v>
      </c>
      <c r="Z367" t="str">
        <f t="shared" ca="1" si="47"/>
        <v>Yum! Coffee and a morning treat!</v>
      </c>
    </row>
    <row r="368" spans="14:26" x14ac:dyDescent="0.25">
      <c r="N368" s="1">
        <f ca="1">N367+RANDBETWEEN(1,'PROFILE DATA'!B$40)</f>
        <v>44235</v>
      </c>
      <c r="O368">
        <f t="shared" ca="1" si="49"/>
        <v>2.08</v>
      </c>
      <c r="P368">
        <f t="shared" ca="1" si="46"/>
        <v>2</v>
      </c>
      <c r="Q368" t="str">
        <f t="shared" ca="1" si="45"/>
        <v>Buy something sweet.</v>
      </c>
      <c r="X368" s="1">
        <f ca="1">X367+RANDBETWEEN(1,'PROFILE DATA'!B$41)</f>
        <v>43824</v>
      </c>
      <c r="Y368">
        <f t="shared" ca="1" si="48"/>
        <v>2.64</v>
      </c>
      <c r="Z368" t="str">
        <f t="shared" ca="1" si="47"/>
        <v>Yum! Coffee and a morning treat!</v>
      </c>
    </row>
    <row r="369" spans="14:26" x14ac:dyDescent="0.25">
      <c r="N369" s="1">
        <f ca="1">N368+RANDBETWEEN(1,'PROFILE DATA'!B$40)</f>
        <v>44240</v>
      </c>
      <c r="O369">
        <f t="shared" ca="1" si="49"/>
        <v>3.26</v>
      </c>
      <c r="P369">
        <f t="shared" ca="1" si="46"/>
        <v>2</v>
      </c>
      <c r="Q369" t="str">
        <f t="shared" ca="1" si="45"/>
        <v>Buy something sweet.</v>
      </c>
      <c r="X369" s="1">
        <f ca="1">X368+RANDBETWEEN(1,'PROFILE DATA'!B$41)</f>
        <v>43827</v>
      </c>
      <c r="Y369">
        <f t="shared" ca="1" si="48"/>
        <v>3.4</v>
      </c>
      <c r="Z369" t="str">
        <f t="shared" ca="1" si="47"/>
        <v>Yum! Coffee and a morning treat!</v>
      </c>
    </row>
    <row r="370" spans="14:26" x14ac:dyDescent="0.25">
      <c r="N370" s="1">
        <f ca="1">N369+RANDBETWEEN(1,'PROFILE DATA'!B$40)</f>
        <v>44245</v>
      </c>
      <c r="O370">
        <f t="shared" ca="1" si="49"/>
        <v>1.57</v>
      </c>
      <c r="P370">
        <f t="shared" ca="1" si="46"/>
        <v>5</v>
      </c>
      <c r="Q370" t="str">
        <f t="shared" ca="1" si="45"/>
        <v>Time for a snack!</v>
      </c>
      <c r="X370" s="1">
        <f ca="1">X369+RANDBETWEEN(1,'PROFILE DATA'!B$41)</f>
        <v>43830</v>
      </c>
      <c r="Y370">
        <f t="shared" ca="1" si="48"/>
        <v>3.85</v>
      </c>
      <c r="Z370" t="str">
        <f t="shared" ca="1" si="47"/>
        <v>Yum! Coffee and a morning treat!</v>
      </c>
    </row>
    <row r="371" spans="14:26" x14ac:dyDescent="0.25">
      <c r="N371" s="1">
        <f ca="1">N370+RANDBETWEEN(1,'PROFILE DATA'!B$40)</f>
        <v>44250</v>
      </c>
      <c r="O371">
        <f t="shared" ca="1" si="49"/>
        <v>1.63</v>
      </c>
      <c r="P371">
        <f t="shared" ca="1" si="46"/>
        <v>1</v>
      </c>
      <c r="Q371" t="str">
        <f t="shared" ca="1" si="45"/>
        <v>Satisfy a snack craving.</v>
      </c>
      <c r="X371" s="1">
        <f ca="1">X370+RANDBETWEEN(1,'PROFILE DATA'!B$41)</f>
        <v>43833</v>
      </c>
      <c r="Y371">
        <f t="shared" ca="1" si="48"/>
        <v>3.03</v>
      </c>
      <c r="Z371" t="str">
        <f t="shared" ca="1" si="47"/>
        <v>Yum! Coffee and a morning treat!</v>
      </c>
    </row>
    <row r="372" spans="14:26" x14ac:dyDescent="0.25">
      <c r="N372" s="1">
        <f ca="1">N371+RANDBETWEEN(1,'PROFILE DATA'!B$40)</f>
        <v>44252</v>
      </c>
      <c r="O372">
        <f t="shared" ca="1" si="49"/>
        <v>2.2200000000000002</v>
      </c>
      <c r="P372">
        <f t="shared" ca="1" si="46"/>
        <v>3</v>
      </c>
      <c r="Q372" t="str">
        <f t="shared" ca="1" si="45"/>
        <v>Get a snack to make your hunger go away.</v>
      </c>
      <c r="X372" s="1">
        <f ca="1">X371+RANDBETWEEN(1,'PROFILE DATA'!B$41)</f>
        <v>43835</v>
      </c>
      <c r="Y372">
        <f t="shared" ca="1" si="48"/>
        <v>3.43</v>
      </c>
      <c r="Z372" t="str">
        <f t="shared" ca="1" si="47"/>
        <v>Yum! Coffee and a morning treat!</v>
      </c>
    </row>
    <row r="373" spans="14:26" x14ac:dyDescent="0.25">
      <c r="N373" s="1">
        <f ca="1">N372+RANDBETWEEN(1,'PROFILE DATA'!B$40)</f>
        <v>44254</v>
      </c>
      <c r="O373">
        <f t="shared" ca="1" si="49"/>
        <v>2.33</v>
      </c>
      <c r="P373">
        <f t="shared" ca="1" si="46"/>
        <v>3</v>
      </c>
      <c r="Q373" t="str">
        <f t="shared" ca="1" si="45"/>
        <v>Get a snack to make your hunger go away.</v>
      </c>
      <c r="X373" s="1">
        <f ca="1">X372+RANDBETWEEN(1,'PROFILE DATA'!B$41)</f>
        <v>43836</v>
      </c>
      <c r="Y373">
        <f t="shared" ca="1" si="48"/>
        <v>1.62</v>
      </c>
      <c r="Z373" t="str">
        <f t="shared" ca="1" si="47"/>
        <v>Start the day with some coffee.</v>
      </c>
    </row>
    <row r="374" spans="14:26" x14ac:dyDescent="0.25">
      <c r="N374" s="1">
        <f ca="1">N373+RANDBETWEEN(1,'PROFILE DATA'!B$40)</f>
        <v>44255</v>
      </c>
      <c r="O374">
        <f t="shared" ca="1" si="49"/>
        <v>2.04</v>
      </c>
      <c r="P374">
        <f t="shared" ca="1" si="46"/>
        <v>4</v>
      </c>
      <c r="Q374" t="str">
        <f t="shared" ca="1" si="45"/>
        <v>Treat yourself to a yummy snack</v>
      </c>
      <c r="X374" s="1">
        <f ca="1">X373+RANDBETWEEN(1,'PROFILE DATA'!B$41)</f>
        <v>43837</v>
      </c>
      <c r="Y374">
        <f t="shared" ca="1" si="48"/>
        <v>1.67</v>
      </c>
      <c r="Z374" t="str">
        <f t="shared" ca="1" si="47"/>
        <v>Start the day with some coffee.</v>
      </c>
    </row>
    <row r="375" spans="14:26" x14ac:dyDescent="0.25">
      <c r="N375" s="1">
        <f ca="1">N374+RANDBETWEEN(1,'PROFILE DATA'!B$40)</f>
        <v>44257</v>
      </c>
      <c r="O375">
        <f t="shared" ca="1" si="49"/>
        <v>3.21</v>
      </c>
      <c r="P375">
        <f t="shared" ca="1" si="46"/>
        <v>3</v>
      </c>
      <c r="Q375" t="str">
        <f t="shared" ca="1" si="45"/>
        <v>Get a snack to make your hunger go away.</v>
      </c>
      <c r="X375" s="1">
        <f ca="1">X374+RANDBETWEEN(1,'PROFILE DATA'!B$41)</f>
        <v>43840</v>
      </c>
      <c r="Y375">
        <f t="shared" ca="1" si="48"/>
        <v>3.76</v>
      </c>
      <c r="Z375" t="str">
        <f t="shared" ca="1" si="47"/>
        <v>Yum! Coffee and a morning treat!</v>
      </c>
    </row>
    <row r="376" spans="14:26" x14ac:dyDescent="0.25">
      <c r="N376" s="1">
        <f ca="1">N375+RANDBETWEEN(1,'PROFILE DATA'!B$40)</f>
        <v>44260</v>
      </c>
      <c r="O376">
        <f t="shared" ca="1" si="49"/>
        <v>3.35</v>
      </c>
      <c r="P376">
        <f t="shared" ca="1" si="46"/>
        <v>1</v>
      </c>
      <c r="Q376" t="str">
        <f t="shared" ca="1" si="45"/>
        <v>Satisfy a snack craving.</v>
      </c>
      <c r="X376" s="1">
        <f ca="1">X375+RANDBETWEEN(1,'PROFILE DATA'!B$41)</f>
        <v>43841</v>
      </c>
      <c r="Y376">
        <f t="shared" ca="1" si="48"/>
        <v>3.52</v>
      </c>
      <c r="Z376" t="str">
        <f t="shared" ca="1" si="47"/>
        <v>Yum! Coffee and a morning treat!</v>
      </c>
    </row>
    <row r="377" spans="14:26" x14ac:dyDescent="0.25">
      <c r="N377" s="1">
        <f ca="1">N376+RANDBETWEEN(1,'PROFILE DATA'!B$40)</f>
        <v>44261</v>
      </c>
      <c r="O377">
        <f t="shared" ca="1" si="49"/>
        <v>1.9</v>
      </c>
      <c r="P377">
        <f t="shared" ca="1" si="46"/>
        <v>5</v>
      </c>
      <c r="Q377" t="str">
        <f t="shared" ca="1" si="45"/>
        <v>Time for a snack!</v>
      </c>
      <c r="X377" s="1">
        <f ca="1">X376+RANDBETWEEN(1,'PROFILE DATA'!B$41)</f>
        <v>43842</v>
      </c>
      <c r="Y377">
        <f t="shared" ca="1" si="48"/>
        <v>2.54</v>
      </c>
      <c r="Z377" t="str">
        <f t="shared" ca="1" si="47"/>
        <v>Yum! Coffee and a morning treat!</v>
      </c>
    </row>
    <row r="378" spans="14:26" x14ac:dyDescent="0.25">
      <c r="N378" s="1">
        <f ca="1">N377+RANDBETWEEN(1,'PROFILE DATA'!B$40)</f>
        <v>44263</v>
      </c>
      <c r="O378">
        <f t="shared" ca="1" si="49"/>
        <v>2.16</v>
      </c>
      <c r="P378">
        <f t="shared" ca="1" si="46"/>
        <v>1</v>
      </c>
      <c r="Q378" t="str">
        <f t="shared" ca="1" si="45"/>
        <v>Satisfy a snack craving.</v>
      </c>
      <c r="X378" s="1">
        <f ca="1">X377+RANDBETWEEN(1,'PROFILE DATA'!B$41)</f>
        <v>43843</v>
      </c>
      <c r="Y378">
        <f t="shared" ca="1" si="48"/>
        <v>2.93</v>
      </c>
      <c r="Z378" t="str">
        <f t="shared" ca="1" si="47"/>
        <v>Yum! Coffee and a morning treat!</v>
      </c>
    </row>
    <row r="379" spans="14:26" x14ac:dyDescent="0.25">
      <c r="N379" s="1">
        <f ca="1">N378+RANDBETWEEN(1,'PROFILE DATA'!B$40)</f>
        <v>44266</v>
      </c>
      <c r="O379">
        <f t="shared" ca="1" si="49"/>
        <v>1.95</v>
      </c>
      <c r="P379">
        <f t="shared" ca="1" si="46"/>
        <v>4</v>
      </c>
      <c r="Q379" t="str">
        <f t="shared" ca="1" si="45"/>
        <v>Treat yourself to a yummy snack</v>
      </c>
      <c r="X379" s="1">
        <f ca="1">X378+RANDBETWEEN(1,'PROFILE DATA'!B$41)</f>
        <v>43844</v>
      </c>
      <c r="Y379">
        <f t="shared" ca="1" si="48"/>
        <v>1.72</v>
      </c>
      <c r="Z379" t="str">
        <f t="shared" ca="1" si="47"/>
        <v>Start the day with some coffee.</v>
      </c>
    </row>
    <row r="380" spans="14:26" x14ac:dyDescent="0.25">
      <c r="N380" s="1">
        <f ca="1">N379+RANDBETWEEN(1,'PROFILE DATA'!B$40)</f>
        <v>44267</v>
      </c>
      <c r="O380">
        <f t="shared" ca="1" si="49"/>
        <v>2.17</v>
      </c>
      <c r="P380">
        <f t="shared" ca="1" si="46"/>
        <v>4</v>
      </c>
      <c r="Q380" t="str">
        <f t="shared" ca="1" si="45"/>
        <v>Treat yourself to a yummy snack</v>
      </c>
      <c r="X380" s="1">
        <f ca="1">X379+RANDBETWEEN(1,'PROFILE DATA'!B$41)</f>
        <v>43847</v>
      </c>
      <c r="Y380">
        <f t="shared" ca="1" si="48"/>
        <v>3.37</v>
      </c>
      <c r="Z380" t="str">
        <f t="shared" ca="1" si="47"/>
        <v>Yum! Coffee and a morning treat!</v>
      </c>
    </row>
    <row r="381" spans="14:26" x14ac:dyDescent="0.25">
      <c r="N381" s="1">
        <f ca="1">N380+RANDBETWEEN(1,'PROFILE DATA'!B$40)</f>
        <v>44268</v>
      </c>
      <c r="O381">
        <f t="shared" ca="1" si="49"/>
        <v>2.13</v>
      </c>
      <c r="P381">
        <f t="shared" ca="1" si="46"/>
        <v>5</v>
      </c>
      <c r="Q381" t="str">
        <f t="shared" ca="1" si="45"/>
        <v>Time for a snack!</v>
      </c>
      <c r="X381" s="1">
        <f ca="1">X380+RANDBETWEEN(1,'PROFILE DATA'!B$41)</f>
        <v>43848</v>
      </c>
      <c r="Y381">
        <f t="shared" ca="1" si="48"/>
        <v>3.77</v>
      </c>
      <c r="Z381" t="str">
        <f t="shared" ca="1" si="47"/>
        <v>Yum! Coffee and a morning treat!</v>
      </c>
    </row>
    <row r="382" spans="14:26" x14ac:dyDescent="0.25">
      <c r="N382" s="1">
        <f ca="1">N381+RANDBETWEEN(1,'PROFILE DATA'!B$40)</f>
        <v>44272</v>
      </c>
      <c r="O382">
        <f t="shared" ca="1" si="49"/>
        <v>2.15</v>
      </c>
      <c r="P382">
        <f t="shared" ca="1" si="46"/>
        <v>4</v>
      </c>
      <c r="Q382" t="str">
        <f t="shared" ca="1" si="45"/>
        <v>Treat yourself to a yummy snack</v>
      </c>
      <c r="X382" s="1">
        <f ca="1">X381+RANDBETWEEN(1,'PROFILE DATA'!B$41)</f>
        <v>43849</v>
      </c>
      <c r="Y382">
        <f t="shared" ca="1" si="48"/>
        <v>3.37</v>
      </c>
      <c r="Z382" t="str">
        <f t="shared" ca="1" si="47"/>
        <v>Yum! Coffee and a morning treat!</v>
      </c>
    </row>
    <row r="383" spans="14:26" x14ac:dyDescent="0.25">
      <c r="N383" s="1">
        <f ca="1">N382+RANDBETWEEN(1,'PROFILE DATA'!B$40)</f>
        <v>44276</v>
      </c>
      <c r="O383">
        <f t="shared" ca="1" si="49"/>
        <v>2.37</v>
      </c>
      <c r="P383">
        <f t="shared" ca="1" si="46"/>
        <v>3</v>
      </c>
      <c r="Q383" t="str">
        <f t="shared" ca="1" si="45"/>
        <v>Get a snack to make your hunger go away.</v>
      </c>
      <c r="X383" s="1">
        <f ca="1">X382+RANDBETWEEN(1,'PROFILE DATA'!B$41)</f>
        <v>43852</v>
      </c>
      <c r="Y383">
        <f t="shared" ca="1" si="48"/>
        <v>1.9</v>
      </c>
      <c r="Z383" t="str">
        <f t="shared" ca="1" si="47"/>
        <v>Start the day with some coffee.</v>
      </c>
    </row>
    <row r="384" spans="14:26" x14ac:dyDescent="0.25">
      <c r="N384" s="1">
        <f ca="1">N383+RANDBETWEEN(1,'PROFILE DATA'!B$40)</f>
        <v>44278</v>
      </c>
      <c r="O384">
        <f t="shared" ca="1" si="49"/>
        <v>2.6</v>
      </c>
      <c r="P384">
        <f t="shared" ca="1" si="46"/>
        <v>5</v>
      </c>
      <c r="Q384" t="str">
        <f t="shared" ca="1" si="45"/>
        <v>Time for a snack!</v>
      </c>
      <c r="X384" s="1">
        <f ca="1">X383+RANDBETWEEN(1,'PROFILE DATA'!B$41)</f>
        <v>43855</v>
      </c>
      <c r="Y384">
        <f t="shared" ca="1" si="48"/>
        <v>1.65</v>
      </c>
      <c r="Z384" t="str">
        <f t="shared" ca="1" si="47"/>
        <v>Start the day with some coffee.</v>
      </c>
    </row>
    <row r="385" spans="14:26" x14ac:dyDescent="0.25">
      <c r="N385" s="1">
        <f ca="1">N384+RANDBETWEEN(1,'PROFILE DATA'!B$40)</f>
        <v>44283</v>
      </c>
      <c r="O385">
        <f t="shared" ca="1" si="49"/>
        <v>1.75</v>
      </c>
      <c r="P385">
        <f t="shared" ca="1" si="46"/>
        <v>4</v>
      </c>
      <c r="Q385" t="str">
        <f t="shared" ca="1" si="45"/>
        <v>Treat yourself to a yummy snack</v>
      </c>
      <c r="X385" s="1">
        <f ca="1">X384+RANDBETWEEN(1,'PROFILE DATA'!B$41)</f>
        <v>43856</v>
      </c>
      <c r="Y385">
        <f t="shared" ca="1" si="48"/>
        <v>2.7</v>
      </c>
      <c r="Z385" t="str">
        <f t="shared" ca="1" si="47"/>
        <v>Yum! Coffee and a morning treat!</v>
      </c>
    </row>
    <row r="386" spans="14:26" x14ac:dyDescent="0.25">
      <c r="N386" s="1">
        <f ca="1">N385+RANDBETWEEN(1,'PROFILE DATA'!B$40)</f>
        <v>44286</v>
      </c>
      <c r="O386">
        <f t="shared" ca="1" si="49"/>
        <v>1.77</v>
      </c>
      <c r="P386">
        <f t="shared" ca="1" si="46"/>
        <v>5</v>
      </c>
      <c r="Q386" t="str">
        <f t="shared" ca="1" si="45"/>
        <v>Time for a snack!</v>
      </c>
      <c r="X386" s="1">
        <f ca="1">X385+RANDBETWEEN(1,'PROFILE DATA'!B$41)</f>
        <v>43858</v>
      </c>
      <c r="Y386">
        <f t="shared" ca="1" si="48"/>
        <v>2.08</v>
      </c>
      <c r="Z386" t="str">
        <f t="shared" ca="1" si="47"/>
        <v>Start the day with some coffee.</v>
      </c>
    </row>
    <row r="387" spans="14:26" x14ac:dyDescent="0.25">
      <c r="N387" s="1">
        <f ca="1">N386+RANDBETWEEN(1,'PROFILE DATA'!B$40)</f>
        <v>44288</v>
      </c>
      <c r="O387">
        <f t="shared" ca="1" si="49"/>
        <v>2.31</v>
      </c>
      <c r="P387">
        <f t="shared" ca="1" si="46"/>
        <v>1</v>
      </c>
      <c r="Q387" t="str">
        <f t="shared" ref="Q387:Q450" ca="1" si="50">VLOOKUP(P387,R$3:S$7,2)</f>
        <v>Satisfy a snack craving.</v>
      </c>
      <c r="X387" s="1">
        <f ca="1">X386+RANDBETWEEN(1,'PROFILE DATA'!B$41)</f>
        <v>43861</v>
      </c>
      <c r="Y387">
        <f t="shared" ca="1" si="48"/>
        <v>1.53</v>
      </c>
      <c r="Z387" t="str">
        <f t="shared" ca="1" si="47"/>
        <v>Start the day with some coffee.</v>
      </c>
    </row>
    <row r="388" spans="14:26" x14ac:dyDescent="0.25">
      <c r="N388" s="1">
        <f ca="1">N387+RANDBETWEEN(1,'PROFILE DATA'!B$40)</f>
        <v>44290</v>
      </c>
      <c r="O388">
        <f t="shared" ca="1" si="49"/>
        <v>1.56</v>
      </c>
      <c r="P388">
        <f t="shared" ref="P388:P451" ca="1" si="51">RANDBETWEEN(1,5)</f>
        <v>3</v>
      </c>
      <c r="Q388" t="str">
        <f t="shared" ca="1" si="50"/>
        <v>Get a snack to make your hunger go away.</v>
      </c>
      <c r="X388" s="1">
        <f ca="1">X387+RANDBETWEEN(1,'PROFILE DATA'!B$41)</f>
        <v>43864</v>
      </c>
      <c r="Y388">
        <f t="shared" ca="1" si="48"/>
        <v>3.11</v>
      </c>
      <c r="Z388" t="str">
        <f t="shared" ref="Z388:Z451" ca="1" si="52">IF(Y388&lt;2.1,"Start the day with some coffee.","Yum! Coffee and a morning treat!")</f>
        <v>Yum! Coffee and a morning treat!</v>
      </c>
    </row>
    <row r="389" spans="14:26" x14ac:dyDescent="0.25">
      <c r="N389" s="1">
        <f ca="1">N388+RANDBETWEEN(1,'PROFILE DATA'!B$40)</f>
        <v>44291</v>
      </c>
      <c r="O389">
        <f t="shared" ca="1" si="49"/>
        <v>1.64</v>
      </c>
      <c r="P389">
        <f t="shared" ca="1" si="51"/>
        <v>3</v>
      </c>
      <c r="Q389" t="str">
        <f t="shared" ca="1" si="50"/>
        <v>Get a snack to make your hunger go away.</v>
      </c>
      <c r="X389" s="1">
        <f ca="1">X388+RANDBETWEEN(1,'PROFILE DATA'!B$41)</f>
        <v>43867</v>
      </c>
      <c r="Y389">
        <f t="shared" ref="Y389:Y452" ca="1" si="53">RANDBETWEEN(100*L$15,100*L$16)/100</f>
        <v>3.91</v>
      </c>
      <c r="Z389" t="str">
        <f t="shared" ca="1" si="52"/>
        <v>Yum! Coffee and a morning treat!</v>
      </c>
    </row>
    <row r="390" spans="14:26" x14ac:dyDescent="0.25">
      <c r="N390" s="1">
        <f ca="1">N389+RANDBETWEEN(1,'PROFILE DATA'!B$40)</f>
        <v>44292</v>
      </c>
      <c r="O390">
        <f t="shared" ca="1" si="49"/>
        <v>1.52</v>
      </c>
      <c r="P390">
        <f t="shared" ca="1" si="51"/>
        <v>4</v>
      </c>
      <c r="Q390" t="str">
        <f t="shared" ca="1" si="50"/>
        <v>Treat yourself to a yummy snack</v>
      </c>
      <c r="X390" s="1">
        <f ca="1">X389+RANDBETWEEN(1,'PROFILE DATA'!B$41)</f>
        <v>43870</v>
      </c>
      <c r="Y390">
        <f t="shared" ca="1" si="53"/>
        <v>3.54</v>
      </c>
      <c r="Z390" t="str">
        <f t="shared" ca="1" si="52"/>
        <v>Yum! Coffee and a morning treat!</v>
      </c>
    </row>
    <row r="391" spans="14:26" x14ac:dyDescent="0.25">
      <c r="N391" s="1">
        <f ca="1">N390+RANDBETWEEN(1,'PROFILE DATA'!B$40)</f>
        <v>44295</v>
      </c>
      <c r="O391">
        <f t="shared" ca="1" si="49"/>
        <v>2.4300000000000002</v>
      </c>
      <c r="P391">
        <f t="shared" ca="1" si="51"/>
        <v>2</v>
      </c>
      <c r="Q391" t="str">
        <f t="shared" ca="1" si="50"/>
        <v>Buy something sweet.</v>
      </c>
      <c r="X391" s="1">
        <f ca="1">X390+RANDBETWEEN(1,'PROFILE DATA'!B$41)</f>
        <v>43872</v>
      </c>
      <c r="Y391">
        <f t="shared" ca="1" si="53"/>
        <v>1.64</v>
      </c>
      <c r="Z391" t="str">
        <f t="shared" ca="1" si="52"/>
        <v>Start the day with some coffee.</v>
      </c>
    </row>
    <row r="392" spans="14:26" x14ac:dyDescent="0.25">
      <c r="N392" s="1">
        <f ca="1">N391+RANDBETWEEN(1,'PROFILE DATA'!B$40)</f>
        <v>44298</v>
      </c>
      <c r="O392">
        <f t="shared" ca="1" si="49"/>
        <v>3.65</v>
      </c>
      <c r="P392">
        <f t="shared" ca="1" si="51"/>
        <v>1</v>
      </c>
      <c r="Q392" t="str">
        <f t="shared" ca="1" si="50"/>
        <v>Satisfy a snack craving.</v>
      </c>
      <c r="X392" s="1">
        <f ca="1">X391+RANDBETWEEN(1,'PROFILE DATA'!B$41)</f>
        <v>43875</v>
      </c>
      <c r="Y392">
        <f t="shared" ca="1" si="53"/>
        <v>3.33</v>
      </c>
      <c r="Z392" t="str">
        <f t="shared" ca="1" si="52"/>
        <v>Yum! Coffee and a morning treat!</v>
      </c>
    </row>
    <row r="393" spans="14:26" x14ac:dyDescent="0.25">
      <c r="N393" s="1">
        <f ca="1">N392+RANDBETWEEN(1,'PROFILE DATA'!B$40)</f>
        <v>44302</v>
      </c>
      <c r="O393">
        <f t="shared" ca="1" si="49"/>
        <v>2.77</v>
      </c>
      <c r="P393">
        <f t="shared" ca="1" si="51"/>
        <v>1</v>
      </c>
      <c r="Q393" t="str">
        <f t="shared" ca="1" si="50"/>
        <v>Satisfy a snack craving.</v>
      </c>
      <c r="X393" s="1">
        <f ca="1">X392+RANDBETWEEN(1,'PROFILE DATA'!B$41)</f>
        <v>43876</v>
      </c>
      <c r="Y393">
        <f t="shared" ca="1" si="53"/>
        <v>1.8</v>
      </c>
      <c r="Z393" t="str">
        <f t="shared" ca="1" si="52"/>
        <v>Start the day with some coffee.</v>
      </c>
    </row>
    <row r="394" spans="14:26" x14ac:dyDescent="0.25">
      <c r="N394" s="1">
        <f ca="1">N393+RANDBETWEEN(1,'PROFILE DATA'!B$40)</f>
        <v>44303</v>
      </c>
      <c r="O394">
        <f t="shared" ca="1" si="49"/>
        <v>3.12</v>
      </c>
      <c r="P394">
        <f t="shared" ca="1" si="51"/>
        <v>1</v>
      </c>
      <c r="Q394" t="str">
        <f t="shared" ca="1" si="50"/>
        <v>Satisfy a snack craving.</v>
      </c>
      <c r="X394" s="1">
        <f ca="1">X393+RANDBETWEEN(1,'PROFILE DATA'!B$41)</f>
        <v>43879</v>
      </c>
      <c r="Y394">
        <f t="shared" ca="1" si="53"/>
        <v>1.06</v>
      </c>
      <c r="Z394" t="str">
        <f t="shared" ca="1" si="52"/>
        <v>Start the day with some coffee.</v>
      </c>
    </row>
    <row r="395" spans="14:26" x14ac:dyDescent="0.25">
      <c r="N395" s="1">
        <f ca="1">N394+RANDBETWEEN(1,'PROFILE DATA'!B$40)</f>
        <v>44306</v>
      </c>
      <c r="O395">
        <f t="shared" ref="O395:O420" ca="1" si="54">RANDBETWEEN(100*L$12,100*L$13)/100</f>
        <v>2.95</v>
      </c>
      <c r="P395">
        <f t="shared" ca="1" si="51"/>
        <v>4</v>
      </c>
      <c r="Q395" t="str">
        <f t="shared" ca="1" si="50"/>
        <v>Treat yourself to a yummy snack</v>
      </c>
      <c r="X395" s="1">
        <f ca="1">X394+RANDBETWEEN(1,'PROFILE DATA'!B$41)</f>
        <v>43880</v>
      </c>
      <c r="Y395">
        <f t="shared" ca="1" si="53"/>
        <v>2.67</v>
      </c>
      <c r="Z395" t="str">
        <f t="shared" ca="1" si="52"/>
        <v>Yum! Coffee and a morning treat!</v>
      </c>
    </row>
    <row r="396" spans="14:26" x14ac:dyDescent="0.25">
      <c r="N396" s="1">
        <f ca="1">N395+RANDBETWEEN(1,'PROFILE DATA'!B$40)</f>
        <v>44307</v>
      </c>
      <c r="O396">
        <f t="shared" ca="1" si="54"/>
        <v>2.61</v>
      </c>
      <c r="P396">
        <f t="shared" ca="1" si="51"/>
        <v>1</v>
      </c>
      <c r="Q396" t="str">
        <f t="shared" ca="1" si="50"/>
        <v>Satisfy a snack craving.</v>
      </c>
      <c r="X396" s="1">
        <f ca="1">X395+RANDBETWEEN(1,'PROFILE DATA'!B$41)</f>
        <v>43883</v>
      </c>
      <c r="Y396">
        <f t="shared" ca="1" si="53"/>
        <v>3.82</v>
      </c>
      <c r="Z396" t="str">
        <f t="shared" ca="1" si="52"/>
        <v>Yum! Coffee and a morning treat!</v>
      </c>
    </row>
    <row r="397" spans="14:26" x14ac:dyDescent="0.25">
      <c r="N397" s="1">
        <f ca="1">N396+RANDBETWEEN(1,'PROFILE DATA'!B$40)</f>
        <v>44309</v>
      </c>
      <c r="O397">
        <f t="shared" ca="1" si="54"/>
        <v>2.44</v>
      </c>
      <c r="P397">
        <f t="shared" ca="1" si="51"/>
        <v>4</v>
      </c>
      <c r="Q397" t="str">
        <f t="shared" ca="1" si="50"/>
        <v>Treat yourself to a yummy snack</v>
      </c>
      <c r="X397" s="1">
        <f ca="1">X396+RANDBETWEEN(1,'PROFILE DATA'!B$41)</f>
        <v>43886</v>
      </c>
      <c r="Y397">
        <f t="shared" ca="1" si="53"/>
        <v>2.8</v>
      </c>
      <c r="Z397" t="str">
        <f t="shared" ca="1" si="52"/>
        <v>Yum! Coffee and a morning treat!</v>
      </c>
    </row>
    <row r="398" spans="14:26" x14ac:dyDescent="0.25">
      <c r="N398" s="1">
        <f ca="1">N397+RANDBETWEEN(1,'PROFILE DATA'!B$40)</f>
        <v>44313</v>
      </c>
      <c r="O398">
        <f t="shared" ca="1" si="54"/>
        <v>2.21</v>
      </c>
      <c r="P398">
        <f t="shared" ca="1" si="51"/>
        <v>3</v>
      </c>
      <c r="Q398" t="str">
        <f t="shared" ca="1" si="50"/>
        <v>Get a snack to make your hunger go away.</v>
      </c>
      <c r="X398" s="1">
        <f ca="1">X397+RANDBETWEEN(1,'PROFILE DATA'!B$41)</f>
        <v>43889</v>
      </c>
      <c r="Y398">
        <f t="shared" ca="1" si="53"/>
        <v>3.59</v>
      </c>
      <c r="Z398" t="str">
        <f t="shared" ca="1" si="52"/>
        <v>Yum! Coffee and a morning treat!</v>
      </c>
    </row>
    <row r="399" spans="14:26" x14ac:dyDescent="0.25">
      <c r="N399" s="1">
        <f ca="1">N398+RANDBETWEEN(1,'PROFILE DATA'!B$40)</f>
        <v>44314</v>
      </c>
      <c r="O399">
        <f t="shared" ca="1" si="54"/>
        <v>3.19</v>
      </c>
      <c r="P399">
        <f t="shared" ca="1" si="51"/>
        <v>3</v>
      </c>
      <c r="Q399" t="str">
        <f t="shared" ca="1" si="50"/>
        <v>Get a snack to make your hunger go away.</v>
      </c>
      <c r="X399" s="1">
        <f ca="1">X398+RANDBETWEEN(1,'PROFILE DATA'!B$41)</f>
        <v>43891</v>
      </c>
      <c r="Y399">
        <f t="shared" ca="1" si="53"/>
        <v>1.33</v>
      </c>
      <c r="Z399" t="str">
        <f t="shared" ca="1" si="52"/>
        <v>Start the day with some coffee.</v>
      </c>
    </row>
    <row r="400" spans="14:26" x14ac:dyDescent="0.25">
      <c r="N400" s="1">
        <f ca="1">N399+RANDBETWEEN(1,'PROFILE DATA'!B$40)</f>
        <v>44317</v>
      </c>
      <c r="O400">
        <f t="shared" ca="1" si="54"/>
        <v>3.12</v>
      </c>
      <c r="P400">
        <f t="shared" ca="1" si="51"/>
        <v>4</v>
      </c>
      <c r="Q400" t="str">
        <f t="shared" ca="1" si="50"/>
        <v>Treat yourself to a yummy snack</v>
      </c>
      <c r="X400" s="1">
        <f ca="1">X399+RANDBETWEEN(1,'PROFILE DATA'!B$41)</f>
        <v>43894</v>
      </c>
      <c r="Y400">
        <f t="shared" ca="1" si="53"/>
        <v>3.77</v>
      </c>
      <c r="Z400" t="str">
        <f t="shared" ca="1" si="52"/>
        <v>Yum! Coffee and a morning treat!</v>
      </c>
    </row>
    <row r="401" spans="14:26" x14ac:dyDescent="0.25">
      <c r="N401" s="1">
        <f ca="1">N400+RANDBETWEEN(1,'PROFILE DATA'!B$40)</f>
        <v>44318</v>
      </c>
      <c r="O401">
        <f t="shared" ca="1" si="54"/>
        <v>3.35</v>
      </c>
      <c r="P401">
        <f t="shared" ca="1" si="51"/>
        <v>4</v>
      </c>
      <c r="Q401" t="str">
        <f t="shared" ca="1" si="50"/>
        <v>Treat yourself to a yummy snack</v>
      </c>
      <c r="X401" s="1">
        <f ca="1">X400+RANDBETWEEN(1,'PROFILE DATA'!B$41)</f>
        <v>43895</v>
      </c>
      <c r="Y401">
        <f t="shared" ca="1" si="53"/>
        <v>1.1200000000000001</v>
      </c>
      <c r="Z401" t="str">
        <f t="shared" ca="1" si="52"/>
        <v>Start the day with some coffee.</v>
      </c>
    </row>
    <row r="402" spans="14:26" x14ac:dyDescent="0.25">
      <c r="N402" s="1">
        <f ca="1">N401+RANDBETWEEN(1,'PROFILE DATA'!B$40)</f>
        <v>44320</v>
      </c>
      <c r="O402">
        <f t="shared" ca="1" si="54"/>
        <v>1.65</v>
      </c>
      <c r="P402">
        <f t="shared" ca="1" si="51"/>
        <v>4</v>
      </c>
      <c r="Q402" t="str">
        <f t="shared" ca="1" si="50"/>
        <v>Treat yourself to a yummy snack</v>
      </c>
      <c r="X402" s="1">
        <f ca="1">X401+RANDBETWEEN(1,'PROFILE DATA'!B$41)</f>
        <v>43896</v>
      </c>
      <c r="Y402">
        <f t="shared" ca="1" si="53"/>
        <v>1.22</v>
      </c>
      <c r="Z402" t="str">
        <f t="shared" ca="1" si="52"/>
        <v>Start the day with some coffee.</v>
      </c>
    </row>
    <row r="403" spans="14:26" x14ac:dyDescent="0.25">
      <c r="N403" s="1">
        <f ca="1">N402+RANDBETWEEN(1,'PROFILE DATA'!B$40)</f>
        <v>44325</v>
      </c>
      <c r="O403">
        <f t="shared" ca="1" si="54"/>
        <v>3.06</v>
      </c>
      <c r="P403">
        <f t="shared" ca="1" si="51"/>
        <v>2</v>
      </c>
      <c r="Q403" t="str">
        <f t="shared" ca="1" si="50"/>
        <v>Buy something sweet.</v>
      </c>
      <c r="X403" s="1">
        <f ca="1">X402+RANDBETWEEN(1,'PROFILE DATA'!B$41)</f>
        <v>43898</v>
      </c>
      <c r="Y403">
        <f t="shared" ca="1" si="53"/>
        <v>2.94</v>
      </c>
      <c r="Z403" t="str">
        <f t="shared" ca="1" si="52"/>
        <v>Yum! Coffee and a morning treat!</v>
      </c>
    </row>
    <row r="404" spans="14:26" x14ac:dyDescent="0.25">
      <c r="N404" s="1">
        <f ca="1">N403+RANDBETWEEN(1,'PROFILE DATA'!B$40)</f>
        <v>44328</v>
      </c>
      <c r="O404">
        <f t="shared" ca="1" si="54"/>
        <v>2.56</v>
      </c>
      <c r="P404">
        <f t="shared" ca="1" si="51"/>
        <v>4</v>
      </c>
      <c r="Q404" t="str">
        <f t="shared" ca="1" si="50"/>
        <v>Treat yourself to a yummy snack</v>
      </c>
      <c r="X404" s="1">
        <f ca="1">X403+RANDBETWEEN(1,'PROFILE DATA'!B$41)</f>
        <v>43900</v>
      </c>
      <c r="Y404">
        <f t="shared" ca="1" si="53"/>
        <v>1.85</v>
      </c>
      <c r="Z404" t="str">
        <f t="shared" ca="1" si="52"/>
        <v>Start the day with some coffee.</v>
      </c>
    </row>
    <row r="405" spans="14:26" x14ac:dyDescent="0.25">
      <c r="N405" s="1">
        <f ca="1">N404+RANDBETWEEN(1,'PROFILE DATA'!B$40)</f>
        <v>44330</v>
      </c>
      <c r="O405">
        <f t="shared" ca="1" si="54"/>
        <v>3.46</v>
      </c>
      <c r="P405">
        <f t="shared" ca="1" si="51"/>
        <v>1</v>
      </c>
      <c r="Q405" t="str">
        <f t="shared" ca="1" si="50"/>
        <v>Satisfy a snack craving.</v>
      </c>
      <c r="X405" s="1">
        <f ca="1">X404+RANDBETWEEN(1,'PROFILE DATA'!B$41)</f>
        <v>43902</v>
      </c>
      <c r="Y405">
        <f t="shared" ca="1" si="53"/>
        <v>3.34</v>
      </c>
      <c r="Z405" t="str">
        <f t="shared" ca="1" si="52"/>
        <v>Yum! Coffee and a morning treat!</v>
      </c>
    </row>
    <row r="406" spans="14:26" x14ac:dyDescent="0.25">
      <c r="N406" s="1">
        <f ca="1">N405+RANDBETWEEN(1,'PROFILE DATA'!B$40)</f>
        <v>44334</v>
      </c>
      <c r="O406">
        <f t="shared" ca="1" si="54"/>
        <v>3.83</v>
      </c>
      <c r="P406">
        <f t="shared" ca="1" si="51"/>
        <v>1</v>
      </c>
      <c r="Q406" t="str">
        <f t="shared" ca="1" si="50"/>
        <v>Satisfy a snack craving.</v>
      </c>
      <c r="X406" s="1">
        <f ca="1">X405+RANDBETWEEN(1,'PROFILE DATA'!B$41)</f>
        <v>43905</v>
      </c>
      <c r="Y406">
        <f t="shared" ca="1" si="53"/>
        <v>2.0699999999999998</v>
      </c>
      <c r="Z406" t="str">
        <f t="shared" ca="1" si="52"/>
        <v>Start the day with some coffee.</v>
      </c>
    </row>
    <row r="407" spans="14:26" x14ac:dyDescent="0.25">
      <c r="N407" s="1">
        <f ca="1">N406+RANDBETWEEN(1,'PROFILE DATA'!B$40)</f>
        <v>44335</v>
      </c>
      <c r="O407">
        <f t="shared" ca="1" si="54"/>
        <v>3.03</v>
      </c>
      <c r="P407">
        <f t="shared" ca="1" si="51"/>
        <v>5</v>
      </c>
      <c r="Q407" t="str">
        <f t="shared" ca="1" si="50"/>
        <v>Time for a snack!</v>
      </c>
      <c r="X407" s="1">
        <f ca="1">X406+RANDBETWEEN(1,'PROFILE DATA'!B$41)</f>
        <v>43906</v>
      </c>
      <c r="Y407">
        <f t="shared" ca="1" si="53"/>
        <v>2.57</v>
      </c>
      <c r="Z407" t="str">
        <f t="shared" ca="1" si="52"/>
        <v>Yum! Coffee and a morning treat!</v>
      </c>
    </row>
    <row r="408" spans="14:26" x14ac:dyDescent="0.25">
      <c r="N408" s="1">
        <f ca="1">N407+RANDBETWEEN(1,'PROFILE DATA'!B$40)</f>
        <v>44338</v>
      </c>
      <c r="O408">
        <f t="shared" ca="1" si="54"/>
        <v>2.87</v>
      </c>
      <c r="P408">
        <f t="shared" ca="1" si="51"/>
        <v>3</v>
      </c>
      <c r="Q408" t="str">
        <f t="shared" ca="1" si="50"/>
        <v>Get a snack to make your hunger go away.</v>
      </c>
      <c r="X408" s="1">
        <f ca="1">X407+RANDBETWEEN(1,'PROFILE DATA'!B$41)</f>
        <v>43907</v>
      </c>
      <c r="Y408">
        <f t="shared" ca="1" si="53"/>
        <v>1.25</v>
      </c>
      <c r="Z408" t="str">
        <f t="shared" ca="1" si="52"/>
        <v>Start the day with some coffee.</v>
      </c>
    </row>
    <row r="409" spans="14:26" x14ac:dyDescent="0.25">
      <c r="N409" s="1">
        <f ca="1">N408+RANDBETWEEN(1,'PROFILE DATA'!B$40)</f>
        <v>44340</v>
      </c>
      <c r="O409">
        <f t="shared" ca="1" si="54"/>
        <v>3.37</v>
      </c>
      <c r="P409">
        <f t="shared" ca="1" si="51"/>
        <v>1</v>
      </c>
      <c r="Q409" t="str">
        <f t="shared" ca="1" si="50"/>
        <v>Satisfy a snack craving.</v>
      </c>
      <c r="X409" s="1">
        <f ca="1">X408+RANDBETWEEN(1,'PROFILE DATA'!B$41)</f>
        <v>43909</v>
      </c>
      <c r="Y409">
        <f t="shared" ca="1" si="53"/>
        <v>1.43</v>
      </c>
      <c r="Z409" t="str">
        <f t="shared" ca="1" si="52"/>
        <v>Start the day with some coffee.</v>
      </c>
    </row>
    <row r="410" spans="14:26" x14ac:dyDescent="0.25">
      <c r="N410" s="1">
        <f ca="1">N409+RANDBETWEEN(1,'PROFILE DATA'!B$40)</f>
        <v>44342</v>
      </c>
      <c r="O410">
        <f t="shared" ca="1" si="54"/>
        <v>3.91</v>
      </c>
      <c r="P410">
        <f t="shared" ca="1" si="51"/>
        <v>3</v>
      </c>
      <c r="Q410" t="str">
        <f t="shared" ca="1" si="50"/>
        <v>Get a snack to make your hunger go away.</v>
      </c>
      <c r="X410" s="1">
        <f ca="1">X409+RANDBETWEEN(1,'PROFILE DATA'!B$41)</f>
        <v>43910</v>
      </c>
      <c r="Y410">
        <f t="shared" ca="1" si="53"/>
        <v>2.48</v>
      </c>
      <c r="Z410" t="str">
        <f t="shared" ca="1" si="52"/>
        <v>Yum! Coffee and a morning treat!</v>
      </c>
    </row>
    <row r="411" spans="14:26" x14ac:dyDescent="0.25">
      <c r="N411" s="1">
        <f ca="1">N410+RANDBETWEEN(1,'PROFILE DATA'!B$40)</f>
        <v>44345</v>
      </c>
      <c r="O411">
        <f t="shared" ca="1" si="54"/>
        <v>3.8</v>
      </c>
      <c r="P411">
        <f t="shared" ca="1" si="51"/>
        <v>2</v>
      </c>
      <c r="Q411" t="str">
        <f t="shared" ca="1" si="50"/>
        <v>Buy something sweet.</v>
      </c>
      <c r="X411" s="1">
        <f ca="1">X410+RANDBETWEEN(1,'PROFILE DATA'!B$41)</f>
        <v>43913</v>
      </c>
      <c r="Y411">
        <f t="shared" ca="1" si="53"/>
        <v>3.54</v>
      </c>
      <c r="Z411" t="str">
        <f t="shared" ca="1" si="52"/>
        <v>Yum! Coffee and a morning treat!</v>
      </c>
    </row>
    <row r="412" spans="14:26" x14ac:dyDescent="0.25">
      <c r="N412" s="1">
        <f ca="1">N411+RANDBETWEEN(1,'PROFILE DATA'!B$40)</f>
        <v>44347</v>
      </c>
      <c r="O412">
        <f t="shared" ca="1" si="54"/>
        <v>2.2000000000000002</v>
      </c>
      <c r="P412">
        <f t="shared" ca="1" si="51"/>
        <v>4</v>
      </c>
      <c r="Q412" t="str">
        <f t="shared" ca="1" si="50"/>
        <v>Treat yourself to a yummy snack</v>
      </c>
      <c r="X412" s="1">
        <f ca="1">X411+RANDBETWEEN(1,'PROFILE DATA'!B$41)</f>
        <v>43914</v>
      </c>
      <c r="Y412">
        <f t="shared" ca="1" si="53"/>
        <v>3.72</v>
      </c>
      <c r="Z412" t="str">
        <f t="shared" ca="1" si="52"/>
        <v>Yum! Coffee and a morning treat!</v>
      </c>
    </row>
    <row r="413" spans="14:26" x14ac:dyDescent="0.25">
      <c r="N413" s="1">
        <f ca="1">N412+RANDBETWEEN(1,'PROFILE DATA'!B$40)</f>
        <v>44348</v>
      </c>
      <c r="O413">
        <f t="shared" ca="1" si="54"/>
        <v>2.95</v>
      </c>
      <c r="P413">
        <f t="shared" ca="1" si="51"/>
        <v>1</v>
      </c>
      <c r="Q413" t="str">
        <f t="shared" ca="1" si="50"/>
        <v>Satisfy a snack craving.</v>
      </c>
      <c r="X413" s="1">
        <f ca="1">X412+RANDBETWEEN(1,'PROFILE DATA'!B$41)</f>
        <v>43915</v>
      </c>
      <c r="Y413">
        <f t="shared" ca="1" si="53"/>
        <v>3.8</v>
      </c>
      <c r="Z413" t="str">
        <f t="shared" ca="1" si="52"/>
        <v>Yum! Coffee and a morning treat!</v>
      </c>
    </row>
    <row r="414" spans="14:26" x14ac:dyDescent="0.25">
      <c r="N414" s="1">
        <f ca="1">N413+RANDBETWEEN(1,'PROFILE DATA'!B$40)</f>
        <v>44350</v>
      </c>
      <c r="O414">
        <f t="shared" ca="1" si="54"/>
        <v>3.41</v>
      </c>
      <c r="P414">
        <f t="shared" ca="1" si="51"/>
        <v>5</v>
      </c>
      <c r="Q414" t="str">
        <f t="shared" ca="1" si="50"/>
        <v>Time for a snack!</v>
      </c>
      <c r="X414" s="1">
        <f ca="1">X413+RANDBETWEEN(1,'PROFILE DATA'!B$41)</f>
        <v>43918</v>
      </c>
      <c r="Y414">
        <f t="shared" ca="1" si="53"/>
        <v>1.79</v>
      </c>
      <c r="Z414" t="str">
        <f t="shared" ca="1" si="52"/>
        <v>Start the day with some coffee.</v>
      </c>
    </row>
    <row r="415" spans="14:26" x14ac:dyDescent="0.25">
      <c r="N415" s="1">
        <f ca="1">N414+RANDBETWEEN(1,'PROFILE DATA'!B$40)</f>
        <v>44351</v>
      </c>
      <c r="O415">
        <f t="shared" ca="1" si="54"/>
        <v>1.63</v>
      </c>
      <c r="P415">
        <f t="shared" ca="1" si="51"/>
        <v>5</v>
      </c>
      <c r="Q415" t="str">
        <f t="shared" ca="1" si="50"/>
        <v>Time for a snack!</v>
      </c>
      <c r="X415" s="1">
        <f ca="1">X414+RANDBETWEEN(1,'PROFILE DATA'!B$41)</f>
        <v>43921</v>
      </c>
      <c r="Y415">
        <f t="shared" ca="1" si="53"/>
        <v>1.53</v>
      </c>
      <c r="Z415" t="str">
        <f t="shared" ca="1" si="52"/>
        <v>Start the day with some coffee.</v>
      </c>
    </row>
    <row r="416" spans="14:26" x14ac:dyDescent="0.25">
      <c r="N416" s="1">
        <f ca="1">N415+RANDBETWEEN(1,'PROFILE DATA'!B$40)</f>
        <v>44356</v>
      </c>
      <c r="O416">
        <f t="shared" ca="1" si="54"/>
        <v>2.92</v>
      </c>
      <c r="P416">
        <f t="shared" ca="1" si="51"/>
        <v>3</v>
      </c>
      <c r="Q416" t="str">
        <f t="shared" ca="1" si="50"/>
        <v>Get a snack to make your hunger go away.</v>
      </c>
      <c r="X416" s="1">
        <f ca="1">X415+RANDBETWEEN(1,'PROFILE DATA'!B$41)</f>
        <v>43923</v>
      </c>
      <c r="Y416">
        <f t="shared" ca="1" si="53"/>
        <v>2.29</v>
      </c>
      <c r="Z416" t="str">
        <f t="shared" ca="1" si="52"/>
        <v>Yum! Coffee and a morning treat!</v>
      </c>
    </row>
    <row r="417" spans="14:26" x14ac:dyDescent="0.25">
      <c r="N417" s="1">
        <f ca="1">N416+RANDBETWEEN(1,'PROFILE DATA'!B$40)</f>
        <v>44361</v>
      </c>
      <c r="O417">
        <f t="shared" ca="1" si="54"/>
        <v>2.5299999999999998</v>
      </c>
      <c r="P417">
        <f t="shared" ca="1" si="51"/>
        <v>5</v>
      </c>
      <c r="Q417" t="str">
        <f t="shared" ca="1" si="50"/>
        <v>Time for a snack!</v>
      </c>
      <c r="X417" s="1">
        <f ca="1">X416+RANDBETWEEN(1,'PROFILE DATA'!B$41)</f>
        <v>43925</v>
      </c>
      <c r="Y417">
        <f t="shared" ca="1" si="53"/>
        <v>2.48</v>
      </c>
      <c r="Z417" t="str">
        <f t="shared" ca="1" si="52"/>
        <v>Yum! Coffee and a morning treat!</v>
      </c>
    </row>
    <row r="418" spans="14:26" x14ac:dyDescent="0.25">
      <c r="N418" s="1">
        <f ca="1">N417+RANDBETWEEN(1,'PROFILE DATA'!B$40)</f>
        <v>44365</v>
      </c>
      <c r="O418">
        <f t="shared" ca="1" si="54"/>
        <v>1.9</v>
      </c>
      <c r="P418">
        <f t="shared" ca="1" si="51"/>
        <v>1</v>
      </c>
      <c r="Q418" t="str">
        <f t="shared" ca="1" si="50"/>
        <v>Satisfy a snack craving.</v>
      </c>
      <c r="X418" s="1">
        <f ca="1">X417+RANDBETWEEN(1,'PROFILE DATA'!B$41)</f>
        <v>43928</v>
      </c>
      <c r="Y418">
        <f t="shared" ca="1" si="53"/>
        <v>1.03</v>
      </c>
      <c r="Z418" t="str">
        <f t="shared" ca="1" si="52"/>
        <v>Start the day with some coffee.</v>
      </c>
    </row>
    <row r="419" spans="14:26" x14ac:dyDescent="0.25">
      <c r="N419" s="1">
        <f ca="1">N418+RANDBETWEEN(1,'PROFILE DATA'!B$40)</f>
        <v>44367</v>
      </c>
      <c r="O419">
        <f t="shared" ca="1" si="54"/>
        <v>3.7</v>
      </c>
      <c r="P419">
        <f t="shared" ca="1" si="51"/>
        <v>2</v>
      </c>
      <c r="Q419" t="str">
        <f t="shared" ca="1" si="50"/>
        <v>Buy something sweet.</v>
      </c>
      <c r="X419" s="1">
        <f ca="1">X418+RANDBETWEEN(1,'PROFILE DATA'!B$41)</f>
        <v>43931</v>
      </c>
      <c r="Y419">
        <f t="shared" ca="1" si="53"/>
        <v>2.59</v>
      </c>
      <c r="Z419" t="str">
        <f t="shared" ca="1" si="52"/>
        <v>Yum! Coffee and a morning treat!</v>
      </c>
    </row>
    <row r="420" spans="14:26" x14ac:dyDescent="0.25">
      <c r="N420" s="1">
        <f ca="1">N419+RANDBETWEEN(1,'PROFILE DATA'!B$40)</f>
        <v>44371</v>
      </c>
      <c r="O420">
        <f t="shared" ca="1" si="54"/>
        <v>3.43</v>
      </c>
      <c r="P420">
        <f t="shared" ca="1" si="51"/>
        <v>3</v>
      </c>
      <c r="Q420" t="str">
        <f t="shared" ca="1" si="50"/>
        <v>Get a snack to make your hunger go away.</v>
      </c>
      <c r="X420" s="1">
        <f ca="1">X419+RANDBETWEEN(1,'PROFILE DATA'!B$41)</f>
        <v>43933</v>
      </c>
      <c r="Y420">
        <f t="shared" ca="1" si="53"/>
        <v>1.77</v>
      </c>
      <c r="Z420" t="str">
        <f t="shared" ca="1" si="52"/>
        <v>Start the day with some coffee.</v>
      </c>
    </row>
    <row r="421" spans="14:26" x14ac:dyDescent="0.25">
      <c r="N421" s="1">
        <f ca="1">N420+RANDBETWEEN(1,'PROFILE DATA'!B$40)</f>
        <v>44373</v>
      </c>
      <c r="O421">
        <f t="shared" ref="O421:O455" ca="1" si="55">RANDBETWEEN(100*L$12,100*L$13)/100</f>
        <v>2.96</v>
      </c>
      <c r="P421">
        <f t="shared" ca="1" si="51"/>
        <v>3</v>
      </c>
      <c r="Q421" t="str">
        <f t="shared" ca="1" si="50"/>
        <v>Get a snack to make your hunger go away.</v>
      </c>
      <c r="X421" s="1">
        <f ca="1">X420+RANDBETWEEN(1,'PROFILE DATA'!B$41)</f>
        <v>43936</v>
      </c>
      <c r="Y421">
        <f t="shared" ca="1" si="53"/>
        <v>3.2</v>
      </c>
      <c r="Z421" t="str">
        <f t="shared" ca="1" si="52"/>
        <v>Yum! Coffee and a morning treat!</v>
      </c>
    </row>
    <row r="422" spans="14:26" x14ac:dyDescent="0.25">
      <c r="N422" s="1">
        <f ca="1">N421+RANDBETWEEN(1,'PROFILE DATA'!B$40)</f>
        <v>44377</v>
      </c>
      <c r="O422">
        <f t="shared" ca="1" si="55"/>
        <v>1.82</v>
      </c>
      <c r="P422">
        <f t="shared" ca="1" si="51"/>
        <v>2</v>
      </c>
      <c r="Q422" t="str">
        <f t="shared" ca="1" si="50"/>
        <v>Buy something sweet.</v>
      </c>
      <c r="X422" s="1">
        <f ca="1">X421+RANDBETWEEN(1,'PROFILE DATA'!B$41)</f>
        <v>43937</v>
      </c>
      <c r="Y422">
        <f t="shared" ca="1" si="53"/>
        <v>3.8</v>
      </c>
      <c r="Z422" t="str">
        <f t="shared" ca="1" si="52"/>
        <v>Yum! Coffee and a morning treat!</v>
      </c>
    </row>
    <row r="423" spans="14:26" x14ac:dyDescent="0.25">
      <c r="N423" s="1">
        <f ca="1">N422+RANDBETWEEN(1,'PROFILE DATA'!B$40)</f>
        <v>44381</v>
      </c>
      <c r="O423">
        <f t="shared" ca="1" si="55"/>
        <v>3.02</v>
      </c>
      <c r="P423">
        <f t="shared" ca="1" si="51"/>
        <v>2</v>
      </c>
      <c r="Q423" t="str">
        <f t="shared" ca="1" si="50"/>
        <v>Buy something sweet.</v>
      </c>
      <c r="X423" s="1">
        <f ca="1">X422+RANDBETWEEN(1,'PROFILE DATA'!B$41)</f>
        <v>43940</v>
      </c>
      <c r="Y423">
        <f t="shared" ca="1" si="53"/>
        <v>1.08</v>
      </c>
      <c r="Z423" t="str">
        <f t="shared" ca="1" si="52"/>
        <v>Start the day with some coffee.</v>
      </c>
    </row>
    <row r="424" spans="14:26" x14ac:dyDescent="0.25">
      <c r="N424" s="1">
        <f ca="1">N423+RANDBETWEEN(1,'PROFILE DATA'!B$40)</f>
        <v>44384</v>
      </c>
      <c r="O424">
        <f t="shared" ca="1" si="55"/>
        <v>2.08</v>
      </c>
      <c r="P424">
        <f t="shared" ca="1" si="51"/>
        <v>3</v>
      </c>
      <c r="Q424" t="str">
        <f t="shared" ca="1" si="50"/>
        <v>Get a snack to make your hunger go away.</v>
      </c>
      <c r="X424" s="1">
        <f ca="1">X423+RANDBETWEEN(1,'PROFILE DATA'!B$41)</f>
        <v>43941</v>
      </c>
      <c r="Y424">
        <f t="shared" ca="1" si="53"/>
        <v>1.75</v>
      </c>
      <c r="Z424" t="str">
        <f t="shared" ca="1" si="52"/>
        <v>Start the day with some coffee.</v>
      </c>
    </row>
    <row r="425" spans="14:26" x14ac:dyDescent="0.25">
      <c r="N425" s="1">
        <f ca="1">N424+RANDBETWEEN(1,'PROFILE DATA'!B$40)</f>
        <v>44386</v>
      </c>
      <c r="O425">
        <f t="shared" ca="1" si="55"/>
        <v>1.69</v>
      </c>
      <c r="P425">
        <f t="shared" ca="1" si="51"/>
        <v>1</v>
      </c>
      <c r="Q425" t="str">
        <f t="shared" ca="1" si="50"/>
        <v>Satisfy a snack craving.</v>
      </c>
      <c r="X425" s="1">
        <f ca="1">X424+RANDBETWEEN(1,'PROFILE DATA'!B$41)</f>
        <v>43944</v>
      </c>
      <c r="Y425">
        <f t="shared" ca="1" si="53"/>
        <v>3.91</v>
      </c>
      <c r="Z425" t="str">
        <f t="shared" ca="1" si="52"/>
        <v>Yum! Coffee and a morning treat!</v>
      </c>
    </row>
    <row r="426" spans="14:26" x14ac:dyDescent="0.25">
      <c r="N426" s="1">
        <f ca="1">N425+RANDBETWEEN(1,'PROFILE DATA'!B$40)</f>
        <v>44387</v>
      </c>
      <c r="O426">
        <f t="shared" ca="1" si="55"/>
        <v>2.04</v>
      </c>
      <c r="P426">
        <f t="shared" ca="1" si="51"/>
        <v>2</v>
      </c>
      <c r="Q426" t="str">
        <f t="shared" ca="1" si="50"/>
        <v>Buy something sweet.</v>
      </c>
      <c r="X426" s="1">
        <f ca="1">X425+RANDBETWEEN(1,'PROFILE DATA'!B$41)</f>
        <v>43947</v>
      </c>
      <c r="Y426">
        <f t="shared" ca="1" si="53"/>
        <v>3.27</v>
      </c>
      <c r="Z426" t="str">
        <f t="shared" ca="1" si="52"/>
        <v>Yum! Coffee and a morning treat!</v>
      </c>
    </row>
    <row r="427" spans="14:26" x14ac:dyDescent="0.25">
      <c r="N427" s="1">
        <f ca="1">N426+RANDBETWEEN(1,'PROFILE DATA'!B$40)</f>
        <v>44392</v>
      </c>
      <c r="O427">
        <f t="shared" ca="1" si="55"/>
        <v>3.38</v>
      </c>
      <c r="P427">
        <f t="shared" ca="1" si="51"/>
        <v>1</v>
      </c>
      <c r="Q427" t="str">
        <f t="shared" ca="1" si="50"/>
        <v>Satisfy a snack craving.</v>
      </c>
      <c r="X427" s="1">
        <f ca="1">X426+RANDBETWEEN(1,'PROFILE DATA'!B$41)</f>
        <v>43949</v>
      </c>
      <c r="Y427">
        <f t="shared" ca="1" si="53"/>
        <v>3.54</v>
      </c>
      <c r="Z427" t="str">
        <f t="shared" ca="1" si="52"/>
        <v>Yum! Coffee and a morning treat!</v>
      </c>
    </row>
    <row r="428" spans="14:26" x14ac:dyDescent="0.25">
      <c r="N428" s="1">
        <f ca="1">N427+RANDBETWEEN(1,'PROFILE DATA'!B$40)</f>
        <v>44397</v>
      </c>
      <c r="O428">
        <f t="shared" ca="1" si="55"/>
        <v>2.4900000000000002</v>
      </c>
      <c r="P428">
        <f t="shared" ca="1" si="51"/>
        <v>1</v>
      </c>
      <c r="Q428" t="str">
        <f t="shared" ca="1" si="50"/>
        <v>Satisfy a snack craving.</v>
      </c>
      <c r="X428" s="1">
        <f ca="1">X427+RANDBETWEEN(1,'PROFILE DATA'!B$41)</f>
        <v>43952</v>
      </c>
      <c r="Y428">
        <f t="shared" ca="1" si="53"/>
        <v>2.11</v>
      </c>
      <c r="Z428" t="str">
        <f t="shared" ca="1" si="52"/>
        <v>Yum! Coffee and a morning treat!</v>
      </c>
    </row>
    <row r="429" spans="14:26" x14ac:dyDescent="0.25">
      <c r="N429" s="1">
        <f ca="1">N428+RANDBETWEEN(1,'PROFILE DATA'!B$40)</f>
        <v>44399</v>
      </c>
      <c r="O429">
        <f t="shared" ca="1" si="55"/>
        <v>1.77</v>
      </c>
      <c r="P429">
        <f t="shared" ca="1" si="51"/>
        <v>3</v>
      </c>
      <c r="Q429" t="str">
        <f t="shared" ca="1" si="50"/>
        <v>Get a snack to make your hunger go away.</v>
      </c>
      <c r="X429" s="1">
        <f ca="1">X428+RANDBETWEEN(1,'PROFILE DATA'!B$41)</f>
        <v>43955</v>
      </c>
      <c r="Y429">
        <f t="shared" ca="1" si="53"/>
        <v>1.36</v>
      </c>
      <c r="Z429" t="str">
        <f t="shared" ca="1" si="52"/>
        <v>Start the day with some coffee.</v>
      </c>
    </row>
    <row r="430" spans="14:26" x14ac:dyDescent="0.25">
      <c r="N430" s="1">
        <f ca="1">N429+RANDBETWEEN(1,'PROFILE DATA'!B$40)</f>
        <v>44402</v>
      </c>
      <c r="O430">
        <f t="shared" ca="1" si="55"/>
        <v>3.39</v>
      </c>
      <c r="P430">
        <f t="shared" ca="1" si="51"/>
        <v>2</v>
      </c>
      <c r="Q430" t="str">
        <f t="shared" ca="1" si="50"/>
        <v>Buy something sweet.</v>
      </c>
      <c r="X430" s="1">
        <f ca="1">X429+RANDBETWEEN(1,'PROFILE DATA'!B$41)</f>
        <v>43958</v>
      </c>
      <c r="Y430">
        <f t="shared" ca="1" si="53"/>
        <v>2.8</v>
      </c>
      <c r="Z430" t="str">
        <f t="shared" ca="1" si="52"/>
        <v>Yum! Coffee and a morning treat!</v>
      </c>
    </row>
    <row r="431" spans="14:26" x14ac:dyDescent="0.25">
      <c r="N431" s="1">
        <f ca="1">N430+RANDBETWEEN(1,'PROFILE DATA'!B$40)</f>
        <v>44407</v>
      </c>
      <c r="O431">
        <f t="shared" ca="1" si="55"/>
        <v>1.95</v>
      </c>
      <c r="P431">
        <f t="shared" ca="1" si="51"/>
        <v>1</v>
      </c>
      <c r="Q431" t="str">
        <f t="shared" ca="1" si="50"/>
        <v>Satisfy a snack craving.</v>
      </c>
      <c r="X431" s="1">
        <f ca="1">X430+RANDBETWEEN(1,'PROFILE DATA'!B$41)</f>
        <v>43961</v>
      </c>
      <c r="Y431">
        <f t="shared" ca="1" si="53"/>
        <v>1.47</v>
      </c>
      <c r="Z431" t="str">
        <f t="shared" ca="1" si="52"/>
        <v>Start the day with some coffee.</v>
      </c>
    </row>
    <row r="432" spans="14:26" x14ac:dyDescent="0.25">
      <c r="N432" s="1">
        <f ca="1">N431+RANDBETWEEN(1,'PROFILE DATA'!B$40)</f>
        <v>44412</v>
      </c>
      <c r="O432">
        <f t="shared" ca="1" si="55"/>
        <v>2.6</v>
      </c>
      <c r="P432">
        <f t="shared" ca="1" si="51"/>
        <v>2</v>
      </c>
      <c r="Q432" t="str">
        <f t="shared" ca="1" si="50"/>
        <v>Buy something sweet.</v>
      </c>
      <c r="X432" s="1">
        <f ca="1">X431+RANDBETWEEN(1,'PROFILE DATA'!B$41)</f>
        <v>43964</v>
      </c>
      <c r="Y432">
        <f t="shared" ca="1" si="53"/>
        <v>2.35</v>
      </c>
      <c r="Z432" t="str">
        <f t="shared" ca="1" si="52"/>
        <v>Yum! Coffee and a morning treat!</v>
      </c>
    </row>
    <row r="433" spans="14:26" x14ac:dyDescent="0.25">
      <c r="N433" s="1">
        <f ca="1">N432+RANDBETWEEN(1,'PROFILE DATA'!B$40)</f>
        <v>44415</v>
      </c>
      <c r="O433">
        <f t="shared" ca="1" si="55"/>
        <v>2.87</v>
      </c>
      <c r="P433">
        <f t="shared" ca="1" si="51"/>
        <v>5</v>
      </c>
      <c r="Q433" t="str">
        <f t="shared" ca="1" si="50"/>
        <v>Time for a snack!</v>
      </c>
      <c r="X433" s="1">
        <f ca="1">X432+RANDBETWEEN(1,'PROFILE DATA'!B$41)</f>
        <v>43967</v>
      </c>
      <c r="Y433">
        <f t="shared" ca="1" si="53"/>
        <v>3.28</v>
      </c>
      <c r="Z433" t="str">
        <f t="shared" ca="1" si="52"/>
        <v>Yum! Coffee and a morning treat!</v>
      </c>
    </row>
    <row r="434" spans="14:26" x14ac:dyDescent="0.25">
      <c r="N434" s="1">
        <f ca="1">N433+RANDBETWEEN(1,'PROFILE DATA'!B$40)</f>
        <v>44416</v>
      </c>
      <c r="O434">
        <f t="shared" ca="1" si="55"/>
        <v>1.84</v>
      </c>
      <c r="P434">
        <f t="shared" ca="1" si="51"/>
        <v>1</v>
      </c>
      <c r="Q434" t="str">
        <f t="shared" ca="1" si="50"/>
        <v>Satisfy a snack craving.</v>
      </c>
      <c r="X434" s="1">
        <f ca="1">X433+RANDBETWEEN(1,'PROFILE DATA'!B$41)</f>
        <v>43968</v>
      </c>
      <c r="Y434">
        <f t="shared" ca="1" si="53"/>
        <v>1.18</v>
      </c>
      <c r="Z434" t="str">
        <f t="shared" ca="1" si="52"/>
        <v>Start the day with some coffee.</v>
      </c>
    </row>
    <row r="435" spans="14:26" x14ac:dyDescent="0.25">
      <c r="N435" s="1">
        <f ca="1">N434+RANDBETWEEN(1,'PROFILE DATA'!B$40)</f>
        <v>44420</v>
      </c>
      <c r="O435">
        <f t="shared" ca="1" si="55"/>
        <v>3.83</v>
      </c>
      <c r="P435">
        <f t="shared" ca="1" si="51"/>
        <v>1</v>
      </c>
      <c r="Q435" t="str">
        <f t="shared" ca="1" si="50"/>
        <v>Satisfy a snack craving.</v>
      </c>
      <c r="X435" s="1">
        <f ca="1">X434+RANDBETWEEN(1,'PROFILE DATA'!B$41)</f>
        <v>43971</v>
      </c>
      <c r="Y435">
        <f t="shared" ca="1" si="53"/>
        <v>1.04</v>
      </c>
      <c r="Z435" t="str">
        <f t="shared" ca="1" si="52"/>
        <v>Start the day with some coffee.</v>
      </c>
    </row>
    <row r="436" spans="14:26" x14ac:dyDescent="0.25">
      <c r="N436" s="1">
        <f ca="1">N435+RANDBETWEEN(1,'PROFILE DATA'!B$40)</f>
        <v>44421</v>
      </c>
      <c r="O436">
        <f t="shared" ca="1" si="55"/>
        <v>3.9</v>
      </c>
      <c r="P436">
        <f t="shared" ca="1" si="51"/>
        <v>4</v>
      </c>
      <c r="Q436" t="str">
        <f t="shared" ca="1" si="50"/>
        <v>Treat yourself to a yummy snack</v>
      </c>
      <c r="X436" s="1">
        <f ca="1">X435+RANDBETWEEN(1,'PROFILE DATA'!B$41)</f>
        <v>43973</v>
      </c>
      <c r="Y436">
        <f t="shared" ca="1" si="53"/>
        <v>1.47</v>
      </c>
      <c r="Z436" t="str">
        <f t="shared" ca="1" si="52"/>
        <v>Start the day with some coffee.</v>
      </c>
    </row>
    <row r="437" spans="14:26" x14ac:dyDescent="0.25">
      <c r="N437" s="1">
        <f ca="1">N436+RANDBETWEEN(1,'PROFILE DATA'!B$40)</f>
        <v>44425</v>
      </c>
      <c r="O437">
        <f t="shared" ca="1" si="55"/>
        <v>3.13</v>
      </c>
      <c r="P437">
        <f t="shared" ca="1" si="51"/>
        <v>4</v>
      </c>
      <c r="Q437" t="str">
        <f t="shared" ca="1" si="50"/>
        <v>Treat yourself to a yummy snack</v>
      </c>
      <c r="X437" s="1">
        <f ca="1">X436+RANDBETWEEN(1,'PROFILE DATA'!B$41)</f>
        <v>43974</v>
      </c>
      <c r="Y437">
        <f t="shared" ca="1" si="53"/>
        <v>2.46</v>
      </c>
      <c r="Z437" t="str">
        <f t="shared" ca="1" si="52"/>
        <v>Yum! Coffee and a morning treat!</v>
      </c>
    </row>
    <row r="438" spans="14:26" x14ac:dyDescent="0.25">
      <c r="N438" s="1">
        <f ca="1">N437+RANDBETWEEN(1,'PROFILE DATA'!B$40)</f>
        <v>44427</v>
      </c>
      <c r="O438">
        <f t="shared" ca="1" si="55"/>
        <v>3.27</v>
      </c>
      <c r="P438">
        <f t="shared" ca="1" si="51"/>
        <v>2</v>
      </c>
      <c r="Q438" t="str">
        <f t="shared" ca="1" si="50"/>
        <v>Buy something sweet.</v>
      </c>
      <c r="X438" s="1">
        <f ca="1">X437+RANDBETWEEN(1,'PROFILE DATA'!B$41)</f>
        <v>43975</v>
      </c>
      <c r="Y438">
        <f t="shared" ca="1" si="53"/>
        <v>1.47</v>
      </c>
      <c r="Z438" t="str">
        <f t="shared" ca="1" si="52"/>
        <v>Start the day with some coffee.</v>
      </c>
    </row>
    <row r="439" spans="14:26" x14ac:dyDescent="0.25">
      <c r="N439" s="1">
        <f ca="1">N438+RANDBETWEEN(1,'PROFILE DATA'!B$40)</f>
        <v>44429</v>
      </c>
      <c r="O439">
        <f t="shared" ca="1" si="55"/>
        <v>3.45</v>
      </c>
      <c r="P439">
        <f t="shared" ca="1" si="51"/>
        <v>2</v>
      </c>
      <c r="Q439" t="str">
        <f t="shared" ca="1" si="50"/>
        <v>Buy something sweet.</v>
      </c>
      <c r="X439" s="1">
        <f ca="1">X438+RANDBETWEEN(1,'PROFILE DATA'!B$41)</f>
        <v>43976</v>
      </c>
      <c r="Y439">
        <f t="shared" ca="1" si="53"/>
        <v>3.61</v>
      </c>
      <c r="Z439" t="str">
        <f t="shared" ca="1" si="52"/>
        <v>Yum! Coffee and a morning treat!</v>
      </c>
    </row>
    <row r="440" spans="14:26" x14ac:dyDescent="0.25">
      <c r="N440" s="1">
        <f ca="1">N439+RANDBETWEEN(1,'PROFILE DATA'!B$40)</f>
        <v>44433</v>
      </c>
      <c r="O440">
        <f t="shared" ca="1" si="55"/>
        <v>3.76</v>
      </c>
      <c r="P440">
        <f t="shared" ca="1" si="51"/>
        <v>2</v>
      </c>
      <c r="Q440" t="str">
        <f t="shared" ca="1" si="50"/>
        <v>Buy something sweet.</v>
      </c>
      <c r="X440" s="1">
        <f ca="1">X439+RANDBETWEEN(1,'PROFILE DATA'!B$41)</f>
        <v>43979</v>
      </c>
      <c r="Y440">
        <f t="shared" ca="1" si="53"/>
        <v>3.4</v>
      </c>
      <c r="Z440" t="str">
        <f t="shared" ca="1" si="52"/>
        <v>Yum! Coffee and a morning treat!</v>
      </c>
    </row>
    <row r="441" spans="14:26" x14ac:dyDescent="0.25">
      <c r="N441" s="1">
        <f ca="1">N440+RANDBETWEEN(1,'PROFILE DATA'!B$40)</f>
        <v>44435</v>
      </c>
      <c r="O441">
        <f t="shared" ca="1" si="55"/>
        <v>3.31</v>
      </c>
      <c r="P441">
        <f t="shared" ca="1" si="51"/>
        <v>2</v>
      </c>
      <c r="Q441" t="str">
        <f t="shared" ca="1" si="50"/>
        <v>Buy something sweet.</v>
      </c>
      <c r="X441" s="1">
        <f ca="1">X440+RANDBETWEEN(1,'PROFILE DATA'!B$41)</f>
        <v>43981</v>
      </c>
      <c r="Y441">
        <f t="shared" ca="1" si="53"/>
        <v>3.64</v>
      </c>
      <c r="Z441" t="str">
        <f t="shared" ca="1" si="52"/>
        <v>Yum! Coffee and a morning treat!</v>
      </c>
    </row>
    <row r="442" spans="14:26" x14ac:dyDescent="0.25">
      <c r="N442" s="1">
        <f ca="1">N441+RANDBETWEEN(1,'PROFILE DATA'!B$40)</f>
        <v>44436</v>
      </c>
      <c r="O442">
        <f t="shared" ca="1" si="55"/>
        <v>3.65</v>
      </c>
      <c r="P442">
        <f t="shared" ca="1" si="51"/>
        <v>2</v>
      </c>
      <c r="Q442" t="str">
        <f t="shared" ca="1" si="50"/>
        <v>Buy something sweet.</v>
      </c>
      <c r="X442" s="1">
        <f ca="1">X441+RANDBETWEEN(1,'PROFILE DATA'!B$41)</f>
        <v>43982</v>
      </c>
      <c r="Y442">
        <f t="shared" ca="1" si="53"/>
        <v>3.76</v>
      </c>
      <c r="Z442" t="str">
        <f t="shared" ca="1" si="52"/>
        <v>Yum! Coffee and a morning treat!</v>
      </c>
    </row>
    <row r="443" spans="14:26" x14ac:dyDescent="0.25">
      <c r="N443" s="1">
        <f ca="1">N442+RANDBETWEEN(1,'PROFILE DATA'!B$40)</f>
        <v>44441</v>
      </c>
      <c r="O443">
        <f t="shared" ca="1" si="55"/>
        <v>2.46</v>
      </c>
      <c r="P443">
        <f t="shared" ca="1" si="51"/>
        <v>1</v>
      </c>
      <c r="Q443" t="str">
        <f t="shared" ca="1" si="50"/>
        <v>Satisfy a snack craving.</v>
      </c>
      <c r="X443" s="1">
        <f ca="1">X442+RANDBETWEEN(1,'PROFILE DATA'!B$41)</f>
        <v>43984</v>
      </c>
      <c r="Y443">
        <f t="shared" ca="1" si="53"/>
        <v>2.77</v>
      </c>
      <c r="Z443" t="str">
        <f t="shared" ca="1" si="52"/>
        <v>Yum! Coffee and a morning treat!</v>
      </c>
    </row>
    <row r="444" spans="14:26" x14ac:dyDescent="0.25">
      <c r="N444" s="1">
        <f ca="1">N443+RANDBETWEEN(1,'PROFILE DATA'!B$40)</f>
        <v>44442</v>
      </c>
      <c r="O444">
        <f t="shared" ca="1" si="55"/>
        <v>1.57</v>
      </c>
      <c r="P444">
        <f t="shared" ca="1" si="51"/>
        <v>1</v>
      </c>
      <c r="Q444" t="str">
        <f t="shared" ca="1" si="50"/>
        <v>Satisfy a snack craving.</v>
      </c>
      <c r="X444" s="1">
        <f ca="1">X443+RANDBETWEEN(1,'PROFILE DATA'!B$41)</f>
        <v>43986</v>
      </c>
      <c r="Y444">
        <f t="shared" ca="1" si="53"/>
        <v>3.57</v>
      </c>
      <c r="Z444" t="str">
        <f t="shared" ca="1" si="52"/>
        <v>Yum! Coffee and a morning treat!</v>
      </c>
    </row>
    <row r="445" spans="14:26" x14ac:dyDescent="0.25">
      <c r="N445" s="1">
        <f ca="1">N444+RANDBETWEEN(1,'PROFILE DATA'!B$40)</f>
        <v>44446</v>
      </c>
      <c r="O445">
        <f t="shared" ca="1" si="55"/>
        <v>2.27</v>
      </c>
      <c r="P445">
        <f t="shared" ca="1" si="51"/>
        <v>1</v>
      </c>
      <c r="Q445" t="str">
        <f t="shared" ca="1" si="50"/>
        <v>Satisfy a snack craving.</v>
      </c>
      <c r="X445" s="1">
        <f ca="1">X444+RANDBETWEEN(1,'PROFILE DATA'!B$41)</f>
        <v>43987</v>
      </c>
      <c r="Y445">
        <f t="shared" ca="1" si="53"/>
        <v>3.2</v>
      </c>
      <c r="Z445" t="str">
        <f t="shared" ca="1" si="52"/>
        <v>Yum! Coffee and a morning treat!</v>
      </c>
    </row>
    <row r="446" spans="14:26" x14ac:dyDescent="0.25">
      <c r="N446" s="1">
        <f ca="1">N445+RANDBETWEEN(1,'PROFILE DATA'!B$40)</f>
        <v>44450</v>
      </c>
      <c r="O446">
        <f t="shared" ca="1" si="55"/>
        <v>2.76</v>
      </c>
      <c r="P446">
        <f t="shared" ca="1" si="51"/>
        <v>3</v>
      </c>
      <c r="Q446" t="str">
        <f t="shared" ca="1" si="50"/>
        <v>Get a snack to make your hunger go away.</v>
      </c>
      <c r="X446" s="1">
        <f ca="1">X445+RANDBETWEEN(1,'PROFILE DATA'!B$41)</f>
        <v>43988</v>
      </c>
      <c r="Y446">
        <f t="shared" ca="1" si="53"/>
        <v>2.42</v>
      </c>
      <c r="Z446" t="str">
        <f t="shared" ca="1" si="52"/>
        <v>Yum! Coffee and a morning treat!</v>
      </c>
    </row>
    <row r="447" spans="14:26" x14ac:dyDescent="0.25">
      <c r="N447" s="1">
        <f ca="1">N446+RANDBETWEEN(1,'PROFILE DATA'!B$40)</f>
        <v>44455</v>
      </c>
      <c r="O447">
        <f t="shared" ca="1" si="55"/>
        <v>3.74</v>
      </c>
      <c r="P447">
        <f t="shared" ca="1" si="51"/>
        <v>4</v>
      </c>
      <c r="Q447" t="str">
        <f t="shared" ca="1" si="50"/>
        <v>Treat yourself to a yummy snack</v>
      </c>
      <c r="X447" s="1">
        <f ca="1">X446+RANDBETWEEN(1,'PROFILE DATA'!B$41)</f>
        <v>43989</v>
      </c>
      <c r="Y447">
        <f t="shared" ca="1" si="53"/>
        <v>1.1499999999999999</v>
      </c>
      <c r="Z447" t="str">
        <f t="shared" ca="1" si="52"/>
        <v>Start the day with some coffee.</v>
      </c>
    </row>
    <row r="448" spans="14:26" x14ac:dyDescent="0.25">
      <c r="N448" s="1">
        <f ca="1">N447+RANDBETWEEN(1,'PROFILE DATA'!B$40)</f>
        <v>44457</v>
      </c>
      <c r="O448">
        <f t="shared" ca="1" si="55"/>
        <v>2.38</v>
      </c>
      <c r="P448">
        <f t="shared" ca="1" si="51"/>
        <v>1</v>
      </c>
      <c r="Q448" t="str">
        <f t="shared" ca="1" si="50"/>
        <v>Satisfy a snack craving.</v>
      </c>
      <c r="X448" s="1">
        <f ca="1">X447+RANDBETWEEN(1,'PROFILE DATA'!B$41)</f>
        <v>43990</v>
      </c>
      <c r="Y448">
        <f t="shared" ca="1" si="53"/>
        <v>3.43</v>
      </c>
      <c r="Z448" t="str">
        <f t="shared" ca="1" si="52"/>
        <v>Yum! Coffee and a morning treat!</v>
      </c>
    </row>
    <row r="449" spans="14:26" x14ac:dyDescent="0.25">
      <c r="N449" s="1">
        <f ca="1">N448+RANDBETWEEN(1,'PROFILE DATA'!B$40)</f>
        <v>44459</v>
      </c>
      <c r="O449">
        <f t="shared" ca="1" si="55"/>
        <v>3.54</v>
      </c>
      <c r="P449">
        <f t="shared" ca="1" si="51"/>
        <v>3</v>
      </c>
      <c r="Q449" t="str">
        <f t="shared" ca="1" si="50"/>
        <v>Get a snack to make your hunger go away.</v>
      </c>
      <c r="X449" s="1">
        <f ca="1">X448+RANDBETWEEN(1,'PROFILE DATA'!B$41)</f>
        <v>43992</v>
      </c>
      <c r="Y449">
        <f t="shared" ca="1" si="53"/>
        <v>3.41</v>
      </c>
      <c r="Z449" t="str">
        <f t="shared" ca="1" si="52"/>
        <v>Yum! Coffee and a morning treat!</v>
      </c>
    </row>
    <row r="450" spans="14:26" x14ac:dyDescent="0.25">
      <c r="N450" s="1">
        <f ca="1">N449+RANDBETWEEN(1,'PROFILE DATA'!B$40)</f>
        <v>44464</v>
      </c>
      <c r="O450">
        <f t="shared" ca="1" si="55"/>
        <v>1.95</v>
      </c>
      <c r="P450">
        <f t="shared" ca="1" si="51"/>
        <v>5</v>
      </c>
      <c r="Q450" t="str">
        <f t="shared" ca="1" si="50"/>
        <v>Time for a snack!</v>
      </c>
      <c r="X450" s="1">
        <f ca="1">X449+RANDBETWEEN(1,'PROFILE DATA'!B$41)</f>
        <v>43993</v>
      </c>
      <c r="Y450">
        <f t="shared" ca="1" si="53"/>
        <v>2.1</v>
      </c>
      <c r="Z450" t="str">
        <f t="shared" ca="1" si="52"/>
        <v>Yum! Coffee and a morning treat!</v>
      </c>
    </row>
    <row r="451" spans="14:26" x14ac:dyDescent="0.25">
      <c r="N451" s="1">
        <f ca="1">N450+RANDBETWEEN(1,'PROFILE DATA'!B$40)</f>
        <v>44465</v>
      </c>
      <c r="O451">
        <f t="shared" ca="1" si="55"/>
        <v>2.92</v>
      </c>
      <c r="P451">
        <f t="shared" ca="1" si="51"/>
        <v>2</v>
      </c>
      <c r="Q451" t="str">
        <f t="shared" ref="Q451:Q455" ca="1" si="56">VLOOKUP(P451,R$3:S$7,2)</f>
        <v>Buy something sweet.</v>
      </c>
      <c r="X451" s="1">
        <f ca="1">X450+RANDBETWEEN(1,'PROFILE DATA'!B$41)</f>
        <v>43995</v>
      </c>
      <c r="Y451">
        <f t="shared" ca="1" si="53"/>
        <v>2.62</v>
      </c>
      <c r="Z451" t="str">
        <f t="shared" ca="1" si="52"/>
        <v>Yum! Coffee and a morning treat!</v>
      </c>
    </row>
    <row r="452" spans="14:26" x14ac:dyDescent="0.25">
      <c r="N452" s="1">
        <f ca="1">N451+RANDBETWEEN(1,'PROFILE DATA'!B$40)</f>
        <v>44467</v>
      </c>
      <c r="O452">
        <f t="shared" ca="1" si="55"/>
        <v>2.5099999999999998</v>
      </c>
      <c r="P452">
        <f t="shared" ref="P452:P455" ca="1" si="57">RANDBETWEEN(1,5)</f>
        <v>1</v>
      </c>
      <c r="Q452" t="str">
        <f t="shared" ca="1" si="56"/>
        <v>Satisfy a snack craving.</v>
      </c>
      <c r="X452" s="1">
        <f ca="1">X451+RANDBETWEEN(1,'PROFILE DATA'!B$41)</f>
        <v>43997</v>
      </c>
      <c r="Y452">
        <f t="shared" ca="1" si="53"/>
        <v>2.5099999999999998</v>
      </c>
      <c r="Z452" t="str">
        <f t="shared" ref="Z452:Z455" ca="1" si="58">IF(Y452&lt;2.1,"Start the day with some coffee.","Yum! Coffee and a morning treat!")</f>
        <v>Yum! Coffee and a morning treat!</v>
      </c>
    </row>
    <row r="453" spans="14:26" x14ac:dyDescent="0.25">
      <c r="N453" s="1">
        <f ca="1">N452+RANDBETWEEN(1,'PROFILE DATA'!B$40)</f>
        <v>44470</v>
      </c>
      <c r="O453">
        <f t="shared" ca="1" si="55"/>
        <v>1.83</v>
      </c>
      <c r="P453">
        <f t="shared" ca="1" si="57"/>
        <v>5</v>
      </c>
      <c r="Q453" t="str">
        <f t="shared" ca="1" si="56"/>
        <v>Time for a snack!</v>
      </c>
      <c r="X453" s="1">
        <f ca="1">X452+RANDBETWEEN(1,'PROFILE DATA'!B$41)</f>
        <v>43998</v>
      </c>
      <c r="Y453">
        <f t="shared" ref="Y453:Y455" ca="1" si="59">RANDBETWEEN(100*L$15,100*L$16)/100</f>
        <v>3.51</v>
      </c>
      <c r="Z453" t="str">
        <f t="shared" ca="1" si="58"/>
        <v>Yum! Coffee and a morning treat!</v>
      </c>
    </row>
    <row r="454" spans="14:26" x14ac:dyDescent="0.25">
      <c r="N454" s="1">
        <f ca="1">N453+RANDBETWEEN(1,'PROFILE DATA'!B$40)</f>
        <v>44472</v>
      </c>
      <c r="O454">
        <f t="shared" ca="1" si="55"/>
        <v>2.5499999999999998</v>
      </c>
      <c r="P454">
        <f t="shared" ca="1" si="57"/>
        <v>4</v>
      </c>
      <c r="Q454" t="str">
        <f t="shared" ca="1" si="56"/>
        <v>Treat yourself to a yummy snack</v>
      </c>
      <c r="X454" s="1">
        <f ca="1">X453+RANDBETWEEN(1,'PROFILE DATA'!B$41)</f>
        <v>44001</v>
      </c>
      <c r="Y454">
        <f t="shared" ca="1" si="59"/>
        <v>3.69</v>
      </c>
      <c r="Z454" t="str">
        <f t="shared" ca="1" si="58"/>
        <v>Yum! Coffee and a morning treat!</v>
      </c>
    </row>
    <row r="455" spans="14:26" x14ac:dyDescent="0.25">
      <c r="N455" s="1">
        <f ca="1">N454+RANDBETWEEN(1,'PROFILE DATA'!B$40)</f>
        <v>44477</v>
      </c>
      <c r="O455">
        <f t="shared" ca="1" si="55"/>
        <v>1.91</v>
      </c>
      <c r="P455">
        <f t="shared" ca="1" si="57"/>
        <v>1</v>
      </c>
      <c r="Q455" t="str">
        <f t="shared" ca="1" si="56"/>
        <v>Satisfy a snack craving.</v>
      </c>
      <c r="X455" s="1">
        <f ca="1">X454+RANDBETWEEN(1,'PROFILE DATA'!B$41)</f>
        <v>44003</v>
      </c>
      <c r="Y455">
        <f t="shared" ca="1" si="59"/>
        <v>3.23</v>
      </c>
      <c r="Z455" t="str">
        <f t="shared" ca="1" si="58"/>
        <v>Yum! Coffee and a morning treat!</v>
      </c>
    </row>
    <row r="456" spans="14:26" x14ac:dyDescent="0.25">
      <c r="N456" s="1"/>
    </row>
    <row r="457" spans="14:26" x14ac:dyDescent="0.25">
      <c r="N45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workbookViewId="0">
      <selection activeCell="X4" sqref="X4"/>
    </sheetView>
  </sheetViews>
  <sheetFormatPr defaultRowHeight="15" x14ac:dyDescent="0.25"/>
  <cols>
    <col min="8" max="8" width="10.7109375" bestFit="1" customWidth="1"/>
    <col min="9" max="9" width="13.7109375" customWidth="1"/>
    <col min="16" max="16" width="9.7109375" bestFit="1" customWidth="1"/>
    <col min="22" max="22" width="13.7109375" customWidth="1"/>
  </cols>
  <sheetData>
    <row r="1" spans="1:26" ht="21" x14ac:dyDescent="0.35">
      <c r="A1" s="3" t="s">
        <v>104</v>
      </c>
    </row>
    <row r="3" spans="1:26" x14ac:dyDescent="0.25">
      <c r="A3" t="s">
        <v>105</v>
      </c>
      <c r="E3" t="s">
        <v>108</v>
      </c>
      <c r="H3" t="s">
        <v>110</v>
      </c>
      <c r="P3" t="s">
        <v>114</v>
      </c>
      <c r="X3" t="s">
        <v>117</v>
      </c>
    </row>
    <row r="4" spans="1:26" x14ac:dyDescent="0.25">
      <c r="A4">
        <v>1</v>
      </c>
      <c r="B4" s="1">
        <f ca="1">DATE('PROFILE DATA'!B$4,A4,RANDBETWEEN(1,7))</f>
        <v>43104</v>
      </c>
      <c r="C4">
        <f ca="1">ROUND(RANDBETWEEN(100*F$4,100*F$5)/400,2)</f>
        <v>22.36</v>
      </c>
      <c r="E4" t="s">
        <v>107</v>
      </c>
      <c r="F4">
        <v>40</v>
      </c>
      <c r="H4">
        <v>1</v>
      </c>
      <c r="I4" s="1">
        <f ca="1">IF(H4&lt;='PROFILE DATA'!B$42,DATE('PROFILE DATA'!B$4,1,1)+RANDBETWEEN(1,450),"")</f>
        <v>43310</v>
      </c>
      <c r="J4" t="str">
        <f>IF(H4&lt;='PROFILE DATA'!B$42,"Buy an app, music, or a movie. Enter correct amount.","blank")</f>
        <v>Buy an app, music, or a movie. Enter correct amount.</v>
      </c>
      <c r="P4" s="1">
        <f ca="1">DATE('PROFILE DATA'!B$4,1,1)+RANDBETWEEN(1,450)</f>
        <v>43514</v>
      </c>
      <c r="Q4" t="s">
        <v>115</v>
      </c>
    </row>
    <row r="5" spans="1:26" x14ac:dyDescent="0.25">
      <c r="A5">
        <f>A4</f>
        <v>1</v>
      </c>
      <c r="B5" s="1">
        <f ca="1">B4+RANDBETWEEN(0,8)</f>
        <v>43105</v>
      </c>
      <c r="C5">
        <f t="shared" ref="C5:C63" ca="1" si="0">ROUND(RANDBETWEEN(100*F$4,100*F$5)/400,2)</f>
        <v>27.1</v>
      </c>
      <c r="E5" t="s">
        <v>106</v>
      </c>
      <c r="F5">
        <f>'PROFILE DATA'!B32+('PROFILE DATA'!B32-F4)/2</f>
        <v>115</v>
      </c>
      <c r="H5">
        <f>H4+1</f>
        <v>2</v>
      </c>
      <c r="I5" s="1">
        <f ca="1">IF(H5&lt;='PROFILE DATA'!B$42,DATE('PROFILE DATA'!B$4,1,1)+RANDBETWEEN(1,450),"")</f>
        <v>43366</v>
      </c>
      <c r="J5" t="str">
        <f>IF(H5&lt;='PROFILE DATA'!B$42,"Buy an app, music, or a movie. Enter correct amount.","blank")</f>
        <v>Buy an app, music, or a movie. Enter correct amount.</v>
      </c>
      <c r="P5" s="1">
        <f ca="1">DATE('PROFILE DATA'!B$4,1,1)+RANDBETWEEN(1,450)</f>
        <v>43144</v>
      </c>
      <c r="X5">
        <v>1</v>
      </c>
      <c r="Z5" t="s">
        <v>119</v>
      </c>
    </row>
    <row r="6" spans="1:26" x14ac:dyDescent="0.25">
      <c r="A6">
        <f>A5</f>
        <v>1</v>
      </c>
      <c r="B6" s="1">
        <f ca="1">B5+RANDBETWEEN(0,8)</f>
        <v>43105</v>
      </c>
      <c r="C6">
        <f t="shared" ca="1" si="0"/>
        <v>13.83</v>
      </c>
      <c r="H6">
        <f t="shared" ref="H6:H51" si="1">H5+1</f>
        <v>3</v>
      </c>
      <c r="I6" s="1">
        <f ca="1">IF(H6&lt;='PROFILE DATA'!B$42,DATE('PROFILE DATA'!B$4,1,1)+RANDBETWEEN(1,450),"")</f>
        <v>43225</v>
      </c>
      <c r="J6" t="str">
        <f>IF(H6&lt;='PROFILE DATA'!B$42,"Buy an app, music, or a movie. Enter correct amount.","blank")</f>
        <v>Buy an app, music, or a movie. Enter correct amount.</v>
      </c>
      <c r="P6" s="1">
        <f ca="1">DATE('PROFILE DATA'!B$4,1,1)+RANDBETWEEN(1,450)</f>
        <v>43335</v>
      </c>
      <c r="X6">
        <f>X5+1</f>
        <v>2</v>
      </c>
      <c r="Z6" t="s">
        <v>118</v>
      </c>
    </row>
    <row r="7" spans="1:26" x14ac:dyDescent="0.25">
      <c r="A7">
        <f>A6</f>
        <v>1</v>
      </c>
      <c r="B7" s="1">
        <f ca="1">DATE(YEAR(B5),A6,RANDBETWEEN(26,28))</f>
        <v>43128</v>
      </c>
      <c r="C7">
        <f t="shared" ca="1" si="0"/>
        <v>10.95</v>
      </c>
      <c r="H7">
        <f t="shared" si="1"/>
        <v>4</v>
      </c>
      <c r="I7" s="1">
        <f ca="1">IF(H7&lt;='PROFILE DATA'!B$42,DATE('PROFILE DATA'!B$4,1,1)+RANDBETWEEN(1,450),"")</f>
        <v>43264</v>
      </c>
      <c r="J7" t="str">
        <f>IF(H7&lt;='PROFILE DATA'!B$42,"Buy an app, music, or a movie. Enter correct amount.","blank")</f>
        <v>Buy an app, music, or a movie. Enter correct amount.</v>
      </c>
      <c r="P7" s="1">
        <f ca="1">DATE('PROFILE DATA'!B$4,1,1)+RANDBETWEEN(1,450)</f>
        <v>43433</v>
      </c>
      <c r="X7">
        <f t="shared" ref="X7:X16" si="2">X6+1</f>
        <v>3</v>
      </c>
      <c r="Z7" t="s">
        <v>120</v>
      </c>
    </row>
    <row r="8" spans="1:26" x14ac:dyDescent="0.25">
      <c r="A8">
        <v>2</v>
      </c>
      <c r="B8" s="1">
        <f ca="1">DATE('PROFILE DATA'!B$4,A8,RANDBETWEEN(1,7))</f>
        <v>43133</v>
      </c>
      <c r="C8">
        <f t="shared" ca="1" si="0"/>
        <v>25.16</v>
      </c>
      <c r="H8">
        <f t="shared" si="1"/>
        <v>5</v>
      </c>
      <c r="I8" s="1">
        <f ca="1">IF(H8&lt;='PROFILE DATA'!B$42,DATE('PROFILE DATA'!B$4,1,1)+RANDBETWEEN(1,450),"")</f>
        <v>43341</v>
      </c>
      <c r="J8" t="str">
        <f>IF(H8&lt;='PROFILE DATA'!B$42,"Buy an app, music, or a movie. Enter correct amount.","blank")</f>
        <v>Buy an app, music, or a movie. Enter correct amount.</v>
      </c>
      <c r="P8" s="1">
        <f ca="1">DATE('PROFILE DATA'!B$4,1,1)+RANDBETWEEN(1,450)</f>
        <v>43243</v>
      </c>
      <c r="X8">
        <f t="shared" si="2"/>
        <v>4</v>
      </c>
      <c r="Y8">
        <f ca="1">RANDBETWEEN(100*2.35,100*7.75)/100</f>
        <v>5.66</v>
      </c>
      <c r="Z8" t="s">
        <v>121</v>
      </c>
    </row>
    <row r="9" spans="1:26" x14ac:dyDescent="0.25">
      <c r="A9">
        <f>A8</f>
        <v>2</v>
      </c>
      <c r="B9" s="1">
        <f ca="1">B8+RANDBETWEEN(0,8)</f>
        <v>43138</v>
      </c>
      <c r="C9">
        <f t="shared" ca="1" si="0"/>
        <v>12.83</v>
      </c>
      <c r="H9">
        <f t="shared" si="1"/>
        <v>6</v>
      </c>
      <c r="I9" s="1">
        <f ca="1">IF(H9&lt;='PROFILE DATA'!B$42,DATE('PROFILE DATA'!B$4,1,1)+RANDBETWEEN(1,450),"")</f>
        <v>43478</v>
      </c>
      <c r="J9" t="str">
        <f>IF(H9&lt;='PROFILE DATA'!B$42,"Buy an app, music, or a movie. Enter correct amount.","blank")</f>
        <v>Buy an app, music, or a movie. Enter correct amount.</v>
      </c>
      <c r="P9" s="1">
        <f ca="1">DATE('PROFILE DATA'!B$4,1,1)+RANDBETWEEN(1,450)</f>
        <v>43407</v>
      </c>
      <c r="X9">
        <f t="shared" si="2"/>
        <v>5</v>
      </c>
      <c r="Z9" t="s">
        <v>122</v>
      </c>
    </row>
    <row r="10" spans="1:26" x14ac:dyDescent="0.25">
      <c r="A10">
        <f>A9</f>
        <v>2</v>
      </c>
      <c r="B10" s="1">
        <f ca="1">B9+RANDBETWEEN(0,8)</f>
        <v>43144</v>
      </c>
      <c r="C10">
        <f t="shared" ca="1" si="0"/>
        <v>17.22</v>
      </c>
      <c r="H10">
        <f t="shared" si="1"/>
        <v>7</v>
      </c>
      <c r="I10" s="1">
        <f ca="1">IF(H10&lt;='PROFILE DATA'!B$42,DATE('PROFILE DATA'!B$4,1,1)+RANDBETWEEN(1,450),"")</f>
        <v>43134</v>
      </c>
      <c r="J10" t="str">
        <f>IF(H10&lt;='PROFILE DATA'!B$42,"Buy an app, music, or a movie. Enter correct amount.","blank")</f>
        <v>Buy an app, music, or a movie. Enter correct amount.</v>
      </c>
      <c r="P10" s="1">
        <f ca="1">DATE('PROFILE DATA'!B$4,1,1)+RANDBETWEEN(1,450)</f>
        <v>43290</v>
      </c>
      <c r="X10">
        <f t="shared" si="2"/>
        <v>6</v>
      </c>
      <c r="Z10" t="s">
        <v>116</v>
      </c>
    </row>
    <row r="11" spans="1:26" x14ac:dyDescent="0.25">
      <c r="A11">
        <f>A10</f>
        <v>2</v>
      </c>
      <c r="B11" s="1">
        <f ca="1">DATE(YEAR(B9),A10,RANDBETWEEN(26,28))</f>
        <v>43157</v>
      </c>
      <c r="C11">
        <f t="shared" ca="1" si="0"/>
        <v>14.47</v>
      </c>
      <c r="H11">
        <f t="shared" si="1"/>
        <v>8</v>
      </c>
      <c r="I11" s="1">
        <f ca="1">IF(H11&lt;='PROFILE DATA'!B$42,DATE('PROFILE DATA'!B$4,1,1)+RANDBETWEEN(1,450),"")</f>
        <v>43423</v>
      </c>
      <c r="J11" t="str">
        <f>IF(H11&lt;='PROFILE DATA'!B$42,"Buy an app, music, or a movie. Enter correct amount.","blank")</f>
        <v>Buy an app, music, or a movie. Enter correct amount.</v>
      </c>
      <c r="P11" s="1">
        <f ca="1">DATE('PROFILE DATA'!B$4,1,1)+RANDBETWEEN(1,450)</f>
        <v>43375</v>
      </c>
      <c r="X11">
        <f t="shared" si="2"/>
        <v>7</v>
      </c>
      <c r="Y11">
        <f ca="1">CHOOSE(RANDBETWEEN(1,4),5,1,10,20)</f>
        <v>10</v>
      </c>
      <c r="Z11" t="s">
        <v>126</v>
      </c>
    </row>
    <row r="12" spans="1:26" x14ac:dyDescent="0.25">
      <c r="A12">
        <v>3</v>
      </c>
      <c r="B12" s="1">
        <f ca="1">DATE('PROFILE DATA'!B$4,A12,RANDBETWEEN(1,7))</f>
        <v>43164</v>
      </c>
      <c r="C12">
        <f t="shared" ca="1" si="0"/>
        <v>13.37</v>
      </c>
      <c r="H12">
        <f t="shared" si="1"/>
        <v>9</v>
      </c>
      <c r="I12" s="1">
        <f ca="1">IF(H12&lt;='PROFILE DATA'!B$42,DATE('PROFILE DATA'!B$4,1,1)+RANDBETWEEN(1,450),"")</f>
        <v>43420</v>
      </c>
      <c r="J12" t="str">
        <f>IF(H12&lt;='PROFILE DATA'!B$42,"Buy an app, music, or a movie. Enter correct amount.","blank")</f>
        <v>Buy an app, music, or a movie. Enter correct amount.</v>
      </c>
      <c r="P12" s="1">
        <f ca="1">DATE('PROFILE DATA'!B$4,1,1)+RANDBETWEEN(1,450)</f>
        <v>43143</v>
      </c>
      <c r="X12">
        <f t="shared" si="2"/>
        <v>8</v>
      </c>
      <c r="Y12">
        <f ca="1">RANDBETWEEN(100*2.31,100*9.75)/100</f>
        <v>2.44</v>
      </c>
      <c r="Z12" t="s">
        <v>123</v>
      </c>
    </row>
    <row r="13" spans="1:26" x14ac:dyDescent="0.25">
      <c r="A13">
        <f>A12</f>
        <v>3</v>
      </c>
      <c r="B13" s="1">
        <f ca="1">B12+RANDBETWEEN(0,8)</f>
        <v>43172</v>
      </c>
      <c r="C13">
        <f t="shared" ca="1" si="0"/>
        <v>18.77</v>
      </c>
      <c r="H13">
        <f t="shared" si="1"/>
        <v>10</v>
      </c>
      <c r="I13" s="1">
        <f ca="1">IF(H13&lt;='PROFILE DATA'!B$42,DATE('PROFILE DATA'!B$4,1,1)+RANDBETWEEN(1,450),"")</f>
        <v>43513</v>
      </c>
      <c r="J13" t="str">
        <f>IF(H13&lt;='PROFILE DATA'!B$42,"Buy an app, music, or a movie. Enter correct amount.","blank")</f>
        <v>Buy an app, music, or a movie. Enter correct amount.</v>
      </c>
      <c r="P13" s="1">
        <f ca="1">DATE('PROFILE DATA'!B$4,1,1)+RANDBETWEEN(1,450)</f>
        <v>43459</v>
      </c>
      <c r="X13">
        <f t="shared" si="2"/>
        <v>9</v>
      </c>
      <c r="Z13" t="s">
        <v>125</v>
      </c>
    </row>
    <row r="14" spans="1:26" x14ac:dyDescent="0.25">
      <c r="A14">
        <f>A13</f>
        <v>3</v>
      </c>
      <c r="B14" s="1">
        <f ca="1">B13+RANDBETWEEN(0,8)</f>
        <v>43177</v>
      </c>
      <c r="C14">
        <f t="shared" ca="1" si="0"/>
        <v>14.13</v>
      </c>
      <c r="H14">
        <f t="shared" si="1"/>
        <v>11</v>
      </c>
      <c r="I14" s="1" t="str">
        <f ca="1">IF(H14&lt;='PROFILE DATA'!B$42,DATE('PROFILE DATA'!B$4,1,1)+RANDBETWEEN(1,450),"")</f>
        <v/>
      </c>
      <c r="J14" t="str">
        <f>IF(H14&lt;='PROFILE DATA'!B$42,"Buy an app, music, or a movie. Enter correct amount.","blank")</f>
        <v>blank</v>
      </c>
      <c r="P14" s="1">
        <f ca="1">DATE('PROFILE DATA'!B$4,1,1)+RANDBETWEEN(1,450)</f>
        <v>43132</v>
      </c>
      <c r="X14">
        <f t="shared" si="2"/>
        <v>10</v>
      </c>
      <c r="Z14" t="s">
        <v>119</v>
      </c>
    </row>
    <row r="15" spans="1:26" x14ac:dyDescent="0.25">
      <c r="A15">
        <f>A14</f>
        <v>3</v>
      </c>
      <c r="B15" s="1">
        <f ca="1">DATE(YEAR(B13),A14,RANDBETWEEN(26,28))</f>
        <v>43186</v>
      </c>
      <c r="C15">
        <f t="shared" ca="1" si="0"/>
        <v>16.96</v>
      </c>
      <c r="H15">
        <f t="shared" si="1"/>
        <v>12</v>
      </c>
      <c r="I15" s="1" t="str">
        <f ca="1">IF(H15&lt;='PROFILE DATA'!B$42,DATE('PROFILE DATA'!B$4,1,1)+RANDBETWEEN(1,450),"")</f>
        <v/>
      </c>
      <c r="J15" t="str">
        <f>IF(H15&lt;='PROFILE DATA'!B$42,"Buy an app, music, or a movie. Enter correct amount.","blank")</f>
        <v>blank</v>
      </c>
      <c r="P15" s="1">
        <f ca="1">DATE('PROFILE DATA'!B$4,1,1)+RANDBETWEEN(1,450)</f>
        <v>43419</v>
      </c>
      <c r="X15">
        <f t="shared" si="2"/>
        <v>11</v>
      </c>
      <c r="Z15" t="s">
        <v>119</v>
      </c>
    </row>
    <row r="16" spans="1:26" x14ac:dyDescent="0.25">
      <c r="A16">
        <v>4</v>
      </c>
      <c r="B16" s="1">
        <f ca="1">DATE('PROFILE DATA'!B$4,A16,RANDBETWEEN(1,7))</f>
        <v>43194</v>
      </c>
      <c r="C16">
        <f t="shared" ca="1" si="0"/>
        <v>27.88</v>
      </c>
      <c r="H16">
        <f t="shared" si="1"/>
        <v>13</v>
      </c>
      <c r="I16" s="1" t="str">
        <f ca="1">IF(H16&lt;='PROFILE DATA'!B$42,DATE('PROFILE DATA'!B$4,1,1)+RANDBETWEEN(1,450),"")</f>
        <v/>
      </c>
      <c r="J16" t="str">
        <f>IF(H16&lt;='PROFILE DATA'!B$42,"Buy an app, music, or a movie. Enter correct amount.","blank")</f>
        <v>blank</v>
      </c>
      <c r="P16" s="1">
        <f ca="1">DATE('PROFILE DATA'!B$4,1,1)+RANDBETWEEN(1,450)</f>
        <v>43229</v>
      </c>
      <c r="X16">
        <f t="shared" si="2"/>
        <v>12</v>
      </c>
      <c r="Z16" t="s">
        <v>119</v>
      </c>
    </row>
    <row r="17" spans="1:26" x14ac:dyDescent="0.25">
      <c r="A17">
        <f>A16</f>
        <v>4</v>
      </c>
      <c r="B17" s="1">
        <f ca="1">B16+RANDBETWEEN(0,8)</f>
        <v>43194</v>
      </c>
      <c r="C17">
        <f t="shared" ca="1" si="0"/>
        <v>26.06</v>
      </c>
      <c r="H17">
        <f t="shared" si="1"/>
        <v>14</v>
      </c>
      <c r="I17" s="1" t="str">
        <f ca="1">IF(H17&lt;='PROFILE DATA'!B$42,DATE('PROFILE DATA'!B$4,1,1)+RANDBETWEEN(1,450),"")</f>
        <v/>
      </c>
      <c r="J17" t="str">
        <f>IF(H17&lt;='PROFILE DATA'!B$42,"Buy an app, music, or a movie. Enter correct amount.","blank")</f>
        <v>blank</v>
      </c>
      <c r="P17" s="1">
        <f ca="1">DATE('PROFILE DATA'!B$4,1,1)+RANDBETWEEN(1,450)</f>
        <v>43421</v>
      </c>
      <c r="X17">
        <v>13</v>
      </c>
      <c r="Y17">
        <f ca="1">RANDBETWEEN(100*3.45,100*12.95)/100</f>
        <v>9.6</v>
      </c>
      <c r="Z17" t="s">
        <v>124</v>
      </c>
    </row>
    <row r="18" spans="1:26" x14ac:dyDescent="0.25">
      <c r="A18">
        <f>A17</f>
        <v>4</v>
      </c>
      <c r="B18" s="1">
        <f ca="1">B17+RANDBETWEEN(0,8)</f>
        <v>43194</v>
      </c>
      <c r="C18">
        <f t="shared" ca="1" si="0"/>
        <v>16.98</v>
      </c>
      <c r="H18">
        <f t="shared" si="1"/>
        <v>15</v>
      </c>
      <c r="I18" s="1" t="str">
        <f ca="1">IF(H18&lt;='PROFILE DATA'!B$42,DATE('PROFILE DATA'!B$4,1,1)+RANDBETWEEN(1,450),"")</f>
        <v/>
      </c>
      <c r="J18" t="str">
        <f>IF(H18&lt;='PROFILE DATA'!B$42,"Buy an app, music, or a movie. Enter correct amount.","blank")</f>
        <v>blank</v>
      </c>
      <c r="P18" s="1">
        <f ca="1">DATE('PROFILE DATA'!B$4,1,1)+RANDBETWEEN(1,450)</f>
        <v>43521</v>
      </c>
      <c r="X18">
        <v>14</v>
      </c>
      <c r="Z18" t="s">
        <v>127</v>
      </c>
    </row>
    <row r="19" spans="1:26" x14ac:dyDescent="0.25">
      <c r="A19">
        <f>A18</f>
        <v>4</v>
      </c>
      <c r="B19" s="1">
        <f ca="1">DATE(YEAR(B17),A18,RANDBETWEEN(26,28))</f>
        <v>43217</v>
      </c>
      <c r="C19">
        <f t="shared" ca="1" si="0"/>
        <v>13.99</v>
      </c>
      <c r="H19">
        <f t="shared" si="1"/>
        <v>16</v>
      </c>
      <c r="I19" s="1" t="str">
        <f ca="1">IF(H19&lt;='PROFILE DATA'!B$42,DATE('PROFILE DATA'!B$4,1,1)+RANDBETWEEN(1,450),"")</f>
        <v/>
      </c>
      <c r="J19" t="str">
        <f>IF(H19&lt;='PROFILE DATA'!B$42,"Buy an app, music, or a movie. Enter correct amount.","blank")</f>
        <v>blank</v>
      </c>
      <c r="P19" s="1">
        <f ca="1">DATE('PROFILE DATA'!B$4,1,1)+RANDBETWEEN(1,450)</f>
        <v>43343</v>
      </c>
    </row>
    <row r="20" spans="1:26" x14ac:dyDescent="0.25">
      <c r="A20">
        <v>5</v>
      </c>
      <c r="B20" s="1">
        <f ca="1">DATE('PROFILE DATA'!B$4,A20,RANDBETWEEN(1,7))</f>
        <v>43221</v>
      </c>
      <c r="C20">
        <f t="shared" ca="1" si="0"/>
        <v>23.7</v>
      </c>
      <c r="H20">
        <f t="shared" si="1"/>
        <v>17</v>
      </c>
      <c r="I20" s="1" t="str">
        <f ca="1">IF(H20&lt;='PROFILE DATA'!B$42,DATE('PROFILE DATA'!B$4,1,1)+RANDBETWEEN(1,450),"")</f>
        <v/>
      </c>
      <c r="J20" t="str">
        <f>IF(H20&lt;='PROFILE DATA'!B$42,"Buy an app, music, or a movie. Enter correct amount.","blank")</f>
        <v>blank</v>
      </c>
      <c r="P20" s="1">
        <f ca="1">DATE('PROFILE DATA'!B$4,1,1)+RANDBETWEEN(1,450)</f>
        <v>43451</v>
      </c>
      <c r="V20" s="1">
        <f ca="1">DATE('PROFILE DATA'!B$4,1,1)+RANDBETWEEN(1,450)</f>
        <v>43537</v>
      </c>
      <c r="W20">
        <f>1</f>
        <v>1</v>
      </c>
      <c r="X20">
        <f ca="1">RANDBETWEEN(1,14)</f>
        <v>4</v>
      </c>
      <c r="Y20">
        <f ca="1">IF(VLOOKUP(X20,X$5:Z$18,2)="",0,VLOOKUP(X20,X$5:Z$18,2))</f>
        <v>5.66</v>
      </c>
      <c r="Z20" t="str">
        <f ca="1">VLOOKUP(X20,X$5:Z$18,3)</f>
        <v>Buy cleaning supplies.</v>
      </c>
    </row>
    <row r="21" spans="1:26" x14ac:dyDescent="0.25">
      <c r="A21">
        <f>A20</f>
        <v>5</v>
      </c>
      <c r="B21" s="1">
        <f ca="1">B20+RANDBETWEEN(0,8)</f>
        <v>43225</v>
      </c>
      <c r="C21">
        <f t="shared" ca="1" si="0"/>
        <v>13.36</v>
      </c>
      <c r="H21">
        <f t="shared" si="1"/>
        <v>18</v>
      </c>
      <c r="I21" s="1" t="str">
        <f ca="1">IF(H21&lt;='PROFILE DATA'!B$42,DATE('PROFILE DATA'!B$4,1,1)+RANDBETWEEN(1,450),"")</f>
        <v/>
      </c>
      <c r="J21" t="str">
        <f>IF(H21&lt;='PROFILE DATA'!B$42,"Buy an app, music, or a movie. Enter correct amount.","blank")</f>
        <v>blank</v>
      </c>
      <c r="P21" s="1">
        <f ca="1">DATE('PROFILE DATA'!B$4,1,1)+RANDBETWEEN(1,450)</f>
        <v>43529</v>
      </c>
      <c r="V21" s="1">
        <f ca="1">DATE('PROFILE DATA'!B$4,1,1)+RANDBETWEEN(1,450)</f>
        <v>43232</v>
      </c>
      <c r="W21">
        <f>W20+1</f>
        <v>2</v>
      </c>
      <c r="X21">
        <f ca="1">RANDBETWEEN(1,14)</f>
        <v>13</v>
      </c>
      <c r="Y21">
        <f t="shared" ref="Y21:Y59" ca="1" si="3">IF(VLOOKUP(X21,X$5:Z$18,2)="",0,VLOOKUP(X21,X$5:Z$18,2))</f>
        <v>9.6</v>
      </c>
      <c r="Z21" t="str">
        <f ca="1">VLOOKUP(X21,X$5:Z$18,3)</f>
        <v>dry cleaning</v>
      </c>
    </row>
    <row r="22" spans="1:26" x14ac:dyDescent="0.25">
      <c r="A22">
        <f>A21</f>
        <v>5</v>
      </c>
      <c r="B22" s="1">
        <f ca="1">B21+RANDBETWEEN(0,8)</f>
        <v>43229</v>
      </c>
      <c r="C22">
        <f t="shared" ca="1" si="0"/>
        <v>14.13</v>
      </c>
      <c r="H22">
        <f t="shared" si="1"/>
        <v>19</v>
      </c>
      <c r="I22" s="1" t="str">
        <f ca="1">IF(H22&lt;='PROFILE DATA'!B$42,DATE('PROFILE DATA'!B$4,1,1)+RANDBETWEEN(1,450),"")</f>
        <v/>
      </c>
      <c r="J22" t="str">
        <f>IF(H22&lt;='PROFILE DATA'!B$42,"Buy an app, music, or a movie. Enter correct amount.","blank")</f>
        <v>blank</v>
      </c>
      <c r="P22" s="1">
        <f ca="1">DATE('PROFILE DATA'!B$4,1,1)+RANDBETWEEN(1,450)</f>
        <v>43296</v>
      </c>
      <c r="V22" s="1">
        <f ca="1">DATE('PROFILE DATA'!B$4,1,1)+RANDBETWEEN(1,450)</f>
        <v>43294</v>
      </c>
      <c r="W22">
        <f t="shared" ref="W22:W43" si="4">W21+1</f>
        <v>3</v>
      </c>
      <c r="X22">
        <f t="shared" ref="X22:X59" ca="1" si="5">RANDBETWEEN(1,14)</f>
        <v>6</v>
      </c>
      <c r="Y22">
        <f t="shared" ca="1" si="3"/>
        <v>0</v>
      </c>
      <c r="Z22" t="str">
        <f t="shared" ref="Z22:Z43" ca="1" si="6">VLOOKUP(X22,X$5:Z$18,3)</f>
        <v>Take a day trip. Eat. Buy a souvenir. Enter expenses.</v>
      </c>
    </row>
    <row r="23" spans="1:26" x14ac:dyDescent="0.25">
      <c r="A23">
        <f>A22</f>
        <v>5</v>
      </c>
      <c r="B23" s="1">
        <f ca="1">DATE(YEAR(B21),A22,RANDBETWEEN(26,28))</f>
        <v>43248</v>
      </c>
      <c r="C23">
        <f t="shared" ca="1" si="0"/>
        <v>23.05</v>
      </c>
      <c r="H23">
        <f t="shared" si="1"/>
        <v>20</v>
      </c>
      <c r="I23" s="1" t="str">
        <f ca="1">IF(H23&lt;='PROFILE DATA'!B$42,DATE('PROFILE DATA'!B$4,1,1)+RANDBETWEEN(1,450),"")</f>
        <v/>
      </c>
      <c r="J23" t="str">
        <f>IF(H23&lt;='PROFILE DATA'!B$42,"Buy an app, music, or a movie. Enter correct amount.","blank")</f>
        <v>blank</v>
      </c>
      <c r="P23" s="1">
        <f ca="1">DATE('PROFILE DATA'!B$4,1,1)+RANDBETWEEN(1,450)</f>
        <v>43258</v>
      </c>
      <c r="V23" s="1">
        <f ca="1">DATE('PROFILE DATA'!B$4,1,1)+RANDBETWEEN(1,450)</f>
        <v>43482</v>
      </c>
      <c r="W23">
        <f t="shared" si="4"/>
        <v>4</v>
      </c>
      <c r="X23">
        <f t="shared" ca="1" si="5"/>
        <v>1</v>
      </c>
      <c r="Y23">
        <f t="shared" ca="1" si="3"/>
        <v>0</v>
      </c>
      <c r="Z23" t="str">
        <f t="shared" ca="1" si="6"/>
        <v>Take a day trip. Enter details and expenses.</v>
      </c>
    </row>
    <row r="24" spans="1:26" x14ac:dyDescent="0.25">
      <c r="A24">
        <v>6</v>
      </c>
      <c r="B24" s="1">
        <f ca="1">DATE('PROFILE DATA'!B$4,A24,RANDBETWEEN(1,7))</f>
        <v>43252</v>
      </c>
      <c r="C24">
        <f t="shared" ca="1" si="0"/>
        <v>17.23</v>
      </c>
      <c r="H24">
        <f t="shared" si="1"/>
        <v>21</v>
      </c>
      <c r="I24" s="1" t="str">
        <f ca="1">IF(H24&lt;='PROFILE DATA'!B$42,DATE('PROFILE DATA'!B$4,1,1)+RANDBETWEEN(1,450),"")</f>
        <v/>
      </c>
      <c r="J24" t="str">
        <f>IF(H24&lt;='PROFILE DATA'!B$42,"Buy an app, music, or a movie. Enter correct amount.","blank")</f>
        <v>blank</v>
      </c>
      <c r="P24" s="1">
        <f ca="1">DATE('PROFILE DATA'!B$4,1,1)+RANDBETWEEN(1,450)</f>
        <v>43406</v>
      </c>
      <c r="V24" s="1">
        <f ca="1">DATE('PROFILE DATA'!B$4,1,1)+RANDBETWEEN(1,450)</f>
        <v>43533</v>
      </c>
      <c r="W24">
        <f t="shared" si="4"/>
        <v>5</v>
      </c>
      <c r="X24">
        <f t="shared" ca="1" si="5"/>
        <v>6</v>
      </c>
      <c r="Y24">
        <f t="shared" ca="1" si="3"/>
        <v>0</v>
      </c>
      <c r="Z24" t="str">
        <f t="shared" ca="1" si="6"/>
        <v>Take a day trip. Eat. Buy a souvenir. Enter expenses.</v>
      </c>
    </row>
    <row r="25" spans="1:26" x14ac:dyDescent="0.25">
      <c r="A25">
        <f>A24</f>
        <v>6</v>
      </c>
      <c r="B25" s="1">
        <f ca="1">B24+RANDBETWEEN(0,8)</f>
        <v>43259</v>
      </c>
      <c r="C25">
        <f t="shared" ca="1" si="0"/>
        <v>21.7</v>
      </c>
      <c r="H25">
        <f t="shared" si="1"/>
        <v>22</v>
      </c>
      <c r="I25" s="1" t="str">
        <f ca="1">IF(H25&lt;='PROFILE DATA'!B$42,DATE('PROFILE DATA'!B$4,1,1)+RANDBETWEEN(1,450),"")</f>
        <v/>
      </c>
      <c r="J25" t="str">
        <f>IF(H25&lt;='PROFILE DATA'!B$42,"Buy an app, music, or a movie. Enter correct amount.","blank")</f>
        <v>blank</v>
      </c>
      <c r="P25" s="1">
        <f ca="1">DATE('PROFILE DATA'!B$4,1,1)+RANDBETWEEN(1,450)</f>
        <v>43463</v>
      </c>
      <c r="V25" s="1">
        <f ca="1">DATE('PROFILE DATA'!B$4,1,1)+RANDBETWEEN(1,450)</f>
        <v>43331</v>
      </c>
      <c r="W25">
        <f t="shared" si="4"/>
        <v>6</v>
      </c>
      <c r="X25">
        <f t="shared" ca="1" si="5"/>
        <v>6</v>
      </c>
      <c r="Y25">
        <f t="shared" ca="1" si="3"/>
        <v>0</v>
      </c>
      <c r="Z25" t="str">
        <f t="shared" ca="1" si="6"/>
        <v>Take a day trip. Eat. Buy a souvenir. Enter expenses.</v>
      </c>
    </row>
    <row r="26" spans="1:26" x14ac:dyDescent="0.25">
      <c r="A26">
        <f>A25</f>
        <v>6</v>
      </c>
      <c r="B26" s="1">
        <f ca="1">B25+RANDBETWEEN(0,8)</f>
        <v>43261</v>
      </c>
      <c r="C26">
        <f t="shared" ca="1" si="0"/>
        <v>12.77</v>
      </c>
      <c r="H26">
        <f t="shared" si="1"/>
        <v>23</v>
      </c>
      <c r="I26" s="1" t="str">
        <f ca="1">IF(H26&lt;='PROFILE DATA'!B$42,DATE('PROFILE DATA'!B$4,1,1)+RANDBETWEEN(1,450),"")</f>
        <v/>
      </c>
      <c r="J26" t="str">
        <f>IF(H26&lt;='PROFILE DATA'!B$42,"Buy an app, music, or a movie. Enter correct amount.","blank")</f>
        <v>blank</v>
      </c>
      <c r="P26" s="1">
        <f ca="1">DATE('PROFILE DATA'!B$4,1,1)+RANDBETWEEN(1,450)</f>
        <v>43343</v>
      </c>
      <c r="V26" s="1">
        <f ca="1">DATE('PROFILE DATA'!B$4,1,1)+RANDBETWEEN(1,450)</f>
        <v>43441</v>
      </c>
      <c r="W26">
        <f t="shared" si="4"/>
        <v>7</v>
      </c>
      <c r="X26">
        <f t="shared" ca="1" si="5"/>
        <v>14</v>
      </c>
      <c r="Y26">
        <f t="shared" ca="1" si="3"/>
        <v>0</v>
      </c>
      <c r="Z26" t="str">
        <f t="shared" ca="1" si="6"/>
        <v>Buy something for a hobby. Enter details and expenses.</v>
      </c>
    </row>
    <row r="27" spans="1:26" x14ac:dyDescent="0.25">
      <c r="A27">
        <f>A26</f>
        <v>6</v>
      </c>
      <c r="B27" s="1">
        <f ca="1">DATE(YEAR(B25),A26,RANDBETWEEN(26,28))</f>
        <v>43277</v>
      </c>
      <c r="C27">
        <f t="shared" ca="1" si="0"/>
        <v>17.53</v>
      </c>
      <c r="H27">
        <f t="shared" si="1"/>
        <v>24</v>
      </c>
      <c r="I27" s="1" t="str">
        <f ca="1">IF(H27&lt;='PROFILE DATA'!B$42,DATE('PROFILE DATA'!B$4,1,1)+RANDBETWEEN(1,450),"")</f>
        <v/>
      </c>
      <c r="J27" t="str">
        <f>IF(H27&lt;='PROFILE DATA'!B$42,"Buy an app, music, or a movie. Enter correct amount.","blank")</f>
        <v>blank</v>
      </c>
      <c r="P27" s="1">
        <f ca="1">DATE('PROFILE DATA'!B$4,1,1)+RANDBETWEEN(1,450)</f>
        <v>43450</v>
      </c>
      <c r="V27" s="1">
        <f ca="1">DATE('PROFILE DATA'!B$4,1,1)+RANDBETWEEN(1,450)</f>
        <v>43404</v>
      </c>
      <c r="W27">
        <f t="shared" si="4"/>
        <v>8</v>
      </c>
      <c r="X27">
        <f t="shared" ca="1" si="5"/>
        <v>1</v>
      </c>
      <c r="Y27">
        <f t="shared" ca="1" si="3"/>
        <v>0</v>
      </c>
      <c r="Z27" t="str">
        <f t="shared" ca="1" si="6"/>
        <v>Take a day trip. Enter details and expenses.</v>
      </c>
    </row>
    <row r="28" spans="1:26" x14ac:dyDescent="0.25">
      <c r="A28">
        <v>7</v>
      </c>
      <c r="B28" s="1">
        <f ca="1">DATE('PROFILE DATA'!B$4,A28,RANDBETWEEN(1,7))</f>
        <v>43282</v>
      </c>
      <c r="C28">
        <f t="shared" ca="1" si="0"/>
        <v>24.41</v>
      </c>
      <c r="H28">
        <f t="shared" si="1"/>
        <v>25</v>
      </c>
      <c r="I28" s="1" t="str">
        <f ca="1">IF(H28&lt;='PROFILE DATA'!B$42,DATE('PROFILE DATA'!B$4,1,1)+RANDBETWEEN(1,450),"")</f>
        <v/>
      </c>
      <c r="J28" t="str">
        <f>IF(H28&lt;='PROFILE DATA'!B$42,"Buy an app, music, or a movie. Enter correct amount.","blank")</f>
        <v>blank</v>
      </c>
      <c r="P28" s="1">
        <f ca="1">DATE('PROFILE DATA'!B$4,1,1)+RANDBETWEEN(1,450)</f>
        <v>43545</v>
      </c>
      <c r="S28" s="35"/>
      <c r="V28" s="1">
        <f ca="1">DATE('PROFILE DATA'!B$4,1,1)+RANDBETWEEN(1,450)</f>
        <v>43477</v>
      </c>
      <c r="W28">
        <f t="shared" si="4"/>
        <v>9</v>
      </c>
      <c r="X28">
        <f t="shared" ca="1" si="5"/>
        <v>14</v>
      </c>
      <c r="Y28">
        <f t="shared" ca="1" si="3"/>
        <v>0</v>
      </c>
      <c r="Z28" t="str">
        <f t="shared" ca="1" si="6"/>
        <v>Buy something for a hobby. Enter details and expenses.</v>
      </c>
    </row>
    <row r="29" spans="1:26" x14ac:dyDescent="0.25">
      <c r="A29">
        <f>A28</f>
        <v>7</v>
      </c>
      <c r="B29" s="1">
        <f ca="1">B28+RANDBETWEEN(0,8)</f>
        <v>43287</v>
      </c>
      <c r="C29">
        <f t="shared" ca="1" si="0"/>
        <v>22.67</v>
      </c>
      <c r="H29">
        <f t="shared" si="1"/>
        <v>26</v>
      </c>
      <c r="I29" s="1" t="str">
        <f ca="1">IF(H29&lt;='PROFILE DATA'!B$42,DATE('PROFILE DATA'!B$4,1,1)+RANDBETWEEN(1,450),"")</f>
        <v/>
      </c>
      <c r="J29" t="str">
        <f>IF(H29&lt;='PROFILE DATA'!B$42,"Buy an app, music, or a movie. Enter correct amount.","blank")</f>
        <v>blank</v>
      </c>
      <c r="P29" s="1">
        <f ca="1">DATE('PROFILE DATA'!B$4,1,1)+RANDBETWEEN(1,450)</f>
        <v>43525</v>
      </c>
      <c r="S29" s="35"/>
      <c r="V29" s="1">
        <f ca="1">DATE('PROFILE DATA'!B$4,1,1)+RANDBETWEEN(1,450)</f>
        <v>43523</v>
      </c>
      <c r="W29">
        <f t="shared" si="4"/>
        <v>10</v>
      </c>
      <c r="X29">
        <f t="shared" ca="1" si="5"/>
        <v>2</v>
      </c>
      <c r="Y29">
        <f t="shared" ca="1" si="3"/>
        <v>0</v>
      </c>
      <c r="Z29" t="str">
        <f t="shared" ca="1" si="6"/>
        <v>Surprise a friend. Enter item and expenses.</v>
      </c>
    </row>
    <row r="30" spans="1:26" x14ac:dyDescent="0.25">
      <c r="A30">
        <f>A29</f>
        <v>7</v>
      </c>
      <c r="B30" s="1">
        <f ca="1">B29+RANDBETWEEN(0,8)</f>
        <v>43288</v>
      </c>
      <c r="C30">
        <f t="shared" ca="1" si="0"/>
        <v>23.94</v>
      </c>
      <c r="H30">
        <f t="shared" si="1"/>
        <v>27</v>
      </c>
      <c r="I30" s="1" t="str">
        <f ca="1">IF(H30&lt;='PROFILE DATA'!B$42,DATE('PROFILE DATA'!B$4,1,1)+RANDBETWEEN(1,450),"")</f>
        <v/>
      </c>
      <c r="J30" t="str">
        <f>IF(H30&lt;='PROFILE DATA'!B$42,"Buy an app, music, or a movie. Enter correct amount.","blank")</f>
        <v>blank</v>
      </c>
      <c r="P30" s="1">
        <f ca="1">DATE('PROFILE DATA'!B$4,1,1)+RANDBETWEEN(1,450)</f>
        <v>43278</v>
      </c>
      <c r="S30" s="35"/>
      <c r="V30" s="1">
        <f ca="1">DATE('PROFILE DATA'!B$4,1,1)+RANDBETWEEN(1,450)</f>
        <v>43487</v>
      </c>
      <c r="W30">
        <f t="shared" si="4"/>
        <v>11</v>
      </c>
      <c r="X30">
        <f t="shared" ca="1" si="5"/>
        <v>1</v>
      </c>
      <c r="Y30">
        <f t="shared" ca="1" si="3"/>
        <v>0</v>
      </c>
      <c r="Z30" t="str">
        <f t="shared" ca="1" si="6"/>
        <v>Take a day trip. Enter details and expenses.</v>
      </c>
    </row>
    <row r="31" spans="1:26" x14ac:dyDescent="0.25">
      <c r="A31">
        <f>A30</f>
        <v>7</v>
      </c>
      <c r="B31" s="1">
        <f ca="1">DATE(YEAR(B29),A30,RANDBETWEEN(26,28))</f>
        <v>43309</v>
      </c>
      <c r="C31">
        <f t="shared" ca="1" si="0"/>
        <v>14.2</v>
      </c>
      <c r="H31">
        <f t="shared" si="1"/>
        <v>28</v>
      </c>
      <c r="I31" s="1" t="str">
        <f ca="1">IF(H31&lt;='PROFILE DATA'!B$42,DATE('PROFILE DATA'!B$4,1,1)+RANDBETWEEN(1,450),"")</f>
        <v/>
      </c>
      <c r="J31" t="str">
        <f>IF(H31&lt;='PROFILE DATA'!B$42,"Buy an app, music, or a movie. Enter correct amount.","blank")</f>
        <v>blank</v>
      </c>
      <c r="P31" s="1">
        <f ca="1">DATE('PROFILE DATA'!B$4,1,1)+RANDBETWEEN(1,450)</f>
        <v>43248</v>
      </c>
      <c r="S31" s="35"/>
      <c r="V31" s="1">
        <f ca="1">DATE('PROFILE DATA'!B$4,1,1)+RANDBETWEEN(1,450)</f>
        <v>43170</v>
      </c>
      <c r="W31">
        <f t="shared" si="4"/>
        <v>12</v>
      </c>
      <c r="X31">
        <f t="shared" ca="1" si="5"/>
        <v>1</v>
      </c>
      <c r="Y31">
        <f t="shared" ca="1" si="3"/>
        <v>0</v>
      </c>
      <c r="Z31" t="str">
        <f t="shared" ca="1" si="6"/>
        <v>Take a day trip. Enter details and expenses.</v>
      </c>
    </row>
    <row r="32" spans="1:26" x14ac:dyDescent="0.25">
      <c r="A32">
        <v>8</v>
      </c>
      <c r="B32" s="1">
        <f ca="1">DATE('PROFILE DATA'!B$4,A32,RANDBETWEEN(1,7))</f>
        <v>43315</v>
      </c>
      <c r="C32">
        <f t="shared" ca="1" si="0"/>
        <v>18.16</v>
      </c>
      <c r="H32">
        <f t="shared" si="1"/>
        <v>29</v>
      </c>
      <c r="I32" s="1" t="str">
        <f ca="1">IF(H32&lt;='PROFILE DATA'!B$42,DATE('PROFILE DATA'!B$4,1,1)+RANDBETWEEN(1,450),"")</f>
        <v/>
      </c>
      <c r="J32" t="str">
        <f>IF(H32&lt;='PROFILE DATA'!B$42,"Buy an app, music, or a movie. Enter correct amount.","blank")</f>
        <v>blank</v>
      </c>
      <c r="P32" s="1">
        <f ca="1">DATE('PROFILE DATA'!B$4,1,1)+RANDBETWEEN(1,450)</f>
        <v>43474</v>
      </c>
      <c r="S32" s="35"/>
      <c r="V32" s="1">
        <f ca="1">DATE('PROFILE DATA'!B$4,1,1)+RANDBETWEEN(1,450)</f>
        <v>43363</v>
      </c>
      <c r="W32">
        <f t="shared" si="4"/>
        <v>13</v>
      </c>
      <c r="X32">
        <f t="shared" ca="1" si="5"/>
        <v>13</v>
      </c>
      <c r="Y32">
        <f t="shared" ca="1" si="3"/>
        <v>9.6</v>
      </c>
      <c r="Z32" t="str">
        <f t="shared" ca="1" si="6"/>
        <v>dry cleaning</v>
      </c>
    </row>
    <row r="33" spans="1:26" x14ac:dyDescent="0.25">
      <c r="A33">
        <f>A32</f>
        <v>8</v>
      </c>
      <c r="B33" s="1">
        <f ca="1">B32+RANDBETWEEN(0,8)</f>
        <v>43321</v>
      </c>
      <c r="C33">
        <f t="shared" ca="1" si="0"/>
        <v>24.94</v>
      </c>
      <c r="H33">
        <f t="shared" si="1"/>
        <v>30</v>
      </c>
      <c r="I33" s="1" t="str">
        <f ca="1">IF(H33&lt;='PROFILE DATA'!B$42,DATE('PROFILE DATA'!B$4,1,1)+RANDBETWEEN(1,450),"")</f>
        <v/>
      </c>
      <c r="J33" t="str">
        <f>IF(H33&lt;='PROFILE DATA'!B$42,"Buy an app, music, or a movie. Enter correct amount.","blank")</f>
        <v>blank</v>
      </c>
      <c r="P33" s="1">
        <f ca="1">DATE('PROFILE DATA'!B$4,1,1)+RANDBETWEEN(1,450)</f>
        <v>43469</v>
      </c>
      <c r="S33" s="35"/>
      <c r="V33" s="1">
        <f ca="1">DATE('PROFILE DATA'!B$4,1,1)+RANDBETWEEN(1,450)</f>
        <v>43303</v>
      </c>
      <c r="W33">
        <f t="shared" si="4"/>
        <v>14</v>
      </c>
      <c r="X33">
        <f t="shared" ca="1" si="5"/>
        <v>1</v>
      </c>
      <c r="Y33">
        <f t="shared" ca="1" si="3"/>
        <v>0</v>
      </c>
      <c r="Z33" t="str">
        <f t="shared" ca="1" si="6"/>
        <v>Take a day trip. Enter details and expenses.</v>
      </c>
    </row>
    <row r="34" spans="1:26" x14ac:dyDescent="0.25">
      <c r="A34">
        <f>A33</f>
        <v>8</v>
      </c>
      <c r="B34" s="1">
        <f ca="1">B33+RANDBETWEEN(0,8)</f>
        <v>43329</v>
      </c>
      <c r="C34">
        <f t="shared" ca="1" si="0"/>
        <v>26.84</v>
      </c>
      <c r="H34">
        <f t="shared" si="1"/>
        <v>31</v>
      </c>
      <c r="I34" s="1" t="str">
        <f ca="1">IF(H34&lt;='PROFILE DATA'!B$42,DATE('PROFILE DATA'!B$4,1,1)+RANDBETWEEN(1,450),"")</f>
        <v/>
      </c>
      <c r="J34" t="str">
        <f>IF(H34&lt;='PROFILE DATA'!B$42,"Buy an app, music, or a movie. Enter correct amount.","blank")</f>
        <v>blank</v>
      </c>
      <c r="P34" s="1">
        <f ca="1">DATE('PROFILE DATA'!B$4,1,1)+RANDBETWEEN(1,450)</f>
        <v>43127</v>
      </c>
      <c r="S34" s="35"/>
      <c r="V34" s="1">
        <f ca="1">DATE('PROFILE DATA'!B$4,1,1)+RANDBETWEEN(1,450)</f>
        <v>43342</v>
      </c>
      <c r="W34">
        <f t="shared" si="4"/>
        <v>15</v>
      </c>
      <c r="X34">
        <f t="shared" ca="1" si="5"/>
        <v>13</v>
      </c>
      <c r="Y34">
        <f t="shared" ca="1" si="3"/>
        <v>9.6</v>
      </c>
      <c r="Z34" t="str">
        <f t="shared" ca="1" si="6"/>
        <v>dry cleaning</v>
      </c>
    </row>
    <row r="35" spans="1:26" x14ac:dyDescent="0.25">
      <c r="A35">
        <f>A34</f>
        <v>8</v>
      </c>
      <c r="B35" s="1">
        <f ca="1">DATE(YEAR(B33),A34,RANDBETWEEN(26,28))</f>
        <v>43339</v>
      </c>
      <c r="C35">
        <f t="shared" ca="1" si="0"/>
        <v>23.46</v>
      </c>
      <c r="H35">
        <f t="shared" si="1"/>
        <v>32</v>
      </c>
      <c r="I35" s="1" t="str">
        <f ca="1">IF(H35&lt;='PROFILE DATA'!B$42,DATE('PROFILE DATA'!B$4,1,1)+RANDBETWEEN(1,450),"")</f>
        <v/>
      </c>
      <c r="J35" t="str">
        <f>IF(H35&lt;='PROFILE DATA'!B$42,"Buy an app, music, or a movie. Enter correct amount.","blank")</f>
        <v>blank</v>
      </c>
      <c r="P35" s="1">
        <f ca="1">DATE('PROFILE DATA'!B$4,1,1)+RANDBETWEEN(1,450)</f>
        <v>43380</v>
      </c>
      <c r="S35" s="35"/>
      <c r="V35" s="1">
        <f ca="1">DATE('PROFILE DATA'!B$4,1,1)+RANDBETWEEN(1,450)</f>
        <v>43438</v>
      </c>
      <c r="W35">
        <f t="shared" si="4"/>
        <v>16</v>
      </c>
      <c r="X35">
        <f t="shared" ca="1" si="5"/>
        <v>7</v>
      </c>
      <c r="Y35">
        <f t="shared" ca="1" si="3"/>
        <v>10</v>
      </c>
      <c r="Z35" t="str">
        <f t="shared" ca="1" si="6"/>
        <v>You lost money.</v>
      </c>
    </row>
    <row r="36" spans="1:26" x14ac:dyDescent="0.25">
      <c r="A36">
        <v>9</v>
      </c>
      <c r="B36" s="1">
        <f ca="1">DATE('PROFILE DATA'!B$4,A36,RANDBETWEEN(1,7))</f>
        <v>43347</v>
      </c>
      <c r="C36">
        <f t="shared" ca="1" si="0"/>
        <v>20.14</v>
      </c>
      <c r="H36">
        <f t="shared" si="1"/>
        <v>33</v>
      </c>
      <c r="I36" s="1" t="str">
        <f ca="1">IF(H36&lt;='PROFILE DATA'!B$42,DATE('PROFILE DATA'!B$4,1,1)+RANDBETWEEN(1,450),"")</f>
        <v/>
      </c>
      <c r="J36" t="str">
        <f>IF(H36&lt;='PROFILE DATA'!B$42,"Buy an app, music, or a movie. Enter correct amount.","blank")</f>
        <v>blank</v>
      </c>
      <c r="P36" s="1">
        <f ca="1">DATE('PROFILE DATA'!B$4,1,1)+RANDBETWEEN(1,450)</f>
        <v>43257</v>
      </c>
      <c r="S36" s="35"/>
      <c r="V36" s="1">
        <f ca="1">DATE('PROFILE DATA'!B$4,1,1)+RANDBETWEEN(1,450)</f>
        <v>43134</v>
      </c>
      <c r="W36">
        <f t="shared" si="4"/>
        <v>17</v>
      </c>
      <c r="X36">
        <f t="shared" ca="1" si="5"/>
        <v>10</v>
      </c>
      <c r="Y36">
        <f t="shared" ca="1" si="3"/>
        <v>0</v>
      </c>
      <c r="Z36" t="str">
        <f t="shared" ca="1" si="6"/>
        <v>Take a day trip. Enter details and expenses.</v>
      </c>
    </row>
    <row r="37" spans="1:26" x14ac:dyDescent="0.25">
      <c r="A37">
        <f>A36</f>
        <v>9</v>
      </c>
      <c r="B37" s="1">
        <f ca="1">B36+RANDBETWEEN(0,8)</f>
        <v>43353</v>
      </c>
      <c r="C37">
        <f t="shared" ca="1" si="0"/>
        <v>23.62</v>
      </c>
      <c r="H37">
        <f t="shared" si="1"/>
        <v>34</v>
      </c>
      <c r="I37" s="1" t="str">
        <f ca="1">IF(H37&lt;='PROFILE DATA'!B$42,DATE('PROFILE DATA'!B$4,1,1)+RANDBETWEEN(1,450),"")</f>
        <v/>
      </c>
      <c r="J37" t="str">
        <f>IF(H37&lt;='PROFILE DATA'!B$42,"Buy an app, music, or a movie. Enter correct amount.","blank")</f>
        <v>blank</v>
      </c>
      <c r="P37" s="1">
        <f ca="1">DATE('PROFILE DATA'!B$4,1,1)+RANDBETWEEN(1,450)</f>
        <v>43254</v>
      </c>
      <c r="S37" s="35"/>
      <c r="V37" s="1">
        <f ca="1">DATE('PROFILE DATA'!B$4,1,1)+RANDBETWEEN(1,450)</f>
        <v>43296</v>
      </c>
      <c r="W37">
        <f t="shared" si="4"/>
        <v>18</v>
      </c>
      <c r="X37">
        <f t="shared" ca="1" si="5"/>
        <v>6</v>
      </c>
      <c r="Y37">
        <f t="shared" ca="1" si="3"/>
        <v>0</v>
      </c>
      <c r="Z37" t="str">
        <f t="shared" ca="1" si="6"/>
        <v>Take a day trip. Eat. Buy a souvenir. Enter expenses.</v>
      </c>
    </row>
    <row r="38" spans="1:26" x14ac:dyDescent="0.25">
      <c r="A38">
        <f>A37</f>
        <v>9</v>
      </c>
      <c r="B38" s="1">
        <f ca="1">B37+RANDBETWEEN(0,8)</f>
        <v>43359</v>
      </c>
      <c r="C38">
        <f t="shared" ca="1" si="0"/>
        <v>15.51</v>
      </c>
      <c r="H38">
        <f t="shared" si="1"/>
        <v>35</v>
      </c>
      <c r="I38" s="1" t="str">
        <f ca="1">IF(H38&lt;='PROFILE DATA'!B$42,DATE('PROFILE DATA'!B$4,1,1)+RANDBETWEEN(1,450),"")</f>
        <v/>
      </c>
      <c r="J38" t="str">
        <f>IF(H38&lt;='PROFILE DATA'!B$42,"Buy an app, music, or a movie. Enter correct amount.","blank")</f>
        <v>blank</v>
      </c>
      <c r="P38" s="1">
        <f ca="1">DATE('PROFILE DATA'!B$4,1,1)+RANDBETWEEN(1,450)</f>
        <v>43529</v>
      </c>
      <c r="S38" s="35"/>
      <c r="V38" s="1">
        <f ca="1">DATE('PROFILE DATA'!B$4,1,1)+RANDBETWEEN(1,450)</f>
        <v>43413</v>
      </c>
      <c r="W38">
        <f t="shared" si="4"/>
        <v>19</v>
      </c>
      <c r="X38">
        <f t="shared" ca="1" si="5"/>
        <v>5</v>
      </c>
      <c r="Y38">
        <f t="shared" ca="1" si="3"/>
        <v>0</v>
      </c>
      <c r="Z38" t="str">
        <f t="shared" ca="1" si="6"/>
        <v>Buy supplies for computer or printer.</v>
      </c>
    </row>
    <row r="39" spans="1:26" x14ac:dyDescent="0.25">
      <c r="A39">
        <f>A38</f>
        <v>9</v>
      </c>
      <c r="B39" s="1">
        <f ca="1">DATE(YEAR(B37),A38,RANDBETWEEN(26,28))</f>
        <v>43371</v>
      </c>
      <c r="C39">
        <f t="shared" ca="1" si="0"/>
        <v>28.55</v>
      </c>
      <c r="H39">
        <f t="shared" si="1"/>
        <v>36</v>
      </c>
      <c r="I39" s="1" t="str">
        <f ca="1">IF(H39&lt;='PROFILE DATA'!B$42,DATE('PROFILE DATA'!B$4,1,1)+RANDBETWEEN(1,450),"")</f>
        <v/>
      </c>
      <c r="J39" t="str">
        <f>IF(H39&lt;='PROFILE DATA'!B$42,"Buy an app, music, or a movie. Enter correct amount.","blank")</f>
        <v>blank</v>
      </c>
      <c r="P39" s="1">
        <f ca="1">DATE('PROFILE DATA'!B$4,1,1)+RANDBETWEEN(1,450)</f>
        <v>43326</v>
      </c>
      <c r="V39" s="1">
        <f ca="1">DATE('PROFILE DATA'!B$4,1,1)+RANDBETWEEN(1,450)</f>
        <v>43548</v>
      </c>
      <c r="W39">
        <f t="shared" si="4"/>
        <v>20</v>
      </c>
      <c r="X39">
        <f t="shared" ca="1" si="5"/>
        <v>1</v>
      </c>
      <c r="Y39">
        <f t="shared" ca="1" si="3"/>
        <v>0</v>
      </c>
      <c r="Z39" t="str">
        <f t="shared" ca="1" si="6"/>
        <v>Take a day trip. Enter details and expenses.</v>
      </c>
    </row>
    <row r="40" spans="1:26" x14ac:dyDescent="0.25">
      <c r="A40">
        <v>10</v>
      </c>
      <c r="B40" s="1">
        <f ca="1">DATE('PROFILE DATA'!B$4,A40,RANDBETWEEN(1,7))</f>
        <v>43378</v>
      </c>
      <c r="C40">
        <f t="shared" ca="1" si="0"/>
        <v>12.28</v>
      </c>
      <c r="H40">
        <f t="shared" si="1"/>
        <v>37</v>
      </c>
      <c r="I40" s="1" t="str">
        <f ca="1">IF(H40&lt;='PROFILE DATA'!B$42,DATE('PROFILE DATA'!B$4,1,1)+RANDBETWEEN(1,450),"")</f>
        <v/>
      </c>
      <c r="J40" t="str">
        <f>IF(H40&lt;='PROFILE DATA'!B$42,"Buy an app, music, or a movie. Enter correct amount.","blank")</f>
        <v>blank</v>
      </c>
      <c r="P40" s="1">
        <f ca="1">DATE('PROFILE DATA'!B$4,1,1)+RANDBETWEEN(1,450)</f>
        <v>43147</v>
      </c>
      <c r="V40" s="1">
        <f ca="1">DATE('PROFILE DATA'!B$4,1,1)+RANDBETWEEN(1,450)</f>
        <v>43156</v>
      </c>
      <c r="W40">
        <f t="shared" si="4"/>
        <v>21</v>
      </c>
      <c r="X40">
        <f t="shared" ca="1" si="5"/>
        <v>2</v>
      </c>
      <c r="Y40">
        <f t="shared" ca="1" si="3"/>
        <v>0</v>
      </c>
      <c r="Z40" t="str">
        <f t="shared" ca="1" si="6"/>
        <v>Surprise a friend. Enter item and expenses.</v>
      </c>
    </row>
    <row r="41" spans="1:26" x14ac:dyDescent="0.25">
      <c r="A41">
        <f>A40</f>
        <v>10</v>
      </c>
      <c r="B41" s="1">
        <f ca="1">B40+RANDBETWEEN(0,8)</f>
        <v>43385</v>
      </c>
      <c r="C41">
        <f t="shared" ca="1" si="0"/>
        <v>17.77</v>
      </c>
      <c r="H41">
        <f t="shared" si="1"/>
        <v>38</v>
      </c>
      <c r="I41" s="1" t="str">
        <f ca="1">IF(H41&lt;='PROFILE DATA'!B$42,DATE('PROFILE DATA'!B$4,1,1)+RANDBETWEEN(1,450),"")</f>
        <v/>
      </c>
      <c r="J41" t="str">
        <f>IF(H41&lt;='PROFILE DATA'!B$42,"Buy an app, music, or a movie. Enter correct amount.","blank")</f>
        <v>blank</v>
      </c>
      <c r="P41" s="1">
        <f ca="1">DATE('PROFILE DATA'!B$4,1,1)+RANDBETWEEN(1,450)</f>
        <v>43409</v>
      </c>
      <c r="V41" s="1">
        <f ca="1">DATE('PROFILE DATA'!B$4,1,1)+RANDBETWEEN(1,450)</f>
        <v>43194</v>
      </c>
      <c r="W41">
        <f t="shared" si="4"/>
        <v>22</v>
      </c>
      <c r="X41">
        <f t="shared" ca="1" si="5"/>
        <v>10</v>
      </c>
      <c r="Y41">
        <f t="shared" ca="1" si="3"/>
        <v>0</v>
      </c>
      <c r="Z41" t="str">
        <f t="shared" ca="1" si="6"/>
        <v>Take a day trip. Enter details and expenses.</v>
      </c>
    </row>
    <row r="42" spans="1:26" x14ac:dyDescent="0.25">
      <c r="A42">
        <f>A41</f>
        <v>10</v>
      </c>
      <c r="B42" s="1">
        <f ca="1">B41+RANDBETWEEN(0,8)</f>
        <v>43393</v>
      </c>
      <c r="C42">
        <f t="shared" ca="1" si="0"/>
        <v>22.37</v>
      </c>
      <c r="H42">
        <f t="shared" si="1"/>
        <v>39</v>
      </c>
      <c r="I42" s="1" t="str">
        <f ca="1">IF(H42&lt;='PROFILE DATA'!B$42,DATE('PROFILE DATA'!B$4,1,1)+RANDBETWEEN(1,450),"")</f>
        <v/>
      </c>
      <c r="J42" t="str">
        <f>IF(H42&lt;='PROFILE DATA'!B$42,"Buy an app, music, or a movie. Enter correct amount.","blank")</f>
        <v>blank</v>
      </c>
      <c r="P42" s="1">
        <f ca="1">DATE('PROFILE DATA'!B$4,1,1)+RANDBETWEEN(1,450)</f>
        <v>43331</v>
      </c>
      <c r="V42" s="1">
        <f ca="1">DATE('PROFILE DATA'!B$4,1,1)+RANDBETWEEN(1,450)</f>
        <v>43440</v>
      </c>
      <c r="W42">
        <f t="shared" si="4"/>
        <v>23</v>
      </c>
      <c r="X42">
        <f t="shared" ca="1" si="5"/>
        <v>4</v>
      </c>
      <c r="Y42">
        <f t="shared" ca="1" si="3"/>
        <v>5.66</v>
      </c>
      <c r="Z42" t="str">
        <f t="shared" ca="1" si="6"/>
        <v>Buy cleaning supplies.</v>
      </c>
    </row>
    <row r="43" spans="1:26" x14ac:dyDescent="0.25">
      <c r="A43">
        <f>A42</f>
        <v>10</v>
      </c>
      <c r="B43" s="1">
        <f ca="1">DATE(YEAR(B41),A42,RANDBETWEEN(26,28))</f>
        <v>43401</v>
      </c>
      <c r="C43">
        <f t="shared" ca="1" si="0"/>
        <v>14.7</v>
      </c>
      <c r="H43">
        <f t="shared" si="1"/>
        <v>40</v>
      </c>
      <c r="I43" s="1" t="str">
        <f ca="1">IF(H43&lt;='PROFILE DATA'!B$42,DATE('PROFILE DATA'!B$4,1,1)+RANDBETWEEN(1,450),"")</f>
        <v/>
      </c>
      <c r="J43" t="str">
        <f>IF(H43&lt;='PROFILE DATA'!B$42,"Buy an app, music, or a movie. Enter correct amount.","blank")</f>
        <v>blank</v>
      </c>
      <c r="P43" s="1">
        <f ca="1">DATE('PROFILE DATA'!B$4,1,1)+RANDBETWEEN(1,450)</f>
        <v>43326</v>
      </c>
      <c r="V43" s="1">
        <f ca="1">DATE('PROFILE DATA'!B$4,1,1)+RANDBETWEEN(1,450)</f>
        <v>43262</v>
      </c>
      <c r="W43">
        <f t="shared" si="4"/>
        <v>24</v>
      </c>
      <c r="X43">
        <f t="shared" ca="1" si="5"/>
        <v>14</v>
      </c>
      <c r="Y43">
        <f t="shared" ca="1" si="3"/>
        <v>0</v>
      </c>
      <c r="Z43" t="str">
        <f t="shared" ca="1" si="6"/>
        <v>Buy something for a hobby. Enter details and expenses.</v>
      </c>
    </row>
    <row r="44" spans="1:26" x14ac:dyDescent="0.25">
      <c r="A44">
        <v>11</v>
      </c>
      <c r="B44" s="1">
        <f ca="1">DATE('PROFILE DATA'!B$4,A44,RANDBETWEEN(1,7))</f>
        <v>43405</v>
      </c>
      <c r="C44">
        <f t="shared" ca="1" si="0"/>
        <v>11.37</v>
      </c>
      <c r="H44">
        <f t="shared" si="1"/>
        <v>41</v>
      </c>
      <c r="I44" s="1" t="str">
        <f ca="1">IF(H44&lt;='PROFILE DATA'!B$42,DATE('PROFILE DATA'!B$4,1,1)+RANDBETWEEN(1,450),"")</f>
        <v/>
      </c>
      <c r="J44" t="str">
        <f>IF(H44&lt;='PROFILE DATA'!B$42,"Buy an app, music, or a movie. Enter correct amount.","blank")</f>
        <v>blank</v>
      </c>
      <c r="P44" s="1">
        <f ca="1">DATE('PROFILE DATA'!B$4,1,1)+RANDBETWEEN(1,450)</f>
        <v>43396</v>
      </c>
      <c r="V44" s="1">
        <f ca="1">DATE('PROFILE DATA'!B$4,1,1)+RANDBETWEEN(1,450)</f>
        <v>43402</v>
      </c>
      <c r="W44">
        <f>W43+1</f>
        <v>25</v>
      </c>
      <c r="X44">
        <f ca="1">RANDBETWEEN(1,14)</f>
        <v>4</v>
      </c>
      <c r="Y44">
        <f t="shared" ca="1" si="3"/>
        <v>5.66</v>
      </c>
      <c r="Z44" t="str">
        <f ca="1">VLOOKUP(X44,X$5:Z$18,3)</f>
        <v>Buy cleaning supplies.</v>
      </c>
    </row>
    <row r="45" spans="1:26" x14ac:dyDescent="0.25">
      <c r="A45">
        <f>A44</f>
        <v>11</v>
      </c>
      <c r="B45" s="1">
        <f ca="1">B44+RANDBETWEEN(0,8)</f>
        <v>43408</v>
      </c>
      <c r="C45">
        <f t="shared" ca="1" si="0"/>
        <v>10.92</v>
      </c>
      <c r="H45">
        <f t="shared" si="1"/>
        <v>42</v>
      </c>
      <c r="I45" s="1" t="str">
        <f ca="1">IF(H45&lt;='PROFILE DATA'!B$42,DATE('PROFILE DATA'!B$4,1,1)+RANDBETWEEN(1,450),"")</f>
        <v/>
      </c>
      <c r="J45" t="str">
        <f>IF(H45&lt;='PROFILE DATA'!B$42,"Buy an app, music, or a movie. Enter correct amount.","blank")</f>
        <v>blank</v>
      </c>
      <c r="P45" s="1">
        <f ca="1">DATE('PROFILE DATA'!B$4,1,1)+RANDBETWEEN(1,450)</f>
        <v>43440</v>
      </c>
      <c r="V45" s="1">
        <f ca="1">DATE('PROFILE DATA'!B$4,1,1)+RANDBETWEEN(1,450)</f>
        <v>43232</v>
      </c>
      <c r="W45">
        <f t="shared" ref="W45:W59" si="7">W44+1</f>
        <v>26</v>
      </c>
      <c r="X45">
        <f t="shared" ca="1" si="5"/>
        <v>3</v>
      </c>
      <c r="Y45">
        <f t="shared" ca="1" si="3"/>
        <v>0</v>
      </c>
      <c r="Z45" t="str">
        <f t="shared" ref="Z45:Z59" ca="1" si="8">VLOOKUP(X45,X$5:Z$18,3)</f>
        <v>Buy a present or card for someone. Be specific. Enter amount.</v>
      </c>
    </row>
    <row r="46" spans="1:26" x14ac:dyDescent="0.25">
      <c r="A46">
        <f>A45</f>
        <v>11</v>
      </c>
      <c r="B46" s="1">
        <f ca="1">B45+RANDBETWEEN(0,8)</f>
        <v>43416</v>
      </c>
      <c r="C46">
        <f t="shared" ca="1" si="0"/>
        <v>14.46</v>
      </c>
      <c r="H46">
        <f t="shared" si="1"/>
        <v>43</v>
      </c>
      <c r="I46" s="1" t="str">
        <f ca="1">IF(H46&lt;='PROFILE DATA'!B$42,DATE('PROFILE DATA'!B$4,1,1)+RANDBETWEEN(1,450),"")</f>
        <v/>
      </c>
      <c r="J46" t="str">
        <f>IF(H46&lt;='PROFILE DATA'!B$42,"Buy an app, music, or a movie. Enter correct amount.","blank")</f>
        <v>blank</v>
      </c>
      <c r="P46" s="1">
        <f ca="1">DATE('PROFILE DATA'!B$4,1,1)+RANDBETWEEN(1,450)</f>
        <v>43437</v>
      </c>
      <c r="V46" s="1">
        <f ca="1">DATE('PROFILE DATA'!B$4,1,1)+RANDBETWEEN(1,450)</f>
        <v>43151</v>
      </c>
      <c r="W46">
        <f t="shared" si="7"/>
        <v>27</v>
      </c>
      <c r="X46">
        <f t="shared" ca="1" si="5"/>
        <v>10</v>
      </c>
      <c r="Y46">
        <f t="shared" ca="1" si="3"/>
        <v>0</v>
      </c>
      <c r="Z46" t="str">
        <f t="shared" ca="1" si="8"/>
        <v>Take a day trip. Enter details and expenses.</v>
      </c>
    </row>
    <row r="47" spans="1:26" x14ac:dyDescent="0.25">
      <c r="A47">
        <f>A46</f>
        <v>11</v>
      </c>
      <c r="B47" s="1">
        <f ca="1">DATE(YEAR(B45),A46,RANDBETWEEN(26,28))</f>
        <v>43432</v>
      </c>
      <c r="C47">
        <f t="shared" ca="1" si="0"/>
        <v>28.35</v>
      </c>
      <c r="H47">
        <f t="shared" si="1"/>
        <v>44</v>
      </c>
      <c r="I47" s="1" t="str">
        <f ca="1">IF(H47&lt;='PROFILE DATA'!B$42,DATE('PROFILE DATA'!B$4,1,1)+RANDBETWEEN(1,450),"")</f>
        <v/>
      </c>
      <c r="J47" t="str">
        <f>IF(H47&lt;='PROFILE DATA'!B$42,"Buy an app, music, or a movie. Enter correct amount.","blank")</f>
        <v>blank</v>
      </c>
      <c r="P47" s="1">
        <f ca="1">DATE('PROFILE DATA'!B$4,1,1)+RANDBETWEEN(1,450)</f>
        <v>43409</v>
      </c>
      <c r="V47" s="1">
        <f ca="1">DATE('PROFILE DATA'!B$4,1,1)+RANDBETWEEN(1,450)</f>
        <v>43358</v>
      </c>
      <c r="W47">
        <f t="shared" si="7"/>
        <v>28</v>
      </c>
      <c r="X47">
        <f t="shared" ca="1" si="5"/>
        <v>10</v>
      </c>
      <c r="Y47">
        <f t="shared" ca="1" si="3"/>
        <v>0</v>
      </c>
      <c r="Z47" t="str">
        <f t="shared" ca="1" si="8"/>
        <v>Take a day trip. Enter details and expenses.</v>
      </c>
    </row>
    <row r="48" spans="1:26" x14ac:dyDescent="0.25">
      <c r="A48">
        <v>12</v>
      </c>
      <c r="B48" s="1">
        <f ca="1">DATE('PROFILE DATA'!B$4,A48,RANDBETWEEN(1,7))</f>
        <v>43436</v>
      </c>
      <c r="C48">
        <f t="shared" ca="1" si="0"/>
        <v>20.350000000000001</v>
      </c>
      <c r="H48">
        <f t="shared" si="1"/>
        <v>45</v>
      </c>
      <c r="I48" s="1" t="str">
        <f ca="1">IF(H48&lt;='PROFILE DATA'!B$42,DATE('PROFILE DATA'!B$4,1,1)+RANDBETWEEN(1,450),"")</f>
        <v/>
      </c>
      <c r="J48" t="str">
        <f>IF(H48&lt;='PROFILE DATA'!B$42,"Buy an app, music, or a movie. Enter correct amount.","blank")</f>
        <v>blank</v>
      </c>
      <c r="P48" s="1">
        <f ca="1">DATE('PROFILE DATA'!B$4,1,1)+RANDBETWEEN(1,450)</f>
        <v>43467</v>
      </c>
      <c r="V48" s="1">
        <f ca="1">DATE('PROFILE DATA'!B$4,1,1)+RANDBETWEEN(1,450)</f>
        <v>43364</v>
      </c>
      <c r="W48">
        <f t="shared" si="7"/>
        <v>29</v>
      </c>
      <c r="X48">
        <f t="shared" ca="1" si="5"/>
        <v>6</v>
      </c>
      <c r="Y48">
        <f t="shared" ca="1" si="3"/>
        <v>0</v>
      </c>
      <c r="Z48" t="str">
        <f t="shared" ca="1" si="8"/>
        <v>Take a day trip. Eat. Buy a souvenir. Enter expenses.</v>
      </c>
    </row>
    <row r="49" spans="1:26" x14ac:dyDescent="0.25">
      <c r="A49">
        <f>A48</f>
        <v>12</v>
      </c>
      <c r="B49" s="1">
        <f ca="1">B48+RANDBETWEEN(0,8)</f>
        <v>43438</v>
      </c>
      <c r="C49">
        <f t="shared" ca="1" si="0"/>
        <v>28.58</v>
      </c>
      <c r="H49">
        <f t="shared" si="1"/>
        <v>46</v>
      </c>
      <c r="I49" s="1" t="str">
        <f ca="1">IF(H49&lt;='PROFILE DATA'!B$42,DATE('PROFILE DATA'!B$4,1,1)+RANDBETWEEN(1,450),"")</f>
        <v/>
      </c>
      <c r="J49" t="str">
        <f>IF(H49&lt;='PROFILE DATA'!B$42,"Buy an app, music, or a movie. Enter correct amount.","blank")</f>
        <v>blank</v>
      </c>
      <c r="P49" s="1">
        <f ca="1">DATE('PROFILE DATA'!B$4,1,1)+RANDBETWEEN(1,450)</f>
        <v>43123</v>
      </c>
      <c r="V49" s="1">
        <f ca="1">DATE('PROFILE DATA'!B$4,1,1)+RANDBETWEEN(1,450)</f>
        <v>43232</v>
      </c>
      <c r="W49">
        <f t="shared" si="7"/>
        <v>30</v>
      </c>
      <c r="X49">
        <f t="shared" ca="1" si="5"/>
        <v>6</v>
      </c>
      <c r="Y49">
        <f t="shared" ca="1" si="3"/>
        <v>0</v>
      </c>
      <c r="Z49" t="str">
        <f t="shared" ca="1" si="8"/>
        <v>Take a day trip. Eat. Buy a souvenir. Enter expenses.</v>
      </c>
    </row>
    <row r="50" spans="1:26" x14ac:dyDescent="0.25">
      <c r="A50">
        <f>A49</f>
        <v>12</v>
      </c>
      <c r="B50" s="1">
        <f ca="1">B49+RANDBETWEEN(0,8)</f>
        <v>43446</v>
      </c>
      <c r="C50">
        <f t="shared" ca="1" si="0"/>
        <v>14.3</v>
      </c>
      <c r="H50">
        <f t="shared" si="1"/>
        <v>47</v>
      </c>
      <c r="I50" s="1" t="str">
        <f ca="1">IF(H50&lt;='PROFILE DATA'!B$42,DATE('PROFILE DATA'!B$4,1,1)+RANDBETWEEN(1,450),"")</f>
        <v/>
      </c>
      <c r="J50" t="str">
        <f>IF(H50&lt;='PROFILE DATA'!B$42,"Buy an app, music, or a movie. Enter correct amount.","blank")</f>
        <v>blank</v>
      </c>
      <c r="P50" s="1">
        <f ca="1">DATE('PROFILE DATA'!B$4,1,1)+RANDBETWEEN(1,450)</f>
        <v>43124</v>
      </c>
      <c r="V50" s="1">
        <f ca="1">DATE('PROFILE DATA'!B$4,1,1)+RANDBETWEEN(1,450)</f>
        <v>43319</v>
      </c>
      <c r="W50">
        <f t="shared" si="7"/>
        <v>31</v>
      </c>
      <c r="X50">
        <f t="shared" ca="1" si="5"/>
        <v>14</v>
      </c>
      <c r="Y50">
        <f t="shared" ca="1" si="3"/>
        <v>0</v>
      </c>
      <c r="Z50" t="str">
        <f t="shared" ca="1" si="8"/>
        <v>Buy something for a hobby. Enter details and expenses.</v>
      </c>
    </row>
    <row r="51" spans="1:26" x14ac:dyDescent="0.25">
      <c r="A51">
        <f>A50</f>
        <v>12</v>
      </c>
      <c r="B51" s="1">
        <f ca="1">DATE(YEAR(B49),A50,RANDBETWEEN(26,28))</f>
        <v>43462</v>
      </c>
      <c r="C51">
        <f t="shared" ca="1" si="0"/>
        <v>23.2</v>
      </c>
      <c r="H51">
        <f t="shared" si="1"/>
        <v>48</v>
      </c>
      <c r="I51" s="1" t="str">
        <f ca="1">IF(H51&lt;='PROFILE DATA'!B$42,DATE('PROFILE DATA'!B$4,1,1)+RANDBETWEEN(1,450),"")</f>
        <v/>
      </c>
      <c r="J51" t="str">
        <f>IF(H51&lt;='PROFILE DATA'!B$42,"Buy an app, music, or a movie. Enter correct amount.","blank")</f>
        <v>blank</v>
      </c>
      <c r="P51" s="1">
        <f ca="1">DATE('PROFILE DATA'!B$4,1,1)+RANDBETWEEN(1,450)</f>
        <v>43241</v>
      </c>
      <c r="V51" s="1">
        <f ca="1">DATE('PROFILE DATA'!B$4,1,1)+RANDBETWEEN(1,450)</f>
        <v>43430</v>
      </c>
      <c r="W51">
        <f t="shared" si="7"/>
        <v>32</v>
      </c>
      <c r="X51">
        <f t="shared" ca="1" si="5"/>
        <v>6</v>
      </c>
      <c r="Y51">
        <f t="shared" ca="1" si="3"/>
        <v>0</v>
      </c>
      <c r="Z51" t="str">
        <f t="shared" ca="1" si="8"/>
        <v>Take a day trip. Eat. Buy a souvenir. Enter expenses.</v>
      </c>
    </row>
    <row r="52" spans="1:26" x14ac:dyDescent="0.25">
      <c r="A52">
        <v>1</v>
      </c>
      <c r="B52" s="1">
        <f ca="1">DATE(YEAR(B51)+1,A52,RANDBETWEEN(1,7))</f>
        <v>43468</v>
      </c>
      <c r="C52">
        <f t="shared" ca="1" si="0"/>
        <v>19.989999999999998</v>
      </c>
      <c r="H52">
        <f t="shared" ref="H52:H53" si="9">H51+1</f>
        <v>49</v>
      </c>
      <c r="I52" s="1" t="str">
        <f ca="1">IF(H52&lt;='PROFILE DATA'!B$42,DATE('PROFILE DATA'!B$4,1,1)+RANDBETWEEN(1,450),"")</f>
        <v/>
      </c>
      <c r="J52" t="str">
        <f>IF(H52&lt;='PROFILE DATA'!B$42,"Buy an app, music, or a movie. Enter correct amount.","blank")</f>
        <v>blank</v>
      </c>
      <c r="P52" s="1">
        <f ca="1">DATE('PROFILE DATA'!B$4,1,1)+RANDBETWEEN(1,450)</f>
        <v>43421</v>
      </c>
      <c r="V52" s="1">
        <f ca="1">DATE('PROFILE DATA'!B$4,1,1)+RANDBETWEEN(1,450)</f>
        <v>43391</v>
      </c>
      <c r="W52">
        <f t="shared" si="7"/>
        <v>33</v>
      </c>
      <c r="X52">
        <f t="shared" ca="1" si="5"/>
        <v>13</v>
      </c>
      <c r="Y52">
        <f t="shared" ca="1" si="3"/>
        <v>9.6</v>
      </c>
      <c r="Z52" t="str">
        <f t="shared" ca="1" si="8"/>
        <v>dry cleaning</v>
      </c>
    </row>
    <row r="53" spans="1:26" x14ac:dyDescent="0.25">
      <c r="A53">
        <f>A52</f>
        <v>1</v>
      </c>
      <c r="B53" s="1">
        <f ca="1">B52+RANDBETWEEN(0,8)</f>
        <v>43476</v>
      </c>
      <c r="C53">
        <f t="shared" ca="1" si="0"/>
        <v>25.41</v>
      </c>
      <c r="H53">
        <f t="shared" si="9"/>
        <v>50</v>
      </c>
      <c r="I53" s="1" t="str">
        <f ca="1">IF(H53&lt;='PROFILE DATA'!B$42,DATE('PROFILE DATA'!B$4,1,1)+RANDBETWEEN(1,450),"")</f>
        <v/>
      </c>
      <c r="J53" t="str">
        <f>IF(H53&lt;='PROFILE DATA'!B$42,"Buy an app, music, or a movie. Enter correct amount.","blank")</f>
        <v>blank</v>
      </c>
      <c r="P53" s="1">
        <f ca="1">DATE('PROFILE DATA'!B$4,1,1)+RANDBETWEEN(1,450)</f>
        <v>43242</v>
      </c>
      <c r="V53" s="1">
        <f ca="1">DATE('PROFILE DATA'!B$4,1,1)+RANDBETWEEN(1,450)</f>
        <v>43405</v>
      </c>
      <c r="W53">
        <f t="shared" si="7"/>
        <v>34</v>
      </c>
      <c r="X53">
        <f t="shared" ca="1" si="5"/>
        <v>14</v>
      </c>
      <c r="Y53">
        <f t="shared" ca="1" si="3"/>
        <v>0</v>
      </c>
      <c r="Z53" t="str">
        <f t="shared" ca="1" si="8"/>
        <v>Buy something for a hobby. Enter details and expenses.</v>
      </c>
    </row>
    <row r="54" spans="1:26" x14ac:dyDescent="0.25">
      <c r="A54">
        <f>A53</f>
        <v>1</v>
      </c>
      <c r="B54" s="1">
        <f ca="1">B53+RANDBETWEEN(0,8)</f>
        <v>43477</v>
      </c>
      <c r="C54">
        <f t="shared" ca="1" si="0"/>
        <v>14.66</v>
      </c>
      <c r="H54">
        <f t="shared" ref="H54:H73" si="10">H53+1</f>
        <v>51</v>
      </c>
      <c r="I54" s="1" t="str">
        <f ca="1">IF(H54&lt;='PROFILE DATA'!B$42,DATE('PROFILE DATA'!B$4,1,1)+RANDBETWEEN(1,450),"")</f>
        <v/>
      </c>
      <c r="J54" t="str">
        <f>IF(H54&lt;='PROFILE DATA'!B$42,"Buy an app, music, or a movie. Enter correct amount.","blank")</f>
        <v>blank</v>
      </c>
      <c r="V54" s="1">
        <f ca="1">DATE('PROFILE DATA'!B$4,1,1)+RANDBETWEEN(1,450)</f>
        <v>43251</v>
      </c>
      <c r="W54">
        <f t="shared" si="7"/>
        <v>35</v>
      </c>
      <c r="X54">
        <f t="shared" ca="1" si="5"/>
        <v>5</v>
      </c>
      <c r="Y54">
        <f t="shared" ca="1" si="3"/>
        <v>0</v>
      </c>
      <c r="Z54" t="str">
        <f t="shared" ca="1" si="8"/>
        <v>Buy supplies for computer or printer.</v>
      </c>
    </row>
    <row r="55" spans="1:26" x14ac:dyDescent="0.25">
      <c r="A55">
        <f>A54</f>
        <v>1</v>
      </c>
      <c r="B55" s="1">
        <f ca="1">DATE(YEAR(B53),A54,RANDBETWEEN(26,28))</f>
        <v>43491</v>
      </c>
      <c r="C55">
        <f t="shared" ca="1" si="0"/>
        <v>15</v>
      </c>
      <c r="H55">
        <f t="shared" si="10"/>
        <v>52</v>
      </c>
      <c r="I55" s="1" t="str">
        <f ca="1">IF(H55&lt;='PROFILE DATA'!B$42,DATE('PROFILE DATA'!B$4,1,1)+RANDBETWEEN(1,450),"")</f>
        <v/>
      </c>
      <c r="J55" t="str">
        <f>IF(H55&lt;='PROFILE DATA'!B$42,"Buy an app, music, or a movie. Enter correct amount.","blank")</f>
        <v>blank</v>
      </c>
      <c r="V55" s="1">
        <f ca="1">DATE('PROFILE DATA'!B$4,1,1)+RANDBETWEEN(1,450)</f>
        <v>43441</v>
      </c>
      <c r="W55">
        <f t="shared" si="7"/>
        <v>36</v>
      </c>
      <c r="X55">
        <f t="shared" ca="1" si="5"/>
        <v>7</v>
      </c>
      <c r="Y55">
        <f t="shared" ca="1" si="3"/>
        <v>10</v>
      </c>
      <c r="Z55" t="str">
        <f t="shared" ca="1" si="8"/>
        <v>You lost money.</v>
      </c>
    </row>
    <row r="56" spans="1:26" x14ac:dyDescent="0.25">
      <c r="A56">
        <v>2</v>
      </c>
      <c r="B56" s="1">
        <f ca="1">DATE(YEAR(B55)+1,A56,RANDBETWEEN(1,7))</f>
        <v>43866</v>
      </c>
      <c r="C56">
        <f t="shared" ca="1" si="0"/>
        <v>14.64</v>
      </c>
      <c r="H56">
        <f t="shared" si="10"/>
        <v>53</v>
      </c>
      <c r="I56" s="1" t="str">
        <f ca="1">IF(H56&lt;='PROFILE DATA'!B$42,DATE('PROFILE DATA'!B$4,1,1)+RANDBETWEEN(1,450),"")</f>
        <v/>
      </c>
      <c r="J56" t="str">
        <f>IF(H56&lt;='PROFILE DATA'!B$42,"Buy an app, music, or a movie. Enter correct amount.","blank")</f>
        <v>blank</v>
      </c>
      <c r="V56" s="1">
        <f ca="1">DATE('PROFILE DATA'!B$4,1,1)+RANDBETWEEN(1,450)</f>
        <v>43166</v>
      </c>
      <c r="W56">
        <f t="shared" si="7"/>
        <v>37</v>
      </c>
      <c r="X56">
        <f t="shared" ca="1" si="5"/>
        <v>9</v>
      </c>
      <c r="Y56">
        <f t="shared" ca="1" si="3"/>
        <v>0</v>
      </c>
      <c r="Z56" t="str">
        <f t="shared" ca="1" si="8"/>
        <v>Donate to a charity. Be specific. Enter $5-$200.</v>
      </c>
    </row>
    <row r="57" spans="1:26" x14ac:dyDescent="0.25">
      <c r="A57">
        <f>A56</f>
        <v>2</v>
      </c>
      <c r="B57" s="1">
        <f ca="1">B56+RANDBETWEEN(0,8)</f>
        <v>43872</v>
      </c>
      <c r="C57">
        <f t="shared" ca="1" si="0"/>
        <v>22.89</v>
      </c>
      <c r="H57">
        <f t="shared" si="10"/>
        <v>54</v>
      </c>
      <c r="I57" s="1" t="str">
        <f ca="1">IF(H57&lt;='PROFILE DATA'!B$42,DATE('PROFILE DATA'!B$4,1,1)+RANDBETWEEN(1,450),"")</f>
        <v/>
      </c>
      <c r="J57" t="str">
        <f>IF(H57&lt;='PROFILE DATA'!B$42,"Buy an app, music, or a movie. Enter correct amount.","blank")</f>
        <v>blank</v>
      </c>
      <c r="V57" s="1">
        <f ca="1">DATE('PROFILE DATA'!B$4,1,1)+RANDBETWEEN(1,450)</f>
        <v>43433</v>
      </c>
      <c r="W57">
        <f t="shared" si="7"/>
        <v>38</v>
      </c>
      <c r="X57">
        <f t="shared" ca="1" si="5"/>
        <v>7</v>
      </c>
      <c r="Y57">
        <f t="shared" ca="1" si="3"/>
        <v>10</v>
      </c>
      <c r="Z57" t="str">
        <f t="shared" ca="1" si="8"/>
        <v>You lost money.</v>
      </c>
    </row>
    <row r="58" spans="1:26" x14ac:dyDescent="0.25">
      <c r="A58">
        <f>A57</f>
        <v>2</v>
      </c>
      <c r="B58" s="1">
        <f ca="1">B57+RANDBETWEEN(0,8)</f>
        <v>43880</v>
      </c>
      <c r="C58">
        <f t="shared" ca="1" si="0"/>
        <v>20.04</v>
      </c>
      <c r="H58">
        <f t="shared" si="10"/>
        <v>55</v>
      </c>
      <c r="I58" s="1" t="str">
        <f ca="1">IF(H58&lt;='PROFILE DATA'!B$42,DATE('PROFILE DATA'!B$4,1,1)+RANDBETWEEN(1,450),"")</f>
        <v/>
      </c>
      <c r="J58" t="str">
        <f>IF(H58&lt;='PROFILE DATA'!B$42,"Buy an app, music, or a movie. Enter correct amount.","blank")</f>
        <v>blank</v>
      </c>
      <c r="V58" s="1">
        <f ca="1">DATE('PROFILE DATA'!B$4,1,1)+RANDBETWEEN(1,450)</f>
        <v>43250</v>
      </c>
      <c r="W58">
        <f t="shared" si="7"/>
        <v>39</v>
      </c>
      <c r="X58">
        <f t="shared" ca="1" si="5"/>
        <v>7</v>
      </c>
      <c r="Y58">
        <f t="shared" ca="1" si="3"/>
        <v>10</v>
      </c>
      <c r="Z58" t="str">
        <f t="shared" ca="1" si="8"/>
        <v>You lost money.</v>
      </c>
    </row>
    <row r="59" spans="1:26" x14ac:dyDescent="0.25">
      <c r="A59">
        <f>A58</f>
        <v>2</v>
      </c>
      <c r="B59" s="1">
        <f ca="1">DATE(YEAR(B57),A58,RANDBETWEEN(26,28))</f>
        <v>43888</v>
      </c>
      <c r="C59">
        <f t="shared" ca="1" si="0"/>
        <v>21.12</v>
      </c>
      <c r="H59">
        <f t="shared" si="10"/>
        <v>56</v>
      </c>
      <c r="I59" s="1" t="str">
        <f ca="1">IF(H59&lt;='PROFILE DATA'!B$42,DATE('PROFILE DATA'!B$4,1,1)+RANDBETWEEN(1,450),"")</f>
        <v/>
      </c>
      <c r="J59" t="str">
        <f>IF(H59&lt;='PROFILE DATA'!B$42,"Buy an app, music, or a movie. Enter correct amount.","blank")</f>
        <v>blank</v>
      </c>
      <c r="V59" s="1">
        <f ca="1">DATE('PROFILE DATA'!B$4,1,1)+RANDBETWEEN(1,450)</f>
        <v>43283</v>
      </c>
      <c r="W59">
        <f t="shared" si="7"/>
        <v>40</v>
      </c>
      <c r="X59">
        <f t="shared" ca="1" si="5"/>
        <v>14</v>
      </c>
      <c r="Y59">
        <f t="shared" ca="1" si="3"/>
        <v>0</v>
      </c>
      <c r="Z59" t="str">
        <f t="shared" ca="1" si="8"/>
        <v>Buy something for a hobby. Enter details and expenses.</v>
      </c>
    </row>
    <row r="60" spans="1:26" x14ac:dyDescent="0.25">
      <c r="A60">
        <v>3</v>
      </c>
      <c r="B60" s="1">
        <f ca="1">DATE(YEAR(B59)+1,A60,RANDBETWEEN(1,7))</f>
        <v>44262</v>
      </c>
      <c r="C60">
        <f t="shared" ca="1" si="0"/>
        <v>21.65</v>
      </c>
      <c r="H60">
        <f t="shared" si="10"/>
        <v>57</v>
      </c>
      <c r="I60" s="1" t="str">
        <f ca="1">IF(H60&lt;='PROFILE DATA'!B$42,DATE('PROFILE DATA'!B$4,1,1)+RANDBETWEEN(1,450),"")</f>
        <v/>
      </c>
      <c r="J60" t="str">
        <f>IF(H60&lt;='PROFILE DATA'!B$42,"Buy an app, music, or a movie. Enter correct amount.","blank")</f>
        <v>blank</v>
      </c>
    </row>
    <row r="61" spans="1:26" x14ac:dyDescent="0.25">
      <c r="A61">
        <f>A60</f>
        <v>3</v>
      </c>
      <c r="B61" s="1">
        <f ca="1">B60+RANDBETWEEN(0,8)</f>
        <v>44262</v>
      </c>
      <c r="C61">
        <f t="shared" ca="1" si="0"/>
        <v>25</v>
      </c>
      <c r="H61">
        <f t="shared" si="10"/>
        <v>58</v>
      </c>
      <c r="I61" s="1" t="str">
        <f ca="1">IF(H61&lt;='PROFILE DATA'!B$42,DATE('PROFILE DATA'!B$4,1,1)+RANDBETWEEN(1,450),"")</f>
        <v/>
      </c>
      <c r="J61" t="str">
        <f>IF(H61&lt;='PROFILE DATA'!B$42,"Buy an app, music, or a movie. Enter correct amount.","blank")</f>
        <v>blank</v>
      </c>
    </row>
    <row r="62" spans="1:26" x14ac:dyDescent="0.25">
      <c r="A62">
        <f>A61</f>
        <v>3</v>
      </c>
      <c r="B62" s="1">
        <f ca="1">B61+RANDBETWEEN(0,8)</f>
        <v>44269</v>
      </c>
      <c r="C62">
        <f t="shared" ca="1" si="0"/>
        <v>14.21</v>
      </c>
      <c r="H62">
        <f t="shared" si="10"/>
        <v>59</v>
      </c>
      <c r="I62" s="1" t="str">
        <f ca="1">IF(H62&lt;='PROFILE DATA'!B$42,DATE('PROFILE DATA'!B$4,1,1)+RANDBETWEEN(1,450),"")</f>
        <v/>
      </c>
      <c r="J62" t="str">
        <f>IF(H62&lt;='PROFILE DATA'!B$42,"Buy an app, music, or a movie. Enter correct amount.","blank")</f>
        <v>blank</v>
      </c>
    </row>
    <row r="63" spans="1:26" x14ac:dyDescent="0.25">
      <c r="A63">
        <f>A62</f>
        <v>3</v>
      </c>
      <c r="B63" s="1">
        <f ca="1">DATE(YEAR(B61),A62,RANDBETWEEN(26,28))</f>
        <v>44282</v>
      </c>
      <c r="C63">
        <f t="shared" ca="1" si="0"/>
        <v>14.62</v>
      </c>
      <c r="H63">
        <f t="shared" si="10"/>
        <v>60</v>
      </c>
      <c r="I63" s="1" t="str">
        <f ca="1">IF(H63&lt;='PROFILE DATA'!B$42,DATE('PROFILE DATA'!B$4,1,1)+RANDBETWEEN(1,450),"")</f>
        <v/>
      </c>
      <c r="J63" t="str">
        <f>IF(H63&lt;='PROFILE DATA'!B$42,"Buy an app, music, or a movie. Enter correct amount.","blank")</f>
        <v>blank</v>
      </c>
    </row>
    <row r="64" spans="1:26" x14ac:dyDescent="0.25">
      <c r="H64">
        <f t="shared" si="10"/>
        <v>61</v>
      </c>
      <c r="I64" s="1" t="str">
        <f ca="1">IF(H64&lt;='PROFILE DATA'!B$42,DATE('PROFILE DATA'!B$4,1,1)+RANDBETWEEN(1,450),"")</f>
        <v/>
      </c>
      <c r="J64" t="str">
        <f>IF(H64&lt;='PROFILE DATA'!B$42,"Buy an app, music, or a movie. Enter correct amount.","blank")</f>
        <v>blank</v>
      </c>
    </row>
    <row r="65" spans="8:10" x14ac:dyDescent="0.25">
      <c r="H65">
        <f t="shared" si="10"/>
        <v>62</v>
      </c>
      <c r="I65" s="1" t="str">
        <f ca="1">IF(H65&lt;='PROFILE DATA'!B$42,DATE('PROFILE DATA'!B$4,1,1)+RANDBETWEEN(1,450),"")</f>
        <v/>
      </c>
      <c r="J65" t="str">
        <f>IF(H65&lt;='PROFILE DATA'!B$42,"Buy an app, music, or a movie. Enter correct amount.","blank")</f>
        <v>blank</v>
      </c>
    </row>
    <row r="66" spans="8:10" x14ac:dyDescent="0.25">
      <c r="H66">
        <f t="shared" si="10"/>
        <v>63</v>
      </c>
      <c r="I66" s="1" t="str">
        <f ca="1">IF(H66&lt;='PROFILE DATA'!B$42,DATE('PROFILE DATA'!B$4,1,1)+RANDBETWEEN(1,450),"")</f>
        <v/>
      </c>
      <c r="J66" t="str">
        <f>IF(H66&lt;='PROFILE DATA'!B$42,"Buy an app, music, or a movie. Enter correct amount.","blank")</f>
        <v>blank</v>
      </c>
    </row>
    <row r="67" spans="8:10" x14ac:dyDescent="0.25">
      <c r="H67">
        <f t="shared" si="10"/>
        <v>64</v>
      </c>
      <c r="I67" s="1" t="str">
        <f ca="1">IF(H67&lt;='PROFILE DATA'!B$42,DATE('PROFILE DATA'!B$4,1,1)+RANDBETWEEN(1,450),"")</f>
        <v/>
      </c>
      <c r="J67" t="str">
        <f>IF(H67&lt;='PROFILE DATA'!B$42,"Buy an app, music, or a movie. Enter correct amount.","blank")</f>
        <v>blank</v>
      </c>
    </row>
    <row r="68" spans="8:10" x14ac:dyDescent="0.25">
      <c r="H68">
        <f t="shared" si="10"/>
        <v>65</v>
      </c>
      <c r="I68" s="1" t="str">
        <f ca="1">IF(H68&lt;='PROFILE DATA'!B$42,DATE('PROFILE DATA'!B$4,1,1)+RANDBETWEEN(1,450),"")</f>
        <v/>
      </c>
      <c r="J68" t="str">
        <f>IF(H68&lt;='PROFILE DATA'!B$42,"Buy an app, music, or a movie. Enter correct amount.","blank")</f>
        <v>blank</v>
      </c>
    </row>
    <row r="69" spans="8:10" x14ac:dyDescent="0.25">
      <c r="H69">
        <f t="shared" si="10"/>
        <v>66</v>
      </c>
      <c r="I69" s="1" t="str">
        <f ca="1">IF(H69&lt;='PROFILE DATA'!B$42,DATE('PROFILE DATA'!B$4,1,1)+RANDBETWEEN(1,450),"")</f>
        <v/>
      </c>
      <c r="J69" t="str">
        <f>IF(H69&lt;='PROFILE DATA'!B$42,"Buy an app, music, or a movie. Enter correct amount.","blank")</f>
        <v>blank</v>
      </c>
    </row>
    <row r="70" spans="8:10" x14ac:dyDescent="0.25">
      <c r="H70">
        <f t="shared" si="10"/>
        <v>67</v>
      </c>
      <c r="I70" s="1" t="str">
        <f ca="1">IF(H70&lt;='PROFILE DATA'!B$42,DATE('PROFILE DATA'!B$4,1,1)+RANDBETWEEN(1,450),"")</f>
        <v/>
      </c>
      <c r="J70" t="str">
        <f>IF(H70&lt;='PROFILE DATA'!B$42,"Buy an app, music, or a movie. Enter correct amount.","blank")</f>
        <v>blank</v>
      </c>
    </row>
    <row r="71" spans="8:10" x14ac:dyDescent="0.25">
      <c r="H71">
        <f t="shared" si="10"/>
        <v>68</v>
      </c>
      <c r="I71" s="1" t="str">
        <f ca="1">IF(H71&lt;='PROFILE DATA'!B$42,DATE('PROFILE DATA'!B$4,1,1)+RANDBETWEEN(1,450),"")</f>
        <v/>
      </c>
      <c r="J71" t="str">
        <f>IF(H71&lt;='PROFILE DATA'!B$42,"Buy an app, music, or a movie. Enter correct amount.","blank")</f>
        <v>blank</v>
      </c>
    </row>
    <row r="72" spans="8:10" x14ac:dyDescent="0.25">
      <c r="H72">
        <f t="shared" si="10"/>
        <v>69</v>
      </c>
      <c r="I72" s="1" t="str">
        <f ca="1">IF(H72&lt;='PROFILE DATA'!B$42,DATE('PROFILE DATA'!B$4,1,1)+RANDBETWEEN(1,450),"")</f>
        <v/>
      </c>
      <c r="J72" t="str">
        <f>IF(H72&lt;='PROFILE DATA'!B$42,"Buy an app, music, or a movie. Enter correct amount.","blank")</f>
        <v>blank</v>
      </c>
    </row>
    <row r="73" spans="8:10" x14ac:dyDescent="0.25">
      <c r="H73">
        <f t="shared" si="10"/>
        <v>70</v>
      </c>
      <c r="I73" s="1" t="str">
        <f ca="1">IF(H73&lt;='PROFILE DATA'!B$42,DATE('PROFILE DATA'!B$4,1,1)+RANDBETWEEN(1,450),"")</f>
        <v/>
      </c>
      <c r="J73" t="str">
        <f>IF(H73&lt;='PROFILE DATA'!B$42,"Buy an app, music, or a movie. Enter correct amount.","blank")</f>
        <v>blank</v>
      </c>
    </row>
    <row r="74" spans="8:10" x14ac:dyDescent="0.25">
      <c r="H74">
        <f t="shared" ref="H74:H78" si="11">H73+1</f>
        <v>71</v>
      </c>
      <c r="I74" s="1" t="str">
        <f ca="1">IF(H74&lt;='PROFILE DATA'!B$42,DATE('PROFILE DATA'!B$4,1,1)+RANDBETWEEN(1,450),"")</f>
        <v/>
      </c>
      <c r="J74" t="str">
        <f>IF(H74&lt;='PROFILE DATA'!B$42,"Buy an app, music, or a movie. Enter correct amount.","blank")</f>
        <v>blank</v>
      </c>
    </row>
    <row r="75" spans="8:10" x14ac:dyDescent="0.25">
      <c r="H75">
        <f t="shared" si="11"/>
        <v>72</v>
      </c>
      <c r="I75" s="1" t="str">
        <f ca="1">IF(H75&lt;='PROFILE DATA'!B$42,DATE('PROFILE DATA'!B$4,1,1)+RANDBETWEEN(1,450),"")</f>
        <v/>
      </c>
      <c r="J75" t="str">
        <f>IF(H75&lt;='PROFILE DATA'!B$42,"Buy an app, music, or a movie. Enter correct amount.","blank")</f>
        <v>blank</v>
      </c>
    </row>
    <row r="76" spans="8:10" x14ac:dyDescent="0.25">
      <c r="H76">
        <f t="shared" si="11"/>
        <v>73</v>
      </c>
      <c r="I76" s="1" t="str">
        <f ca="1">IF(H76&lt;='PROFILE DATA'!B$42,DATE('PROFILE DATA'!B$4,1,1)+RANDBETWEEN(1,450),"")</f>
        <v/>
      </c>
      <c r="J76" t="str">
        <f>IF(H76&lt;='PROFILE DATA'!B$42,"Buy an app, music, or a movie. Enter correct amount.","blank")</f>
        <v>blank</v>
      </c>
    </row>
    <row r="77" spans="8:10" x14ac:dyDescent="0.25">
      <c r="H77">
        <f t="shared" si="11"/>
        <v>74</v>
      </c>
      <c r="I77" s="1" t="str">
        <f ca="1">IF(H77&lt;='PROFILE DATA'!B$42,DATE('PROFILE DATA'!B$4,1,1)+RANDBETWEEN(1,450),"")</f>
        <v/>
      </c>
      <c r="J77" t="str">
        <f>IF(H77&lt;='PROFILE DATA'!B$42,"Buy an app, music, or a movie. Enter correct amount.","blank")</f>
        <v>blank</v>
      </c>
    </row>
    <row r="78" spans="8:10" x14ac:dyDescent="0.25">
      <c r="H78">
        <f t="shared" si="11"/>
        <v>75</v>
      </c>
      <c r="I78" s="1" t="str">
        <f ca="1">IF(H78&lt;='PROFILE DATA'!B$42,DATE('PROFILE DATA'!B$4,1,1)+RANDBETWEEN(1,450),"")</f>
        <v/>
      </c>
      <c r="J78" t="str">
        <f>IF(H78&lt;='PROFILE DATA'!B$42,"Buy an app, music, or a movie. Enter correct amount.","blank")</f>
        <v>blank</v>
      </c>
    </row>
  </sheetData>
  <conditionalFormatting sqref="F9">
    <cfRule type="cellIs" dxfId="0" priority="1" operator="greaterThan">
      <formula>90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4" sqref="D14"/>
    </sheetView>
  </sheetViews>
  <sheetFormatPr defaultRowHeight="15" x14ac:dyDescent="0.25"/>
  <cols>
    <col min="2" max="2" width="32" customWidth="1"/>
  </cols>
  <sheetData>
    <row r="1" spans="1:4" ht="21" x14ac:dyDescent="0.35">
      <c r="A1" s="3" t="s">
        <v>131</v>
      </c>
    </row>
    <row r="4" spans="1:4" x14ac:dyDescent="0.25">
      <c r="A4">
        <f ca="1">RAND()</f>
        <v>0.34575355183573186</v>
      </c>
      <c r="B4" t="s">
        <v>132</v>
      </c>
      <c r="C4">
        <f ca="1">RANDBETWEEN(110,150)</f>
        <v>113</v>
      </c>
      <c r="D4">
        <v>140</v>
      </c>
    </row>
    <row r="5" spans="1:4" x14ac:dyDescent="0.25">
      <c r="A5">
        <f t="shared" ref="A5:A7" ca="1" si="0">RAND()</f>
        <v>0.86201087707941837</v>
      </c>
      <c r="B5" t="s">
        <v>133</v>
      </c>
      <c r="C5">
        <f ca="1">RANDBETWEEN(160,193)</f>
        <v>164</v>
      </c>
      <c r="D5">
        <v>187</v>
      </c>
    </row>
    <row r="6" spans="1:4" x14ac:dyDescent="0.25">
      <c r="A6">
        <f t="shared" ca="1" si="0"/>
        <v>0.46761703525723586</v>
      </c>
      <c r="B6" t="s">
        <v>134</v>
      </c>
      <c r="C6">
        <f ca="1">RANDBETWEEN(92,145)</f>
        <v>125</v>
      </c>
      <c r="D6">
        <v>247</v>
      </c>
    </row>
    <row r="7" spans="1:4" x14ac:dyDescent="0.25">
      <c r="A7">
        <f t="shared" ca="1" si="0"/>
        <v>0.7697135889206147</v>
      </c>
      <c r="B7" t="s">
        <v>135</v>
      </c>
      <c r="C7">
        <f ca="1">RANDBETWEEN(85,430)</f>
        <v>254</v>
      </c>
      <c r="D7">
        <v>298</v>
      </c>
    </row>
    <row r="10" spans="1:4" x14ac:dyDescent="0.25">
      <c r="A10" s="1">
        <f ca="1">DATE('PROFILE DATA'!B$4,1,1)+RANDBETWEEN(20,450)</f>
        <v>43201</v>
      </c>
      <c r="B10" t="str">
        <f ca="1">INDEX($B$4:$B$7,RANK(A4,$A$4:$A$7))</f>
        <v>hospital visit</v>
      </c>
      <c r="C10">
        <f ca="1">VLOOKUP(B10,B$4:C$7,2,FALSE)</f>
        <v>254</v>
      </c>
    </row>
    <row r="11" spans="1:4" x14ac:dyDescent="0.25">
      <c r="A11" s="1">
        <f ca="1">DATE('PROFILE DATA'!B$4,1,1)+RANDBETWEEN(20,450)</f>
        <v>43521</v>
      </c>
      <c r="B11" t="str">
        <f ca="1">INDEX($B$4:$B$7,RANK(A5,$A$4:$A$7))</f>
        <v>blood tests</v>
      </c>
      <c r="C11">
        <f ca="1">VLOOKUP(B11,B$4:C$7,2,FALSE)</f>
        <v>113</v>
      </c>
    </row>
    <row r="12" spans="1:4" x14ac:dyDescent="0.25">
      <c r="A12" s="1">
        <f ca="1">DATE('PROFILE DATA'!B$4,1,1)+RANDBETWEEN(20,450)</f>
        <v>43149</v>
      </c>
      <c r="B12" t="s">
        <v>136</v>
      </c>
      <c r="C12">
        <f ca="1">RANDBETWEEN(100*69.5,100*139.5)/100</f>
        <v>97.19</v>
      </c>
    </row>
    <row r="13" spans="1:4" x14ac:dyDescent="0.25">
      <c r="A13" s="1">
        <f ca="1">A12+180</f>
        <v>43329</v>
      </c>
      <c r="B13" t="s">
        <v>136</v>
      </c>
      <c r="C13">
        <f ca="1">RANDBETWEEN(100*69.5,100*139.5)/100</f>
        <v>71.8</v>
      </c>
    </row>
    <row r="14" spans="1:4" x14ac:dyDescent="0.25">
      <c r="A14" s="1">
        <f ca="1">DATE('PROFILE DATA'!B$4,1,1)+RANDBETWEEN(20,450)</f>
        <v>43217</v>
      </c>
      <c r="B14" t="s">
        <v>137</v>
      </c>
      <c r="C14">
        <v>30</v>
      </c>
    </row>
    <row r="15" spans="1:4" x14ac:dyDescent="0.25">
      <c r="A15" s="1">
        <f ca="1">DATE('PROFILE DATA'!B$4,1,1)+RANDBETWEEN(20,450)</f>
        <v>43304</v>
      </c>
      <c r="B15" t="s">
        <v>138</v>
      </c>
      <c r="C15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B1" workbookViewId="0">
      <selection activeCell="I17" sqref="I17"/>
    </sheetView>
  </sheetViews>
  <sheetFormatPr defaultRowHeight="15" x14ac:dyDescent="0.25"/>
  <cols>
    <col min="3" max="3" width="81.28515625" customWidth="1"/>
    <col min="6" max="6" width="79.140625" customWidth="1"/>
  </cols>
  <sheetData>
    <row r="1" spans="1:9" ht="21" x14ac:dyDescent="0.35">
      <c r="A1" s="3" t="s">
        <v>139</v>
      </c>
    </row>
    <row r="2" spans="1:9" ht="21" x14ac:dyDescent="0.35">
      <c r="A2" s="3"/>
    </row>
    <row r="3" spans="1:9" x14ac:dyDescent="0.25">
      <c r="A3" t="s">
        <v>140</v>
      </c>
      <c r="D3" t="s">
        <v>141</v>
      </c>
      <c r="G3" t="s">
        <v>206</v>
      </c>
    </row>
    <row r="4" spans="1:9" x14ac:dyDescent="0.25">
      <c r="A4">
        <v>2</v>
      </c>
      <c r="B4" t="s">
        <v>142</v>
      </c>
      <c r="D4">
        <v>5</v>
      </c>
      <c r="E4" t="s">
        <v>142</v>
      </c>
    </row>
    <row r="5" spans="1:9" x14ac:dyDescent="0.25">
      <c r="A5">
        <f>A4+2*('PROFILE DATA'!B44-1)</f>
        <v>2</v>
      </c>
      <c r="B5" t="s">
        <v>143</v>
      </c>
      <c r="D5">
        <f>D4+3*('PROFILE DATA'!B44-1)</f>
        <v>5</v>
      </c>
      <c r="E5" t="s">
        <v>143</v>
      </c>
    </row>
    <row r="7" spans="1:9" x14ac:dyDescent="0.25">
      <c r="A7">
        <f ca="1">RAND()</f>
        <v>0.27722230326446995</v>
      </c>
      <c r="B7" s="7">
        <v>215</v>
      </c>
      <c r="C7" t="s">
        <v>144</v>
      </c>
      <c r="D7">
        <f ca="1">RAND()</f>
        <v>0.86789047226467464</v>
      </c>
      <c r="E7" s="7">
        <v>63</v>
      </c>
      <c r="F7" t="s">
        <v>145</v>
      </c>
      <c r="G7">
        <f ca="1">RAND()</f>
        <v>0.57356173661605092</v>
      </c>
      <c r="H7" s="36">
        <v>8</v>
      </c>
      <c r="I7" t="s">
        <v>146</v>
      </c>
    </row>
    <row r="8" spans="1:9" x14ac:dyDescent="0.25">
      <c r="A8" s="37">
        <f t="shared" ref="A8:A26" ca="1" si="0">RAND()</f>
        <v>3.4741824964618528E-2</v>
      </c>
      <c r="B8" s="38">
        <v>219</v>
      </c>
      <c r="C8" s="37" t="s">
        <v>147</v>
      </c>
      <c r="D8" s="37">
        <f t="shared" ref="D8:D28" ca="1" si="1">RAND()</f>
        <v>0.34115928690778885</v>
      </c>
      <c r="E8" s="7">
        <v>65</v>
      </c>
      <c r="F8" t="s">
        <v>148</v>
      </c>
      <c r="G8">
        <f t="shared" ref="G8:G26" ca="1" si="2">RAND()</f>
        <v>0.61683783287468519</v>
      </c>
      <c r="H8" s="36">
        <v>9</v>
      </c>
      <c r="I8" t="s">
        <v>149</v>
      </c>
    </row>
    <row r="9" spans="1:9" x14ac:dyDescent="0.25">
      <c r="A9" s="37">
        <f t="shared" ca="1" si="0"/>
        <v>0.20152042639451262</v>
      </c>
      <c r="B9" s="38">
        <v>225</v>
      </c>
      <c r="C9" s="37" t="s">
        <v>150</v>
      </c>
      <c r="D9" s="37">
        <f t="shared" ca="1" si="1"/>
        <v>0.34777035147849555</v>
      </c>
      <c r="E9" s="7">
        <v>72</v>
      </c>
      <c r="F9" t="s">
        <v>151</v>
      </c>
      <c r="G9">
        <f t="shared" ca="1" si="2"/>
        <v>0.57239208531485453</v>
      </c>
      <c r="H9" s="36">
        <v>14</v>
      </c>
      <c r="I9" t="s">
        <v>152</v>
      </c>
    </row>
    <row r="10" spans="1:9" x14ac:dyDescent="0.25">
      <c r="A10">
        <f t="shared" ca="1" si="0"/>
        <v>0.95192953787083445</v>
      </c>
      <c r="B10" s="7">
        <v>240</v>
      </c>
      <c r="C10" t="s">
        <v>153</v>
      </c>
      <c r="D10">
        <f t="shared" ca="1" si="1"/>
        <v>0.11647773837205877</v>
      </c>
      <c r="E10" s="7">
        <v>74</v>
      </c>
      <c r="F10" t="s">
        <v>154</v>
      </c>
      <c r="G10">
        <f t="shared" ca="1" si="2"/>
        <v>0.47529230830826841</v>
      </c>
      <c r="H10" s="36">
        <v>15</v>
      </c>
      <c r="I10" t="s">
        <v>155</v>
      </c>
    </row>
    <row r="11" spans="1:9" x14ac:dyDescent="0.25">
      <c r="A11">
        <f t="shared" ca="1" si="0"/>
        <v>0.27158211910193064</v>
      </c>
      <c r="B11" s="7">
        <v>243</v>
      </c>
      <c r="C11" t="s">
        <v>156</v>
      </c>
      <c r="D11">
        <f t="shared" ca="1" si="1"/>
        <v>0.92350953436979011</v>
      </c>
      <c r="E11" s="7">
        <v>78</v>
      </c>
      <c r="F11" t="s">
        <v>157</v>
      </c>
      <c r="G11">
        <f t="shared" ca="1" si="2"/>
        <v>0.9918096583758822</v>
      </c>
      <c r="H11" s="36">
        <v>17</v>
      </c>
      <c r="I11" t="s">
        <v>158</v>
      </c>
    </row>
    <row r="12" spans="1:9" x14ac:dyDescent="0.25">
      <c r="A12" s="37">
        <f t="shared" ca="1" si="0"/>
        <v>0.94424257400612355</v>
      </c>
      <c r="B12" s="38">
        <v>299</v>
      </c>
      <c r="C12" s="37" t="s">
        <v>159</v>
      </c>
      <c r="D12" s="37">
        <f t="shared" ca="1" si="1"/>
        <v>0.9745181862419765</v>
      </c>
      <c r="E12" s="7">
        <v>79</v>
      </c>
      <c r="F12" t="s">
        <v>160</v>
      </c>
      <c r="G12">
        <f t="shared" ca="1" si="2"/>
        <v>0.47020169854751759</v>
      </c>
      <c r="H12" s="36">
        <v>18</v>
      </c>
      <c r="I12" t="s">
        <v>161</v>
      </c>
    </row>
    <row r="13" spans="1:9" x14ac:dyDescent="0.25">
      <c r="A13">
        <f t="shared" ca="1" si="0"/>
        <v>0.87847102053547321</v>
      </c>
      <c r="B13" s="7">
        <v>280</v>
      </c>
      <c r="C13" t="s">
        <v>162</v>
      </c>
      <c r="D13">
        <f t="shared" ca="1" si="1"/>
        <v>0.87921921953112336</v>
      </c>
      <c r="E13" s="7">
        <v>80</v>
      </c>
      <c r="F13" t="s">
        <v>163</v>
      </c>
      <c r="G13">
        <f t="shared" ca="1" si="2"/>
        <v>0.59757134900740438</v>
      </c>
      <c r="H13" s="36">
        <v>19</v>
      </c>
      <c r="I13" t="s">
        <v>164</v>
      </c>
    </row>
    <row r="14" spans="1:9" x14ac:dyDescent="0.25">
      <c r="A14">
        <f t="shared" ca="1" si="0"/>
        <v>0.7850044092449997</v>
      </c>
      <c r="B14" s="7">
        <v>300</v>
      </c>
      <c r="C14" t="s">
        <v>165</v>
      </c>
      <c r="D14">
        <f t="shared" ca="1" si="1"/>
        <v>0.54225541065406757</v>
      </c>
      <c r="E14" s="7">
        <v>84</v>
      </c>
      <c r="F14" t="s">
        <v>166</v>
      </c>
      <c r="G14">
        <f t="shared" ca="1" si="2"/>
        <v>0.40841402447096242</v>
      </c>
      <c r="H14" s="36">
        <v>20</v>
      </c>
      <c r="I14" t="s">
        <v>167</v>
      </c>
    </row>
    <row r="15" spans="1:9" x14ac:dyDescent="0.25">
      <c r="A15">
        <f t="shared" ca="1" si="0"/>
        <v>0.34510294193247271</v>
      </c>
      <c r="B15" s="7">
        <v>310</v>
      </c>
      <c r="C15" t="s">
        <v>168</v>
      </c>
      <c r="D15">
        <f t="shared" ca="1" si="1"/>
        <v>0.13730605534755802</v>
      </c>
      <c r="E15" s="7">
        <v>95</v>
      </c>
      <c r="F15" t="s">
        <v>169</v>
      </c>
      <c r="G15">
        <f t="shared" ca="1" si="2"/>
        <v>0.24818842304880073</v>
      </c>
      <c r="H15" s="36">
        <v>21</v>
      </c>
      <c r="I15" t="s">
        <v>170</v>
      </c>
    </row>
    <row r="16" spans="1:9" x14ac:dyDescent="0.25">
      <c r="A16">
        <f t="shared" ca="1" si="0"/>
        <v>0.45042248070970281</v>
      </c>
      <c r="B16" s="7">
        <f ca="1">RANDBETWEEN(225,450)</f>
        <v>407</v>
      </c>
      <c r="C16" t="s">
        <v>171</v>
      </c>
      <c r="D16">
        <f t="shared" ca="1" si="1"/>
        <v>6.8220442382605606E-2</v>
      </c>
      <c r="E16" s="7">
        <v>96</v>
      </c>
      <c r="F16" t="s">
        <v>172</v>
      </c>
      <c r="G16">
        <f t="shared" ca="1" si="2"/>
        <v>9.4078286616204321E-2</v>
      </c>
      <c r="H16" s="36">
        <v>28</v>
      </c>
      <c r="I16" t="s">
        <v>173</v>
      </c>
    </row>
    <row r="17" spans="1:10" x14ac:dyDescent="0.25">
      <c r="A17">
        <f t="shared" ca="1" si="0"/>
        <v>0.52804358964171871</v>
      </c>
      <c r="B17" s="7">
        <f ca="1">CHOOSE(INT(3*RAND()+1),85,199,320)</f>
        <v>199</v>
      </c>
      <c r="C17" t="s">
        <v>174</v>
      </c>
      <c r="D17">
        <f t="shared" ca="1" si="1"/>
        <v>0.46859199565507015</v>
      </c>
      <c r="E17" s="7">
        <v>97</v>
      </c>
      <c r="F17" t="s">
        <v>175</v>
      </c>
      <c r="G17">
        <f t="shared" ca="1" si="2"/>
        <v>0.18687156734246602</v>
      </c>
      <c r="H17" s="36">
        <v>45</v>
      </c>
      <c r="I17" t="s">
        <v>176</v>
      </c>
    </row>
    <row r="18" spans="1:10" x14ac:dyDescent="0.25">
      <c r="A18">
        <f t="shared" ca="1" si="0"/>
        <v>1.4406486156725129E-2</v>
      </c>
      <c r="B18" s="7">
        <v>450</v>
      </c>
      <c r="C18" t="s">
        <v>177</v>
      </c>
      <c r="D18">
        <f t="shared" ca="1" si="1"/>
        <v>0.43371275604194626</v>
      </c>
      <c r="E18" s="7">
        <v>98</v>
      </c>
      <c r="F18" t="s">
        <v>178</v>
      </c>
      <c r="G18">
        <f t="shared" ca="1" si="2"/>
        <v>0.49498321864058992</v>
      </c>
      <c r="H18" s="36">
        <v>27</v>
      </c>
      <c r="I18" t="s">
        <v>179</v>
      </c>
    </row>
    <row r="19" spans="1:10" x14ac:dyDescent="0.25">
      <c r="A19">
        <f t="shared" ca="1" si="0"/>
        <v>0.99768558416741682</v>
      </c>
      <c r="B19" s="7">
        <v>375</v>
      </c>
      <c r="C19" t="s">
        <v>180</v>
      </c>
      <c r="D19">
        <f t="shared" ca="1" si="1"/>
        <v>0.42414605282988949</v>
      </c>
      <c r="E19" s="7">
        <v>119</v>
      </c>
      <c r="F19" t="s">
        <v>181</v>
      </c>
      <c r="G19">
        <f t="shared" ca="1" si="2"/>
        <v>0.48827319663814783</v>
      </c>
      <c r="H19" s="36">
        <v>24</v>
      </c>
      <c r="I19" t="s">
        <v>182</v>
      </c>
    </row>
    <row r="20" spans="1:10" x14ac:dyDescent="0.25">
      <c r="A20">
        <f t="shared" ca="1" si="0"/>
        <v>0.83371507302033732</v>
      </c>
      <c r="B20" s="39">
        <v>675</v>
      </c>
      <c r="C20" t="s">
        <v>183</v>
      </c>
      <c r="D20">
        <f t="shared" ca="1" si="1"/>
        <v>9.4284635876937473E-2</v>
      </c>
      <c r="E20" s="7">
        <v>125</v>
      </c>
      <c r="F20" t="s">
        <v>184</v>
      </c>
      <c r="G20">
        <f t="shared" ca="1" si="2"/>
        <v>0.22692272890566123</v>
      </c>
      <c r="H20" s="36">
        <v>45</v>
      </c>
      <c r="I20" t="s">
        <v>185</v>
      </c>
    </row>
    <row r="21" spans="1:10" x14ac:dyDescent="0.25">
      <c r="A21">
        <f t="shared" ca="1" si="0"/>
        <v>0.67850543037743838</v>
      </c>
      <c r="B21" s="7">
        <v>650</v>
      </c>
      <c r="C21" t="s">
        <v>186</v>
      </c>
      <c r="D21">
        <f t="shared" ca="1" si="1"/>
        <v>0.26800256452596449</v>
      </c>
      <c r="E21" s="7">
        <v>126</v>
      </c>
      <c r="F21" t="s">
        <v>187</v>
      </c>
      <c r="G21">
        <f t="shared" ca="1" si="2"/>
        <v>0.34704028172571699</v>
      </c>
      <c r="H21" s="36">
        <v>46</v>
      </c>
      <c r="I21" t="s">
        <v>188</v>
      </c>
    </row>
    <row r="22" spans="1:10" x14ac:dyDescent="0.25">
      <c r="A22">
        <f t="shared" ca="1" si="0"/>
        <v>0.48670029000516812</v>
      </c>
      <c r="B22" s="7">
        <v>900</v>
      </c>
      <c r="C22" t="s">
        <v>189</v>
      </c>
      <c r="D22">
        <f t="shared" ca="1" si="1"/>
        <v>0.69249058279731468</v>
      </c>
      <c r="E22" s="7">
        <v>145</v>
      </c>
      <c r="F22" t="s">
        <v>190</v>
      </c>
      <c r="G22">
        <f t="shared" ca="1" si="2"/>
        <v>0.27423396754777929</v>
      </c>
      <c r="H22" s="36">
        <v>47</v>
      </c>
      <c r="I22" t="s">
        <v>191</v>
      </c>
    </row>
    <row r="23" spans="1:10" x14ac:dyDescent="0.25">
      <c r="A23">
        <f t="shared" ca="1" si="0"/>
        <v>0.39528075334842627</v>
      </c>
      <c r="B23" s="7">
        <v>1654</v>
      </c>
      <c r="C23" t="s">
        <v>192</v>
      </c>
      <c r="D23">
        <f t="shared" ca="1" si="1"/>
        <v>0.1821294213471718</v>
      </c>
      <c r="E23" s="7">
        <v>155</v>
      </c>
      <c r="F23" t="s">
        <v>193</v>
      </c>
      <c r="G23">
        <f t="shared" ca="1" si="2"/>
        <v>0.95006609349474502</v>
      </c>
      <c r="H23" s="36">
        <v>48</v>
      </c>
      <c r="I23" t="s">
        <v>194</v>
      </c>
    </row>
    <row r="24" spans="1:10" x14ac:dyDescent="0.25">
      <c r="A24">
        <f t="shared" ca="1" si="0"/>
        <v>0.71993385662740395</v>
      </c>
      <c r="B24" s="7">
        <v>2365</v>
      </c>
      <c r="C24" t="s">
        <v>195</v>
      </c>
      <c r="D24">
        <f t="shared" ca="1" si="1"/>
        <v>0.20341253919632463</v>
      </c>
      <c r="E24" s="7">
        <v>157</v>
      </c>
      <c r="F24" t="s">
        <v>196</v>
      </c>
      <c r="G24">
        <f t="shared" ca="1" si="2"/>
        <v>0.16091187580302901</v>
      </c>
      <c r="H24" s="36">
        <v>49</v>
      </c>
      <c r="I24" t="s">
        <v>197</v>
      </c>
    </row>
    <row r="25" spans="1:10" x14ac:dyDescent="0.25">
      <c r="A25" s="37">
        <f t="shared" ca="1" si="0"/>
        <v>0.38753427758121706</v>
      </c>
      <c r="B25" s="38">
        <v>1000</v>
      </c>
      <c r="C25" t="s">
        <v>198</v>
      </c>
      <c r="D25" s="37">
        <f t="shared" ca="1" si="1"/>
        <v>0.2228836702522039</v>
      </c>
      <c r="E25" s="7">
        <v>179</v>
      </c>
      <c r="F25" t="s">
        <v>199</v>
      </c>
      <c r="G25">
        <f t="shared" ca="1" si="2"/>
        <v>0.46674783900135286</v>
      </c>
      <c r="H25" s="36">
        <v>50</v>
      </c>
      <c r="I25" t="s">
        <v>200</v>
      </c>
    </row>
    <row r="26" spans="1:10" x14ac:dyDescent="0.25">
      <c r="A26">
        <f t="shared" ca="1" si="0"/>
        <v>0.91756157230620283</v>
      </c>
      <c r="B26" s="7">
        <v>4420</v>
      </c>
      <c r="C26" t="s">
        <v>201</v>
      </c>
      <c r="D26">
        <f t="shared" ca="1" si="1"/>
        <v>0.62655528109572745</v>
      </c>
      <c r="E26" s="7">
        <v>180</v>
      </c>
      <c r="F26" t="s">
        <v>202</v>
      </c>
      <c r="G26">
        <f t="shared" ca="1" si="2"/>
        <v>0.79465819713757291</v>
      </c>
      <c r="H26" s="36">
        <v>51</v>
      </c>
      <c r="I26" t="s">
        <v>203</v>
      </c>
    </row>
    <row r="27" spans="1:10" x14ac:dyDescent="0.25">
      <c r="D27">
        <f t="shared" ca="1" si="1"/>
        <v>0.18581269800039579</v>
      </c>
      <c r="E27" s="7">
        <v>195</v>
      </c>
      <c r="F27" t="s">
        <v>204</v>
      </c>
    </row>
    <row r="28" spans="1:10" x14ac:dyDescent="0.25">
      <c r="A28" s="1">
        <f ca="1">DATE('PROFILE DATA'!B$4,1,1)+RANDBETWEEN(20,450)</f>
        <v>43173</v>
      </c>
      <c r="B28">
        <f ca="1">INDEX(B$7:B$26,RANK(A7,A$7:A$26))</f>
        <v>900</v>
      </c>
      <c r="C28" t="str">
        <f ca="1">VLOOKUP(B28,B$7:C$26,2,FALSE)</f>
        <v>Your laptop stopped working. Find a replacement. The price listed is a minimum.</v>
      </c>
      <c r="D28">
        <f t="shared" ca="1" si="1"/>
        <v>0.36128130846181872</v>
      </c>
      <c r="E28" s="7">
        <v>196</v>
      </c>
      <c r="F28" t="s">
        <v>205</v>
      </c>
    </row>
    <row r="29" spans="1:10" x14ac:dyDescent="0.25">
      <c r="A29" s="1">
        <f ca="1">DATE('PROFILE DATA'!B$4,1,1)+RANDBETWEEN(20,450)</f>
        <v>43499</v>
      </c>
      <c r="B29">
        <f ca="1">INDEX(B$7:B$26,RANK(A8,A$7:A$26))</f>
        <v>1000</v>
      </c>
      <c r="C29" t="str">
        <f ca="1">VLOOKUP(B29,B$7:C$26,2,FALSE)</f>
        <v>Your bicycle or laptop was stolen. (Pick one.) Enter the cost of replacement.</v>
      </c>
    </row>
    <row r="30" spans="1:10" x14ac:dyDescent="0.25">
      <c r="A30" s="1">
        <f ca="1">DATE('PROFILE DATA'!B$4,1,1)+RANDBETWEEN(20,450)</f>
        <v>43310</v>
      </c>
      <c r="B30" t="str">
        <f ca="1">IF(COUNTA(B$28:B29)&lt;A$5,INDEX(B$7:B$26,RANK(A9,A$7:A$26)),"")</f>
        <v/>
      </c>
      <c r="C30" t="str">
        <f ca="1">IF(COUNTA(B$28:B29)&lt;A$5,VLOOKUP(B30,B$7:C$26,2,FALSE),"blank")</f>
        <v>blank</v>
      </c>
    </row>
    <row r="31" spans="1:10" x14ac:dyDescent="0.25">
      <c r="A31" s="1">
        <f ca="1">DATE('PROFILE DATA'!B$4,1,1)+RANDBETWEEN(20,450)</f>
        <v>43393</v>
      </c>
      <c r="B31" t="str">
        <f ca="1">IF(COUNTA(B$28:B30)&lt;A$5,INDEX(B$7:B$26,RANK(A10,A$7:A$26)),"")</f>
        <v/>
      </c>
      <c r="C31" t="str">
        <f ca="1">IF(COUNTA(B$28:B30)&lt;A$5,VLOOKUP(B31,B$7:C$26,2,FALSE),"blank")</f>
        <v>blank</v>
      </c>
      <c r="D31" s="1">
        <f ca="1">DATE('PROFILE DATA'!$B$4,1,1)+RANDBETWEEN(20,450)</f>
        <v>43280</v>
      </c>
      <c r="E31">
        <f ca="1">INDEX(E$7:E$28,RANK(D7,D$7:D$28))</f>
        <v>74</v>
      </c>
      <c r="F31" t="str">
        <f ca="1">VLOOKUP(E31,E$7:F$28,2,FALSE)</f>
        <v>Buy new tools and/or a toolbox.</v>
      </c>
      <c r="G31" s="40">
        <v>1</v>
      </c>
      <c r="H31" s="1">
        <f ca="1">DATE('PROFILE DATA'!B$4,G31,RANDBETWEEN(1,28))</f>
        <v>43111</v>
      </c>
      <c r="I31">
        <f ca="1">INDEX(H$7:H$26,RANK(G7,G$7:G$26))</f>
        <v>18</v>
      </c>
      <c r="J31" t="str">
        <f ca="1">VLOOKUP(I31,H$7:I$26,2)</f>
        <v>Buy new filters for your vacuum cleaner.</v>
      </c>
    </row>
    <row r="32" spans="1:10" x14ac:dyDescent="0.25">
      <c r="A32" s="1">
        <f ca="1">DATE('PROFILE DATA'!B$4,1,1)+RANDBETWEEN(20,450)</f>
        <v>43127</v>
      </c>
      <c r="B32" t="str">
        <f ca="1">IF(COUNTA(B$28:B31)&lt;A$5,INDEX(B$7:B$26,RANK(A11,A$7:A$26)),"")</f>
        <v/>
      </c>
      <c r="C32" t="str">
        <f ca="1">IF(COUNTA(B$28:B31)&lt;A$5,VLOOKUP(B32,B$7:C$26,2,FALSE),"blank")</f>
        <v>blank</v>
      </c>
      <c r="D32" s="1">
        <f ca="1">DATE('PROFILE DATA'!$B$4,1,1)+RANDBETWEEN(20,450)</f>
        <v>43121</v>
      </c>
      <c r="E32">
        <f t="shared" ref="E32:E35" ca="1" si="3">INDEX(E$7:E$28,RANK(D8,D$7:D$28))</f>
        <v>119</v>
      </c>
      <c r="F32" t="str">
        <f t="shared" ref="F32:F35" ca="1" si="4">VLOOKUP(E32,E$7:F$28,2,FALSE)</f>
        <v>Friends want to go camping. You will need a sleeping bag.</v>
      </c>
      <c r="G32">
        <v>2</v>
      </c>
      <c r="H32" s="1">
        <f ca="1">DATE('PROFILE DATA'!B$4,G32,RANDBETWEEN(1,28))</f>
        <v>43152</v>
      </c>
      <c r="I32">
        <f t="shared" ref="I32:I45" ca="1" si="5">INDEX(H$7:H$26,RANK(G8,G$7:G$26))</f>
        <v>15</v>
      </c>
      <c r="J32" t="str">
        <f t="shared" ref="J32:J45" ca="1" si="6">VLOOKUP(I32,H$7:I$26,2)</f>
        <v>A friend's pet peed on your carpet. Buy materials to remove the scent.</v>
      </c>
    </row>
    <row r="33" spans="1:10" x14ac:dyDescent="0.25">
      <c r="A33" s="1">
        <f ca="1">DATE('PROFILE DATA'!B$4,1,1)+RANDBETWEEN(20,450)</f>
        <v>43359</v>
      </c>
      <c r="B33" t="str">
        <f ca="1">IF(COUNTA(B$28:B32)&lt;A$5,INDEX(B$7:B$26,RANK(A12,A$7:A$26)),"")</f>
        <v/>
      </c>
      <c r="C33" t="str">
        <f ca="1">IF(COUNTA(B$28:B32)&lt;A$5,VLOOKUP(B33,B$7:C$26,2,FALSE),"blank")</f>
        <v>blank</v>
      </c>
      <c r="D33" s="1">
        <f ca="1">DATE('PROFILE DATA'!$B$4,1,1)+RANDBETWEEN(20,450)</f>
        <v>43183</v>
      </c>
      <c r="E33">
        <f t="shared" ca="1" si="3"/>
        <v>98</v>
      </c>
      <c r="F33" t="str">
        <f t="shared" ca="1" si="4"/>
        <v>You need new shoes for work.</v>
      </c>
      <c r="G33">
        <v>3</v>
      </c>
      <c r="H33" s="1">
        <f ca="1">DATE('PROFILE DATA'!B$4,G33,RANDBETWEEN(1,28))</f>
        <v>43166</v>
      </c>
      <c r="I33">
        <f t="shared" ca="1" si="5"/>
        <v>19</v>
      </c>
      <c r="J33" t="str">
        <f t="shared" ca="1" si="6"/>
        <v>Fill tank on gas grill.</v>
      </c>
    </row>
    <row r="34" spans="1:10" x14ac:dyDescent="0.25">
      <c r="B34" t="str">
        <f ca="1">IF(COUNTA(B$28:B33)&lt;A$5,INDEX(B$7:B$26,RANK(A13,A$7:A$26)),"")</f>
        <v/>
      </c>
      <c r="D34" s="1">
        <f ca="1">DATE('PROFILE DATA'!$B$4,1,1)+RANDBETWEEN(20,450)</f>
        <v>43331</v>
      </c>
      <c r="E34">
        <f t="shared" ca="1" si="3"/>
        <v>180</v>
      </c>
      <c r="F34" t="str">
        <f t="shared" ca="1" si="4"/>
        <v>You dropped your cell phone in the toilet before your plan provided for a new one.</v>
      </c>
      <c r="G34">
        <v>4</v>
      </c>
      <c r="H34" s="1">
        <f ca="1">DATE('PROFILE DATA'!B$4,G34,RANDBETWEEN(1,28))</f>
        <v>43193</v>
      </c>
      <c r="I34">
        <f t="shared" ca="1" si="5"/>
        <v>28</v>
      </c>
      <c r="J34" t="str">
        <f t="shared" ca="1" si="6"/>
        <v>Your headphones were stolen. Replace them.</v>
      </c>
    </row>
    <row r="35" spans="1:10" x14ac:dyDescent="0.25">
      <c r="D35" s="1">
        <f ca="1">DATE('PROFILE DATA'!$B$4,1,1)+RANDBETWEEN(20,450)</f>
        <v>43199</v>
      </c>
      <c r="E35">
        <f t="shared" ca="1" si="3"/>
        <v>65</v>
      </c>
      <c r="F35" t="str">
        <f t="shared" ca="1" si="4"/>
        <v>You desperately need new underwear.</v>
      </c>
      <c r="G35">
        <v>5</v>
      </c>
      <c r="H35" s="1">
        <f ca="1">DATE('PROFILE DATA'!B$4,G35,RANDBETWEEN(1,28))</f>
        <v>43223</v>
      </c>
      <c r="I35">
        <f t="shared" ca="1" si="5"/>
        <v>8</v>
      </c>
      <c r="J35" t="str">
        <f t="shared" ca="1" si="6"/>
        <v>You need light bulbs.</v>
      </c>
    </row>
    <row r="36" spans="1:10" x14ac:dyDescent="0.25">
      <c r="D36" s="1">
        <f ca="1">DATE('PROFILE DATA'!$B$4,1,1)+RANDBETWEEN(20,450)</f>
        <v>43421</v>
      </c>
      <c r="E36" t="str">
        <f ca="1">IF(COUNTA(E$31:E35)&lt;D$5,INDEX(E$7:E$28,RANK(D12,D$7:D$28)),"")</f>
        <v/>
      </c>
      <c r="F36" t="str">
        <f ca="1">IF(COUNTA(E$31:E35)&lt;D$5,VLOOKUP(E36,E$7:F$28,2,FALSE),"blank")</f>
        <v>blank</v>
      </c>
      <c r="G36">
        <v>6</v>
      </c>
      <c r="H36" s="1">
        <f ca="1">DATE('PROFILE DATA'!B$4,G36,RANDBETWEEN(1,28))</f>
        <v>43277</v>
      </c>
      <c r="I36">
        <f t="shared" ca="1" si="5"/>
        <v>45</v>
      </c>
      <c r="J36" t="str">
        <f t="shared" ca="1" si="6"/>
        <v>Buy either a decoration or something for the kitchen.</v>
      </c>
    </row>
    <row r="37" spans="1:10" x14ac:dyDescent="0.25">
      <c r="D37" s="1">
        <f ca="1">DATE('PROFILE DATA'!$B$4,1,1)+RANDBETWEEN(20,450)</f>
        <v>43344</v>
      </c>
      <c r="E37" t="str">
        <f ca="1">IF(COUNTA(E$31:E36)&lt;D$5,INDEX(E$7:E$28,RANK(D13,D$7:D$28)),"")</f>
        <v/>
      </c>
      <c r="F37" t="str">
        <f ca="1">IF(COUNTA(E$31:E36)&lt;D$5,VLOOKUP(E37,E$7:F$28,2,FALSE),"blank")</f>
        <v>blank</v>
      </c>
      <c r="G37">
        <v>7</v>
      </c>
      <c r="H37" s="1">
        <f ca="1">DATE('PROFILE DATA'!B$4,G37,RANDBETWEEN(1,28))</f>
        <v>43296</v>
      </c>
      <c r="I37">
        <f t="shared" ca="1" si="5"/>
        <v>17</v>
      </c>
      <c r="J37" t="str">
        <f t="shared" ca="1" si="6"/>
        <v>Buy an umbrella.</v>
      </c>
    </row>
    <row r="38" spans="1:10" x14ac:dyDescent="0.25">
      <c r="D38" s="1">
        <f ca="1">DATE('PROFILE DATA'!$B$4,1,1)+RANDBETWEEN(20,450)</f>
        <v>43351</v>
      </c>
      <c r="E38" t="str">
        <f ca="1">IF(COUNTA(E$31:E37)&lt;D$5,INDEX(E$7:E$28,RANK(D14,D$7:D$28)),"")</f>
        <v/>
      </c>
      <c r="F38" t="str">
        <f ca="1">IF(COUNTA(E$31:E37)&lt;D$5,VLOOKUP(E38,E$7:F$28,2,FALSE),"blank")</f>
        <v>blank</v>
      </c>
      <c r="G38">
        <v>8</v>
      </c>
      <c r="H38" s="1">
        <f ca="1">DATE('PROFILE DATA'!B$4,G38,RANDBETWEEN(1,28))</f>
        <v>43324</v>
      </c>
      <c r="I38">
        <f t="shared" ca="1" si="5"/>
        <v>24</v>
      </c>
      <c r="J38" t="str">
        <f t="shared" ca="1" si="6"/>
        <v>You need a new toaster.</v>
      </c>
    </row>
    <row r="39" spans="1:10" x14ac:dyDescent="0.25">
      <c r="D39" s="1">
        <f ca="1">DATE('PROFILE DATA'!$B$4,1,1)+RANDBETWEEN(20,450)</f>
        <v>43518</v>
      </c>
      <c r="E39" t="str">
        <f ca="1">IF(COUNTA(E$31:E38)&lt;D$5,INDEX(E$7:E$28,RANK(D15,D$7:D$28)),"")</f>
        <v/>
      </c>
      <c r="F39" t="str">
        <f ca="1">IF(COUNTA(E$31:E38)&lt;D$5,VLOOKUP(E39,E$7:F$28,2,FALSE),"blank")</f>
        <v>blank</v>
      </c>
      <c r="G39">
        <v>9</v>
      </c>
      <c r="H39" s="1">
        <f ca="1">DATE('PROFILE DATA'!B$4,G39,RANDBETWEEN(1,28))</f>
        <v>43364</v>
      </c>
      <c r="I39">
        <f t="shared" ca="1" si="5"/>
        <v>47</v>
      </c>
      <c r="J39" t="str">
        <f t="shared" ca="1" si="6"/>
        <v>Buy devices to remove the mice which seem to outnumber you in the home.</v>
      </c>
    </row>
    <row r="40" spans="1:10" x14ac:dyDescent="0.25">
      <c r="D40" s="1">
        <f ca="1">DATE('PROFILE DATA'!$B$4,1,1)+RANDBETWEEN(20,450)</f>
        <v>43168</v>
      </c>
      <c r="E40" t="str">
        <f ca="1">IF(COUNTA(E$31:E39)&lt;D$5,INDEX(E$7:E$28,RANK(D16,D$7:D$28)),"")</f>
        <v/>
      </c>
      <c r="F40" t="str">
        <f ca="1">IF(COUNTA(E$31:E39)&lt;D$5,VLOOKUP(E40,E$7:F$28,2,FALSE),"blank")</f>
        <v>blank</v>
      </c>
      <c r="G40">
        <v>10</v>
      </c>
      <c r="H40" s="1">
        <f ca="1">DATE('PROFILE DATA'!B$4,G40,RANDBETWEEN(1,28))</f>
        <v>43379</v>
      </c>
      <c r="I40">
        <f t="shared" ca="1" si="5"/>
        <v>51</v>
      </c>
      <c r="J40" t="str">
        <f t="shared" ca="1" si="6"/>
        <v>Your sheets are old and grungy. Replace them. Find an actual cost.</v>
      </c>
    </row>
    <row r="41" spans="1:10" x14ac:dyDescent="0.25">
      <c r="D41" s="1">
        <f ca="1">DATE('PROFILE DATA'!$B$4,1,1)+RANDBETWEEN(20,450)</f>
        <v>43288</v>
      </c>
      <c r="E41" t="str">
        <f ca="1">IF(COUNTA(E$31:E40)&lt;D$5,INDEX(E$7:E$28,RANK(D17,D$7:D$28)),"")</f>
        <v/>
      </c>
      <c r="F41" t="str">
        <f ca="1">IF(COUNTA(E$31:E40)&lt;D$5,VLOOKUP(E41,E$7:F$28,2,FALSE),"blank")</f>
        <v>blank</v>
      </c>
      <c r="G41">
        <v>11</v>
      </c>
      <c r="H41" s="1">
        <f ca="1">DATE('PROFILE DATA'!B$4,G41,RANDBETWEEN(1,28))</f>
        <v>43421</v>
      </c>
      <c r="I41">
        <f t="shared" ca="1" si="5"/>
        <v>49</v>
      </c>
      <c r="J41" t="str">
        <f t="shared" ca="1" si="6"/>
        <v>Buy a toy for a holiday toy drive.</v>
      </c>
    </row>
    <row r="42" spans="1:10" x14ac:dyDescent="0.25">
      <c r="D42" s="1"/>
      <c r="G42">
        <v>12</v>
      </c>
      <c r="H42" s="1">
        <f ca="1">DATE('PROFILE DATA'!B$4,G42,RANDBETWEEN(1,28))</f>
        <v>43450</v>
      </c>
      <c r="I42">
        <f t="shared" ca="1" si="5"/>
        <v>20</v>
      </c>
      <c r="J42" t="str">
        <f t="shared" ca="1" si="6"/>
        <v>Buy a pair of water bottles for work.</v>
      </c>
    </row>
    <row r="43" spans="1:10" x14ac:dyDescent="0.25">
      <c r="D43" s="1"/>
      <c r="G43">
        <v>1</v>
      </c>
      <c r="H43" s="1">
        <f ca="1">DATE('PROFILE DATA'!B$4,G43,RANDBETWEEN(1,28))</f>
        <v>43109</v>
      </c>
      <c r="I43">
        <f t="shared" ca="1" si="5"/>
        <v>21</v>
      </c>
      <c r="J43" t="str">
        <f t="shared" ca="1" si="6"/>
        <v>You need a new toaster.</v>
      </c>
    </row>
    <row r="44" spans="1:10" x14ac:dyDescent="0.25">
      <c r="D44" s="1"/>
      <c r="G44">
        <v>2</v>
      </c>
      <c r="H44" s="1">
        <f ca="1">DATE('PROFILE DATA'!B$4,G44,RANDBETWEEN(1,28))</f>
        <v>43159</v>
      </c>
      <c r="I44">
        <f t="shared" ca="1" si="5"/>
        <v>48</v>
      </c>
      <c r="J44" t="str">
        <f t="shared" ca="1" si="6"/>
        <v>Buy holiday decorations so that your parents are impressed when they visit.</v>
      </c>
    </row>
    <row r="45" spans="1:10" x14ac:dyDescent="0.25">
      <c r="D45" s="1"/>
      <c r="G45">
        <v>3</v>
      </c>
      <c r="H45" s="1">
        <f ca="1">DATE('PROFILE DATA'!B$4,G45,RANDBETWEEN(1,28))</f>
        <v>43185</v>
      </c>
      <c r="I45">
        <f t="shared" ca="1" si="5"/>
        <v>45</v>
      </c>
      <c r="J45" t="str">
        <f t="shared" ca="1" si="6"/>
        <v>Buy either a decoration or something for the kitchen.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PROFILE DATA</vt:lpstr>
      <vt:lpstr>RANDOMIZER</vt:lpstr>
      <vt:lpstr>Paychecks</vt:lpstr>
      <vt:lpstr>Utilities</vt:lpstr>
      <vt:lpstr>Car</vt:lpstr>
      <vt:lpstr>Food</vt:lpstr>
      <vt:lpstr>Spending $</vt:lpstr>
      <vt:lpstr>Medical</vt:lpstr>
      <vt:lpstr>Bad Stuff</vt:lpstr>
      <vt:lpstr>Good Stuff</vt:lpstr>
      <vt:lpstr>Miscellaneous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illingworth, mark</dc:creator>
  <cp:lastModifiedBy>Matt</cp:lastModifiedBy>
  <dcterms:created xsi:type="dcterms:W3CDTF">2016-05-05T16:59:23Z</dcterms:created>
  <dcterms:modified xsi:type="dcterms:W3CDTF">2016-06-03T00:04:34Z</dcterms:modified>
</cp:coreProperties>
</file>