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hidePivotFieldList="1" checkCompatibility="1" autoCompressPictures="0"/>
  <bookViews>
    <workbookView xWindow="840" yWindow="680" windowWidth="25600" windowHeight="16060" tabRatio="853"/>
  </bookViews>
  <sheets>
    <sheet name="Dashboard" sheetId="1" r:id="rId1"/>
    <sheet name="MostRecentEmailPivot" sheetId="9" r:id="rId2"/>
    <sheet name="MostRecentEmails" sheetId="7" r:id="rId3"/>
    <sheet name="WeeklyHeadlines" sheetId="2" r:id="rId4"/>
    <sheet name="StrategicDecisionPoints" sheetId="3" r:id="rId5"/>
    <sheet name="MonthlyInvoice" sheetId="4" r:id="rId6"/>
    <sheet name="MonthlyHours" sheetId="5" r:id="rId7"/>
    <sheet name="MobileAppReleases" sheetId="6" r:id="rId8"/>
  </sheets>
  <calcPr calcId="140001" concurrentCalc="0"/>
  <pivotCaches>
    <pivotCache cacheId="3" r:id="rId9"/>
  </pivotCaches>
  <webPublishing targetScreenSize="1024x768" dpi="72" codePage="65001"/>
  <extLst>
    <ext xmlns:mx="http://schemas.microsoft.com/office/mac/excel/2008/main" uri="{7523E5D3-25F3-A5E0-1632-64F254C22452}">
      <mx:CRTarget Flags="8192"/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H16" i="1"/>
  <c r="G16" i="1"/>
  <c r="C16" i="1"/>
  <c r="B16" i="1"/>
  <c r="I7" i="1"/>
  <c r="I8" i="1"/>
  <c r="I9" i="1"/>
  <c r="I10" i="1"/>
  <c r="I11" i="1"/>
  <c r="I12" i="1"/>
  <c r="I13" i="1"/>
  <c r="I14" i="1"/>
  <c r="I15" i="1"/>
  <c r="H15" i="1"/>
  <c r="H7" i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G15" i="1"/>
  <c r="C7" i="1"/>
  <c r="C8" i="1"/>
  <c r="C9" i="1"/>
  <c r="C10" i="1"/>
  <c r="C11" i="1"/>
  <c r="C12" i="1"/>
  <c r="C13" i="1"/>
  <c r="C14" i="1"/>
  <c r="C15" i="1"/>
  <c r="B7" i="1"/>
  <c r="B8" i="1"/>
  <c r="B9" i="1"/>
  <c r="B10" i="1"/>
  <c r="B11" i="1"/>
  <c r="B12" i="1"/>
  <c r="B13" i="1"/>
  <c r="B14" i="1"/>
  <c r="B15" i="1"/>
  <c r="D21" i="1"/>
  <c r="D22" i="1"/>
  <c r="D23" i="1"/>
  <c r="D24" i="1"/>
  <c r="D25" i="1"/>
  <c r="D26" i="1"/>
  <c r="D27" i="1"/>
  <c r="D28" i="1"/>
  <c r="D29" i="1"/>
  <c r="D30" i="1"/>
  <c r="D31" i="1"/>
  <c r="C21" i="1"/>
  <c r="C22" i="1"/>
  <c r="C23" i="1"/>
  <c r="C24" i="1"/>
  <c r="C25" i="1"/>
  <c r="C26" i="1"/>
  <c r="C27" i="1"/>
  <c r="C28" i="1"/>
  <c r="C29" i="1"/>
  <c r="C30" i="1"/>
  <c r="C31" i="1"/>
  <c r="B21" i="1"/>
  <c r="B22" i="1"/>
  <c r="B23" i="1"/>
  <c r="B24" i="1"/>
  <c r="B25" i="1"/>
  <c r="B26" i="1"/>
  <c r="B27" i="1"/>
  <c r="B28" i="1"/>
  <c r="B29" i="1"/>
  <c r="B30" i="1"/>
  <c r="B31" i="1"/>
  <c r="C6" i="4"/>
  <c r="C5" i="4"/>
  <c r="C4" i="4"/>
  <c r="C3" i="4"/>
  <c r="C2" i="4"/>
  <c r="D20" i="1"/>
  <c r="C20" i="1"/>
  <c r="B20" i="1"/>
  <c r="C25" i="7"/>
  <c r="B6" i="1"/>
  <c r="I6" i="1"/>
  <c r="H6" i="1"/>
  <c r="G6" i="1"/>
  <c r="C6" i="1"/>
  <c r="H3" i="5"/>
  <c r="H4" i="5"/>
  <c r="H5" i="5"/>
  <c r="H6" i="5"/>
  <c r="H7" i="5"/>
  <c r="H2" i="5"/>
  <c r="G7" i="5"/>
  <c r="E7" i="5"/>
  <c r="C7" i="5"/>
  <c r="G3" i="5"/>
  <c r="G4" i="5"/>
  <c r="G5" i="5"/>
  <c r="G6" i="5"/>
  <c r="G2" i="5"/>
  <c r="E3" i="5"/>
  <c r="E4" i="5"/>
  <c r="E5" i="5"/>
  <c r="E6" i="5"/>
  <c r="E2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<sst xmlns="http://schemas.openxmlformats.org/spreadsheetml/2006/main" count="144" uniqueCount="96">
  <si>
    <t>Description</t>
  </si>
  <si>
    <t>HeadlineID</t>
  </si>
  <si>
    <t>DecisionID</t>
  </si>
  <si>
    <t>Strategic Program Planning: 2, 3, 5 year plans to include longterm Roadmap development plan.</t>
  </si>
  <si>
    <t>Review New Architectural Demo (for information architecture primarily)</t>
  </si>
  <si>
    <t>Finalize Planning for Long-Term MobileEyes Roadmap</t>
  </si>
  <si>
    <t>Month</t>
  </si>
  <si>
    <t>Year</t>
  </si>
  <si>
    <t>Hours</t>
  </si>
  <si>
    <t>MonthYearDesc</t>
  </si>
  <si>
    <t>Person</t>
  </si>
  <si>
    <t>Ferrell</t>
  </si>
  <si>
    <t>Leifeste</t>
  </si>
  <si>
    <t>Brown</t>
  </si>
  <si>
    <t>Depp</t>
  </si>
  <si>
    <t>Smith</t>
  </si>
  <si>
    <t>Florez</t>
  </si>
  <si>
    <t>Store</t>
  </si>
  <si>
    <t>Version</t>
  </si>
  <si>
    <t>Apple iTunes</t>
  </si>
  <si>
    <t>2.4.1</t>
  </si>
  <si>
    <t>Google Play</t>
  </si>
  <si>
    <t>MonthYearDisplay</t>
  </si>
  <si>
    <t>Invoice Amount</t>
  </si>
  <si>
    <t>Percentage Of Total</t>
  </si>
  <si>
    <t>Legend</t>
  </si>
  <si>
    <t>Release Date</t>
  </si>
  <si>
    <t>App and Email Report pull data and send to WS by EOD (1st of each month)</t>
  </si>
  <si>
    <t>Total</t>
  </si>
  <si>
    <t>Name</t>
  </si>
  <si>
    <t>Date/Time Sent</t>
  </si>
  <si>
    <t>Emails Sent</t>
  </si>
  <si>
    <t>EMAIL MARKETING WEEKLY TASK LIST</t>
  </si>
  <si>
    <t>Task</t>
  </si>
  <si>
    <t>Owner(s)</t>
  </si>
  <si>
    <t>Due Date</t>
  </si>
  <si>
    <t>Category</t>
  </si>
  <si>
    <t>Row Labels</t>
  </si>
  <si>
    <t>Sum of Emails Sent</t>
  </si>
  <si>
    <t>Mail Date</t>
  </si>
  <si>
    <t>Golf</t>
  </si>
  <si>
    <t>Chris, Lisa</t>
  </si>
  <si>
    <t>May Spa Special</t>
  </si>
  <si>
    <t>Pending assets, content, tests, and approvals</t>
  </si>
  <si>
    <t>Pending Lists, Snapshot Approval</t>
  </si>
  <si>
    <t>100k Giveaway</t>
  </si>
  <si>
    <t>Chris, Angela, Lisa</t>
  </si>
  <si>
    <t>Ghosted Patrons Program (3/6/9 mo)</t>
  </si>
  <si>
    <t>New Append Data</t>
  </si>
  <si>
    <t>Barcoded Email</t>
  </si>
  <si>
    <t>Pending final creative, Tests, Approvals</t>
  </si>
  <si>
    <t>Josh, Chris</t>
  </si>
  <si>
    <t>Angela</t>
  </si>
  <si>
    <t>Awaiting word on new hardware</t>
  </si>
  <si>
    <t>Deb, Chris, Angela</t>
  </si>
  <si>
    <t>TBD</t>
  </si>
  <si>
    <t>Checking with IT</t>
  </si>
  <si>
    <t>MOST RECENT EMAILS SENT - 5/2018</t>
  </si>
  <si>
    <t>180515CRD4 - Fallout Elite (L1)</t>
  </si>
  <si>
    <t>180515CRD3 - Fallout Premier (L2)</t>
  </si>
  <si>
    <t>180515CRD2 - Status Premier (L2)</t>
  </si>
  <si>
    <t>180514CRD1 - Status Base (WP)</t>
  </si>
  <si>
    <t>180511HTL7 - May Hotel S-Th 2-2 Unprotected</t>
  </si>
  <si>
    <t>180511HTL6 - May Hotel S-Th 2-2 Protected</t>
  </si>
  <si>
    <t>180511HTL5 - May Hotel S-F 2-2 Unprotected</t>
  </si>
  <si>
    <t>180511HTL4b - May Hotel any 2-2 Unprotected V2</t>
  </si>
  <si>
    <t>180511HTL4a - May Hotel any 2-2 Unprotected</t>
  </si>
  <si>
    <t>180511HTL3b - May Hotel any 2-4 Unprotected V2</t>
  </si>
  <si>
    <t>180511HTL3a - May Hotel any 2-4 Unprotected</t>
  </si>
  <si>
    <t>180511HTL2 - May Hotel any 2-2 Protected</t>
  </si>
  <si>
    <t>180511HTL1 - May Hotel any 2-4 Protected</t>
  </si>
  <si>
    <t>180510ENT1 - Dwight Yoakam Passport Offer</t>
  </si>
  <si>
    <t>180509ENT1 - June Entertainment Highlights</t>
  </si>
  <si>
    <t>180501GLF1 - New Premier</t>
  </si>
  <si>
    <t>180501GLF2 - New Elite Members</t>
  </si>
  <si>
    <t>Promo</t>
  </si>
  <si>
    <t>Entmt</t>
  </si>
  <si>
    <t>Hotel</t>
  </si>
  <si>
    <t>June Promotional Highlights</t>
  </si>
  <si>
    <t>Rodnet Carrington Passport Offer 1</t>
  </si>
  <si>
    <t>Rodnet Carrington Passport Offer 2</t>
  </si>
  <si>
    <t>WinStar Email Marketing Executive Dashboard 5/22/2018</t>
  </si>
  <si>
    <t>180521PRM1 - May Non-Responders</t>
  </si>
  <si>
    <t>180519HTLX - May Hotel any Terrace View Reminder</t>
  </si>
  <si>
    <t>180518ENT1 - Tritt-CDB Passport Offer</t>
  </si>
  <si>
    <t>180517ENT1 - Air Supply Passport Offer</t>
  </si>
  <si>
    <t>180515PRM1 - Level Up Premier</t>
  </si>
  <si>
    <t>180515PRM2 - Level Up Elite</t>
  </si>
  <si>
    <t>June Hospitality Reminder</t>
  </si>
  <si>
    <t>Pending lists, snapshot and approvals</t>
  </si>
  <si>
    <t>Pending Approvals</t>
  </si>
  <si>
    <t>June Birthday Greeting</t>
  </si>
  <si>
    <t>Pending Tests, Approval and Lists</t>
  </si>
  <si>
    <t>Hotel Email Journey</t>
  </si>
  <si>
    <t xml:space="preserve">Pending Tony G implementation of FTP </t>
  </si>
  <si>
    <t>Tony, Deb,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</si>
</sst>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m/d/yy;@"/>
    <numFmt numFmtId="168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6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0" fontId="0" fillId="0" borderId="0" xfId="1" applyNumberFormat="1" applyFont="1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0" fontId="0" fillId="3" borderId="0" xfId="0" applyFill="1"/>
    <xf numFmtId="0" fontId="2" fillId="3" borderId="0" xfId="0" applyFont="1" applyFill="1" applyAlignment="1"/>
    <xf numFmtId="0" fontId="0" fillId="3" borderId="0" xfId="0" applyFill="1" applyBorder="1" applyAlignment="1"/>
    <xf numFmtId="0" fontId="4" fillId="2" borderId="3" xfId="0" applyFont="1" applyFill="1" applyBorder="1" applyAlignment="1"/>
    <xf numFmtId="0" fontId="0" fillId="4" borderId="0" xfId="0" applyFill="1"/>
    <xf numFmtId="0" fontId="0" fillId="5" borderId="6" xfId="0" applyFill="1" applyBorder="1"/>
    <xf numFmtId="0" fontId="0" fillId="5" borderId="0" xfId="0" applyFill="1" applyBorder="1"/>
    <xf numFmtId="0" fontId="2" fillId="3" borderId="0" xfId="0" applyFont="1" applyFill="1" applyBorder="1" applyAlignment="1"/>
    <xf numFmtId="22" fontId="0" fillId="0" borderId="0" xfId="0" applyNumberFormat="1"/>
    <xf numFmtId="0" fontId="6" fillId="0" borderId="0" xfId="0" applyFont="1"/>
    <xf numFmtId="0" fontId="4" fillId="2" borderId="2" xfId="0" applyFont="1" applyFill="1" applyBorder="1" applyAlignment="1"/>
    <xf numFmtId="0" fontId="5" fillId="2" borderId="2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8" fillId="2" borderId="1" xfId="0" applyFont="1" applyFill="1" applyBorder="1"/>
    <xf numFmtId="0" fontId="8" fillId="2" borderId="7" xfId="0" applyFont="1" applyFill="1" applyBorder="1" applyAlignment="1">
      <alignment horizontal="left" indent="1"/>
    </xf>
    <xf numFmtId="0" fontId="8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indent="1"/>
    </xf>
    <xf numFmtId="166" fontId="0" fillId="0" borderId="0" xfId="3" applyNumberFormat="1" applyFont="1"/>
    <xf numFmtId="166" fontId="6" fillId="0" borderId="0" xfId="3" applyNumberFormat="1" applyFont="1"/>
    <xf numFmtId="167" fontId="3" fillId="2" borderId="4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4" fillId="2" borderId="8" xfId="0" applyFont="1" applyFill="1" applyBorder="1" applyAlignment="1">
      <alignment horizontal="left" indent="1"/>
    </xf>
    <xf numFmtId="0" fontId="0" fillId="0" borderId="0" xfId="0" applyFont="1"/>
    <xf numFmtId="14" fontId="0" fillId="0" borderId="0" xfId="0" applyNumberFormat="1" applyFont="1"/>
    <xf numFmtId="49" fontId="0" fillId="0" borderId="0" xfId="0" applyNumberFormat="1" applyFont="1"/>
    <xf numFmtId="49" fontId="3" fillId="2" borderId="0" xfId="0" applyNumberFormat="1" applyFont="1" applyFill="1" applyBorder="1" applyAlignment="1">
      <alignment horizontal="left" wrapText="1" indent="1"/>
    </xf>
    <xf numFmtId="49" fontId="3" fillId="2" borderId="0" xfId="0" applyNumberFormat="1" applyFont="1" applyFill="1" applyBorder="1" applyAlignment="1">
      <alignment wrapText="1"/>
    </xf>
    <xf numFmtId="167" fontId="0" fillId="0" borderId="0" xfId="0" applyNumberFormat="1" applyFont="1"/>
    <xf numFmtId="168" fontId="3" fillId="2" borderId="0" xfId="0" applyNumberFormat="1" applyFont="1" applyFill="1" applyBorder="1" applyAlignment="1">
      <alignment horizontal="center" wrapText="1"/>
    </xf>
    <xf numFmtId="168" fontId="3" fillId="2" borderId="6" xfId="0" applyNumberFormat="1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wrapText="1"/>
    </xf>
    <xf numFmtId="0" fontId="0" fillId="0" borderId="1" xfId="0" applyBorder="1"/>
    <xf numFmtId="22" fontId="0" fillId="0" borderId="1" xfId="0" applyNumberFormat="1" applyBorder="1"/>
    <xf numFmtId="0" fontId="0" fillId="0" borderId="1" xfId="0" applyFont="1" applyBorder="1"/>
    <xf numFmtId="49" fontId="3" fillId="2" borderId="0" xfId="0" applyNumberFormat="1" applyFont="1" applyFill="1" applyBorder="1" applyAlignment="1">
      <alignment wrapText="1"/>
    </xf>
    <xf numFmtId="3" fontId="3" fillId="2" borderId="0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8" fillId="2" borderId="1" xfId="0" applyFont="1" applyFill="1" applyBorder="1" applyAlignment="1"/>
    <xf numFmtId="0" fontId="0" fillId="0" borderId="1" xfId="0" applyBorder="1" applyAlignment="1"/>
    <xf numFmtId="49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60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Normal" xfId="0" builtinId="0"/>
    <cellStyle name="Percent" xfId="2" builtinId="5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Monthly Invoice Trends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6160159183642"/>
          <c:y val="0.0324074074074074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MonthlyInvoice!$D$1</c:f>
              <c:strCache>
                <c:ptCount val="1"/>
                <c:pt idx="0">
                  <c:v>Invoice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.0275319567354966"/>
                  <c:y val="-0.087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14650934119961"/>
                  <c:y val="-0.083333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158386038472845"/>
                  <c:y val="-0.0977079088890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34616751887014E-16"/>
                  <c:y val="-0.04629629629629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176991125776444"/>
                  <c:y val="-0.0548628428927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6350">
                <a:solidFill>
                  <a:sysClr val="windowText" lastClr="000000"/>
                </a:solidFill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MonthlyInvoice!$C$2:$C$6</c:f>
              <c:strCache>
                <c:ptCount val="5"/>
                <c:pt idx="0">
                  <c:v>Dec 2017</c:v>
                </c:pt>
                <c:pt idx="1">
                  <c:v>Jan 2018</c:v>
                </c:pt>
                <c:pt idx="2">
                  <c:v>Feb 2018</c:v>
                </c:pt>
                <c:pt idx="3">
                  <c:v>Mar 2018</c:v>
                </c:pt>
                <c:pt idx="4">
                  <c:v>Apr 2018</c:v>
                </c:pt>
              </c:strCache>
            </c:strRef>
          </c:cat>
          <c:val>
            <c:numRef>
              <c:f>MonthlyInvoice!$D$2:$D$6</c:f>
              <c:numCache>
                <c:formatCode>_("$"* #,##0.00_);_("$"* \(#,##0.00\);_("$"* "-"??_);_(@_)</c:formatCode>
                <c:ptCount val="5"/>
                <c:pt idx="0">
                  <c:v>30985.0</c:v>
                </c:pt>
                <c:pt idx="1">
                  <c:v>31820.0</c:v>
                </c:pt>
                <c:pt idx="2">
                  <c:v>28490.0</c:v>
                </c:pt>
                <c:pt idx="3">
                  <c:v>33855.0</c:v>
                </c:pt>
                <c:pt idx="4">
                  <c:v>35105.0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36984808"/>
        <c:axId val="-2136991416"/>
        <c:axId val="0"/>
      </c:bar3DChart>
      <c:catAx>
        <c:axId val="-213698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6991416"/>
        <c:crosses val="autoZero"/>
        <c:auto val="1"/>
        <c:lblAlgn val="ctr"/>
        <c:lblOffset val="100"/>
        <c:noMultiLvlLbl val="0"/>
      </c:catAx>
      <c:valAx>
        <c:axId val="-213699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69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b" anchorCtr="0"/>
          <a:lstStyle/>
          <a:p>
            <a:pPr>
              <a:defRPr sz="1800"/>
            </a:pPr>
            <a:r>
              <a:rPr lang="en-US" sz="1800"/>
              <a:t>Total  Emails Sent MTD</a:t>
            </a:r>
            <a:endParaRPr lang="en-US" sz="1800" baseline="0"/>
          </a:p>
        </c:rich>
      </c:tx>
      <c:layout>
        <c:manualLayout>
          <c:xMode val="edge"/>
          <c:yMode val="edge"/>
          <c:x val="0.256346252173024"/>
          <c:y val="0.06592647662866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291455159014214"/>
          <c:y val="0.219940981368056"/>
          <c:w val="0.918328313584101"/>
          <c:h val="0.269840737993067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val>
            <c:numRef>
              <c:f>MostRecentEmails!$C$25</c:f>
              <c:numCache>
                <c:formatCode>_(* #,##0_);_(* \(#,##0\);_(* "-"??_);_(@_)</c:formatCode>
                <c:ptCount val="1"/>
                <c:pt idx="0">
                  <c:v>1.957631E6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1938120"/>
        <c:axId val="2112572424"/>
        <c:axId val="0"/>
      </c:bar3DChart>
      <c:catAx>
        <c:axId val="2111938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high"/>
        <c:crossAx val="2112572424"/>
        <c:crossesAt val="0.0"/>
        <c:auto val="1"/>
        <c:lblAlgn val="ctr"/>
        <c:lblOffset val="100"/>
        <c:noMultiLvlLbl val="0"/>
      </c:catAx>
      <c:valAx>
        <c:axId val="21125724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21119381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Emails Sent By Category MTD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layout>
            <c:manualLayout>
              <c:x val="-0.188888888888889"/>
              <c:y val="-0.0046296296296296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0.241666666666667"/>
              <c:y val="0.0277777777777778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-0.272222222222222"/>
              <c:y val="-0.0648148148148149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.118840579710145"/>
              <c:y val="0.19207143467619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0.191304347826087"/>
              <c:y val="0.17420432447375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243478260869565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.304347826086957"/>
              <c:y val="-0.0938023285627915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dLbl>
          <c:idx val="0"/>
          <c:layout>
            <c:manualLayout>
              <c:x val="0.136231884057971"/>
              <c:y val="-0.129536548967664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dLbl>
          <c:idx val="0"/>
          <c:layout>
            <c:manualLayout>
              <c:x val="-0.179710144927536"/>
              <c:y val="-0.13847010406888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dLbl>
          <c:idx val="0"/>
          <c:layout>
            <c:manualLayout>
              <c:x val="0.32463768115942"/>
              <c:y val="0.562813619661981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dLbl>
          <c:idx val="0"/>
          <c:layout>
            <c:manualLayout>
              <c:x val="0.318840579710145"/>
              <c:y val="0.49581230811761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dLbl>
          <c:idx val="0"/>
          <c:layout>
            <c:manualLayout>
              <c:x val="0.333333333333333"/>
              <c:y val="0.419877089757257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dLbl>
          <c:idx val="0"/>
          <c:layout>
            <c:manualLayout>
              <c:x val="0.365217391304348"/>
              <c:y val="0.308207650992029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dLbl>
          <c:idx val="0"/>
          <c:layout>
            <c:manualLayout>
              <c:x val="0.00289855072463768"/>
              <c:y val="-0.13400332651827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dLbl>
          <c:idx val="0"/>
          <c:layout>
            <c:manualLayout>
              <c:x val="0.0869565217391304"/>
              <c:y val="-0.0580684598726863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8514836356969"/>
          <c:y val="0.212463560327515"/>
          <c:w val="0.807849976062177"/>
          <c:h val="0.5432521394205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MostRecentEmailPivot!$B$3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0.0152134540750323"/>
                  <c:y val="0.516832505545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815210194456606"/>
                  <c:y val="0.205427667662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08555479724155"/>
                  <c:y val="0.2881601239737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03492884864166"/>
                  <c:y val="0.2680602464360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17484796935959"/>
                  <c:y val="0.612193468337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MostRecentEmailPivot!$A$4:$A$8</c:f>
              <c:strCache>
                <c:ptCount val="5"/>
                <c:pt idx="0">
                  <c:v>Entmt</c:v>
                </c:pt>
                <c:pt idx="1">
                  <c:v>Golf</c:v>
                </c:pt>
                <c:pt idx="2">
                  <c:v>Hotel</c:v>
                </c:pt>
                <c:pt idx="3">
                  <c:v>Promo</c:v>
                </c:pt>
                <c:pt idx="4">
                  <c:v>Total</c:v>
                </c:pt>
              </c:strCache>
            </c:strRef>
          </c:cat>
          <c:val>
            <c:numRef>
              <c:f>MostRecentEmailPivot!$B$4:$B$8</c:f>
              <c:numCache>
                <c:formatCode>_(* #,##0_);_(* \(#,##0\);_(* "-"??_);_(@_)</c:formatCode>
                <c:ptCount val="5"/>
                <c:pt idx="0">
                  <c:v>1.314669E6</c:v>
                </c:pt>
                <c:pt idx="1">
                  <c:v>245.0</c:v>
                </c:pt>
                <c:pt idx="2">
                  <c:v>260617.0</c:v>
                </c:pt>
                <c:pt idx="3">
                  <c:v>382100.0</c:v>
                </c:pt>
                <c:pt idx="4">
                  <c:v>1.957631E6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112309080"/>
        <c:axId val="2111984408"/>
        <c:axId val="0"/>
      </c:bar3DChart>
      <c:catAx>
        <c:axId val="21123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84408"/>
        <c:crosses val="autoZero"/>
        <c:auto val="1"/>
        <c:lblAlgn val="ctr"/>
        <c:lblOffset val="100"/>
        <c:noMultiLvlLbl val="0"/>
      </c:catAx>
      <c:valAx>
        <c:axId val="21119844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23090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>
        <a:lumMod val="65000"/>
      </a:schemeClr>
    </a:solidFill>
    <a:ln>
      <a:solidFill>
        <a:schemeClr val="bg1"/>
      </a:solidFill>
    </a:ln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187323</xdr:colOff>
      <xdr:row>32</xdr:row>
      <xdr:rowOff>85724</xdr:rowOff>
    </xdr:from>
    <xdr:to>
      <xdr:col>4</xdr:col>
      <xdr:colOff>619124</xdr:colOff>
      <xdr:row>46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257175</xdr:colOff>
      <xdr:row>32</xdr:row>
      <xdr:rowOff>76199</xdr:rowOff>
    </xdr:from>
    <xdr:to>
      <xdr:col>8</xdr:col>
      <xdr:colOff>1019175</xdr:colOff>
      <xdr:row>46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17</xdr:row>
      <xdr:rowOff>14286</xdr:rowOff>
    </xdr:from>
    <xdr:to>
      <xdr:col>8</xdr:col>
      <xdr:colOff>1028700</xdr:colOff>
      <xdr:row>30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Grommesh" refreshedDate="43241.662488078706" createdVersion="4" refreshedVersion="4" minRefreshableVersion="3" recordCount="23">
  <cacheSource type="worksheet">
    <worksheetSource ref="C1:D24" sheet="MostRecentEmails"/>
  </cacheSource>
  <cacheFields count="2">
    <cacheField name="Emails Sent" numFmtId="0">
      <sharedItems containsSemiMixedTypes="0" containsString="0" containsNumber="1" containsInteger="1" minValue="44" maxValue="1312442"/>
    </cacheField>
    <cacheField name="Category" numFmtId="0">
      <sharedItems count="5">
        <s v="Promo"/>
        <s v="Entmt"/>
        <s v="Hotel"/>
        <s v="Golf"/>
        <s v="Onlin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39279"/>
    <x v="0"/>
  </r>
  <r>
    <n v="124063"/>
    <x v="0"/>
  </r>
  <r>
    <n v="747"/>
    <x v="1"/>
  </r>
  <r>
    <n v="608"/>
    <x v="1"/>
  </r>
  <r>
    <n v="259"/>
    <x v="0"/>
  </r>
  <r>
    <n v="100"/>
    <x v="0"/>
  </r>
  <r>
    <n v="325"/>
    <x v="0"/>
  </r>
  <r>
    <n v="1060"/>
    <x v="0"/>
  </r>
  <r>
    <n v="542"/>
    <x v="0"/>
  </r>
  <r>
    <n v="216472"/>
    <x v="0"/>
  </r>
  <r>
    <n v="19702"/>
    <x v="2"/>
  </r>
  <r>
    <n v="4717"/>
    <x v="2"/>
  </r>
  <r>
    <n v="62298"/>
    <x v="2"/>
  </r>
  <r>
    <n v="42617"/>
    <x v="2"/>
  </r>
  <r>
    <n v="99569"/>
    <x v="2"/>
  </r>
  <r>
    <n v="14169"/>
    <x v="2"/>
  </r>
  <r>
    <n v="12759"/>
    <x v="2"/>
  </r>
  <r>
    <n v="3644"/>
    <x v="2"/>
  </r>
  <r>
    <n v="1142"/>
    <x v="2"/>
  </r>
  <r>
    <n v="872"/>
    <x v="1"/>
  </r>
  <r>
    <n v="1312442"/>
    <x v="1"/>
  </r>
  <r>
    <n v="201"/>
    <x v="3"/>
  </r>
  <r>
    <n v="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outline="1" outlineData="1" gridDropZones="1" multipleFieldFilters="0">
  <location ref="A2:B8" firstHeaderRow="2" firstDataRow="2" firstDataCol="1"/>
  <pivotFields count="2">
    <pivotField dataField="1" numFmtId="166" showAll="0"/>
    <pivotField axis="axisRow" showAll="0">
      <items count="6">
        <item x="1"/>
        <item x="3"/>
        <item x="2"/>
        <item x="0"/>
        <item m="1"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ails Sent" fld="0" baseField="0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A1:J31"/>
  <sheetViews>
    <sheetView tabSelected="1" workbookViewId="0">
      <selection activeCell="I15" sqref="I15:I16"/>
    </sheetView>
  </sheetViews>
  <sheetFormatPr baseColWidth="10" defaultColWidth="8.83203125" defaultRowHeight="14" x14ac:dyDescent="0"/>
  <cols>
    <col min="1" max="1" width="3.33203125" style="6" customWidth="1"/>
    <col min="2" max="2" width="49.6640625" style="6" customWidth="1"/>
    <col min="3" max="3" width="19.6640625" style="6" customWidth="1"/>
    <col min="4" max="4" width="15.83203125" style="6" customWidth="1"/>
    <col min="5" max="5" width="9.5" style="6" customWidth="1"/>
    <col min="6" max="6" width="16.5" style="6" customWidth="1"/>
    <col min="7" max="7" width="20.1640625" style="6" customWidth="1"/>
    <col min="8" max="8" width="17.5" style="6" customWidth="1"/>
    <col min="9" max="9" width="15.5" style="6" customWidth="1"/>
    <col min="10" max="10" width="3.33203125" style="6" customWidth="1"/>
    <col min="11" max="16384" width="8.83203125" style="6"/>
  </cols>
  <sheetData>
    <row r="1" spans="1:10" ht="30">
      <c r="A1" s="10"/>
      <c r="B1" s="49" t="s">
        <v>81</v>
      </c>
      <c r="C1" s="50"/>
      <c r="D1" s="50"/>
      <c r="E1" s="50"/>
      <c r="F1" s="50"/>
      <c r="G1" s="50"/>
      <c r="H1" s="50"/>
      <c r="I1" s="51"/>
      <c r="J1" s="10"/>
    </row>
    <row r="4" spans="1:10" ht="20">
      <c r="A4" s="11"/>
      <c r="B4" s="17" t="s">
        <v>32</v>
      </c>
      <c r="C4" s="16"/>
      <c r="D4" s="16"/>
      <c r="E4" s="16"/>
      <c r="F4" s="16"/>
      <c r="G4" s="16"/>
      <c r="H4" s="16"/>
      <c r="I4" s="9"/>
    </row>
    <row r="5" spans="1:10" ht="15">
      <c r="A5" s="11"/>
      <c r="B5" s="21" t="s">
        <v>0</v>
      </c>
      <c r="C5" s="45" t="s">
        <v>33</v>
      </c>
      <c r="D5" s="46"/>
      <c r="E5" s="46"/>
      <c r="F5" s="46"/>
      <c r="G5" s="20" t="s">
        <v>34</v>
      </c>
      <c r="H5" s="22" t="s">
        <v>35</v>
      </c>
      <c r="I5" s="23" t="s">
        <v>39</v>
      </c>
    </row>
    <row r="6" spans="1:10" ht="15.75" customHeight="1">
      <c r="A6" s="12"/>
      <c r="B6" s="33" t="str">
        <f>WeeklyHeadlines!B2</f>
        <v>May Spa Special</v>
      </c>
      <c r="C6" s="47" t="str">
        <f>WeeklyHeadlines!C2</f>
        <v>Pending assets, content, tests, and approvals</v>
      </c>
      <c r="D6" s="48"/>
      <c r="E6" s="48"/>
      <c r="F6" s="48"/>
      <c r="G6" s="34" t="str">
        <f>WeeklyHeadlines!D2</f>
        <v>Chris, Lisa</v>
      </c>
      <c r="H6" s="36">
        <f>WeeklyHeadlines!E2</f>
        <v>43242</v>
      </c>
      <c r="I6" s="37">
        <f>WeeklyHeadlines!F2</f>
        <v>43244</v>
      </c>
    </row>
    <row r="7" spans="1:10" ht="15.75" customHeight="1">
      <c r="A7" s="12"/>
      <c r="B7" s="33" t="str">
        <f>WeeklyHeadlines!B3</f>
        <v>100k Giveaway</v>
      </c>
      <c r="C7" s="47" t="str">
        <f>WeeklyHeadlines!C3</f>
        <v>Pending lists, snapshot and approvals</v>
      </c>
      <c r="D7" s="48"/>
      <c r="E7" s="48"/>
      <c r="F7" s="48"/>
      <c r="G7" s="38" t="str">
        <f>WeeklyHeadlines!D3</f>
        <v>Chris, Lisa</v>
      </c>
      <c r="H7" s="36">
        <f>WeeklyHeadlines!E3</f>
        <v>43242</v>
      </c>
      <c r="I7" s="37">
        <f>WeeklyHeadlines!F3</f>
        <v>43244</v>
      </c>
    </row>
    <row r="8" spans="1:10" ht="15.75" customHeight="1">
      <c r="A8" s="12"/>
      <c r="B8" s="33" t="str">
        <f>WeeklyHeadlines!B4</f>
        <v>June Hospitality Reminder</v>
      </c>
      <c r="C8" s="47" t="str">
        <f>WeeklyHeadlines!C4</f>
        <v>Pending Approvals</v>
      </c>
      <c r="D8" s="48"/>
      <c r="E8" s="48"/>
      <c r="F8" s="48"/>
      <c r="G8" s="38" t="str">
        <f>WeeklyHeadlines!D4</f>
        <v>Chris, Angela, Lisa</v>
      </c>
      <c r="H8" s="36">
        <f>WeeklyHeadlines!E4</f>
        <v>43242</v>
      </c>
      <c r="I8" s="37">
        <f>WeeklyHeadlines!F4</f>
        <v>43242</v>
      </c>
    </row>
    <row r="9" spans="1:10" ht="15.75" customHeight="1">
      <c r="B9" s="33" t="str">
        <f>WeeklyHeadlines!B5</f>
        <v>June Promotional Highlights</v>
      </c>
      <c r="C9" s="47" t="str">
        <f>WeeklyHeadlines!C5</f>
        <v>Pending assets, content, tests, and approvals</v>
      </c>
      <c r="D9" s="48"/>
      <c r="E9" s="48"/>
      <c r="F9" s="48"/>
      <c r="G9" s="38" t="str">
        <f>WeeklyHeadlines!D5</f>
        <v>Chris, Angela, Lisa</v>
      </c>
      <c r="H9" s="36">
        <f>WeeklyHeadlines!E5</f>
        <v>43242</v>
      </c>
      <c r="I9" s="37">
        <f>WeeklyHeadlines!F5</f>
        <v>43243</v>
      </c>
    </row>
    <row r="10" spans="1:10" ht="15.75" customHeight="1">
      <c r="B10" s="33" t="str">
        <f>WeeklyHeadlines!B6</f>
        <v>Rodnet Carrington Passport Offer 1</v>
      </c>
      <c r="C10" s="47" t="str">
        <f>WeeklyHeadlines!C6</f>
        <v>Pending Lists, Snapshot Approval</v>
      </c>
      <c r="D10" s="48"/>
      <c r="E10" s="48"/>
      <c r="F10" s="48"/>
      <c r="G10" s="38" t="str">
        <f>WeeklyHeadlines!D6</f>
        <v>Chris, Lisa</v>
      </c>
      <c r="H10" s="36">
        <f>WeeklyHeadlines!E6</f>
        <v>43242</v>
      </c>
      <c r="I10" s="37">
        <f>WeeklyHeadlines!F6</f>
        <v>43244</v>
      </c>
    </row>
    <row r="11" spans="1:10" ht="15.75" customHeight="1">
      <c r="B11" s="33" t="str">
        <f>WeeklyHeadlines!B7</f>
        <v>Rodnet Carrington Passport Offer 2</v>
      </c>
      <c r="C11" s="47" t="str">
        <f>WeeklyHeadlines!C7</f>
        <v>Pending Lists, Snapshot Approval</v>
      </c>
      <c r="D11" s="48"/>
      <c r="E11" s="48"/>
      <c r="F11" s="48"/>
      <c r="G11" s="38" t="str">
        <f>WeeklyHeadlines!D7</f>
        <v>Chris, Lisa</v>
      </c>
      <c r="H11" s="36">
        <f>WeeklyHeadlines!E7</f>
        <v>43243</v>
      </c>
      <c r="I11" s="37">
        <f>WeeklyHeadlines!F7</f>
        <v>43245</v>
      </c>
    </row>
    <row r="12" spans="1:10" ht="15.75" customHeight="1">
      <c r="B12" s="33" t="str">
        <f>WeeklyHeadlines!B8</f>
        <v>June Birthday Greeting</v>
      </c>
      <c r="C12" s="47" t="str">
        <f>WeeklyHeadlines!C8</f>
        <v>Pending Tests, Approval and Lists</v>
      </c>
      <c r="D12" s="48"/>
      <c r="E12" s="48"/>
      <c r="F12" s="48"/>
      <c r="G12" s="38" t="str">
        <f>WeeklyHeadlines!D8</f>
        <v>Chris, Lisa</v>
      </c>
      <c r="H12" s="36">
        <f>WeeklyHeadlines!E8</f>
        <v>43244</v>
      </c>
      <c r="I12" s="37">
        <f>WeeklyHeadlines!F8</f>
        <v>43251</v>
      </c>
    </row>
    <row r="13" spans="1:10" ht="15.75" customHeight="1">
      <c r="B13" s="33" t="str">
        <f>WeeklyHeadlines!B9</f>
        <v>Ghosted Patrons Program (3/6/9 mo)</v>
      </c>
      <c r="C13" s="47" t="str">
        <f>WeeklyHeadlines!C9</f>
        <v>Pending final creative, Tests, Approvals</v>
      </c>
      <c r="D13" s="48"/>
      <c r="E13" s="48"/>
      <c r="F13" s="48"/>
      <c r="G13" s="38" t="str">
        <f>WeeklyHeadlines!D9</f>
        <v>Josh, Chris</v>
      </c>
      <c r="H13" s="36">
        <f>WeeklyHeadlines!E9</f>
        <v>43235</v>
      </c>
      <c r="I13" s="37">
        <f>WeeklyHeadlines!F9</f>
        <v>43252</v>
      </c>
    </row>
    <row r="14" spans="1:10" ht="15.75" customHeight="1">
      <c r="B14" s="33" t="str">
        <f>WeeklyHeadlines!B10</f>
        <v>New Append Data</v>
      </c>
      <c r="C14" s="47" t="str">
        <f>WeeklyHeadlines!C10</f>
        <v>Checking with IT</v>
      </c>
      <c r="D14" s="48"/>
      <c r="E14" s="48"/>
      <c r="F14" s="48"/>
      <c r="G14" s="38" t="str">
        <f>WeeklyHeadlines!D10</f>
        <v>Angela</v>
      </c>
      <c r="H14" s="36">
        <f>WeeklyHeadlines!E10</f>
        <v>43235</v>
      </c>
      <c r="I14" s="37">
        <f>WeeklyHeadlines!F10</f>
        <v>43250</v>
      </c>
    </row>
    <row r="15" spans="1:10" ht="15.75" customHeight="1">
      <c r="B15" s="33" t="str">
        <f>WeeklyHeadlines!B11</f>
        <v>Barcoded Email</v>
      </c>
      <c r="C15" s="47" t="str">
        <f>WeeklyHeadlines!C11</f>
        <v>Awaiting word on new hardware</v>
      </c>
      <c r="D15" s="48"/>
      <c r="E15" s="48"/>
      <c r="F15" s="48"/>
      <c r="G15" s="38" t="str">
        <f>WeeklyHeadlines!D11</f>
        <v>Deb, Chris, Angela</v>
      </c>
      <c r="H15" s="36" t="str">
        <f>WeeklyHeadlines!E11</f>
        <v>TBD</v>
      </c>
      <c r="I15" s="37" t="str">
        <f>WeeklyHeadlines!F11</f>
        <v>TBD</v>
      </c>
    </row>
    <row r="16" spans="1:10" ht="15.75" customHeight="1">
      <c r="B16" s="33" t="str">
        <f>WeeklyHeadlines!B12</f>
        <v>Hotel Email Journey</v>
      </c>
      <c r="C16" s="47" t="str">
        <f>WeeklyHeadlines!C12</f>
        <v xml:space="preserve">Pending Tony G implementation of FTP </v>
      </c>
      <c r="D16" s="48"/>
      <c r="E16" s="48"/>
      <c r="F16" s="48"/>
      <c r="G16" s="42" t="str">
        <f>WeeklyHeadlines!D12</f>
        <v>Tony, Deb, Chris</v>
      </c>
      <c r="H16" s="36" t="str">
        <f>WeeklyHeadlines!E12</f>
        <v>TBD</v>
      </c>
      <c r="I16" s="37" t="str">
        <f>WeeklyHeadlines!F12</f>
        <v>TBD</v>
      </c>
    </row>
    <row r="17" spans="2:6" ht="20">
      <c r="B17" s="13"/>
      <c r="C17" s="13"/>
      <c r="D17" s="7"/>
    </row>
    <row r="18" spans="2:6" ht="20">
      <c r="B18" s="29" t="s">
        <v>57</v>
      </c>
      <c r="C18" s="16"/>
      <c r="D18" s="16"/>
      <c r="E18" s="9"/>
    </row>
    <row r="19" spans="2:6" ht="15">
      <c r="B19" s="21" t="s">
        <v>0</v>
      </c>
      <c r="C19" s="22" t="s">
        <v>30</v>
      </c>
      <c r="D19" s="52" t="s">
        <v>31</v>
      </c>
      <c r="E19" s="53"/>
    </row>
    <row r="20" spans="2:6" ht="15">
      <c r="B20" s="24" t="str">
        <f>MostRecentEmails!A2</f>
        <v>180521PRM1 - May Non-Responders</v>
      </c>
      <c r="C20" s="27">
        <f>MostRecentEmails!B2</f>
        <v>43241.626388888886</v>
      </c>
      <c r="D20" s="43">
        <f>MostRecentEmails!C2</f>
        <v>39279</v>
      </c>
      <c r="E20" s="44"/>
    </row>
    <row r="21" spans="2:6" ht="15">
      <c r="B21" s="24" t="str">
        <f>MostRecentEmails!A3</f>
        <v>180519HTLX - May Hotel any Terrace View Reminder</v>
      </c>
      <c r="C21" s="27">
        <f>MostRecentEmails!B3</f>
        <v>43239.631944444445</v>
      </c>
      <c r="D21" s="43">
        <f>MostRecentEmails!C3</f>
        <v>124063</v>
      </c>
      <c r="E21" s="44"/>
    </row>
    <row r="22" spans="2:6" ht="15">
      <c r="B22" s="24" t="str">
        <f>MostRecentEmails!A4</f>
        <v>180518ENT1 - Tritt-CDB Passport Offer</v>
      </c>
      <c r="C22" s="27">
        <f>MostRecentEmails!B4</f>
        <v>43238.625694444447</v>
      </c>
      <c r="D22" s="43">
        <f>MostRecentEmails!C4</f>
        <v>747</v>
      </c>
      <c r="E22" s="44"/>
    </row>
    <row r="23" spans="2:6" ht="15">
      <c r="B23" s="24" t="str">
        <f>MostRecentEmails!A5</f>
        <v>180517ENT1 - Air Supply Passport Offer</v>
      </c>
      <c r="C23" s="27">
        <f>MostRecentEmails!B5</f>
        <v>43237.625694444447</v>
      </c>
      <c r="D23" s="43">
        <f>MostRecentEmails!C5</f>
        <v>608</v>
      </c>
      <c r="E23" s="44"/>
    </row>
    <row r="24" spans="2:6" ht="15">
      <c r="B24" s="24" t="str">
        <f>MostRecentEmails!A6</f>
        <v>180515PRM1 - Level Up Premier</v>
      </c>
      <c r="C24" s="27">
        <f>MostRecentEmails!B6</f>
        <v>43235.625694444447</v>
      </c>
      <c r="D24" s="43">
        <f>MostRecentEmails!C6</f>
        <v>259</v>
      </c>
      <c r="E24" s="44"/>
    </row>
    <row r="25" spans="2:6" ht="15">
      <c r="B25" s="24" t="str">
        <f>MostRecentEmails!A7</f>
        <v>180515PRM2 - Level Up Elite</v>
      </c>
      <c r="C25" s="27">
        <f>MostRecentEmails!B7</f>
        <v>43235.625694444447</v>
      </c>
      <c r="D25" s="43">
        <f>MostRecentEmails!C7</f>
        <v>100</v>
      </c>
      <c r="E25" s="44"/>
    </row>
    <row r="26" spans="2:6" ht="15">
      <c r="B26" s="24" t="str">
        <f>MostRecentEmails!A8</f>
        <v>180515CRD4 - Fallout Elite (L1)</v>
      </c>
      <c r="C26" s="27">
        <f>MostRecentEmails!B8</f>
        <v>43234.65</v>
      </c>
      <c r="D26" s="43">
        <f>MostRecentEmails!C8</f>
        <v>325</v>
      </c>
      <c r="E26" s="44"/>
    </row>
    <row r="27" spans="2:6" ht="15">
      <c r="B27" s="24" t="str">
        <f>MostRecentEmails!A9</f>
        <v>180515CRD3 - Fallout Premier (L2)</v>
      </c>
      <c r="C27" s="27">
        <f>MostRecentEmails!B9</f>
        <v>43234.65</v>
      </c>
      <c r="D27" s="43">
        <f>MostRecentEmails!C9</f>
        <v>1060</v>
      </c>
      <c r="E27" s="44"/>
    </row>
    <row r="28" spans="2:6" ht="15">
      <c r="B28" s="24" t="str">
        <f>MostRecentEmails!A10</f>
        <v>180515CRD2 - Status Premier (L2)</v>
      </c>
      <c r="C28" s="27">
        <f>MostRecentEmails!B10</f>
        <v>43234.65</v>
      </c>
      <c r="D28" s="43">
        <f>MostRecentEmails!C10</f>
        <v>542</v>
      </c>
      <c r="E28" s="44"/>
    </row>
    <row r="29" spans="2:6" ht="15">
      <c r="B29" s="24" t="str">
        <f>MostRecentEmails!A11</f>
        <v>180514CRD1 - Status Base (WP)</v>
      </c>
      <c r="C29" s="27">
        <f>MostRecentEmails!B11</f>
        <v>43234.651388888888</v>
      </c>
      <c r="D29" s="43">
        <f>MostRecentEmails!C11</f>
        <v>216472</v>
      </c>
      <c r="E29" s="44"/>
    </row>
    <row r="30" spans="2:6" ht="18" customHeight="1">
      <c r="B30" s="24" t="str">
        <f>MostRecentEmails!A12</f>
        <v>180511HTL7 - May Hotel S-Th 2-2 Unprotected</v>
      </c>
      <c r="C30" s="27">
        <f>MostRecentEmails!B12</f>
        <v>43231.626388888886</v>
      </c>
      <c r="D30" s="43">
        <f>MostRecentEmails!C12</f>
        <v>19702</v>
      </c>
      <c r="E30" s="44"/>
      <c r="F30" s="8"/>
    </row>
    <row r="31" spans="2:6" ht="15">
      <c r="B31" s="24" t="str">
        <f>MostRecentEmails!A13</f>
        <v>180511HTL6 - May Hotel S-Th 2-2 Protected</v>
      </c>
      <c r="C31" s="27">
        <f>MostRecentEmails!B13</f>
        <v>43231.625694444447</v>
      </c>
      <c r="D31" s="43">
        <f>MostRecentEmails!C13</f>
        <v>4717</v>
      </c>
      <c r="E31" s="44"/>
    </row>
  </sheetData>
  <mergeCells count="26">
    <mergeCell ref="B1:I1"/>
    <mergeCell ref="D29:E29"/>
    <mergeCell ref="D26:E26"/>
    <mergeCell ref="D27:E27"/>
    <mergeCell ref="D28:E28"/>
    <mergeCell ref="D19:E19"/>
    <mergeCell ref="D20:E20"/>
    <mergeCell ref="D21:E21"/>
    <mergeCell ref="D22:E22"/>
    <mergeCell ref="D23:E23"/>
    <mergeCell ref="C13:F13"/>
    <mergeCell ref="C14:F14"/>
    <mergeCell ref="C15:F15"/>
    <mergeCell ref="C16:F16"/>
    <mergeCell ref="D30:E30"/>
    <mergeCell ref="D31:E31"/>
    <mergeCell ref="C5:F5"/>
    <mergeCell ref="C6:F6"/>
    <mergeCell ref="C7:F7"/>
    <mergeCell ref="C8:F8"/>
    <mergeCell ref="C9:F9"/>
    <mergeCell ref="D24:E24"/>
    <mergeCell ref="D25:E25"/>
    <mergeCell ref="C10:F10"/>
    <mergeCell ref="C11:F11"/>
    <mergeCell ref="C12:F12"/>
  </mergeCells>
  <phoneticPr fontId="11" type="noConversion"/>
  <pageMargins left="0" right="0" top="0" bottom="0" header="0" footer="0"/>
  <pageSetup scale="70" orientation="landscape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topLeftCell="A2" workbookViewId="0">
      <selection activeCell="A5" sqref="A5"/>
    </sheetView>
  </sheetViews>
  <sheetFormatPr baseColWidth="10" defaultColWidth="8.83203125" defaultRowHeight="14" x14ac:dyDescent="0"/>
  <cols>
    <col min="1" max="1" width="15.83203125" customWidth="1"/>
    <col min="2" max="2" width="9.83203125" customWidth="1"/>
    <col min="3" max="3" width="11.5" customWidth="1"/>
    <col min="4" max="5" width="9" customWidth="1"/>
    <col min="6" max="6" width="11.33203125" bestFit="1" customWidth="1"/>
  </cols>
  <sheetData>
    <row r="2" spans="1:2">
      <c r="A2" s="18" t="s">
        <v>38</v>
      </c>
    </row>
    <row r="3" spans="1:2">
      <c r="A3" s="18" t="s">
        <v>37</v>
      </c>
      <c r="B3" t="s">
        <v>28</v>
      </c>
    </row>
    <row r="4" spans="1:2">
      <c r="A4" s="19" t="s">
        <v>76</v>
      </c>
      <c r="B4" s="28">
        <v>1314669</v>
      </c>
    </row>
    <row r="5" spans="1:2">
      <c r="A5" s="19" t="s">
        <v>40</v>
      </c>
      <c r="B5" s="28">
        <v>245</v>
      </c>
    </row>
    <row r="6" spans="1:2">
      <c r="A6" s="19" t="s">
        <v>77</v>
      </c>
      <c r="B6" s="28">
        <v>260617</v>
      </c>
    </row>
    <row r="7" spans="1:2">
      <c r="A7" s="19" t="s">
        <v>75</v>
      </c>
      <c r="B7" s="28">
        <v>382100</v>
      </c>
    </row>
    <row r="8" spans="1:2">
      <c r="A8" s="19" t="s">
        <v>28</v>
      </c>
      <c r="B8" s="28">
        <v>1957631</v>
      </c>
    </row>
    <row r="15" spans="1:2">
      <c r="B15" s="28"/>
    </row>
    <row r="16" spans="1:2">
      <c r="B16" s="28"/>
    </row>
    <row r="17" spans="2:2">
      <c r="B17" s="28"/>
    </row>
    <row r="18" spans="2:2">
      <c r="B18" s="28"/>
    </row>
    <row r="19" spans="2:2">
      <c r="B19" s="28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45.83203125" bestFit="1" customWidth="1"/>
    <col min="2" max="2" width="15.83203125" bestFit="1" customWidth="1"/>
    <col min="3" max="3" width="15.83203125" style="25" bestFit="1" customWidth="1"/>
    <col min="4" max="4" width="8.83203125" bestFit="1" customWidth="1"/>
  </cols>
  <sheetData>
    <row r="1" spans="1:4" s="15" customFormat="1">
      <c r="A1" s="15" t="s">
        <v>29</v>
      </c>
      <c r="B1" s="15" t="s">
        <v>30</v>
      </c>
      <c r="C1" s="26" t="s">
        <v>31</v>
      </c>
      <c r="D1" s="15" t="s">
        <v>36</v>
      </c>
    </row>
    <row r="2" spans="1:4" s="15" customFormat="1">
      <c r="A2" t="s">
        <v>82</v>
      </c>
      <c r="B2" s="14">
        <v>43241.626388888886</v>
      </c>
      <c r="C2">
        <v>39279</v>
      </c>
      <c r="D2" s="30" t="s">
        <v>75</v>
      </c>
    </row>
    <row r="3" spans="1:4" s="15" customFormat="1">
      <c r="A3" t="s">
        <v>83</v>
      </c>
      <c r="B3" s="14">
        <v>43239.631944444445</v>
      </c>
      <c r="C3">
        <v>124063</v>
      </c>
      <c r="D3" s="30" t="s">
        <v>75</v>
      </c>
    </row>
    <row r="4" spans="1:4" s="15" customFormat="1">
      <c r="A4" t="s">
        <v>84</v>
      </c>
      <c r="B4" s="14">
        <v>43238.625694444447</v>
      </c>
      <c r="C4">
        <v>747</v>
      </c>
      <c r="D4" s="30" t="s">
        <v>76</v>
      </c>
    </row>
    <row r="5" spans="1:4" s="15" customFormat="1">
      <c r="A5" t="s">
        <v>85</v>
      </c>
      <c r="B5" s="14">
        <v>43237.625694444447</v>
      </c>
      <c r="C5">
        <v>608</v>
      </c>
      <c r="D5" s="30" t="s">
        <v>76</v>
      </c>
    </row>
    <row r="6" spans="1:4" s="15" customFormat="1">
      <c r="A6" t="s">
        <v>86</v>
      </c>
      <c r="B6" s="14">
        <v>43235.625694444447</v>
      </c>
      <c r="C6">
        <v>259</v>
      </c>
      <c r="D6" s="30" t="s">
        <v>75</v>
      </c>
    </row>
    <row r="7" spans="1:4" s="15" customFormat="1">
      <c r="A7" t="s">
        <v>87</v>
      </c>
      <c r="B7" s="14">
        <v>43235.625694444447</v>
      </c>
      <c r="C7">
        <v>100</v>
      </c>
      <c r="D7" s="30" t="s">
        <v>75</v>
      </c>
    </row>
    <row r="8" spans="1:4" s="15" customFormat="1">
      <c r="A8" t="s">
        <v>58</v>
      </c>
      <c r="B8" s="14">
        <v>43234.65</v>
      </c>
      <c r="C8">
        <v>325</v>
      </c>
      <c r="D8" s="30" t="s">
        <v>75</v>
      </c>
    </row>
    <row r="9" spans="1:4" s="15" customFormat="1">
      <c r="A9" t="s">
        <v>59</v>
      </c>
      <c r="B9" s="14">
        <v>43234.65</v>
      </c>
      <c r="C9">
        <v>1060</v>
      </c>
      <c r="D9" s="30" t="s">
        <v>75</v>
      </c>
    </row>
    <row r="10" spans="1:4" s="15" customFormat="1">
      <c r="A10" t="s">
        <v>60</v>
      </c>
      <c r="B10" s="14">
        <v>43234.65</v>
      </c>
      <c r="C10">
        <v>542</v>
      </c>
      <c r="D10" s="30" t="s">
        <v>75</v>
      </c>
    </row>
    <row r="11" spans="1:4" s="15" customFormat="1">
      <c r="A11" t="s">
        <v>61</v>
      </c>
      <c r="B11" s="14">
        <v>43234.651388888888</v>
      </c>
      <c r="C11">
        <v>216472</v>
      </c>
      <c r="D11" s="30" t="s">
        <v>75</v>
      </c>
    </row>
    <row r="12" spans="1:4" s="15" customFormat="1">
      <c r="A12" t="s">
        <v>62</v>
      </c>
      <c r="B12" s="14">
        <v>43231.626388888886</v>
      </c>
      <c r="C12">
        <v>19702</v>
      </c>
      <c r="D12" s="30" t="s">
        <v>77</v>
      </c>
    </row>
    <row r="13" spans="1:4" s="15" customFormat="1">
      <c r="A13" t="s">
        <v>63</v>
      </c>
      <c r="B13" s="14">
        <v>43231.625694444447</v>
      </c>
      <c r="C13">
        <v>4717</v>
      </c>
      <c r="D13" s="30" t="s">
        <v>77</v>
      </c>
    </row>
    <row r="14" spans="1:4" s="15" customFormat="1">
      <c r="A14" t="s">
        <v>64</v>
      </c>
      <c r="B14" s="14">
        <v>43231.627083333333</v>
      </c>
      <c r="C14">
        <v>62298</v>
      </c>
      <c r="D14" s="30" t="s">
        <v>77</v>
      </c>
    </row>
    <row r="15" spans="1:4" s="15" customFormat="1">
      <c r="A15" t="s">
        <v>65</v>
      </c>
      <c r="B15" s="14">
        <v>43231.626388888886</v>
      </c>
      <c r="C15">
        <v>42617</v>
      </c>
      <c r="D15" s="30" t="s">
        <v>77</v>
      </c>
    </row>
    <row r="16" spans="1:4" s="15" customFormat="1">
      <c r="A16" t="s">
        <v>66</v>
      </c>
      <c r="B16" s="14">
        <v>43231.627083333333</v>
      </c>
      <c r="C16">
        <v>99569</v>
      </c>
      <c r="D16" s="30" t="s">
        <v>77</v>
      </c>
    </row>
    <row r="17" spans="1:4" s="15" customFormat="1">
      <c r="A17" t="s">
        <v>67</v>
      </c>
      <c r="B17" s="14">
        <v>43231.626388888886</v>
      </c>
      <c r="C17">
        <v>14169</v>
      </c>
      <c r="D17" s="30" t="s">
        <v>77</v>
      </c>
    </row>
    <row r="18" spans="1:4" s="15" customFormat="1">
      <c r="A18" t="s">
        <v>68</v>
      </c>
      <c r="B18" s="14">
        <v>43231.626388888886</v>
      </c>
      <c r="C18">
        <v>12759</v>
      </c>
      <c r="D18" s="30" t="s">
        <v>77</v>
      </c>
    </row>
    <row r="19" spans="1:4" s="15" customFormat="1">
      <c r="A19" t="s">
        <v>69</v>
      </c>
      <c r="B19" s="14">
        <v>43231.625694444447</v>
      </c>
      <c r="C19">
        <v>3644</v>
      </c>
      <c r="D19" s="30" t="s">
        <v>77</v>
      </c>
    </row>
    <row r="20" spans="1:4" s="15" customFormat="1">
      <c r="A20" t="s">
        <v>70</v>
      </c>
      <c r="B20" s="14">
        <v>43231.625694444447</v>
      </c>
      <c r="C20">
        <v>1142</v>
      </c>
      <c r="D20" s="30" t="s">
        <v>77</v>
      </c>
    </row>
    <row r="21" spans="1:4" s="15" customFormat="1">
      <c r="A21" t="s">
        <v>71</v>
      </c>
      <c r="B21" s="14">
        <v>43230.625694444447</v>
      </c>
      <c r="C21">
        <v>872</v>
      </c>
      <c r="D21" s="30" t="s">
        <v>76</v>
      </c>
    </row>
    <row r="22" spans="1:4" s="15" customFormat="1">
      <c r="A22" t="s">
        <v>72</v>
      </c>
      <c r="B22" s="14">
        <v>43229.633333333331</v>
      </c>
      <c r="C22">
        <v>1312442</v>
      </c>
      <c r="D22" s="30" t="s">
        <v>76</v>
      </c>
    </row>
    <row r="23" spans="1:4" s="15" customFormat="1">
      <c r="A23" t="s">
        <v>73</v>
      </c>
      <c r="B23" s="14">
        <v>43221.640972222223</v>
      </c>
      <c r="C23">
        <v>201</v>
      </c>
      <c r="D23" s="30" t="s">
        <v>40</v>
      </c>
    </row>
    <row r="24" spans="1:4" s="15" customFormat="1">
      <c r="A24" s="39" t="s">
        <v>74</v>
      </c>
      <c r="B24" s="40">
        <v>43221.640972222223</v>
      </c>
      <c r="C24" s="39">
        <v>44</v>
      </c>
      <c r="D24" s="41" t="s">
        <v>40</v>
      </c>
    </row>
    <row r="25" spans="1:4" s="15" customFormat="1">
      <c r="A25"/>
      <c r="B25"/>
      <c r="C25" s="25">
        <f>SUM(C2:C24)</f>
        <v>1957631</v>
      </c>
      <c r="D25" s="19" t="s">
        <v>28</v>
      </c>
    </row>
    <row r="26" spans="1:4" s="15" customFormat="1">
      <c r="A26"/>
      <c r="B26"/>
      <c r="C26" s="25"/>
      <c r="D26"/>
    </row>
    <row r="27" spans="1:4" s="15" customFormat="1">
      <c r="A27"/>
      <c r="B27"/>
      <c r="C27" s="25"/>
      <c r="D27"/>
    </row>
    <row r="28" spans="1:4" s="15" customFormat="1">
      <c r="A28"/>
      <c r="B28"/>
      <c r="C28" s="25"/>
      <c r="D28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3" sqref="B13"/>
    </sheetView>
  </sheetViews>
  <sheetFormatPr baseColWidth="10" defaultColWidth="8.83203125" defaultRowHeight="14" x14ac:dyDescent="0"/>
  <cols>
    <col min="1" max="1" width="10.83203125" style="30" bestFit="1" customWidth="1"/>
    <col min="2" max="2" width="45.1640625" style="30" bestFit="1" customWidth="1"/>
    <col min="3" max="3" width="48.6640625" style="30" bestFit="1" customWidth="1"/>
    <col min="4" max="4" width="15.5" style="30" bestFit="1" customWidth="1"/>
    <col min="5" max="6" width="10.6640625" style="35" bestFit="1" customWidth="1"/>
    <col min="7" max="16384" width="8.83203125" style="30"/>
  </cols>
  <sheetData>
    <row r="1" spans="1:8">
      <c r="A1" s="30" t="s">
        <v>1</v>
      </c>
      <c r="B1" s="30" t="s">
        <v>0</v>
      </c>
      <c r="C1" s="30" t="s">
        <v>33</v>
      </c>
      <c r="D1" s="30" t="s">
        <v>34</v>
      </c>
      <c r="E1" s="35" t="s">
        <v>35</v>
      </c>
      <c r="F1" s="35" t="s">
        <v>39</v>
      </c>
    </row>
    <row r="2" spans="1:8">
      <c r="A2" s="30">
        <v>1</v>
      </c>
      <c r="B2" s="32" t="s">
        <v>42</v>
      </c>
      <c r="C2" s="32" t="s">
        <v>43</v>
      </c>
      <c r="D2" s="32" t="s">
        <v>41</v>
      </c>
      <c r="E2" s="35">
        <v>43242</v>
      </c>
      <c r="F2" s="35">
        <v>43244</v>
      </c>
    </row>
    <row r="3" spans="1:8">
      <c r="A3" s="30">
        <v>2</v>
      </c>
      <c r="B3" s="32" t="s">
        <v>45</v>
      </c>
      <c r="C3" s="32" t="s">
        <v>89</v>
      </c>
      <c r="D3" s="32" t="s">
        <v>41</v>
      </c>
      <c r="E3" s="35">
        <v>43242</v>
      </c>
      <c r="F3" s="35">
        <v>43244</v>
      </c>
    </row>
    <row r="4" spans="1:8">
      <c r="A4" s="30">
        <v>3</v>
      </c>
      <c r="B4" s="32" t="s">
        <v>88</v>
      </c>
      <c r="C4" s="32" t="s">
        <v>90</v>
      </c>
      <c r="D4" s="32" t="s">
        <v>46</v>
      </c>
      <c r="E4" s="35">
        <v>43242</v>
      </c>
      <c r="F4" s="35">
        <v>43242</v>
      </c>
    </row>
    <row r="5" spans="1:8">
      <c r="A5" s="30">
        <v>4</v>
      </c>
      <c r="B5" s="32" t="s">
        <v>78</v>
      </c>
      <c r="C5" s="32" t="s">
        <v>43</v>
      </c>
      <c r="D5" s="32" t="s">
        <v>46</v>
      </c>
      <c r="E5" s="35">
        <v>43242</v>
      </c>
      <c r="F5" s="35">
        <v>43243</v>
      </c>
    </row>
    <row r="6" spans="1:8">
      <c r="A6" s="30">
        <v>5</v>
      </c>
      <c r="B6" s="32" t="s">
        <v>79</v>
      </c>
      <c r="C6" s="32" t="s">
        <v>44</v>
      </c>
      <c r="D6" s="32" t="s">
        <v>41</v>
      </c>
      <c r="E6" s="35">
        <v>43242</v>
      </c>
      <c r="F6" s="35">
        <v>43244</v>
      </c>
    </row>
    <row r="7" spans="1:8">
      <c r="A7" s="30">
        <v>6</v>
      </c>
      <c r="B7" s="32" t="s">
        <v>80</v>
      </c>
      <c r="C7" s="32" t="s">
        <v>44</v>
      </c>
      <c r="D7" s="32" t="s">
        <v>41</v>
      </c>
      <c r="E7" s="35">
        <v>43243</v>
      </c>
      <c r="F7" s="35">
        <v>43245</v>
      </c>
    </row>
    <row r="8" spans="1:8">
      <c r="A8" s="30">
        <v>7</v>
      </c>
      <c r="B8" s="32" t="s">
        <v>91</v>
      </c>
      <c r="C8" s="32" t="s">
        <v>92</v>
      </c>
      <c r="D8" s="32" t="s">
        <v>41</v>
      </c>
      <c r="E8" s="35">
        <v>43244</v>
      </c>
      <c r="F8" s="35">
        <v>43251</v>
      </c>
    </row>
    <row r="9" spans="1:8">
      <c r="A9" s="30">
        <v>8</v>
      </c>
      <c r="B9" s="32" t="s">
        <v>47</v>
      </c>
      <c r="C9" s="32" t="s">
        <v>50</v>
      </c>
      <c r="D9" s="32" t="s">
        <v>51</v>
      </c>
      <c r="E9" s="35">
        <v>43235</v>
      </c>
      <c r="F9" s="35">
        <v>43252</v>
      </c>
      <c r="G9" s="31"/>
      <c r="H9" s="31"/>
    </row>
    <row r="10" spans="1:8">
      <c r="A10" s="30">
        <v>9</v>
      </c>
      <c r="B10" s="32" t="s">
        <v>48</v>
      </c>
      <c r="C10" s="32" t="s">
        <v>56</v>
      </c>
      <c r="D10" s="32" t="s">
        <v>52</v>
      </c>
      <c r="E10" s="35">
        <v>43235</v>
      </c>
      <c r="F10" s="35">
        <v>43250</v>
      </c>
    </row>
    <row r="11" spans="1:8">
      <c r="A11" s="30">
        <v>10</v>
      </c>
      <c r="B11" s="32" t="s">
        <v>49</v>
      </c>
      <c r="C11" s="32" t="s">
        <v>53</v>
      </c>
      <c r="D11" s="32" t="s">
        <v>54</v>
      </c>
      <c r="E11" s="35" t="s">
        <v>55</v>
      </c>
      <c r="F11" s="35" t="s">
        <v>55</v>
      </c>
    </row>
    <row r="12" spans="1:8">
      <c r="A12" s="30">
        <v>11</v>
      </c>
      <c r="B12" s="32" t="s">
        <v>93</v>
      </c>
      <c r="C12" s="32" t="s">
        <v>94</v>
      </c>
      <c r="D12" s="32" t="s">
        <v>95</v>
      </c>
      <c r="E12" s="35" t="s">
        <v>55</v>
      </c>
      <c r="F12" s="35" t="s">
        <v>55</v>
      </c>
    </row>
    <row r="13" spans="1:8">
      <c r="B13" s="32"/>
      <c r="C13" s="32"/>
      <c r="D13" s="32"/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0.5" bestFit="1" customWidth="1"/>
    <col min="2" max="2" width="86.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27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ColWidth="8.83203125" defaultRowHeight="14" x14ac:dyDescent="0"/>
  <cols>
    <col min="2" max="2" width="9.5" customWidth="1"/>
    <col min="3" max="3" width="20.5" customWidth="1"/>
    <col min="4" max="4" width="14.6640625" style="1" bestFit="1" customWidth="1"/>
  </cols>
  <sheetData>
    <row r="1" spans="1:4">
      <c r="A1" t="s">
        <v>6</v>
      </c>
      <c r="B1" t="s">
        <v>7</v>
      </c>
      <c r="C1" t="s">
        <v>22</v>
      </c>
      <c r="D1" s="1" t="s">
        <v>23</v>
      </c>
    </row>
    <row r="2" spans="1:4">
      <c r="A2">
        <v>12</v>
      </c>
      <c r="B2">
        <v>2017</v>
      </c>
      <c r="C2" t="str">
        <f>TEXT(DATE(2011,A2,1),"MMM")&amp;" "&amp;B2</f>
        <v>Dec 2017</v>
      </c>
      <c r="D2" s="1">
        <v>30985</v>
      </c>
    </row>
    <row r="3" spans="1:4">
      <c r="A3">
        <v>1</v>
      </c>
      <c r="B3">
        <v>2018</v>
      </c>
      <c r="C3" t="str">
        <f>TEXT(DATE(2011,A3,1),"MMM")&amp;" "&amp;B3</f>
        <v>Jan 2018</v>
      </c>
      <c r="D3" s="1">
        <v>31820</v>
      </c>
    </row>
    <row r="4" spans="1:4">
      <c r="A4">
        <v>2</v>
      </c>
      <c r="B4">
        <v>2018</v>
      </c>
      <c r="C4" t="str">
        <f>TEXT(DATE(2011,A4,1),"MMM")&amp;" "&amp;B4</f>
        <v>Feb 2018</v>
      </c>
      <c r="D4" s="1">
        <v>28490</v>
      </c>
    </row>
    <row r="5" spans="1:4">
      <c r="A5">
        <v>3</v>
      </c>
      <c r="B5">
        <v>2018</v>
      </c>
      <c r="C5" t="str">
        <f>TEXT(DATE(2011,A5,1),"MMM")&amp;" "&amp;B5</f>
        <v>Mar 2018</v>
      </c>
      <c r="D5" s="1">
        <v>33855</v>
      </c>
    </row>
    <row r="6" spans="1:4">
      <c r="A6">
        <v>4</v>
      </c>
      <c r="B6">
        <v>2018</v>
      </c>
      <c r="C6" t="str">
        <f>TEXT(DATE(2011,A6,1),"MMM")&amp;" "&amp;B6</f>
        <v>Apr 2018</v>
      </c>
      <c r="D6" s="1">
        <v>35105</v>
      </c>
    </row>
  </sheetData>
  <phoneticPr fontId="1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ColWidth="8.83203125" defaultRowHeight="14" x14ac:dyDescent="0"/>
  <cols>
    <col min="3" max="3" width="15" bestFit="1" customWidth="1"/>
    <col min="5" max="5" width="29.83203125" bestFit="1" customWidth="1"/>
    <col min="6" max="6" width="16.1640625" style="3" bestFit="1" customWidth="1"/>
    <col min="7" max="7" width="18.6640625" style="5" bestFit="1" customWidth="1"/>
  </cols>
  <sheetData>
    <row r="1" spans="1:8">
      <c r="A1" t="s">
        <v>6</v>
      </c>
      <c r="B1" t="s">
        <v>7</v>
      </c>
      <c r="C1" t="s">
        <v>9</v>
      </c>
      <c r="D1" t="s">
        <v>10</v>
      </c>
      <c r="E1" t="s">
        <v>25</v>
      </c>
      <c r="F1" s="2" t="s">
        <v>8</v>
      </c>
      <c r="G1" s="5" t="s">
        <v>24</v>
      </c>
      <c r="H1" s="2" t="s">
        <v>28</v>
      </c>
    </row>
    <row r="2" spans="1:8">
      <c r="A2">
        <v>10</v>
      </c>
      <c r="B2">
        <v>2017</v>
      </c>
      <c r="C2" t="str">
        <f t="shared" ref="C2:C6" si="0">TEXT(DATE(2011,A2,1),"MMM")&amp;" "&amp;B2</f>
        <v>Oct 2017</v>
      </c>
      <c r="D2" t="s">
        <v>11</v>
      </c>
      <c r="E2" t="str">
        <f>D2 &amp; " [" &amp;F2 &amp;"] [" &amp; TEXT(G2, "0%") &amp;"]"</f>
        <v>Ferrell [22] [25%]</v>
      </c>
      <c r="F2" s="2">
        <v>22</v>
      </c>
      <c r="G2" s="5">
        <f t="shared" ref="G2:G7" si="1">IFERROR(F2/SUM(F$2:F$7),0)</f>
        <v>0.25287356321839083</v>
      </c>
      <c r="H2">
        <f>SUM(F$2:F$7)</f>
        <v>87</v>
      </c>
    </row>
    <row r="3" spans="1:8">
      <c r="A3">
        <v>10</v>
      </c>
      <c r="B3">
        <v>2017</v>
      </c>
      <c r="C3" t="str">
        <f t="shared" si="0"/>
        <v>Oct 2017</v>
      </c>
      <c r="D3" t="s">
        <v>12</v>
      </c>
      <c r="E3" t="str">
        <f t="shared" ref="E3:E6" si="2">D3 &amp; " [" &amp;F3 &amp;"] [" &amp; TEXT(G3, "0%") &amp;"]"</f>
        <v>Leifeste [53] [61%]</v>
      </c>
      <c r="F3" s="2">
        <v>53</v>
      </c>
      <c r="G3" s="5">
        <f t="shared" si="1"/>
        <v>0.60919540229885061</v>
      </c>
      <c r="H3">
        <f t="shared" ref="H3:H7" si="3">SUM(F$2:F$7)</f>
        <v>87</v>
      </c>
    </row>
    <row r="4" spans="1:8">
      <c r="A4">
        <v>10</v>
      </c>
      <c r="B4">
        <v>2017</v>
      </c>
      <c r="C4" t="str">
        <f t="shared" si="0"/>
        <v>Oct 2017</v>
      </c>
      <c r="D4" t="s">
        <v>13</v>
      </c>
      <c r="E4" t="str">
        <f t="shared" si="2"/>
        <v>Brown [8] [9%]</v>
      </c>
      <c r="F4" s="2">
        <v>8</v>
      </c>
      <c r="G4" s="5">
        <f t="shared" si="1"/>
        <v>9.1954022988505746E-2</v>
      </c>
      <c r="H4">
        <f t="shared" si="3"/>
        <v>87</v>
      </c>
    </row>
    <row r="5" spans="1:8">
      <c r="A5">
        <v>10</v>
      </c>
      <c r="B5">
        <v>2017</v>
      </c>
      <c r="C5" t="str">
        <f t="shared" si="0"/>
        <v>Oct 2017</v>
      </c>
      <c r="D5" t="s">
        <v>14</v>
      </c>
      <c r="E5" t="str">
        <f t="shared" si="2"/>
        <v>Depp [4] [5%]</v>
      </c>
      <c r="F5" s="2">
        <v>4</v>
      </c>
      <c r="G5" s="5">
        <f t="shared" si="1"/>
        <v>4.5977011494252873E-2</v>
      </c>
      <c r="H5">
        <f t="shared" si="3"/>
        <v>87</v>
      </c>
    </row>
    <row r="6" spans="1:8">
      <c r="A6">
        <v>10</v>
      </c>
      <c r="B6">
        <v>2017</v>
      </c>
      <c r="C6" t="str">
        <f t="shared" si="0"/>
        <v>Oct 2017</v>
      </c>
      <c r="D6" t="s">
        <v>15</v>
      </c>
      <c r="E6" t="str">
        <f t="shared" si="2"/>
        <v>Smith [0] [0%]</v>
      </c>
      <c r="F6" s="2">
        <v>0</v>
      </c>
      <c r="G6" s="5">
        <f t="shared" si="1"/>
        <v>0</v>
      </c>
      <c r="H6">
        <f t="shared" si="3"/>
        <v>87</v>
      </c>
    </row>
    <row r="7" spans="1:8">
      <c r="A7">
        <v>10</v>
      </c>
      <c r="B7">
        <v>2017</v>
      </c>
      <c r="C7" t="str">
        <f t="shared" ref="C7" si="4">TEXT(DATE(2011,A7,1),"MMM")&amp;" "&amp;B7</f>
        <v>Oct 2017</v>
      </c>
      <c r="D7" t="s">
        <v>16</v>
      </c>
      <c r="E7" t="str">
        <f t="shared" ref="E7" si="5">D7 &amp; " [" &amp;F7 &amp;"] [" &amp; TEXT(G7, "0%") &amp;"]"</f>
        <v>Florez [0] [0%]</v>
      </c>
      <c r="F7" s="2">
        <v>0</v>
      </c>
      <c r="G7" s="5">
        <f t="shared" si="1"/>
        <v>0</v>
      </c>
      <c r="H7">
        <f t="shared" si="3"/>
        <v>87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4" x14ac:dyDescent="0"/>
  <cols>
    <col min="1" max="1" width="12.5" bestFit="1" customWidth="1"/>
    <col min="2" max="2" width="7.83203125" bestFit="1" customWidth="1"/>
    <col min="3" max="3" width="12.1640625" bestFit="1" customWidth="1"/>
  </cols>
  <sheetData>
    <row r="1" spans="1:3">
      <c r="A1" t="s">
        <v>17</v>
      </c>
      <c r="B1" t="s">
        <v>18</v>
      </c>
      <c r="C1" t="s">
        <v>26</v>
      </c>
    </row>
    <row r="2" spans="1:3">
      <c r="A2" t="s">
        <v>19</v>
      </c>
      <c r="B2" t="s">
        <v>20</v>
      </c>
      <c r="C2" s="4">
        <v>42949</v>
      </c>
    </row>
    <row r="3" spans="1:3">
      <c r="A3" t="s">
        <v>21</v>
      </c>
      <c r="B3" t="s">
        <v>20</v>
      </c>
      <c r="C3" s="4">
        <v>42949</v>
      </c>
    </row>
  </sheetData>
  <phoneticPr fontId="1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MostRecentEmailPivot</vt:lpstr>
      <vt:lpstr>MostRecentEmails</vt:lpstr>
      <vt:lpstr>WeeklyHeadlines</vt:lpstr>
      <vt:lpstr>StrategicDecisionPoints</vt:lpstr>
      <vt:lpstr>MonthlyInvoice</vt:lpstr>
      <vt:lpstr>MonthlyHours</vt:lpstr>
      <vt:lpstr>MobileAppReleases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WinStar Mobile App Weekly Dashboard</dc:title>
  <dc:creator>Dan Odom</dc:creator>
  <cp:lastModifiedBy>Joshua Leifeste</cp:lastModifiedBy>
  <cp:lastPrinted>2018-05-08T17:28:21Z</cp:lastPrinted>
  <dcterms:created xsi:type="dcterms:W3CDTF">2017-09-28T03:08:15Z</dcterms:created>
  <dcterms:modified xsi:type="dcterms:W3CDTF">2018-05-22T15:50:52Z</dcterms:modified>
</cp:coreProperties>
</file>