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hidePivotFieldList="1" checkCompatibility="1" autoCompressPictures="0"/>
  <bookViews>
    <workbookView xWindow="2980" yWindow="120" windowWidth="25120" windowHeight="15600" tabRatio="853"/>
  </bookViews>
  <sheets>
    <sheet name="Dashboard" sheetId="1" r:id="rId1"/>
    <sheet name="MostRecentEmailPivot" sheetId="9" r:id="rId2"/>
    <sheet name="MostRecentEmails" sheetId="7" r:id="rId3"/>
    <sheet name="WeeklyHeadlines" sheetId="2" r:id="rId4"/>
    <sheet name="StrategicDecisionPoints" sheetId="3" r:id="rId5"/>
    <sheet name="MonthlyInvoice" sheetId="4" r:id="rId6"/>
    <sheet name="MonthlyHours" sheetId="5" r:id="rId7"/>
    <sheet name="MobileAppReleases" sheetId="6" r:id="rId8"/>
  </sheets>
  <calcPr calcId="140001" concurrentCalc="0"/>
  <pivotCaches>
    <pivotCache cacheId="3" r:id="rId9"/>
  </pivotCaches>
  <webPublishing targetScreenSize="1024x768" dpi="72" codePage="65001"/>
  <extLst>
    <ext xmlns:mx="http://schemas.microsoft.com/office/mac/excel/2008/main" uri="{7523E5D3-25F3-A5E0-1632-64F254C22452}">
      <mx:CRTarget Flags="8192"/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12" i="1"/>
  <c r="G13" i="1"/>
  <c r="G14" i="1"/>
  <c r="G15" i="1"/>
  <c r="G9" i="1"/>
  <c r="C9" i="1"/>
  <c r="C10" i="1"/>
  <c r="C11" i="1"/>
  <c r="H15" i="1"/>
  <c r="B15" i="1"/>
  <c r="B13" i="1"/>
  <c r="B14" i="1"/>
  <c r="B9" i="1"/>
  <c r="B10" i="1"/>
  <c r="B11" i="1"/>
  <c r="B12" i="1"/>
  <c r="C5" i="4"/>
  <c r="D31" i="1"/>
  <c r="C31" i="1"/>
  <c r="B31" i="1"/>
  <c r="C15" i="1"/>
  <c r="D23" i="1"/>
  <c r="D24" i="1"/>
  <c r="D25" i="1"/>
  <c r="D26" i="1"/>
  <c r="D27" i="1"/>
  <c r="D28" i="1"/>
  <c r="D29" i="1"/>
  <c r="D30" i="1"/>
  <c r="C23" i="1"/>
  <c r="C24" i="1"/>
  <c r="C25" i="1"/>
  <c r="C26" i="1"/>
  <c r="C27" i="1"/>
  <c r="C28" i="1"/>
  <c r="C29" i="1"/>
  <c r="C30" i="1"/>
  <c r="B23" i="1"/>
  <c r="B24" i="1"/>
  <c r="B25" i="1"/>
  <c r="B26" i="1"/>
  <c r="B27" i="1"/>
  <c r="B28" i="1"/>
  <c r="B29" i="1"/>
  <c r="B30" i="1"/>
  <c r="D22" i="1"/>
  <c r="C22" i="1"/>
  <c r="B22" i="1"/>
  <c r="I15" i="1"/>
  <c r="H12" i="1"/>
  <c r="C12" i="1"/>
  <c r="C13" i="1"/>
  <c r="I7" i="1"/>
  <c r="I8" i="1"/>
  <c r="H7" i="1"/>
  <c r="H8" i="1"/>
  <c r="G7" i="1"/>
  <c r="G8" i="1"/>
  <c r="C7" i="1"/>
  <c r="C8" i="1"/>
  <c r="C14" i="1"/>
  <c r="B7" i="1"/>
  <c r="B8" i="1"/>
  <c r="C4" i="4"/>
  <c r="C3" i="4"/>
  <c r="C2" i="4"/>
  <c r="C33" i="7"/>
  <c r="H3" i="5"/>
  <c r="H4" i="5"/>
  <c r="H5" i="5"/>
  <c r="H6" i="5"/>
  <c r="H7" i="5"/>
  <c r="H2" i="5"/>
  <c r="G7" i="5"/>
  <c r="E7" i="5"/>
  <c r="C7" i="5"/>
  <c r="G3" i="5"/>
  <c r="G4" i="5"/>
  <c r="G5" i="5"/>
  <c r="G6" i="5"/>
  <c r="G2" i="5"/>
  <c r="E3" i="5"/>
  <c r="E4" i="5"/>
  <c r="E5" i="5"/>
  <c r="E6" i="5"/>
  <c r="E2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<sst xmlns="http://schemas.openxmlformats.org/spreadsheetml/2006/main" count="157" uniqueCount="101">
  <si>
    <t>Description</t>
  </si>
  <si>
    <t>HeadlineID</t>
  </si>
  <si>
    <t>DecisionID</t>
  </si>
  <si>
    <t>Strategic Program Planning: 2, 3, 5 year plans to include longterm Roadmap development plan.</t>
  </si>
  <si>
    <t>Review New Architectural Demo (for information architecture primarily)</t>
  </si>
  <si>
    <t>Finalize Planning for Long-Term MobileEyes Roadmap</t>
  </si>
  <si>
    <t>Month</t>
  </si>
  <si>
    <t>Year</t>
  </si>
  <si>
    <t>Hours</t>
  </si>
  <si>
    <t>MonthYearDesc</t>
  </si>
  <si>
    <t>Person</t>
  </si>
  <si>
    <t>Ferrell</t>
  </si>
  <si>
    <t>Leifeste</t>
  </si>
  <si>
    <t>Brown</t>
  </si>
  <si>
    <t>Depp</t>
  </si>
  <si>
    <t>Smith</t>
  </si>
  <si>
    <t>Florez</t>
  </si>
  <si>
    <t>Store</t>
  </si>
  <si>
    <t>Version</t>
  </si>
  <si>
    <t>Apple iTunes</t>
  </si>
  <si>
    <t>2.4.1</t>
  </si>
  <si>
    <t>Google Play</t>
  </si>
  <si>
    <t>MonthYearDisplay</t>
  </si>
  <si>
    <t>Invoice Amount</t>
  </si>
  <si>
    <t>Percentage Of Total</t>
  </si>
  <si>
    <t>Legend</t>
  </si>
  <si>
    <t>Release Date</t>
  </si>
  <si>
    <t>App and Email Report pull data and send to WS by EOD (1st of each month)</t>
  </si>
  <si>
    <t>Total</t>
  </si>
  <si>
    <t>Name</t>
  </si>
  <si>
    <t>Date/Time Sent</t>
  </si>
  <si>
    <t>Emails Sent</t>
  </si>
  <si>
    <t>EMAIL MARKETING WEEKLY TASK LIST</t>
  </si>
  <si>
    <t>Task</t>
  </si>
  <si>
    <t>Owner(s)</t>
  </si>
  <si>
    <t>Due Date</t>
  </si>
  <si>
    <t>Category</t>
  </si>
  <si>
    <t>Row Labels</t>
  </si>
  <si>
    <t>Sum of Emails Sent</t>
  </si>
  <si>
    <t>Mail Date</t>
  </si>
  <si>
    <t>Promo</t>
  </si>
  <si>
    <t>Entmt</t>
  </si>
  <si>
    <t>Ghosted Patron Program</t>
  </si>
  <si>
    <t>Chris, Amanda, Mark</t>
  </si>
  <si>
    <t>Barcoded Email</t>
  </si>
  <si>
    <t>Deb, Chris, Angela</t>
  </si>
  <si>
    <t>Hotel Email Journey</t>
  </si>
  <si>
    <t xml:space="preserve">Pending Tony G implementation of FTP </t>
  </si>
  <si>
    <t>Tony, Deb, Chris</t>
  </si>
  <si>
    <t xml:space="preserve">How can we help move this forward? </t>
  </si>
  <si>
    <t>Awaiting word on new hardware - hold on food related details in email</t>
  </si>
  <si>
    <t>Hotel</t>
  </si>
  <si>
    <t>Chris, Angela, Lisa</t>
  </si>
  <si>
    <t>Append - Patron List Update</t>
  </si>
  <si>
    <t>Chris, Angela, Mark</t>
  </si>
  <si>
    <t>N/A</t>
  </si>
  <si>
    <t>GT Advertising? Plain Patorn List dump?</t>
  </si>
  <si>
    <t>180811ENT1 - Impractical Jokers</t>
  </si>
  <si>
    <t>180809ENT1 - Florida Georgia Line Shuttle</t>
  </si>
  <si>
    <t>180809ENT1 - Backstreet Boy 98 Shuttle</t>
  </si>
  <si>
    <t>180809HTL4 - Aug Hospitality V4 Reminder</t>
  </si>
  <si>
    <t>180809HTL3 - Aug Hospitality V3 Reminder</t>
  </si>
  <si>
    <t>180809HTL2 - Aug Hospitality V2 Reminder</t>
  </si>
  <si>
    <t>180809HTL1 - Aug Hospitality V1 Reminder</t>
  </si>
  <si>
    <t>180808ENT1 - Sep Entertainment Highlights</t>
  </si>
  <si>
    <t>180801PRM1 - Aug Birthday Celebration</t>
  </si>
  <si>
    <t>MOST RECENT EMAILS SENT - 8/2018</t>
  </si>
  <si>
    <t>(2) Level Up</t>
  </si>
  <si>
    <t>Pending Snapshot Approvals</t>
  </si>
  <si>
    <t>WinStar Email Marketing Executive Dashboard 8/28/2018</t>
  </si>
  <si>
    <t>180826PRM1 - Ready-Set-Bet</t>
  </si>
  <si>
    <t>180827PRM1 - Flash Play</t>
  </si>
  <si>
    <t>180821PRM1 - Labor Day no-host</t>
  </si>
  <si>
    <t>180821PRM1 - Labor Day Weekend</t>
  </si>
  <si>
    <t>180822PRM1 - Sept Promotional Highlights</t>
  </si>
  <si>
    <t>180823PRM1 - Tournevent RSVP</t>
  </si>
  <si>
    <t>180820HTL4 - September Hospitality V4</t>
  </si>
  <si>
    <t>180820HTL3 - September Hospitality V3</t>
  </si>
  <si>
    <t>180820HTL2 - September Hospitality V2</t>
  </si>
  <si>
    <t>180820HTL1 - September Hospitality V1</t>
  </si>
  <si>
    <t>180819PRM1 - WLDC</t>
  </si>
  <si>
    <t>180817ENT1 - Backstreet Boys Passport Offer</t>
  </si>
  <si>
    <t>180816ENT1 - FGL Passport Offer</t>
  </si>
  <si>
    <t>180821PRM1 - August Non-Responders</t>
  </si>
  <si>
    <t>180815PRM2 - Level Up Elite</t>
  </si>
  <si>
    <t>180815PRM1 - Level Up Premier</t>
  </si>
  <si>
    <t>180813CRD4 - Fallout Elite (L1)</t>
  </si>
  <si>
    <t>180813CRD3 - Fallout Premier (L2)</t>
  </si>
  <si>
    <t>180813CRD2 - Status Premier (L2)</t>
  </si>
  <si>
    <t>180813CRD1 - Status Base (WP)</t>
  </si>
  <si>
    <t>Golf</t>
  </si>
  <si>
    <t>Sept Birthday Greeting</t>
  </si>
  <si>
    <t>Pending Approval and Snapshot Approvals</t>
  </si>
  <si>
    <t>September Email Calendar</t>
  </si>
  <si>
    <t>Chris</t>
  </si>
  <si>
    <t>Awaiting Calendar upload/discussion</t>
  </si>
  <si>
    <t>Transition - email: data, reports to KC</t>
  </si>
  <si>
    <t>Transition - email: data, meetings, reports, etc for Epsilon</t>
  </si>
  <si>
    <t>Initial data and reports sent to KC, final unsub to be sent later</t>
  </si>
  <si>
    <t>Working with Epsilon on data outputs/requirements for analysis</t>
  </si>
  <si>
    <t>Josh, Mark, Todd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</si>
</sst>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m/d/yy;@"/>
    <numFmt numFmtId="168" formatCode="mm/d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3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9" fontId="0" fillId="0" borderId="0" xfId="2" applyFont="1"/>
    <xf numFmtId="0" fontId="0" fillId="3" borderId="0" xfId="0" applyFill="1"/>
    <xf numFmtId="0" fontId="2" fillId="3" borderId="0" xfId="0" applyFont="1" applyFill="1" applyAlignment="1"/>
    <xf numFmtId="0" fontId="4" fillId="2" borderId="3" xfId="0" applyFont="1" applyFill="1" applyBorder="1" applyAlignment="1"/>
    <xf numFmtId="0" fontId="0" fillId="4" borderId="0" xfId="0" applyFill="1"/>
    <xf numFmtId="0" fontId="0" fillId="5" borderId="6" xfId="0" applyFill="1" applyBorder="1"/>
    <xf numFmtId="0" fontId="0" fillId="5" borderId="0" xfId="0" applyFill="1" applyBorder="1"/>
    <xf numFmtId="0" fontId="2" fillId="3" borderId="0" xfId="0" applyFont="1" applyFill="1" applyBorder="1" applyAlignment="1"/>
    <xf numFmtId="22" fontId="0" fillId="0" borderId="0" xfId="0" applyNumberFormat="1"/>
    <xf numFmtId="0" fontId="6" fillId="0" borderId="0" xfId="0" applyFont="1"/>
    <xf numFmtId="0" fontId="4" fillId="2" borderId="2" xfId="0" applyFont="1" applyFill="1" applyBorder="1" applyAlignment="1"/>
    <xf numFmtId="0" fontId="5" fillId="2" borderId="2" xfId="0" applyFont="1" applyFill="1" applyBorder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8" fillId="2" borderId="1" xfId="0" applyFont="1" applyFill="1" applyBorder="1"/>
    <xf numFmtId="0" fontId="8" fillId="2" borderId="7" xfId="0" applyFont="1" applyFill="1" applyBorder="1" applyAlignment="1">
      <alignment horizontal="left" indent="1"/>
    </xf>
    <xf numFmtId="0" fontId="8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indent="1"/>
    </xf>
    <xf numFmtId="166" fontId="0" fillId="0" borderId="0" xfId="3" applyNumberFormat="1" applyFont="1"/>
    <xf numFmtId="166" fontId="6" fillId="0" borderId="0" xfId="3" applyNumberFormat="1" applyFont="1"/>
    <xf numFmtId="167" fontId="3" fillId="2" borderId="4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4" fillId="2" borderId="8" xfId="0" applyFont="1" applyFill="1" applyBorder="1" applyAlignment="1">
      <alignment horizontal="left" indent="1"/>
    </xf>
    <xf numFmtId="0" fontId="0" fillId="0" borderId="0" xfId="0" applyFont="1"/>
    <xf numFmtId="14" fontId="0" fillId="0" borderId="0" xfId="0" applyNumberFormat="1" applyFont="1"/>
    <xf numFmtId="49" fontId="0" fillId="0" borderId="0" xfId="0" applyNumberFormat="1" applyFont="1"/>
    <xf numFmtId="49" fontId="3" fillId="2" borderId="0" xfId="0" applyNumberFormat="1" applyFont="1" applyFill="1" applyBorder="1" applyAlignment="1">
      <alignment horizontal="left" wrapText="1" indent="1"/>
    </xf>
    <xf numFmtId="49" fontId="3" fillId="2" borderId="0" xfId="0" applyNumberFormat="1" applyFont="1" applyFill="1" applyBorder="1" applyAlignment="1">
      <alignment wrapText="1"/>
    </xf>
    <xf numFmtId="167" fontId="0" fillId="0" borderId="0" xfId="0" applyNumberFormat="1" applyFont="1"/>
    <xf numFmtId="168" fontId="3" fillId="2" borderId="0" xfId="0" applyNumberFormat="1" applyFont="1" applyFill="1" applyBorder="1" applyAlignment="1">
      <alignment horizontal="center" wrapText="1"/>
    </xf>
    <xf numFmtId="168" fontId="3" fillId="2" borderId="6" xfId="0" applyNumberFormat="1" applyFont="1" applyFill="1" applyBorder="1" applyAlignment="1">
      <alignment horizontal="center" wrapText="1"/>
    </xf>
    <xf numFmtId="49" fontId="3" fillId="2" borderId="0" xfId="0" applyNumberFormat="1" applyFont="1" applyFill="1" applyBorder="1" applyAlignment="1">
      <alignment wrapText="1"/>
    </xf>
    <xf numFmtId="49" fontId="3" fillId="2" borderId="0" xfId="0" applyNumberFormat="1" applyFont="1" applyFill="1" applyBorder="1" applyAlignment="1">
      <alignment wrapText="1"/>
    </xf>
    <xf numFmtId="0" fontId="12" fillId="0" borderId="0" xfId="0" applyFont="1"/>
    <xf numFmtId="49" fontId="3" fillId="2" borderId="0" xfId="0" applyNumberFormat="1" applyFont="1" applyFill="1" applyBorder="1" applyAlignment="1">
      <alignment wrapText="1"/>
    </xf>
    <xf numFmtId="0" fontId="0" fillId="0" borderId="1" xfId="0" applyBorder="1"/>
    <xf numFmtId="22" fontId="0" fillId="0" borderId="1" xfId="0" applyNumberFormat="1" applyBorder="1"/>
    <xf numFmtId="0" fontId="0" fillId="0" borderId="1" xfId="0" applyFont="1" applyBorder="1"/>
    <xf numFmtId="49" fontId="3" fillId="2" borderId="0" xfId="0" applyNumberFormat="1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3" fontId="3" fillId="2" borderId="0" xfId="0" applyNumberFormat="1" applyFont="1" applyFill="1" applyBorder="1" applyAlignment="1">
      <alignment horizontal="center" vertical="center"/>
    </xf>
    <xf numFmtId="0" fontId="0" fillId="0" borderId="6" xfId="0" applyBorder="1" applyAlignment="1"/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8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2" borderId="1" xfId="0" applyFont="1" applyFill="1" applyBorder="1" applyAlignment="1"/>
    <xf numFmtId="0" fontId="0" fillId="0" borderId="1" xfId="0" applyBorder="1" applyAlignment="1"/>
  </cellXfs>
  <cellStyles count="238">
    <cellStyle name="Comma" xfId="3" builtin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Normal" xfId="0" builtinId="0"/>
    <cellStyle name="Percent" xfId="2" builtinId="5"/>
  </cellStyles>
  <dxfs count="1">
    <dxf>
      <numFmt numFmtId="166" formatCode="_(* #,##0_);_(* \(#,##0\);_(* &quot;-&quot;??_);_(@_)"/>
    </dxf>
  </dxfs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Monthly Invoice Trends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6160159183642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MonthlyInvoice!$D$1</c:f>
              <c:strCache>
                <c:ptCount val="1"/>
                <c:pt idx="0">
                  <c:v>Invoice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275319567354966"/>
                  <c:y val="-0.087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14650934119961"/>
                  <c:y val="-0.08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58386038472845"/>
                  <c:y val="-0.0977079088890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34616751887014E-16"/>
                  <c:y val="-0.046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176991125776444"/>
                  <c:y val="-0.05486284289276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MonthlyInvoice!$C$2:$C$5</c:f>
              <c:strCache>
                <c:ptCount val="4"/>
                <c:pt idx="0">
                  <c:v>Apr 2018</c:v>
                </c:pt>
                <c:pt idx="1">
                  <c:v>May 2018</c:v>
                </c:pt>
                <c:pt idx="2">
                  <c:v>Jun 2018</c:v>
                </c:pt>
                <c:pt idx="3">
                  <c:v>Jul 2018</c:v>
                </c:pt>
              </c:strCache>
            </c:strRef>
          </c:cat>
          <c:val>
            <c:numRef>
              <c:f>MonthlyInvoice!$D$2:$D$5</c:f>
              <c:numCache>
                <c:formatCode>_("$"* #,##0.00_);_("$"* \(#,##0.00\);_("$"* "-"??_);_(@_)</c:formatCode>
                <c:ptCount val="4"/>
                <c:pt idx="0">
                  <c:v>35105.0</c:v>
                </c:pt>
                <c:pt idx="1">
                  <c:v>39451.25</c:v>
                </c:pt>
                <c:pt idx="2">
                  <c:v>40700.0</c:v>
                </c:pt>
                <c:pt idx="3">
                  <c:v>42920.0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81712136"/>
        <c:axId val="1782361720"/>
        <c:axId val="0"/>
      </c:bar3DChart>
      <c:catAx>
        <c:axId val="178171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2361720"/>
        <c:crosses val="autoZero"/>
        <c:auto val="1"/>
        <c:lblAlgn val="ctr"/>
        <c:lblOffset val="100"/>
        <c:noMultiLvlLbl val="0"/>
      </c:catAx>
      <c:valAx>
        <c:axId val="178236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171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b" anchorCtr="0"/>
          <a:lstStyle/>
          <a:p>
            <a:pPr>
              <a:defRPr sz="1800"/>
            </a:pPr>
            <a:r>
              <a:rPr lang="en-US" sz="1800"/>
              <a:t>Total  Emails Sent MTD</a:t>
            </a:r>
            <a:endParaRPr lang="en-US" sz="1800" baseline="0"/>
          </a:p>
        </c:rich>
      </c:tx>
      <c:layout>
        <c:manualLayout>
          <c:xMode val="edge"/>
          <c:yMode val="edge"/>
          <c:x val="0.256346252173024"/>
          <c:y val="0.065926476628669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291455159014214"/>
          <c:y val="0.219940981368056"/>
          <c:w val="0.918328313584101"/>
          <c:h val="0.269840737993067"/>
        </c:manualLayout>
      </c:layout>
      <c:bar3DChart>
        <c:barDir val="bar"/>
        <c:grouping val="stacked"/>
        <c:varyColors val="0"/>
        <c:ser>
          <c:idx val="0"/>
          <c:order val="0"/>
          <c:invertIfNegative val="0"/>
          <c:val>
            <c:numRef>
              <c:f>MostRecentEmails!$C$33</c:f>
              <c:numCache>
                <c:formatCode>_(* #,##0_);_(* \(#,##0\);_(* "-"??_);_(@_)</c:formatCode>
                <c:ptCount val="1"/>
                <c:pt idx="0">
                  <c:v>6.690436E6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82404232"/>
        <c:axId val="1782397976"/>
        <c:axId val="0"/>
      </c:bar3DChart>
      <c:catAx>
        <c:axId val="1782404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high"/>
        <c:crossAx val="1782397976"/>
        <c:crossesAt val="0.0"/>
        <c:auto val="1"/>
        <c:lblAlgn val="ctr"/>
        <c:lblOffset val="100"/>
        <c:noMultiLvlLbl val="0"/>
      </c:catAx>
      <c:valAx>
        <c:axId val="178239797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78240423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Emails Sent By Category MTD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dLbl>
          <c:idx val="0"/>
          <c:layout>
            <c:manualLayout>
              <c:x val="-0.188888888888889"/>
              <c:y val="-0.0046296296296296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0.241666666666667"/>
              <c:y val="0.0277777777777778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dLbl>
          <c:idx val="0"/>
          <c:layout>
            <c:manualLayout>
              <c:x val="-0.272222222222222"/>
              <c:y val="-0.0648148148148149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dLbl>
          <c:idx val="0"/>
          <c:layout>
            <c:manualLayout>
              <c:x val="0.118840579710145"/>
              <c:y val="0.19207143467619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0.191304347826087"/>
              <c:y val="0.174204324473755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0.243478260869565"/>
              <c:y val="-0.129536548967664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0.304347826086957"/>
              <c:y val="-0.0938023285627915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9"/>
        <c:dLbl>
          <c:idx val="0"/>
          <c:layout>
            <c:manualLayout>
              <c:x val="0.136231884057971"/>
              <c:y val="-0.129536548967664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0"/>
        <c:dLbl>
          <c:idx val="0"/>
          <c:layout>
            <c:manualLayout>
              <c:x val="-0.179710144927536"/>
              <c:y val="-0.13847010406888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"/>
        <c:dLbl>
          <c:idx val="0"/>
          <c:layout>
            <c:manualLayout>
              <c:x val="0.32463768115942"/>
              <c:y val="0.562813619661981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"/>
        <c:dLbl>
          <c:idx val="0"/>
          <c:layout>
            <c:manualLayout>
              <c:x val="0.318840579710145"/>
              <c:y val="0.49581230811761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3"/>
        <c:dLbl>
          <c:idx val="0"/>
          <c:layout>
            <c:manualLayout>
              <c:x val="0.333333333333333"/>
              <c:y val="0.41987708975725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4"/>
        <c:dLbl>
          <c:idx val="0"/>
          <c:layout>
            <c:manualLayout>
              <c:x val="0.365217391304348"/>
              <c:y val="0.308207650992029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dLbl>
          <c:idx val="0"/>
          <c:layout>
            <c:manualLayout>
              <c:x val="0.00289855072463768"/>
              <c:y val="-0.13400332651827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dLbl>
          <c:idx val="0"/>
          <c:layout>
            <c:manualLayout>
              <c:x val="0.0869565217391304"/>
              <c:y val="-0.058068459872686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dLbl>
          <c:idx val="0"/>
          <c:layout>
            <c:manualLayout>
              <c:x val="0.00289855072463768"/>
              <c:y val="-0.13400332651827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dLbl>
          <c:idx val="0"/>
          <c:layout>
            <c:manualLayout>
              <c:x val="0.0869565217391304"/>
              <c:y val="-0.058068459872686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8514836356969"/>
          <c:y val="0.212463560327515"/>
          <c:w val="0.807849976062177"/>
          <c:h val="0.5432521394205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MostRecentEmailPivot!$B$3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0100360578148026"/>
                  <c:y val="0.3677910961367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815204208715433"/>
                  <c:y val="0.2484209662171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568099127396805"/>
                  <c:y val="0.2432905345990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5.29962229999531E-6"/>
                  <c:y val="0.45402711799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517484796935959"/>
                  <c:y val="0.612193468337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MostRecentEmailPivot!$A$4:$A$8</c:f>
              <c:strCache>
                <c:ptCount val="5"/>
                <c:pt idx="0">
                  <c:v>Entmt</c:v>
                </c:pt>
                <c:pt idx="1">
                  <c:v>Golf</c:v>
                </c:pt>
                <c:pt idx="2">
                  <c:v>Hotel</c:v>
                </c:pt>
                <c:pt idx="3">
                  <c:v>Promo</c:v>
                </c:pt>
                <c:pt idx="4">
                  <c:v>Total</c:v>
                </c:pt>
              </c:strCache>
            </c:strRef>
          </c:cat>
          <c:val>
            <c:numRef>
              <c:f>MostRecentEmailPivot!$B$4:$B$8</c:f>
              <c:numCache>
                <c:formatCode>_(* #,##0_);_(* \(#,##0\);_(* "-"??_);_(@_)</c:formatCode>
                <c:ptCount val="5"/>
                <c:pt idx="0">
                  <c:v>2.427916E6</c:v>
                </c:pt>
                <c:pt idx="1">
                  <c:v>145895.0</c:v>
                </c:pt>
                <c:pt idx="2">
                  <c:v>198196.0</c:v>
                </c:pt>
                <c:pt idx="3">
                  <c:v>3.918429E6</c:v>
                </c:pt>
                <c:pt idx="4">
                  <c:v>6.690436E6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784241032"/>
        <c:axId val="1784244008"/>
        <c:axId val="0"/>
      </c:bar3DChart>
      <c:catAx>
        <c:axId val="178424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244008"/>
        <c:crosses val="autoZero"/>
        <c:auto val="1"/>
        <c:lblAlgn val="ctr"/>
        <c:lblOffset val="100"/>
        <c:noMultiLvlLbl val="0"/>
      </c:catAx>
      <c:valAx>
        <c:axId val="178424400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78424103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>
      <a:solidFill>
        <a:schemeClr val="bg1"/>
      </a:solidFill>
    </a:ln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187323</xdr:colOff>
      <xdr:row>32</xdr:row>
      <xdr:rowOff>85724</xdr:rowOff>
    </xdr:from>
    <xdr:to>
      <xdr:col>4</xdr:col>
      <xdr:colOff>619124</xdr:colOff>
      <xdr:row>46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257175</xdr:colOff>
      <xdr:row>32</xdr:row>
      <xdr:rowOff>76199</xdr:rowOff>
    </xdr:from>
    <xdr:to>
      <xdr:col>8</xdr:col>
      <xdr:colOff>1019175</xdr:colOff>
      <xdr:row>46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19</xdr:row>
      <xdr:rowOff>14286</xdr:rowOff>
    </xdr:from>
    <xdr:to>
      <xdr:col>8</xdr:col>
      <xdr:colOff>1028700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Grommesh" refreshedDate="43339.93204363426" createdVersion="4" refreshedVersion="4" minRefreshableVersion="3" recordCount="31">
  <cacheSource type="worksheet">
    <worksheetSource ref="C1:D32" sheet="MostRecentEmails"/>
  </cacheSource>
  <cacheFields count="2">
    <cacheField name="Emails Sent" numFmtId="0">
      <sharedItems containsSemiMixedTypes="0" containsString="0" containsNumber="1" containsInteger="1" minValue="104" maxValue="1247027"/>
    </cacheField>
    <cacheField name="Category" numFmtId="0">
      <sharedItems count="5">
        <s v="Promo"/>
        <s v="Hotel"/>
        <s v="Golf"/>
        <s v="Entmt"/>
        <s v="Onlin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n v="1247027"/>
    <x v="0"/>
  </r>
  <r>
    <n v="1243065"/>
    <x v="0"/>
  </r>
  <r>
    <n v="1727"/>
    <x v="1"/>
  </r>
  <r>
    <n v="2606"/>
    <x v="1"/>
  </r>
  <r>
    <n v="1244819"/>
    <x v="0"/>
  </r>
  <r>
    <n v="35493"/>
    <x v="0"/>
  </r>
  <r>
    <n v="456"/>
    <x v="0"/>
  </r>
  <r>
    <n v="39292"/>
    <x v="1"/>
  </r>
  <r>
    <n v="39399"/>
    <x v="1"/>
  </r>
  <r>
    <n v="9253"/>
    <x v="1"/>
  </r>
  <r>
    <n v="9413"/>
    <x v="1"/>
  </r>
  <r>
    <n v="145895"/>
    <x v="2"/>
  </r>
  <r>
    <n v="2811"/>
    <x v="3"/>
  </r>
  <r>
    <n v="2981"/>
    <x v="3"/>
  </r>
  <r>
    <n v="1927"/>
    <x v="3"/>
  </r>
  <r>
    <n v="1814"/>
    <x v="3"/>
  </r>
  <r>
    <n v="104"/>
    <x v="0"/>
  </r>
  <r>
    <n v="263"/>
    <x v="0"/>
  </r>
  <r>
    <n v="214"/>
    <x v="0"/>
  </r>
  <r>
    <n v="565"/>
    <x v="0"/>
  </r>
  <r>
    <n v="368"/>
    <x v="0"/>
  </r>
  <r>
    <n v="30016"/>
    <x v="0"/>
  </r>
  <r>
    <n v="1171404"/>
    <x v="3"/>
  </r>
  <r>
    <n v="1939"/>
    <x v="3"/>
  </r>
  <r>
    <n v="2983"/>
    <x v="3"/>
  </r>
  <r>
    <n v="39036"/>
    <x v="1"/>
  </r>
  <r>
    <n v="39283"/>
    <x v="1"/>
  </r>
  <r>
    <n v="9029"/>
    <x v="1"/>
  </r>
  <r>
    <n v="9158"/>
    <x v="1"/>
  </r>
  <r>
    <n v="1242057"/>
    <x v="3"/>
  </r>
  <r>
    <n v="11603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grandTotalCaption="Total" updatedVersion="4" minRefreshableVersion="3" useAutoFormatting="1" itemPrintTitles="1" createdVersion="4" indent="0" outline="1" outlineData="1" gridDropZones="1" multipleFieldFilters="0">
  <location ref="A2:B8" firstHeaderRow="2" firstDataRow="2" firstDataCol="1"/>
  <pivotFields count="2">
    <pivotField dataField="1" numFmtId="166" showAll="0"/>
    <pivotField axis="axisRow" showAll="0">
      <items count="6">
        <item x="3"/>
        <item x="2"/>
        <item x="1"/>
        <item x="0"/>
        <item m="1"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Emails Sent" fld="0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A1:J31"/>
  <sheetViews>
    <sheetView tabSelected="1" zoomScale="125" zoomScaleNormal="125" zoomScalePageLayoutView="125" workbookViewId="0">
      <selection activeCell="H15" sqref="H15"/>
    </sheetView>
  </sheetViews>
  <sheetFormatPr baseColWidth="10" defaultColWidth="8.83203125" defaultRowHeight="14" x14ac:dyDescent="0"/>
  <cols>
    <col min="1" max="1" width="3.33203125" style="6" customWidth="1"/>
    <col min="2" max="2" width="49.6640625" style="6" customWidth="1"/>
    <col min="3" max="3" width="19.6640625" style="6" customWidth="1"/>
    <col min="4" max="4" width="15.83203125" style="6" customWidth="1"/>
    <col min="5" max="5" width="9.5" style="6" customWidth="1"/>
    <col min="6" max="6" width="16.5" style="6" customWidth="1"/>
    <col min="7" max="7" width="20.1640625" style="6" customWidth="1"/>
    <col min="8" max="8" width="17.5" style="6" customWidth="1"/>
    <col min="9" max="9" width="15.5" style="6" customWidth="1"/>
    <col min="10" max="10" width="3.33203125" style="6" customWidth="1"/>
    <col min="11" max="16384" width="8.83203125" style="6"/>
  </cols>
  <sheetData>
    <row r="1" spans="1:10" ht="30">
      <c r="A1" s="9"/>
      <c r="B1" s="48" t="s">
        <v>69</v>
      </c>
      <c r="C1" s="49"/>
      <c r="D1" s="49"/>
      <c r="E1" s="49"/>
      <c r="F1" s="49"/>
      <c r="G1" s="49"/>
      <c r="H1" s="49"/>
      <c r="I1" s="50"/>
      <c r="J1" s="9"/>
    </row>
    <row r="4" spans="1:10" ht="20">
      <c r="A4" s="10"/>
      <c r="B4" s="16" t="s">
        <v>32</v>
      </c>
      <c r="C4" s="15"/>
      <c r="D4" s="15"/>
      <c r="E4" s="15"/>
      <c r="F4" s="15"/>
      <c r="G4" s="15"/>
      <c r="H4" s="15"/>
      <c r="I4" s="8"/>
    </row>
    <row r="5" spans="1:10" ht="15">
      <c r="A5" s="10"/>
      <c r="B5" s="20" t="s">
        <v>0</v>
      </c>
      <c r="C5" s="53" t="s">
        <v>33</v>
      </c>
      <c r="D5" s="54"/>
      <c r="E5" s="54"/>
      <c r="F5" s="54"/>
      <c r="G5" s="19" t="s">
        <v>34</v>
      </c>
      <c r="H5" s="21" t="s">
        <v>35</v>
      </c>
      <c r="I5" s="22" t="s">
        <v>39</v>
      </c>
    </row>
    <row r="6" spans="1:10" ht="15.75" customHeight="1">
      <c r="A6" s="11"/>
      <c r="B6" s="32"/>
      <c r="C6" s="44"/>
      <c r="D6" s="45"/>
      <c r="E6" s="45"/>
      <c r="F6" s="45"/>
      <c r="G6" s="33"/>
      <c r="H6" s="35"/>
      <c r="I6" s="36"/>
    </row>
    <row r="7" spans="1:10" ht="15.75" customHeight="1">
      <c r="A7" s="11"/>
      <c r="B7" s="32" t="str">
        <f>WeeklyHeadlines!B2</f>
        <v>(2) Level Up</v>
      </c>
      <c r="C7" s="44" t="str">
        <f>WeeklyHeadlines!C2</f>
        <v>Pending Snapshot Approvals</v>
      </c>
      <c r="D7" s="45"/>
      <c r="E7" s="45"/>
      <c r="F7" s="45"/>
      <c r="G7" s="37" t="str">
        <f>WeeklyHeadlines!D2</f>
        <v>Chris, Angela, Lisa</v>
      </c>
      <c r="H7" s="35">
        <f>WeeklyHeadlines!E2</f>
        <v>43342</v>
      </c>
      <c r="I7" s="36">
        <f>WeeklyHeadlines!F2</f>
        <v>43343</v>
      </c>
    </row>
    <row r="8" spans="1:10" ht="15.75" customHeight="1">
      <c r="A8" s="11"/>
      <c r="B8" s="32" t="str">
        <f>WeeklyHeadlines!B3</f>
        <v>Sept Birthday Greeting</v>
      </c>
      <c r="C8" s="44" t="str">
        <f>WeeklyHeadlines!C3</f>
        <v>Pending Approval and Snapshot Approvals</v>
      </c>
      <c r="D8" s="45"/>
      <c r="E8" s="45"/>
      <c r="F8" s="45"/>
      <c r="G8" s="37" t="str">
        <f>WeeklyHeadlines!D3</f>
        <v>Chris, Angela, Lisa</v>
      </c>
      <c r="H8" s="35">
        <f>WeeklyHeadlines!E3</f>
        <v>43341</v>
      </c>
      <c r="I8" s="36">
        <f>WeeklyHeadlines!F3</f>
        <v>43344</v>
      </c>
    </row>
    <row r="9" spans="1:10" ht="15.75" customHeight="1">
      <c r="B9" s="32" t="str">
        <f>WeeklyHeadlines!B4</f>
        <v>September Email Calendar</v>
      </c>
      <c r="C9" s="44" t="str">
        <f>WeeklyHeadlines!C4</f>
        <v>Awaiting Calendar upload/discussion</v>
      </c>
      <c r="D9" s="45"/>
      <c r="E9" s="45"/>
      <c r="F9" s="45"/>
      <c r="G9" s="40" t="str">
        <f>WeeklyHeadlines!D4</f>
        <v>Chris</v>
      </c>
      <c r="H9" s="35">
        <f>WeeklyHeadlines!E4</f>
        <v>43340</v>
      </c>
      <c r="I9" s="36"/>
    </row>
    <row r="10" spans="1:10" ht="15.75" customHeight="1">
      <c r="B10" s="32" t="str">
        <f>WeeklyHeadlines!B5</f>
        <v>Transition - email: data, reports to KC</v>
      </c>
      <c r="C10" s="44" t="str">
        <f>WeeklyHeadlines!C5</f>
        <v>Initial data and reports sent to KC, final unsub to be sent later</v>
      </c>
      <c r="D10" s="45"/>
      <c r="E10" s="45"/>
      <c r="F10" s="45"/>
      <c r="G10" s="40"/>
      <c r="H10" s="35"/>
      <c r="I10" s="36"/>
    </row>
    <row r="11" spans="1:10" ht="15.75" customHeight="1">
      <c r="B11" s="32" t="str">
        <f>WeeklyHeadlines!B6</f>
        <v>Transition - email: data, meetings, reports, etc for Epsilon</v>
      </c>
      <c r="C11" s="44" t="str">
        <f>WeeklyHeadlines!C6</f>
        <v>Working with Epsilon on data outputs/requirements for analysis</v>
      </c>
      <c r="D11" s="45"/>
      <c r="E11" s="45"/>
      <c r="F11" s="45"/>
      <c r="G11" s="40"/>
      <c r="H11" s="35"/>
      <c r="I11" s="36"/>
    </row>
    <row r="12" spans="1:10" ht="15.75" customHeight="1">
      <c r="B12" s="32" t="str">
        <f>WeeklyHeadlines!B7</f>
        <v>Ghosted Patron Program</v>
      </c>
      <c r="C12" s="44" t="str">
        <f>WeeklyHeadlines!C7</f>
        <v xml:space="preserve">How can we help move this forward? </v>
      </c>
      <c r="D12" s="45"/>
      <c r="E12" s="45"/>
      <c r="F12" s="45"/>
      <c r="G12" s="40" t="str">
        <f>WeeklyHeadlines!D7</f>
        <v>Chris, Amanda, Mark</v>
      </c>
      <c r="H12" s="35">
        <f>WeeklyHeadlines!E7</f>
        <v>43326</v>
      </c>
      <c r="I12" s="36" t="s">
        <v>55</v>
      </c>
    </row>
    <row r="13" spans="1:10" ht="15.75" customHeight="1">
      <c r="B13" s="32" t="str">
        <f>WeeklyHeadlines!B8</f>
        <v>Barcoded Email</v>
      </c>
      <c r="C13" s="44" t="str">
        <f>WeeklyHeadlines!C8</f>
        <v>Awaiting word on new hardware - hold on food related details in email</v>
      </c>
      <c r="D13" s="45"/>
      <c r="E13" s="45"/>
      <c r="F13" s="45"/>
      <c r="G13" s="40" t="str">
        <f>WeeklyHeadlines!D8</f>
        <v>Deb, Chris, Angela</v>
      </c>
      <c r="H13" s="35"/>
      <c r="I13" s="36" t="s">
        <v>55</v>
      </c>
    </row>
    <row r="14" spans="1:10" ht="15.75" customHeight="1">
      <c r="B14" s="32" t="str">
        <f>WeeklyHeadlines!B9</f>
        <v>Hotel Email Journey</v>
      </c>
      <c r="C14" s="44" t="str">
        <f>WeeklyHeadlines!C9</f>
        <v xml:space="preserve">Pending Tony G implementation of FTP </v>
      </c>
      <c r="D14" s="45"/>
      <c r="E14" s="45"/>
      <c r="F14" s="45"/>
      <c r="G14" s="40" t="str">
        <f>WeeklyHeadlines!D9</f>
        <v>Tony, Deb, Chris</v>
      </c>
      <c r="H14" s="35"/>
      <c r="I14" s="36" t="s">
        <v>55</v>
      </c>
    </row>
    <row r="15" spans="1:10" ht="15.75" customHeight="1">
      <c r="B15" s="32" t="str">
        <f>WeeklyHeadlines!B10</f>
        <v>Append - Patron List Update</v>
      </c>
      <c r="C15" s="44" t="str">
        <f>WeeklyHeadlines!C10</f>
        <v>GT Advertising? Plain Patorn List dump?</v>
      </c>
      <c r="D15" s="45"/>
      <c r="E15" s="45"/>
      <c r="F15" s="45"/>
      <c r="G15" s="40" t="str">
        <f>WeeklyHeadlines!D10</f>
        <v>Chris, Angela, Mark</v>
      </c>
      <c r="H15" s="35">
        <f>WeeklyHeadlines!E7</f>
        <v>43326</v>
      </c>
      <c r="I15" s="36" t="str">
        <f>WeeklyHeadlines!F7</f>
        <v>N/A</v>
      </c>
    </row>
    <row r="16" spans="1:10" ht="15.75" customHeight="1">
      <c r="B16" s="32"/>
      <c r="C16" s="44"/>
      <c r="D16" s="45"/>
      <c r="E16" s="45"/>
      <c r="F16" s="45"/>
      <c r="G16" s="40"/>
      <c r="H16" s="35"/>
      <c r="I16" s="36"/>
    </row>
    <row r="17" spans="2:9" ht="15.75" customHeight="1">
      <c r="B17" s="32"/>
      <c r="C17" s="44"/>
      <c r="D17" s="45"/>
      <c r="E17" s="45"/>
      <c r="F17" s="45"/>
      <c r="G17" s="37"/>
      <c r="H17" s="35"/>
      <c r="I17" s="36"/>
    </row>
    <row r="18" spans="2:9" ht="15.75" customHeight="1">
      <c r="B18" s="32"/>
      <c r="C18" s="44"/>
      <c r="D18" s="45"/>
      <c r="E18" s="45"/>
      <c r="F18" s="45"/>
      <c r="G18" s="38"/>
      <c r="H18" s="35"/>
      <c r="I18" s="36"/>
    </row>
    <row r="19" spans="2:9" ht="20">
      <c r="B19" s="12"/>
      <c r="C19" s="12"/>
      <c r="D19" s="7"/>
    </row>
    <row r="20" spans="2:9" ht="20">
      <c r="B20" s="28" t="s">
        <v>66</v>
      </c>
      <c r="C20" s="15"/>
      <c r="D20" s="15"/>
      <c r="E20" s="8"/>
    </row>
    <row r="21" spans="2:9" ht="15">
      <c r="B21" s="20" t="s">
        <v>0</v>
      </c>
      <c r="C21" s="21" t="s">
        <v>30</v>
      </c>
      <c r="D21" s="51" t="s">
        <v>31</v>
      </c>
      <c r="E21" s="52"/>
    </row>
    <row r="22" spans="2:9" ht="15">
      <c r="B22" s="23" t="str">
        <f>MostRecentEmails!A2</f>
        <v>180827PRM1 - Flash Play</v>
      </c>
      <c r="C22" s="26">
        <f>MostRecentEmails!B2</f>
        <v>43339.62777777778</v>
      </c>
      <c r="D22" s="46">
        <f>MostRecentEmails!C2</f>
        <v>1247027</v>
      </c>
      <c r="E22" s="47"/>
    </row>
    <row r="23" spans="2:9" ht="15">
      <c r="B23" s="23" t="str">
        <f>MostRecentEmails!A3</f>
        <v>180826PRM1 - Ready-Set-Bet</v>
      </c>
      <c r="C23" s="26">
        <f>MostRecentEmails!B3</f>
        <v>43338.62777777778</v>
      </c>
      <c r="D23" s="46">
        <f>MostRecentEmails!C3</f>
        <v>1243065</v>
      </c>
      <c r="E23" s="47"/>
    </row>
    <row r="24" spans="2:9" ht="15">
      <c r="B24" s="23" t="str">
        <f>MostRecentEmails!A4</f>
        <v>180821PRM1 - Labor Day no-host</v>
      </c>
      <c r="C24" s="26">
        <f>MostRecentEmails!B4</f>
        <v>43334.654861111114</v>
      </c>
      <c r="D24" s="46">
        <f>MostRecentEmails!C4</f>
        <v>1727</v>
      </c>
      <c r="E24" s="47"/>
    </row>
    <row r="25" spans="2:9" ht="15">
      <c r="B25" s="23" t="str">
        <f>MostRecentEmails!A5</f>
        <v>180821PRM1 - Labor Day Weekend</v>
      </c>
      <c r="C25" s="26">
        <f>MostRecentEmails!B5</f>
        <v>43334.654861111114</v>
      </c>
      <c r="D25" s="46">
        <f>MostRecentEmails!C5</f>
        <v>2606</v>
      </c>
      <c r="E25" s="47"/>
    </row>
    <row r="26" spans="2:9" ht="15">
      <c r="B26" s="23" t="str">
        <f>MostRecentEmails!A6</f>
        <v>180822PRM1 - Sept Promotional Highlights</v>
      </c>
      <c r="C26" s="26">
        <f>MostRecentEmails!B6</f>
        <v>43334.628472222219</v>
      </c>
      <c r="D26" s="46">
        <f>MostRecentEmails!C6</f>
        <v>1244819</v>
      </c>
      <c r="E26" s="47"/>
    </row>
    <row r="27" spans="2:9" ht="15">
      <c r="B27" s="23" t="str">
        <f>MostRecentEmails!A7</f>
        <v>180821PRM1 - August Non-Responders</v>
      </c>
      <c r="C27" s="26">
        <f>MostRecentEmails!B7</f>
        <v>43333.626388888886</v>
      </c>
      <c r="D27" s="46">
        <f>MostRecentEmails!C7</f>
        <v>35493</v>
      </c>
      <c r="E27" s="47"/>
    </row>
    <row r="28" spans="2:9" ht="15">
      <c r="B28" s="23" t="str">
        <f>MostRecentEmails!A8</f>
        <v>180823PRM1 - Tournevent RSVP</v>
      </c>
      <c r="C28" s="26">
        <f>MostRecentEmails!B8</f>
        <v>43333.625694444447</v>
      </c>
      <c r="D28" s="46">
        <f>MostRecentEmails!C8</f>
        <v>456</v>
      </c>
      <c r="E28" s="47"/>
    </row>
    <row r="29" spans="2:9" ht="15">
      <c r="B29" s="23" t="str">
        <f>MostRecentEmails!A9</f>
        <v>180820HTL4 - September Hospitality V4</v>
      </c>
      <c r="C29" s="26">
        <f>MostRecentEmails!B9</f>
        <v>43333.366666666669</v>
      </c>
      <c r="D29" s="46">
        <f>MostRecentEmails!C9</f>
        <v>39292</v>
      </c>
      <c r="E29" s="47"/>
    </row>
    <row r="30" spans="2:9" ht="15">
      <c r="B30" s="23" t="str">
        <f>MostRecentEmails!A10</f>
        <v>180820HTL3 - September Hospitality V3</v>
      </c>
      <c r="C30" s="26">
        <f>MostRecentEmails!B10</f>
        <v>43333.366666666669</v>
      </c>
      <c r="D30" s="46">
        <f>MostRecentEmails!C10</f>
        <v>39399</v>
      </c>
      <c r="E30" s="47"/>
    </row>
    <row r="31" spans="2:9" ht="15">
      <c r="B31" s="23" t="str">
        <f>MostRecentEmails!A11</f>
        <v>180820HTL2 - September Hospitality V2</v>
      </c>
      <c r="C31" s="26">
        <f>MostRecentEmails!B11</f>
        <v>43333.365972222222</v>
      </c>
      <c r="D31" s="46">
        <f>MostRecentEmails!C11</f>
        <v>9253</v>
      </c>
      <c r="E31" s="47"/>
    </row>
  </sheetData>
  <mergeCells count="26">
    <mergeCell ref="B1:I1"/>
    <mergeCell ref="D31:E31"/>
    <mergeCell ref="D28:E28"/>
    <mergeCell ref="D29:E29"/>
    <mergeCell ref="D30:E30"/>
    <mergeCell ref="D21:E21"/>
    <mergeCell ref="D22:E22"/>
    <mergeCell ref="D23:E23"/>
    <mergeCell ref="D24:E24"/>
    <mergeCell ref="D25:E25"/>
    <mergeCell ref="C14:F14"/>
    <mergeCell ref="C5:F5"/>
    <mergeCell ref="C6:F6"/>
    <mergeCell ref="C7:F7"/>
    <mergeCell ref="C16:F16"/>
    <mergeCell ref="C17:F17"/>
    <mergeCell ref="C8:F8"/>
    <mergeCell ref="C9:F9"/>
    <mergeCell ref="D26:E26"/>
    <mergeCell ref="D27:E27"/>
    <mergeCell ref="C10:F10"/>
    <mergeCell ref="C11:F11"/>
    <mergeCell ref="C12:F12"/>
    <mergeCell ref="C13:F13"/>
    <mergeCell ref="C15:F15"/>
    <mergeCell ref="C18:F18"/>
  </mergeCells>
  <phoneticPr fontId="11" type="noConversion"/>
  <pageMargins left="0" right="0" top="0" bottom="0" header="0" footer="0"/>
  <pageSetup scale="70" orientation="landscape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opLeftCell="A2" workbookViewId="0">
      <selection activeCell="A4" sqref="A4"/>
    </sheetView>
  </sheetViews>
  <sheetFormatPr baseColWidth="10" defaultColWidth="8.83203125" defaultRowHeight="14" x14ac:dyDescent="0"/>
  <cols>
    <col min="1" max="1" width="15.83203125" customWidth="1"/>
    <col min="2" max="2" width="9.83203125" customWidth="1"/>
    <col min="3" max="3" width="11.5" customWidth="1"/>
    <col min="4" max="5" width="9" customWidth="1"/>
    <col min="6" max="6" width="11.33203125" bestFit="1" customWidth="1"/>
  </cols>
  <sheetData>
    <row r="2" spans="1:2">
      <c r="A2" s="17" t="s">
        <v>38</v>
      </c>
    </row>
    <row r="3" spans="1:2">
      <c r="A3" s="17" t="s">
        <v>37</v>
      </c>
      <c r="B3" t="s">
        <v>28</v>
      </c>
    </row>
    <row r="4" spans="1:2">
      <c r="A4" s="18" t="s">
        <v>41</v>
      </c>
      <c r="B4" s="27">
        <v>2427916</v>
      </c>
    </row>
    <row r="5" spans="1:2">
      <c r="A5" s="18" t="s">
        <v>90</v>
      </c>
      <c r="B5" s="27">
        <v>145895</v>
      </c>
    </row>
    <row r="6" spans="1:2">
      <c r="A6" s="18" t="s">
        <v>51</v>
      </c>
      <c r="B6" s="27">
        <v>198196</v>
      </c>
    </row>
    <row r="7" spans="1:2">
      <c r="A7" s="18" t="s">
        <v>40</v>
      </c>
      <c r="B7" s="27">
        <v>3918429</v>
      </c>
    </row>
    <row r="8" spans="1:2">
      <c r="A8" s="18" t="s">
        <v>28</v>
      </c>
      <c r="B8" s="27">
        <v>6690436</v>
      </c>
    </row>
    <row r="15" spans="1:2">
      <c r="B15" s="27"/>
    </row>
    <row r="16" spans="1:2">
      <c r="B16" s="27"/>
    </row>
    <row r="17" spans="2:2">
      <c r="B17" s="27"/>
    </row>
    <row r="18" spans="2:2">
      <c r="B18" s="27"/>
    </row>
    <row r="19" spans="2:2">
      <c r="B19" s="27"/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25" zoomScaleNormal="125" zoomScalePageLayoutView="125" workbookViewId="0">
      <selection activeCell="D24" sqref="D24"/>
    </sheetView>
  </sheetViews>
  <sheetFormatPr baseColWidth="10" defaultColWidth="8.83203125" defaultRowHeight="14" x14ac:dyDescent="0"/>
  <cols>
    <col min="1" max="1" width="45.83203125" bestFit="1" customWidth="1"/>
    <col min="2" max="2" width="15.83203125" bestFit="1" customWidth="1"/>
    <col min="3" max="3" width="15.83203125" style="24" bestFit="1" customWidth="1"/>
    <col min="4" max="4" width="8.83203125" bestFit="1" customWidth="1"/>
  </cols>
  <sheetData>
    <row r="1" spans="1:4" s="14" customFormat="1">
      <c r="A1" s="14" t="s">
        <v>29</v>
      </c>
      <c r="B1" s="14" t="s">
        <v>30</v>
      </c>
      <c r="C1" s="25" t="s">
        <v>31</v>
      </c>
      <c r="D1" s="14" t="s">
        <v>36</v>
      </c>
    </row>
    <row r="2" spans="1:4" s="14" customFormat="1">
      <c r="A2" t="s">
        <v>71</v>
      </c>
      <c r="B2" s="13">
        <v>43339.62777777778</v>
      </c>
      <c r="C2">
        <v>1247027</v>
      </c>
      <c r="D2" s="29" t="s">
        <v>40</v>
      </c>
    </row>
    <row r="3" spans="1:4" s="14" customFormat="1">
      <c r="A3" t="s">
        <v>70</v>
      </c>
      <c r="B3" s="13">
        <v>43338.62777777778</v>
      </c>
      <c r="C3">
        <v>1243065</v>
      </c>
      <c r="D3" s="29" t="s">
        <v>40</v>
      </c>
    </row>
    <row r="4" spans="1:4" s="14" customFormat="1">
      <c r="A4" t="s">
        <v>72</v>
      </c>
      <c r="B4" s="13">
        <v>43334.654861111114</v>
      </c>
      <c r="C4">
        <v>1727</v>
      </c>
      <c r="D4" s="39" t="s">
        <v>51</v>
      </c>
    </row>
    <row r="5" spans="1:4" s="14" customFormat="1">
      <c r="A5" t="s">
        <v>73</v>
      </c>
      <c r="B5" s="13">
        <v>43334.654861111114</v>
      </c>
      <c r="C5">
        <v>2606</v>
      </c>
      <c r="D5" s="39" t="s">
        <v>51</v>
      </c>
    </row>
    <row r="6" spans="1:4" s="14" customFormat="1">
      <c r="A6" t="s">
        <v>74</v>
      </c>
      <c r="B6" s="13">
        <v>43334.628472222219</v>
      </c>
      <c r="C6">
        <v>1244819</v>
      </c>
      <c r="D6" s="29" t="s">
        <v>40</v>
      </c>
    </row>
    <row r="7" spans="1:4" s="14" customFormat="1">
      <c r="A7" t="s">
        <v>83</v>
      </c>
      <c r="B7" s="13">
        <v>43333.626388888886</v>
      </c>
      <c r="C7">
        <v>35493</v>
      </c>
      <c r="D7" s="29" t="s">
        <v>40</v>
      </c>
    </row>
    <row r="8" spans="1:4" s="14" customFormat="1">
      <c r="A8" t="s">
        <v>75</v>
      </c>
      <c r="B8" s="13">
        <v>43333.625694444447</v>
      </c>
      <c r="C8">
        <v>456</v>
      </c>
      <c r="D8" s="29" t="s">
        <v>40</v>
      </c>
    </row>
    <row r="9" spans="1:4" s="14" customFormat="1">
      <c r="A9" t="s">
        <v>76</v>
      </c>
      <c r="B9" s="13">
        <v>43333.366666666669</v>
      </c>
      <c r="C9">
        <v>39292</v>
      </c>
      <c r="D9" s="39" t="s">
        <v>51</v>
      </c>
    </row>
    <row r="10" spans="1:4" s="14" customFormat="1">
      <c r="A10" t="s">
        <v>77</v>
      </c>
      <c r="B10" s="13">
        <v>43333.366666666669</v>
      </c>
      <c r="C10">
        <v>39399</v>
      </c>
      <c r="D10" s="39" t="s">
        <v>51</v>
      </c>
    </row>
    <row r="11" spans="1:4" s="14" customFormat="1">
      <c r="A11" t="s">
        <v>78</v>
      </c>
      <c r="B11" s="13">
        <v>43333.365972222222</v>
      </c>
      <c r="C11">
        <v>9253</v>
      </c>
      <c r="D11" s="39" t="s">
        <v>51</v>
      </c>
    </row>
    <row r="12" spans="1:4" s="14" customFormat="1">
      <c r="A12" t="s">
        <v>79</v>
      </c>
      <c r="B12" s="13">
        <v>43333.365972222222</v>
      </c>
      <c r="C12">
        <v>9413</v>
      </c>
      <c r="D12" s="39" t="s">
        <v>51</v>
      </c>
    </row>
    <row r="13" spans="1:4" s="14" customFormat="1">
      <c r="A13" t="s">
        <v>80</v>
      </c>
      <c r="B13" s="13">
        <v>43331.627083333333</v>
      </c>
      <c r="C13">
        <v>145895</v>
      </c>
      <c r="D13" s="29" t="s">
        <v>90</v>
      </c>
    </row>
    <row r="14" spans="1:4" s="14" customFormat="1">
      <c r="A14" t="s">
        <v>81</v>
      </c>
      <c r="B14" s="13">
        <v>43329.625694444447</v>
      </c>
      <c r="C14">
        <v>2811</v>
      </c>
      <c r="D14" s="29" t="s">
        <v>41</v>
      </c>
    </row>
    <row r="15" spans="1:4" s="14" customFormat="1">
      <c r="A15" t="s">
        <v>59</v>
      </c>
      <c r="B15" s="13">
        <v>43328.625694444447</v>
      </c>
      <c r="C15">
        <v>2981</v>
      </c>
      <c r="D15" s="29" t="s">
        <v>41</v>
      </c>
    </row>
    <row r="16" spans="1:4" s="14" customFormat="1">
      <c r="A16" t="s">
        <v>58</v>
      </c>
      <c r="B16" s="13">
        <v>43328.625694444447</v>
      </c>
      <c r="C16">
        <v>1927</v>
      </c>
      <c r="D16" s="29" t="s">
        <v>41</v>
      </c>
    </row>
    <row r="17" spans="1:4" s="14" customFormat="1">
      <c r="A17" t="s">
        <v>82</v>
      </c>
      <c r="B17" s="13">
        <v>43328.625694444447</v>
      </c>
      <c r="C17">
        <v>1814</v>
      </c>
      <c r="D17" s="29" t="s">
        <v>41</v>
      </c>
    </row>
    <row r="18" spans="1:4" s="14" customFormat="1">
      <c r="A18" t="s">
        <v>84</v>
      </c>
      <c r="B18" s="13">
        <v>43327.625694444447</v>
      </c>
      <c r="C18">
        <v>104</v>
      </c>
      <c r="D18" s="39" t="s">
        <v>40</v>
      </c>
    </row>
    <row r="19" spans="1:4" s="14" customFormat="1">
      <c r="A19" t="s">
        <v>85</v>
      </c>
      <c r="B19" s="13">
        <v>43327.625694444447</v>
      </c>
      <c r="C19">
        <v>263</v>
      </c>
      <c r="D19" s="39" t="s">
        <v>40</v>
      </c>
    </row>
    <row r="20" spans="1:4" s="14" customFormat="1">
      <c r="A20" t="s">
        <v>86</v>
      </c>
      <c r="B20" s="13">
        <v>43326.625694444447</v>
      </c>
      <c r="C20">
        <v>214</v>
      </c>
      <c r="D20" s="39" t="s">
        <v>40</v>
      </c>
    </row>
    <row r="21" spans="1:4" s="14" customFormat="1">
      <c r="A21" t="s">
        <v>87</v>
      </c>
      <c r="B21" s="13">
        <v>43326.625694444447</v>
      </c>
      <c r="C21">
        <v>565</v>
      </c>
      <c r="D21" s="39" t="s">
        <v>40</v>
      </c>
    </row>
    <row r="22" spans="1:4" s="14" customFormat="1">
      <c r="A22" t="s">
        <v>88</v>
      </c>
      <c r="B22" s="13">
        <v>43326.625694444447</v>
      </c>
      <c r="C22">
        <v>368</v>
      </c>
      <c r="D22" s="39" t="s">
        <v>40</v>
      </c>
    </row>
    <row r="23" spans="1:4" s="14" customFormat="1">
      <c r="A23" t="s">
        <v>89</v>
      </c>
      <c r="B23" s="13">
        <v>43326.625694444447</v>
      </c>
      <c r="C23">
        <v>30016</v>
      </c>
      <c r="D23" s="39" t="s">
        <v>40</v>
      </c>
    </row>
    <row r="24" spans="1:4" s="14" customFormat="1">
      <c r="A24" t="s">
        <v>57</v>
      </c>
      <c r="B24" s="13">
        <v>43323.560416666667</v>
      </c>
      <c r="C24">
        <v>1171404</v>
      </c>
      <c r="D24" s="29" t="s">
        <v>41</v>
      </c>
    </row>
    <row r="25" spans="1:4" s="14" customFormat="1">
      <c r="A25" t="s">
        <v>58</v>
      </c>
      <c r="B25" s="13">
        <v>43321.84097222222</v>
      </c>
      <c r="C25">
        <v>1939</v>
      </c>
      <c r="D25" s="29" t="s">
        <v>41</v>
      </c>
    </row>
    <row r="26" spans="1:4" s="14" customFormat="1">
      <c r="A26" t="s">
        <v>59</v>
      </c>
      <c r="B26" s="13">
        <v>43321.840277777781</v>
      </c>
      <c r="C26">
        <v>2983</v>
      </c>
      <c r="D26" s="29" t="s">
        <v>41</v>
      </c>
    </row>
    <row r="27" spans="1:4" s="14" customFormat="1">
      <c r="A27" t="s">
        <v>60</v>
      </c>
      <c r="B27" s="13">
        <v>43321.625694444447</v>
      </c>
      <c r="C27">
        <v>39036</v>
      </c>
      <c r="D27" s="39" t="s">
        <v>51</v>
      </c>
    </row>
    <row r="28" spans="1:4" s="14" customFormat="1">
      <c r="A28" t="s">
        <v>61</v>
      </c>
      <c r="B28" s="13">
        <v>43321.625694444447</v>
      </c>
      <c r="C28">
        <v>39283</v>
      </c>
      <c r="D28" s="39" t="s">
        <v>51</v>
      </c>
    </row>
    <row r="29" spans="1:4" s="14" customFormat="1">
      <c r="A29" t="s">
        <v>62</v>
      </c>
      <c r="B29" s="13">
        <v>43321.625694444447</v>
      </c>
      <c r="C29">
        <v>9029</v>
      </c>
      <c r="D29" s="39" t="s">
        <v>51</v>
      </c>
    </row>
    <row r="30" spans="1:4" s="14" customFormat="1">
      <c r="A30" t="s">
        <v>63</v>
      </c>
      <c r="B30" s="13">
        <v>43321.625694444447</v>
      </c>
      <c r="C30">
        <v>9158</v>
      </c>
      <c r="D30" s="39" t="s">
        <v>51</v>
      </c>
    </row>
    <row r="31" spans="1:4" s="14" customFormat="1">
      <c r="A31" t="s">
        <v>64</v>
      </c>
      <c r="B31" s="13">
        <v>43320.65625</v>
      </c>
      <c r="C31">
        <v>1242057</v>
      </c>
      <c r="D31" s="29" t="s">
        <v>41</v>
      </c>
    </row>
    <row r="32" spans="1:4" s="14" customFormat="1">
      <c r="A32" s="41" t="s">
        <v>65</v>
      </c>
      <c r="B32" s="42">
        <v>43314.626388888886</v>
      </c>
      <c r="C32" s="41">
        <v>116039</v>
      </c>
      <c r="D32" s="43" t="s">
        <v>40</v>
      </c>
    </row>
    <row r="33" spans="1:4" s="14" customFormat="1">
      <c r="A33"/>
      <c r="B33"/>
      <c r="C33" s="24">
        <f>SUM(C2:C32)</f>
        <v>6690436</v>
      </c>
      <c r="D33" s="18" t="s">
        <v>28</v>
      </c>
    </row>
    <row r="34" spans="1:4" s="14" customFormat="1">
      <c r="A34"/>
      <c r="B34"/>
      <c r="C34" s="24"/>
      <c r="D34"/>
    </row>
    <row r="35" spans="1:4" s="14" customFormat="1">
      <c r="A35"/>
      <c r="B35"/>
      <c r="C35" s="24"/>
      <c r="D35"/>
    </row>
    <row r="36" spans="1:4" s="14" customFormat="1">
      <c r="A36"/>
      <c r="B36"/>
      <c r="C36" s="24"/>
      <c r="D36"/>
    </row>
    <row r="37" spans="1:4" s="14" customFormat="1">
      <c r="A37"/>
      <c r="B37"/>
      <c r="C37" s="24"/>
      <c r="D37"/>
    </row>
    <row r="38" spans="1:4" s="14" customFormat="1">
      <c r="A38"/>
      <c r="B38"/>
      <c r="C38" s="24"/>
      <c r="D38"/>
    </row>
    <row r="39" spans="1:4" s="14" customFormat="1">
      <c r="A39"/>
      <c r="B39"/>
      <c r="C39" s="24"/>
      <c r="D39"/>
    </row>
    <row r="40" spans="1:4" s="14" customFormat="1">
      <c r="A40"/>
      <c r="B40"/>
      <c r="C40" s="24"/>
      <c r="D40"/>
    </row>
    <row r="41" spans="1:4" s="14" customFormat="1">
      <c r="A41"/>
      <c r="B41"/>
      <c r="C41" s="24"/>
      <c r="D41"/>
    </row>
    <row r="42" spans="1:4" s="14" customFormat="1">
      <c r="A42"/>
      <c r="B42"/>
      <c r="C42" s="24"/>
      <c r="D42"/>
    </row>
    <row r="43" spans="1:4" s="14" customFormat="1">
      <c r="A43"/>
      <c r="B43"/>
      <c r="C43" s="24"/>
      <c r="D43"/>
    </row>
    <row r="44" spans="1:4" s="14" customFormat="1">
      <c r="A44"/>
      <c r="B44"/>
      <c r="C44" s="24"/>
      <c r="D44"/>
    </row>
    <row r="45" spans="1:4" s="14" customFormat="1">
      <c r="A45"/>
      <c r="B45"/>
      <c r="C45" s="24"/>
      <c r="D45"/>
    </row>
    <row r="46" spans="1:4" s="14" customFormat="1">
      <c r="A46"/>
      <c r="B46"/>
      <c r="C46" s="24"/>
      <c r="D46"/>
    </row>
    <row r="47" spans="1:4" s="14" customFormat="1">
      <c r="A47"/>
      <c r="B47"/>
      <c r="C47" s="24"/>
      <c r="D47"/>
    </row>
    <row r="48" spans="1:4" s="14" customFormat="1">
      <c r="A48"/>
      <c r="B48"/>
      <c r="C48" s="24"/>
      <c r="D48"/>
    </row>
    <row r="49" spans="1:4" s="14" customFormat="1">
      <c r="A49"/>
      <c r="B49"/>
      <c r="C49" s="24"/>
      <c r="D49"/>
    </row>
    <row r="50" spans="1:4" s="14" customFormat="1">
      <c r="A50"/>
      <c r="B50"/>
      <c r="C50" s="24"/>
      <c r="D50"/>
    </row>
    <row r="51" spans="1:4" s="14" customFormat="1">
      <c r="A51"/>
      <c r="B51"/>
      <c r="C51" s="24"/>
      <c r="D51"/>
    </row>
    <row r="52" spans="1:4" s="14" customFormat="1">
      <c r="A52"/>
      <c r="B52"/>
      <c r="C52" s="24"/>
      <c r="D52"/>
    </row>
    <row r="53" spans="1:4" s="14" customFormat="1">
      <c r="A53"/>
      <c r="B53"/>
      <c r="C53" s="24"/>
      <c r="D53"/>
    </row>
    <row r="54" spans="1:4" s="14" customFormat="1">
      <c r="A54"/>
      <c r="B54"/>
      <c r="C54" s="24"/>
      <c r="D54"/>
    </row>
  </sheetData>
  <sortState ref="A2:D32">
    <sortCondition descending="1" ref="B2:B32"/>
  </sortState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25" zoomScaleNormal="125" zoomScalePageLayoutView="125" workbookViewId="0">
      <selection activeCell="D7" sqref="D7"/>
    </sheetView>
  </sheetViews>
  <sheetFormatPr baseColWidth="10" defaultColWidth="8.83203125" defaultRowHeight="14" x14ac:dyDescent="0"/>
  <cols>
    <col min="1" max="1" width="10.83203125" style="29" bestFit="1" customWidth="1"/>
    <col min="2" max="2" width="45.1640625" style="29" bestFit="1" customWidth="1"/>
    <col min="3" max="3" width="48.6640625" style="29" bestFit="1" customWidth="1"/>
    <col min="4" max="4" width="15.5" style="29" bestFit="1" customWidth="1"/>
    <col min="5" max="6" width="10.6640625" style="34" bestFit="1" customWidth="1"/>
    <col min="7" max="16384" width="8.83203125" style="29"/>
  </cols>
  <sheetData>
    <row r="1" spans="1:8">
      <c r="A1" s="29" t="s">
        <v>1</v>
      </c>
      <c r="B1" s="29" t="s">
        <v>0</v>
      </c>
      <c r="C1" s="29" t="s">
        <v>33</v>
      </c>
      <c r="D1" s="29" t="s">
        <v>34</v>
      </c>
      <c r="E1" s="34" t="s">
        <v>35</v>
      </c>
      <c r="F1" s="34" t="s">
        <v>39</v>
      </c>
    </row>
    <row r="2" spans="1:8">
      <c r="A2" s="29">
        <v>1</v>
      </c>
      <c r="B2" s="31" t="s">
        <v>67</v>
      </c>
      <c r="C2" s="31" t="s">
        <v>68</v>
      </c>
      <c r="D2" s="31" t="s">
        <v>52</v>
      </c>
      <c r="E2" s="34">
        <v>43342</v>
      </c>
      <c r="F2" s="34">
        <v>43343</v>
      </c>
    </row>
    <row r="3" spans="1:8">
      <c r="A3" s="29">
        <v>2</v>
      </c>
      <c r="B3" s="31" t="s">
        <v>91</v>
      </c>
      <c r="C3" s="31" t="s">
        <v>92</v>
      </c>
      <c r="D3" s="31" t="s">
        <v>52</v>
      </c>
      <c r="E3" s="34">
        <v>43341</v>
      </c>
      <c r="F3" s="34">
        <v>43344</v>
      </c>
    </row>
    <row r="4" spans="1:8">
      <c r="A4" s="29">
        <v>3</v>
      </c>
      <c r="B4" s="31" t="s">
        <v>93</v>
      </c>
      <c r="C4" s="31" t="s">
        <v>95</v>
      </c>
      <c r="D4" s="31" t="s">
        <v>94</v>
      </c>
      <c r="E4" s="34">
        <v>43340</v>
      </c>
    </row>
    <row r="5" spans="1:8">
      <c r="A5" s="29">
        <v>4</v>
      </c>
      <c r="B5" s="31" t="s">
        <v>96</v>
      </c>
      <c r="C5" s="31" t="s">
        <v>98</v>
      </c>
      <c r="D5" s="31" t="s">
        <v>100</v>
      </c>
    </row>
    <row r="6" spans="1:8">
      <c r="A6" s="29">
        <v>5</v>
      </c>
      <c r="B6" s="31" t="s">
        <v>97</v>
      </c>
      <c r="C6" s="31" t="s">
        <v>99</v>
      </c>
      <c r="D6" s="31" t="s">
        <v>100</v>
      </c>
    </row>
    <row r="7" spans="1:8">
      <c r="A7" s="29">
        <v>6</v>
      </c>
      <c r="B7" s="31" t="s">
        <v>42</v>
      </c>
      <c r="C7" s="31" t="s">
        <v>49</v>
      </c>
      <c r="D7" s="31" t="s">
        <v>43</v>
      </c>
      <c r="E7" s="34">
        <v>43326</v>
      </c>
      <c r="F7" s="34" t="s">
        <v>55</v>
      </c>
    </row>
    <row r="8" spans="1:8">
      <c r="A8" s="29">
        <v>7</v>
      </c>
      <c r="B8" s="31" t="s">
        <v>44</v>
      </c>
      <c r="C8" s="31" t="s">
        <v>50</v>
      </c>
      <c r="D8" s="31" t="s">
        <v>45</v>
      </c>
      <c r="E8" s="34">
        <v>43326</v>
      </c>
      <c r="F8" s="34" t="s">
        <v>55</v>
      </c>
    </row>
    <row r="9" spans="1:8">
      <c r="A9" s="29">
        <v>8</v>
      </c>
      <c r="B9" s="31" t="s">
        <v>46</v>
      </c>
      <c r="C9" s="31" t="s">
        <v>47</v>
      </c>
      <c r="D9" s="31" t="s">
        <v>48</v>
      </c>
      <c r="E9" s="34">
        <v>43326</v>
      </c>
      <c r="F9" s="34" t="s">
        <v>55</v>
      </c>
      <c r="G9" s="30"/>
      <c r="H9" s="30"/>
    </row>
    <row r="10" spans="1:8">
      <c r="A10" s="29">
        <v>9</v>
      </c>
      <c r="B10" s="31" t="s">
        <v>53</v>
      </c>
      <c r="C10" s="31" t="s">
        <v>56</v>
      </c>
      <c r="D10" s="31" t="s">
        <v>54</v>
      </c>
      <c r="E10" s="34">
        <v>43326</v>
      </c>
      <c r="F10" s="34" t="s">
        <v>55</v>
      </c>
    </row>
    <row r="11" spans="1:8">
      <c r="A11" s="29">
        <v>10</v>
      </c>
      <c r="B11" s="31"/>
      <c r="C11" s="31"/>
      <c r="D11" s="31"/>
    </row>
    <row r="12" spans="1:8">
      <c r="A12" s="29">
        <v>11</v>
      </c>
    </row>
    <row r="13" spans="1:8">
      <c r="A13" s="29">
        <v>12</v>
      </c>
    </row>
    <row r="14" spans="1:8">
      <c r="A14" s="29">
        <v>13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10.5" bestFit="1" customWidth="1"/>
    <col min="2" max="2" width="86.5" bestFit="1" customWidth="1"/>
  </cols>
  <sheetData>
    <row r="1" spans="1:2">
      <c r="A1" t="s">
        <v>2</v>
      </c>
      <c r="B1" t="s">
        <v>0</v>
      </c>
    </row>
    <row r="2" spans="1:2">
      <c r="A2">
        <v>1</v>
      </c>
      <c r="B2" t="s">
        <v>27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baseColWidth="10" defaultColWidth="8.83203125" defaultRowHeight="14" x14ac:dyDescent="0"/>
  <cols>
    <col min="2" max="2" width="9.5" customWidth="1"/>
    <col min="3" max="3" width="20.5" customWidth="1"/>
    <col min="4" max="4" width="14.6640625" style="1" bestFit="1" customWidth="1"/>
  </cols>
  <sheetData>
    <row r="1" spans="1:4">
      <c r="A1" t="s">
        <v>6</v>
      </c>
      <c r="B1" t="s">
        <v>7</v>
      </c>
      <c r="C1" t="s">
        <v>22</v>
      </c>
      <c r="D1" s="1" t="s">
        <v>23</v>
      </c>
    </row>
    <row r="2" spans="1:4">
      <c r="A2">
        <v>3</v>
      </c>
      <c r="B2">
        <v>2018</v>
      </c>
      <c r="C2" t="str">
        <f>TEXT(DATE(2011,A3,1),"MMM")&amp;" "&amp;B2</f>
        <v>Apr 2018</v>
      </c>
      <c r="D2" s="1">
        <v>35105</v>
      </c>
    </row>
    <row r="3" spans="1:4">
      <c r="A3">
        <v>4</v>
      </c>
      <c r="B3">
        <v>2018</v>
      </c>
      <c r="C3" t="str">
        <f>TEXT(DATE(2011,A4,1),"MMM")&amp;" "&amp;B3</f>
        <v>May 2018</v>
      </c>
      <c r="D3" s="1">
        <v>39451.25</v>
      </c>
    </row>
    <row r="4" spans="1:4">
      <c r="A4">
        <v>5</v>
      </c>
      <c r="B4">
        <v>2018</v>
      </c>
      <c r="C4" t="str">
        <f>TEXT(DATE(2011,A5,1),"MMM")&amp;" "&amp;B4</f>
        <v>Jun 2018</v>
      </c>
      <c r="D4" s="1">
        <v>40700</v>
      </c>
    </row>
    <row r="5" spans="1:4">
      <c r="A5">
        <v>6</v>
      </c>
      <c r="B5">
        <v>2018</v>
      </c>
      <c r="C5" t="str">
        <f>TEXT(DATE(2011,A6,1),"MMM")&amp;" "&amp;B5</f>
        <v>Jul 2018</v>
      </c>
      <c r="D5" s="1">
        <v>42920</v>
      </c>
    </row>
    <row r="6" spans="1:4">
      <c r="A6">
        <v>7</v>
      </c>
    </row>
  </sheetData>
  <phoneticPr fontId="1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6" sqref="G6"/>
    </sheetView>
  </sheetViews>
  <sheetFormatPr baseColWidth="10" defaultColWidth="8.83203125" defaultRowHeight="14" x14ac:dyDescent="0"/>
  <cols>
    <col min="3" max="3" width="15" bestFit="1" customWidth="1"/>
    <col min="5" max="5" width="29.83203125" bestFit="1" customWidth="1"/>
    <col min="6" max="6" width="16.1640625" style="3" bestFit="1" customWidth="1"/>
    <col min="7" max="7" width="18.6640625" style="5" bestFit="1" customWidth="1"/>
  </cols>
  <sheetData>
    <row r="1" spans="1:8">
      <c r="A1" t="s">
        <v>6</v>
      </c>
      <c r="B1" t="s">
        <v>7</v>
      </c>
      <c r="C1" t="s">
        <v>9</v>
      </c>
      <c r="D1" t="s">
        <v>10</v>
      </c>
      <c r="E1" t="s">
        <v>25</v>
      </c>
      <c r="F1" s="2" t="s">
        <v>8</v>
      </c>
      <c r="G1" s="5" t="s">
        <v>24</v>
      </c>
      <c r="H1" s="2" t="s">
        <v>28</v>
      </c>
    </row>
    <row r="2" spans="1:8">
      <c r="A2">
        <v>10</v>
      </c>
      <c r="B2">
        <v>2017</v>
      </c>
      <c r="C2" t="str">
        <f t="shared" ref="C2:C6" si="0">TEXT(DATE(2011,A2,1),"MMM")&amp;" "&amp;B2</f>
        <v>Oct 2017</v>
      </c>
      <c r="D2" t="s">
        <v>11</v>
      </c>
      <c r="E2" t="str">
        <f>D2 &amp; " [" &amp;F2 &amp;"] [" &amp; TEXT(G2, "0%") &amp;"]"</f>
        <v>Ferrell [22] [25%]</v>
      </c>
      <c r="F2" s="2">
        <v>22</v>
      </c>
      <c r="G2" s="5">
        <f t="shared" ref="G2:G7" si="1">IFERROR(F2/SUM(F$2:F$7),0)</f>
        <v>0.25287356321839083</v>
      </c>
      <c r="H2">
        <f>SUM(F$2:F$7)</f>
        <v>87</v>
      </c>
    </row>
    <row r="3" spans="1:8">
      <c r="A3">
        <v>10</v>
      </c>
      <c r="B3">
        <v>2017</v>
      </c>
      <c r="C3" t="str">
        <f t="shared" si="0"/>
        <v>Oct 2017</v>
      </c>
      <c r="D3" t="s">
        <v>12</v>
      </c>
      <c r="E3" t="str">
        <f t="shared" ref="E3:E6" si="2">D3 &amp; " [" &amp;F3 &amp;"] [" &amp; TEXT(G3, "0%") &amp;"]"</f>
        <v>Leifeste [53] [61%]</v>
      </c>
      <c r="F3" s="2">
        <v>53</v>
      </c>
      <c r="G3" s="5">
        <f t="shared" si="1"/>
        <v>0.60919540229885061</v>
      </c>
      <c r="H3">
        <f t="shared" ref="H3:H7" si="3">SUM(F$2:F$7)</f>
        <v>87</v>
      </c>
    </row>
    <row r="4" spans="1:8">
      <c r="A4">
        <v>10</v>
      </c>
      <c r="B4">
        <v>2017</v>
      </c>
      <c r="C4" t="str">
        <f t="shared" si="0"/>
        <v>Oct 2017</v>
      </c>
      <c r="D4" t="s">
        <v>13</v>
      </c>
      <c r="E4" t="str">
        <f t="shared" si="2"/>
        <v>Brown [8] [9%]</v>
      </c>
      <c r="F4" s="2">
        <v>8</v>
      </c>
      <c r="G4" s="5">
        <f t="shared" si="1"/>
        <v>9.1954022988505746E-2</v>
      </c>
      <c r="H4">
        <f t="shared" si="3"/>
        <v>87</v>
      </c>
    </row>
    <row r="5" spans="1:8">
      <c r="A5">
        <v>10</v>
      </c>
      <c r="B5">
        <v>2017</v>
      </c>
      <c r="C5" t="str">
        <f t="shared" si="0"/>
        <v>Oct 2017</v>
      </c>
      <c r="D5" t="s">
        <v>14</v>
      </c>
      <c r="E5" t="str">
        <f t="shared" si="2"/>
        <v>Depp [4] [5%]</v>
      </c>
      <c r="F5" s="2">
        <v>4</v>
      </c>
      <c r="G5" s="5">
        <f t="shared" si="1"/>
        <v>4.5977011494252873E-2</v>
      </c>
      <c r="H5">
        <f t="shared" si="3"/>
        <v>87</v>
      </c>
    </row>
    <row r="6" spans="1:8">
      <c r="A6">
        <v>10</v>
      </c>
      <c r="B6">
        <v>2017</v>
      </c>
      <c r="C6" t="str">
        <f t="shared" si="0"/>
        <v>Oct 2017</v>
      </c>
      <c r="D6" t="s">
        <v>15</v>
      </c>
      <c r="E6" t="str">
        <f t="shared" si="2"/>
        <v>Smith [0] [0%]</v>
      </c>
      <c r="F6" s="2">
        <v>0</v>
      </c>
      <c r="G6" s="5">
        <f t="shared" si="1"/>
        <v>0</v>
      </c>
      <c r="H6">
        <f t="shared" si="3"/>
        <v>87</v>
      </c>
    </row>
    <row r="7" spans="1:8">
      <c r="A7">
        <v>10</v>
      </c>
      <c r="B7">
        <v>2017</v>
      </c>
      <c r="C7" t="str">
        <f t="shared" ref="C7" si="4">TEXT(DATE(2011,A7,1),"MMM")&amp;" "&amp;B7</f>
        <v>Oct 2017</v>
      </c>
      <c r="D7" t="s">
        <v>16</v>
      </c>
      <c r="E7" t="str">
        <f t="shared" ref="E7" si="5">D7 &amp; " [" &amp;F7 &amp;"] [" &amp; TEXT(G7, "0%") &amp;"]"</f>
        <v>Florez [0] [0%]</v>
      </c>
      <c r="F7" s="2">
        <v>0</v>
      </c>
      <c r="G7" s="5">
        <f t="shared" si="1"/>
        <v>0</v>
      </c>
      <c r="H7">
        <f t="shared" si="3"/>
        <v>87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12.5" bestFit="1" customWidth="1"/>
    <col min="2" max="2" width="7.83203125" bestFit="1" customWidth="1"/>
    <col min="3" max="3" width="12.1640625" bestFit="1" customWidth="1"/>
  </cols>
  <sheetData>
    <row r="1" spans="1:3">
      <c r="A1" t="s">
        <v>17</v>
      </c>
      <c r="B1" t="s">
        <v>18</v>
      </c>
      <c r="C1" t="s">
        <v>26</v>
      </c>
    </row>
    <row r="2" spans="1:3">
      <c r="A2" t="s">
        <v>19</v>
      </c>
      <c r="B2" t="s">
        <v>20</v>
      </c>
      <c r="C2" s="4">
        <v>42949</v>
      </c>
    </row>
    <row r="3" spans="1:3">
      <c r="A3" t="s">
        <v>21</v>
      </c>
      <c r="B3" t="s">
        <v>20</v>
      </c>
      <c r="C3" s="4">
        <v>42949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MostRecentEmailPivot</vt:lpstr>
      <vt:lpstr>MostRecentEmails</vt:lpstr>
      <vt:lpstr>WeeklyHeadlines</vt:lpstr>
      <vt:lpstr>StrategicDecisionPoints</vt:lpstr>
      <vt:lpstr>MonthlyInvoice</vt:lpstr>
      <vt:lpstr>MonthlyHours</vt:lpstr>
      <vt:lpstr>MobileAppReleases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WinStar Mobile App Weekly Dashboard</dc:title>
  <dc:creator>Dan Odom</dc:creator>
  <cp:lastModifiedBy>Joshua Leifeste</cp:lastModifiedBy>
  <cp:lastPrinted>2018-07-31T15:50:42Z</cp:lastPrinted>
  <dcterms:created xsi:type="dcterms:W3CDTF">2017-09-28T03:08:15Z</dcterms:created>
  <dcterms:modified xsi:type="dcterms:W3CDTF">2018-08-28T05:14:20Z</dcterms:modified>
</cp:coreProperties>
</file>