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ears/code/eyetracker/localExperiments/hazardIdentification/"/>
    </mc:Choice>
  </mc:AlternateContent>
  <xr:revisionPtr revIDLastSave="0" documentId="8_{34FB962E-6884-284A-AEA7-2191D99C8A16}" xr6:coauthVersionLast="41" xr6:coauthVersionMax="41" xr10:uidLastSave="{00000000-0000-0000-0000-000000000000}"/>
  <bookViews>
    <workbookView xWindow="0" yWindow="460" windowWidth="33600" windowHeight="9560" xr2:uid="{3006803E-C1FE-6049-930A-55B4D31C99D5}"/>
  </bookViews>
  <sheets>
    <sheet name="hazardIdentification" sheetId="1" r:id="rId1"/>
    <sheet name="A Dylan Data" sheetId="4" r:id="rId2"/>
    <sheet name="B Variables" sheetId="2" r:id="rId3"/>
    <sheet name="C Variables" sheetId="3" r:id="rId4"/>
  </sheets>
  <definedNames>
    <definedName name="_xlnm._FilterDatabase" localSheetId="1" hidden="1">'A Dylan Data'!$AM$1:$AX$19</definedName>
    <definedName name="_xlnm._FilterDatabase" localSheetId="0" hidden="1">hazardIdentification!$A$1:$W$19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5" i="1"/>
  <c r="R2" i="1"/>
  <c r="S2" i="1" s="1"/>
  <c r="R3" i="1"/>
  <c r="S3" i="1" s="1"/>
  <c r="R4" i="1"/>
  <c r="S4" i="1" s="1"/>
  <c r="R5" i="1"/>
  <c r="S5" i="1" s="1"/>
  <c r="R6" i="1"/>
  <c r="S6" i="1" s="1"/>
  <c r="R7" i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R16" i="1"/>
  <c r="S16" i="1" s="1"/>
  <c r="R17" i="1"/>
  <c r="S17" i="1" s="1"/>
  <c r="R18" i="1"/>
  <c r="S18" i="1" s="1"/>
  <c r="R19" i="1"/>
  <c r="S19" i="1" s="1"/>
  <c r="O2" i="1"/>
  <c r="O3" i="1"/>
  <c r="O9" i="1"/>
  <c r="O14" i="1"/>
  <c r="O17" i="1"/>
  <c r="O18" i="1"/>
  <c r="Q9" i="1"/>
  <c r="Q16" i="1"/>
  <c r="Q17" i="1"/>
  <c r="N19" i="1"/>
  <c r="P2" i="1"/>
  <c r="T2" i="1" s="1"/>
  <c r="W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P17" i="1"/>
  <c r="P18" i="1"/>
  <c r="Q18" i="1" s="1"/>
  <c r="P19" i="1"/>
  <c r="Q19" i="1" s="1"/>
  <c r="N2" i="1"/>
  <c r="N3" i="1"/>
  <c r="N4" i="1"/>
  <c r="T4" i="1" s="1"/>
  <c r="W4" i="1" s="1"/>
  <c r="N5" i="1"/>
  <c r="O5" i="1" s="1"/>
  <c r="N6" i="1"/>
  <c r="O6" i="1" s="1"/>
  <c r="N7" i="1"/>
  <c r="O7" i="1" s="1"/>
  <c r="N8" i="1"/>
  <c r="O8" i="1" s="1"/>
  <c r="N9" i="1"/>
  <c r="N10" i="1"/>
  <c r="N11" i="1"/>
  <c r="T11" i="1" s="1"/>
  <c r="W11" i="1" s="1"/>
  <c r="N12" i="1"/>
  <c r="T12" i="1" s="1"/>
  <c r="W12" i="1" s="1"/>
  <c r="N13" i="1"/>
  <c r="O13" i="1" s="1"/>
  <c r="N14" i="1"/>
  <c r="N15" i="1"/>
  <c r="O15" i="1" s="1"/>
  <c r="N16" i="1"/>
  <c r="O16" i="1" s="1"/>
  <c r="N17" i="1"/>
  <c r="N18" i="1"/>
  <c r="AX15" i="4"/>
  <c r="AX18" i="4"/>
  <c r="AX3" i="4"/>
  <c r="AX13" i="4"/>
  <c r="AX10" i="4"/>
  <c r="AX4" i="4"/>
  <c r="AX11" i="4"/>
  <c r="AX14" i="4"/>
  <c r="AX5" i="4"/>
  <c r="AX9" i="4"/>
  <c r="AX6" i="4"/>
  <c r="AX12" i="4"/>
  <c r="AX19" i="4"/>
  <c r="AX17" i="4"/>
  <c r="AX16" i="4"/>
  <c r="AX7" i="4"/>
  <c r="AX2" i="4"/>
  <c r="AX8" i="4"/>
  <c r="T18" i="1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L14" i="4" s="1"/>
  <c r="AD12" i="4"/>
  <c r="AD11" i="4"/>
  <c r="AD10" i="4"/>
  <c r="AD9" i="4"/>
  <c r="AD8" i="4"/>
  <c r="AD7" i="4"/>
  <c r="AD6" i="4"/>
  <c r="B6" i="4"/>
  <c r="C4" i="4" s="1"/>
  <c r="AD5" i="4"/>
  <c r="AD4" i="4"/>
  <c r="AD3" i="4"/>
  <c r="I21" i="3"/>
  <c r="H21" i="3"/>
  <c r="G21" i="2"/>
  <c r="F21" i="2"/>
  <c r="O12" i="1" l="1"/>
  <c r="T10" i="1"/>
  <c r="W10" i="1" s="1"/>
  <c r="O11" i="1"/>
  <c r="O10" i="1"/>
  <c r="Q2" i="1"/>
  <c r="T19" i="1"/>
  <c r="W19" i="1" s="1"/>
  <c r="O19" i="1"/>
  <c r="O4" i="1"/>
  <c r="T5" i="1"/>
  <c r="W5" i="1" s="1"/>
  <c r="T15" i="1"/>
  <c r="W15" i="1" s="1"/>
  <c r="T7" i="1"/>
  <c r="W7" i="1" s="1"/>
  <c r="T13" i="1"/>
  <c r="W13" i="1" s="1"/>
  <c r="T14" i="1"/>
  <c r="W14" i="1" s="1"/>
  <c r="T6" i="1"/>
  <c r="W6" i="1" s="1"/>
  <c r="T16" i="1"/>
  <c r="U16" i="1" s="1"/>
  <c r="T3" i="1"/>
  <c r="W3" i="1" s="1"/>
  <c r="T8" i="1"/>
  <c r="U8" i="1" s="1"/>
  <c r="T9" i="1"/>
  <c r="W9" i="1" s="1"/>
  <c r="T17" i="1"/>
  <c r="U17" i="1" s="1"/>
  <c r="U18" i="1"/>
  <c r="AD14" i="4"/>
  <c r="U2" i="1"/>
  <c r="W18" i="1"/>
  <c r="U5" i="1"/>
  <c r="C5" i="4"/>
  <c r="U7" i="1"/>
  <c r="U15" i="1"/>
  <c r="W8" i="1"/>
  <c r="U10" i="1"/>
  <c r="U11" i="1"/>
  <c r="U12" i="1"/>
  <c r="U4" i="1"/>
  <c r="C3" i="4"/>
  <c r="U19" i="1" l="1"/>
  <c r="U14" i="1"/>
  <c r="U13" i="1"/>
  <c r="W16" i="1"/>
  <c r="U6" i="1"/>
  <c r="U3" i="1"/>
  <c r="W17" i="1"/>
  <c r="U9" i="1"/>
  <c r="C6" i="4"/>
</calcChain>
</file>

<file path=xl/sharedStrings.xml><?xml version="1.0" encoding="utf-8"?>
<sst xmlns="http://schemas.openxmlformats.org/spreadsheetml/2006/main" count="121" uniqueCount="91">
  <si>
    <t>Name</t>
  </si>
  <si>
    <t>B Haz Fix</t>
  </si>
  <si>
    <t>B HR Index</t>
  </si>
  <si>
    <t>C Haz Fix</t>
  </si>
  <si>
    <t>C HR Index</t>
  </si>
  <si>
    <t>aaron</t>
  </si>
  <si>
    <t>aby</t>
  </si>
  <si>
    <t>brian</t>
  </si>
  <si>
    <t>david</t>
  </si>
  <si>
    <t>doug</t>
  </si>
  <si>
    <t>gabe</t>
  </si>
  <si>
    <t>james</t>
  </si>
  <si>
    <t>jessica</t>
  </si>
  <si>
    <t>joe</t>
  </si>
  <si>
    <t>katie</t>
  </si>
  <si>
    <t>kyle</t>
  </si>
  <si>
    <t>nathan </t>
  </si>
  <si>
    <t>sara</t>
  </si>
  <si>
    <t>sid</t>
  </si>
  <si>
    <t>sravan</t>
  </si>
  <si>
    <t>ulises</t>
  </si>
  <si>
    <t>wael</t>
  </si>
  <si>
    <t>Partiicpant #</t>
  </si>
  <si>
    <t>guillermo</t>
  </si>
  <si>
    <t>viewingDuration</t>
  </si>
  <si>
    <t>Hazard Fixation %</t>
  </si>
  <si>
    <t>All Hazards Identified</t>
  </si>
  <si>
    <t>Photo A</t>
  </si>
  <si>
    <t>Participants</t>
  </si>
  <si>
    <t>Energy Types</t>
  </si>
  <si>
    <t>Count</t>
  </si>
  <si>
    <t>Percentage of Total</t>
  </si>
  <si>
    <t>#</t>
  </si>
  <si>
    <t>Hazard Description</t>
  </si>
  <si>
    <t>Energy Type</t>
  </si>
  <si>
    <t>Severity</t>
  </si>
  <si>
    <t>Guiermo</t>
  </si>
  <si>
    <t>Aaron</t>
  </si>
  <si>
    <t>Gabe</t>
  </si>
  <si>
    <t>Sid</t>
  </si>
  <si>
    <t>Sravan</t>
  </si>
  <si>
    <t>Wael</t>
  </si>
  <si>
    <t>Katie</t>
  </si>
  <si>
    <t>Doug</t>
  </si>
  <si>
    <t>James</t>
  </si>
  <si>
    <t>David</t>
  </si>
  <si>
    <t>Nathan</t>
  </si>
  <si>
    <t>Joe</t>
  </si>
  <si>
    <t>Brian</t>
  </si>
  <si>
    <t>Jessica</t>
  </si>
  <si>
    <t>Kyle</t>
  </si>
  <si>
    <t>Aby</t>
  </si>
  <si>
    <t>Ulises</t>
  </si>
  <si>
    <t>Sara</t>
  </si>
  <si>
    <t>% Identified</t>
  </si>
  <si>
    <t>Gravity</t>
  </si>
  <si>
    <t>Trip Hazard</t>
  </si>
  <si>
    <t>Mechanical</t>
  </si>
  <si>
    <t>Rotating Equipment</t>
  </si>
  <si>
    <t>Motion</t>
  </si>
  <si>
    <t>Proximity to Bucket</t>
  </si>
  <si>
    <t>Total</t>
  </si>
  <si>
    <t>Struck by pipe</t>
  </si>
  <si>
    <t>Vehicular Traffic</t>
  </si>
  <si>
    <t>Struck by Dozer</t>
  </si>
  <si>
    <t>Flying Debris</t>
  </si>
  <si>
    <t>Dust</t>
  </si>
  <si>
    <t>Improper management of hazardous energy</t>
  </si>
  <si>
    <t>Posture/ergonomic</t>
  </si>
  <si>
    <t>HR %</t>
  </si>
  <si>
    <t>Average %</t>
  </si>
  <si>
    <t>Average HR  %</t>
  </si>
  <si>
    <t>Gravity Hazards Identified</t>
  </si>
  <si>
    <t>HRI - Gravity</t>
  </si>
  <si>
    <t>Mechanical Hazards Identified</t>
  </si>
  <si>
    <t>HRI - Mechanical</t>
  </si>
  <si>
    <t>Motion Hazards Identified</t>
  </si>
  <si>
    <t>HRI - Motion</t>
  </si>
  <si>
    <t>HRI - All</t>
  </si>
  <si>
    <t>HRI</t>
  </si>
  <si>
    <t>G1</t>
  </si>
  <si>
    <t>ME1</t>
  </si>
  <si>
    <t>MO1</t>
  </si>
  <si>
    <t>MO2</t>
  </si>
  <si>
    <t>MO3</t>
  </si>
  <si>
    <t>MO4</t>
  </si>
  <si>
    <t>MO5</t>
  </si>
  <si>
    <t>MO6</t>
  </si>
  <si>
    <t>MO7</t>
  </si>
  <si>
    <t>MO8</t>
  </si>
  <si>
    <t>HRPS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</si>
</sst>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9" fontId="2" fillId="2" borderId="1" xfId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2" fontId="1" fillId="0" borderId="0" xfId="0" applyNumberFormat="1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/>
    <xf numFmtId="0" fontId="4" fillId="0" borderId="1" xfId="0" applyFont="1" applyBorder="1" applyAlignment="1">
      <alignment wrapText="1"/>
    </xf>
    <xf numFmtId="10" fontId="4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9" fontId="2" fillId="5" borderId="1" xfId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9" fontId="2" fillId="4" borderId="1" xfId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CC3D-D30E-6243-939A-246A0296DDAF}">
  <dimension ref="A1:W32"/>
  <sheetViews>
    <sheetView tabSelected="1" workbookViewId="0">
      <selection activeCell="Q4" sqref="Q4"/>
    </sheetView>
  </sheetViews>
  <sheetFormatPr baseColWidth="10" defaultRowHeight="16" x14ac:dyDescent="0.2"/>
  <cols>
    <col min="1" max="1" width="11.5" style="3" bestFit="1" customWidth="1"/>
    <col min="2" max="2" width="9" bestFit="1" customWidth="1"/>
    <col min="3" max="3" width="16.33203125" bestFit="1" customWidth="1"/>
    <col min="4" max="4" width="3.5" style="3" bestFit="1" customWidth="1"/>
    <col min="5" max="5" width="4.83203125" style="3" bestFit="1" customWidth="1"/>
    <col min="6" max="13" width="5.1640625" style="3" bestFit="1" customWidth="1"/>
    <col min="14" max="14" width="9" style="3" bestFit="1" customWidth="1"/>
    <col min="15" max="15" width="7.33203125" style="3" bestFit="1" customWidth="1"/>
    <col min="16" max="17" width="10.5" style="3" bestFit="1" customWidth="1"/>
    <col min="18" max="18" width="9" style="3" bestFit="1" customWidth="1"/>
    <col min="19" max="19" width="7" style="3" bestFit="1" customWidth="1"/>
    <col min="20" max="20" width="9" style="3" bestFit="1" customWidth="1"/>
    <col min="21" max="21" width="5.33203125" style="3" bestFit="1" customWidth="1"/>
    <col min="22" max="22" width="14.83203125" style="3" bestFit="1" customWidth="1"/>
    <col min="23" max="23" width="12.1640625" style="3" bestFit="1" customWidth="1"/>
  </cols>
  <sheetData>
    <row r="1" spans="1:23" s="4" customFormat="1" ht="51" x14ac:dyDescent="0.2">
      <c r="A1" s="4" t="s">
        <v>22</v>
      </c>
      <c r="B1" s="4" t="s">
        <v>0</v>
      </c>
      <c r="C1" s="4" t="s">
        <v>25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26</v>
      </c>
      <c r="U1" s="4" t="s">
        <v>78</v>
      </c>
      <c r="V1" s="4" t="s">
        <v>24</v>
      </c>
      <c r="W1" s="4" t="s">
        <v>90</v>
      </c>
    </row>
    <row r="2" spans="1:23" x14ac:dyDescent="0.2">
      <c r="A2" s="3">
        <v>1</v>
      </c>
      <c r="B2" t="s">
        <v>21</v>
      </c>
      <c r="C2">
        <v>0.68707483000000003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f>D2</f>
        <v>1</v>
      </c>
      <c r="O2" s="3">
        <f>N2</f>
        <v>1</v>
      </c>
      <c r="P2" s="3">
        <f>E2</f>
        <v>1</v>
      </c>
      <c r="Q2" s="3">
        <f>P2</f>
        <v>1</v>
      </c>
      <c r="R2" s="3">
        <f>SUM(F2:M2)</f>
        <v>1</v>
      </c>
      <c r="S2" s="3">
        <f>R2/8</f>
        <v>0.125</v>
      </c>
      <c r="T2" s="3">
        <f>N2+P2+R2</f>
        <v>3</v>
      </c>
      <c r="U2" s="3">
        <f>T2/'A Dylan Data'!$B$6</f>
        <v>0.3</v>
      </c>
      <c r="V2" s="3">
        <v>87607</v>
      </c>
      <c r="W2" s="3">
        <f>T2/V2*1000</f>
        <v>3.4243838962639973E-2</v>
      </c>
    </row>
    <row r="3" spans="1:23" x14ac:dyDescent="0.2">
      <c r="A3" s="3">
        <v>2</v>
      </c>
      <c r="B3" t="s">
        <v>20</v>
      </c>
      <c r="C3">
        <v>0.695238095</v>
      </c>
      <c r="D3" s="3">
        <v>1</v>
      </c>
      <c r="E3" s="3">
        <v>1</v>
      </c>
      <c r="F3" s="3">
        <v>1</v>
      </c>
      <c r="G3" s="3">
        <v>0</v>
      </c>
      <c r="H3" s="3">
        <v>1</v>
      </c>
      <c r="I3" s="3">
        <v>0</v>
      </c>
      <c r="J3" s="3">
        <v>1</v>
      </c>
      <c r="K3" s="3">
        <v>1</v>
      </c>
      <c r="L3" s="3">
        <v>0</v>
      </c>
      <c r="M3" s="3">
        <v>0</v>
      </c>
      <c r="N3" s="3">
        <f>D3</f>
        <v>1</v>
      </c>
      <c r="O3" s="3">
        <f>N3</f>
        <v>1</v>
      </c>
      <c r="P3" s="3">
        <f>E3</f>
        <v>1</v>
      </c>
      <c r="Q3" s="3">
        <f>P3</f>
        <v>1</v>
      </c>
      <c r="R3" s="3">
        <f>SUM(F3:M3)</f>
        <v>4</v>
      </c>
      <c r="S3" s="3">
        <f>R3/8</f>
        <v>0.5</v>
      </c>
      <c r="T3" s="3">
        <f>N3+P3+R3</f>
        <v>6</v>
      </c>
      <c r="U3" s="3">
        <f>T3/'A Dylan Data'!$B$6</f>
        <v>0.6</v>
      </c>
      <c r="V3" s="3">
        <v>129725</v>
      </c>
      <c r="W3" s="3">
        <f>T3/V3*1000</f>
        <v>4.6251686259394874E-2</v>
      </c>
    </row>
    <row r="4" spans="1:23" x14ac:dyDescent="0.2">
      <c r="A4" s="3">
        <v>3</v>
      </c>
      <c r="B4" t="s">
        <v>19</v>
      </c>
      <c r="C4">
        <v>0.69841269800000005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f>D4</f>
        <v>0</v>
      </c>
      <c r="O4" s="3">
        <f>N4</f>
        <v>0</v>
      </c>
      <c r="P4" s="3">
        <f>E4</f>
        <v>1</v>
      </c>
      <c r="Q4" s="3">
        <f>P4</f>
        <v>1</v>
      </c>
      <c r="R4" s="3">
        <f>SUM(F4:M4)</f>
        <v>5</v>
      </c>
      <c r="S4" s="3">
        <f>R4/8</f>
        <v>0.625</v>
      </c>
      <c r="T4" s="3">
        <f>N4+P4+R4</f>
        <v>6</v>
      </c>
      <c r="U4" s="3">
        <f>T4/'A Dylan Data'!$B$6</f>
        <v>0.6</v>
      </c>
      <c r="V4" s="3">
        <v>85085</v>
      </c>
      <c r="W4" s="3">
        <f>T4/V4*1000</f>
        <v>7.05177175765411E-2</v>
      </c>
    </row>
    <row r="5" spans="1:23" x14ac:dyDescent="0.2">
      <c r="A5" s="3">
        <v>4</v>
      </c>
      <c r="B5" t="s">
        <v>18</v>
      </c>
      <c r="C5">
        <v>0.75438596499999999</v>
      </c>
      <c r="D5" s="3">
        <v>0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0</v>
      </c>
      <c r="L5" s="3">
        <v>0</v>
      </c>
      <c r="M5" s="3">
        <v>1</v>
      </c>
      <c r="N5" s="3">
        <f>D5</f>
        <v>0</v>
      </c>
      <c r="O5" s="3">
        <f>N5</f>
        <v>0</v>
      </c>
      <c r="P5" s="3">
        <f>E5</f>
        <v>0</v>
      </c>
      <c r="Q5" s="3">
        <f>P5</f>
        <v>0</v>
      </c>
      <c r="R5" s="3">
        <f>SUM(F5:M5)</f>
        <v>4</v>
      </c>
      <c r="S5" s="3">
        <f>R5/8</f>
        <v>0.5</v>
      </c>
      <c r="T5" s="3">
        <f>N5+P5+R5</f>
        <v>4</v>
      </c>
      <c r="U5" s="3">
        <f>T5/'A Dylan Data'!$B$6</f>
        <v>0.4</v>
      </c>
      <c r="V5" s="3">
        <v>72289</v>
      </c>
      <c r="W5" s="3">
        <f>T5/V5*1000</f>
        <v>5.5333453222481982E-2</v>
      </c>
    </row>
    <row r="6" spans="1:23" x14ac:dyDescent="0.2">
      <c r="A6" s="3">
        <v>5</v>
      </c>
      <c r="B6" t="s">
        <v>17</v>
      </c>
      <c r="C6">
        <v>0.69142857099999999</v>
      </c>
      <c r="D6" s="3">
        <v>1</v>
      </c>
      <c r="E6" s="3">
        <v>1</v>
      </c>
      <c r="F6" s="3">
        <v>1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1</v>
      </c>
      <c r="N6" s="3">
        <f>D6</f>
        <v>1</v>
      </c>
      <c r="O6" s="3">
        <f>N6</f>
        <v>1</v>
      </c>
      <c r="P6" s="3">
        <f>E6</f>
        <v>1</v>
      </c>
      <c r="Q6" s="3">
        <f>P6</f>
        <v>1</v>
      </c>
      <c r="R6" s="3">
        <f>SUM(F6:M6)</f>
        <v>4</v>
      </c>
      <c r="S6" s="3">
        <f>R6/8</f>
        <v>0.5</v>
      </c>
      <c r="T6" s="3">
        <f>N6+P6+R6</f>
        <v>6</v>
      </c>
      <c r="U6" s="3">
        <f>T6/'A Dylan Data'!$B$6</f>
        <v>0.6</v>
      </c>
      <c r="V6" s="3">
        <v>97165</v>
      </c>
      <c r="W6" s="3">
        <f>T6/V6*1000</f>
        <v>6.1750630371018377E-2</v>
      </c>
    </row>
    <row r="7" spans="1:23" x14ac:dyDescent="0.2">
      <c r="A7" s="3">
        <v>6</v>
      </c>
      <c r="B7" t="s">
        <v>16</v>
      </c>
      <c r="C7">
        <v>0.728971963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f>D7</f>
        <v>0</v>
      </c>
      <c r="O7" s="3">
        <f>N7</f>
        <v>0</v>
      </c>
      <c r="P7" s="3">
        <f>E7</f>
        <v>1</v>
      </c>
      <c r="Q7" s="3">
        <f>P7</f>
        <v>1</v>
      </c>
      <c r="R7" s="3">
        <f>SUM(F7:M7)</f>
        <v>3</v>
      </c>
      <c r="S7" s="3">
        <f>R7/8</f>
        <v>0.375</v>
      </c>
      <c r="T7" s="3">
        <f>N7+P7+R7</f>
        <v>4</v>
      </c>
      <c r="U7" s="3">
        <f>T7/'A Dylan Data'!$B$6</f>
        <v>0.4</v>
      </c>
      <c r="V7" s="3">
        <v>60706</v>
      </c>
      <c r="W7" s="3">
        <f>T7/V7*1000</f>
        <v>6.5891345171811694E-2</v>
      </c>
    </row>
    <row r="8" spans="1:23" x14ac:dyDescent="0.2">
      <c r="A8" s="3">
        <v>7</v>
      </c>
      <c r="B8" t="s">
        <v>15</v>
      </c>
      <c r="C8">
        <v>0.76666666699999997</v>
      </c>
      <c r="D8" s="3">
        <v>1</v>
      </c>
      <c r="E8" s="3">
        <v>1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f>D8</f>
        <v>1</v>
      </c>
      <c r="O8" s="3">
        <f>N8</f>
        <v>1</v>
      </c>
      <c r="P8" s="3">
        <f>E8</f>
        <v>1</v>
      </c>
      <c r="Q8" s="3">
        <f>P8</f>
        <v>1</v>
      </c>
      <c r="R8" s="3">
        <f>SUM(F8:M8)</f>
        <v>4</v>
      </c>
      <c r="S8" s="3">
        <f>R8/8</f>
        <v>0.5</v>
      </c>
      <c r="T8" s="3">
        <f>N8+P8+R8</f>
        <v>6</v>
      </c>
      <c r="U8" s="3">
        <f>T8/'A Dylan Data'!$B$6</f>
        <v>0.6</v>
      </c>
      <c r="V8" s="3">
        <v>97978</v>
      </c>
      <c r="W8" s="3">
        <f>T8/V8*1000</f>
        <v>6.1238237155279762E-2</v>
      </c>
    </row>
    <row r="9" spans="1:23" x14ac:dyDescent="0.2">
      <c r="A9" s="3">
        <v>8</v>
      </c>
      <c r="B9" t="s">
        <v>14</v>
      </c>
      <c r="C9">
        <v>0.78666666699999999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f>D9</f>
        <v>1</v>
      </c>
      <c r="O9" s="3">
        <f>N9</f>
        <v>1</v>
      </c>
      <c r="P9" s="3">
        <f>E9</f>
        <v>1</v>
      </c>
      <c r="Q9" s="3">
        <f>P9</f>
        <v>1</v>
      </c>
      <c r="R9" s="3">
        <f>SUM(F9:M9)</f>
        <v>2</v>
      </c>
      <c r="S9" s="3">
        <f>R9/8</f>
        <v>0.25</v>
      </c>
      <c r="T9" s="3">
        <f>N9+P9+R9</f>
        <v>4</v>
      </c>
      <c r="U9" s="3">
        <f>T9/'A Dylan Data'!$B$6</f>
        <v>0.4</v>
      </c>
      <c r="V9" s="3">
        <v>34269</v>
      </c>
      <c r="W9" s="3">
        <f>T9/V9*1000</f>
        <v>0.11672356940675246</v>
      </c>
    </row>
    <row r="10" spans="1:23" x14ac:dyDescent="0.2">
      <c r="A10" s="3">
        <v>9</v>
      </c>
      <c r="B10" t="s">
        <v>13</v>
      </c>
      <c r="C10">
        <v>0.73983739800000003</v>
      </c>
      <c r="D10" s="3">
        <v>1</v>
      </c>
      <c r="E10" s="3">
        <v>1</v>
      </c>
      <c r="F10" s="3">
        <v>1</v>
      </c>
      <c r="G10" s="3">
        <v>0</v>
      </c>
      <c r="H10" s="3">
        <v>1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f>D10</f>
        <v>1</v>
      </c>
      <c r="O10" s="3">
        <f>N10</f>
        <v>1</v>
      </c>
      <c r="P10" s="3">
        <f>E10</f>
        <v>1</v>
      </c>
      <c r="Q10" s="3">
        <f>P10</f>
        <v>1</v>
      </c>
      <c r="R10" s="3">
        <f>SUM(F10:M10)</f>
        <v>4</v>
      </c>
      <c r="S10" s="3">
        <f>R10/8</f>
        <v>0.5</v>
      </c>
      <c r="T10" s="3">
        <f>N10+P10+R10</f>
        <v>6</v>
      </c>
      <c r="U10" s="3">
        <f>T10/'A Dylan Data'!$B$6</f>
        <v>0.6</v>
      </c>
      <c r="V10" s="3">
        <v>52640</v>
      </c>
      <c r="W10" s="3">
        <f>T10/V10*1000</f>
        <v>0.11398176291793312</v>
      </c>
    </row>
    <row r="11" spans="1:23" x14ac:dyDescent="0.2">
      <c r="A11" s="3">
        <v>10</v>
      </c>
      <c r="B11" t="s">
        <v>12</v>
      </c>
      <c r="C11">
        <v>0.73684210500000002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f>D11</f>
        <v>0</v>
      </c>
      <c r="O11" s="3">
        <f>N11</f>
        <v>0</v>
      </c>
      <c r="P11" s="3">
        <f>E11</f>
        <v>1</v>
      </c>
      <c r="Q11" s="3">
        <f>P11</f>
        <v>1</v>
      </c>
      <c r="R11" s="3">
        <f>SUM(F11:M11)</f>
        <v>4</v>
      </c>
      <c r="S11" s="3">
        <f>R11/8</f>
        <v>0.5</v>
      </c>
      <c r="T11" s="3">
        <f>N11+P11+R11</f>
        <v>5</v>
      </c>
      <c r="U11" s="3">
        <f>T11/'A Dylan Data'!$B$6</f>
        <v>0.5</v>
      </c>
      <c r="V11" s="3">
        <v>72040</v>
      </c>
      <c r="W11" s="3">
        <f>T11/V11*1000</f>
        <v>6.9405885619100507E-2</v>
      </c>
    </row>
    <row r="12" spans="1:23" x14ac:dyDescent="0.2">
      <c r="A12" s="3">
        <v>11</v>
      </c>
      <c r="B12" t="s">
        <v>11</v>
      </c>
      <c r="C12">
        <v>0.72118959100000002</v>
      </c>
      <c r="D12" s="3">
        <v>1</v>
      </c>
      <c r="E12" s="3">
        <v>1</v>
      </c>
      <c r="F12" s="3">
        <v>1</v>
      </c>
      <c r="G12" s="3">
        <v>0</v>
      </c>
      <c r="H12" s="3">
        <v>1</v>
      </c>
      <c r="I12" s="3">
        <v>1</v>
      </c>
      <c r="J12" s="3">
        <v>0</v>
      </c>
      <c r="K12" s="3">
        <v>1</v>
      </c>
      <c r="L12" s="3">
        <v>1</v>
      </c>
      <c r="M12" s="3">
        <v>0</v>
      </c>
      <c r="N12" s="3">
        <f>D12</f>
        <v>1</v>
      </c>
      <c r="O12" s="3">
        <f>N12</f>
        <v>1</v>
      </c>
      <c r="P12" s="3">
        <f>E12</f>
        <v>1</v>
      </c>
      <c r="Q12" s="3">
        <f>P12</f>
        <v>1</v>
      </c>
      <c r="R12" s="3">
        <f>SUM(F12:M12)</f>
        <v>5</v>
      </c>
      <c r="S12" s="3">
        <f>R12/8</f>
        <v>0.625</v>
      </c>
      <c r="T12" s="3">
        <f>N12+P12+R12</f>
        <v>7</v>
      </c>
      <c r="U12" s="3">
        <f>T12/'A Dylan Data'!$B$6</f>
        <v>0.7</v>
      </c>
      <c r="V12" s="3">
        <v>122955</v>
      </c>
      <c r="W12" s="3">
        <f>T12/V12*1000</f>
        <v>5.6931397665812691E-2</v>
      </c>
    </row>
    <row r="13" spans="1:23" x14ac:dyDescent="0.2">
      <c r="A13" s="3">
        <v>12</v>
      </c>
      <c r="B13" t="s">
        <v>23</v>
      </c>
      <c r="C13">
        <v>0.764444444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0</v>
      </c>
      <c r="N13" s="3">
        <f>D13</f>
        <v>1</v>
      </c>
      <c r="O13" s="3">
        <f>N13</f>
        <v>1</v>
      </c>
      <c r="P13" s="3">
        <f>E13</f>
        <v>1</v>
      </c>
      <c r="Q13" s="3">
        <f>P13</f>
        <v>1</v>
      </c>
      <c r="R13" s="3">
        <f>SUM(F13:M13)</f>
        <v>7</v>
      </c>
      <c r="S13" s="3">
        <f>R13/8</f>
        <v>0.875</v>
      </c>
      <c r="T13" s="3">
        <f>N13+P13+R13</f>
        <v>9</v>
      </c>
      <c r="U13" s="3">
        <f>T13/'A Dylan Data'!$B$6</f>
        <v>0.9</v>
      </c>
      <c r="V13" s="3">
        <v>125311</v>
      </c>
      <c r="W13" s="3">
        <f>T13/V13*1000</f>
        <v>7.1821308584242405E-2</v>
      </c>
    </row>
    <row r="14" spans="1:23" x14ac:dyDescent="0.2">
      <c r="A14" s="3">
        <v>13</v>
      </c>
      <c r="B14" t="s">
        <v>10</v>
      </c>
      <c r="C14">
        <v>0.72815534000000004</v>
      </c>
      <c r="D14" s="3">
        <v>1</v>
      </c>
      <c r="E14" s="3">
        <v>0</v>
      </c>
      <c r="F14" s="3">
        <v>1</v>
      </c>
      <c r="G14" s="3">
        <v>0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f>D14</f>
        <v>1</v>
      </c>
      <c r="O14" s="3">
        <f>N14</f>
        <v>1</v>
      </c>
      <c r="P14" s="3">
        <f>E14</f>
        <v>0</v>
      </c>
      <c r="Q14" s="3">
        <f>P14</f>
        <v>0</v>
      </c>
      <c r="R14" s="3">
        <f>SUM(F14:M14)</f>
        <v>3</v>
      </c>
      <c r="S14" s="3">
        <f>R14/8</f>
        <v>0.375</v>
      </c>
      <c r="T14" s="3">
        <f>N14+P14+R14</f>
        <v>4</v>
      </c>
      <c r="U14" s="3">
        <f>T14/'A Dylan Data'!$B$6</f>
        <v>0.4</v>
      </c>
      <c r="V14" s="3">
        <v>69219</v>
      </c>
      <c r="W14" s="3">
        <f>T14/V14*1000</f>
        <v>5.7787601670061688E-2</v>
      </c>
    </row>
    <row r="15" spans="1:23" x14ac:dyDescent="0.2">
      <c r="A15" s="3">
        <v>14</v>
      </c>
      <c r="B15" t="s">
        <v>9</v>
      </c>
      <c r="C15">
        <v>0.78749999999999998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f>D15</f>
        <v>1</v>
      </c>
      <c r="O15" s="3">
        <f>N15</f>
        <v>1</v>
      </c>
      <c r="P15" s="3">
        <f>E15</f>
        <v>1</v>
      </c>
      <c r="Q15" s="3">
        <f>P15</f>
        <v>1</v>
      </c>
      <c r="R15" s="3">
        <f>SUM(F15:M15)</f>
        <v>6</v>
      </c>
      <c r="S15" s="3">
        <f>R15/8</f>
        <v>0.75</v>
      </c>
      <c r="T15" s="3">
        <f>N15+P15+R15</f>
        <v>8</v>
      </c>
      <c r="U15" s="3">
        <f>T15/'A Dylan Data'!$B$6</f>
        <v>0.8</v>
      </c>
      <c r="V15" s="3">
        <v>104567</v>
      </c>
      <c r="W15" s="3">
        <f>T15/V15*1000</f>
        <v>7.6505972247458573E-2</v>
      </c>
    </row>
    <row r="16" spans="1:23" x14ac:dyDescent="0.2">
      <c r="A16" s="3">
        <v>15</v>
      </c>
      <c r="B16" t="s">
        <v>8</v>
      </c>
      <c r="C16">
        <v>0.73239436599999996</v>
      </c>
      <c r="D16" s="3">
        <v>0</v>
      </c>
      <c r="E16" s="3">
        <v>1</v>
      </c>
      <c r="F16" s="3">
        <v>1</v>
      </c>
      <c r="G16" s="3">
        <v>0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f>D16</f>
        <v>0</v>
      </c>
      <c r="O16" s="3">
        <f>N16</f>
        <v>0</v>
      </c>
      <c r="P16" s="3">
        <f>E16</f>
        <v>1</v>
      </c>
      <c r="Q16" s="3">
        <f>P16</f>
        <v>1</v>
      </c>
      <c r="R16" s="3">
        <f>SUM(F16:M16)</f>
        <v>3</v>
      </c>
      <c r="S16" s="3">
        <f>R16/8</f>
        <v>0.375</v>
      </c>
      <c r="T16" s="3">
        <f>N16+P16+R16</f>
        <v>4</v>
      </c>
      <c r="U16" s="3">
        <f>T16/'A Dylan Data'!$B$6</f>
        <v>0.4</v>
      </c>
      <c r="V16" s="3">
        <v>46135</v>
      </c>
      <c r="W16" s="3">
        <f>T16/V16*1000</f>
        <v>8.6702070011921539E-2</v>
      </c>
    </row>
    <row r="17" spans="1:23" x14ac:dyDescent="0.2">
      <c r="A17" s="3">
        <v>16</v>
      </c>
      <c r="B17" t="s">
        <v>7</v>
      </c>
      <c r="C17">
        <v>0.71</v>
      </c>
      <c r="D17" s="3">
        <v>0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f>D17</f>
        <v>0</v>
      </c>
      <c r="O17" s="3">
        <f>N17</f>
        <v>0</v>
      </c>
      <c r="P17" s="3">
        <f>E17</f>
        <v>1</v>
      </c>
      <c r="Q17" s="3">
        <f>P17</f>
        <v>1</v>
      </c>
      <c r="R17" s="3">
        <f>SUM(F17:M17)</f>
        <v>4</v>
      </c>
      <c r="S17" s="3">
        <f>R17/8</f>
        <v>0.5</v>
      </c>
      <c r="T17" s="3">
        <f>N17+P17+R17</f>
        <v>5</v>
      </c>
      <c r="U17" s="3">
        <f>T17/'A Dylan Data'!$B$6</f>
        <v>0.5</v>
      </c>
      <c r="V17" s="3">
        <v>54748</v>
      </c>
      <c r="W17" s="3">
        <f>T17/V17*1000</f>
        <v>9.1327537078980059E-2</v>
      </c>
    </row>
    <row r="18" spans="1:23" x14ac:dyDescent="0.2">
      <c r="A18" s="3">
        <v>17</v>
      </c>
      <c r="B18" t="s">
        <v>6</v>
      </c>
      <c r="C18">
        <v>0.688073394</v>
      </c>
      <c r="D18" s="3">
        <v>1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1</v>
      </c>
      <c r="M18" s="3">
        <v>0</v>
      </c>
      <c r="N18" s="3">
        <f>D18</f>
        <v>1</v>
      </c>
      <c r="O18" s="3">
        <f>N18</f>
        <v>1</v>
      </c>
      <c r="P18" s="3">
        <f>E18</f>
        <v>1</v>
      </c>
      <c r="Q18" s="3">
        <f>P18</f>
        <v>1</v>
      </c>
      <c r="R18" s="3">
        <f>SUM(F18:M18)</f>
        <v>3</v>
      </c>
      <c r="S18" s="3">
        <f>R18/8</f>
        <v>0.375</v>
      </c>
      <c r="T18" s="3">
        <f>N18+P18+R18</f>
        <v>5</v>
      </c>
      <c r="U18" s="3">
        <f>T18/'A Dylan Data'!$B$6</f>
        <v>0.5</v>
      </c>
      <c r="V18" s="3">
        <v>69850</v>
      </c>
      <c r="W18" s="3">
        <f>T18/V18*1000</f>
        <v>7.158196134574088E-2</v>
      </c>
    </row>
    <row r="19" spans="1:23" x14ac:dyDescent="0.2">
      <c r="A19" s="3">
        <v>18</v>
      </c>
      <c r="B19" t="s">
        <v>5</v>
      </c>
      <c r="C19">
        <v>0.72180451099999998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3">
        <f>D19</f>
        <v>1</v>
      </c>
      <c r="O19" s="3">
        <f>N19</f>
        <v>1</v>
      </c>
      <c r="P19" s="3">
        <f>E19</f>
        <v>1</v>
      </c>
      <c r="Q19" s="3">
        <f>P19</f>
        <v>1</v>
      </c>
      <c r="R19" s="3">
        <f>SUM(F19:M19)</f>
        <v>5</v>
      </c>
      <c r="S19" s="3">
        <f>R19/8</f>
        <v>0.625</v>
      </c>
      <c r="T19" s="3">
        <f>N19+P19+R19</f>
        <v>7</v>
      </c>
      <c r="U19" s="3">
        <f>T19/'A Dylan Data'!$B$6</f>
        <v>0.7</v>
      </c>
      <c r="V19" s="3">
        <v>79989</v>
      </c>
      <c r="W19" s="3">
        <f>T19/V19*1000</f>
        <v>8.7512032904524376E-2</v>
      </c>
    </row>
    <row r="21" spans="1:23" s="1" customFormat="1" x14ac:dyDescent="0.2">
      <c r="A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5" spans="1:23" x14ac:dyDescent="0.2">
      <c r="A25" s="31"/>
      <c r="B25" s="18"/>
      <c r="C25" s="1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/>
      <c r="O25"/>
      <c r="P25"/>
      <c r="Q25"/>
      <c r="R25"/>
      <c r="S25"/>
      <c r="T25"/>
      <c r="U25"/>
    </row>
    <row r="26" spans="1:23" x14ac:dyDescent="0.2">
      <c r="A26" s="31"/>
      <c r="B26" s="18"/>
      <c r="C26" s="18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/>
      <c r="O26"/>
      <c r="P26"/>
      <c r="Q26"/>
      <c r="R26"/>
      <c r="S26"/>
      <c r="T26"/>
      <c r="U26"/>
    </row>
    <row r="27" spans="1:23" x14ac:dyDescent="0.2">
      <c r="A27" s="31"/>
      <c r="B27" s="18"/>
      <c r="C27" s="18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/>
      <c r="O27"/>
      <c r="P27"/>
      <c r="Q27"/>
      <c r="R27"/>
      <c r="S27"/>
      <c r="T27"/>
      <c r="U27"/>
    </row>
    <row r="28" spans="1:23" x14ac:dyDescent="0.2">
      <c r="A28" s="31"/>
      <c r="B28" s="18"/>
      <c r="C28" s="1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/>
      <c r="O28"/>
      <c r="P28"/>
      <c r="Q28"/>
      <c r="R28"/>
      <c r="S28"/>
      <c r="T28"/>
      <c r="U28"/>
    </row>
    <row r="29" spans="1:23" x14ac:dyDescent="0.2">
      <c r="A29" s="31"/>
      <c r="B29" s="18"/>
      <c r="C29" s="18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/>
      <c r="O29"/>
      <c r="P29"/>
      <c r="Q29"/>
      <c r="R29"/>
      <c r="S29"/>
      <c r="T29"/>
      <c r="U29"/>
    </row>
    <row r="30" spans="1:23" x14ac:dyDescent="0.2">
      <c r="A30" s="31"/>
      <c r="B30" s="18"/>
      <c r="C30" s="1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/>
      <c r="O30"/>
      <c r="P30"/>
      <c r="Q30"/>
      <c r="R30"/>
      <c r="S30"/>
      <c r="T30"/>
      <c r="U30"/>
    </row>
    <row r="31" spans="1:23" x14ac:dyDescent="0.2">
      <c r="N31"/>
      <c r="O31"/>
      <c r="P31"/>
      <c r="Q31"/>
      <c r="R31"/>
      <c r="S31"/>
      <c r="T31"/>
      <c r="U31"/>
    </row>
    <row r="32" spans="1:23" x14ac:dyDescent="0.2">
      <c r="N32"/>
      <c r="O32"/>
      <c r="P32"/>
      <c r="Q32"/>
      <c r="R32"/>
      <c r="S32"/>
      <c r="T32"/>
      <c r="U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AA51-203C-F149-B898-0B80C55CC53F}">
  <dimension ref="A1:AX19"/>
  <sheetViews>
    <sheetView topLeftCell="AR1" workbookViewId="0">
      <selection activeCell="AX2" sqref="AX2:AX19"/>
    </sheetView>
  </sheetViews>
  <sheetFormatPr baseColWidth="10" defaultRowHeight="16" x14ac:dyDescent="0.2"/>
  <cols>
    <col min="1" max="1" width="12.1640625" bestFit="1" customWidth="1"/>
    <col min="2" max="2" width="5.83203125" bestFit="1" customWidth="1"/>
    <col min="3" max="3" width="17.33203125" bestFit="1" customWidth="1"/>
    <col min="6" max="6" width="3.1640625" bestFit="1" customWidth="1"/>
    <col min="7" max="7" width="17" bestFit="1" customWidth="1"/>
    <col min="8" max="8" width="11.33203125" bestFit="1" customWidth="1"/>
    <col min="9" max="9" width="8" bestFit="1" customWidth="1"/>
    <col min="11" max="11" width="8" bestFit="1" customWidth="1"/>
    <col min="12" max="12" width="8.33203125" bestFit="1" customWidth="1"/>
    <col min="13" max="29" width="7.1640625" bestFit="1" customWidth="1"/>
    <col min="30" max="30" width="11" bestFit="1" customWidth="1"/>
    <col min="39" max="39" width="17" bestFit="1" customWidth="1"/>
  </cols>
  <sheetData>
    <row r="1" spans="1:50" x14ac:dyDescent="0.2">
      <c r="A1" s="5" t="s">
        <v>27</v>
      </c>
      <c r="B1" s="5"/>
      <c r="C1" s="5"/>
      <c r="D1" s="2"/>
      <c r="F1" s="6" t="s">
        <v>27</v>
      </c>
      <c r="G1" s="6"/>
      <c r="H1" s="6"/>
      <c r="I1" s="6"/>
      <c r="J1" s="7"/>
      <c r="K1" s="8"/>
      <c r="L1" s="6" t="s">
        <v>28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M1" t="s">
        <v>0</v>
      </c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9</v>
      </c>
      <c r="AW1">
        <v>10</v>
      </c>
      <c r="AX1" t="s">
        <v>79</v>
      </c>
    </row>
    <row r="2" spans="1:50" x14ac:dyDescent="0.2">
      <c r="A2" s="9" t="s">
        <v>29</v>
      </c>
      <c r="B2" s="9" t="s">
        <v>30</v>
      </c>
      <c r="C2" s="9" t="s">
        <v>31</v>
      </c>
      <c r="D2" s="1"/>
      <c r="F2" s="10" t="s">
        <v>32</v>
      </c>
      <c r="G2" s="9" t="s">
        <v>33</v>
      </c>
      <c r="H2" s="9" t="s">
        <v>34</v>
      </c>
      <c r="I2" s="9" t="s">
        <v>35</v>
      </c>
      <c r="J2" s="1"/>
      <c r="K2" s="11"/>
      <c r="L2" s="9" t="s">
        <v>36</v>
      </c>
      <c r="M2" s="9" t="s">
        <v>37</v>
      </c>
      <c r="N2" s="9" t="s">
        <v>38</v>
      </c>
      <c r="O2" s="9" t="s">
        <v>39</v>
      </c>
      <c r="P2" s="9" t="s">
        <v>40</v>
      </c>
      <c r="Q2" s="9" t="s">
        <v>41</v>
      </c>
      <c r="R2" s="9" t="s">
        <v>42</v>
      </c>
      <c r="S2" s="9" t="s">
        <v>43</v>
      </c>
      <c r="T2" s="9" t="s">
        <v>44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52</v>
      </c>
      <c r="AC2" s="9" t="s">
        <v>53</v>
      </c>
      <c r="AD2" s="9" t="s">
        <v>54</v>
      </c>
      <c r="AM2" t="s">
        <v>37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X2">
        <f>(SUM(AN2:AW2))/10</f>
        <v>0.7</v>
      </c>
    </row>
    <row r="3" spans="1:50" ht="17" x14ac:dyDescent="0.2">
      <c r="A3" s="12" t="s">
        <v>55</v>
      </c>
      <c r="B3" s="12">
        <v>1</v>
      </c>
      <c r="C3" s="13">
        <f>B3/B6</f>
        <v>0.1</v>
      </c>
      <c r="D3" s="14"/>
      <c r="F3" s="15">
        <v>1</v>
      </c>
      <c r="G3" s="16" t="s">
        <v>56</v>
      </c>
      <c r="H3" s="17" t="s">
        <v>55</v>
      </c>
      <c r="I3" s="17"/>
      <c r="J3" s="18"/>
      <c r="K3" s="11"/>
      <c r="L3" s="19">
        <v>1</v>
      </c>
      <c r="M3" s="19">
        <v>1</v>
      </c>
      <c r="N3" s="19">
        <v>1</v>
      </c>
      <c r="O3" s="19"/>
      <c r="P3" s="19"/>
      <c r="Q3" s="19">
        <v>1</v>
      </c>
      <c r="R3" s="19">
        <v>1</v>
      </c>
      <c r="S3" s="19">
        <v>1</v>
      </c>
      <c r="T3" s="19">
        <v>1</v>
      </c>
      <c r="U3" s="19"/>
      <c r="V3" s="19"/>
      <c r="W3" s="19">
        <v>1</v>
      </c>
      <c r="X3" s="19"/>
      <c r="Y3" s="19"/>
      <c r="Z3" s="19">
        <v>1</v>
      </c>
      <c r="AA3" s="19">
        <v>1</v>
      </c>
      <c r="AB3" s="19">
        <v>1</v>
      </c>
      <c r="AC3" s="19">
        <v>1</v>
      </c>
      <c r="AD3" s="20">
        <f t="shared" ref="AD3:AD12" si="0">(SUM(L3:AC3)/18)</f>
        <v>0.66666666666666663</v>
      </c>
      <c r="AM3" t="s">
        <v>51</v>
      </c>
      <c r="AN3">
        <v>1</v>
      </c>
      <c r="AO3">
        <v>1</v>
      </c>
      <c r="AP3">
        <v>1</v>
      </c>
      <c r="AU3">
        <v>1</v>
      </c>
      <c r="AV3">
        <v>1</v>
      </c>
      <c r="AX3">
        <f>(SUM(AN3:AW3))/10</f>
        <v>0.5</v>
      </c>
    </row>
    <row r="4" spans="1:50" ht="34" x14ac:dyDescent="0.2">
      <c r="A4" s="32" t="s">
        <v>57</v>
      </c>
      <c r="B4" s="32">
        <v>1</v>
      </c>
      <c r="C4" s="33">
        <f>B4/B6</f>
        <v>0.1</v>
      </c>
      <c r="D4" s="14"/>
      <c r="F4" s="15">
        <v>2</v>
      </c>
      <c r="G4" s="16" t="s">
        <v>58</v>
      </c>
      <c r="H4" s="34" t="s">
        <v>57</v>
      </c>
      <c r="I4" s="34"/>
      <c r="J4" s="18"/>
      <c r="K4" s="11"/>
      <c r="L4" s="35">
        <v>1</v>
      </c>
      <c r="M4" s="35">
        <v>1</v>
      </c>
      <c r="N4" s="35"/>
      <c r="O4" s="35"/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35">
        <v>1</v>
      </c>
      <c r="AA4" s="35">
        <v>1</v>
      </c>
      <c r="AB4" s="35">
        <v>1</v>
      </c>
      <c r="AC4" s="35">
        <v>1</v>
      </c>
      <c r="AD4" s="36">
        <f t="shared" si="0"/>
        <v>0.88888888888888884</v>
      </c>
      <c r="AE4" s="18"/>
      <c r="AM4" t="s">
        <v>48</v>
      </c>
      <c r="AO4">
        <v>1</v>
      </c>
      <c r="AP4">
        <v>1</v>
      </c>
      <c r="AQ4">
        <v>1</v>
      </c>
      <c r="AS4">
        <v>1</v>
      </c>
      <c r="AT4">
        <v>1</v>
      </c>
      <c r="AX4">
        <f>(SUM(AN4:AW4))/10</f>
        <v>0.5</v>
      </c>
    </row>
    <row r="5" spans="1:50" ht="34" x14ac:dyDescent="0.2">
      <c r="A5" s="21" t="s">
        <v>59</v>
      </c>
      <c r="B5" s="21">
        <v>8</v>
      </c>
      <c r="C5" s="22">
        <f>B5/B6</f>
        <v>0.8</v>
      </c>
      <c r="D5" s="14"/>
      <c r="F5" s="15">
        <v>3</v>
      </c>
      <c r="G5" s="16" t="s">
        <v>60</v>
      </c>
      <c r="H5" s="37" t="s">
        <v>59</v>
      </c>
      <c r="I5" s="37"/>
      <c r="J5" s="18"/>
      <c r="K5" s="11"/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/>
      <c r="R5" s="38"/>
      <c r="S5" s="38">
        <v>1</v>
      </c>
      <c r="T5" s="38">
        <v>1</v>
      </c>
      <c r="U5" s="38">
        <v>1</v>
      </c>
      <c r="V5" s="38"/>
      <c r="W5" s="38">
        <v>1</v>
      </c>
      <c r="X5" s="38">
        <v>1</v>
      </c>
      <c r="Y5" s="38"/>
      <c r="Z5" s="38"/>
      <c r="AA5" s="38">
        <v>1</v>
      </c>
      <c r="AB5" s="38">
        <v>1</v>
      </c>
      <c r="AC5" s="38">
        <v>1</v>
      </c>
      <c r="AD5" s="39">
        <f t="shared" si="0"/>
        <v>0.72222222222222221</v>
      </c>
      <c r="AE5" s="18"/>
      <c r="AM5" t="s">
        <v>45</v>
      </c>
      <c r="AO5">
        <v>1</v>
      </c>
      <c r="AP5">
        <v>1</v>
      </c>
      <c r="AR5">
        <v>1</v>
      </c>
      <c r="AS5">
        <v>1</v>
      </c>
      <c r="AX5">
        <f>(SUM(AN5:AW5))/10</f>
        <v>0.4</v>
      </c>
    </row>
    <row r="6" spans="1:50" ht="17" x14ac:dyDescent="0.2">
      <c r="A6" s="23" t="s">
        <v>61</v>
      </c>
      <c r="B6" s="9">
        <f>SUM(B3:B5)</f>
        <v>10</v>
      </c>
      <c r="C6" s="24">
        <f>SUM(C3:C5)</f>
        <v>1</v>
      </c>
      <c r="D6" s="25"/>
      <c r="F6" s="15">
        <v>4</v>
      </c>
      <c r="G6" s="16" t="s">
        <v>62</v>
      </c>
      <c r="H6" s="37" t="s">
        <v>59</v>
      </c>
      <c r="I6" s="37"/>
      <c r="J6" s="18"/>
      <c r="K6" s="11"/>
      <c r="L6" s="38">
        <v>1</v>
      </c>
      <c r="M6" s="38">
        <v>1</v>
      </c>
      <c r="N6" s="38"/>
      <c r="O6" s="38"/>
      <c r="P6" s="38">
        <v>1</v>
      </c>
      <c r="Q6" s="38"/>
      <c r="R6" s="38"/>
      <c r="S6" s="38">
        <v>1</v>
      </c>
      <c r="T6" s="38"/>
      <c r="U6" s="38"/>
      <c r="V6" s="38"/>
      <c r="W6" s="38"/>
      <c r="X6" s="38">
        <v>1</v>
      </c>
      <c r="Y6" s="38"/>
      <c r="Z6" s="38"/>
      <c r="AA6" s="38"/>
      <c r="AB6" s="38"/>
      <c r="AC6" s="38">
        <v>1</v>
      </c>
      <c r="AD6" s="39">
        <f t="shared" si="0"/>
        <v>0.33333333333333331</v>
      </c>
      <c r="AE6" s="18"/>
      <c r="AM6" t="s">
        <v>43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X6">
        <f>(SUM(AN6:AW6))/10</f>
        <v>0.8</v>
      </c>
    </row>
    <row r="7" spans="1:50" ht="17" x14ac:dyDescent="0.2">
      <c r="A7" s="18"/>
      <c r="B7" s="18"/>
      <c r="C7" s="18"/>
      <c r="D7" s="18"/>
      <c r="F7" s="15">
        <v>5</v>
      </c>
      <c r="G7" s="16" t="s">
        <v>63</v>
      </c>
      <c r="H7" s="37" t="s">
        <v>59</v>
      </c>
      <c r="I7" s="37"/>
      <c r="J7" s="18"/>
      <c r="K7" s="11"/>
      <c r="L7" s="38">
        <v>1</v>
      </c>
      <c r="M7" s="38">
        <v>1</v>
      </c>
      <c r="N7" s="38">
        <v>1</v>
      </c>
      <c r="O7" s="38">
        <v>1</v>
      </c>
      <c r="P7" s="38">
        <v>1</v>
      </c>
      <c r="Q7" s="38"/>
      <c r="R7" s="38"/>
      <c r="S7" s="38">
        <v>1</v>
      </c>
      <c r="T7" s="38">
        <v>1</v>
      </c>
      <c r="U7" s="38">
        <v>1</v>
      </c>
      <c r="V7" s="38">
        <v>1</v>
      </c>
      <c r="W7" s="38">
        <v>1</v>
      </c>
      <c r="X7" s="38"/>
      <c r="Y7" s="38">
        <v>1</v>
      </c>
      <c r="Z7" s="38"/>
      <c r="AA7" s="38"/>
      <c r="AB7" s="38">
        <v>1</v>
      </c>
      <c r="AC7" s="38"/>
      <c r="AD7" s="39">
        <f t="shared" si="0"/>
        <v>0.66666666666666663</v>
      </c>
      <c r="AE7" s="18"/>
      <c r="AM7" t="s">
        <v>38</v>
      </c>
      <c r="AN7">
        <v>1</v>
      </c>
      <c r="AP7">
        <v>1</v>
      </c>
      <c r="AR7">
        <v>1</v>
      </c>
      <c r="AT7">
        <v>1</v>
      </c>
      <c r="AX7">
        <f>(SUM(AN7:AW7))/10</f>
        <v>0.4</v>
      </c>
    </row>
    <row r="8" spans="1:50" ht="17" x14ac:dyDescent="0.2">
      <c r="A8" s="18"/>
      <c r="B8" s="18"/>
      <c r="C8" s="18"/>
      <c r="D8" s="18"/>
      <c r="F8" s="15">
        <v>6</v>
      </c>
      <c r="G8" s="16" t="s">
        <v>64</v>
      </c>
      <c r="H8" s="37" t="s">
        <v>59</v>
      </c>
      <c r="I8" s="37"/>
      <c r="J8" s="18"/>
      <c r="K8" s="11"/>
      <c r="L8" s="38">
        <v>1</v>
      </c>
      <c r="M8" s="38">
        <v>1</v>
      </c>
      <c r="N8" s="38"/>
      <c r="O8" s="38"/>
      <c r="P8" s="38">
        <v>1</v>
      </c>
      <c r="Q8" s="38"/>
      <c r="R8" s="38">
        <v>1</v>
      </c>
      <c r="S8" s="38">
        <v>1</v>
      </c>
      <c r="T8" s="38">
        <v>1</v>
      </c>
      <c r="U8" s="38">
        <v>1</v>
      </c>
      <c r="V8" s="38"/>
      <c r="W8" s="38"/>
      <c r="X8" s="38">
        <v>1</v>
      </c>
      <c r="Y8" s="38">
        <v>1</v>
      </c>
      <c r="Z8" s="38">
        <v>1</v>
      </c>
      <c r="AA8" s="38"/>
      <c r="AB8" s="38"/>
      <c r="AC8" s="38">
        <v>1</v>
      </c>
      <c r="AD8" s="39">
        <f t="shared" si="0"/>
        <v>0.61111111111111116</v>
      </c>
      <c r="AE8" s="18"/>
      <c r="AM8" t="s">
        <v>36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X8">
        <f>(SUM(AN8:AW8))/10</f>
        <v>0.9</v>
      </c>
    </row>
    <row r="9" spans="1:50" ht="17" x14ac:dyDescent="0.2">
      <c r="A9" s="18"/>
      <c r="B9" s="18"/>
      <c r="C9" s="18"/>
      <c r="D9" s="18"/>
      <c r="F9" s="15">
        <v>7</v>
      </c>
      <c r="G9" s="16" t="s">
        <v>65</v>
      </c>
      <c r="H9" s="37" t="s">
        <v>59</v>
      </c>
      <c r="I9" s="37"/>
      <c r="J9" s="18"/>
      <c r="K9" s="11"/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/>
      <c r="R9" s="38"/>
      <c r="S9" s="38">
        <v>1</v>
      </c>
      <c r="T9" s="38"/>
      <c r="U9" s="38"/>
      <c r="V9" s="38">
        <v>1</v>
      </c>
      <c r="W9" s="38">
        <v>1</v>
      </c>
      <c r="X9" s="38">
        <v>1</v>
      </c>
      <c r="Y9" s="38">
        <v>1</v>
      </c>
      <c r="Z9" s="38">
        <v>1</v>
      </c>
      <c r="AA9" s="38"/>
      <c r="AB9" s="38">
        <v>1</v>
      </c>
      <c r="AC9" s="38"/>
      <c r="AD9" s="39">
        <f t="shared" si="0"/>
        <v>0.66666666666666663</v>
      </c>
      <c r="AE9" s="18"/>
      <c r="AM9" t="s">
        <v>44</v>
      </c>
      <c r="AN9">
        <v>1</v>
      </c>
      <c r="AO9">
        <v>1</v>
      </c>
      <c r="AP9">
        <v>1</v>
      </c>
      <c r="AR9">
        <v>1</v>
      </c>
      <c r="AS9">
        <v>1</v>
      </c>
      <c r="AU9">
        <v>1</v>
      </c>
      <c r="AV9">
        <v>1</v>
      </c>
      <c r="AX9">
        <f>(SUM(AN9:AW9))/10</f>
        <v>0.7</v>
      </c>
    </row>
    <row r="10" spans="1:50" ht="17" x14ac:dyDescent="0.2">
      <c r="A10" s="18"/>
      <c r="B10" s="18"/>
      <c r="C10" s="18"/>
      <c r="D10" s="18"/>
      <c r="F10" s="15">
        <v>8</v>
      </c>
      <c r="G10" s="16" t="s">
        <v>66</v>
      </c>
      <c r="H10" s="37" t="s">
        <v>59</v>
      </c>
      <c r="I10" s="37"/>
      <c r="J10" s="18"/>
      <c r="K10" s="11"/>
      <c r="L10" s="38">
        <v>1</v>
      </c>
      <c r="M10" s="38"/>
      <c r="N10" s="38"/>
      <c r="O10" s="38"/>
      <c r="P10" s="38"/>
      <c r="Q10" s="38">
        <v>1</v>
      </c>
      <c r="R10" s="38"/>
      <c r="S10" s="38">
        <v>1</v>
      </c>
      <c r="T10" s="38">
        <v>1</v>
      </c>
      <c r="U10" s="38"/>
      <c r="V10" s="38">
        <v>1</v>
      </c>
      <c r="W10" s="38">
        <v>1</v>
      </c>
      <c r="X10" s="38"/>
      <c r="Y10" s="38">
        <v>1</v>
      </c>
      <c r="Z10" s="38">
        <v>1</v>
      </c>
      <c r="AA10" s="38">
        <v>1</v>
      </c>
      <c r="AB10" s="38">
        <v>1</v>
      </c>
      <c r="AC10" s="38"/>
      <c r="AD10" s="39">
        <f t="shared" si="0"/>
        <v>0.55555555555555558</v>
      </c>
      <c r="AE10" s="18"/>
      <c r="AM10" t="s">
        <v>49</v>
      </c>
      <c r="AO10">
        <v>1</v>
      </c>
      <c r="AR10">
        <v>1</v>
      </c>
      <c r="AS10">
        <v>1</v>
      </c>
      <c r="AT10">
        <v>1</v>
      </c>
      <c r="AU10">
        <v>1</v>
      </c>
      <c r="AX10">
        <f>(SUM(AN10:AW10))/10</f>
        <v>0.5</v>
      </c>
    </row>
    <row r="11" spans="1:50" ht="51" x14ac:dyDescent="0.2">
      <c r="A11" s="18"/>
      <c r="B11" s="18"/>
      <c r="C11" s="18"/>
      <c r="D11" s="18"/>
      <c r="F11" s="15">
        <v>9</v>
      </c>
      <c r="G11" s="16" t="s">
        <v>67</v>
      </c>
      <c r="H11" s="37" t="s">
        <v>59</v>
      </c>
      <c r="I11" s="37"/>
      <c r="J11" s="18"/>
      <c r="K11" s="11"/>
      <c r="L11" s="38">
        <v>1</v>
      </c>
      <c r="M11" s="38"/>
      <c r="N11" s="38"/>
      <c r="O11" s="38"/>
      <c r="P11" s="38"/>
      <c r="Q11" s="38"/>
      <c r="R11" s="38">
        <v>1</v>
      </c>
      <c r="S11" s="38"/>
      <c r="T11" s="38">
        <v>1</v>
      </c>
      <c r="U11" s="38"/>
      <c r="V11" s="38"/>
      <c r="W11" s="38"/>
      <c r="X11" s="38"/>
      <c r="Y11" s="38"/>
      <c r="Z11" s="38">
        <v>1</v>
      </c>
      <c r="AA11" s="38">
        <v>1</v>
      </c>
      <c r="AB11" s="38"/>
      <c r="AC11" s="38"/>
      <c r="AD11" s="39">
        <f t="shared" si="0"/>
        <v>0.27777777777777779</v>
      </c>
      <c r="AE11" s="18"/>
      <c r="AM11" t="s">
        <v>47</v>
      </c>
      <c r="AN11">
        <v>1</v>
      </c>
      <c r="AO11">
        <v>1</v>
      </c>
      <c r="AP11">
        <v>1</v>
      </c>
      <c r="AR11">
        <v>1</v>
      </c>
      <c r="AT11">
        <v>1</v>
      </c>
      <c r="AU11">
        <v>1</v>
      </c>
      <c r="AX11">
        <f>(SUM(AN11:AW11))/10</f>
        <v>0.6</v>
      </c>
    </row>
    <row r="12" spans="1:50" ht="17" x14ac:dyDescent="0.2">
      <c r="A12" s="18"/>
      <c r="B12" s="18"/>
      <c r="C12" s="18"/>
      <c r="D12" s="18"/>
      <c r="F12" s="15">
        <v>10</v>
      </c>
      <c r="G12" s="15" t="s">
        <v>68</v>
      </c>
      <c r="H12" s="37" t="s">
        <v>59</v>
      </c>
      <c r="I12" s="37"/>
      <c r="J12" s="18"/>
      <c r="K12" s="11"/>
      <c r="L12" s="38"/>
      <c r="M12" s="38"/>
      <c r="N12" s="38"/>
      <c r="O12" s="38">
        <v>1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>
        <v>1</v>
      </c>
      <c r="AD12" s="39">
        <f t="shared" si="0"/>
        <v>0.1111111111111111</v>
      </c>
      <c r="AE12" s="18"/>
      <c r="AM12" t="s">
        <v>42</v>
      </c>
      <c r="AN12">
        <v>1</v>
      </c>
      <c r="AO12">
        <v>1</v>
      </c>
      <c r="AS12">
        <v>1</v>
      </c>
      <c r="AV12">
        <v>1</v>
      </c>
      <c r="AX12">
        <f>(SUM(AN12:AW12))/10</f>
        <v>0.4</v>
      </c>
    </row>
    <row r="13" spans="1:50" ht="17" x14ac:dyDescent="0.2">
      <c r="A13" s="18"/>
      <c r="B13" s="18"/>
      <c r="C13" s="18"/>
      <c r="D13" s="18"/>
      <c r="F13" s="26"/>
      <c r="G13" s="26"/>
      <c r="H13" s="26"/>
      <c r="I13" s="26"/>
      <c r="J13" s="18"/>
      <c r="K13" s="27" t="s">
        <v>69</v>
      </c>
      <c r="L13" s="28">
        <f t="shared" ref="L13:AC13" si="1">(SUM(L3:L12))/10</f>
        <v>0.9</v>
      </c>
      <c r="M13" s="28">
        <f t="shared" si="1"/>
        <v>0.7</v>
      </c>
      <c r="N13" s="28">
        <f t="shared" si="1"/>
        <v>0.4</v>
      </c>
      <c r="O13" s="28">
        <f t="shared" si="1"/>
        <v>0.4</v>
      </c>
      <c r="P13" s="28">
        <f t="shared" si="1"/>
        <v>0.6</v>
      </c>
      <c r="Q13" s="28">
        <f t="shared" si="1"/>
        <v>0.3</v>
      </c>
      <c r="R13" s="28">
        <f t="shared" si="1"/>
        <v>0.4</v>
      </c>
      <c r="S13" s="28">
        <f t="shared" si="1"/>
        <v>0.8</v>
      </c>
      <c r="T13" s="28">
        <f t="shared" si="1"/>
        <v>0.7</v>
      </c>
      <c r="U13" s="28">
        <f t="shared" si="1"/>
        <v>0.4</v>
      </c>
      <c r="V13" s="28">
        <f t="shared" si="1"/>
        <v>0.4</v>
      </c>
      <c r="W13" s="28">
        <f t="shared" si="1"/>
        <v>0.6</v>
      </c>
      <c r="X13" s="28">
        <f t="shared" si="1"/>
        <v>0.5</v>
      </c>
      <c r="Y13" s="28">
        <f t="shared" si="1"/>
        <v>0.5</v>
      </c>
      <c r="Z13" s="28">
        <f t="shared" si="1"/>
        <v>0.6</v>
      </c>
      <c r="AA13" s="28">
        <f t="shared" si="1"/>
        <v>0.5</v>
      </c>
      <c r="AB13" s="28">
        <f t="shared" si="1"/>
        <v>0.6</v>
      </c>
      <c r="AC13" s="28">
        <f t="shared" si="1"/>
        <v>0.6</v>
      </c>
      <c r="AD13" s="9" t="s">
        <v>70</v>
      </c>
      <c r="AE13" s="18"/>
      <c r="AM13" t="s">
        <v>50</v>
      </c>
      <c r="AN13">
        <v>1</v>
      </c>
      <c r="AO13">
        <v>1</v>
      </c>
      <c r="AS13">
        <v>1</v>
      </c>
      <c r="AT13">
        <v>1</v>
      </c>
      <c r="AU13">
        <v>1</v>
      </c>
      <c r="AV13">
        <v>1</v>
      </c>
      <c r="AX13">
        <f>(SUM(AN13:AW13))/10</f>
        <v>0.6</v>
      </c>
    </row>
    <row r="14" spans="1:50" ht="34" x14ac:dyDescent="0.2">
      <c r="A14" s="18"/>
      <c r="B14" s="18"/>
      <c r="C14" s="18"/>
      <c r="D14" s="18"/>
      <c r="F14" s="26"/>
      <c r="G14" s="26"/>
      <c r="H14" s="26"/>
      <c r="I14" s="26"/>
      <c r="J14" s="18"/>
      <c r="K14" s="29" t="s">
        <v>71</v>
      </c>
      <c r="L14" s="30">
        <f>AVERAGE(L13:AC13)</f>
        <v>0.55000000000000004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28">
        <f>AVERAGE(AD3:AD12)</f>
        <v>0.54999999999999993</v>
      </c>
      <c r="AE14" s="18"/>
      <c r="AM14" t="s">
        <v>46</v>
      </c>
      <c r="AO14">
        <v>1</v>
      </c>
      <c r="AR14">
        <v>1</v>
      </c>
      <c r="AT14">
        <v>1</v>
      </c>
      <c r="AU14">
        <v>1</v>
      </c>
      <c r="AX14">
        <f>(SUM(AN14:AW14))/10</f>
        <v>0.4</v>
      </c>
    </row>
    <row r="15" spans="1:50" x14ac:dyDescent="0.2">
      <c r="AM15" t="s">
        <v>53</v>
      </c>
      <c r="AN15">
        <v>1</v>
      </c>
      <c r="AO15">
        <v>1</v>
      </c>
      <c r="AP15">
        <v>1</v>
      </c>
      <c r="AQ15">
        <v>1</v>
      </c>
      <c r="AS15">
        <v>1</v>
      </c>
      <c r="AW15">
        <v>1</v>
      </c>
      <c r="AX15">
        <f>(SUM(AN15:AW15))/10</f>
        <v>0.6</v>
      </c>
    </row>
    <row r="16" spans="1:50" x14ac:dyDescent="0.2">
      <c r="AM16" t="s">
        <v>39</v>
      </c>
      <c r="AP16">
        <v>1</v>
      </c>
      <c r="AR16">
        <v>1</v>
      </c>
      <c r="AT16">
        <v>1</v>
      </c>
      <c r="AW16">
        <v>1</v>
      </c>
      <c r="AX16">
        <f>(SUM(AN16:AW16))/10</f>
        <v>0.4</v>
      </c>
    </row>
    <row r="17" spans="39:50" x14ac:dyDescent="0.2">
      <c r="AM17" t="s">
        <v>40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X17">
        <f>(SUM(AN17:AW17))/10</f>
        <v>0.6</v>
      </c>
    </row>
    <row r="18" spans="39:50" x14ac:dyDescent="0.2">
      <c r="AM18" t="s">
        <v>52</v>
      </c>
      <c r="AN18">
        <v>1</v>
      </c>
      <c r="AO18">
        <v>1</v>
      </c>
      <c r="AP18">
        <v>1</v>
      </c>
      <c r="AR18">
        <v>1</v>
      </c>
      <c r="AT18">
        <v>1</v>
      </c>
      <c r="AU18">
        <v>1</v>
      </c>
      <c r="AX18">
        <f>(SUM(AN18:AW18))/10</f>
        <v>0.6</v>
      </c>
    </row>
    <row r="19" spans="39:50" x14ac:dyDescent="0.2">
      <c r="AM19" t="s">
        <v>41</v>
      </c>
      <c r="AN19">
        <v>1</v>
      </c>
      <c r="AO19">
        <v>1</v>
      </c>
      <c r="AU19">
        <v>1</v>
      </c>
      <c r="AX19">
        <f>(SUM(AN19:AW19))/10</f>
        <v>0.3</v>
      </c>
    </row>
  </sheetData>
  <autoFilter ref="AM1:AX19" xr:uid="{C7A62F3E-F326-674E-8C2D-9D28CC6C7E93}">
    <sortState xmlns:xlrd2="http://schemas.microsoft.com/office/spreadsheetml/2017/richdata2" ref="AM2:AX19">
      <sortCondition ref="AM1:AM19"/>
    </sortState>
  </autoFilter>
  <mergeCells count="3">
    <mergeCell ref="A1:C1"/>
    <mergeCell ref="F1:I1"/>
    <mergeCell ref="L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379F-828D-144F-957B-B549A29092AE}">
  <dimension ref="F1:G21"/>
  <sheetViews>
    <sheetView workbookViewId="0">
      <selection activeCell="E35" sqref="E35"/>
    </sheetView>
  </sheetViews>
  <sheetFormatPr baseColWidth="10" defaultRowHeight="16" x14ac:dyDescent="0.2"/>
  <cols>
    <col min="6" max="6" width="14" bestFit="1" customWidth="1"/>
    <col min="7" max="7" width="15.33203125" bestFit="1" customWidth="1"/>
  </cols>
  <sheetData>
    <row r="1" spans="6:7" ht="17" x14ac:dyDescent="0.2">
      <c r="F1" s="4" t="s">
        <v>1</v>
      </c>
      <c r="G1" s="4" t="s">
        <v>2</v>
      </c>
    </row>
    <row r="2" spans="6:7" x14ac:dyDescent="0.2">
      <c r="F2">
        <v>0.46739130400000001</v>
      </c>
      <c r="G2">
        <v>0.25</v>
      </c>
    </row>
    <row r="3" spans="6:7" x14ac:dyDescent="0.2">
      <c r="F3">
        <v>0.61797752800000005</v>
      </c>
      <c r="G3">
        <v>0.75</v>
      </c>
    </row>
    <row r="4" spans="6:7" x14ac:dyDescent="0.2">
      <c r="F4">
        <v>0.62015503900000002</v>
      </c>
      <c r="G4">
        <v>0.375</v>
      </c>
    </row>
    <row r="5" spans="6:7" x14ac:dyDescent="0.2">
      <c r="F5">
        <v>0.67088607600000005</v>
      </c>
      <c r="G5">
        <v>0.5</v>
      </c>
    </row>
    <row r="6" spans="6:7" x14ac:dyDescent="0.2">
      <c r="F6">
        <v>0.62179487200000005</v>
      </c>
      <c r="G6">
        <v>0.75</v>
      </c>
    </row>
    <row r="7" spans="6:7" x14ac:dyDescent="0.2">
      <c r="F7">
        <v>0.66956521700000005</v>
      </c>
      <c r="G7">
        <v>0.5</v>
      </c>
    </row>
    <row r="8" spans="6:7" x14ac:dyDescent="0.2">
      <c r="F8">
        <v>0.57599999999999996</v>
      </c>
      <c r="G8">
        <v>0.5</v>
      </c>
    </row>
    <row r="9" spans="6:7" x14ac:dyDescent="0.2">
      <c r="F9">
        <v>0.594594595</v>
      </c>
      <c r="G9">
        <v>0.25</v>
      </c>
    </row>
    <row r="10" spans="6:7" x14ac:dyDescent="0.2">
      <c r="F10">
        <v>0.70454545499999999</v>
      </c>
      <c r="G10">
        <v>0.75</v>
      </c>
    </row>
    <row r="11" spans="6:7" x14ac:dyDescent="0.2">
      <c r="F11">
        <v>0.51785714299999996</v>
      </c>
      <c r="G11">
        <v>0.625</v>
      </c>
    </row>
    <row r="12" spans="6:7" x14ac:dyDescent="0.2">
      <c r="F12">
        <v>0.68072289200000002</v>
      </c>
      <c r="G12">
        <v>0.625</v>
      </c>
    </row>
    <row r="13" spans="6:7" x14ac:dyDescent="0.2">
      <c r="F13">
        <v>0.65326633199999995</v>
      </c>
      <c r="G13">
        <v>0.625</v>
      </c>
    </row>
    <row r="14" spans="6:7" x14ac:dyDescent="0.2">
      <c r="F14">
        <v>0.63636363600000001</v>
      </c>
      <c r="G14">
        <v>0.5</v>
      </c>
    </row>
    <row r="15" spans="6:7" x14ac:dyDescent="0.2">
      <c r="F15">
        <v>0.54471544699999996</v>
      </c>
      <c r="G15">
        <v>0.75</v>
      </c>
    </row>
    <row r="16" spans="6:7" x14ac:dyDescent="0.2">
      <c r="F16">
        <v>0.62686567199999998</v>
      </c>
      <c r="G16">
        <v>0.5</v>
      </c>
    </row>
    <row r="17" spans="6:7" x14ac:dyDescent="0.2">
      <c r="F17">
        <v>0.64661654099999999</v>
      </c>
      <c r="G17">
        <v>0.625</v>
      </c>
    </row>
    <row r="18" spans="6:7" x14ac:dyDescent="0.2">
      <c r="F18">
        <v>0.56862745100000001</v>
      </c>
      <c r="G18">
        <v>0.5</v>
      </c>
    </row>
    <row r="19" spans="6:7" x14ac:dyDescent="0.2">
      <c r="F19">
        <v>0.56470588200000005</v>
      </c>
      <c r="G19">
        <v>0.625</v>
      </c>
    </row>
    <row r="21" spans="6:7" x14ac:dyDescent="0.2">
      <c r="F21" s="1">
        <f>AVERAGE(F2:F19)</f>
        <v>0.61014728233333326</v>
      </c>
      <c r="G21" s="1">
        <f>AVERAGE(G2:G19)</f>
        <v>0.55555555555555558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739-87D6-B048-ABA2-FD9D299D6392}">
  <dimension ref="H1:I21"/>
  <sheetViews>
    <sheetView workbookViewId="0">
      <selection activeCell="A2" sqref="A2"/>
    </sheetView>
  </sheetViews>
  <sheetFormatPr baseColWidth="10" defaultRowHeight="16" x14ac:dyDescent="0.2"/>
  <cols>
    <col min="8" max="8" width="13.83203125" bestFit="1" customWidth="1"/>
    <col min="9" max="9" width="15.1640625" bestFit="1" customWidth="1"/>
  </cols>
  <sheetData>
    <row r="1" spans="8:9" ht="17" x14ac:dyDescent="0.2">
      <c r="H1" s="4" t="s">
        <v>3</v>
      </c>
      <c r="I1" s="4" t="s">
        <v>4</v>
      </c>
    </row>
    <row r="2" spans="8:9" x14ac:dyDescent="0.2">
      <c r="H2">
        <v>0.26213592200000002</v>
      </c>
      <c r="I2">
        <v>0.28570000000000001</v>
      </c>
    </row>
    <row r="3" spans="8:9" x14ac:dyDescent="0.2">
      <c r="H3">
        <v>0.55633802799999998</v>
      </c>
      <c r="I3">
        <v>0.57140000000000002</v>
      </c>
    </row>
    <row r="4" spans="8:9" x14ac:dyDescent="0.2">
      <c r="H4">
        <v>0.541284404</v>
      </c>
      <c r="I4">
        <v>0.57140000000000002</v>
      </c>
    </row>
    <row r="5" spans="8:9" x14ac:dyDescent="0.2">
      <c r="H5">
        <v>0.53271027999999998</v>
      </c>
      <c r="I5">
        <v>0.42859999999999998</v>
      </c>
    </row>
    <row r="6" spans="8:9" x14ac:dyDescent="0.2">
      <c r="H6">
        <v>0.50442477900000005</v>
      </c>
      <c r="I6">
        <v>0.28570000000000001</v>
      </c>
    </row>
    <row r="7" spans="8:9" x14ac:dyDescent="0.2">
      <c r="H7">
        <v>0.590909091</v>
      </c>
      <c r="I7">
        <v>0.42859999999999998</v>
      </c>
    </row>
    <row r="8" spans="8:9" x14ac:dyDescent="0.2">
      <c r="H8">
        <v>0.54464285700000004</v>
      </c>
      <c r="I8">
        <v>0.42859999999999998</v>
      </c>
    </row>
    <row r="9" spans="8:9" x14ac:dyDescent="0.2">
      <c r="H9">
        <v>0.53030303000000001</v>
      </c>
      <c r="I9">
        <v>0.28570000000000001</v>
      </c>
    </row>
    <row r="10" spans="8:9" x14ac:dyDescent="0.2">
      <c r="H10">
        <v>0.5625</v>
      </c>
      <c r="I10">
        <v>0.57140000000000002</v>
      </c>
    </row>
    <row r="11" spans="8:9" x14ac:dyDescent="0.2">
      <c r="H11">
        <v>0.49038461500000002</v>
      </c>
      <c r="I11">
        <v>0.71430000000000005</v>
      </c>
    </row>
    <row r="12" spans="8:9" x14ac:dyDescent="0.2">
      <c r="H12">
        <v>0.58666666700000003</v>
      </c>
      <c r="I12">
        <v>0.42859999999999998</v>
      </c>
    </row>
    <row r="13" spans="8:9" x14ac:dyDescent="0.2">
      <c r="H13">
        <v>0.56999999999999995</v>
      </c>
      <c r="I13">
        <v>0.42859999999999998</v>
      </c>
    </row>
    <row r="14" spans="8:9" x14ac:dyDescent="0.2">
      <c r="H14">
        <v>0.55263157900000004</v>
      </c>
      <c r="I14">
        <v>0.42859999999999998</v>
      </c>
    </row>
    <row r="15" spans="8:9" x14ac:dyDescent="0.2">
      <c r="H15">
        <v>0.55882352899999999</v>
      </c>
      <c r="I15">
        <v>0.71430000000000005</v>
      </c>
    </row>
    <row r="16" spans="8:9" x14ac:dyDescent="0.2">
      <c r="H16">
        <v>0.5</v>
      </c>
      <c r="I16">
        <v>0.28570000000000001</v>
      </c>
    </row>
    <row r="17" spans="8:9" x14ac:dyDescent="0.2">
      <c r="H17">
        <v>0.53030303000000001</v>
      </c>
      <c r="I17">
        <v>0.42859999999999998</v>
      </c>
    </row>
    <row r="18" spans="8:9" x14ac:dyDescent="0.2">
      <c r="H18">
        <v>0.5</v>
      </c>
      <c r="I18">
        <v>0.42859999999999998</v>
      </c>
    </row>
    <row r="19" spans="8:9" x14ac:dyDescent="0.2">
      <c r="H19">
        <v>0.50505050500000004</v>
      </c>
      <c r="I19">
        <v>0.42859999999999998</v>
      </c>
    </row>
    <row r="21" spans="8:9" x14ac:dyDescent="0.2">
      <c r="H21" s="1">
        <f>AVERAGE(H2:H19)</f>
        <v>0.52328379533333325</v>
      </c>
      <c r="I21" s="1">
        <f>AVERAGE(I2:I19)</f>
        <v>0.45238888888888895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hazardIdentification</vt:lpstr>
      <vt:lpstr>A Dylan Data</vt:lpstr>
      <vt:lpstr>B Variables</vt:lpstr>
      <vt:lpstr>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2019-02-04T19:14:52Z</dcterms:created>
  <dcterms:modified xsi:type="dcterms:W3CDTF">2019-02-28T17:38:19Z</dcterms:modified>
</cp:coreProperties>
</file>