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mattthewong/Desktop/sppc/"/>
    </mc:Choice>
  </mc:AlternateContent>
  <bookViews>
    <workbookView xWindow="0" yWindow="0" windowWidth="25600" windowHeight="16000" activeTab="2"/>
  </bookViews>
  <sheets>
    <sheet name="Standard Normal" sheetId="1" r:id="rId1"/>
    <sheet name="Normal Log Growth Rate" sheetId="4" r:id="rId2"/>
    <sheet name="Transformed" sheetId="6" r:id="rId3"/>
    <sheet name="Sheet1" sheetId="7" r:id="rId4"/>
  </sheets>
  <definedNames>
    <definedName name="CM1SD" localSheetId="1">'Normal Log Growth Rate'!$E$22</definedName>
    <definedName name="CM1SD" localSheetId="2">Transformed!$E$22</definedName>
    <definedName name="CM1SD">'Standard Normal'!$E$22</definedName>
    <definedName name="CM2SD" localSheetId="1">'Normal Log Growth Rate'!$E$17</definedName>
    <definedName name="CM2SD" localSheetId="2">Transformed!$E$17</definedName>
    <definedName name="CM2SD">'Standard Normal'!$E$17</definedName>
    <definedName name="CM3SD" localSheetId="1">'Normal Log Growth Rate'!$E$12</definedName>
    <definedName name="CM3SD" localSheetId="2">Transformed!$E$12</definedName>
    <definedName name="CM3SD">'Standard Normal'!$E$12</definedName>
    <definedName name="CMEAN" localSheetId="1">'Normal Log Growth Rate'!$E$27</definedName>
    <definedName name="CMEAN" localSheetId="2">Transformed!$E$27</definedName>
    <definedName name="CMEAN">'Standard Normal'!$E$27</definedName>
    <definedName name="CP1SD" localSheetId="1">'Normal Log Growth Rate'!$E$32</definedName>
    <definedName name="CP1SD" localSheetId="2">Transformed!$E$32</definedName>
    <definedName name="CP1SD">'Standard Normal'!$E$32</definedName>
    <definedName name="CP2SD" localSheetId="1">'Normal Log Growth Rate'!$E$37</definedName>
    <definedName name="CP2SD" localSheetId="2">Transformed!$E$37</definedName>
    <definedName name="CP2SD">'Standard Normal'!$E$37</definedName>
    <definedName name="CP3SD" localSheetId="1">'Normal Log Growth Rate'!$E$42</definedName>
    <definedName name="CP3SD" localSheetId="2">Transformed!$E$42</definedName>
    <definedName name="CP3SD">'Standard Normal'!$E$42</definedName>
    <definedName name="CV" localSheetId="2">Transformed!$C$27</definedName>
    <definedName name="CV">'Normal Log Growth Rate'!$C$27</definedName>
    <definedName name="M1SD" localSheetId="1">'Normal Log Growth Rate'!$C$22</definedName>
    <definedName name="M1SD" localSheetId="2">Transformed!$C$22</definedName>
    <definedName name="M1SD">'Standard Normal'!$C$22</definedName>
    <definedName name="M2SD" localSheetId="1">'Normal Log Growth Rate'!$C$17</definedName>
    <definedName name="M2SD" localSheetId="2">Transformed!$C$17</definedName>
    <definedName name="M2SD">'Standard Normal'!$C$17</definedName>
    <definedName name="M3SD" localSheetId="1">'Normal Log Growth Rate'!$C$12</definedName>
    <definedName name="M3SD" localSheetId="2">Transformed!$C$12</definedName>
    <definedName name="M3SD">'Standard Normal'!$C$12</definedName>
    <definedName name="MN" localSheetId="1">'Normal Log Growth Rate'!$C$3</definedName>
    <definedName name="MN" localSheetId="2">Transformed!$C$3</definedName>
    <definedName name="MN">'Standard Normal'!$C$3</definedName>
    <definedName name="P1SD" localSheetId="1">'Normal Log Growth Rate'!$C$32</definedName>
    <definedName name="P1SD" localSheetId="2">Transformed!$C$32</definedName>
    <definedName name="P1SD">'Standard Normal'!$C$32</definedName>
    <definedName name="P2SD" localSheetId="1">'Normal Log Growth Rate'!$C$37</definedName>
    <definedName name="P2SD" localSheetId="2">Transformed!$C$37</definedName>
    <definedName name="P2SD">'Standard Normal'!$C$37</definedName>
    <definedName name="P3SD" localSheetId="1">'Normal Log Growth Rate'!$C$42</definedName>
    <definedName name="P3SD" localSheetId="2">Transformed!$C$42</definedName>
    <definedName name="P3SD">'Standard Normal'!$C$42</definedName>
    <definedName name="PM1SD" localSheetId="1">'Normal Log Growth Rate'!$D$22</definedName>
    <definedName name="PM1SD" localSheetId="2">Transformed!$D$22</definedName>
    <definedName name="PM1SD">'Standard Normal'!$D$22</definedName>
    <definedName name="PM2SD" localSheetId="1">'Normal Log Growth Rate'!$D$17</definedName>
    <definedName name="PM2SD" localSheetId="2">Transformed!$D$17</definedName>
    <definedName name="PM2SD">'Standard Normal'!$D$17</definedName>
    <definedName name="PM3SD" localSheetId="1">'Normal Log Growth Rate'!$D$12</definedName>
    <definedName name="PM3SD" localSheetId="2">Transformed!$D$12</definedName>
    <definedName name="PM3SD">'Standard Normal'!$D$12</definedName>
    <definedName name="PP1SD" localSheetId="1">'Normal Log Growth Rate'!$D$32</definedName>
    <definedName name="PP1SD" localSheetId="2">Transformed!$D$32</definedName>
    <definedName name="PP1SD">'Standard Normal'!$D$32</definedName>
    <definedName name="PP2SD" localSheetId="1">'Normal Log Growth Rate'!$D$37</definedName>
    <definedName name="PP2SD" localSheetId="2">Transformed!$D$37</definedName>
    <definedName name="PP2SD">'Standard Normal'!$D$37</definedName>
    <definedName name="PP3SD" localSheetId="1">'Normal Log Growth Rate'!$D$42</definedName>
    <definedName name="PP3SD" localSheetId="2">Transformed!$D$42</definedName>
    <definedName name="PP3SD">'Standard Normal'!$D$42</definedName>
    <definedName name="SD" localSheetId="1">'Normal Log Growth Rate'!$C$4</definedName>
    <definedName name="SD" localSheetId="2">Transformed!$C$4</definedName>
    <definedName name="SD">'Standard Normal'!$C$4</definedName>
    <definedName name="SP" localSheetId="2">Transformed!$C$2</definedName>
    <definedName name="SP">#REF!</definedName>
    <definedName name="Strike">Transformed!$O$40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6" l="1"/>
  <c r="Q41" i="6"/>
  <c r="K45" i="6"/>
  <c r="K44" i="6"/>
  <c r="K43" i="6"/>
  <c r="K42" i="6"/>
  <c r="K41" i="6"/>
  <c r="I44" i="6"/>
  <c r="I42" i="6"/>
  <c r="I45" i="6"/>
  <c r="I41" i="6"/>
  <c r="I43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C47" i="6"/>
  <c r="F47" i="6"/>
  <c r="C46" i="6"/>
  <c r="C45" i="6"/>
  <c r="C44" i="6"/>
  <c r="C43" i="6"/>
  <c r="D43" i="6"/>
  <c r="C42" i="6"/>
  <c r="F42" i="6"/>
  <c r="C41" i="6"/>
  <c r="F41" i="6"/>
  <c r="C40" i="6"/>
  <c r="D40" i="6"/>
  <c r="C39" i="6"/>
  <c r="F39" i="6"/>
  <c r="C38" i="6"/>
  <c r="E38" i="6"/>
  <c r="C37" i="6"/>
  <c r="C36" i="6"/>
  <c r="C35" i="6"/>
  <c r="F35" i="6"/>
  <c r="C34" i="6"/>
  <c r="E34" i="6"/>
  <c r="C33" i="6"/>
  <c r="F33" i="6"/>
  <c r="C32" i="6"/>
  <c r="D32" i="6"/>
  <c r="C31" i="6"/>
  <c r="F31" i="6"/>
  <c r="C30" i="6"/>
  <c r="D30" i="6"/>
  <c r="C29" i="6"/>
  <c r="F29" i="6"/>
  <c r="C28" i="6"/>
  <c r="C27" i="6"/>
  <c r="F27" i="6"/>
  <c r="C26" i="6"/>
  <c r="D26" i="6"/>
  <c r="C25" i="6"/>
  <c r="F25" i="6"/>
  <c r="C24" i="6"/>
  <c r="F24" i="6"/>
  <c r="C23" i="6"/>
  <c r="F23" i="6"/>
  <c r="C22" i="6"/>
  <c r="E22" i="6"/>
  <c r="C21" i="6"/>
  <c r="C20" i="6"/>
  <c r="C19" i="6"/>
  <c r="D19" i="6"/>
  <c r="C18" i="6"/>
  <c r="E18" i="6"/>
  <c r="C17" i="6"/>
  <c r="F17" i="6"/>
  <c r="C16" i="6"/>
  <c r="F16" i="6"/>
  <c r="C15" i="6"/>
  <c r="E15" i="6"/>
  <c r="C14" i="6"/>
  <c r="E14" i="6"/>
  <c r="C13" i="6"/>
  <c r="C12" i="6"/>
  <c r="C11" i="6"/>
  <c r="F11" i="6"/>
  <c r="C10" i="6"/>
  <c r="E10" i="6"/>
  <c r="C9" i="6"/>
  <c r="E9" i="6"/>
  <c r="C8" i="6"/>
  <c r="D8" i="6"/>
  <c r="C7" i="6"/>
  <c r="E7" i="6"/>
  <c r="C53" i="6"/>
  <c r="D53" i="6"/>
  <c r="C52" i="6"/>
  <c r="D52" i="6"/>
  <c r="C51" i="6"/>
  <c r="E51" i="6"/>
  <c r="C50" i="6"/>
  <c r="E50" i="6"/>
  <c r="C7" i="4"/>
  <c r="E7" i="4"/>
  <c r="B8" i="4"/>
  <c r="B9" i="4"/>
  <c r="C27" i="4"/>
  <c r="J43" i="4"/>
  <c r="B28" i="4"/>
  <c r="B29" i="4"/>
  <c r="C28" i="4"/>
  <c r="D28" i="4"/>
  <c r="C49" i="4"/>
  <c r="E49" i="4"/>
  <c r="C50" i="4"/>
  <c r="E50" i="4"/>
  <c r="C51" i="4"/>
  <c r="E51" i="4"/>
  <c r="C52" i="4"/>
  <c r="E52" i="4"/>
  <c r="C7" i="1"/>
  <c r="D7" i="1"/>
  <c r="B8" i="1"/>
  <c r="C8" i="1"/>
  <c r="D8" i="1"/>
  <c r="B9" i="1"/>
  <c r="B10" i="1"/>
  <c r="C27" i="1"/>
  <c r="D27" i="1"/>
  <c r="B28" i="1"/>
  <c r="C28" i="1"/>
  <c r="E28" i="1"/>
  <c r="B29" i="1"/>
  <c r="B30" i="1"/>
  <c r="C49" i="1"/>
  <c r="D49" i="1"/>
  <c r="C50" i="1"/>
  <c r="E50" i="1"/>
  <c r="C51" i="1"/>
  <c r="D51" i="1"/>
  <c r="C52" i="1"/>
  <c r="E52" i="1"/>
  <c r="E53" i="6"/>
  <c r="E52" i="6"/>
  <c r="D27" i="4"/>
  <c r="B31" i="1"/>
  <c r="C30" i="1"/>
  <c r="D30" i="1"/>
  <c r="D28" i="1"/>
  <c r="B10" i="4"/>
  <c r="C9" i="4"/>
  <c r="D9" i="4"/>
  <c r="C10" i="1"/>
  <c r="E10" i="1"/>
  <c r="B11" i="1"/>
  <c r="C29" i="4"/>
  <c r="E29" i="4"/>
  <c r="B30" i="4"/>
  <c r="C29" i="1"/>
  <c r="D29" i="1"/>
  <c r="C9" i="1"/>
  <c r="E9" i="1"/>
  <c r="C8" i="4"/>
  <c r="D8" i="4"/>
  <c r="D52" i="1"/>
  <c r="D51" i="4"/>
  <c r="E28" i="4"/>
  <c r="E27" i="6"/>
  <c r="B32" i="1"/>
  <c r="C31" i="1"/>
  <c r="D31" i="1"/>
  <c r="C30" i="4"/>
  <c r="D30" i="4"/>
  <c r="B31" i="4"/>
  <c r="D10" i="1"/>
  <c r="E29" i="1"/>
  <c r="B12" i="1"/>
  <c r="C11" i="1"/>
  <c r="E11" i="1"/>
  <c r="B11" i="4"/>
  <c r="C10" i="4"/>
  <c r="D28" i="6"/>
  <c r="F28" i="6"/>
  <c r="E28" i="6"/>
  <c r="F10" i="6"/>
  <c r="C12" i="1"/>
  <c r="E12" i="1"/>
  <c r="B13" i="1"/>
  <c r="B12" i="4"/>
  <c r="C11" i="4"/>
  <c r="E11" i="4"/>
  <c r="E10" i="4"/>
  <c r="D10" i="4"/>
  <c r="C31" i="4"/>
  <c r="D31" i="4"/>
  <c r="B32" i="4"/>
  <c r="B33" i="1"/>
  <c r="C32" i="1"/>
  <c r="D29" i="6"/>
  <c r="E29" i="6"/>
  <c r="E11" i="6"/>
  <c r="B34" i="1"/>
  <c r="C33" i="1"/>
  <c r="E33" i="1"/>
  <c r="B13" i="4"/>
  <c r="C12" i="4"/>
  <c r="D12" i="4"/>
  <c r="E31" i="4"/>
  <c r="E32" i="1"/>
  <c r="L44" i="1"/>
  <c r="D32" i="1"/>
  <c r="B14" i="1"/>
  <c r="C13" i="1"/>
  <c r="E13" i="1"/>
  <c r="B33" i="4"/>
  <c r="C32" i="4"/>
  <c r="E30" i="6"/>
  <c r="F30" i="6"/>
  <c r="D12" i="6"/>
  <c r="E12" i="6"/>
  <c r="F12" i="6"/>
  <c r="C33" i="4"/>
  <c r="D33" i="4"/>
  <c r="B34" i="4"/>
  <c r="C34" i="1"/>
  <c r="E34" i="1"/>
  <c r="B35" i="1"/>
  <c r="C14" i="1"/>
  <c r="D14" i="1"/>
  <c r="B15" i="1"/>
  <c r="B14" i="4"/>
  <c r="C13" i="4"/>
  <c r="D32" i="4"/>
  <c r="E32" i="4"/>
  <c r="L44" i="4"/>
  <c r="J44" i="4"/>
  <c r="D33" i="1"/>
  <c r="E13" i="6"/>
  <c r="F13" i="6"/>
  <c r="D13" i="6"/>
  <c r="B16" i="1"/>
  <c r="C15" i="1"/>
  <c r="E15" i="1"/>
  <c r="E13" i="4"/>
  <c r="D13" i="4"/>
  <c r="C34" i="4"/>
  <c r="D34" i="4"/>
  <c r="B35" i="4"/>
  <c r="B36" i="1"/>
  <c r="C35" i="1"/>
  <c r="E35" i="1"/>
  <c r="B15" i="4"/>
  <c r="C14" i="4"/>
  <c r="E14" i="4"/>
  <c r="E32" i="6"/>
  <c r="F14" i="6"/>
  <c r="D14" i="6"/>
  <c r="C16" i="1"/>
  <c r="E16" i="1"/>
  <c r="B17" i="1"/>
  <c r="C36" i="1"/>
  <c r="E36" i="1"/>
  <c r="B37" i="1"/>
  <c r="E34" i="4"/>
  <c r="B16" i="4"/>
  <c r="C15" i="4"/>
  <c r="D15" i="4"/>
  <c r="C35" i="4"/>
  <c r="E35" i="4"/>
  <c r="B36" i="4"/>
  <c r="B18" i="1"/>
  <c r="C17" i="1"/>
  <c r="D17" i="1"/>
  <c r="B38" i="1"/>
  <c r="C37" i="1"/>
  <c r="D37" i="1"/>
  <c r="B37" i="4"/>
  <c r="C36" i="4"/>
  <c r="D36" i="4"/>
  <c r="D16" i="1"/>
  <c r="B17" i="4"/>
  <c r="C16" i="4"/>
  <c r="D35" i="4"/>
  <c r="C18" i="1"/>
  <c r="E18" i="1"/>
  <c r="B19" i="1"/>
  <c r="E36" i="4"/>
  <c r="C37" i="4"/>
  <c r="B38" i="4"/>
  <c r="B39" i="1"/>
  <c r="C38" i="1"/>
  <c r="C17" i="4"/>
  <c r="B18" i="4"/>
  <c r="E16" i="4"/>
  <c r="D16" i="4"/>
  <c r="E17" i="1"/>
  <c r="L41" i="1"/>
  <c r="D35" i="6"/>
  <c r="E35" i="6"/>
  <c r="B40" i="1"/>
  <c r="C39" i="1"/>
  <c r="E39" i="1"/>
  <c r="B39" i="4"/>
  <c r="C38" i="4"/>
  <c r="E38" i="4"/>
  <c r="E38" i="1"/>
  <c r="D38" i="1"/>
  <c r="E17" i="4"/>
  <c r="L41" i="4"/>
  <c r="J41" i="4"/>
  <c r="D17" i="4"/>
  <c r="E37" i="4"/>
  <c r="O42" i="4"/>
  <c r="D37" i="4"/>
  <c r="B19" i="4"/>
  <c r="C18" i="4"/>
  <c r="E18" i="4"/>
  <c r="B20" i="1"/>
  <c r="C19" i="1"/>
  <c r="E19" i="1"/>
  <c r="E36" i="6"/>
  <c r="D36" i="6"/>
  <c r="F36" i="6"/>
  <c r="B41" i="1"/>
  <c r="C40" i="1"/>
  <c r="C20" i="1"/>
  <c r="E20" i="1"/>
  <c r="B21" i="1"/>
  <c r="B20" i="4"/>
  <c r="C19" i="4"/>
  <c r="D18" i="4"/>
  <c r="C39" i="4"/>
  <c r="D39" i="4"/>
  <c r="B40" i="4"/>
  <c r="E37" i="6"/>
  <c r="F37" i="6"/>
  <c r="D37" i="6"/>
  <c r="E19" i="6"/>
  <c r="E19" i="4"/>
  <c r="D19" i="4"/>
  <c r="B42" i="1"/>
  <c r="C41" i="1"/>
  <c r="B22" i="1"/>
  <c r="C21" i="1"/>
  <c r="B21" i="4"/>
  <c r="C20" i="4"/>
  <c r="D20" i="4"/>
  <c r="E40" i="1"/>
  <c r="D40" i="1"/>
  <c r="C40" i="4"/>
  <c r="E40" i="4"/>
  <c r="B41" i="4"/>
  <c r="D38" i="6"/>
  <c r="F38" i="6"/>
  <c r="F20" i="6"/>
  <c r="D20" i="6"/>
  <c r="E20" i="6"/>
  <c r="E41" i="1"/>
  <c r="D41" i="1"/>
  <c r="D21" i="1"/>
  <c r="E21" i="1"/>
  <c r="B22" i="4"/>
  <c r="C21" i="4"/>
  <c r="B43" i="1"/>
  <c r="C42" i="1"/>
  <c r="E42" i="1"/>
  <c r="O41" i="1"/>
  <c r="C22" i="1"/>
  <c r="E22" i="1"/>
  <c r="B23" i="1"/>
  <c r="E20" i="4"/>
  <c r="C41" i="4"/>
  <c r="B42" i="4"/>
  <c r="E39" i="6"/>
  <c r="E21" i="6"/>
  <c r="F21" i="6"/>
  <c r="D21" i="6"/>
  <c r="B23" i="4"/>
  <c r="C22" i="4"/>
  <c r="B24" i="1"/>
  <c r="C23" i="1"/>
  <c r="C42" i="4"/>
  <c r="J45" i="4"/>
  <c r="B43" i="4"/>
  <c r="E21" i="4"/>
  <c r="D21" i="4"/>
  <c r="C43" i="1"/>
  <c r="E43" i="1"/>
  <c r="B44" i="1"/>
  <c r="E41" i="4"/>
  <c r="D41" i="4"/>
  <c r="F40" i="6"/>
  <c r="D22" i="6"/>
  <c r="C23" i="4"/>
  <c r="D23" i="4"/>
  <c r="B24" i="4"/>
  <c r="D43" i="1"/>
  <c r="C24" i="1"/>
  <c r="E24" i="1"/>
  <c r="B25" i="1"/>
  <c r="C43" i="4"/>
  <c r="D43" i="4"/>
  <c r="B44" i="4"/>
  <c r="E22" i="4"/>
  <c r="D22" i="4"/>
  <c r="J42" i="4"/>
  <c r="C44" i="1"/>
  <c r="E44" i="1"/>
  <c r="B45" i="1"/>
  <c r="D23" i="1"/>
  <c r="E23" i="1"/>
  <c r="B25" i="4"/>
  <c r="C24" i="4"/>
  <c r="E24" i="4"/>
  <c r="D24" i="1"/>
  <c r="C45" i="1"/>
  <c r="D45" i="1"/>
  <c r="B46" i="1"/>
  <c r="B26" i="1"/>
  <c r="C26" i="1"/>
  <c r="C25" i="1"/>
  <c r="E25" i="1"/>
  <c r="C44" i="4"/>
  <c r="E44" i="4"/>
  <c r="B45" i="4"/>
  <c r="E42" i="6"/>
  <c r="B26" i="4"/>
  <c r="C26" i="4"/>
  <c r="D26" i="4"/>
  <c r="C25" i="4"/>
  <c r="D25" i="4"/>
  <c r="C45" i="4"/>
  <c r="D45" i="4"/>
  <c r="B46" i="4"/>
  <c r="B47" i="1"/>
  <c r="C47" i="1"/>
  <c r="C46" i="1"/>
  <c r="D46" i="1"/>
  <c r="D26" i="1"/>
  <c r="E26" i="1"/>
  <c r="D24" i="4"/>
  <c r="D44" i="4"/>
  <c r="F43" i="6"/>
  <c r="E25" i="4"/>
  <c r="E45" i="4"/>
  <c r="C46" i="4"/>
  <c r="D46" i="4"/>
  <c r="B47" i="4"/>
  <c r="C47" i="4"/>
  <c r="E47" i="4"/>
  <c r="E47" i="1"/>
  <c r="D47" i="1"/>
  <c r="F44" i="6"/>
  <c r="D44" i="6"/>
  <c r="E44" i="6"/>
  <c r="E45" i="6"/>
  <c r="F45" i="6"/>
  <c r="D45" i="6"/>
  <c r="F46" i="6"/>
  <c r="D46" i="6"/>
  <c r="E46" i="6"/>
  <c r="E27" i="4"/>
  <c r="P45" i="4"/>
  <c r="D34" i="6"/>
  <c r="E46" i="4"/>
  <c r="D11" i="1"/>
  <c r="E8" i="1"/>
  <c r="E26" i="6"/>
  <c r="D42" i="1"/>
  <c r="D39" i="6"/>
  <c r="D20" i="1"/>
  <c r="L45" i="4"/>
  <c r="D36" i="1"/>
  <c r="D11" i="4"/>
  <c r="D29" i="4"/>
  <c r="F8" i="6"/>
  <c r="D42" i="6"/>
  <c r="O45" i="4"/>
  <c r="F34" i="6"/>
  <c r="D10" i="6"/>
  <c r="D24" i="6"/>
  <c r="E40" i="6"/>
  <c r="E49" i="1"/>
  <c r="D47" i="4"/>
  <c r="D25" i="6"/>
  <c r="E24" i="6"/>
  <c r="E41" i="6"/>
  <c r="D18" i="6"/>
  <c r="D18" i="1"/>
  <c r="D16" i="6"/>
  <c r="F15" i="6"/>
  <c r="E31" i="1"/>
  <c r="E30" i="1"/>
  <c r="E8" i="6"/>
  <c r="D7" i="4"/>
  <c r="E51" i="1"/>
  <c r="L43" i="4"/>
  <c r="D14" i="4"/>
  <c r="D33" i="6"/>
  <c r="F26" i="6"/>
  <c r="D41" i="6"/>
  <c r="O44" i="4"/>
  <c r="F18" i="6"/>
  <c r="D17" i="6"/>
  <c r="E16" i="6"/>
  <c r="D15" i="1"/>
  <c r="D13" i="1"/>
  <c r="E8" i="4"/>
  <c r="D9" i="6"/>
  <c r="E27" i="1"/>
  <c r="L43" i="1"/>
  <c r="D50" i="1"/>
  <c r="D52" i="4"/>
  <c r="E25" i="6"/>
  <c r="F32" i="6"/>
  <c r="D38" i="4"/>
  <c r="D34" i="1"/>
  <c r="D49" i="4"/>
  <c r="O43" i="1"/>
  <c r="L42" i="1"/>
  <c r="O44" i="1"/>
  <c r="E26" i="4"/>
  <c r="L42" i="4"/>
  <c r="E42" i="4"/>
  <c r="D42" i="4"/>
  <c r="F22" i="6"/>
  <c r="F19" i="6"/>
  <c r="E33" i="4"/>
  <c r="D11" i="6"/>
  <c r="F9" i="6"/>
  <c r="D9" i="1"/>
  <c r="D50" i="6"/>
  <c r="E45" i="1"/>
  <c r="E17" i="6"/>
  <c r="E33" i="6"/>
  <c r="D27" i="6"/>
  <c r="D51" i="6"/>
  <c r="E43" i="4"/>
  <c r="D22" i="1"/>
  <c r="E39" i="4"/>
  <c r="D47" i="6"/>
  <c r="D39" i="1"/>
  <c r="E15" i="4"/>
  <c r="D50" i="4"/>
  <c r="D7" i="6"/>
  <c r="E47" i="6"/>
  <c r="E43" i="6"/>
  <c r="E23" i="4"/>
  <c r="E23" i="6"/>
  <c r="D40" i="4"/>
  <c r="D15" i="6"/>
  <c r="D35" i="1"/>
  <c r="E14" i="1"/>
  <c r="D31" i="6"/>
  <c r="E12" i="4"/>
  <c r="D12" i="1"/>
  <c r="E30" i="4"/>
  <c r="E9" i="4"/>
  <c r="O43" i="4"/>
  <c r="E7" i="1"/>
  <c r="D25" i="1"/>
  <c r="D23" i="6"/>
  <c r="E31" i="6"/>
  <c r="F7" i="6"/>
  <c r="E46" i="1"/>
  <c r="D44" i="1"/>
  <c r="D19" i="1"/>
  <c r="E37" i="1"/>
  <c r="P41" i="1"/>
  <c r="P43" i="4"/>
  <c r="P45" i="1"/>
  <c r="P43" i="1"/>
  <c r="P42" i="4"/>
  <c r="O45" i="1"/>
  <c r="P44" i="1"/>
  <c r="P44" i="4"/>
  <c r="O41" i="4"/>
  <c r="P41" i="4"/>
  <c r="P42" i="1"/>
  <c r="L45" i="1"/>
  <c r="O42" i="1"/>
</calcChain>
</file>

<file path=xl/comments1.xml><?xml version="1.0" encoding="utf-8"?>
<comments xmlns="http://schemas.openxmlformats.org/spreadsheetml/2006/main">
  <authors>
    <author>Gary R. Evans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Always 0.</t>
        </r>
      </text>
    </comment>
    <comment ref="B4" authorId="0">
      <text>
        <r>
          <rPr>
            <b/>
            <sz val="8"/>
            <color indexed="81"/>
            <rFont val="Tahoma"/>
            <family val="2"/>
          </rPr>
          <t>The standard deviation of the log growth rate (e.g. 0.02)</t>
        </r>
      </text>
    </comment>
  </commentList>
</comments>
</file>

<file path=xl/comments2.xml><?xml version="1.0" encoding="utf-8"?>
<comments xmlns="http://schemas.openxmlformats.org/spreadsheetml/2006/main">
  <authors>
    <author>Gary R. Evans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Always 0.</t>
        </r>
      </text>
    </comment>
    <comment ref="B4" authorId="0">
      <text>
        <r>
          <rPr>
            <b/>
            <sz val="8"/>
            <color indexed="81"/>
            <rFont val="Tahoma"/>
            <family val="2"/>
          </rPr>
          <t>The standard deviation of the log growth rate (e.g. 0.02)</t>
        </r>
      </text>
    </comment>
  </commentList>
</comments>
</file>

<file path=xl/sharedStrings.xml><?xml version="1.0" encoding="utf-8"?>
<sst xmlns="http://schemas.openxmlformats.org/spreadsheetml/2006/main" count="44" uniqueCount="21">
  <si>
    <t>Mean</t>
  </si>
  <si>
    <t>SD</t>
  </si>
  <si>
    <t>Range</t>
  </si>
  <si>
    <t>x</t>
  </si>
  <si>
    <t>Prob</t>
  </si>
  <si>
    <t>Cum</t>
  </si>
  <si>
    <t xml:space="preserve"> </t>
  </si>
  <si>
    <t>Cumulative Probs</t>
  </si>
  <si>
    <t>+/- 3</t>
  </si>
  <si>
    <t>+/- 2</t>
  </si>
  <si>
    <t>+/-1</t>
  </si>
  <si>
    <t>+/-1.5</t>
  </si>
  <si>
    <t>+/-0.5</t>
  </si>
  <si>
    <t>Ranges</t>
  </si>
  <si>
    <t>Mean to</t>
  </si>
  <si>
    <t>lgr</t>
  </si>
  <si>
    <t>Value</t>
  </si>
  <si>
    <t>Price</t>
  </si>
  <si>
    <t>Note: This distribution is lognormal.</t>
  </si>
  <si>
    <t>Probability of X greater than: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</si>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</sst>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000"/>
    <numFmt numFmtId="167" formatCode="0.000"/>
  </numFmts>
  <fonts count="4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4" fontId="0" fillId="2" borderId="1" xfId="0" applyNumberFormat="1" applyFill="1" applyBorder="1"/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0" fillId="2" borderId="2" xfId="0" applyFill="1" applyBorder="1"/>
    <xf numFmtId="164" fontId="0" fillId="2" borderId="4" xfId="0" applyNumberFormat="1" applyFill="1" applyBorder="1"/>
    <xf numFmtId="0" fontId="0" fillId="2" borderId="3" xfId="0" applyFill="1" applyBorder="1"/>
    <xf numFmtId="164" fontId="0" fillId="2" borderId="5" xfId="0" applyNumberFormat="1" applyFill="1" applyBorder="1"/>
    <xf numFmtId="0" fontId="1" fillId="2" borderId="6" xfId="0" applyFont="1" applyFill="1" applyBorder="1" applyAlignment="1">
      <alignment horizontal="center"/>
    </xf>
    <xf numFmtId="164" fontId="0" fillId="2" borderId="7" xfId="0" applyNumberFormat="1" applyFill="1" applyBorder="1"/>
    <xf numFmtId="0" fontId="1" fillId="0" borderId="8" xfId="0" applyFont="1" applyBorder="1" applyAlignment="1">
      <alignment horizontal="center"/>
    </xf>
    <xf numFmtId="164" fontId="0" fillId="2" borderId="9" xfId="0" applyNumberFormat="1" applyFill="1" applyBorder="1"/>
    <xf numFmtId="164" fontId="0" fillId="2" borderId="10" xfId="0" applyNumberFormat="1" applyFill="1" applyBorder="1"/>
    <xf numFmtId="167" fontId="0" fillId="0" borderId="0" xfId="0" applyNumberFormat="1"/>
    <xf numFmtId="166" fontId="0" fillId="0" borderId="1" xfId="0" applyNumberFormat="1" applyBorder="1"/>
    <xf numFmtId="0" fontId="0" fillId="3" borderId="2" xfId="0" applyFill="1" applyBorder="1"/>
    <xf numFmtId="166" fontId="0" fillId="3" borderId="1" xfId="0" applyNumberFormat="1" applyFill="1" applyBorder="1"/>
    <xf numFmtId="49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3" fillId="0" borderId="0" xfId="0" applyFont="1"/>
    <xf numFmtId="167" fontId="3" fillId="0" borderId="0" xfId="0" applyNumberFormat="1" applyFont="1"/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right" wrapText="1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23783126933"/>
          <c:y val="0.0709047301257953"/>
          <c:w val="0.800972139481157"/>
          <c:h val="0.799511956935691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'Standard Normal'!$C$7:$C$47</c:f>
              <c:numCache>
                <c:formatCode>General</c:formatCode>
                <c:ptCount val="41"/>
                <c:pt idx="0">
                  <c:v>-4.0</c:v>
                </c:pt>
                <c:pt idx="1">
                  <c:v>-3.8</c:v>
                </c:pt>
                <c:pt idx="2">
                  <c:v>-3.6</c:v>
                </c:pt>
                <c:pt idx="3">
                  <c:v>-3.399999999999999</c:v>
                </c:pt>
                <c:pt idx="4">
                  <c:v>-3.199999999999999</c:v>
                </c:pt>
                <c:pt idx="5">
                  <c:v>-2.999999999999999</c:v>
                </c:pt>
                <c:pt idx="6">
                  <c:v>-2.799999999999999</c:v>
                </c:pt>
                <c:pt idx="7">
                  <c:v>-2.599999999999999</c:v>
                </c:pt>
                <c:pt idx="8">
                  <c:v>-2.399999999999999</c:v>
                </c:pt>
                <c:pt idx="9">
                  <c:v>-2.199999999999998</c:v>
                </c:pt>
                <c:pt idx="10">
                  <c:v>-1.999999999999998</c:v>
                </c:pt>
                <c:pt idx="11">
                  <c:v>-1.799999999999998</c:v>
                </c:pt>
                <c:pt idx="12">
                  <c:v>-1.599999999999999</c:v>
                </c:pt>
                <c:pt idx="13">
                  <c:v>-1.399999999999999</c:v>
                </c:pt>
                <c:pt idx="14">
                  <c:v>-1.199999999999999</c:v>
                </c:pt>
                <c:pt idx="15">
                  <c:v>-0.999999999999999</c:v>
                </c:pt>
                <c:pt idx="16">
                  <c:v>-0.799999999999999</c:v>
                </c:pt>
                <c:pt idx="17">
                  <c:v>-0.599999999999999</c:v>
                </c:pt>
                <c:pt idx="18">
                  <c:v>-0.399999999999999</c:v>
                </c:pt>
                <c:pt idx="19">
                  <c:v>-0.199999999999999</c:v>
                </c:pt>
                <c:pt idx="20">
                  <c:v>0.0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0.8</c:v>
                </c:pt>
                <c:pt idx="25">
                  <c:v>1.0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</c:v>
                </c:pt>
                <c:pt idx="30">
                  <c:v>2</c:v>
                </c:pt>
                <c:pt idx="31">
                  <c:v>2.2</c:v>
                </c:pt>
                <c:pt idx="32">
                  <c:v>2.4</c:v>
                </c:pt>
                <c:pt idx="33">
                  <c:v>2.6</c:v>
                </c:pt>
                <c:pt idx="34">
                  <c:v>2.8</c:v>
                </c:pt>
                <c:pt idx="35">
                  <c:v>3.0</c:v>
                </c:pt>
                <c:pt idx="36">
                  <c:v>3.200000000000001</c:v>
                </c:pt>
                <c:pt idx="37">
                  <c:v>3.400000000000001</c:v>
                </c:pt>
                <c:pt idx="38">
                  <c:v>3.600000000000001</c:v>
                </c:pt>
                <c:pt idx="39">
                  <c:v>3.800000000000001</c:v>
                </c:pt>
                <c:pt idx="40">
                  <c:v>4.000000000000001</c:v>
                </c:pt>
              </c:numCache>
            </c:numRef>
          </c:cat>
          <c:val>
            <c:numRef>
              <c:f>'Standard Normal'!$D$7:$D$47</c:f>
              <c:numCache>
                <c:formatCode>0.000000</c:formatCode>
                <c:ptCount val="41"/>
                <c:pt idx="0">
                  <c:v>0.000133830225764885</c:v>
                </c:pt>
                <c:pt idx="1">
                  <c:v>0.00029194692579146</c:v>
                </c:pt>
                <c:pt idx="2">
                  <c:v>0.000611901930113773</c:v>
                </c:pt>
                <c:pt idx="3">
                  <c:v>0.00123221916847302</c:v>
                </c:pt>
                <c:pt idx="4">
                  <c:v>0.00238408820146485</c:v>
                </c:pt>
                <c:pt idx="5">
                  <c:v>0.00443184841193802</c:v>
                </c:pt>
                <c:pt idx="6">
                  <c:v>0.00791545158297999</c:v>
                </c:pt>
                <c:pt idx="7">
                  <c:v>0.0135829692336857</c:v>
                </c:pt>
                <c:pt idx="8">
                  <c:v>0.022394530294843</c:v>
                </c:pt>
                <c:pt idx="9">
                  <c:v>0.0354745928462316</c:v>
                </c:pt>
                <c:pt idx="10">
                  <c:v>0.0539909665131882</c:v>
                </c:pt>
                <c:pt idx="11">
                  <c:v>0.0789501583008944</c:v>
                </c:pt>
                <c:pt idx="12">
                  <c:v>0.110920834679456</c:v>
                </c:pt>
                <c:pt idx="13">
                  <c:v>0.149727465635745</c:v>
                </c:pt>
                <c:pt idx="14">
                  <c:v>0.194186054983213</c:v>
                </c:pt>
                <c:pt idx="15">
                  <c:v>0.241970724519144</c:v>
                </c:pt>
                <c:pt idx="16">
                  <c:v>0.289691552761483</c:v>
                </c:pt>
                <c:pt idx="17">
                  <c:v>0.3332246028918</c:v>
                </c:pt>
                <c:pt idx="18">
                  <c:v>0.368270140303323</c:v>
                </c:pt>
                <c:pt idx="19">
                  <c:v>0.391042693975456</c:v>
                </c:pt>
                <c:pt idx="20">
                  <c:v>0.398942280401433</c:v>
                </c:pt>
                <c:pt idx="21">
                  <c:v>0.391042693975456</c:v>
                </c:pt>
                <c:pt idx="22">
                  <c:v>0.368270140303323</c:v>
                </c:pt>
                <c:pt idx="23">
                  <c:v>0.3332246028918</c:v>
                </c:pt>
                <c:pt idx="24">
                  <c:v>0.289691552761483</c:v>
                </c:pt>
                <c:pt idx="25">
                  <c:v>0.241970724519143</c:v>
                </c:pt>
                <c:pt idx="26">
                  <c:v>0.194186054983213</c:v>
                </c:pt>
                <c:pt idx="27">
                  <c:v>0.149727465635745</c:v>
                </c:pt>
                <c:pt idx="28">
                  <c:v>0.110920834679456</c:v>
                </c:pt>
                <c:pt idx="29">
                  <c:v>0.0789501583008942</c:v>
                </c:pt>
                <c:pt idx="30">
                  <c:v>0.0539909665131881</c:v>
                </c:pt>
                <c:pt idx="31">
                  <c:v>0.0354745928462315</c:v>
                </c:pt>
                <c:pt idx="32">
                  <c:v>0.0223945302948429</c:v>
                </c:pt>
                <c:pt idx="33">
                  <c:v>0.0135829692336856</c:v>
                </c:pt>
                <c:pt idx="34">
                  <c:v>0.00791545158297995</c:v>
                </c:pt>
                <c:pt idx="35">
                  <c:v>0.004431848411938</c:v>
                </c:pt>
                <c:pt idx="36">
                  <c:v>0.00238408820146484</c:v>
                </c:pt>
                <c:pt idx="37">
                  <c:v>0.00123221916847302</c:v>
                </c:pt>
                <c:pt idx="38">
                  <c:v>0.00061190193011377</c:v>
                </c:pt>
                <c:pt idx="39">
                  <c:v>0.000291946925791459</c:v>
                </c:pt>
                <c:pt idx="40">
                  <c:v>0.000133830225764885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60544"/>
        <c:axId val="276676304"/>
      </c:lineChart>
      <c:lineChart>
        <c:grouping val="standard"/>
        <c:varyColors val="0"/>
        <c:ser>
          <c:idx val="0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'Standard Normal'!$E$7:$E$47</c:f>
              <c:numCache>
                <c:formatCode>0.000000</c:formatCode>
                <c:ptCount val="41"/>
                <c:pt idx="0">
                  <c:v>3.16712418331199E-5</c:v>
                </c:pt>
                <c:pt idx="1">
                  <c:v>7.234804392512E-5</c:v>
                </c:pt>
                <c:pt idx="2">
                  <c:v>0.000159108590157534</c:v>
                </c:pt>
                <c:pt idx="3">
                  <c:v>0.000336929265676881</c:v>
                </c:pt>
                <c:pt idx="4">
                  <c:v>0.000687137937915849</c:v>
                </c:pt>
                <c:pt idx="5">
                  <c:v>0.0013498980316301</c:v>
                </c:pt>
                <c:pt idx="6">
                  <c:v>0.00255513033042794</c:v>
                </c:pt>
                <c:pt idx="7">
                  <c:v>0.00466118802371876</c:v>
                </c:pt>
                <c:pt idx="8">
                  <c:v>0.00819753592459616</c:v>
                </c:pt>
                <c:pt idx="9">
                  <c:v>0.0139034475134987</c:v>
                </c:pt>
                <c:pt idx="10">
                  <c:v>0.0227501319481793</c:v>
                </c:pt>
                <c:pt idx="11">
                  <c:v>0.0359303191129259</c:v>
                </c:pt>
                <c:pt idx="12">
                  <c:v>0.0547992916995581</c:v>
                </c:pt>
                <c:pt idx="13">
                  <c:v>0.0807566592337712</c:v>
                </c:pt>
                <c:pt idx="14">
                  <c:v>0.115069670221709</c:v>
                </c:pt>
                <c:pt idx="15">
                  <c:v>0.158655253931457</c:v>
                </c:pt>
                <c:pt idx="16">
                  <c:v>0.211855398583397</c:v>
                </c:pt>
                <c:pt idx="17">
                  <c:v>0.274253117750074</c:v>
                </c:pt>
                <c:pt idx="18">
                  <c:v>0.344578258389676</c:v>
                </c:pt>
                <c:pt idx="19">
                  <c:v>0.420740290560897</c:v>
                </c:pt>
                <c:pt idx="20">
                  <c:v>0.5</c:v>
                </c:pt>
                <c:pt idx="21">
                  <c:v>0.579259709439103</c:v>
                </c:pt>
                <c:pt idx="22">
                  <c:v>0.655421741610324</c:v>
                </c:pt>
                <c:pt idx="23">
                  <c:v>0.725746882249926</c:v>
                </c:pt>
                <c:pt idx="24">
                  <c:v>0.788144601416603</c:v>
                </c:pt>
                <c:pt idx="25">
                  <c:v>0.841344746068543</c:v>
                </c:pt>
                <c:pt idx="26">
                  <c:v>0.884930329778292</c:v>
                </c:pt>
                <c:pt idx="27">
                  <c:v>0.919243340766229</c:v>
                </c:pt>
                <c:pt idx="28">
                  <c:v>0.945200708300442</c:v>
                </c:pt>
                <c:pt idx="29">
                  <c:v>0.964069680887074</c:v>
                </c:pt>
                <c:pt idx="30">
                  <c:v>0.977249868051821</c:v>
                </c:pt>
                <c:pt idx="31">
                  <c:v>0.986096552486501</c:v>
                </c:pt>
                <c:pt idx="32">
                  <c:v>0.991802464075404</c:v>
                </c:pt>
                <c:pt idx="33">
                  <c:v>0.995338811976281</c:v>
                </c:pt>
                <c:pt idx="34">
                  <c:v>0.997444869669572</c:v>
                </c:pt>
                <c:pt idx="35">
                  <c:v>0.99865010196837</c:v>
                </c:pt>
                <c:pt idx="36">
                  <c:v>0.999312862062084</c:v>
                </c:pt>
                <c:pt idx="37">
                  <c:v>0.999663070734323</c:v>
                </c:pt>
                <c:pt idx="38">
                  <c:v>0.999840891409842</c:v>
                </c:pt>
                <c:pt idx="39">
                  <c:v>0.999927651956075</c:v>
                </c:pt>
                <c:pt idx="40">
                  <c:v>0.999968328758167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76320"/>
        <c:axId val="272512560"/>
      </c:lineChart>
      <c:catAx>
        <c:axId val="167060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667630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276676304"/>
        <c:scaling>
          <c:orientation val="minMax"/>
        </c:scaling>
        <c:delete val="0"/>
        <c:axPos val="l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060544"/>
        <c:crosses val="autoZero"/>
        <c:crossBetween val="midCat"/>
      </c:valAx>
      <c:catAx>
        <c:axId val="275776320"/>
        <c:scaling>
          <c:orientation val="minMax"/>
        </c:scaling>
        <c:delete val="1"/>
        <c:axPos val="b"/>
        <c:majorTickMark val="out"/>
        <c:minorTickMark val="none"/>
        <c:tickLblPos val="none"/>
        <c:crossAx val="272512560"/>
        <c:crosses val="autoZero"/>
        <c:auto val="0"/>
        <c:lblAlgn val="ctr"/>
        <c:lblOffset val="100"/>
        <c:noMultiLvlLbl val="0"/>
      </c:catAx>
      <c:valAx>
        <c:axId val="272512560"/>
        <c:scaling>
          <c:orientation val="minMax"/>
        </c:scaling>
        <c:delete val="0"/>
        <c:axPos val="r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776320"/>
        <c:crosses val="max"/>
        <c:crossBetween val="midCat"/>
      </c:valAx>
      <c:spPr>
        <a:gradFill rotWithShape="0">
          <a:gsLst>
            <a:gs pos="0">
              <a:srgbClr val="FFFFFF"/>
            </a:gs>
            <a:gs pos="100000">
              <a:srgbClr val="FFFFCC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912935681"/>
          <c:y val="0.0709047301257953"/>
          <c:w val="0.786409009672409"/>
          <c:h val="0.799511956935691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'Normal Log Growth Rate'!$C$7:$C$47</c:f>
              <c:numCache>
                <c:formatCode>General</c:formatCode>
                <c:ptCount val="41"/>
                <c:pt idx="0">
                  <c:v>-0.08</c:v>
                </c:pt>
                <c:pt idx="1">
                  <c:v>-0.076</c:v>
                </c:pt>
                <c:pt idx="2">
                  <c:v>-0.072</c:v>
                </c:pt>
                <c:pt idx="3">
                  <c:v>-0.068</c:v>
                </c:pt>
                <c:pt idx="4">
                  <c:v>-0.064</c:v>
                </c:pt>
                <c:pt idx="5">
                  <c:v>-0.06</c:v>
                </c:pt>
                <c:pt idx="6">
                  <c:v>-0.056</c:v>
                </c:pt>
                <c:pt idx="7">
                  <c:v>-0.052</c:v>
                </c:pt>
                <c:pt idx="8">
                  <c:v>-0.048</c:v>
                </c:pt>
                <c:pt idx="9">
                  <c:v>-0.044</c:v>
                </c:pt>
                <c:pt idx="10">
                  <c:v>-0.04</c:v>
                </c:pt>
                <c:pt idx="11">
                  <c:v>-0.036</c:v>
                </c:pt>
                <c:pt idx="12">
                  <c:v>-0.032</c:v>
                </c:pt>
                <c:pt idx="13">
                  <c:v>-0.028</c:v>
                </c:pt>
                <c:pt idx="14">
                  <c:v>-0.024</c:v>
                </c:pt>
                <c:pt idx="15">
                  <c:v>-0.02</c:v>
                </c:pt>
                <c:pt idx="16">
                  <c:v>-0.016</c:v>
                </c:pt>
                <c:pt idx="17">
                  <c:v>-0.012</c:v>
                </c:pt>
                <c:pt idx="18">
                  <c:v>-0.00799999999999997</c:v>
                </c:pt>
                <c:pt idx="19">
                  <c:v>-0.00399999999999997</c:v>
                </c:pt>
                <c:pt idx="20">
                  <c:v>0.0</c:v>
                </c:pt>
                <c:pt idx="21">
                  <c:v>0.004</c:v>
                </c:pt>
                <c:pt idx="22">
                  <c:v>0.008</c:v>
                </c:pt>
                <c:pt idx="23">
                  <c:v>0.012</c:v>
                </c:pt>
                <c:pt idx="24">
                  <c:v>0.016</c:v>
                </c:pt>
                <c:pt idx="25">
                  <c:v>0.02</c:v>
                </c:pt>
                <c:pt idx="26">
                  <c:v>0.024</c:v>
                </c:pt>
                <c:pt idx="27">
                  <c:v>0.028</c:v>
                </c:pt>
                <c:pt idx="28">
                  <c:v>0.032</c:v>
                </c:pt>
                <c:pt idx="29">
                  <c:v>0.036</c:v>
                </c:pt>
                <c:pt idx="30">
                  <c:v>0.04</c:v>
                </c:pt>
                <c:pt idx="31">
                  <c:v>0.044</c:v>
                </c:pt>
                <c:pt idx="32">
                  <c:v>0.048</c:v>
                </c:pt>
                <c:pt idx="33">
                  <c:v>0.052</c:v>
                </c:pt>
                <c:pt idx="34">
                  <c:v>0.056</c:v>
                </c:pt>
                <c:pt idx="35">
                  <c:v>0.06</c:v>
                </c:pt>
                <c:pt idx="36">
                  <c:v>0.064</c:v>
                </c:pt>
                <c:pt idx="37">
                  <c:v>0.068</c:v>
                </c:pt>
                <c:pt idx="38">
                  <c:v>0.072</c:v>
                </c:pt>
                <c:pt idx="39">
                  <c:v>0.076</c:v>
                </c:pt>
                <c:pt idx="40">
                  <c:v>0.08</c:v>
                </c:pt>
              </c:numCache>
            </c:numRef>
          </c:cat>
          <c:val>
            <c:numRef>
              <c:f>'Normal Log Growth Rate'!$D$7:$D$47</c:f>
              <c:numCache>
                <c:formatCode>0.000000</c:formatCode>
                <c:ptCount val="41"/>
                <c:pt idx="0">
                  <c:v>0.00669151128824427</c:v>
                </c:pt>
                <c:pt idx="1">
                  <c:v>0.014597346289573</c:v>
                </c:pt>
                <c:pt idx="2">
                  <c:v>0.0305950965056886</c:v>
                </c:pt>
                <c:pt idx="3">
                  <c:v>0.061610958423651</c:v>
                </c:pt>
                <c:pt idx="4">
                  <c:v>0.119204410073242</c:v>
                </c:pt>
                <c:pt idx="5">
                  <c:v>0.221592420596901</c:v>
                </c:pt>
                <c:pt idx="6">
                  <c:v>0.395772579148999</c:v>
                </c:pt>
                <c:pt idx="7">
                  <c:v>0.679148461684283</c:v>
                </c:pt>
                <c:pt idx="8">
                  <c:v>1.119726514742148</c:v>
                </c:pt>
                <c:pt idx="9">
                  <c:v>1.773729642311578</c:v>
                </c:pt>
                <c:pt idx="10">
                  <c:v>2.69954832565941</c:v>
                </c:pt>
                <c:pt idx="11">
                  <c:v>3.947507915044719</c:v>
                </c:pt>
                <c:pt idx="12">
                  <c:v>5.546041733972791</c:v>
                </c:pt>
                <c:pt idx="13">
                  <c:v>7.486373281787257</c:v>
                </c:pt>
                <c:pt idx="14">
                  <c:v>9.709302749160663</c:v>
                </c:pt>
                <c:pt idx="15">
                  <c:v>12.09853622595718</c:v>
                </c:pt>
                <c:pt idx="16">
                  <c:v>14.48457763807415</c:v>
                </c:pt>
                <c:pt idx="17">
                  <c:v>16.66123014459</c:v>
                </c:pt>
                <c:pt idx="18">
                  <c:v>18.41350701516618</c:v>
                </c:pt>
                <c:pt idx="19">
                  <c:v>19.5521346987728</c:v>
                </c:pt>
                <c:pt idx="20">
                  <c:v>19.94711402007163</c:v>
                </c:pt>
                <c:pt idx="21">
                  <c:v>19.55213469877279</c:v>
                </c:pt>
                <c:pt idx="22">
                  <c:v>18.41350701516617</c:v>
                </c:pt>
                <c:pt idx="23">
                  <c:v>16.66123014458998</c:v>
                </c:pt>
                <c:pt idx="24">
                  <c:v>14.48457763807414</c:v>
                </c:pt>
                <c:pt idx="25">
                  <c:v>12.09853622595717</c:v>
                </c:pt>
                <c:pt idx="26">
                  <c:v>9.70930274916065</c:v>
                </c:pt>
                <c:pt idx="27">
                  <c:v>7.486373281787243</c:v>
                </c:pt>
                <c:pt idx="28">
                  <c:v>5.546041733972777</c:v>
                </c:pt>
                <c:pt idx="29">
                  <c:v>3.947507915044709</c:v>
                </c:pt>
                <c:pt idx="30">
                  <c:v>2.699548325659405</c:v>
                </c:pt>
                <c:pt idx="31">
                  <c:v>1.773729642311573</c:v>
                </c:pt>
                <c:pt idx="32">
                  <c:v>1.119726514742145</c:v>
                </c:pt>
                <c:pt idx="33">
                  <c:v>0.679148461684281</c:v>
                </c:pt>
                <c:pt idx="34">
                  <c:v>0.395772579148998</c:v>
                </c:pt>
                <c:pt idx="35">
                  <c:v>0.2215924205969</c:v>
                </c:pt>
                <c:pt idx="36">
                  <c:v>0.119204410073242</c:v>
                </c:pt>
                <c:pt idx="37">
                  <c:v>0.0616109584236507</c:v>
                </c:pt>
                <c:pt idx="38">
                  <c:v>0.0305950965056885</c:v>
                </c:pt>
                <c:pt idx="39">
                  <c:v>0.0145973462895729</c:v>
                </c:pt>
                <c:pt idx="40">
                  <c:v>0.00669151128824424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99552"/>
        <c:axId val="272501872"/>
      </c:lineChart>
      <c:lineChart>
        <c:grouping val="standard"/>
        <c:varyColors val="0"/>
        <c:ser>
          <c:idx val="0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'Normal Log Growth Rate'!$E$7:$E$47</c:f>
              <c:numCache>
                <c:formatCode>0.000000</c:formatCode>
                <c:ptCount val="41"/>
                <c:pt idx="0">
                  <c:v>3.16712418331199E-5</c:v>
                </c:pt>
                <c:pt idx="1">
                  <c:v>7.234804392512E-5</c:v>
                </c:pt>
                <c:pt idx="2">
                  <c:v>0.000159108590157534</c:v>
                </c:pt>
                <c:pt idx="3">
                  <c:v>0.000336929265676881</c:v>
                </c:pt>
                <c:pt idx="4">
                  <c:v>0.000687137937915849</c:v>
                </c:pt>
                <c:pt idx="5">
                  <c:v>0.0013498980316301</c:v>
                </c:pt>
                <c:pt idx="6">
                  <c:v>0.00255513033042794</c:v>
                </c:pt>
                <c:pt idx="7">
                  <c:v>0.00466118802371876</c:v>
                </c:pt>
                <c:pt idx="8">
                  <c:v>0.00819753592459616</c:v>
                </c:pt>
                <c:pt idx="9">
                  <c:v>0.0139034475134987</c:v>
                </c:pt>
                <c:pt idx="10">
                  <c:v>0.0227501319481793</c:v>
                </c:pt>
                <c:pt idx="11">
                  <c:v>0.0359303191129259</c:v>
                </c:pt>
                <c:pt idx="12">
                  <c:v>0.0547992916995581</c:v>
                </c:pt>
                <c:pt idx="13">
                  <c:v>0.0807566592337712</c:v>
                </c:pt>
                <c:pt idx="14">
                  <c:v>0.115069670221709</c:v>
                </c:pt>
                <c:pt idx="15">
                  <c:v>0.158655253931457</c:v>
                </c:pt>
                <c:pt idx="16">
                  <c:v>0.211855398583397</c:v>
                </c:pt>
                <c:pt idx="17">
                  <c:v>0.274253117750074</c:v>
                </c:pt>
                <c:pt idx="18">
                  <c:v>0.344578258389676</c:v>
                </c:pt>
                <c:pt idx="19">
                  <c:v>0.420740290560897</c:v>
                </c:pt>
                <c:pt idx="20">
                  <c:v>0.5</c:v>
                </c:pt>
                <c:pt idx="21">
                  <c:v>0.579259709439103</c:v>
                </c:pt>
                <c:pt idx="22">
                  <c:v>0.655421741610324</c:v>
                </c:pt>
                <c:pt idx="23">
                  <c:v>0.725746882249926</c:v>
                </c:pt>
                <c:pt idx="24">
                  <c:v>0.788144601416603</c:v>
                </c:pt>
                <c:pt idx="25">
                  <c:v>0.841344746068543</c:v>
                </c:pt>
                <c:pt idx="26">
                  <c:v>0.884930329778292</c:v>
                </c:pt>
                <c:pt idx="27">
                  <c:v>0.919243340766229</c:v>
                </c:pt>
                <c:pt idx="28">
                  <c:v>0.945200708300442</c:v>
                </c:pt>
                <c:pt idx="29">
                  <c:v>0.964069680887074</c:v>
                </c:pt>
                <c:pt idx="30">
                  <c:v>0.977249868051821</c:v>
                </c:pt>
                <c:pt idx="31">
                  <c:v>0.986096552486501</c:v>
                </c:pt>
                <c:pt idx="32">
                  <c:v>0.991802464075404</c:v>
                </c:pt>
                <c:pt idx="33">
                  <c:v>0.995338811976281</c:v>
                </c:pt>
                <c:pt idx="34">
                  <c:v>0.997444869669572</c:v>
                </c:pt>
                <c:pt idx="35">
                  <c:v>0.99865010196837</c:v>
                </c:pt>
                <c:pt idx="36">
                  <c:v>0.999312862062084</c:v>
                </c:pt>
                <c:pt idx="37">
                  <c:v>0.999663070734323</c:v>
                </c:pt>
                <c:pt idx="38">
                  <c:v>0.999840891409842</c:v>
                </c:pt>
                <c:pt idx="39">
                  <c:v>0.999927651956075</c:v>
                </c:pt>
                <c:pt idx="40">
                  <c:v>0.999968328758167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65856"/>
        <c:axId val="272462208"/>
      </c:lineChart>
      <c:catAx>
        <c:axId val="272499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2501872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272501872"/>
        <c:scaling>
          <c:orientation val="minMax"/>
        </c:scaling>
        <c:delete val="0"/>
        <c:axPos val="l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2499552"/>
        <c:crosses val="autoZero"/>
        <c:crossBetween val="midCat"/>
      </c:valAx>
      <c:catAx>
        <c:axId val="272465856"/>
        <c:scaling>
          <c:orientation val="minMax"/>
        </c:scaling>
        <c:delete val="1"/>
        <c:axPos val="b"/>
        <c:majorTickMark val="out"/>
        <c:minorTickMark val="none"/>
        <c:tickLblPos val="none"/>
        <c:crossAx val="272462208"/>
        <c:crosses val="autoZero"/>
        <c:auto val="0"/>
        <c:lblAlgn val="ctr"/>
        <c:lblOffset val="100"/>
        <c:noMultiLvlLbl val="0"/>
      </c:catAx>
      <c:valAx>
        <c:axId val="272462208"/>
        <c:scaling>
          <c:orientation val="minMax"/>
        </c:scaling>
        <c:delete val="0"/>
        <c:axPos val="r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2465856"/>
        <c:crosses val="max"/>
        <c:crossBetween val="midCat"/>
      </c:valAx>
      <c:spPr>
        <a:gradFill rotWithShape="0">
          <a:gsLst>
            <a:gs pos="0">
              <a:srgbClr val="FFFFFF"/>
            </a:gs>
            <a:gs pos="100000">
              <a:srgbClr val="FFFFCC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23783126933"/>
          <c:y val="0.0709047301257953"/>
          <c:w val="0.800972139481157"/>
          <c:h val="0.799511956935691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Transformed!$F$7:$F$47</c:f>
              <c:numCache>
                <c:formatCode>0.000</c:formatCode>
                <c:ptCount val="41"/>
                <c:pt idx="0">
                  <c:v>82.00000000000001</c:v>
                </c:pt>
                <c:pt idx="1">
                  <c:v>83.00000000000003</c:v>
                </c:pt>
                <c:pt idx="2">
                  <c:v>84.00000000000005</c:v>
                </c:pt>
                <c:pt idx="3">
                  <c:v>85.00000000000001</c:v>
                </c:pt>
                <c:pt idx="4">
                  <c:v>86.00000000000004</c:v>
                </c:pt>
                <c:pt idx="5">
                  <c:v>87.0</c:v>
                </c:pt>
                <c:pt idx="6">
                  <c:v>88.00000000000003</c:v>
                </c:pt>
                <c:pt idx="7">
                  <c:v>89.00000000000005</c:v>
                </c:pt>
                <c:pt idx="8">
                  <c:v>90.00000000000007</c:v>
                </c:pt>
                <c:pt idx="9">
                  <c:v>91.00000000000005</c:v>
                </c:pt>
                <c:pt idx="10">
                  <c:v>92.00000000000001</c:v>
                </c:pt>
                <c:pt idx="11">
                  <c:v>93.00000000000003</c:v>
                </c:pt>
                <c:pt idx="12">
                  <c:v>94.00000000000007</c:v>
                </c:pt>
                <c:pt idx="13">
                  <c:v>95.00000000000007</c:v>
                </c:pt>
                <c:pt idx="14">
                  <c:v>96.00000000000007</c:v>
                </c:pt>
                <c:pt idx="15">
                  <c:v>97.0</c:v>
                </c:pt>
                <c:pt idx="16">
                  <c:v>98.00000000000004</c:v>
                </c:pt>
                <c:pt idx="17">
                  <c:v>99.00000000000007</c:v>
                </c:pt>
                <c:pt idx="18">
                  <c:v>100.0</c:v>
                </c:pt>
                <c:pt idx="19">
                  <c:v>101.0</c:v>
                </c:pt>
                <c:pt idx="20">
                  <c:v>102.0</c:v>
                </c:pt>
                <c:pt idx="21">
                  <c:v>103.0</c:v>
                </c:pt>
                <c:pt idx="22">
                  <c:v>104.0000000000001</c:v>
                </c:pt>
                <c:pt idx="23">
                  <c:v>105.0000000000001</c:v>
                </c:pt>
                <c:pt idx="24">
                  <c:v>106.0000000000001</c:v>
                </c:pt>
                <c:pt idx="25">
                  <c:v>107.0000000000001</c:v>
                </c:pt>
                <c:pt idx="26">
                  <c:v>108.0</c:v>
                </c:pt>
                <c:pt idx="27">
                  <c:v>109.0000000000001</c:v>
                </c:pt>
                <c:pt idx="28">
                  <c:v>110.0</c:v>
                </c:pt>
                <c:pt idx="29">
                  <c:v>111.0000000000001</c:v>
                </c:pt>
                <c:pt idx="30">
                  <c:v>112.0000000000001</c:v>
                </c:pt>
                <c:pt idx="31">
                  <c:v>113.0</c:v>
                </c:pt>
                <c:pt idx="32">
                  <c:v>114.0</c:v>
                </c:pt>
                <c:pt idx="33">
                  <c:v>115.0</c:v>
                </c:pt>
                <c:pt idx="34">
                  <c:v>116.0000000000001</c:v>
                </c:pt>
                <c:pt idx="35">
                  <c:v>117.0</c:v>
                </c:pt>
                <c:pt idx="36">
                  <c:v>118.0</c:v>
                </c:pt>
                <c:pt idx="37">
                  <c:v>119.0</c:v>
                </c:pt>
                <c:pt idx="38">
                  <c:v>120.0000000000001</c:v>
                </c:pt>
                <c:pt idx="39">
                  <c:v>121.0</c:v>
                </c:pt>
                <c:pt idx="40">
                  <c:v>122.0</c:v>
                </c:pt>
              </c:numCache>
            </c:numRef>
          </c:cat>
          <c:val>
            <c:numRef>
              <c:f>Transformed!$D$7:$D$47</c:f>
              <c:numCache>
                <c:formatCode>0.000000</c:formatCode>
                <c:ptCount val="41"/>
                <c:pt idx="0">
                  <c:v>0.00302827758246275</c:v>
                </c:pt>
                <c:pt idx="1">
                  <c:v>0.00769681554341514</c:v>
                </c:pt>
                <c:pt idx="2">
                  <c:v>0.0182602816150729</c:v>
                </c:pt>
                <c:pt idx="3">
                  <c:v>0.040531057428147</c:v>
                </c:pt>
                <c:pt idx="4">
                  <c:v>0.0843555163971996</c:v>
                </c:pt>
                <c:pt idx="5">
                  <c:v>0.164970115568642</c:v>
                </c:pt>
                <c:pt idx="6">
                  <c:v>0.30377121778783</c:v>
                </c:pt>
                <c:pt idx="7">
                  <c:v>0.527697368200258</c:v>
                </c:pt>
                <c:pt idx="8">
                  <c:v>0.866430040088634</c:v>
                </c:pt>
                <c:pt idx="9">
                  <c:v>1.347017498257414</c:v>
                </c:pt>
                <c:pt idx="10">
                  <c:v>1.986342878481712</c:v>
                </c:pt>
                <c:pt idx="11">
                  <c:v>2.782897493144062</c:v>
                </c:pt>
                <c:pt idx="12">
                  <c:v>3.71018085457117</c:v>
                </c:pt>
                <c:pt idx="13">
                  <c:v>4.71426647114137</c:v>
                </c:pt>
                <c:pt idx="14">
                  <c:v>5.717357327926455</c:v>
                </c:pt>
                <c:pt idx="15">
                  <c:v>6.627588922088579</c:v>
                </c:pt>
                <c:pt idx="16">
                  <c:v>7.353407886221014</c:v>
                </c:pt>
                <c:pt idx="17">
                  <c:v>7.81927539826568</c:v>
                </c:pt>
                <c:pt idx="18">
                  <c:v>7.978845608028654</c:v>
                </c:pt>
                <c:pt idx="19">
                  <c:v>7.822403994819131</c:v>
                </c:pt>
                <c:pt idx="20">
                  <c:v>7.376984352520791</c:v>
                </c:pt>
                <c:pt idx="21">
                  <c:v>6.699609106344994</c:v>
                </c:pt>
                <c:pt idx="22">
                  <c:v>5.865811714650164</c:v>
                </c:pt>
                <c:pt idx="23">
                  <c:v>4.956489442282001</c:v>
                </c:pt>
                <c:pt idx="24">
                  <c:v>4.046048029589203</c:v>
                </c:pt>
                <c:pt idx="25">
                  <c:v>3.19393978694691</c:v>
                </c:pt>
                <c:pt idx="26">
                  <c:v>2.440476652953438</c:v>
                </c:pt>
                <c:pt idx="27">
                  <c:v>1.806650673551144</c:v>
                </c:pt>
                <c:pt idx="28">
                  <c:v>1.296914089757927</c:v>
                </c:pt>
                <c:pt idx="29">
                  <c:v>0.903563563102946</c:v>
                </c:pt>
                <c:pt idx="30">
                  <c:v>0.611473022145496</c:v>
                </c:pt>
                <c:pt idx="31">
                  <c:v>0.402268215786825</c:v>
                </c:pt>
                <c:pt idx="32">
                  <c:v>0.25746091173227</c:v>
                </c:pt>
                <c:pt idx="33">
                  <c:v>0.160431797094471</c:v>
                </c:pt>
                <c:pt idx="34">
                  <c:v>0.0974022621238648</c:v>
                </c:pt>
                <c:pt idx="35">
                  <c:v>0.057657111252369</c:v>
                </c:pt>
                <c:pt idx="36">
                  <c:v>0.0332995255927907</c:v>
                </c:pt>
                <c:pt idx="37">
                  <c:v>0.0187763557887905</c:v>
                </c:pt>
                <c:pt idx="38">
                  <c:v>0.0103430935278438</c:v>
                </c:pt>
                <c:pt idx="39">
                  <c:v>0.00556960825298499</c:v>
                </c:pt>
                <c:pt idx="40">
                  <c:v>0.00293355856852747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1008"/>
        <c:axId val="209165168"/>
      </c:lineChart>
      <c:lineChart>
        <c:grouping val="standard"/>
        <c:varyColors val="0"/>
        <c:ser>
          <c:idx val="0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Transformed!$E$7:$E$47</c:f>
              <c:numCache>
                <c:formatCode>0.000000</c:formatCode>
                <c:ptCount val="41"/>
                <c:pt idx="0">
                  <c:v>3.60845981116673E-5</c:v>
                </c:pt>
                <c:pt idx="1">
                  <c:v>9.70432925960798E-5</c:v>
                </c:pt>
                <c:pt idx="2">
                  <c:v>0.000244173821200235</c:v>
                </c:pt>
                <c:pt idx="3">
                  <c:v>0.000576257337590903</c:v>
                </c:pt>
                <c:pt idx="4">
                  <c:v>0.00127873409058411</c:v>
                </c:pt>
                <c:pt idx="5">
                  <c:v>0.00267439473463292</c:v>
                </c:pt>
                <c:pt idx="6">
                  <c:v>0.0052840099858792</c:v>
                </c:pt>
                <c:pt idx="7">
                  <c:v>0.00988521673957152</c:v>
                </c:pt>
                <c:pt idx="8">
                  <c:v>0.0175496766849708</c:v>
                </c:pt>
                <c:pt idx="9">
                  <c:v>0.0296330889966006</c:v>
                </c:pt>
                <c:pt idx="10">
                  <c:v>0.0476943831419669</c:v>
                </c:pt>
                <c:pt idx="11">
                  <c:v>0.0733323267694132</c:v>
                </c:pt>
                <c:pt idx="12">
                  <c:v>0.107949259292722</c:v>
                </c:pt>
                <c:pt idx="13">
                  <c:v>0.152477401902144</c:v>
                </c:pt>
                <c:pt idx="14">
                  <c:v>0.207124294744964</c:v>
                </c:pt>
                <c:pt idx="15">
                  <c:v>0.271201192602716</c:v>
                </c:pt>
                <c:pt idx="16">
                  <c:v>0.343086451360379</c:v>
                </c:pt>
                <c:pt idx="17">
                  <c:v>0.420346660900954</c:v>
                </c:pt>
                <c:pt idx="18">
                  <c:v>0.5</c:v>
                </c:pt>
                <c:pt idx="19">
                  <c:v>0.578871215772282</c:v>
                </c:pt>
                <c:pt idx="20">
                  <c:v>0.653966867613292</c:v>
                </c:pt>
                <c:pt idx="21">
                  <c:v>0.722798764167827</c:v>
                </c:pt>
                <c:pt idx="22">
                  <c:v>0.783601464043244</c:v>
                </c:pt>
                <c:pt idx="23">
                  <c:v>0.83541902132186</c:v>
                </c:pt>
                <c:pt idx="24">
                  <c:v>0.878067023616822</c:v>
                </c:pt>
                <c:pt idx="25">
                  <c:v>0.911999810747768</c:v>
                </c:pt>
                <c:pt idx="26">
                  <c:v>0.938124802092182</c:v>
                </c:pt>
                <c:pt idx="27">
                  <c:v>0.957605798804938</c:v>
                </c:pt>
                <c:pt idx="28">
                  <c:v>0.971688102066696</c:v>
                </c:pt>
                <c:pt idx="29">
                  <c:v>0.981564984100698</c:v>
                </c:pt>
                <c:pt idx="30">
                  <c:v>0.98829186007614</c:v>
                </c:pt>
                <c:pt idx="31">
                  <c:v>0.992744382873072</c:v>
                </c:pt>
                <c:pt idx="32">
                  <c:v>0.995610793508276</c:v>
                </c:pt>
                <c:pt idx="33">
                  <c:v>0.997406930816509</c:v>
                </c:pt>
                <c:pt idx="34">
                  <c:v>0.998503228048263</c:v>
                </c:pt>
                <c:pt idx="35">
                  <c:v>0.999155476997523</c:v>
                </c:pt>
                <c:pt idx="36">
                  <c:v>0.999534001168211</c:v>
                </c:pt>
                <c:pt idx="37">
                  <c:v>0.999748417809456</c:v>
                </c:pt>
                <c:pt idx="38">
                  <c:v>0.999867046152086</c:v>
                </c:pt>
                <c:pt idx="39">
                  <c:v>0.999931190044763</c:v>
                </c:pt>
                <c:pt idx="40">
                  <c:v>0.999965107436753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1104"/>
        <c:axId val="209105456"/>
      </c:lineChart>
      <c:catAx>
        <c:axId val="209171008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6516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09165168"/>
        <c:scaling>
          <c:orientation val="minMax"/>
        </c:scaling>
        <c:delete val="0"/>
        <c:axPos val="l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71008"/>
        <c:crosses val="autoZero"/>
        <c:crossBetween val="midCat"/>
      </c:valAx>
      <c:catAx>
        <c:axId val="209141104"/>
        <c:scaling>
          <c:orientation val="minMax"/>
        </c:scaling>
        <c:delete val="1"/>
        <c:axPos val="b"/>
        <c:majorTickMark val="out"/>
        <c:minorTickMark val="none"/>
        <c:tickLblPos val="none"/>
        <c:crossAx val="209105456"/>
        <c:crosses val="autoZero"/>
        <c:auto val="0"/>
        <c:lblAlgn val="ctr"/>
        <c:lblOffset val="100"/>
        <c:noMultiLvlLbl val="0"/>
      </c:catAx>
      <c:valAx>
        <c:axId val="209105456"/>
        <c:scaling>
          <c:orientation val="minMax"/>
        </c:scaling>
        <c:delete val="0"/>
        <c:axPos val="r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41104"/>
        <c:crosses val="max"/>
        <c:crossBetween val="midCat"/>
      </c:valAx>
      <c:spPr>
        <a:gradFill rotWithShape="0">
          <a:gsLst>
            <a:gs pos="0">
              <a:srgbClr val="FFFFFF"/>
            </a:gs>
            <a:gs pos="100000">
              <a:srgbClr val="FFFFCC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12</xdr:row>
      <xdr:rowOff>123825</xdr:rowOff>
    </xdr:from>
    <xdr:to>
      <xdr:col>16</xdr:col>
      <xdr:colOff>561975</xdr:colOff>
      <xdr:row>36</xdr:row>
      <xdr:rowOff>133350</xdr:rowOff>
    </xdr:to>
    <xdr:graphicFrame macro="">
      <xdr:nvGraphicFramePr>
        <xdr:cNvPr id="10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12</xdr:row>
      <xdr:rowOff>123825</xdr:rowOff>
    </xdr:from>
    <xdr:to>
      <xdr:col>16</xdr:col>
      <xdr:colOff>561975</xdr:colOff>
      <xdr:row>36</xdr:row>
      <xdr:rowOff>133350</xdr:rowOff>
    </xdr:to>
    <xdr:graphicFrame macro="">
      <xdr:nvGraphicFramePr>
        <xdr:cNvPr id="30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12</xdr:row>
      <xdr:rowOff>123825</xdr:rowOff>
    </xdr:from>
    <xdr:to>
      <xdr:col>18</xdr:col>
      <xdr:colOff>219075</xdr:colOff>
      <xdr:row>36</xdr:row>
      <xdr:rowOff>133350</xdr:rowOff>
    </xdr:to>
    <xdr:graphicFrame macro="">
      <xdr:nvGraphicFramePr>
        <xdr:cNvPr id="163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3:P52"/>
  <sheetViews>
    <sheetView workbookViewId="0">
      <selection activeCell="E17" sqref="E17"/>
    </sheetView>
  </sheetViews>
  <sheetFormatPr baseColWidth="10" defaultColWidth="8.83203125" defaultRowHeight="13" x14ac:dyDescent="0.15"/>
  <cols>
    <col min="4" max="4" width="12.5" bestFit="1" customWidth="1"/>
  </cols>
  <sheetData>
    <row r="3" spans="2:5" x14ac:dyDescent="0.15">
      <c r="B3" t="s">
        <v>0</v>
      </c>
      <c r="C3" s="1">
        <v>0</v>
      </c>
    </row>
    <row r="4" spans="2:5" x14ac:dyDescent="0.15">
      <c r="B4" t="s">
        <v>1</v>
      </c>
      <c r="C4" s="1">
        <v>1</v>
      </c>
    </row>
    <row r="6" spans="2:5" x14ac:dyDescent="0.15">
      <c r="B6" s="3" t="s">
        <v>2</v>
      </c>
      <c r="C6" s="3" t="s">
        <v>3</v>
      </c>
      <c r="D6" s="3" t="s">
        <v>4</v>
      </c>
      <c r="E6" s="3" t="s">
        <v>5</v>
      </c>
    </row>
    <row r="7" spans="2:5" x14ac:dyDescent="0.15">
      <c r="B7" s="2">
        <v>-4</v>
      </c>
      <c r="C7">
        <f>B7*SD+MN</f>
        <v>-4</v>
      </c>
      <c r="D7" s="4">
        <f>NORMDIST(C7,MN,SD,FALSE)</f>
        <v>1.3383022576488537E-4</v>
      </c>
      <c r="E7" s="4">
        <f xml:space="preserve"> NORMDIST(C7,MN,SD,TRUE)</f>
        <v>3.1671241833119857E-5</v>
      </c>
    </row>
    <row r="8" spans="2:5" x14ac:dyDescent="0.15">
      <c r="B8" s="2">
        <f>B7+0.2</f>
        <v>-3.8</v>
      </c>
      <c r="C8">
        <f t="shared" ref="C8:C52" si="0">B8*SD+MN</f>
        <v>-3.8</v>
      </c>
      <c r="D8" s="4">
        <f t="shared" ref="D8:D52" si="1">NORMDIST(C8,MN,SD,FALSE)</f>
        <v>2.9194692579146027E-4</v>
      </c>
      <c r="E8" s="4">
        <f t="shared" ref="E8:E47" si="2" xml:space="preserve"> NORMDIST(C8,MN,SD,TRUE)</f>
        <v>7.234804392511999E-5</v>
      </c>
    </row>
    <row r="9" spans="2:5" x14ac:dyDescent="0.15">
      <c r="B9" s="2">
        <f t="shared" ref="B9:B47" si="3">B8+0.2</f>
        <v>-3.5999999999999996</v>
      </c>
      <c r="C9">
        <f t="shared" si="0"/>
        <v>-3.5999999999999996</v>
      </c>
      <c r="D9" s="4">
        <f t="shared" si="1"/>
        <v>6.1190193011377298E-4</v>
      </c>
      <c r="E9" s="4">
        <f t="shared" si="2"/>
        <v>1.5910859015753396E-4</v>
      </c>
    </row>
    <row r="10" spans="2:5" x14ac:dyDescent="0.15">
      <c r="B10" s="2">
        <f t="shared" si="3"/>
        <v>-3.3999999999999995</v>
      </c>
      <c r="C10">
        <f t="shared" si="0"/>
        <v>-3.3999999999999995</v>
      </c>
      <c r="D10" s="4">
        <f t="shared" si="1"/>
        <v>1.232219168473021E-3</v>
      </c>
      <c r="E10" s="4">
        <f t="shared" si="2"/>
        <v>3.3692926567688151E-4</v>
      </c>
    </row>
    <row r="11" spans="2:5" x14ac:dyDescent="0.15">
      <c r="B11" s="2">
        <f t="shared" si="3"/>
        <v>-3.1999999999999993</v>
      </c>
      <c r="C11">
        <f t="shared" si="0"/>
        <v>-3.1999999999999993</v>
      </c>
      <c r="D11" s="4">
        <f t="shared" si="1"/>
        <v>2.3840882014648486E-3</v>
      </c>
      <c r="E11" s="4">
        <f t="shared" si="2"/>
        <v>6.8713793791584969E-4</v>
      </c>
    </row>
    <row r="12" spans="2:5" x14ac:dyDescent="0.15">
      <c r="B12" s="2">
        <f t="shared" si="3"/>
        <v>-2.9999999999999991</v>
      </c>
      <c r="C12">
        <f t="shared" si="0"/>
        <v>-2.9999999999999991</v>
      </c>
      <c r="D12" s="4">
        <f t="shared" si="1"/>
        <v>4.4318484119380188E-3</v>
      </c>
      <c r="E12" s="4">
        <f t="shared" si="2"/>
        <v>1.3498980316300983E-3</v>
      </c>
    </row>
    <row r="13" spans="2:5" x14ac:dyDescent="0.15">
      <c r="B13" s="2">
        <f t="shared" si="3"/>
        <v>-2.7999999999999989</v>
      </c>
      <c r="C13">
        <f t="shared" si="0"/>
        <v>-2.7999999999999989</v>
      </c>
      <c r="D13" s="4">
        <f t="shared" si="1"/>
        <v>7.9154515829799894E-3</v>
      </c>
      <c r="E13" s="4">
        <f t="shared" si="2"/>
        <v>2.555130330427939E-3</v>
      </c>
    </row>
    <row r="14" spans="2:5" x14ac:dyDescent="0.15">
      <c r="B14" s="2">
        <f t="shared" si="3"/>
        <v>-2.5999999999999988</v>
      </c>
      <c r="C14">
        <f t="shared" si="0"/>
        <v>-2.5999999999999988</v>
      </c>
      <c r="D14" s="4">
        <f t="shared" si="1"/>
        <v>1.3582969233685661E-2</v>
      </c>
      <c r="E14" s="4">
        <f t="shared" si="2"/>
        <v>4.6611880237187649E-3</v>
      </c>
    </row>
    <row r="15" spans="2:5" x14ac:dyDescent="0.15">
      <c r="B15" s="2">
        <f t="shared" si="3"/>
        <v>-2.3999999999999986</v>
      </c>
      <c r="C15">
        <f t="shared" si="0"/>
        <v>-2.3999999999999986</v>
      </c>
      <c r="D15" s="4">
        <f t="shared" si="1"/>
        <v>2.2394530294842969E-2</v>
      </c>
      <c r="E15" s="4">
        <f t="shared" si="2"/>
        <v>8.1975359245961572E-3</v>
      </c>
    </row>
    <row r="16" spans="2:5" x14ac:dyDescent="0.15">
      <c r="B16" s="2">
        <f t="shared" si="3"/>
        <v>-2.1999999999999984</v>
      </c>
      <c r="C16">
        <f t="shared" si="0"/>
        <v>-2.1999999999999984</v>
      </c>
      <c r="D16" s="4">
        <f t="shared" si="1"/>
        <v>3.547459284623157E-2</v>
      </c>
      <c r="E16" s="4">
        <f t="shared" si="2"/>
        <v>1.3903447513498663E-2</v>
      </c>
    </row>
    <row r="17" spans="2:5" x14ac:dyDescent="0.15">
      <c r="B17" s="2">
        <f t="shared" si="3"/>
        <v>-1.9999999999999984</v>
      </c>
      <c r="C17">
        <f t="shared" si="0"/>
        <v>-1.9999999999999984</v>
      </c>
      <c r="D17" s="4">
        <f t="shared" si="1"/>
        <v>5.3990966513188222E-2</v>
      </c>
      <c r="E17" s="4">
        <f t="shared" si="2"/>
        <v>2.2750131948179281E-2</v>
      </c>
    </row>
    <row r="18" spans="2:5" x14ac:dyDescent="0.15">
      <c r="B18" s="2">
        <f t="shared" si="3"/>
        <v>-1.7999999999999985</v>
      </c>
      <c r="C18">
        <f t="shared" si="0"/>
        <v>-1.7999999999999985</v>
      </c>
      <c r="D18" s="4">
        <f t="shared" si="1"/>
        <v>7.8950158300894385E-2</v>
      </c>
      <c r="E18" s="4">
        <f t="shared" si="2"/>
        <v>3.5930319112925921E-2</v>
      </c>
    </row>
    <row r="19" spans="2:5" x14ac:dyDescent="0.15">
      <c r="B19" s="2">
        <f t="shared" si="3"/>
        <v>-1.5999999999999985</v>
      </c>
      <c r="C19">
        <f t="shared" si="0"/>
        <v>-1.5999999999999985</v>
      </c>
      <c r="D19" s="4">
        <f t="shared" si="1"/>
        <v>0.11092083467945583</v>
      </c>
      <c r="E19" s="4">
        <f t="shared" si="2"/>
        <v>5.4799291699558127E-2</v>
      </c>
    </row>
    <row r="20" spans="2:5" x14ac:dyDescent="0.15">
      <c r="B20" s="2">
        <f t="shared" si="3"/>
        <v>-1.3999999999999986</v>
      </c>
      <c r="C20">
        <f t="shared" si="0"/>
        <v>-1.3999999999999986</v>
      </c>
      <c r="D20" s="4">
        <f t="shared" si="1"/>
        <v>0.14972746563574515</v>
      </c>
      <c r="E20" s="4">
        <f t="shared" si="2"/>
        <v>8.0756659233771233E-2</v>
      </c>
    </row>
    <row r="21" spans="2:5" x14ac:dyDescent="0.15">
      <c r="B21" s="2">
        <f t="shared" si="3"/>
        <v>-1.1999999999999986</v>
      </c>
      <c r="C21">
        <f t="shared" si="0"/>
        <v>-1.1999999999999986</v>
      </c>
      <c r="D21" s="4">
        <f t="shared" si="1"/>
        <v>0.19418605498321329</v>
      </c>
      <c r="E21" s="4">
        <f t="shared" si="2"/>
        <v>0.11506967022170851</v>
      </c>
    </row>
    <row r="22" spans="2:5" x14ac:dyDescent="0.15">
      <c r="B22" s="2">
        <f t="shared" si="3"/>
        <v>-0.99999999999999867</v>
      </c>
      <c r="C22">
        <f t="shared" si="0"/>
        <v>-0.99999999999999867</v>
      </c>
      <c r="D22" s="4">
        <f t="shared" si="1"/>
        <v>0.24197072451914367</v>
      </c>
      <c r="E22" s="4">
        <f t="shared" si="2"/>
        <v>0.15865525393145732</v>
      </c>
    </row>
    <row r="23" spans="2:5" x14ac:dyDescent="0.15">
      <c r="B23" s="2">
        <f t="shared" si="3"/>
        <v>-0.79999999999999871</v>
      </c>
      <c r="C23">
        <f t="shared" si="0"/>
        <v>-0.79999999999999871</v>
      </c>
      <c r="D23" s="4">
        <f t="shared" si="1"/>
        <v>0.28969155276148306</v>
      </c>
      <c r="E23" s="4">
        <f t="shared" si="2"/>
        <v>0.21185539858339705</v>
      </c>
    </row>
    <row r="24" spans="2:5" x14ac:dyDescent="0.15">
      <c r="B24" s="2">
        <f t="shared" si="3"/>
        <v>-0.59999999999999876</v>
      </c>
      <c r="C24">
        <f t="shared" si="0"/>
        <v>-0.59999999999999876</v>
      </c>
      <c r="D24" s="4">
        <f t="shared" si="1"/>
        <v>0.33322460289179989</v>
      </c>
      <c r="E24" s="4">
        <f t="shared" si="2"/>
        <v>0.27425311775007399</v>
      </c>
    </row>
    <row r="25" spans="2:5" x14ac:dyDescent="0.15">
      <c r="B25" s="2">
        <f t="shared" si="3"/>
        <v>-0.39999999999999875</v>
      </c>
      <c r="C25">
        <f t="shared" si="0"/>
        <v>-0.39999999999999875</v>
      </c>
      <c r="D25" s="4">
        <f t="shared" si="1"/>
        <v>0.3682701403033235</v>
      </c>
      <c r="E25" s="4">
        <f t="shared" si="2"/>
        <v>0.34457825838967626</v>
      </c>
    </row>
    <row r="26" spans="2:5" x14ac:dyDescent="0.15">
      <c r="B26" s="2">
        <f t="shared" si="3"/>
        <v>-0.19999999999999873</v>
      </c>
      <c r="C26">
        <f t="shared" si="0"/>
        <v>-0.19999999999999873</v>
      </c>
      <c r="D26" s="4">
        <f t="shared" si="1"/>
        <v>0.39104269397545599</v>
      </c>
      <c r="E26" s="4">
        <f t="shared" si="2"/>
        <v>0.42074029056089746</v>
      </c>
    </row>
    <row r="27" spans="2:5" x14ac:dyDescent="0.15">
      <c r="B27" s="2">
        <v>0</v>
      </c>
      <c r="C27">
        <f t="shared" si="0"/>
        <v>0</v>
      </c>
      <c r="D27" s="4">
        <f t="shared" si="1"/>
        <v>0.3989422804014327</v>
      </c>
      <c r="E27" s="4">
        <f t="shared" si="2"/>
        <v>0.5</v>
      </c>
    </row>
    <row r="28" spans="2:5" x14ac:dyDescent="0.15">
      <c r="B28" s="2">
        <f t="shared" si="3"/>
        <v>0.2</v>
      </c>
      <c r="C28">
        <f t="shared" si="0"/>
        <v>0.2</v>
      </c>
      <c r="D28" s="4">
        <f t="shared" si="1"/>
        <v>0.39104269397545588</v>
      </c>
      <c r="E28" s="4">
        <f t="shared" si="2"/>
        <v>0.57925970943910299</v>
      </c>
    </row>
    <row r="29" spans="2:5" x14ac:dyDescent="0.15">
      <c r="B29" s="2">
        <f t="shared" si="3"/>
        <v>0.4</v>
      </c>
      <c r="C29">
        <f t="shared" si="0"/>
        <v>0.4</v>
      </c>
      <c r="D29" s="4">
        <f t="shared" si="1"/>
        <v>0.36827014030332333</v>
      </c>
      <c r="E29" s="4">
        <f t="shared" si="2"/>
        <v>0.65542174161032429</v>
      </c>
    </row>
    <row r="30" spans="2:5" x14ac:dyDescent="0.15">
      <c r="B30" s="2">
        <f t="shared" si="3"/>
        <v>0.60000000000000009</v>
      </c>
      <c r="C30">
        <f t="shared" si="0"/>
        <v>0.60000000000000009</v>
      </c>
      <c r="D30" s="4">
        <f t="shared" si="1"/>
        <v>0.33322460289179967</v>
      </c>
      <c r="E30" s="4">
        <f t="shared" si="2"/>
        <v>0.72574688224992645</v>
      </c>
    </row>
    <row r="31" spans="2:5" x14ac:dyDescent="0.15">
      <c r="B31" s="2">
        <f t="shared" si="3"/>
        <v>0.8</v>
      </c>
      <c r="C31">
        <f t="shared" si="0"/>
        <v>0.8</v>
      </c>
      <c r="D31" s="4">
        <f t="shared" si="1"/>
        <v>0.28969155276148273</v>
      </c>
      <c r="E31" s="4">
        <f t="shared" si="2"/>
        <v>0.78814460141660336</v>
      </c>
    </row>
    <row r="32" spans="2:5" x14ac:dyDescent="0.15">
      <c r="B32" s="2">
        <f t="shared" si="3"/>
        <v>1</v>
      </c>
      <c r="C32">
        <f t="shared" si="0"/>
        <v>1</v>
      </c>
      <c r="D32" s="4">
        <f t="shared" si="1"/>
        <v>0.24197072451914337</v>
      </c>
      <c r="E32" s="4">
        <f xml:space="preserve"> NORMDIST(C32,MN,SD,TRUE)</f>
        <v>0.84134474606854304</v>
      </c>
    </row>
    <row r="33" spans="2:16" x14ac:dyDescent="0.15">
      <c r="B33" s="2">
        <f t="shared" si="3"/>
        <v>1.2</v>
      </c>
      <c r="C33">
        <f t="shared" si="0"/>
        <v>1.2</v>
      </c>
      <c r="D33" s="4">
        <f t="shared" si="1"/>
        <v>0.19418605498321295</v>
      </c>
      <c r="E33" s="4">
        <f t="shared" si="2"/>
        <v>0.88493032977829178</v>
      </c>
    </row>
    <row r="34" spans="2:16" x14ac:dyDescent="0.15">
      <c r="B34" s="2">
        <f t="shared" si="3"/>
        <v>1.4</v>
      </c>
      <c r="C34">
        <f t="shared" si="0"/>
        <v>1.4</v>
      </c>
      <c r="D34" s="4">
        <f t="shared" si="1"/>
        <v>0.14972746563574488</v>
      </c>
      <c r="E34" s="4">
        <f t="shared" si="2"/>
        <v>0.91924334076622893</v>
      </c>
    </row>
    <row r="35" spans="2:16" x14ac:dyDescent="0.15">
      <c r="B35" s="2">
        <f t="shared" si="3"/>
        <v>1.5999999999999999</v>
      </c>
      <c r="C35">
        <f t="shared" si="0"/>
        <v>1.5999999999999999</v>
      </c>
      <c r="D35" s="4">
        <f t="shared" si="1"/>
        <v>0.11092083467945558</v>
      </c>
      <c r="E35" s="4">
        <f t="shared" si="2"/>
        <v>0.94520070830044201</v>
      </c>
    </row>
    <row r="36" spans="2:16" x14ac:dyDescent="0.15">
      <c r="B36" s="2">
        <f t="shared" si="3"/>
        <v>1.7999999999999998</v>
      </c>
      <c r="C36">
        <f t="shared" si="0"/>
        <v>1.7999999999999998</v>
      </c>
      <c r="D36" s="4">
        <f t="shared" si="1"/>
        <v>7.8950158300894177E-2</v>
      </c>
      <c r="E36" s="4">
        <f t="shared" si="2"/>
        <v>0.96406968088707423</v>
      </c>
    </row>
    <row r="37" spans="2:16" x14ac:dyDescent="0.15">
      <c r="B37" s="2">
        <f t="shared" si="3"/>
        <v>1.9999999999999998</v>
      </c>
      <c r="C37">
        <f t="shared" si="0"/>
        <v>1.9999999999999998</v>
      </c>
      <c r="D37" s="4">
        <f>NORMDIST(C37,MN,SD,FALSE)</f>
        <v>5.3990966513188084E-2</v>
      </c>
      <c r="E37" s="4">
        <f t="shared" si="2"/>
        <v>0.97724986805182079</v>
      </c>
    </row>
    <row r="38" spans="2:16" x14ac:dyDescent="0.15">
      <c r="B38" s="2">
        <f t="shared" si="3"/>
        <v>2.1999999999999997</v>
      </c>
      <c r="C38">
        <f t="shared" si="0"/>
        <v>2.1999999999999997</v>
      </c>
      <c r="D38" s="4">
        <f t="shared" si="1"/>
        <v>3.5474592846231459E-2</v>
      </c>
      <c r="E38" s="4">
        <f t="shared" si="2"/>
        <v>0.98609655248650141</v>
      </c>
    </row>
    <row r="39" spans="2:16" ht="14" thickBot="1" x14ac:dyDescent="0.2">
      <c r="B39" s="2">
        <f t="shared" si="3"/>
        <v>2.4</v>
      </c>
      <c r="C39">
        <f t="shared" si="0"/>
        <v>2.4</v>
      </c>
      <c r="D39" s="4">
        <f t="shared" si="1"/>
        <v>2.2394530294842899E-2</v>
      </c>
      <c r="E39" s="4">
        <f t="shared" si="2"/>
        <v>0.99180246407540384</v>
      </c>
    </row>
    <row r="40" spans="2:16" x14ac:dyDescent="0.15">
      <c r="B40" s="2">
        <f t="shared" si="3"/>
        <v>2.6</v>
      </c>
      <c r="C40">
        <f t="shared" si="0"/>
        <v>2.6</v>
      </c>
      <c r="D40" s="4">
        <f t="shared" si="1"/>
        <v>1.3582969233685613E-2</v>
      </c>
      <c r="E40" s="4">
        <f t="shared" si="2"/>
        <v>0.99533881197628127</v>
      </c>
      <c r="K40" s="25" t="s">
        <v>7</v>
      </c>
      <c r="L40" s="26"/>
      <c r="N40" s="27" t="s">
        <v>13</v>
      </c>
      <c r="O40" s="28"/>
      <c r="P40" s="12" t="s">
        <v>14</v>
      </c>
    </row>
    <row r="41" spans="2:16" x14ac:dyDescent="0.15">
      <c r="B41" s="2">
        <f t="shared" si="3"/>
        <v>2.8000000000000003</v>
      </c>
      <c r="C41">
        <f t="shared" si="0"/>
        <v>2.8000000000000003</v>
      </c>
      <c r="D41" s="4">
        <f t="shared" si="1"/>
        <v>7.9154515829799564E-3</v>
      </c>
      <c r="E41" s="4">
        <f t="shared" si="2"/>
        <v>0.99744486966957202</v>
      </c>
      <c r="K41" s="8">
        <v>-2</v>
      </c>
      <c r="L41" s="9">
        <f>CM2SD</f>
        <v>2.2750131948179281E-2</v>
      </c>
      <c r="N41" s="6" t="s">
        <v>8</v>
      </c>
      <c r="O41" s="5">
        <f>CP3SD-CM3SD</f>
        <v>0.99730020393673979</v>
      </c>
      <c r="P41" s="9">
        <f>CP3SD-CMEAN</f>
        <v>0.4986501019683699</v>
      </c>
    </row>
    <row r="42" spans="2:16" x14ac:dyDescent="0.15">
      <c r="B42" s="2">
        <f t="shared" si="3"/>
        <v>3.0000000000000004</v>
      </c>
      <c r="C42">
        <f t="shared" si="0"/>
        <v>3.0000000000000004</v>
      </c>
      <c r="D42" s="4">
        <f t="shared" si="1"/>
        <v>4.4318484119379997E-3</v>
      </c>
      <c r="E42" s="4">
        <f t="shared" si="2"/>
        <v>0.9986501019683699</v>
      </c>
      <c r="K42" s="8">
        <v>-1</v>
      </c>
      <c r="L42" s="9">
        <f>CM1SD</f>
        <v>0.15865525393145732</v>
      </c>
      <c r="N42" s="6" t="s">
        <v>9</v>
      </c>
      <c r="O42" s="5">
        <f>CP2SD-CM2SD</f>
        <v>0.95449973610364147</v>
      </c>
      <c r="P42" s="9">
        <f>CP2SD-CMEAN</f>
        <v>0.47724986805182079</v>
      </c>
    </row>
    <row r="43" spans="2:16" x14ac:dyDescent="0.15">
      <c r="B43" s="2">
        <f t="shared" si="3"/>
        <v>3.2000000000000006</v>
      </c>
      <c r="C43">
        <f t="shared" si="0"/>
        <v>3.2000000000000006</v>
      </c>
      <c r="D43" s="4">
        <f t="shared" si="1"/>
        <v>2.3840882014648382E-3</v>
      </c>
      <c r="E43" s="4">
        <f t="shared" si="2"/>
        <v>0.99931286206208414</v>
      </c>
      <c r="K43" s="8">
        <v>0</v>
      </c>
      <c r="L43" s="9">
        <f>E27</f>
        <v>0.5</v>
      </c>
      <c r="N43" s="6" t="s">
        <v>11</v>
      </c>
      <c r="O43" s="5">
        <f xml:space="preserve"> E52-E49</f>
        <v>0.86638559746228383</v>
      </c>
      <c r="P43" s="9">
        <f>E52-CMEAN</f>
        <v>0.43319279873114191</v>
      </c>
    </row>
    <row r="44" spans="2:16" x14ac:dyDescent="0.15">
      <c r="B44" s="2">
        <f t="shared" si="3"/>
        <v>3.4000000000000008</v>
      </c>
      <c r="C44">
        <f t="shared" si="0"/>
        <v>3.4000000000000008</v>
      </c>
      <c r="D44" s="4">
        <f t="shared" si="1"/>
        <v>1.2322191684730154E-3</v>
      </c>
      <c r="E44" s="4">
        <f t="shared" si="2"/>
        <v>0.99966307073432314</v>
      </c>
      <c r="K44" s="8">
        <v>1</v>
      </c>
      <c r="L44" s="9">
        <f>CP1SD</f>
        <v>0.84134474606854304</v>
      </c>
      <c r="N44" s="6" t="s">
        <v>10</v>
      </c>
      <c r="O44" s="5">
        <f>CP1SD-CM1SD</f>
        <v>0.68268949213708574</v>
      </c>
      <c r="P44" s="9">
        <f>CP1SD-CMEAN</f>
        <v>0.34134474606854304</v>
      </c>
    </row>
    <row r="45" spans="2:16" ht="14" thickBot="1" x14ac:dyDescent="0.2">
      <c r="B45" s="2">
        <f t="shared" si="3"/>
        <v>3.600000000000001</v>
      </c>
      <c r="C45">
        <f t="shared" si="0"/>
        <v>3.600000000000001</v>
      </c>
      <c r="D45" s="4">
        <f t="shared" si="1"/>
        <v>6.1190193011377027E-4</v>
      </c>
      <c r="E45" s="4">
        <f t="shared" si="2"/>
        <v>0.99984089140984245</v>
      </c>
      <c r="K45" s="10">
        <v>2</v>
      </c>
      <c r="L45" s="11">
        <f>CP2SD</f>
        <v>0.97724986805182079</v>
      </c>
      <c r="N45" s="7" t="s">
        <v>12</v>
      </c>
      <c r="O45" s="13">
        <f>E51-E50</f>
        <v>0.38292492254802624</v>
      </c>
      <c r="P45" s="11">
        <f>E51-CMEAN</f>
        <v>0.19146246127401312</v>
      </c>
    </row>
    <row r="46" spans="2:16" x14ac:dyDescent="0.15">
      <c r="B46" s="2">
        <f t="shared" si="3"/>
        <v>3.8000000000000012</v>
      </c>
      <c r="C46">
        <f t="shared" si="0"/>
        <v>3.8000000000000012</v>
      </c>
      <c r="D46" s="4">
        <f t="shared" si="1"/>
        <v>2.9194692579145897E-4</v>
      </c>
      <c r="E46" s="4">
        <f t="shared" si="2"/>
        <v>0.99992765195607491</v>
      </c>
    </row>
    <row r="47" spans="2:16" x14ac:dyDescent="0.15">
      <c r="B47" s="2">
        <f t="shared" si="3"/>
        <v>4.0000000000000009</v>
      </c>
      <c r="C47">
        <f t="shared" si="0"/>
        <v>4.0000000000000009</v>
      </c>
      <c r="D47" s="4">
        <f t="shared" si="1"/>
        <v>1.3383022576488488E-4</v>
      </c>
      <c r="E47" s="4">
        <f t="shared" si="2"/>
        <v>0.99996832875816688</v>
      </c>
    </row>
    <row r="49" spans="2:5" x14ac:dyDescent="0.15">
      <c r="B49">
        <v>-1.5</v>
      </c>
      <c r="C49">
        <f t="shared" si="0"/>
        <v>-1.5</v>
      </c>
      <c r="D49" s="4">
        <f t="shared" si="1"/>
        <v>0.12951759566589174</v>
      </c>
      <c r="E49" s="4">
        <f xml:space="preserve"> NORMDIST(C49,MN,SD,TRUE)</f>
        <v>6.6807201268858057E-2</v>
      </c>
    </row>
    <row r="50" spans="2:5" x14ac:dyDescent="0.15">
      <c r="B50">
        <v>-0.5</v>
      </c>
      <c r="C50">
        <f t="shared" si="0"/>
        <v>-0.5</v>
      </c>
      <c r="D50" s="4">
        <f t="shared" si="1"/>
        <v>0.35206532676429952</v>
      </c>
      <c r="E50" s="4">
        <f xml:space="preserve"> NORMDIST(C50,MN,SD,TRUE)</f>
        <v>0.30853753872598688</v>
      </c>
    </row>
    <row r="51" spans="2:5" x14ac:dyDescent="0.15">
      <c r="B51">
        <v>0.5</v>
      </c>
      <c r="C51">
        <f t="shared" si="0"/>
        <v>0.5</v>
      </c>
      <c r="D51" s="4">
        <f t="shared" si="1"/>
        <v>0.35206532676429952</v>
      </c>
      <c r="E51" s="4">
        <f xml:space="preserve"> NORMDIST(C51,MN,SD,TRUE)</f>
        <v>0.69146246127401312</v>
      </c>
    </row>
    <row r="52" spans="2:5" x14ac:dyDescent="0.15">
      <c r="B52">
        <v>1.5</v>
      </c>
      <c r="C52">
        <f t="shared" si="0"/>
        <v>1.5</v>
      </c>
      <c r="D52" s="4">
        <f t="shared" si="1"/>
        <v>0.12951759566589174</v>
      </c>
      <c r="E52" s="4">
        <f xml:space="preserve"> NORMDIST(C52,MN,SD,TRUE)</f>
        <v>0.93319279873114191</v>
      </c>
    </row>
  </sheetData>
  <sheetProtection sheet="1" objects="1" scenarios="1"/>
  <mergeCells count="2">
    <mergeCell ref="K40:L40"/>
    <mergeCell ref="N40:O40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-0.499984740745262"/>
  </sheetPr>
  <dimension ref="B3:P52"/>
  <sheetViews>
    <sheetView workbookViewId="0">
      <selection activeCell="C27" sqref="C27"/>
    </sheetView>
  </sheetViews>
  <sheetFormatPr baseColWidth="10" defaultColWidth="8.83203125" defaultRowHeight="13" x14ac:dyDescent="0.15"/>
  <cols>
    <col min="4" max="4" width="12.5" bestFit="1" customWidth="1"/>
  </cols>
  <sheetData>
    <row r="3" spans="2:5" x14ac:dyDescent="0.15">
      <c r="B3" t="s">
        <v>0</v>
      </c>
      <c r="C3" s="1">
        <v>0</v>
      </c>
    </row>
    <row r="4" spans="2:5" x14ac:dyDescent="0.15">
      <c r="B4" t="s">
        <v>1</v>
      </c>
      <c r="C4" s="1">
        <v>0.02</v>
      </c>
    </row>
    <row r="6" spans="2:5" x14ac:dyDescent="0.15">
      <c r="B6" s="3" t="s">
        <v>2</v>
      </c>
      <c r="C6" s="3" t="s">
        <v>15</v>
      </c>
      <c r="D6" s="3" t="s">
        <v>4</v>
      </c>
      <c r="E6" s="3" t="s">
        <v>5</v>
      </c>
    </row>
    <row r="7" spans="2:5" x14ac:dyDescent="0.15">
      <c r="B7" s="2">
        <v>-4</v>
      </c>
      <c r="C7">
        <f t="shared" ref="C7:C47" si="0">B7*SD+MN</f>
        <v>-0.08</v>
      </c>
      <c r="D7" s="4">
        <f t="shared" ref="D7:D47" si="1">NORMDIST(C7,MN,SD,FALSE)</f>
        <v>6.6915112882442677E-3</v>
      </c>
      <c r="E7" s="4">
        <f t="shared" ref="E7:E47" si="2" xml:space="preserve"> NORMDIST(C7,MN,SD,TRUE)</f>
        <v>3.1671241833119857E-5</v>
      </c>
    </row>
    <row r="8" spans="2:5" x14ac:dyDescent="0.15">
      <c r="B8" s="2">
        <f t="shared" ref="B8:B26" si="3">B7+0.2</f>
        <v>-3.8</v>
      </c>
      <c r="C8">
        <f t="shared" si="0"/>
        <v>-7.5999999999999998E-2</v>
      </c>
      <c r="D8" s="4">
        <f t="shared" si="1"/>
        <v>1.4597346289573015E-2</v>
      </c>
      <c r="E8" s="4">
        <f t="shared" si="2"/>
        <v>7.234804392511999E-5</v>
      </c>
    </row>
    <row r="9" spans="2:5" x14ac:dyDescent="0.15">
      <c r="B9" s="2">
        <f t="shared" si="3"/>
        <v>-3.5999999999999996</v>
      </c>
      <c r="C9">
        <f t="shared" si="0"/>
        <v>-7.1999999999999995E-2</v>
      </c>
      <c r="D9" s="4">
        <f t="shared" si="1"/>
        <v>3.0595096505688649E-2</v>
      </c>
      <c r="E9" s="4">
        <f t="shared" si="2"/>
        <v>1.5910859015753396E-4</v>
      </c>
    </row>
    <row r="10" spans="2:5" x14ac:dyDescent="0.15">
      <c r="B10" s="2">
        <f t="shared" si="3"/>
        <v>-3.3999999999999995</v>
      </c>
      <c r="C10">
        <f t="shared" si="0"/>
        <v>-6.7999999999999991E-2</v>
      </c>
      <c r="D10" s="4">
        <f t="shared" si="1"/>
        <v>6.1610958423651038E-2</v>
      </c>
      <c r="E10" s="4">
        <f t="shared" si="2"/>
        <v>3.3692926567688151E-4</v>
      </c>
    </row>
    <row r="11" spans="2:5" x14ac:dyDescent="0.15">
      <c r="B11" s="2">
        <f t="shared" si="3"/>
        <v>-3.1999999999999993</v>
      </c>
      <c r="C11">
        <f t="shared" si="0"/>
        <v>-6.3999999999999987E-2</v>
      </c>
      <c r="D11" s="4">
        <f t="shared" si="1"/>
        <v>0.11920441007324242</v>
      </c>
      <c r="E11" s="4">
        <f t="shared" si="2"/>
        <v>6.8713793791584969E-4</v>
      </c>
    </row>
    <row r="12" spans="2:5" x14ac:dyDescent="0.15">
      <c r="B12" s="2">
        <f t="shared" si="3"/>
        <v>-2.9999999999999991</v>
      </c>
      <c r="C12">
        <f t="shared" si="0"/>
        <v>-5.9999999999999984E-2</v>
      </c>
      <c r="D12" s="4">
        <f t="shared" si="1"/>
        <v>0.22159242059690093</v>
      </c>
      <c r="E12" s="4">
        <f t="shared" si="2"/>
        <v>1.3498980316300983E-3</v>
      </c>
    </row>
    <row r="13" spans="2:5" x14ac:dyDescent="0.15">
      <c r="B13" s="2">
        <f t="shared" si="3"/>
        <v>-2.7999999999999989</v>
      </c>
      <c r="C13">
        <f t="shared" si="0"/>
        <v>-5.599999999999998E-2</v>
      </c>
      <c r="D13" s="4">
        <f t="shared" si="1"/>
        <v>0.39577257914899944</v>
      </c>
      <c r="E13" s="4">
        <f t="shared" si="2"/>
        <v>2.555130330427939E-3</v>
      </c>
    </row>
    <row r="14" spans="2:5" x14ac:dyDescent="0.15">
      <c r="B14" s="2">
        <f t="shared" si="3"/>
        <v>-2.5999999999999988</v>
      </c>
      <c r="C14">
        <f t="shared" si="0"/>
        <v>-5.1999999999999977E-2</v>
      </c>
      <c r="D14" s="4">
        <f t="shared" si="1"/>
        <v>0.679148461684283</v>
      </c>
      <c r="E14" s="4">
        <f t="shared" si="2"/>
        <v>4.6611880237187649E-3</v>
      </c>
    </row>
    <row r="15" spans="2:5" x14ac:dyDescent="0.15">
      <c r="B15" s="2">
        <f t="shared" si="3"/>
        <v>-2.3999999999999986</v>
      </c>
      <c r="C15">
        <f t="shared" si="0"/>
        <v>-4.7999999999999973E-2</v>
      </c>
      <c r="D15" s="4">
        <f t="shared" si="1"/>
        <v>1.1197265147421485</v>
      </c>
      <c r="E15" s="4">
        <f t="shared" si="2"/>
        <v>8.1975359245961572E-3</v>
      </c>
    </row>
    <row r="16" spans="2:5" x14ac:dyDescent="0.15">
      <c r="B16" s="2">
        <f t="shared" si="3"/>
        <v>-2.1999999999999984</v>
      </c>
      <c r="C16">
        <f t="shared" si="0"/>
        <v>-4.399999999999997E-2</v>
      </c>
      <c r="D16" s="4">
        <f t="shared" si="1"/>
        <v>1.7737296423115783</v>
      </c>
      <c r="E16" s="4">
        <f t="shared" si="2"/>
        <v>1.3903447513498663E-2</v>
      </c>
    </row>
    <row r="17" spans="2:5" x14ac:dyDescent="0.15">
      <c r="B17" s="2">
        <f t="shared" si="3"/>
        <v>-1.9999999999999984</v>
      </c>
      <c r="C17">
        <f t="shared" si="0"/>
        <v>-3.9999999999999973E-2</v>
      </c>
      <c r="D17" s="4">
        <f t="shared" si="1"/>
        <v>2.6995483256594102</v>
      </c>
      <c r="E17" s="4">
        <f t="shared" si="2"/>
        <v>2.2750131948179264E-2</v>
      </c>
    </row>
    <row r="18" spans="2:5" x14ac:dyDescent="0.15">
      <c r="B18" s="2">
        <f t="shared" si="3"/>
        <v>-1.7999999999999985</v>
      </c>
      <c r="C18">
        <f t="shared" si="0"/>
        <v>-3.599999999999997E-2</v>
      </c>
      <c r="D18" s="4">
        <f t="shared" si="1"/>
        <v>3.9475079150447194</v>
      </c>
      <c r="E18" s="4">
        <f t="shared" si="2"/>
        <v>3.5930319112925921E-2</v>
      </c>
    </row>
    <row r="19" spans="2:5" x14ac:dyDescent="0.15">
      <c r="B19" s="2">
        <f t="shared" si="3"/>
        <v>-1.5999999999999985</v>
      </c>
      <c r="C19">
        <f t="shared" si="0"/>
        <v>-3.1999999999999973E-2</v>
      </c>
      <c r="D19" s="4">
        <f t="shared" si="1"/>
        <v>5.5460417339727917</v>
      </c>
      <c r="E19" s="4">
        <f t="shared" si="2"/>
        <v>5.4799291699558127E-2</v>
      </c>
    </row>
    <row r="20" spans="2:5" x14ac:dyDescent="0.15">
      <c r="B20" s="2">
        <f t="shared" si="3"/>
        <v>-1.3999999999999986</v>
      </c>
      <c r="C20">
        <f t="shared" si="0"/>
        <v>-2.7999999999999973E-2</v>
      </c>
      <c r="D20" s="4">
        <f t="shared" si="1"/>
        <v>7.4863732817872579</v>
      </c>
      <c r="E20" s="4">
        <f t="shared" si="2"/>
        <v>8.0756659233771233E-2</v>
      </c>
    </row>
    <row r="21" spans="2:5" x14ac:dyDescent="0.15">
      <c r="B21" s="2">
        <f t="shared" si="3"/>
        <v>-1.1999999999999986</v>
      </c>
      <c r="C21">
        <f t="shared" si="0"/>
        <v>-2.3999999999999973E-2</v>
      </c>
      <c r="D21" s="4">
        <f t="shared" si="1"/>
        <v>9.7093027491606634</v>
      </c>
      <c r="E21" s="4">
        <f t="shared" si="2"/>
        <v>0.11506967022170851</v>
      </c>
    </row>
    <row r="22" spans="2:5" x14ac:dyDescent="0.15">
      <c r="B22" s="2">
        <f t="shared" si="3"/>
        <v>-0.99999999999999867</v>
      </c>
      <c r="C22">
        <f t="shared" si="0"/>
        <v>-1.9999999999999973E-2</v>
      </c>
      <c r="D22" s="4">
        <f t="shared" si="1"/>
        <v>12.098536225957183</v>
      </c>
      <c r="E22" s="4">
        <f t="shared" si="2"/>
        <v>0.15865525393145732</v>
      </c>
    </row>
    <row r="23" spans="2:5" x14ac:dyDescent="0.15">
      <c r="B23" s="2">
        <f t="shared" si="3"/>
        <v>-0.79999999999999871</v>
      </c>
      <c r="C23">
        <f t="shared" si="0"/>
        <v>-1.5999999999999976E-2</v>
      </c>
      <c r="D23" s="4">
        <f t="shared" si="1"/>
        <v>14.484577638074153</v>
      </c>
      <c r="E23" s="4">
        <f t="shared" si="2"/>
        <v>0.21185539858339705</v>
      </c>
    </row>
    <row r="24" spans="2:5" x14ac:dyDescent="0.15">
      <c r="B24" s="2">
        <f t="shared" si="3"/>
        <v>-0.59999999999999876</v>
      </c>
      <c r="C24">
        <f t="shared" si="0"/>
        <v>-1.1999999999999976E-2</v>
      </c>
      <c r="D24" s="4">
        <f t="shared" si="1"/>
        <v>16.661230144589997</v>
      </c>
      <c r="E24" s="4">
        <f t="shared" si="2"/>
        <v>0.27425311775007399</v>
      </c>
    </row>
    <row r="25" spans="2:5" x14ac:dyDescent="0.15">
      <c r="B25" s="2">
        <f t="shared" si="3"/>
        <v>-0.39999999999999875</v>
      </c>
      <c r="C25">
        <f t="shared" si="0"/>
        <v>-7.9999999999999759E-3</v>
      </c>
      <c r="D25" s="4">
        <f t="shared" si="1"/>
        <v>18.413507015166175</v>
      </c>
      <c r="E25" s="4">
        <f t="shared" si="2"/>
        <v>0.34457825838967626</v>
      </c>
    </row>
    <row r="26" spans="2:5" x14ac:dyDescent="0.15">
      <c r="B26" s="2">
        <f t="shared" si="3"/>
        <v>-0.19999999999999873</v>
      </c>
      <c r="C26">
        <f t="shared" si="0"/>
        <v>-3.9999999999999749E-3</v>
      </c>
      <c r="D26" s="4">
        <f t="shared" si="1"/>
        <v>19.5521346987728</v>
      </c>
      <c r="E26" s="4">
        <f t="shared" si="2"/>
        <v>0.42074029056089746</v>
      </c>
    </row>
    <row r="27" spans="2:5" x14ac:dyDescent="0.15">
      <c r="B27" s="2">
        <v>0</v>
      </c>
      <c r="C27">
        <f t="shared" si="0"/>
        <v>0</v>
      </c>
      <c r="D27" s="4">
        <f t="shared" si="1"/>
        <v>19.947114020071634</v>
      </c>
      <c r="E27" s="4">
        <f t="shared" si="2"/>
        <v>0.5</v>
      </c>
    </row>
    <row r="28" spans="2:5" x14ac:dyDescent="0.15">
      <c r="B28" s="2">
        <f t="shared" ref="B28:B47" si="4">B27+0.2</f>
        <v>0.2</v>
      </c>
      <c r="C28">
        <f t="shared" si="0"/>
        <v>4.0000000000000001E-3</v>
      </c>
      <c r="D28" s="4">
        <f t="shared" si="1"/>
        <v>19.552134698772793</v>
      </c>
      <c r="E28" s="4">
        <f t="shared" si="2"/>
        <v>0.57925970943910299</v>
      </c>
    </row>
    <row r="29" spans="2:5" x14ac:dyDescent="0.15">
      <c r="B29" s="2">
        <f t="shared" si="4"/>
        <v>0.4</v>
      </c>
      <c r="C29">
        <f t="shared" si="0"/>
        <v>8.0000000000000002E-3</v>
      </c>
      <c r="D29" s="4">
        <f t="shared" si="1"/>
        <v>18.413507015166168</v>
      </c>
      <c r="E29" s="4">
        <f t="shared" si="2"/>
        <v>0.65542174161032429</v>
      </c>
    </row>
    <row r="30" spans="2:5" x14ac:dyDescent="0.15">
      <c r="B30" s="2">
        <f t="shared" si="4"/>
        <v>0.60000000000000009</v>
      </c>
      <c r="C30">
        <f t="shared" si="0"/>
        <v>1.2000000000000002E-2</v>
      </c>
      <c r="D30" s="4">
        <f t="shared" si="1"/>
        <v>16.661230144589982</v>
      </c>
      <c r="E30" s="4">
        <f t="shared" si="2"/>
        <v>0.72574688224992645</v>
      </c>
    </row>
    <row r="31" spans="2:5" x14ac:dyDescent="0.15">
      <c r="B31" s="2">
        <f t="shared" si="4"/>
        <v>0.8</v>
      </c>
      <c r="C31">
        <f t="shared" si="0"/>
        <v>1.6E-2</v>
      </c>
      <c r="D31" s="4">
        <f t="shared" si="1"/>
        <v>14.484577638074136</v>
      </c>
      <c r="E31" s="4">
        <f t="shared" si="2"/>
        <v>0.78814460141660336</v>
      </c>
    </row>
    <row r="32" spans="2:5" x14ac:dyDescent="0.15">
      <c r="B32" s="2">
        <f t="shared" si="4"/>
        <v>1</v>
      </c>
      <c r="C32">
        <f t="shared" si="0"/>
        <v>0.02</v>
      </c>
      <c r="D32" s="4">
        <f t="shared" si="1"/>
        <v>12.098536225957167</v>
      </c>
      <c r="E32" s="4">
        <f t="shared" si="2"/>
        <v>0.84134474606854304</v>
      </c>
    </row>
    <row r="33" spans="2:16" x14ac:dyDescent="0.15">
      <c r="B33" s="2">
        <f t="shared" si="4"/>
        <v>1.2</v>
      </c>
      <c r="C33">
        <f t="shared" si="0"/>
        <v>2.4E-2</v>
      </c>
      <c r="D33" s="4">
        <f t="shared" si="1"/>
        <v>9.7093027491606492</v>
      </c>
      <c r="E33" s="4">
        <f t="shared" si="2"/>
        <v>0.88493032977829178</v>
      </c>
    </row>
    <row r="34" spans="2:16" x14ac:dyDescent="0.15">
      <c r="B34" s="2">
        <f t="shared" si="4"/>
        <v>1.4</v>
      </c>
      <c r="C34">
        <f t="shared" si="0"/>
        <v>2.7999999999999997E-2</v>
      </c>
      <c r="D34" s="4">
        <f t="shared" si="1"/>
        <v>7.4863732817872437</v>
      </c>
      <c r="E34" s="4">
        <f t="shared" si="2"/>
        <v>0.91924334076622893</v>
      </c>
    </row>
    <row r="35" spans="2:16" x14ac:dyDescent="0.15">
      <c r="B35" s="2">
        <f t="shared" si="4"/>
        <v>1.5999999999999999</v>
      </c>
      <c r="C35">
        <f t="shared" si="0"/>
        <v>3.2000000000000001E-2</v>
      </c>
      <c r="D35" s="4">
        <f t="shared" si="1"/>
        <v>5.5460417339727774</v>
      </c>
      <c r="E35" s="4">
        <f t="shared" si="2"/>
        <v>0.94520070830044201</v>
      </c>
    </row>
    <row r="36" spans="2:16" x14ac:dyDescent="0.15">
      <c r="B36" s="2">
        <f t="shared" si="4"/>
        <v>1.7999999999999998</v>
      </c>
      <c r="C36">
        <f t="shared" si="0"/>
        <v>3.5999999999999997E-2</v>
      </c>
      <c r="D36" s="4">
        <f t="shared" si="1"/>
        <v>3.9475079150447092</v>
      </c>
      <c r="E36" s="4">
        <f t="shared" si="2"/>
        <v>0.96406968088707423</v>
      </c>
    </row>
    <row r="37" spans="2:16" x14ac:dyDescent="0.15">
      <c r="B37" s="2">
        <f t="shared" si="4"/>
        <v>1.9999999999999998</v>
      </c>
      <c r="C37">
        <f t="shared" si="0"/>
        <v>3.9999999999999994E-2</v>
      </c>
      <c r="D37" s="4">
        <f t="shared" si="1"/>
        <v>2.6995483256594053</v>
      </c>
      <c r="E37" s="4">
        <f t="shared" si="2"/>
        <v>0.97724986805182079</v>
      </c>
    </row>
    <row r="38" spans="2:16" x14ac:dyDescent="0.15">
      <c r="B38" s="2">
        <f t="shared" si="4"/>
        <v>2.1999999999999997</v>
      </c>
      <c r="C38">
        <f t="shared" si="0"/>
        <v>4.3999999999999997E-2</v>
      </c>
      <c r="D38" s="4">
        <f t="shared" si="1"/>
        <v>1.7737296423115729</v>
      </c>
      <c r="E38" s="4">
        <f t="shared" si="2"/>
        <v>0.98609655248650141</v>
      </c>
    </row>
    <row r="39" spans="2:16" ht="14" thickBot="1" x14ac:dyDescent="0.2">
      <c r="B39" s="2">
        <f t="shared" si="4"/>
        <v>2.4</v>
      </c>
      <c r="C39">
        <f t="shared" si="0"/>
        <v>4.8000000000000001E-2</v>
      </c>
      <c r="D39" s="4">
        <f t="shared" si="1"/>
        <v>1.1197265147421449</v>
      </c>
      <c r="E39" s="4">
        <f t="shared" si="2"/>
        <v>0.99180246407540384</v>
      </c>
    </row>
    <row r="40" spans="2:16" x14ac:dyDescent="0.15">
      <c r="B40" s="2">
        <f t="shared" si="4"/>
        <v>2.6</v>
      </c>
      <c r="C40">
        <f t="shared" si="0"/>
        <v>5.2000000000000005E-2</v>
      </c>
      <c r="D40" s="4">
        <f t="shared" si="1"/>
        <v>0.67914846168428067</v>
      </c>
      <c r="E40" s="4">
        <f t="shared" si="2"/>
        <v>0.99533881197628127</v>
      </c>
      <c r="J40" s="14" t="s">
        <v>16</v>
      </c>
      <c r="K40" s="25" t="s">
        <v>7</v>
      </c>
      <c r="L40" s="26"/>
      <c r="N40" s="27" t="s">
        <v>13</v>
      </c>
      <c r="O40" s="28"/>
      <c r="P40" s="12" t="s">
        <v>14</v>
      </c>
    </row>
    <row r="41" spans="2:16" x14ac:dyDescent="0.15">
      <c r="B41" s="2">
        <f t="shared" si="4"/>
        <v>2.8000000000000003</v>
      </c>
      <c r="C41">
        <f t="shared" si="0"/>
        <v>5.6000000000000008E-2</v>
      </c>
      <c r="D41" s="4">
        <f t="shared" si="1"/>
        <v>0.39577257914899783</v>
      </c>
      <c r="E41" s="4">
        <f t="shared" si="2"/>
        <v>0.99744486966957202</v>
      </c>
      <c r="J41" s="15">
        <f>M2SD</f>
        <v>-3.9999999999999973E-2</v>
      </c>
      <c r="K41" s="8">
        <v>-2</v>
      </c>
      <c r="L41" s="9">
        <f>CM2SD</f>
        <v>2.2750131948179264E-2</v>
      </c>
      <c r="N41" s="6" t="s">
        <v>8</v>
      </c>
      <c r="O41" s="5">
        <f>CP3SD-CM3SD</f>
        <v>0.99730020393673979</v>
      </c>
      <c r="P41" s="9">
        <f>CP3SD-CMEAN</f>
        <v>0.4986501019683699</v>
      </c>
    </row>
    <row r="42" spans="2:16" x14ac:dyDescent="0.15">
      <c r="B42" s="2">
        <f t="shared" si="4"/>
        <v>3.0000000000000004</v>
      </c>
      <c r="C42">
        <f t="shared" si="0"/>
        <v>6.0000000000000012E-2</v>
      </c>
      <c r="D42" s="4">
        <f t="shared" si="1"/>
        <v>0.22159242059689996</v>
      </c>
      <c r="E42" s="4">
        <f t="shared" si="2"/>
        <v>0.9986501019683699</v>
      </c>
      <c r="J42" s="15">
        <f>M1SD</f>
        <v>-1.9999999999999973E-2</v>
      </c>
      <c r="K42" s="8">
        <v>-1</v>
      </c>
      <c r="L42" s="9">
        <f>CM1SD</f>
        <v>0.15865525393145732</v>
      </c>
      <c r="N42" s="6" t="s">
        <v>9</v>
      </c>
      <c r="O42" s="5">
        <f>CP2SD-CM2SD</f>
        <v>0.95449973610364158</v>
      </c>
      <c r="P42" s="9">
        <f>CP2SD-CMEAN</f>
        <v>0.47724986805182079</v>
      </c>
    </row>
    <row r="43" spans="2:16" x14ac:dyDescent="0.15">
      <c r="B43" s="2">
        <f t="shared" si="4"/>
        <v>3.2000000000000006</v>
      </c>
      <c r="C43">
        <f t="shared" si="0"/>
        <v>6.4000000000000015E-2</v>
      </c>
      <c r="D43" s="4">
        <f t="shared" si="1"/>
        <v>0.11920441007324191</v>
      </c>
      <c r="E43" s="4">
        <f t="shared" si="2"/>
        <v>0.99931286206208414</v>
      </c>
      <c r="J43" s="15">
        <f>CV</f>
        <v>0</v>
      </c>
      <c r="K43" s="8">
        <v>0</v>
      </c>
      <c r="L43" s="9">
        <f>E27</f>
        <v>0.5</v>
      </c>
      <c r="N43" s="6" t="s">
        <v>11</v>
      </c>
      <c r="O43" s="5">
        <f xml:space="preserve"> E52-E49</f>
        <v>0.86638559746228383</v>
      </c>
      <c r="P43" s="9">
        <f>E52-CMEAN</f>
        <v>0.43319279873114191</v>
      </c>
    </row>
    <row r="44" spans="2:16" x14ac:dyDescent="0.15">
      <c r="B44" s="2">
        <f t="shared" si="4"/>
        <v>3.4000000000000008</v>
      </c>
      <c r="C44">
        <f t="shared" si="0"/>
        <v>6.8000000000000019E-2</v>
      </c>
      <c r="D44" s="4">
        <f t="shared" si="1"/>
        <v>6.1610958423650761E-2</v>
      </c>
      <c r="E44" s="4">
        <f t="shared" si="2"/>
        <v>0.99966307073432314</v>
      </c>
      <c r="J44" s="15">
        <f>P1SD</f>
        <v>0.02</v>
      </c>
      <c r="K44" s="8">
        <v>1</v>
      </c>
      <c r="L44" s="9">
        <f>CP1SD</f>
        <v>0.84134474606854304</v>
      </c>
      <c r="N44" s="6" t="s">
        <v>10</v>
      </c>
      <c r="O44" s="5">
        <f>CP1SD-CM1SD</f>
        <v>0.68268949213708574</v>
      </c>
      <c r="P44" s="9">
        <f>CP1SD-CMEAN</f>
        <v>0.34134474606854304</v>
      </c>
    </row>
    <row r="45" spans="2:16" ht="14" thickBot="1" x14ac:dyDescent="0.2">
      <c r="B45" s="2">
        <f t="shared" si="4"/>
        <v>3.600000000000001</v>
      </c>
      <c r="C45">
        <f t="shared" si="0"/>
        <v>7.2000000000000022E-2</v>
      </c>
      <c r="D45" s="4">
        <f t="shared" si="1"/>
        <v>3.0595096505688511E-2</v>
      </c>
      <c r="E45" s="4">
        <f t="shared" si="2"/>
        <v>0.99984089140984245</v>
      </c>
      <c r="J45" s="16">
        <f>P3SD</f>
        <v>6.0000000000000012E-2</v>
      </c>
      <c r="K45" s="10">
        <v>2</v>
      </c>
      <c r="L45" s="11">
        <f>CP2SD</f>
        <v>0.97724986805182079</v>
      </c>
      <c r="N45" s="7" t="s">
        <v>12</v>
      </c>
      <c r="O45" s="13">
        <f>E51-E50</f>
        <v>0.38292492254802624</v>
      </c>
      <c r="P45" s="11">
        <f>E51-CMEAN</f>
        <v>0.19146246127401312</v>
      </c>
    </row>
    <row r="46" spans="2:16" x14ac:dyDescent="0.15">
      <c r="B46" s="2">
        <f t="shared" si="4"/>
        <v>3.8000000000000012</v>
      </c>
      <c r="C46">
        <f t="shared" si="0"/>
        <v>7.6000000000000026E-2</v>
      </c>
      <c r="D46" s="4">
        <f t="shared" si="1"/>
        <v>1.4597346289572948E-2</v>
      </c>
      <c r="E46" s="4">
        <f t="shared" si="2"/>
        <v>0.99992765195607491</v>
      </c>
    </row>
    <row r="47" spans="2:16" x14ac:dyDescent="0.15">
      <c r="B47" s="2">
        <f t="shared" si="4"/>
        <v>4.0000000000000009</v>
      </c>
      <c r="C47">
        <f t="shared" si="0"/>
        <v>8.0000000000000016E-2</v>
      </c>
      <c r="D47" s="4">
        <f t="shared" si="1"/>
        <v>6.6915112882442443E-3</v>
      </c>
      <c r="E47" s="4">
        <f t="shared" si="2"/>
        <v>0.99996832875816688</v>
      </c>
    </row>
    <row r="49" spans="2:5" x14ac:dyDescent="0.15">
      <c r="B49">
        <v>-1.5</v>
      </c>
      <c r="C49">
        <f>B49*SD+MN</f>
        <v>-0.03</v>
      </c>
      <c r="D49" s="4">
        <f>NORMDIST(C49,MN,SD,FALSE)</f>
        <v>6.4758797832945874</v>
      </c>
      <c r="E49" s="4">
        <f xml:space="preserve"> NORMDIST(C49,MN,SD,TRUE)</f>
        <v>6.6807201268858057E-2</v>
      </c>
    </row>
    <row r="50" spans="2:5" x14ac:dyDescent="0.15">
      <c r="B50">
        <v>-0.5</v>
      </c>
      <c r="C50">
        <f>B50*SD+MN</f>
        <v>-0.01</v>
      </c>
      <c r="D50" s="4">
        <f>NORMDIST(C50,MN,SD,FALSE)</f>
        <v>17.603266338214976</v>
      </c>
      <c r="E50" s="4">
        <f xml:space="preserve"> NORMDIST(C50,MN,SD,TRUE)</f>
        <v>0.30853753872598688</v>
      </c>
    </row>
    <row r="51" spans="2:5" x14ac:dyDescent="0.15">
      <c r="B51">
        <v>0.5</v>
      </c>
      <c r="C51">
        <f>B51*SD+MN</f>
        <v>0.01</v>
      </c>
      <c r="D51" s="4">
        <f>NORMDIST(C51,MN,SD,FALSE)</f>
        <v>17.603266338214976</v>
      </c>
      <c r="E51" s="4">
        <f xml:space="preserve"> NORMDIST(C51,MN,SD,TRUE)</f>
        <v>0.69146246127401312</v>
      </c>
    </row>
    <row r="52" spans="2:5" x14ac:dyDescent="0.15">
      <c r="B52">
        <v>1.5</v>
      </c>
      <c r="C52">
        <f>B52*SD+MN</f>
        <v>0.03</v>
      </c>
      <c r="D52" s="4">
        <f>NORMDIST(C52,MN,SD,FALSE)</f>
        <v>6.4758797832945874</v>
      </c>
      <c r="E52" s="4">
        <f xml:space="preserve"> NORMDIST(C52,MN,SD,TRUE)</f>
        <v>0.93319279873114191</v>
      </c>
    </row>
  </sheetData>
  <mergeCells count="2">
    <mergeCell ref="K40:L40"/>
    <mergeCell ref="N40:O40"/>
  </mergeCells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2:Q53"/>
  <sheetViews>
    <sheetView tabSelected="1" topLeftCell="AL39" workbookViewId="0">
      <selection activeCell="B9" sqref="B9"/>
    </sheetView>
  </sheetViews>
  <sheetFormatPr baseColWidth="10" defaultColWidth="8.83203125" defaultRowHeight="13" x14ac:dyDescent="0.15"/>
  <cols>
    <col min="4" max="4" width="12.5" bestFit="1" customWidth="1"/>
  </cols>
  <sheetData>
    <row r="2" spans="2:17" x14ac:dyDescent="0.15">
      <c r="B2" t="s">
        <v>17</v>
      </c>
      <c r="C2">
        <v>100</v>
      </c>
    </row>
    <row r="3" spans="2:17" x14ac:dyDescent="0.15">
      <c r="B3" t="s">
        <v>0</v>
      </c>
      <c r="C3" s="1">
        <v>0</v>
      </c>
    </row>
    <row r="4" spans="2:17" x14ac:dyDescent="0.15">
      <c r="B4" t="s">
        <v>1</v>
      </c>
      <c r="C4" s="1">
        <v>0.05</v>
      </c>
    </row>
    <row r="6" spans="2:17" x14ac:dyDescent="0.15">
      <c r="B6" s="3" t="s">
        <v>2</v>
      </c>
      <c r="C6" s="3" t="s">
        <v>15</v>
      </c>
      <c r="D6" s="3" t="s">
        <v>4</v>
      </c>
      <c r="E6" s="3" t="s">
        <v>5</v>
      </c>
    </row>
    <row r="7" spans="2:17" x14ac:dyDescent="0.15">
      <c r="B7" s="2">
        <v>82</v>
      </c>
      <c r="C7">
        <f t="shared" ref="C7:C47" si="0">LN(B7/SP)</f>
        <v>-0.19845093872383832</v>
      </c>
      <c r="D7" s="4">
        <f t="shared" ref="D7:D47" si="1">NORMDIST(C7,MN,SD,FALSE)</f>
        <v>3.0282775824627497E-3</v>
      </c>
      <c r="E7" s="4">
        <f t="shared" ref="E7:E47" si="2" xml:space="preserve"> NORMDIST(C7,MN,SD,TRUE)</f>
        <v>3.6084598111667292E-5</v>
      </c>
      <c r="F7" s="17">
        <f>EXP(LN(SP)+C7)</f>
        <v>82.000000000000014</v>
      </c>
      <c r="K7" s="29" t="s">
        <v>18</v>
      </c>
      <c r="L7" s="29"/>
      <c r="M7" s="29"/>
      <c r="N7" s="29"/>
      <c r="O7" s="29"/>
      <c r="P7" s="29"/>
      <c r="Q7" s="29"/>
    </row>
    <row r="8" spans="2:17" x14ac:dyDescent="0.15">
      <c r="B8" s="2">
        <f>B7+1</f>
        <v>83</v>
      </c>
      <c r="C8">
        <f t="shared" si="0"/>
        <v>-0.18632957819149348</v>
      </c>
      <c r="D8" s="4">
        <f t="shared" si="1"/>
        <v>7.6968155434151411E-3</v>
      </c>
      <c r="E8" s="4">
        <f t="shared" si="2"/>
        <v>9.7043292596079797E-5</v>
      </c>
      <c r="F8" s="17">
        <f t="shared" ref="F8:F47" si="3">EXP(LN(SP)+C8)</f>
        <v>83.000000000000028</v>
      </c>
    </row>
    <row r="9" spans="2:17" x14ac:dyDescent="0.15">
      <c r="B9" s="2">
        <f t="shared" ref="B9:B47" si="4">B8+1</f>
        <v>84</v>
      </c>
      <c r="C9">
        <f t="shared" si="0"/>
        <v>-0.1743533871447778</v>
      </c>
      <c r="D9" s="4">
        <f t="shared" si="1"/>
        <v>1.8260281615072864E-2</v>
      </c>
      <c r="E9" s="4">
        <f t="shared" si="2"/>
        <v>2.4417382120023458E-4</v>
      </c>
      <c r="F9" s="17">
        <f t="shared" si="3"/>
        <v>84.000000000000057</v>
      </c>
    </row>
    <row r="10" spans="2:17" x14ac:dyDescent="0.15">
      <c r="B10" s="2">
        <f t="shared" si="4"/>
        <v>85</v>
      </c>
      <c r="C10">
        <f t="shared" si="0"/>
        <v>-0.16251892949777494</v>
      </c>
      <c r="D10" s="4">
        <f t="shared" si="1"/>
        <v>4.0531057428146985E-2</v>
      </c>
      <c r="E10" s="4">
        <f t="shared" si="2"/>
        <v>5.7625733759090287E-4</v>
      </c>
      <c r="F10" s="17">
        <f t="shared" si="3"/>
        <v>85.000000000000014</v>
      </c>
    </row>
    <row r="11" spans="2:17" x14ac:dyDescent="0.15">
      <c r="B11" s="2">
        <f t="shared" si="4"/>
        <v>86</v>
      </c>
      <c r="C11">
        <f t="shared" si="0"/>
        <v>-0.15082288973458366</v>
      </c>
      <c r="D11" s="4">
        <f t="shared" si="1"/>
        <v>8.4355516397199598E-2</v>
      </c>
      <c r="E11" s="4">
        <f t="shared" si="2"/>
        <v>1.2787340905841104E-3</v>
      </c>
      <c r="F11" s="17">
        <f t="shared" si="3"/>
        <v>86.000000000000043</v>
      </c>
    </row>
    <row r="12" spans="2:17" x14ac:dyDescent="0.15">
      <c r="B12" s="2">
        <f t="shared" si="4"/>
        <v>87</v>
      </c>
      <c r="C12">
        <f t="shared" si="0"/>
        <v>-0.13926206733350766</v>
      </c>
      <c r="D12" s="4">
        <f t="shared" si="1"/>
        <v>0.16497011556864202</v>
      </c>
      <c r="E12" s="4">
        <f t="shared" si="2"/>
        <v>2.6743947346329197E-3</v>
      </c>
      <c r="F12" s="17">
        <f t="shared" si="3"/>
        <v>87</v>
      </c>
    </row>
    <row r="13" spans="2:17" x14ac:dyDescent="0.15">
      <c r="B13" s="2">
        <f t="shared" si="4"/>
        <v>88</v>
      </c>
      <c r="C13">
        <f t="shared" si="0"/>
        <v>-0.12783337150988489</v>
      </c>
      <c r="D13" s="4">
        <f t="shared" si="1"/>
        <v>0.30377121778783017</v>
      </c>
      <c r="E13" s="4">
        <f t="shared" si="2"/>
        <v>5.2840099858791978E-3</v>
      </c>
      <c r="F13" s="17">
        <f t="shared" si="3"/>
        <v>88.000000000000028</v>
      </c>
    </row>
    <row r="14" spans="2:17" x14ac:dyDescent="0.15">
      <c r="B14" s="2">
        <f t="shared" si="4"/>
        <v>89</v>
      </c>
      <c r="C14">
        <f t="shared" si="0"/>
        <v>-0.11653381625595151</v>
      </c>
      <c r="D14" s="4">
        <f t="shared" si="1"/>
        <v>0.52769736820025792</v>
      </c>
      <c r="E14" s="4">
        <f t="shared" si="2"/>
        <v>9.8852167395715243E-3</v>
      </c>
      <c r="F14" s="17">
        <f t="shared" si="3"/>
        <v>89.000000000000057</v>
      </c>
    </row>
    <row r="15" spans="2:17" x14ac:dyDescent="0.15">
      <c r="B15" s="2">
        <f t="shared" si="4"/>
        <v>90</v>
      </c>
      <c r="C15">
        <f t="shared" si="0"/>
        <v>-0.10536051565782628</v>
      </c>
      <c r="D15" s="4">
        <f t="shared" si="1"/>
        <v>0.86643004008863378</v>
      </c>
      <c r="E15" s="4">
        <f t="shared" si="2"/>
        <v>1.7549676684970809E-2</v>
      </c>
      <c r="F15" s="17">
        <f t="shared" si="3"/>
        <v>90.000000000000071</v>
      </c>
    </row>
    <row r="16" spans="2:17" x14ac:dyDescent="0.15">
      <c r="B16" s="2">
        <f t="shared" si="4"/>
        <v>91</v>
      </c>
      <c r="C16">
        <f t="shared" si="0"/>
        <v>-9.431067947124129E-2</v>
      </c>
      <c r="D16" s="4">
        <f t="shared" si="1"/>
        <v>1.3470174982574139</v>
      </c>
      <c r="E16" s="4">
        <f t="shared" si="2"/>
        <v>2.9633088996600651E-2</v>
      </c>
      <c r="F16" s="17">
        <f t="shared" si="3"/>
        <v>91.000000000000057</v>
      </c>
    </row>
    <row r="17" spans="2:6" x14ac:dyDescent="0.15">
      <c r="B17" s="2">
        <f t="shared" si="4"/>
        <v>92</v>
      </c>
      <c r="C17">
        <f t="shared" si="0"/>
        <v>-8.3381608939051013E-2</v>
      </c>
      <c r="D17" s="4">
        <f t="shared" si="1"/>
        <v>1.9863428784817121</v>
      </c>
      <c r="E17" s="4">
        <f t="shared" si="2"/>
        <v>4.7694383141966924E-2</v>
      </c>
      <c r="F17" s="17">
        <f t="shared" si="3"/>
        <v>92.000000000000014</v>
      </c>
    </row>
    <row r="18" spans="2:6" x14ac:dyDescent="0.15">
      <c r="B18" s="2">
        <f t="shared" si="4"/>
        <v>93</v>
      </c>
      <c r="C18">
        <f t="shared" si="0"/>
        <v>-7.2570692834835374E-2</v>
      </c>
      <c r="D18" s="4">
        <f t="shared" si="1"/>
        <v>2.7828974931440622</v>
      </c>
      <c r="E18" s="4">
        <f t="shared" si="2"/>
        <v>7.3332326769413231E-2</v>
      </c>
      <c r="F18" s="17">
        <f t="shared" si="3"/>
        <v>93.000000000000028</v>
      </c>
    </row>
    <row r="19" spans="2:6" x14ac:dyDescent="0.15">
      <c r="B19" s="2">
        <f t="shared" si="4"/>
        <v>94</v>
      </c>
      <c r="C19">
        <f t="shared" si="0"/>
        <v>-6.1875403718087529E-2</v>
      </c>
      <c r="D19" s="4">
        <f t="shared" si="1"/>
        <v>3.7101808545711696</v>
      </c>
      <c r="E19" s="4">
        <f t="shared" si="2"/>
        <v>0.10794925929272227</v>
      </c>
      <c r="F19" s="17">
        <f t="shared" si="3"/>
        <v>94.000000000000071</v>
      </c>
    </row>
    <row r="20" spans="2:6" x14ac:dyDescent="0.15">
      <c r="B20" s="2">
        <f t="shared" si="4"/>
        <v>95</v>
      </c>
      <c r="C20">
        <f t="shared" si="0"/>
        <v>-5.1293294387550578E-2</v>
      </c>
      <c r="D20" s="4">
        <f t="shared" si="1"/>
        <v>4.7142664711413707</v>
      </c>
      <c r="E20" s="4">
        <f t="shared" si="2"/>
        <v>0.15247740190214404</v>
      </c>
      <c r="F20" s="17">
        <f t="shared" si="3"/>
        <v>95.000000000000071</v>
      </c>
    </row>
    <row r="21" spans="2:6" x14ac:dyDescent="0.15">
      <c r="B21" s="2">
        <f t="shared" si="4"/>
        <v>96</v>
      </c>
      <c r="C21">
        <f t="shared" si="0"/>
        <v>-4.0821994520255166E-2</v>
      </c>
      <c r="D21" s="4">
        <f t="shared" si="1"/>
        <v>5.7173573279264547</v>
      </c>
      <c r="E21" s="4">
        <f t="shared" si="2"/>
        <v>0.20712429474496424</v>
      </c>
      <c r="F21" s="17">
        <f t="shared" si="3"/>
        <v>96.000000000000071</v>
      </c>
    </row>
    <row r="22" spans="2:6" x14ac:dyDescent="0.15">
      <c r="B22" s="2">
        <f t="shared" si="4"/>
        <v>97</v>
      </c>
      <c r="C22">
        <f t="shared" si="0"/>
        <v>-3.0459207484708574E-2</v>
      </c>
      <c r="D22" s="4">
        <f t="shared" si="1"/>
        <v>6.6275889220885791</v>
      </c>
      <c r="E22" s="4">
        <f t="shared" si="2"/>
        <v>0.27120119260271602</v>
      </c>
      <c r="F22" s="17">
        <f t="shared" si="3"/>
        <v>97</v>
      </c>
    </row>
    <row r="23" spans="2:6" x14ac:dyDescent="0.15">
      <c r="B23" s="2">
        <f t="shared" si="4"/>
        <v>98</v>
      </c>
      <c r="C23">
        <f t="shared" si="0"/>
        <v>-2.0202707317519466E-2</v>
      </c>
      <c r="D23" s="4">
        <f t="shared" si="1"/>
        <v>7.3534078862210137</v>
      </c>
      <c r="E23" s="4">
        <f t="shared" si="2"/>
        <v>0.34308645136037874</v>
      </c>
      <c r="F23" s="17">
        <f t="shared" si="3"/>
        <v>98.000000000000043</v>
      </c>
    </row>
    <row r="24" spans="2:6" x14ac:dyDescent="0.15">
      <c r="B24" s="2">
        <f t="shared" si="4"/>
        <v>99</v>
      </c>
      <c r="C24">
        <f t="shared" si="0"/>
        <v>-1.0050335853501451E-2</v>
      </c>
      <c r="D24" s="4">
        <f t="shared" si="1"/>
        <v>7.8192753982656802</v>
      </c>
      <c r="E24" s="4">
        <f t="shared" si="2"/>
        <v>0.42034666090095391</v>
      </c>
      <c r="F24" s="17">
        <f t="shared" si="3"/>
        <v>99.000000000000071</v>
      </c>
    </row>
    <row r="25" spans="2:6" x14ac:dyDescent="0.15">
      <c r="B25" s="2">
        <f t="shared" si="4"/>
        <v>100</v>
      </c>
      <c r="C25">
        <f t="shared" si="0"/>
        <v>0</v>
      </c>
      <c r="D25" s="4">
        <f t="shared" si="1"/>
        <v>7.9788456080286538</v>
      </c>
      <c r="E25" s="4">
        <f t="shared" si="2"/>
        <v>0.5</v>
      </c>
      <c r="F25" s="17">
        <f t="shared" si="3"/>
        <v>100.00000000000004</v>
      </c>
    </row>
    <row r="26" spans="2:6" x14ac:dyDescent="0.15">
      <c r="B26" s="2">
        <f t="shared" si="4"/>
        <v>101</v>
      </c>
      <c r="C26">
        <f t="shared" si="0"/>
        <v>9.950330853168092E-3</v>
      </c>
      <c r="D26" s="4">
        <f t="shared" si="1"/>
        <v>7.8224039948191315</v>
      </c>
      <c r="E26" s="4">
        <f t="shared" si="2"/>
        <v>0.5788712157722824</v>
      </c>
      <c r="F26" s="17">
        <f t="shared" si="3"/>
        <v>101.00000000000003</v>
      </c>
    </row>
    <row r="27" spans="2:6" x14ac:dyDescent="0.15">
      <c r="B27" s="2">
        <f t="shared" si="4"/>
        <v>102</v>
      </c>
      <c r="C27">
        <f t="shared" si="0"/>
        <v>1.980262729617973E-2</v>
      </c>
      <c r="D27" s="4">
        <f t="shared" si="1"/>
        <v>7.3769843525207914</v>
      </c>
      <c r="E27" s="4">
        <f t="shared" si="2"/>
        <v>0.65396686761329204</v>
      </c>
      <c r="F27" s="17">
        <f t="shared" si="3"/>
        <v>102.00000000000004</v>
      </c>
    </row>
    <row r="28" spans="2:6" x14ac:dyDescent="0.15">
      <c r="B28" s="2">
        <f t="shared" si="4"/>
        <v>103</v>
      </c>
      <c r="C28">
        <f t="shared" si="0"/>
        <v>2.9558802241544429E-2</v>
      </c>
      <c r="D28" s="4">
        <f t="shared" si="1"/>
        <v>6.6996091063449938</v>
      </c>
      <c r="E28" s="4">
        <f t="shared" si="2"/>
        <v>0.72279876416782729</v>
      </c>
      <c r="F28" s="17">
        <f t="shared" si="3"/>
        <v>103.00000000000001</v>
      </c>
    </row>
    <row r="29" spans="2:6" x14ac:dyDescent="0.15">
      <c r="B29" s="2">
        <f t="shared" si="4"/>
        <v>104</v>
      </c>
      <c r="C29">
        <f t="shared" si="0"/>
        <v>3.9220713153281329E-2</v>
      </c>
      <c r="D29" s="4">
        <f t="shared" si="1"/>
        <v>5.8658117146501647</v>
      </c>
      <c r="E29" s="4">
        <f t="shared" si="2"/>
        <v>0.78360146404324404</v>
      </c>
      <c r="F29" s="17">
        <f t="shared" si="3"/>
        <v>104.00000000000007</v>
      </c>
    </row>
    <row r="30" spans="2:6" x14ac:dyDescent="0.15">
      <c r="B30" s="2">
        <f t="shared" si="4"/>
        <v>105</v>
      </c>
      <c r="C30">
        <f t="shared" si="0"/>
        <v>4.8790164169432049E-2</v>
      </c>
      <c r="D30" s="4">
        <f t="shared" si="1"/>
        <v>4.9564894422820016</v>
      </c>
      <c r="E30" s="4">
        <f t="shared" si="2"/>
        <v>0.83541902132185974</v>
      </c>
      <c r="F30" s="17">
        <f t="shared" si="3"/>
        <v>105.00000000000006</v>
      </c>
    </row>
    <row r="31" spans="2:6" x14ac:dyDescent="0.15">
      <c r="B31" s="2">
        <f t="shared" si="4"/>
        <v>106</v>
      </c>
      <c r="C31">
        <f t="shared" si="0"/>
        <v>5.8268908123975824E-2</v>
      </c>
      <c r="D31" s="4">
        <f t="shared" si="1"/>
        <v>4.046048029589203</v>
      </c>
      <c r="E31" s="4">
        <f t="shared" si="2"/>
        <v>0.87806702361682198</v>
      </c>
      <c r="F31" s="17">
        <f t="shared" si="3"/>
        <v>106.00000000000007</v>
      </c>
    </row>
    <row r="32" spans="2:6" x14ac:dyDescent="0.15">
      <c r="B32" s="2">
        <f t="shared" si="4"/>
        <v>107</v>
      </c>
      <c r="C32">
        <f t="shared" si="0"/>
        <v>6.7658648473814864E-2</v>
      </c>
      <c r="D32" s="4">
        <f t="shared" si="1"/>
        <v>3.1939397869469102</v>
      </c>
      <c r="E32" s="4">
        <f t="shared" si="2"/>
        <v>0.91199981074776826</v>
      </c>
      <c r="F32" s="17">
        <f t="shared" si="3"/>
        <v>107.00000000000006</v>
      </c>
    </row>
    <row r="33" spans="2:17" x14ac:dyDescent="0.15">
      <c r="B33" s="2">
        <f t="shared" si="4"/>
        <v>108</v>
      </c>
      <c r="C33">
        <f t="shared" si="0"/>
        <v>7.6961041136128394E-2</v>
      </c>
      <c r="D33" s="4">
        <f t="shared" si="1"/>
        <v>2.4404766529534383</v>
      </c>
      <c r="E33" s="4">
        <f t="shared" si="2"/>
        <v>0.93812480209218163</v>
      </c>
      <c r="F33" s="17">
        <f t="shared" si="3"/>
        <v>108.00000000000003</v>
      </c>
    </row>
    <row r="34" spans="2:17" x14ac:dyDescent="0.15">
      <c r="B34" s="2">
        <f t="shared" si="4"/>
        <v>109</v>
      </c>
      <c r="C34">
        <f t="shared" si="0"/>
        <v>8.6177696241052412E-2</v>
      </c>
      <c r="D34" s="4">
        <f t="shared" si="1"/>
        <v>1.8066506735511436</v>
      </c>
      <c r="E34" s="4">
        <f t="shared" si="2"/>
        <v>0.9576057988049379</v>
      </c>
      <c r="F34" s="17">
        <f t="shared" si="3"/>
        <v>109.00000000000007</v>
      </c>
    </row>
    <row r="35" spans="2:17" x14ac:dyDescent="0.15">
      <c r="B35" s="2">
        <f t="shared" si="4"/>
        <v>110</v>
      </c>
      <c r="C35">
        <f t="shared" si="0"/>
        <v>9.5310179804324935E-2</v>
      </c>
      <c r="D35" s="4">
        <f t="shared" si="1"/>
        <v>1.296914089757927</v>
      </c>
      <c r="E35" s="4">
        <f t="shared" si="2"/>
        <v>0.97168810206669598</v>
      </c>
      <c r="F35" s="17">
        <f t="shared" si="3"/>
        <v>110.00000000000004</v>
      </c>
    </row>
    <row r="36" spans="2:17" x14ac:dyDescent="0.15">
      <c r="B36" s="2">
        <f t="shared" si="4"/>
        <v>111</v>
      </c>
      <c r="C36">
        <f t="shared" si="0"/>
        <v>0.10436001532424286</v>
      </c>
      <c r="D36" s="4">
        <f t="shared" si="1"/>
        <v>0.90356356310294583</v>
      </c>
      <c r="E36" s="4">
        <f t="shared" si="2"/>
        <v>0.9815649841006977</v>
      </c>
      <c r="F36" s="17">
        <f t="shared" si="3"/>
        <v>111.00000000000007</v>
      </c>
    </row>
    <row r="37" spans="2:17" x14ac:dyDescent="0.15">
      <c r="B37" s="2">
        <f t="shared" si="4"/>
        <v>112</v>
      </c>
      <c r="C37">
        <f t="shared" si="0"/>
        <v>0.11332868530700327</v>
      </c>
      <c r="D37" s="4">
        <f t="shared" si="1"/>
        <v>0.61147302214549604</v>
      </c>
      <c r="E37" s="4">
        <f t="shared" si="2"/>
        <v>0.98829186007614012</v>
      </c>
      <c r="F37" s="17">
        <f t="shared" si="3"/>
        <v>112.00000000000006</v>
      </c>
    </row>
    <row r="38" spans="2:17" x14ac:dyDescent="0.15">
      <c r="B38" s="2">
        <f t="shared" si="4"/>
        <v>113</v>
      </c>
      <c r="C38">
        <f t="shared" si="0"/>
        <v>0.12221763272424911</v>
      </c>
      <c r="D38" s="4">
        <f t="shared" si="1"/>
        <v>0.40226821578682453</v>
      </c>
      <c r="E38" s="4">
        <f t="shared" si="2"/>
        <v>0.99274438287307254</v>
      </c>
      <c r="F38" s="17">
        <f t="shared" si="3"/>
        <v>113.00000000000003</v>
      </c>
    </row>
    <row r="39" spans="2:17" ht="14" thickBot="1" x14ac:dyDescent="0.2">
      <c r="B39" s="2">
        <f t="shared" si="4"/>
        <v>114</v>
      </c>
      <c r="C39">
        <f t="shared" si="0"/>
        <v>0.131028262406404</v>
      </c>
      <c r="D39" s="4">
        <f t="shared" si="1"/>
        <v>0.25746091173227043</v>
      </c>
      <c r="E39" s="4">
        <f t="shared" si="2"/>
        <v>0.99561079350827641</v>
      </c>
      <c r="F39" s="17">
        <f t="shared" si="3"/>
        <v>114.00000000000003</v>
      </c>
    </row>
    <row r="40" spans="2:17" x14ac:dyDescent="0.15">
      <c r="B40" s="2">
        <f t="shared" si="4"/>
        <v>115</v>
      </c>
      <c r="C40">
        <f t="shared" si="0"/>
        <v>0.13976194237515863</v>
      </c>
      <c r="D40" s="4">
        <f t="shared" si="1"/>
        <v>0.16043179709447089</v>
      </c>
      <c r="E40" s="4">
        <f t="shared" si="2"/>
        <v>0.99740693081650922</v>
      </c>
      <c r="F40" s="17">
        <f t="shared" si="3"/>
        <v>115.00000000000001</v>
      </c>
      <c r="I40" s="14" t="s">
        <v>16</v>
      </c>
      <c r="J40" s="25" t="s">
        <v>7</v>
      </c>
      <c r="K40" s="26"/>
      <c r="M40" s="30" t="s">
        <v>19</v>
      </c>
      <c r="N40" s="30"/>
      <c r="O40" s="31">
        <v>105</v>
      </c>
      <c r="P40" s="33" t="s">
        <v>20</v>
      </c>
      <c r="Q40" s="31">
        <f xml:space="preserve"> 1-NORMDIST((LN(Strike/SP)),MN,SD,TRUE)</f>
        <v>0.16458097867814026</v>
      </c>
    </row>
    <row r="41" spans="2:17" x14ac:dyDescent="0.15">
      <c r="B41" s="2">
        <f t="shared" si="4"/>
        <v>116</v>
      </c>
      <c r="C41">
        <f t="shared" si="0"/>
        <v>0.14842000511827322</v>
      </c>
      <c r="D41" s="4">
        <f t="shared" si="1"/>
        <v>9.7402262123864866E-2</v>
      </c>
      <c r="E41" s="4">
        <f t="shared" si="2"/>
        <v>0.99850322804826264</v>
      </c>
      <c r="F41" s="17">
        <f t="shared" si="3"/>
        <v>116.00000000000009</v>
      </c>
      <c r="I41" s="15">
        <f>EXP(LN(SP)-(2*SD))</f>
        <v>90.483741803596033</v>
      </c>
      <c r="J41" s="8">
        <v>-2</v>
      </c>
      <c r="K41" s="18">
        <f xml:space="preserve"> NORMDIST(J41*SD,MN,SD,TRUE)</f>
        <v>2.2750131948179191E-2</v>
      </c>
      <c r="M41" s="30"/>
      <c r="N41" s="30"/>
      <c r="O41" s="32"/>
      <c r="P41" s="33"/>
      <c r="Q41" s="32">
        <f xml:space="preserve"> NORMDIST(O41,MN,SD,TRUE)</f>
        <v>0.5</v>
      </c>
    </row>
    <row r="42" spans="2:17" x14ac:dyDescent="0.15">
      <c r="B42" s="2">
        <f t="shared" si="4"/>
        <v>117</v>
      </c>
      <c r="C42">
        <f t="shared" si="0"/>
        <v>0.15700374880966469</v>
      </c>
      <c r="D42" s="4">
        <f t="shared" si="1"/>
        <v>5.7657111252368977E-2</v>
      </c>
      <c r="E42" s="4">
        <f t="shared" si="2"/>
        <v>0.99915547699752272</v>
      </c>
      <c r="F42" s="17">
        <f t="shared" si="3"/>
        <v>117.00000000000003</v>
      </c>
      <c r="I42" s="15">
        <f>EXP(LN(SP)-(1*SD))</f>
        <v>95.122942450071463</v>
      </c>
      <c r="J42" s="19">
        <v>-1</v>
      </c>
      <c r="K42" s="20">
        <f xml:space="preserve"> NORMDIST(J42*SD,MN,SD,TRUE)</f>
        <v>0.15865525393145699</v>
      </c>
      <c r="M42" s="21"/>
      <c r="N42" s="22"/>
      <c r="O42" s="22"/>
    </row>
    <row r="43" spans="2:17" x14ac:dyDescent="0.15">
      <c r="B43" s="2">
        <f t="shared" si="4"/>
        <v>118</v>
      </c>
      <c r="C43">
        <f t="shared" si="0"/>
        <v>0.16551443847757333</v>
      </c>
      <c r="D43" s="4">
        <f t="shared" si="1"/>
        <v>3.3299525592790709E-2</v>
      </c>
      <c r="E43" s="4">
        <f t="shared" si="2"/>
        <v>0.99953400116821078</v>
      </c>
      <c r="F43" s="17">
        <f t="shared" si="3"/>
        <v>118.00000000000004</v>
      </c>
      <c r="I43" s="15">
        <f>SP</f>
        <v>100</v>
      </c>
      <c r="J43" s="8">
        <v>0</v>
      </c>
      <c r="K43" s="18">
        <f xml:space="preserve"> NORMDIST(J43*SD,MN,SD,TRUE)</f>
        <v>0.5</v>
      </c>
      <c r="M43" s="21"/>
      <c r="N43" s="22"/>
      <c r="O43" s="22"/>
    </row>
    <row r="44" spans="2:17" x14ac:dyDescent="0.15">
      <c r="B44" s="2">
        <f t="shared" si="4"/>
        <v>119</v>
      </c>
      <c r="C44">
        <f t="shared" si="0"/>
        <v>0.17395330712343798</v>
      </c>
      <c r="D44" s="4">
        <f t="shared" si="1"/>
        <v>1.8776355788790486E-2</v>
      </c>
      <c r="E44" s="4">
        <f t="shared" si="2"/>
        <v>0.99974841780945634</v>
      </c>
      <c r="F44" s="17">
        <f t="shared" si="3"/>
        <v>119.00000000000003</v>
      </c>
      <c r="I44" s="15">
        <f>EXP(LN(SP)+(1*SD))</f>
        <v>105.12710963760243</v>
      </c>
      <c r="J44" s="19">
        <v>1</v>
      </c>
      <c r="K44" s="20">
        <f xml:space="preserve"> NORMDIST(J44*SD,MN,SD,TRUE)</f>
        <v>0.84134474606854304</v>
      </c>
      <c r="M44" s="21"/>
      <c r="N44" s="22"/>
      <c r="O44" s="22"/>
    </row>
    <row r="45" spans="2:17" ht="14" thickBot="1" x14ac:dyDescent="0.2">
      <c r="B45" s="2">
        <f t="shared" si="4"/>
        <v>120</v>
      </c>
      <c r="C45">
        <f t="shared" si="0"/>
        <v>0.18232155679395459</v>
      </c>
      <c r="D45" s="4">
        <f t="shared" si="1"/>
        <v>1.0343093527843811E-2</v>
      </c>
      <c r="E45" s="4">
        <f t="shared" si="2"/>
        <v>0.99986704615208644</v>
      </c>
      <c r="F45" s="17">
        <f t="shared" si="3"/>
        <v>120.00000000000009</v>
      </c>
      <c r="I45" s="15">
        <f>EXP(LN(SP)+(2*SD))</f>
        <v>110.51709180756477</v>
      </c>
      <c r="J45" s="10">
        <v>2</v>
      </c>
      <c r="K45" s="18">
        <f xml:space="preserve"> NORMDIST(J45*SD,MN,SD,TRUE)</f>
        <v>0.97724986805182079</v>
      </c>
      <c r="M45" s="21"/>
      <c r="N45" s="22"/>
      <c r="O45" s="22"/>
    </row>
    <row r="46" spans="2:17" x14ac:dyDescent="0.15">
      <c r="B46" s="2">
        <f t="shared" si="4"/>
        <v>121</v>
      </c>
      <c r="C46">
        <f t="shared" si="0"/>
        <v>0.1906203596086497</v>
      </c>
      <c r="D46" s="4">
        <f t="shared" si="1"/>
        <v>5.5696082529849917E-3</v>
      </c>
      <c r="E46" s="4">
        <f t="shared" si="2"/>
        <v>0.99993119004476305</v>
      </c>
      <c r="F46" s="17">
        <f t="shared" si="3"/>
        <v>121.00000000000003</v>
      </c>
    </row>
    <row r="47" spans="2:17" x14ac:dyDescent="0.15">
      <c r="B47" s="2">
        <f t="shared" si="4"/>
        <v>122</v>
      </c>
      <c r="C47">
        <f t="shared" si="0"/>
        <v>0.19885085874516517</v>
      </c>
      <c r="D47" s="4">
        <f t="shared" si="1"/>
        <v>2.9335585685274696E-3</v>
      </c>
      <c r="E47" s="4">
        <f t="shared" si="2"/>
        <v>0.99996510743675326</v>
      </c>
      <c r="F47" s="17">
        <f t="shared" si="3"/>
        <v>122.00000000000003</v>
      </c>
    </row>
    <row r="48" spans="2:17" x14ac:dyDescent="0.15">
      <c r="E48" s="23" t="s">
        <v>6</v>
      </c>
      <c r="F48" s="24" t="s">
        <v>6</v>
      </c>
    </row>
    <row r="49" spans="2:6" x14ac:dyDescent="0.15">
      <c r="F49" s="17"/>
    </row>
    <row r="50" spans="2:6" x14ac:dyDescent="0.15">
      <c r="B50">
        <v>-1.5</v>
      </c>
      <c r="C50">
        <f>B50*SD+MN</f>
        <v>-7.5000000000000011E-2</v>
      </c>
      <c r="D50" s="4">
        <f>NORMDIST(C50,MN,SD,FALSE)</f>
        <v>2.5903519133178334</v>
      </c>
      <c r="E50" s="4">
        <f xml:space="preserve"> NORMDIST(C50,MN,SD,TRUE)</f>
        <v>6.6807201268858057E-2</v>
      </c>
      <c r="F50" s="17" t="s">
        <v>6</v>
      </c>
    </row>
    <row r="51" spans="2:6" x14ac:dyDescent="0.15">
      <c r="B51">
        <v>-0.5</v>
      </c>
      <c r="C51">
        <f>B51*SD+MN</f>
        <v>-2.5000000000000001E-2</v>
      </c>
      <c r="D51" s="4">
        <f>NORMDIST(C51,MN,SD,FALSE)</f>
        <v>7.0413065352859903</v>
      </c>
      <c r="E51" s="4">
        <f xml:space="preserve"> NORMDIST(C51,MN,SD,TRUE)</f>
        <v>0.30853753872598688</v>
      </c>
    </row>
    <row r="52" spans="2:6" x14ac:dyDescent="0.15">
      <c r="B52">
        <v>0.5</v>
      </c>
      <c r="C52">
        <f>B52*SD+MN</f>
        <v>2.5000000000000001E-2</v>
      </c>
      <c r="D52" s="4">
        <f>NORMDIST(C52,MN,SD,FALSE)</f>
        <v>7.0413065352859903</v>
      </c>
      <c r="E52" s="4">
        <f xml:space="preserve"> NORMDIST(C52,MN,SD,TRUE)</f>
        <v>0.69146246127401312</v>
      </c>
    </row>
    <row r="53" spans="2:6" x14ac:dyDescent="0.15">
      <c r="B53">
        <v>1.5</v>
      </c>
      <c r="C53">
        <f>B53*SD+MN</f>
        <v>7.5000000000000011E-2</v>
      </c>
      <c r="D53" s="4">
        <f>NORMDIST(C53,MN,SD,FALSE)</f>
        <v>2.5903519133178334</v>
      </c>
      <c r="E53" s="4">
        <f xml:space="preserve"> NORMDIST(C53,MN,SD,TRUE)</f>
        <v>0.93319279873114191</v>
      </c>
    </row>
  </sheetData>
  <mergeCells count="6">
    <mergeCell ref="J40:K40"/>
    <mergeCell ref="K7:Q7"/>
    <mergeCell ref="M40:N41"/>
    <mergeCell ref="O40:O41"/>
    <mergeCell ref="P40:P41"/>
    <mergeCell ref="Q40:Q41"/>
  </mergeCells>
  <pageMargins left="0.75" right="0.75" top="1" bottom="1" header="0.5" footer="0.5"/>
  <pageSetup orientation="portrait" horizontalDpi="4294967293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 Normal</vt:lpstr>
      <vt:lpstr>Normal Log Growth Rate</vt:lpstr>
      <vt:lpstr>Transformed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R. Evans</dc:creator>
  <cp:lastModifiedBy>Microsoft Office User</cp:lastModifiedBy>
  <dcterms:created xsi:type="dcterms:W3CDTF">2008-12-06T18:39:29Z</dcterms:created>
  <dcterms:modified xsi:type="dcterms:W3CDTF">2017-01-26T21:08:17Z</dcterms:modified>
</cp:coreProperties>
</file>