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0" yWindow="260" windowWidth="28480" windowHeight="15840" tabRatio="500" activeTab="6"/>
  </bookViews>
  <sheets>
    <sheet name="Robo" sheetId="1" r:id="rId1"/>
    <sheet name="Vansant" sheetId="6" r:id="rId2"/>
    <sheet name="A Rolf" sheetId="3" r:id="rId3"/>
    <sheet name="K Rolf" sheetId="4" r:id="rId4"/>
    <sheet name="Years" sheetId="5" r:id="rId5"/>
    <sheet name="Graphs" sheetId="2" r:id="rId6"/>
    <sheet name="S16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5" i="6" l="1"/>
  <c r="G35" i="6"/>
  <c r="P6" i="5"/>
  <c r="F6" i="5"/>
  <c r="P5" i="5"/>
  <c r="F5" i="5"/>
  <c r="P4" i="5"/>
  <c r="F4" i="5"/>
  <c r="F45" i="5"/>
  <c r="F42" i="5"/>
  <c r="P45" i="5"/>
  <c r="T33" i="1"/>
  <c r="D33" i="4"/>
  <c r="E33" i="4"/>
  <c r="I33" i="4"/>
  <c r="J33" i="4"/>
  <c r="K33" i="4"/>
  <c r="M33" i="4"/>
  <c r="N33" i="4"/>
  <c r="O33" i="4"/>
  <c r="L33" i="4"/>
  <c r="R33" i="4"/>
  <c r="C33" i="4"/>
  <c r="S33" i="4"/>
  <c r="P33" i="4"/>
  <c r="H33" i="4"/>
  <c r="F33" i="4"/>
  <c r="G33" i="4"/>
  <c r="D33" i="3"/>
  <c r="E33" i="3"/>
  <c r="I33" i="3"/>
  <c r="J33" i="3"/>
  <c r="K33" i="3"/>
  <c r="M33" i="3"/>
  <c r="N33" i="3"/>
  <c r="O33" i="3"/>
  <c r="L33" i="3"/>
  <c r="R33" i="3"/>
  <c r="C33" i="3"/>
  <c r="S33" i="3"/>
  <c r="P33" i="3"/>
  <c r="H33" i="3"/>
  <c r="F33" i="3"/>
  <c r="G33" i="3"/>
  <c r="D33" i="1"/>
  <c r="E33" i="1"/>
  <c r="I33" i="1"/>
  <c r="J33" i="1"/>
  <c r="K33" i="1"/>
  <c r="M33" i="1"/>
  <c r="N33" i="1"/>
  <c r="O33" i="1"/>
  <c r="L33" i="1"/>
  <c r="C33" i="1"/>
  <c r="S3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4" i="1"/>
  <c r="F33" i="1"/>
  <c r="G33" i="1"/>
  <c r="H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P33" i="1"/>
  <c r="S32" i="6"/>
  <c r="R32" i="6"/>
  <c r="G32" i="6"/>
  <c r="L32" i="6"/>
  <c r="M32" i="6"/>
  <c r="N32" i="6"/>
  <c r="O32" i="6"/>
  <c r="K32" i="6"/>
  <c r="J32" i="6"/>
  <c r="I32" i="6"/>
  <c r="H32" i="6"/>
  <c r="D32" i="6"/>
  <c r="E32" i="6"/>
  <c r="F32" i="6"/>
  <c r="C32" i="6"/>
  <c r="G21" i="6"/>
  <c r="G22" i="6"/>
  <c r="G23" i="6"/>
  <c r="G24" i="6"/>
  <c r="G25" i="6"/>
  <c r="G26" i="6"/>
  <c r="G27" i="6"/>
  <c r="G28" i="6"/>
  <c r="G29" i="6"/>
  <c r="G30" i="6"/>
  <c r="G31" i="6"/>
  <c r="T34" i="6"/>
  <c r="T33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G19" i="6"/>
  <c r="G20" i="6"/>
  <c r="G15" i="6"/>
  <c r="G16" i="6"/>
  <c r="G17" i="6"/>
  <c r="G18" i="6"/>
  <c r="G14" i="6"/>
  <c r="G12" i="6"/>
  <c r="G13" i="6"/>
  <c r="S13" i="6"/>
  <c r="S12" i="6"/>
  <c r="G9" i="6"/>
  <c r="G10" i="6"/>
  <c r="G11" i="6"/>
  <c r="S11" i="6"/>
  <c r="S6" i="6"/>
  <c r="S7" i="6"/>
  <c r="S8" i="6"/>
  <c r="S9" i="6"/>
  <c r="S10" i="6"/>
  <c r="G6" i="6"/>
  <c r="G7" i="6"/>
  <c r="G8" i="6"/>
  <c r="S4" i="6"/>
  <c r="G4" i="6"/>
  <c r="G5" i="6"/>
  <c r="S41" i="1"/>
  <c r="S42" i="1"/>
  <c r="S40" i="1"/>
  <c r="P42" i="5"/>
  <c r="P17" i="5"/>
  <c r="F17" i="5"/>
  <c r="P34" i="7"/>
  <c r="P35" i="7"/>
  <c r="P36" i="7"/>
  <c r="R34" i="7"/>
  <c r="Q36" i="7"/>
  <c r="Q35" i="7"/>
  <c r="Q34" i="7"/>
  <c r="F36" i="7"/>
  <c r="F35" i="7"/>
  <c r="F34" i="7"/>
  <c r="P30" i="7"/>
  <c r="P31" i="7"/>
  <c r="P32" i="7"/>
  <c r="R30" i="7"/>
  <c r="Q32" i="7"/>
  <c r="Q31" i="7"/>
  <c r="Q30" i="7"/>
  <c r="P26" i="7"/>
  <c r="P27" i="7"/>
  <c r="P28" i="7"/>
  <c r="R26" i="7"/>
  <c r="Q28" i="7"/>
  <c r="Q27" i="7"/>
  <c r="Q26" i="7"/>
  <c r="P22" i="7"/>
  <c r="P23" i="7"/>
  <c r="P24" i="7"/>
  <c r="R22" i="7"/>
  <c r="Q24" i="7"/>
  <c r="Q23" i="7"/>
  <c r="Q22" i="7"/>
  <c r="P18" i="7"/>
  <c r="P19" i="7"/>
  <c r="P20" i="7"/>
  <c r="R18" i="7"/>
  <c r="Q20" i="7"/>
  <c r="Q19" i="7"/>
  <c r="Q18" i="7"/>
  <c r="P14" i="7"/>
  <c r="P15" i="7"/>
  <c r="P16" i="7"/>
  <c r="R14" i="7"/>
  <c r="Q16" i="7"/>
  <c r="Q15" i="7"/>
  <c r="Q14" i="7"/>
  <c r="P10" i="7"/>
  <c r="P11" i="7"/>
  <c r="P12" i="7"/>
  <c r="R10" i="7"/>
  <c r="Q12" i="7"/>
  <c r="Q11" i="7"/>
  <c r="Q10" i="7"/>
  <c r="P8" i="7"/>
  <c r="P6" i="7"/>
  <c r="P7" i="7"/>
  <c r="R6" i="7"/>
  <c r="Q8" i="7"/>
  <c r="Q7" i="7"/>
  <c r="Q6" i="7"/>
  <c r="F24" i="7"/>
  <c r="F23" i="7"/>
  <c r="F22" i="7"/>
  <c r="F32" i="7"/>
  <c r="F31" i="7"/>
  <c r="F30" i="7"/>
  <c r="F28" i="7"/>
  <c r="F27" i="7"/>
  <c r="F26" i="7"/>
  <c r="F19" i="7"/>
  <c r="F20" i="7"/>
  <c r="F18" i="7"/>
  <c r="F15" i="7"/>
  <c r="F16" i="7"/>
  <c r="F14" i="7"/>
  <c r="F12" i="7"/>
  <c r="F10" i="7"/>
  <c r="F11" i="7"/>
  <c r="F8" i="7"/>
  <c r="F7" i="7"/>
  <c r="F6" i="7"/>
  <c r="P30" i="5"/>
  <c r="P24" i="5"/>
  <c r="F24" i="5"/>
  <c r="P37" i="5"/>
  <c r="F37" i="5"/>
  <c r="P21" i="5"/>
  <c r="F21" i="5"/>
  <c r="S38" i="1"/>
  <c r="G38" i="1"/>
  <c r="P38" i="1"/>
  <c r="P15" i="5"/>
  <c r="F15" i="5"/>
  <c r="S5" i="6"/>
  <c r="F14" i="5"/>
  <c r="P14" i="5"/>
  <c r="P12" i="5"/>
  <c r="F12" i="5"/>
  <c r="P11" i="5"/>
  <c r="F11" i="5"/>
  <c r="P10" i="5"/>
  <c r="F10" i="5"/>
  <c r="P9" i="5"/>
  <c r="F9" i="5"/>
  <c r="P8" i="5"/>
  <c r="P7" i="5"/>
  <c r="F7" i="5"/>
  <c r="F8" i="5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7" i="4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4" i="3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8" i="3"/>
  <c r="P9" i="3"/>
  <c r="P10" i="3"/>
  <c r="P11" i="3"/>
  <c r="P12" i="3"/>
  <c r="P13" i="3"/>
  <c r="P14" i="3"/>
  <c r="P15" i="3"/>
  <c r="P16" i="3"/>
  <c r="P17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4" i="3"/>
  <c r="P5" i="3"/>
  <c r="P6" i="3"/>
  <c r="P7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G32" i="1"/>
  <c r="G31" i="1"/>
  <c r="G30" i="1"/>
  <c r="G29" i="1"/>
  <c r="G2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4" i="1"/>
</calcChain>
</file>

<file path=xl/sharedStrings.xml><?xml version="1.0" encoding="utf-8"?>
<sst xmlns="http://schemas.openxmlformats.org/spreadsheetml/2006/main" count="317" uniqueCount="108">
  <si>
    <t>Sets</t>
  </si>
  <si>
    <t>Kills</t>
  </si>
  <si>
    <t>Errors</t>
  </si>
  <si>
    <t>Hit %</t>
  </si>
  <si>
    <t>SA</t>
  </si>
  <si>
    <t>SE</t>
  </si>
  <si>
    <t>RE</t>
  </si>
  <si>
    <t>AST</t>
  </si>
  <si>
    <t>DIG</t>
  </si>
  <si>
    <t>BS</t>
  </si>
  <si>
    <t>BA</t>
  </si>
  <si>
    <t>BE</t>
  </si>
  <si>
    <t>TA</t>
  </si>
  <si>
    <t>Team %</t>
  </si>
  <si>
    <t>ULM</t>
  </si>
  <si>
    <t>Auburn</t>
  </si>
  <si>
    <t>Saint Louis</t>
  </si>
  <si>
    <t>Villanova</t>
  </si>
  <si>
    <t>Georgia</t>
  </si>
  <si>
    <t>Saint Mary's</t>
  </si>
  <si>
    <t>Dayton</t>
  </si>
  <si>
    <t>Iowa State</t>
  </si>
  <si>
    <t>Texas</t>
  </si>
  <si>
    <t>Northwestern</t>
  </si>
  <si>
    <t>Illinois</t>
  </si>
  <si>
    <t>Minnesota</t>
  </si>
  <si>
    <t>Wisconsin</t>
  </si>
  <si>
    <t>Michigan</t>
  </si>
  <si>
    <t>Michigan St</t>
  </si>
  <si>
    <t>Indiana</t>
  </si>
  <si>
    <t>Purdue</t>
  </si>
  <si>
    <t>Iowa</t>
  </si>
  <si>
    <t>Ohio State</t>
  </si>
  <si>
    <t>Penn State</t>
  </si>
  <si>
    <t>HPR</t>
  </si>
  <si>
    <t>Team +/-</t>
  </si>
  <si>
    <t>j</t>
  </si>
  <si>
    <t>Robinson</t>
  </si>
  <si>
    <t>K Rolfzen</t>
  </si>
  <si>
    <t>A Rolfzen</t>
  </si>
  <si>
    <t>K</t>
  </si>
  <si>
    <t>E</t>
  </si>
  <si>
    <t>A</t>
  </si>
  <si>
    <t>Digs</t>
  </si>
  <si>
    <t>Team</t>
  </si>
  <si>
    <t>S</t>
  </si>
  <si>
    <t>Wicinski</t>
  </si>
  <si>
    <t>Scott</t>
  </si>
  <si>
    <t>McClendon</t>
  </si>
  <si>
    <t>Birks</t>
  </si>
  <si>
    <t>Wittman</t>
  </si>
  <si>
    <t>Holthus</t>
  </si>
  <si>
    <t>Vansant</t>
  </si>
  <si>
    <t>Eckerman</t>
  </si>
  <si>
    <t>Nelson</t>
  </si>
  <si>
    <t xml:space="preserve">Eckerman </t>
  </si>
  <si>
    <t>vs. Nebraska</t>
  </si>
  <si>
    <t>vs. Texas</t>
  </si>
  <si>
    <t xml:space="preserve">Scott </t>
  </si>
  <si>
    <t>vs. Stanford</t>
  </si>
  <si>
    <t>vs. USC</t>
  </si>
  <si>
    <t>Nebraska</t>
  </si>
  <si>
    <t>Webster</t>
  </si>
  <si>
    <t>Bell</t>
  </si>
  <si>
    <t>Courtney</t>
  </si>
  <si>
    <t>Morales</t>
  </si>
  <si>
    <t>Thompson</t>
  </si>
  <si>
    <t>Chapman</t>
  </si>
  <si>
    <t>Burgess</t>
  </si>
  <si>
    <t>Williams</t>
  </si>
  <si>
    <t>Howard</t>
  </si>
  <si>
    <t>Nichol</t>
  </si>
  <si>
    <t>Epenesa</t>
  </si>
  <si>
    <t>Rebarchak</t>
  </si>
  <si>
    <t>Strickland</t>
  </si>
  <si>
    <t>Nwanebu</t>
  </si>
  <si>
    <t>Bricio</t>
  </si>
  <si>
    <t>Shaw</t>
  </si>
  <si>
    <t>Adams</t>
  </si>
  <si>
    <t>vs. Florida</t>
  </si>
  <si>
    <t>Ranked</t>
  </si>
  <si>
    <t>Final Four</t>
  </si>
  <si>
    <t>Big Ten</t>
  </si>
  <si>
    <t>V</t>
  </si>
  <si>
    <t>Boise State</t>
  </si>
  <si>
    <t>Portland St</t>
  </si>
  <si>
    <t>Gonzaga</t>
  </si>
  <si>
    <t>Seattle</t>
  </si>
  <si>
    <t>Loyola (Chi)</t>
  </si>
  <si>
    <t>Coppin State</t>
  </si>
  <si>
    <t>Cal St Northridge</t>
  </si>
  <si>
    <t>Washington St</t>
  </si>
  <si>
    <t>Oregon</t>
  </si>
  <si>
    <t>Colorado</t>
  </si>
  <si>
    <t>Utah</t>
  </si>
  <si>
    <t>Arizona</t>
  </si>
  <si>
    <t>Arizona State</t>
  </si>
  <si>
    <t>California</t>
  </si>
  <si>
    <t>Stanford</t>
  </si>
  <si>
    <t>UCLA</t>
  </si>
  <si>
    <t>USC</t>
  </si>
  <si>
    <t>Oregon State</t>
  </si>
  <si>
    <t>Washingon St</t>
  </si>
  <si>
    <t>Fairfield</t>
  </si>
  <si>
    <t>San Diego</t>
  </si>
  <si>
    <t>SEASON</t>
  </si>
  <si>
    <t>vs. Texas A&amp;M</t>
  </si>
  <si>
    <t>Top HPR Performances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</si>
</sst>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13" x14ac:knownFonts="1">
    <font>
      <sz val="12"/>
      <color theme="1"/>
      <name val="Calibri"/>
      <family val="2"/>
      <charset val="129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</font>
    <font>
      <sz val="9"/>
      <color theme="1"/>
      <name val="Arial"/>
    </font>
    <font>
      <b/>
      <sz val="12"/>
      <color theme="1"/>
      <name val="Calibri"/>
      <family val="2"/>
      <scheme val="minor"/>
    </font>
    <font>
      <b/>
      <i/>
      <sz val="9"/>
      <color theme="1"/>
      <name val="Arial"/>
    </font>
    <font>
      <sz val="9"/>
      <color theme="1"/>
      <name val="Calibri"/>
      <scheme val="minor"/>
    </font>
    <font>
      <sz val="7.5"/>
      <color rgb="FF000000"/>
      <name val="Verdana"/>
    </font>
    <font>
      <sz val="11"/>
      <color rgb="FF000000"/>
      <name val="Verdana"/>
    </font>
    <font>
      <b/>
      <i/>
      <sz val="13"/>
      <color theme="1"/>
      <name val="Arial"/>
    </font>
    <font>
      <b/>
      <i/>
      <sz val="9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right" vertic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165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right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/>
    </xf>
    <xf numFmtId="166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7" fillId="0" borderId="0" xfId="0" applyFont="1" applyBorder="1" applyAlignment="1">
      <alignment horizontal="right" vertical="center"/>
    </xf>
    <xf numFmtId="2" fontId="0" fillId="0" borderId="6" xfId="0" applyNumberFormat="1" applyBorder="1"/>
    <xf numFmtId="0" fontId="0" fillId="0" borderId="7" xfId="0" applyBorder="1"/>
    <xf numFmtId="0" fontId="7" fillId="0" borderId="8" xfId="0" applyFont="1" applyBorder="1" applyAlignment="1">
      <alignment horizontal="right" vertical="center"/>
    </xf>
    <xf numFmtId="2" fontId="0" fillId="0" borderId="9" xfId="0" applyNumberFormat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</cellXfs>
  <cellStyles count="3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Normal" xfId="0" builtinId="0"/>
  </cellStyles>
  <dxfs count="0"/>
  <tableStyles count="0" defaultTableStyle="TableStyleMedium9" defaultPivotStyle="PivotStyleMedium4"/>
  <colors>
    <mruColors>
      <color rgb="FF000080"/>
      <color rgb="FF820E12"/>
      <color rgb="FFE3AA3E"/>
      <color rgb="FF60131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Roboto Condensed Light"/>
                <a:cs typeface="Roboto Condensed Light"/>
              </a:defRPr>
            </a:pPr>
            <a:r>
              <a:rPr lang="en-US">
                <a:latin typeface="Roboto Condensed Light"/>
                <a:cs typeface="Roboto Condensed Light"/>
              </a:rPr>
              <a:t>Robinson's</a:t>
            </a:r>
            <a:r>
              <a:rPr lang="en-US" baseline="0">
                <a:latin typeface="Roboto Condensed Light"/>
                <a:cs typeface="Roboto Condensed Light"/>
              </a:rPr>
              <a:t> HPR vs. Team's Result (In sets +/-)</a:t>
            </a:r>
            <a:endParaRPr lang="en-US">
              <a:latin typeface="Roboto Condensed Light"/>
              <a:cs typeface="Roboto Condensed Ligh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17714250902389"/>
          <c:y val="0.144021739130435"/>
          <c:w val="0.828478417809714"/>
          <c:h val="0.800688548442314"/>
        </c:manualLayout>
      </c:layout>
      <c:lineChart>
        <c:grouping val="standard"/>
        <c:varyColors val="0"/>
        <c:ser>
          <c:idx val="0"/>
          <c:order val="0"/>
          <c:tx>
            <c:v>  Robinson</c:v>
          </c:tx>
          <c:marker>
            <c:symbol val="none"/>
          </c:marker>
          <c:cat>
            <c:strLit>
              <c:ptCount val="1"/>
              <c:pt idx="0">
                <c:v>_x0001_%</c:v>
              </c:pt>
            </c:strLit>
          </c:cat>
          <c:val>
            <c:numRef>
              <c:f>Robo!$S$4:$S$32</c:f>
              <c:numCache>
                <c:formatCode>0.00</c:formatCode>
                <c:ptCount val="29"/>
                <c:pt idx="0">
                  <c:v>4.480666666666666</c:v>
                </c:pt>
                <c:pt idx="1">
                  <c:v>3.481</c:v>
                </c:pt>
                <c:pt idx="2">
                  <c:v>2.476</c:v>
                </c:pt>
                <c:pt idx="3">
                  <c:v>1.8995</c:v>
                </c:pt>
                <c:pt idx="4">
                  <c:v>2.676666666666666</c:v>
                </c:pt>
                <c:pt idx="5">
                  <c:v>2.53275</c:v>
                </c:pt>
                <c:pt idx="6">
                  <c:v>3.678666666666666</c:v>
                </c:pt>
                <c:pt idx="7">
                  <c:v>4.683666666666666</c:v>
                </c:pt>
                <c:pt idx="8">
                  <c:v>4.0258</c:v>
                </c:pt>
                <c:pt idx="9">
                  <c:v>5.421</c:v>
                </c:pt>
                <c:pt idx="10">
                  <c:v>4.608333333333333</c:v>
                </c:pt>
                <c:pt idx="11">
                  <c:v>6.065</c:v>
                </c:pt>
                <c:pt idx="12">
                  <c:v>5.2384</c:v>
                </c:pt>
                <c:pt idx="13">
                  <c:v>4.8092</c:v>
                </c:pt>
                <c:pt idx="14">
                  <c:v>4.399</c:v>
                </c:pt>
                <c:pt idx="15">
                  <c:v>3.006666666666666</c:v>
                </c:pt>
                <c:pt idx="16">
                  <c:v>3.23025</c:v>
                </c:pt>
                <c:pt idx="17">
                  <c:v>3.776</c:v>
                </c:pt>
                <c:pt idx="18">
                  <c:v>4.5475</c:v>
                </c:pt>
                <c:pt idx="19">
                  <c:v>6.014666666666667</c:v>
                </c:pt>
                <c:pt idx="20">
                  <c:v>4.0936</c:v>
                </c:pt>
                <c:pt idx="21">
                  <c:v>5.806</c:v>
                </c:pt>
                <c:pt idx="22">
                  <c:v>3.2144</c:v>
                </c:pt>
                <c:pt idx="23">
                  <c:v>5.140666666666667</c:v>
                </c:pt>
                <c:pt idx="24">
                  <c:v>6.977333333333333</c:v>
                </c:pt>
                <c:pt idx="25">
                  <c:v>1.62</c:v>
                </c:pt>
                <c:pt idx="26">
                  <c:v>5.863333333333333</c:v>
                </c:pt>
                <c:pt idx="27">
                  <c:v>5.466666666666665</c:v>
                </c:pt>
                <c:pt idx="28">
                  <c:v>2.6785</c:v>
                </c:pt>
              </c:numCache>
            </c:numRef>
          </c:val>
          <c:smooth val="0"/>
        </c:ser>
        <c:ser>
          <c:idx val="1"/>
          <c:order val="1"/>
          <c:tx>
            <c:v>  Team +/-</c:v>
          </c:tx>
          <c:marker>
            <c:symbol val="none"/>
          </c:marker>
          <c:val>
            <c:numRef>
              <c:f>Robo!$T$4:$T$32</c:f>
              <c:numCache>
                <c:formatCode>General</c:formatCode>
                <c:ptCount val="29"/>
                <c:pt idx="0">
                  <c:v>3.0</c:v>
                </c:pt>
                <c:pt idx="1">
                  <c:v>-2.0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-1.0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1.0</c:v>
                </c:pt>
                <c:pt idx="13">
                  <c:v>1.0</c:v>
                </c:pt>
                <c:pt idx="14">
                  <c:v>-2.0</c:v>
                </c:pt>
                <c:pt idx="15">
                  <c:v>3.0</c:v>
                </c:pt>
                <c:pt idx="16">
                  <c:v>-2.0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3.0</c:v>
                </c:pt>
                <c:pt idx="24">
                  <c:v>2.0</c:v>
                </c:pt>
                <c:pt idx="25">
                  <c:v>-3.0</c:v>
                </c:pt>
                <c:pt idx="26">
                  <c:v>3.0</c:v>
                </c:pt>
                <c:pt idx="27">
                  <c:v>3.0</c:v>
                </c:pt>
                <c:pt idx="28">
                  <c:v>-2.0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72216"/>
        <c:axId val="2110475192"/>
      </c:lineChart>
      <c:catAx>
        <c:axId val="21104722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10475192"/>
        <c:crosses val="autoZero"/>
        <c:auto val="1"/>
        <c:lblAlgn val="ctr"/>
        <c:lblOffset val="100"/>
        <c:noMultiLvlLbl val="0"/>
      </c:catAx>
      <c:valAx>
        <c:axId val="211047519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10472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4081237911025"/>
          <c:y val="0.775061091501493"/>
          <c:w val="0.0780785384443596"/>
          <c:h val="0.153892056596374"/>
        </c:manualLayout>
      </c:layout>
      <c:overlay val="0"/>
      <c:spPr>
        <a:solidFill>
          <a:schemeClr val="tx1"/>
        </a:solidFill>
      </c:spPr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Roboto Condensed Light"/>
                <a:cs typeface="Roboto Condensed Light"/>
              </a:rPr>
              <a:t>Percentage of Team's</a:t>
            </a:r>
            <a:r>
              <a:rPr lang="en-US" b="0" baseline="0">
                <a:latin typeface="Roboto Condensed Light"/>
                <a:cs typeface="Roboto Condensed Light"/>
              </a:rPr>
              <a:t> HPR (Elite Eight)</a:t>
            </a:r>
            <a:endParaRPr lang="en-US" b="0">
              <a:latin typeface="Roboto Condensed Light"/>
              <a:cs typeface="Roboto Condensed Light"/>
            </a:endParaRP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v>Nebraska</c:v>
          </c:tx>
          <c:spPr>
            <a:solidFill>
              <a:schemeClr val="accent2"/>
            </a:solidFill>
            <a:ln>
              <a:noFill/>
            </a:ln>
          </c:spPr>
          <c:invertIfNegative val="0"/>
          <c:xVal>
            <c:numRef>
              <c:f>'S16'!$U$4:$U$6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xVal>
          <c:yVal>
            <c:numRef>
              <c:f>'S16'!$W$4:$W$6</c:f>
              <c:numCache>
                <c:formatCode>General</c:formatCode>
                <c:ptCount val="3"/>
                <c:pt idx="0">
                  <c:v>24.0</c:v>
                </c:pt>
                <c:pt idx="1">
                  <c:v>10.0</c:v>
                </c:pt>
                <c:pt idx="2">
                  <c:v>1.0</c:v>
                </c:pt>
              </c:numCache>
            </c:numRef>
          </c:yVal>
          <c:bubbleSize>
            <c:numRef>
              <c:f>'S16'!$V$4:$V$6</c:f>
              <c:numCache>
                <c:formatCode>0.00</c:formatCode>
                <c:ptCount val="3"/>
                <c:pt idx="0">
                  <c:v>0.803487877498937</c:v>
                </c:pt>
                <c:pt idx="1">
                  <c:v>0.218630370055296</c:v>
                </c:pt>
                <c:pt idx="2">
                  <c:v>-0.0221182475542322</c:v>
                </c:pt>
              </c:numCache>
            </c:numRef>
          </c:bubbleSize>
          <c:bubble3D val="0"/>
        </c:ser>
        <c:ser>
          <c:idx val="1"/>
          <c:order val="1"/>
          <c:tx>
            <c:v>Texas</c:v>
          </c:tx>
          <c:spPr>
            <a:solidFill>
              <a:schemeClr val="accent6"/>
            </a:solidFill>
            <a:ln w="6350">
              <a:solidFill>
                <a:schemeClr val="tx1">
                  <a:alpha val="9000"/>
                </a:schemeClr>
              </a:solidFill>
            </a:ln>
          </c:spPr>
          <c:invertIfNegative val="0"/>
          <c:xVal>
            <c:numRef>
              <c:f>'S16'!$U$7:$U$9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xVal>
          <c:yVal>
            <c:numRef>
              <c:f>'S16'!$W$7:$W$9</c:f>
              <c:numCache>
                <c:formatCode>General</c:formatCode>
                <c:ptCount val="3"/>
                <c:pt idx="0">
                  <c:v>18.0</c:v>
                </c:pt>
                <c:pt idx="1">
                  <c:v>16.0</c:v>
                </c:pt>
                <c:pt idx="2">
                  <c:v>9.0</c:v>
                </c:pt>
              </c:numCache>
            </c:numRef>
          </c:yVal>
          <c:bubbleSize>
            <c:numRef>
              <c:f>'S16'!$V$7:$V$9</c:f>
              <c:numCache>
                <c:formatCode>0.00</c:formatCode>
                <c:ptCount val="3"/>
                <c:pt idx="0">
                  <c:v>0.413780989661748</c:v>
                </c:pt>
                <c:pt idx="1">
                  <c:v>0.372126869416842</c:v>
                </c:pt>
                <c:pt idx="2">
                  <c:v>0.214092140921409</c:v>
                </c:pt>
              </c:numCache>
            </c:numRef>
          </c:bubbleSize>
          <c:bubble3D val="0"/>
        </c:ser>
        <c:ser>
          <c:idx val="2"/>
          <c:order val="2"/>
          <c:tx>
            <c:v>Penn State</c:v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xVal>
            <c:numRef>
              <c:f>'S16'!$U$10:$U$12</c:f>
              <c:numCache>
                <c:formatCode>General</c:formatCod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xVal>
          <c:yVal>
            <c:numRef>
              <c:f>'S16'!$W$10:$W$12</c:f>
              <c:numCache>
                <c:formatCode>General</c:formatCode>
                <c:ptCount val="3"/>
                <c:pt idx="0">
                  <c:v>20.0</c:v>
                </c:pt>
                <c:pt idx="1">
                  <c:v>17.0</c:v>
                </c:pt>
                <c:pt idx="2">
                  <c:v>2.0</c:v>
                </c:pt>
              </c:numCache>
            </c:numRef>
          </c:yVal>
          <c:bubbleSize>
            <c:numRef>
              <c:f>'S16'!$V$10:$V$12</c:f>
              <c:numCache>
                <c:formatCode>0.00</c:formatCode>
                <c:ptCount val="3"/>
                <c:pt idx="0">
                  <c:v>0.520817629583647</c:v>
                </c:pt>
                <c:pt idx="1">
                  <c:v>0.376801312463974</c:v>
                </c:pt>
                <c:pt idx="2">
                  <c:v>0.102381057952379</c:v>
                </c:pt>
              </c:numCache>
            </c:numRef>
          </c:bubbleSize>
          <c:bubble3D val="0"/>
        </c:ser>
        <c:ser>
          <c:idx val="3"/>
          <c:order val="3"/>
          <c:tx>
            <c:v>Wisconsin</c:v>
          </c:tx>
          <c:spPr>
            <a:gradFill flip="none" rotWithShape="1">
              <a:gsLst>
                <a:gs pos="0">
                  <a:srgbClr val="FF0000"/>
                </a:gs>
                <a:gs pos="100000">
                  <a:schemeClr val="tx1"/>
                </a:gs>
              </a:gsLst>
              <a:path path="circle">
                <a:fillToRect l="100000" t="100000"/>
              </a:path>
              <a:tileRect r="-100000" b="-100000"/>
            </a:gradFill>
            <a:ln w="25400">
              <a:noFill/>
            </a:ln>
          </c:spPr>
          <c:invertIfNegative val="0"/>
          <c:xVal>
            <c:numRef>
              <c:f>'S16'!$U$13:$U$15</c:f>
              <c:numCache>
                <c:formatCode>General</c:formatCod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xVal>
          <c:yVal>
            <c:numRef>
              <c:f>'S16'!$W$13:$W$15</c:f>
              <c:numCache>
                <c:formatCode>General</c:formatCode>
                <c:ptCount val="3"/>
                <c:pt idx="0">
                  <c:v>14.0</c:v>
                </c:pt>
                <c:pt idx="1">
                  <c:v>13.0</c:v>
                </c:pt>
                <c:pt idx="2">
                  <c:v>12.0</c:v>
                </c:pt>
              </c:numCache>
            </c:numRef>
          </c:yVal>
          <c:bubbleSize>
            <c:numRef>
              <c:f>'S16'!$V$13:$V$15</c:f>
              <c:numCache>
                <c:formatCode>0.00</c:formatCode>
                <c:ptCount val="3"/>
                <c:pt idx="0">
                  <c:v>0.346299093655589</c:v>
                </c:pt>
                <c:pt idx="1">
                  <c:v>0.336197129909365</c:v>
                </c:pt>
                <c:pt idx="2">
                  <c:v>0.317503776435045</c:v>
                </c:pt>
              </c:numCache>
            </c:numRef>
          </c:bubbleSize>
          <c:bubble3D val="0"/>
        </c:ser>
        <c:ser>
          <c:idx val="4"/>
          <c:order val="4"/>
          <c:tx>
            <c:v>Washington</c:v>
          </c:tx>
          <c:spPr>
            <a:solidFill>
              <a:srgbClr val="660066"/>
            </a:solidFill>
            <a:ln w="25400">
              <a:noFill/>
            </a:ln>
          </c:spPr>
          <c:invertIfNegative val="0"/>
          <c:xVal>
            <c:numRef>
              <c:f>'S16'!$U$16:$U$18</c:f>
              <c:numCache>
                <c:formatCode>General</c:formatCod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xVal>
          <c:yVal>
            <c:numRef>
              <c:f>'S16'!$W$16:$W$18</c:f>
              <c:numCache>
                <c:formatCode>General</c:formatCode>
                <c:ptCount val="3"/>
                <c:pt idx="0">
                  <c:v>22.0</c:v>
                </c:pt>
                <c:pt idx="1">
                  <c:v>8.0</c:v>
                </c:pt>
                <c:pt idx="2">
                  <c:v>6.0</c:v>
                </c:pt>
              </c:numCache>
            </c:numRef>
          </c:yVal>
          <c:bubbleSize>
            <c:numRef>
              <c:f>'S16'!$V$16:$V$18</c:f>
              <c:numCache>
                <c:formatCode>0.00</c:formatCode>
                <c:ptCount val="3"/>
                <c:pt idx="0">
                  <c:v>0.623104145601618</c:v>
                </c:pt>
                <c:pt idx="1">
                  <c:v>0.207731474794164</c:v>
                </c:pt>
                <c:pt idx="2">
                  <c:v>0.169164379604218</c:v>
                </c:pt>
              </c:numCache>
            </c:numRef>
          </c:bubbleSize>
          <c:bubble3D val="0"/>
        </c:ser>
        <c:ser>
          <c:idx val="5"/>
          <c:order val="5"/>
          <c:tx>
            <c:v>Stanford</c:v>
          </c:tx>
          <c:spPr>
            <a:solidFill>
              <a:srgbClr val="820E12"/>
            </a:solidFill>
            <a:ln w="25400">
              <a:noFill/>
            </a:ln>
          </c:spPr>
          <c:invertIfNegative val="0"/>
          <c:xVal>
            <c:numRef>
              <c:f>'S16'!$U$19:$U$21</c:f>
              <c:numCache>
                <c:formatCode>General</c:formatCod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xVal>
          <c:yVal>
            <c:numRef>
              <c:f>'S16'!$W$19:$W$21</c:f>
              <c:numCache>
                <c:formatCode>General</c:formatCode>
                <c:ptCount val="3"/>
                <c:pt idx="0">
                  <c:v>19.0</c:v>
                </c:pt>
                <c:pt idx="1">
                  <c:v>15.0</c:v>
                </c:pt>
                <c:pt idx="2">
                  <c:v>5.0</c:v>
                </c:pt>
              </c:numCache>
            </c:numRef>
          </c:yVal>
          <c:bubbleSize>
            <c:numRef>
              <c:f>'S16'!$V$19:$V$21</c:f>
              <c:numCache>
                <c:formatCode>0.00</c:formatCode>
                <c:ptCount val="3"/>
                <c:pt idx="0">
                  <c:v>0.483593482966845</c:v>
                </c:pt>
                <c:pt idx="1">
                  <c:v>0.360373703999088</c:v>
                </c:pt>
                <c:pt idx="2">
                  <c:v>0.156032813034066</c:v>
                </c:pt>
              </c:numCache>
            </c:numRef>
          </c:bubbleSize>
          <c:bubble3D val="0"/>
        </c:ser>
        <c:ser>
          <c:idx val="6"/>
          <c:order val="6"/>
          <c:tx>
            <c:v>Purdue</c:v>
          </c:tx>
          <c:spPr>
            <a:solidFill>
              <a:srgbClr val="E3AA3E"/>
            </a:solidFill>
            <a:ln w="25400">
              <a:noFill/>
            </a:ln>
          </c:spPr>
          <c:invertIfNegative val="0"/>
          <c:xVal>
            <c:numRef>
              <c:f>'S16'!$U$22:$U$24</c:f>
              <c:numCache>
                <c:formatCode>General</c:formatCode>
                <c:ptCount val="3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</c:numCache>
            </c:numRef>
          </c:xVal>
          <c:yVal>
            <c:numRef>
              <c:f>'S16'!$W$22:$W$24</c:f>
              <c:numCache>
                <c:formatCode>General</c:formatCode>
                <c:ptCount val="3"/>
                <c:pt idx="0">
                  <c:v>21.0</c:v>
                </c:pt>
                <c:pt idx="1">
                  <c:v>11.0</c:v>
                </c:pt>
                <c:pt idx="2">
                  <c:v>7.0</c:v>
                </c:pt>
              </c:numCache>
            </c:numRef>
          </c:yVal>
          <c:bubbleSize>
            <c:numRef>
              <c:f>'S16'!$V$22:$V$24</c:f>
              <c:numCache>
                <c:formatCode>0.00</c:formatCode>
                <c:ptCount val="3"/>
                <c:pt idx="0">
                  <c:v>0.552042983881045</c:v>
                </c:pt>
                <c:pt idx="1">
                  <c:v>0.249968761714357</c:v>
                </c:pt>
                <c:pt idx="2">
                  <c:v>0.197988254404598</c:v>
                </c:pt>
              </c:numCache>
            </c:numRef>
          </c:bubbleSize>
          <c:bubble3D val="0"/>
        </c:ser>
        <c:ser>
          <c:idx val="7"/>
          <c:order val="7"/>
          <c:tx>
            <c:v>USC</c:v>
          </c:tx>
          <c:spPr>
            <a:solidFill>
              <a:srgbClr val="601311"/>
            </a:solidFill>
            <a:ln w="25400">
              <a:solidFill>
                <a:srgbClr val="601311"/>
              </a:solidFill>
            </a:ln>
          </c:spPr>
          <c:invertIfNegative val="0"/>
          <c:xVal>
            <c:numRef>
              <c:f>'S16'!$U$25:$U$27</c:f>
              <c:numCache>
                <c:formatCode>General</c:formatCode>
                <c:ptCount val="3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</c:numCache>
            </c:numRef>
          </c:xVal>
          <c:yVal>
            <c:numRef>
              <c:f>'S16'!$W$25:$W$27</c:f>
              <c:numCache>
                <c:formatCode>General</c:formatCode>
                <c:ptCount val="3"/>
                <c:pt idx="0">
                  <c:v>23.0</c:v>
                </c:pt>
                <c:pt idx="1">
                  <c:v>4.0</c:v>
                </c:pt>
                <c:pt idx="2">
                  <c:v>3.0</c:v>
                </c:pt>
              </c:numCache>
            </c:numRef>
          </c:yVal>
          <c:bubbleSize>
            <c:numRef>
              <c:f>'S16'!$V$25:$V$27</c:f>
              <c:numCache>
                <c:formatCode>0.00</c:formatCode>
                <c:ptCount val="3"/>
                <c:pt idx="0">
                  <c:v>0.76611076300188</c:v>
                </c:pt>
                <c:pt idx="1">
                  <c:v>0.131223791391526</c:v>
                </c:pt>
                <c:pt idx="2">
                  <c:v>0.102665445606594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09676840"/>
        <c:axId val="2109679896"/>
      </c:bubbleChart>
      <c:valAx>
        <c:axId val="210967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679896"/>
        <c:crosses val="autoZero"/>
        <c:crossBetween val="midCat"/>
      </c:valAx>
      <c:valAx>
        <c:axId val="210967989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096768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b="1" i="0">
              <a:latin typeface="Roboto Thi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-1</xdr:rowOff>
    </xdr:from>
    <xdr:to>
      <xdr:col>17</xdr:col>
      <xdr:colOff>254000</xdr:colOff>
      <xdr:row>40</xdr:row>
      <xdr:rowOff>118532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393700</xdr:colOff>
      <xdr:row>6</xdr:row>
      <xdr:rowOff>101600</xdr:rowOff>
    </xdr:from>
    <xdr:to>
      <xdr:col>36</xdr:col>
      <xdr:colOff>681566</xdr:colOff>
      <xdr:row>36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47"/>
  <sheetViews>
    <sheetView showRuler="0" topLeftCell="I1" workbookViewId="0">
      <selection activeCell="V5" sqref="V5"/>
    </sheetView>
  </sheetViews>
  <sheetFormatPr baseColWidth="10" defaultRowHeight="15" x14ac:dyDescent="0"/>
  <cols>
    <col min="17" max="17" width="3" customWidth="1"/>
    <col min="19" max="19" width="11.83203125" bestFit="1" customWidth="1"/>
  </cols>
  <sheetData>
    <row r="2" spans="2:24">
      <c r="C2" s="6" t="s">
        <v>0</v>
      </c>
      <c r="D2" s="6" t="s">
        <v>1</v>
      </c>
      <c r="E2" s="6" t="s">
        <v>2</v>
      </c>
      <c r="F2" s="7" t="s">
        <v>12</v>
      </c>
      <c r="G2" s="6" t="s">
        <v>3</v>
      </c>
      <c r="H2" s="6" t="s">
        <v>7</v>
      </c>
      <c r="I2" s="6" t="s">
        <v>4</v>
      </c>
      <c r="J2" s="6" t="s">
        <v>5</v>
      </c>
      <c r="K2" s="6" t="s">
        <v>6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2</v>
      </c>
      <c r="Q2" s="6"/>
      <c r="R2" s="6" t="s">
        <v>13</v>
      </c>
      <c r="S2" s="6" t="s">
        <v>34</v>
      </c>
      <c r="T2" s="6" t="s">
        <v>35</v>
      </c>
    </row>
    <row r="3" spans="2:24" ht="7" customHeight="1"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  <c r="O3" s="8"/>
      <c r="P3" s="8"/>
      <c r="Q3" s="5"/>
      <c r="R3" s="5"/>
    </row>
    <row r="4" spans="2:24" ht="16">
      <c r="B4" s="10" t="s">
        <v>14</v>
      </c>
      <c r="C4" s="1">
        <v>3</v>
      </c>
      <c r="D4" s="1">
        <v>7</v>
      </c>
      <c r="E4" s="1">
        <v>1</v>
      </c>
      <c r="F4" s="1">
        <v>12</v>
      </c>
      <c r="G4" s="4">
        <f>(D4-E4)/F4</f>
        <v>0.5</v>
      </c>
      <c r="H4" s="1">
        <v>0</v>
      </c>
      <c r="I4" s="1">
        <v>5</v>
      </c>
      <c r="J4" s="1">
        <v>0</v>
      </c>
      <c r="K4" s="1">
        <v>0</v>
      </c>
      <c r="L4" s="1">
        <v>11</v>
      </c>
      <c r="M4" s="1">
        <v>0</v>
      </c>
      <c r="N4" s="1">
        <v>0</v>
      </c>
      <c r="O4" s="1">
        <v>0</v>
      </c>
      <c r="P4">
        <f>E4+J4+K4+O4</f>
        <v>1</v>
      </c>
      <c r="R4" s="1">
        <v>0.222</v>
      </c>
      <c r="S4" s="11">
        <f>((D4-E4)+(I4-J4)-K4+(M4+(N4/2)-O4)+(L4*R4))/C4</f>
        <v>4.480666666666667</v>
      </c>
      <c r="T4">
        <v>3</v>
      </c>
    </row>
    <row r="5" spans="2:24" ht="16">
      <c r="B5" s="10" t="s">
        <v>15</v>
      </c>
      <c r="C5" s="1">
        <v>4</v>
      </c>
      <c r="D5" s="1">
        <v>18</v>
      </c>
      <c r="E5" s="1">
        <v>6</v>
      </c>
      <c r="F5" s="1">
        <v>44</v>
      </c>
      <c r="G5" s="4">
        <f t="shared" ref="G5:G33" si="0">(D5-E5)/F5</f>
        <v>0.27272727272727271</v>
      </c>
      <c r="H5" s="1">
        <v>1</v>
      </c>
      <c r="I5" s="1">
        <v>1</v>
      </c>
      <c r="J5" s="1">
        <v>4</v>
      </c>
      <c r="K5" s="1">
        <v>1</v>
      </c>
      <c r="L5" s="1">
        <v>18</v>
      </c>
      <c r="M5" s="1">
        <v>0</v>
      </c>
      <c r="N5" s="1">
        <v>4</v>
      </c>
      <c r="O5" s="1">
        <v>0</v>
      </c>
      <c r="P5">
        <f t="shared" ref="P5:P32" si="1">E5+J5+K5+O5</f>
        <v>11</v>
      </c>
      <c r="R5" s="1">
        <v>0.218</v>
      </c>
      <c r="S5" s="11">
        <f t="shared" ref="S5:S33" si="2">((D5-E5)+(I5-J5)-K5+(M5+(N5/2)-O5)+(L5*R5))/C5</f>
        <v>3.4809999999999999</v>
      </c>
      <c r="T5">
        <v>-2</v>
      </c>
      <c r="V5">
        <v>19</v>
      </c>
      <c r="W5" s="10" t="s">
        <v>27</v>
      </c>
      <c r="X5" s="11">
        <v>6.9773333333333332</v>
      </c>
    </row>
    <row r="6" spans="2:24" ht="16">
      <c r="B6" s="10" t="s">
        <v>16</v>
      </c>
      <c r="C6" s="1">
        <v>3</v>
      </c>
      <c r="D6" s="1">
        <v>9</v>
      </c>
      <c r="E6" s="1">
        <v>2</v>
      </c>
      <c r="F6" s="1">
        <v>20</v>
      </c>
      <c r="G6" s="4">
        <f t="shared" si="0"/>
        <v>0.35</v>
      </c>
      <c r="H6" s="1">
        <v>0</v>
      </c>
      <c r="I6" s="1">
        <v>0</v>
      </c>
      <c r="J6" s="1">
        <v>3</v>
      </c>
      <c r="K6" s="1">
        <v>0</v>
      </c>
      <c r="L6" s="1">
        <v>8</v>
      </c>
      <c r="M6" s="1">
        <v>0</v>
      </c>
      <c r="N6" s="1">
        <v>1</v>
      </c>
      <c r="O6" s="1">
        <v>0</v>
      </c>
      <c r="P6">
        <f t="shared" si="1"/>
        <v>5</v>
      </c>
      <c r="R6" s="1">
        <v>0.36599999999999999</v>
      </c>
      <c r="S6" s="11">
        <f t="shared" si="2"/>
        <v>2.476</v>
      </c>
      <c r="T6">
        <v>3</v>
      </c>
      <c r="V6">
        <v>8</v>
      </c>
      <c r="W6" s="10" t="s">
        <v>25</v>
      </c>
      <c r="X6" s="11">
        <v>6.0650000000000004</v>
      </c>
    </row>
    <row r="7" spans="2:24" ht="16">
      <c r="B7" s="10" t="s">
        <v>17</v>
      </c>
      <c r="C7" s="1">
        <v>4</v>
      </c>
      <c r="D7" s="1">
        <v>13</v>
      </c>
      <c r="E7" s="1">
        <v>9</v>
      </c>
      <c r="F7" s="1">
        <v>41</v>
      </c>
      <c r="G7" s="4">
        <f t="shared" si="0"/>
        <v>9.7560975609756101E-2</v>
      </c>
      <c r="H7" s="1">
        <v>2</v>
      </c>
      <c r="I7" s="1">
        <v>0</v>
      </c>
      <c r="J7" s="1">
        <v>1</v>
      </c>
      <c r="K7" s="1">
        <v>0</v>
      </c>
      <c r="L7" s="1">
        <v>19</v>
      </c>
      <c r="M7" s="1">
        <v>0</v>
      </c>
      <c r="N7" s="1">
        <v>0</v>
      </c>
      <c r="O7" s="1">
        <v>0</v>
      </c>
      <c r="P7">
        <f t="shared" si="1"/>
        <v>10</v>
      </c>
      <c r="R7" s="1">
        <v>0.24199999999999999</v>
      </c>
      <c r="S7" s="11">
        <f t="shared" si="2"/>
        <v>1.8995</v>
      </c>
      <c r="T7">
        <v>2</v>
      </c>
      <c r="W7" s="10" t="s">
        <v>24</v>
      </c>
      <c r="X7" s="11">
        <v>6.0146666666666668</v>
      </c>
    </row>
    <row r="8" spans="2:24" ht="16">
      <c r="B8" s="10" t="s">
        <v>18</v>
      </c>
      <c r="C8" s="1">
        <v>3</v>
      </c>
      <c r="D8" s="1">
        <v>9</v>
      </c>
      <c r="E8" s="1">
        <v>2</v>
      </c>
      <c r="F8" s="1">
        <v>21</v>
      </c>
      <c r="G8" s="4">
        <f t="shared" si="0"/>
        <v>0.33333333333333331</v>
      </c>
      <c r="H8" s="1">
        <v>2</v>
      </c>
      <c r="I8" s="1">
        <v>1</v>
      </c>
      <c r="J8" s="1">
        <v>2</v>
      </c>
      <c r="K8" s="1">
        <v>0</v>
      </c>
      <c r="L8" s="1">
        <v>7</v>
      </c>
      <c r="M8" s="1">
        <v>1</v>
      </c>
      <c r="N8" s="1">
        <v>2</v>
      </c>
      <c r="O8" s="1">
        <v>2</v>
      </c>
      <c r="P8">
        <f t="shared" si="1"/>
        <v>6</v>
      </c>
      <c r="R8" s="1">
        <v>0.28999999999999998</v>
      </c>
      <c r="S8" s="11">
        <f t="shared" si="2"/>
        <v>2.6766666666666663</v>
      </c>
      <c r="T8">
        <v>3</v>
      </c>
      <c r="W8" s="10" t="s">
        <v>29</v>
      </c>
      <c r="X8" s="11">
        <v>5.8633333333333333</v>
      </c>
    </row>
    <row r="9" spans="2:24" ht="16">
      <c r="B9" s="10" t="s">
        <v>19</v>
      </c>
      <c r="C9" s="1">
        <v>4</v>
      </c>
      <c r="D9" s="1">
        <v>19</v>
      </c>
      <c r="E9" s="1">
        <v>10</v>
      </c>
      <c r="F9" s="1">
        <v>46</v>
      </c>
      <c r="G9" s="4">
        <f t="shared" si="0"/>
        <v>0.19565217391304349</v>
      </c>
      <c r="H9" s="1">
        <v>3</v>
      </c>
      <c r="I9" s="1">
        <v>0</v>
      </c>
      <c r="J9" s="1">
        <v>3</v>
      </c>
      <c r="K9" s="1">
        <v>0</v>
      </c>
      <c r="L9" s="1">
        <v>17</v>
      </c>
      <c r="M9" s="1">
        <v>1</v>
      </c>
      <c r="N9" s="1">
        <v>0</v>
      </c>
      <c r="O9" s="1">
        <v>1</v>
      </c>
      <c r="P9">
        <f t="shared" si="1"/>
        <v>14</v>
      </c>
      <c r="R9" s="1">
        <v>0.24299999999999999</v>
      </c>
      <c r="S9" s="11">
        <f t="shared" si="2"/>
        <v>2.5327500000000001</v>
      </c>
      <c r="T9">
        <v>2</v>
      </c>
      <c r="V9">
        <v>16</v>
      </c>
      <c r="W9" s="10" t="s">
        <v>26</v>
      </c>
      <c r="X9" s="11">
        <v>5.806</v>
      </c>
    </row>
    <row r="10" spans="2:24" ht="16">
      <c r="B10" s="10" t="s">
        <v>20</v>
      </c>
      <c r="C10" s="1">
        <v>3</v>
      </c>
      <c r="D10" s="1">
        <v>12</v>
      </c>
      <c r="E10" s="1">
        <v>6</v>
      </c>
      <c r="F10" s="1">
        <v>35</v>
      </c>
      <c r="G10" s="4">
        <f t="shared" si="0"/>
        <v>0.17142857142857143</v>
      </c>
      <c r="H10" s="1">
        <v>2</v>
      </c>
      <c r="I10" s="1">
        <v>1</v>
      </c>
      <c r="J10" s="1">
        <v>0</v>
      </c>
      <c r="K10" s="1">
        <v>0</v>
      </c>
      <c r="L10" s="1">
        <v>17</v>
      </c>
      <c r="M10" s="1">
        <v>0</v>
      </c>
      <c r="N10" s="1">
        <v>1</v>
      </c>
      <c r="O10" s="1">
        <v>0</v>
      </c>
      <c r="P10">
        <f t="shared" si="1"/>
        <v>6</v>
      </c>
      <c r="R10" s="1">
        <v>0.20799999999999999</v>
      </c>
      <c r="S10" s="11">
        <f t="shared" si="2"/>
        <v>3.6786666666666665</v>
      </c>
      <c r="T10">
        <v>3</v>
      </c>
      <c r="W10" s="10" t="s">
        <v>31</v>
      </c>
      <c r="X10" s="11">
        <v>5.4666666666666659</v>
      </c>
    </row>
    <row r="11" spans="2:24" ht="16">
      <c r="B11" s="10" t="s">
        <v>21</v>
      </c>
      <c r="C11" s="1">
        <v>3</v>
      </c>
      <c r="D11" s="1">
        <v>16</v>
      </c>
      <c r="E11" s="1">
        <v>2</v>
      </c>
      <c r="F11" s="1">
        <v>33</v>
      </c>
      <c r="G11" s="4">
        <f t="shared" si="0"/>
        <v>0.42424242424242425</v>
      </c>
      <c r="H11" s="1">
        <v>2</v>
      </c>
      <c r="I11" s="1">
        <v>1</v>
      </c>
      <c r="J11" s="1">
        <v>4</v>
      </c>
      <c r="K11" s="1">
        <v>0</v>
      </c>
      <c r="L11" s="1">
        <v>7</v>
      </c>
      <c r="M11" s="1">
        <v>1</v>
      </c>
      <c r="N11" s="1">
        <v>0</v>
      </c>
      <c r="O11" s="1">
        <v>0</v>
      </c>
      <c r="P11">
        <f t="shared" si="1"/>
        <v>6</v>
      </c>
      <c r="R11" s="1">
        <v>0.29299999999999998</v>
      </c>
      <c r="S11" s="11">
        <f t="shared" si="2"/>
        <v>4.6836666666666664</v>
      </c>
      <c r="T11">
        <v>3</v>
      </c>
      <c r="W11" s="10" t="s">
        <v>23</v>
      </c>
      <c r="X11" s="11">
        <v>5.4210000000000003</v>
      </c>
    </row>
    <row r="12" spans="2:24" ht="16">
      <c r="B12" s="10" t="s">
        <v>22</v>
      </c>
      <c r="C12" s="1">
        <v>5</v>
      </c>
      <c r="D12" s="1">
        <v>26</v>
      </c>
      <c r="E12" s="1">
        <v>8</v>
      </c>
      <c r="F12" s="1">
        <v>66</v>
      </c>
      <c r="G12" s="4">
        <f t="shared" si="0"/>
        <v>0.27272727272727271</v>
      </c>
      <c r="H12" s="1">
        <v>1</v>
      </c>
      <c r="I12" s="1">
        <v>0</v>
      </c>
      <c r="J12" s="1">
        <v>3</v>
      </c>
      <c r="K12" s="1">
        <v>1</v>
      </c>
      <c r="L12" s="1">
        <v>23</v>
      </c>
      <c r="M12" s="1">
        <v>1</v>
      </c>
      <c r="N12" s="1">
        <v>0</v>
      </c>
      <c r="O12" s="1">
        <v>0</v>
      </c>
      <c r="P12">
        <f t="shared" si="1"/>
        <v>12</v>
      </c>
      <c r="R12" s="1">
        <v>0.223</v>
      </c>
      <c r="S12" s="11">
        <f t="shared" si="2"/>
        <v>4.0258000000000003</v>
      </c>
      <c r="T12">
        <v>-1</v>
      </c>
      <c r="V12">
        <v>23</v>
      </c>
      <c r="W12" s="10" t="s">
        <v>26</v>
      </c>
      <c r="X12" s="11">
        <v>5.2384000000000004</v>
      </c>
    </row>
    <row r="13" spans="2:24" ht="16">
      <c r="B13" s="10" t="s">
        <v>23</v>
      </c>
      <c r="C13" s="1">
        <v>4</v>
      </c>
      <c r="D13" s="1">
        <v>25</v>
      </c>
      <c r="E13" s="1">
        <v>4</v>
      </c>
      <c r="F13" s="1">
        <v>48</v>
      </c>
      <c r="G13" s="4">
        <f t="shared" si="0"/>
        <v>0.4375</v>
      </c>
      <c r="H13" s="1">
        <v>1</v>
      </c>
      <c r="I13" s="1">
        <v>0</v>
      </c>
      <c r="J13" s="1">
        <v>3</v>
      </c>
      <c r="K13" s="1">
        <v>0</v>
      </c>
      <c r="L13" s="1">
        <v>12</v>
      </c>
      <c r="M13" s="1">
        <v>0</v>
      </c>
      <c r="N13" s="1">
        <v>0</v>
      </c>
      <c r="O13" s="1">
        <v>0</v>
      </c>
      <c r="P13">
        <f t="shared" si="1"/>
        <v>7</v>
      </c>
      <c r="R13" s="1">
        <v>0.307</v>
      </c>
      <c r="S13" s="11">
        <f t="shared" si="2"/>
        <v>5.4210000000000003</v>
      </c>
      <c r="T13">
        <v>2</v>
      </c>
      <c r="V13">
        <v>16</v>
      </c>
      <c r="W13" s="10" t="s">
        <v>28</v>
      </c>
      <c r="X13" s="11">
        <v>5.1406666666666672</v>
      </c>
    </row>
    <row r="14" spans="2:24" ht="16">
      <c r="B14" s="10" t="s">
        <v>24</v>
      </c>
      <c r="C14" s="1">
        <v>3</v>
      </c>
      <c r="D14" s="1">
        <v>10</v>
      </c>
      <c r="E14" s="1">
        <v>1</v>
      </c>
      <c r="F14" s="1">
        <v>26</v>
      </c>
      <c r="G14" s="4">
        <f t="shared" si="0"/>
        <v>0.34615384615384615</v>
      </c>
      <c r="H14" s="1">
        <v>0</v>
      </c>
      <c r="I14" s="1">
        <v>2</v>
      </c>
      <c r="J14" s="1">
        <v>2</v>
      </c>
      <c r="K14" s="1">
        <v>0</v>
      </c>
      <c r="L14" s="1">
        <v>15</v>
      </c>
      <c r="M14" s="1">
        <v>0</v>
      </c>
      <c r="N14" s="1">
        <v>2</v>
      </c>
      <c r="O14" s="1">
        <v>0</v>
      </c>
      <c r="P14">
        <f t="shared" si="1"/>
        <v>3</v>
      </c>
      <c r="R14" s="1">
        <v>0.255</v>
      </c>
      <c r="S14" s="11">
        <f t="shared" si="2"/>
        <v>4.6083333333333334</v>
      </c>
      <c r="T14">
        <v>3</v>
      </c>
      <c r="V14">
        <v>17</v>
      </c>
      <c r="W14" s="10" t="s">
        <v>27</v>
      </c>
      <c r="X14" s="11">
        <v>4.8091999999999997</v>
      </c>
    </row>
    <row r="15" spans="2:24" ht="16">
      <c r="B15" s="10" t="s">
        <v>25</v>
      </c>
      <c r="C15" s="1">
        <v>3</v>
      </c>
      <c r="D15" s="1">
        <v>21</v>
      </c>
      <c r="E15" s="1">
        <v>3</v>
      </c>
      <c r="F15" s="1">
        <v>40</v>
      </c>
      <c r="G15" s="4">
        <f t="shared" si="0"/>
        <v>0.45</v>
      </c>
      <c r="H15" s="1">
        <v>0</v>
      </c>
      <c r="I15" s="1">
        <v>1</v>
      </c>
      <c r="J15" s="1">
        <v>2</v>
      </c>
      <c r="K15" s="1">
        <v>0</v>
      </c>
      <c r="L15" s="1">
        <v>7</v>
      </c>
      <c r="M15" s="1">
        <v>0</v>
      </c>
      <c r="N15" s="1">
        <v>1</v>
      </c>
      <c r="O15" s="1">
        <v>2</v>
      </c>
      <c r="P15">
        <f t="shared" si="1"/>
        <v>7</v>
      </c>
      <c r="R15" s="1">
        <v>0.38500000000000001</v>
      </c>
      <c r="S15" s="11">
        <f t="shared" si="2"/>
        <v>6.0650000000000004</v>
      </c>
      <c r="T15">
        <v>3</v>
      </c>
      <c r="V15">
        <v>17</v>
      </c>
      <c r="W15" s="10" t="s">
        <v>21</v>
      </c>
      <c r="X15" s="11">
        <v>4.6836666666666664</v>
      </c>
    </row>
    <row r="16" spans="2:24" ht="16">
      <c r="B16" s="10" t="s">
        <v>26</v>
      </c>
      <c r="C16" s="1">
        <v>5</v>
      </c>
      <c r="D16" s="1">
        <v>29</v>
      </c>
      <c r="E16" s="1">
        <v>7</v>
      </c>
      <c r="F16" s="1">
        <v>56</v>
      </c>
      <c r="G16" s="4">
        <f t="shared" si="0"/>
        <v>0.39285714285714285</v>
      </c>
      <c r="H16" s="1">
        <v>1</v>
      </c>
      <c r="I16" s="1">
        <v>1</v>
      </c>
      <c r="J16" s="1">
        <v>3</v>
      </c>
      <c r="K16" s="1">
        <v>1</v>
      </c>
      <c r="L16" s="1">
        <v>22</v>
      </c>
      <c r="M16" s="1">
        <v>2</v>
      </c>
      <c r="N16" s="1">
        <v>2</v>
      </c>
      <c r="O16" s="1">
        <v>1</v>
      </c>
      <c r="P16">
        <f t="shared" si="1"/>
        <v>12</v>
      </c>
      <c r="R16" s="1">
        <v>0.23599999999999999</v>
      </c>
      <c r="S16" s="11">
        <f t="shared" si="2"/>
        <v>5.2384000000000004</v>
      </c>
      <c r="T16">
        <v>1</v>
      </c>
      <c r="V16">
        <v>24</v>
      </c>
      <c r="W16" s="10" t="s">
        <v>24</v>
      </c>
      <c r="X16" s="11">
        <v>4.6083333333333334</v>
      </c>
    </row>
    <row r="17" spans="2:24" ht="16">
      <c r="B17" s="10" t="s">
        <v>27</v>
      </c>
      <c r="C17" s="1">
        <v>5</v>
      </c>
      <c r="D17" s="1">
        <v>23</v>
      </c>
      <c r="E17" s="1">
        <v>3</v>
      </c>
      <c r="F17" s="1">
        <v>49</v>
      </c>
      <c r="G17" s="4">
        <f t="shared" si="0"/>
        <v>0.40816326530612246</v>
      </c>
      <c r="H17" s="1">
        <v>3</v>
      </c>
      <c r="I17" s="1">
        <v>1</v>
      </c>
      <c r="J17" s="1">
        <v>1</v>
      </c>
      <c r="K17" s="1">
        <v>0</v>
      </c>
      <c r="L17" s="1">
        <v>17</v>
      </c>
      <c r="M17" s="1">
        <v>1</v>
      </c>
      <c r="N17" s="1">
        <v>0</v>
      </c>
      <c r="O17" s="1">
        <v>1</v>
      </c>
      <c r="P17">
        <f t="shared" si="1"/>
        <v>5</v>
      </c>
      <c r="R17" s="1">
        <v>0.23799999999999999</v>
      </c>
      <c r="S17" s="11">
        <f t="shared" si="2"/>
        <v>4.8091999999999997</v>
      </c>
      <c r="T17">
        <v>1</v>
      </c>
      <c r="V17">
        <v>24</v>
      </c>
      <c r="W17" s="10" t="s">
        <v>32</v>
      </c>
      <c r="X17" s="11">
        <v>4.5475000000000003</v>
      </c>
    </row>
    <row r="18" spans="2:24" ht="16">
      <c r="B18" s="10" t="s">
        <v>28</v>
      </c>
      <c r="C18" s="1">
        <v>4</v>
      </c>
      <c r="D18" s="1">
        <v>20</v>
      </c>
      <c r="E18" s="1">
        <v>5</v>
      </c>
      <c r="F18" s="1">
        <v>45</v>
      </c>
      <c r="G18" s="4">
        <f t="shared" si="0"/>
        <v>0.33333333333333331</v>
      </c>
      <c r="H18" s="1">
        <v>2</v>
      </c>
      <c r="I18" s="1">
        <v>0</v>
      </c>
      <c r="J18" s="1">
        <v>2</v>
      </c>
      <c r="K18" s="1">
        <v>0</v>
      </c>
      <c r="L18" s="1">
        <v>12</v>
      </c>
      <c r="M18" s="1">
        <v>1</v>
      </c>
      <c r="N18" s="1">
        <v>1</v>
      </c>
      <c r="O18" s="1">
        <v>0</v>
      </c>
      <c r="P18">
        <f t="shared" si="1"/>
        <v>7</v>
      </c>
      <c r="R18" s="1">
        <v>0.25800000000000001</v>
      </c>
      <c r="S18" s="11">
        <f t="shared" si="2"/>
        <v>4.399</v>
      </c>
      <c r="T18">
        <v>-2</v>
      </c>
      <c r="W18" s="10" t="s">
        <v>14</v>
      </c>
      <c r="X18" s="11">
        <v>4.480666666666667</v>
      </c>
    </row>
    <row r="19" spans="2:24" ht="16">
      <c r="B19" s="10" t="s">
        <v>29</v>
      </c>
      <c r="C19" s="1">
        <v>3</v>
      </c>
      <c r="D19" s="1">
        <v>11</v>
      </c>
      <c r="E19" s="1">
        <v>3</v>
      </c>
      <c r="F19" s="1">
        <v>24</v>
      </c>
      <c r="G19" s="4">
        <f t="shared" si="0"/>
        <v>0.33333333333333331</v>
      </c>
      <c r="H19" s="1">
        <v>1</v>
      </c>
      <c r="I19" s="1">
        <v>1</v>
      </c>
      <c r="J19" s="1">
        <v>2</v>
      </c>
      <c r="K19" s="1">
        <v>0</v>
      </c>
      <c r="L19" s="1">
        <v>7</v>
      </c>
      <c r="M19" s="1">
        <v>0</v>
      </c>
      <c r="N19" s="1">
        <v>1</v>
      </c>
      <c r="O19" s="1">
        <v>1</v>
      </c>
      <c r="P19">
        <f t="shared" si="1"/>
        <v>6</v>
      </c>
      <c r="R19" s="1">
        <v>0.36</v>
      </c>
      <c r="S19" s="11">
        <f t="shared" si="2"/>
        <v>3.0066666666666664</v>
      </c>
      <c r="T19">
        <v>3</v>
      </c>
      <c r="V19">
        <v>7</v>
      </c>
      <c r="W19" s="10" t="s">
        <v>28</v>
      </c>
      <c r="X19" s="11">
        <v>4.399</v>
      </c>
    </row>
    <row r="20" spans="2:24" ht="16">
      <c r="B20" s="10" t="s">
        <v>30</v>
      </c>
      <c r="C20" s="1">
        <v>4</v>
      </c>
      <c r="D20" s="1">
        <v>15</v>
      </c>
      <c r="E20" s="1">
        <v>3</v>
      </c>
      <c r="F20" s="1">
        <v>29</v>
      </c>
      <c r="G20" s="4">
        <f t="shared" si="0"/>
        <v>0.41379310344827586</v>
      </c>
      <c r="H20" s="1">
        <v>1</v>
      </c>
      <c r="I20" s="1">
        <v>1</v>
      </c>
      <c r="J20" s="1">
        <v>2</v>
      </c>
      <c r="K20" s="1">
        <v>1</v>
      </c>
      <c r="L20" s="1">
        <v>9</v>
      </c>
      <c r="M20" s="1">
        <v>1</v>
      </c>
      <c r="N20" s="1">
        <v>1</v>
      </c>
      <c r="O20" s="1">
        <v>1</v>
      </c>
      <c r="P20">
        <f t="shared" si="1"/>
        <v>7</v>
      </c>
      <c r="R20" s="1">
        <v>0.26900000000000002</v>
      </c>
      <c r="S20" s="11">
        <f t="shared" si="2"/>
        <v>3.2302499999999998</v>
      </c>
      <c r="T20">
        <v>-2</v>
      </c>
      <c r="W20" s="10" t="s">
        <v>23</v>
      </c>
      <c r="X20" s="11">
        <v>4.0936000000000003</v>
      </c>
    </row>
    <row r="21" spans="2:24" ht="16">
      <c r="B21" s="10" t="s">
        <v>31</v>
      </c>
      <c r="C21" s="1">
        <v>3</v>
      </c>
      <c r="D21" s="1">
        <v>11</v>
      </c>
      <c r="E21" s="1">
        <v>4</v>
      </c>
      <c r="F21" s="1">
        <v>28</v>
      </c>
      <c r="G21" s="4">
        <f t="shared" si="0"/>
        <v>0.25</v>
      </c>
      <c r="H21" s="1">
        <v>2</v>
      </c>
      <c r="I21" s="1">
        <v>3</v>
      </c>
      <c r="J21" s="1">
        <v>2</v>
      </c>
      <c r="K21" s="1">
        <v>1</v>
      </c>
      <c r="L21" s="1">
        <v>6</v>
      </c>
      <c r="M21" s="1">
        <v>1</v>
      </c>
      <c r="N21" s="1">
        <v>2</v>
      </c>
      <c r="O21" s="1">
        <v>0</v>
      </c>
      <c r="P21">
        <f t="shared" si="1"/>
        <v>7</v>
      </c>
      <c r="R21" s="1">
        <v>0.38800000000000001</v>
      </c>
      <c r="S21" s="11">
        <f t="shared" si="2"/>
        <v>3.7759999999999998</v>
      </c>
      <c r="T21">
        <v>3</v>
      </c>
      <c r="V21">
        <v>6</v>
      </c>
      <c r="W21" s="10" t="s">
        <v>22</v>
      </c>
      <c r="X21" s="11">
        <v>4.0258000000000003</v>
      </c>
    </row>
    <row r="22" spans="2:24" ht="16">
      <c r="B22" s="10" t="s">
        <v>32</v>
      </c>
      <c r="C22" s="2">
        <v>4</v>
      </c>
      <c r="D22" s="2">
        <v>19</v>
      </c>
      <c r="E22" s="2">
        <v>4</v>
      </c>
      <c r="F22" s="2">
        <v>37</v>
      </c>
      <c r="G22" s="4">
        <f t="shared" si="0"/>
        <v>0.40540540540540543</v>
      </c>
      <c r="H22" s="2">
        <v>1</v>
      </c>
      <c r="I22" s="2">
        <v>0</v>
      </c>
      <c r="J22" s="2">
        <v>1</v>
      </c>
      <c r="K22" s="2">
        <v>0</v>
      </c>
      <c r="L22" s="2">
        <v>10</v>
      </c>
      <c r="M22" s="2">
        <v>0</v>
      </c>
      <c r="N22" s="2">
        <v>2</v>
      </c>
      <c r="O22" s="2">
        <v>0</v>
      </c>
      <c r="P22">
        <f t="shared" si="1"/>
        <v>5</v>
      </c>
      <c r="R22" s="2">
        <v>0.31900000000000001</v>
      </c>
      <c r="S22" s="11">
        <f t="shared" si="2"/>
        <v>4.5475000000000003</v>
      </c>
      <c r="T22">
        <v>2</v>
      </c>
      <c r="W22" s="10" t="s">
        <v>31</v>
      </c>
      <c r="X22" s="11">
        <v>3.7759999999999998</v>
      </c>
    </row>
    <row r="23" spans="2:24" ht="16">
      <c r="B23" s="10" t="s">
        <v>24</v>
      </c>
      <c r="C23" s="1">
        <v>3</v>
      </c>
      <c r="D23" s="1">
        <v>15</v>
      </c>
      <c r="E23" s="1">
        <v>1</v>
      </c>
      <c r="F23" s="1">
        <v>36</v>
      </c>
      <c r="G23" s="4">
        <f t="shared" si="0"/>
        <v>0.3888888888888889</v>
      </c>
      <c r="H23" s="1">
        <v>1</v>
      </c>
      <c r="I23" s="1">
        <v>0</v>
      </c>
      <c r="J23" s="1">
        <v>1</v>
      </c>
      <c r="K23" s="1">
        <v>0</v>
      </c>
      <c r="L23" s="1">
        <v>8</v>
      </c>
      <c r="M23" s="1">
        <v>1</v>
      </c>
      <c r="N23" s="1">
        <v>3</v>
      </c>
      <c r="O23" s="1">
        <v>0</v>
      </c>
      <c r="P23">
        <f t="shared" si="1"/>
        <v>2</v>
      </c>
      <c r="R23" s="1">
        <v>0.318</v>
      </c>
      <c r="S23" s="11">
        <f t="shared" si="2"/>
        <v>6.0146666666666668</v>
      </c>
      <c r="T23">
        <v>3</v>
      </c>
      <c r="W23" s="10" t="s">
        <v>20</v>
      </c>
      <c r="X23" s="11">
        <v>3.6786666666666665</v>
      </c>
    </row>
    <row r="24" spans="2:24" ht="16">
      <c r="B24" s="10" t="s">
        <v>23</v>
      </c>
      <c r="C24" s="1">
        <v>5</v>
      </c>
      <c r="D24" s="1">
        <v>21</v>
      </c>
      <c r="E24" s="1">
        <v>6</v>
      </c>
      <c r="F24" s="1">
        <v>47</v>
      </c>
      <c r="G24" s="4">
        <f t="shared" si="0"/>
        <v>0.31914893617021278</v>
      </c>
      <c r="H24" s="1">
        <v>4</v>
      </c>
      <c r="I24" s="1">
        <v>1</v>
      </c>
      <c r="J24" s="1">
        <v>2</v>
      </c>
      <c r="K24" s="1">
        <v>0</v>
      </c>
      <c r="L24" s="1">
        <v>16</v>
      </c>
      <c r="M24" s="1">
        <v>0</v>
      </c>
      <c r="N24" s="1">
        <v>5</v>
      </c>
      <c r="O24" s="1">
        <v>0</v>
      </c>
      <c r="P24">
        <f t="shared" si="1"/>
        <v>8</v>
      </c>
      <c r="R24" s="1">
        <v>0.248</v>
      </c>
      <c r="S24" s="11">
        <f t="shared" si="2"/>
        <v>4.0936000000000003</v>
      </c>
      <c r="T24">
        <v>1</v>
      </c>
      <c r="W24" s="10" t="s">
        <v>15</v>
      </c>
      <c r="X24" s="11">
        <v>3.4809999999999999</v>
      </c>
    </row>
    <row r="25" spans="2:24" ht="16">
      <c r="B25" s="10" t="s">
        <v>26</v>
      </c>
      <c r="C25" s="1">
        <v>4</v>
      </c>
      <c r="D25" s="1">
        <v>21</v>
      </c>
      <c r="E25" s="1">
        <v>3</v>
      </c>
      <c r="F25" s="1">
        <v>41</v>
      </c>
      <c r="G25" s="4">
        <f t="shared" si="0"/>
        <v>0.43902439024390244</v>
      </c>
      <c r="H25" s="1">
        <v>1</v>
      </c>
      <c r="I25" s="1">
        <v>1</v>
      </c>
      <c r="J25" s="1">
        <v>0</v>
      </c>
      <c r="K25" s="1">
        <v>0</v>
      </c>
      <c r="L25" s="1">
        <v>13</v>
      </c>
      <c r="M25" s="1">
        <v>0</v>
      </c>
      <c r="N25" s="1">
        <v>2</v>
      </c>
      <c r="O25" s="1">
        <v>0</v>
      </c>
      <c r="P25">
        <f t="shared" si="1"/>
        <v>3</v>
      </c>
      <c r="R25" s="1">
        <v>0.248</v>
      </c>
      <c r="S25" s="11">
        <f t="shared" si="2"/>
        <v>5.806</v>
      </c>
      <c r="T25">
        <v>2</v>
      </c>
      <c r="V25">
        <v>25</v>
      </c>
      <c r="W25" s="10" t="s">
        <v>30</v>
      </c>
      <c r="X25" s="11">
        <v>3.2302499999999998</v>
      </c>
    </row>
    <row r="26" spans="2:24" ht="16">
      <c r="B26" s="10" t="s">
        <v>25</v>
      </c>
      <c r="C26" s="1">
        <v>5</v>
      </c>
      <c r="D26" s="1">
        <v>23</v>
      </c>
      <c r="E26" s="1">
        <v>9</v>
      </c>
      <c r="F26" s="1">
        <v>56</v>
      </c>
      <c r="G26" s="4">
        <f t="shared" si="0"/>
        <v>0.25</v>
      </c>
      <c r="H26" s="1">
        <v>2</v>
      </c>
      <c r="I26" s="1">
        <v>0</v>
      </c>
      <c r="J26" s="1">
        <v>3</v>
      </c>
      <c r="K26" s="1">
        <v>0</v>
      </c>
      <c r="L26" s="1">
        <v>18</v>
      </c>
      <c r="M26" s="1">
        <v>0</v>
      </c>
      <c r="N26" s="1">
        <v>3</v>
      </c>
      <c r="O26" s="1">
        <v>1</v>
      </c>
      <c r="P26">
        <f t="shared" si="1"/>
        <v>13</v>
      </c>
      <c r="R26" s="1">
        <v>0.254</v>
      </c>
      <c r="S26" s="11">
        <f t="shared" si="2"/>
        <v>3.2143999999999999</v>
      </c>
      <c r="T26">
        <v>1</v>
      </c>
      <c r="V26">
        <v>9</v>
      </c>
      <c r="W26" s="10" t="s">
        <v>25</v>
      </c>
      <c r="X26" s="11">
        <v>3.2143999999999999</v>
      </c>
    </row>
    <row r="27" spans="2:24" ht="16">
      <c r="B27" s="10" t="s">
        <v>28</v>
      </c>
      <c r="C27" s="1">
        <v>3</v>
      </c>
      <c r="D27" s="1">
        <v>14</v>
      </c>
      <c r="E27" s="1">
        <v>2</v>
      </c>
      <c r="F27" s="1">
        <v>28</v>
      </c>
      <c r="G27" s="4">
        <f t="shared" si="0"/>
        <v>0.42857142857142855</v>
      </c>
      <c r="H27" s="1">
        <v>1</v>
      </c>
      <c r="I27" s="1">
        <v>2</v>
      </c>
      <c r="J27" s="1">
        <v>3</v>
      </c>
      <c r="K27" s="1">
        <v>1</v>
      </c>
      <c r="L27" s="1">
        <v>11</v>
      </c>
      <c r="M27" s="1">
        <v>0</v>
      </c>
      <c r="N27" s="1">
        <v>2</v>
      </c>
      <c r="O27" s="1">
        <v>0</v>
      </c>
      <c r="P27">
        <f t="shared" si="1"/>
        <v>6</v>
      </c>
      <c r="R27" s="1">
        <v>0.40200000000000002</v>
      </c>
      <c r="S27" s="11">
        <f t="shared" si="2"/>
        <v>5.1406666666666672</v>
      </c>
      <c r="T27">
        <v>3</v>
      </c>
      <c r="W27" s="10" t="s">
        <v>29</v>
      </c>
      <c r="X27" s="11">
        <v>3.0066666666666664</v>
      </c>
    </row>
    <row r="28" spans="2:24" ht="16">
      <c r="B28" s="10" t="s">
        <v>27</v>
      </c>
      <c r="C28" s="2">
        <v>3</v>
      </c>
      <c r="D28" s="1">
        <v>21</v>
      </c>
      <c r="E28" s="1">
        <v>7</v>
      </c>
      <c r="F28" s="1">
        <v>51</v>
      </c>
      <c r="G28" s="4">
        <f t="shared" si="0"/>
        <v>0.27450980392156865</v>
      </c>
      <c r="H28" s="1">
        <v>0</v>
      </c>
      <c r="I28" s="1">
        <v>2</v>
      </c>
      <c r="J28" s="1">
        <v>2</v>
      </c>
      <c r="K28" s="1">
        <v>0</v>
      </c>
      <c r="L28" s="1">
        <v>12</v>
      </c>
      <c r="M28" s="1">
        <v>1</v>
      </c>
      <c r="N28" s="1">
        <v>5</v>
      </c>
      <c r="O28" s="1">
        <v>0</v>
      </c>
      <c r="P28">
        <f t="shared" si="1"/>
        <v>9</v>
      </c>
      <c r="R28" s="1">
        <v>0.28599999999999998</v>
      </c>
      <c r="S28" s="11">
        <f t="shared" si="2"/>
        <v>6.9773333333333332</v>
      </c>
      <c r="T28">
        <v>2</v>
      </c>
      <c r="V28">
        <v>2</v>
      </c>
      <c r="W28" s="10" t="s">
        <v>33</v>
      </c>
      <c r="X28" s="11">
        <v>2.6785000000000001</v>
      </c>
    </row>
    <row r="29" spans="2:24" ht="16">
      <c r="B29" s="10" t="s">
        <v>30</v>
      </c>
      <c r="C29" s="1">
        <v>3</v>
      </c>
      <c r="D29" s="1">
        <v>11</v>
      </c>
      <c r="E29" s="1">
        <v>7</v>
      </c>
      <c r="F29" s="1">
        <v>33</v>
      </c>
      <c r="G29" s="4">
        <f t="shared" si="0"/>
        <v>0.12121212121212122</v>
      </c>
      <c r="H29" s="1">
        <v>1</v>
      </c>
      <c r="I29" s="1">
        <v>0</v>
      </c>
      <c r="J29" s="1">
        <v>0</v>
      </c>
      <c r="K29" s="1">
        <v>1</v>
      </c>
      <c r="L29" s="1">
        <v>10</v>
      </c>
      <c r="M29" s="1">
        <v>0</v>
      </c>
      <c r="N29" s="1">
        <v>1</v>
      </c>
      <c r="O29" s="1">
        <v>0</v>
      </c>
      <c r="P29">
        <f t="shared" si="1"/>
        <v>8</v>
      </c>
      <c r="R29" s="1">
        <v>0.13600000000000001</v>
      </c>
      <c r="S29" s="11">
        <f t="shared" si="2"/>
        <v>1.62</v>
      </c>
      <c r="T29">
        <v>-3</v>
      </c>
      <c r="W29" s="10" t="s">
        <v>18</v>
      </c>
      <c r="X29" s="11">
        <v>2.6766666666666663</v>
      </c>
    </row>
    <row r="30" spans="2:24" ht="16">
      <c r="B30" s="10" t="s">
        <v>29</v>
      </c>
      <c r="C30" s="1">
        <v>3</v>
      </c>
      <c r="D30" s="1">
        <v>15</v>
      </c>
      <c r="E30" s="1">
        <v>2</v>
      </c>
      <c r="F30" s="1">
        <v>29</v>
      </c>
      <c r="G30" s="4">
        <f t="shared" si="0"/>
        <v>0.44827586206896552</v>
      </c>
      <c r="H30" s="1">
        <v>3</v>
      </c>
      <c r="I30" s="1">
        <v>1</v>
      </c>
      <c r="J30" s="1">
        <v>1</v>
      </c>
      <c r="K30" s="1">
        <v>1</v>
      </c>
      <c r="L30" s="1">
        <v>5</v>
      </c>
      <c r="M30" s="1">
        <v>1</v>
      </c>
      <c r="N30" s="1">
        <v>5</v>
      </c>
      <c r="O30" s="1">
        <v>0</v>
      </c>
      <c r="P30">
        <f t="shared" si="1"/>
        <v>4</v>
      </c>
      <c r="R30" s="1">
        <v>0.41799999999999998</v>
      </c>
      <c r="S30" s="11">
        <f t="shared" si="2"/>
        <v>5.8633333333333333</v>
      </c>
      <c r="T30">
        <v>3</v>
      </c>
      <c r="W30" s="10" t="s">
        <v>19</v>
      </c>
      <c r="X30" s="11">
        <v>2.5327500000000001</v>
      </c>
    </row>
    <row r="31" spans="2:24" ht="16">
      <c r="B31" s="10" t="s">
        <v>31</v>
      </c>
      <c r="C31">
        <v>3</v>
      </c>
      <c r="D31">
        <v>13</v>
      </c>
      <c r="E31">
        <v>5</v>
      </c>
      <c r="F31">
        <v>25</v>
      </c>
      <c r="G31" s="4">
        <f t="shared" si="0"/>
        <v>0.32</v>
      </c>
      <c r="H31">
        <v>1</v>
      </c>
      <c r="I31">
        <v>4</v>
      </c>
      <c r="J31">
        <v>0</v>
      </c>
      <c r="K31">
        <v>0</v>
      </c>
      <c r="L31">
        <v>10</v>
      </c>
      <c r="M31">
        <v>1</v>
      </c>
      <c r="N31">
        <v>2</v>
      </c>
      <c r="O31">
        <v>0</v>
      </c>
      <c r="P31">
        <f t="shared" si="1"/>
        <v>5</v>
      </c>
      <c r="R31" s="1">
        <v>0.24</v>
      </c>
      <c r="S31" s="11">
        <f t="shared" si="2"/>
        <v>5.4666666666666659</v>
      </c>
      <c r="T31">
        <v>3</v>
      </c>
      <c r="W31" s="10" t="s">
        <v>16</v>
      </c>
      <c r="X31" s="11">
        <v>2.476</v>
      </c>
    </row>
    <row r="32" spans="2:24" ht="16">
      <c r="B32" s="10" t="s">
        <v>33</v>
      </c>
      <c r="C32" s="1">
        <v>4</v>
      </c>
      <c r="D32">
        <v>14</v>
      </c>
      <c r="E32">
        <v>6</v>
      </c>
      <c r="F32">
        <v>37</v>
      </c>
      <c r="G32" s="4">
        <f t="shared" si="0"/>
        <v>0.21621621621621623</v>
      </c>
      <c r="H32">
        <v>1</v>
      </c>
      <c r="I32">
        <v>0</v>
      </c>
      <c r="J32">
        <v>1</v>
      </c>
      <c r="K32">
        <v>1</v>
      </c>
      <c r="L32">
        <v>9</v>
      </c>
      <c r="M32">
        <v>0</v>
      </c>
      <c r="N32">
        <v>5</v>
      </c>
      <c r="O32">
        <v>0</v>
      </c>
      <c r="P32">
        <f t="shared" si="1"/>
        <v>8</v>
      </c>
      <c r="R32" s="1">
        <v>0.246</v>
      </c>
      <c r="S32" s="11">
        <f t="shared" si="2"/>
        <v>2.6785000000000001</v>
      </c>
      <c r="T32">
        <v>-2</v>
      </c>
      <c r="W32" s="10" t="s">
        <v>17</v>
      </c>
      <c r="X32" s="11">
        <v>1.8995</v>
      </c>
    </row>
    <row r="33" spans="2:34" ht="16">
      <c r="B33" s="20" t="s">
        <v>105</v>
      </c>
      <c r="C33">
        <f>SUM(C4:C32)</f>
        <v>106</v>
      </c>
      <c r="D33">
        <f t="shared" ref="D33:P33" si="3">SUM(D4:D32)</f>
        <v>481</v>
      </c>
      <c r="E33">
        <f t="shared" si="3"/>
        <v>131</v>
      </c>
      <c r="F33">
        <f t="shared" si="3"/>
        <v>1083</v>
      </c>
      <c r="G33" s="4">
        <f t="shared" si="0"/>
        <v>0.32317636195752542</v>
      </c>
      <c r="H33">
        <f t="shared" si="3"/>
        <v>40</v>
      </c>
      <c r="I33">
        <f t="shared" si="3"/>
        <v>30</v>
      </c>
      <c r="J33">
        <f t="shared" si="3"/>
        <v>53</v>
      </c>
      <c r="K33">
        <f t="shared" si="3"/>
        <v>9</v>
      </c>
      <c r="L33">
        <f t="shared" si="3"/>
        <v>356</v>
      </c>
      <c r="M33">
        <f t="shared" si="3"/>
        <v>14</v>
      </c>
      <c r="N33">
        <f t="shared" si="3"/>
        <v>53</v>
      </c>
      <c r="O33">
        <f t="shared" si="3"/>
        <v>10</v>
      </c>
      <c r="P33">
        <f t="shared" si="3"/>
        <v>203</v>
      </c>
      <c r="R33" s="12">
        <v>0.27100000000000002</v>
      </c>
      <c r="S33" s="11">
        <f t="shared" si="2"/>
        <v>4.19788679245283</v>
      </c>
      <c r="T33" s="17">
        <f>SUM(T4:T32)/29</f>
        <v>1.4827586206896552</v>
      </c>
      <c r="V33">
        <v>25</v>
      </c>
      <c r="W33" s="10" t="s">
        <v>30</v>
      </c>
      <c r="X33" s="11">
        <v>1.62</v>
      </c>
    </row>
    <row r="34" spans="2:34" ht="16">
      <c r="B34" s="1"/>
      <c r="G34" s="4"/>
      <c r="R34" s="12"/>
      <c r="S34" s="11"/>
    </row>
    <row r="35" spans="2:34">
      <c r="B35" s="10" t="s">
        <v>103</v>
      </c>
      <c r="V35" s="11"/>
      <c r="X35" s="11"/>
    </row>
    <row r="36" spans="2:34">
      <c r="B36" s="10" t="s">
        <v>92</v>
      </c>
    </row>
    <row r="37" spans="2:34">
      <c r="B37" s="21" t="s">
        <v>104</v>
      </c>
    </row>
    <row r="38" spans="2:34" ht="16">
      <c r="B38" s="10" t="s">
        <v>22</v>
      </c>
      <c r="C38">
        <v>3</v>
      </c>
      <c r="D38">
        <v>21</v>
      </c>
      <c r="E38">
        <v>6</v>
      </c>
      <c r="F38">
        <v>50</v>
      </c>
      <c r="G38" s="4">
        <f t="shared" ref="G38" si="4">(D38-E38)/F38</f>
        <v>0.3</v>
      </c>
      <c r="H38">
        <v>1</v>
      </c>
      <c r="I38">
        <v>0</v>
      </c>
      <c r="J38">
        <v>2</v>
      </c>
      <c r="K38">
        <v>0</v>
      </c>
      <c r="L38">
        <v>12</v>
      </c>
      <c r="M38">
        <v>0</v>
      </c>
      <c r="N38">
        <v>0</v>
      </c>
      <c r="O38">
        <v>0</v>
      </c>
      <c r="P38">
        <f t="shared" ref="P38" si="5">E38+J38+K38+O38</f>
        <v>8</v>
      </c>
      <c r="R38" s="1">
        <v>0.26600000000000001</v>
      </c>
      <c r="S38" s="11">
        <f t="shared" ref="S38" si="6">((D38-E38)+(I38-J38)-K38+(M38+(N38/2)-O38)+(L38*R38))/C38</f>
        <v>5.3973333333333331</v>
      </c>
    </row>
    <row r="39" spans="2:34">
      <c r="B39" s="3"/>
    </row>
    <row r="40" spans="2:34">
      <c r="B40" s="3"/>
      <c r="R40" s="19" t="s">
        <v>80</v>
      </c>
      <c r="S40" s="11">
        <f>SUM(S11+S12+SUM(S14:S18)+S20+S22+SUM(S25:S29)+S32)/15</f>
        <v>4.4696033333333345</v>
      </c>
    </row>
    <row r="41" spans="2:34">
      <c r="B41" s="2"/>
      <c r="R41" s="19" t="s">
        <v>82</v>
      </c>
      <c r="S41" s="11">
        <f>SUM(S13:S32)/20</f>
        <v>4.5988258333333336</v>
      </c>
    </row>
    <row r="42" spans="2:34">
      <c r="B42" s="2"/>
      <c r="R42" s="19" t="s">
        <v>81</v>
      </c>
      <c r="S42" s="11">
        <f>SUM(S12+S16+S25+S32)/4</f>
        <v>4.4371749999999999</v>
      </c>
    </row>
    <row r="43" spans="2:34">
      <c r="B43" s="3"/>
      <c r="V43">
        <v>-2</v>
      </c>
      <c r="W43">
        <v>3</v>
      </c>
      <c r="X43">
        <v>2</v>
      </c>
      <c r="Y43">
        <v>3</v>
      </c>
      <c r="Z43">
        <v>1</v>
      </c>
      <c r="AA43">
        <v>2</v>
      </c>
      <c r="AB43">
        <v>1</v>
      </c>
      <c r="AC43">
        <v>3</v>
      </c>
      <c r="AD43">
        <v>2</v>
      </c>
      <c r="AE43">
        <v>-3</v>
      </c>
      <c r="AF43">
        <v>3</v>
      </c>
      <c r="AG43">
        <v>3</v>
      </c>
      <c r="AH43">
        <v>-2</v>
      </c>
    </row>
    <row r="44" spans="2:34">
      <c r="B44" s="2"/>
    </row>
    <row r="45" spans="2:34">
      <c r="B45" s="2"/>
    </row>
    <row r="46" spans="2:34">
      <c r="B46" s="2"/>
    </row>
    <row r="47" spans="2:34">
      <c r="B47" s="2"/>
    </row>
  </sheetData>
  <sortState ref="V5:X36">
    <sortCondition descending="1" ref="X3:X34"/>
  </sortState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showRuler="0" topLeftCell="G1" workbookViewId="0">
      <selection activeCell="V7" sqref="V7"/>
    </sheetView>
  </sheetViews>
  <sheetFormatPr baseColWidth="10" defaultRowHeight="15" x14ac:dyDescent="0"/>
  <cols>
    <col min="17" max="17" width="3" customWidth="1"/>
    <col min="19" max="19" width="11.83203125" bestFit="1" customWidth="1"/>
  </cols>
  <sheetData>
    <row r="1" spans="1:24">
      <c r="A1" t="s">
        <v>83</v>
      </c>
    </row>
    <row r="2" spans="1:24">
      <c r="C2" s="6" t="s">
        <v>0</v>
      </c>
      <c r="D2" s="6" t="s">
        <v>1</v>
      </c>
      <c r="E2" s="6" t="s">
        <v>2</v>
      </c>
      <c r="F2" s="7" t="s">
        <v>12</v>
      </c>
      <c r="G2" s="6" t="s">
        <v>3</v>
      </c>
      <c r="H2" s="6" t="s">
        <v>7</v>
      </c>
      <c r="I2" s="6" t="s">
        <v>4</v>
      </c>
      <c r="J2" s="6" t="s">
        <v>5</v>
      </c>
      <c r="K2" s="6" t="s">
        <v>6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2</v>
      </c>
      <c r="Q2" s="6"/>
      <c r="R2" s="6" t="s">
        <v>13</v>
      </c>
      <c r="S2" s="6" t="s">
        <v>34</v>
      </c>
      <c r="T2" s="6" t="s">
        <v>35</v>
      </c>
      <c r="V2" s="31" t="s">
        <v>107</v>
      </c>
      <c r="W2" s="32"/>
      <c r="X2" s="33"/>
    </row>
    <row r="3" spans="1:24"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  <c r="O3" s="8"/>
      <c r="P3" s="8"/>
      <c r="Q3" s="5"/>
      <c r="R3" s="5"/>
      <c r="V3" s="23"/>
      <c r="W3" s="24"/>
      <c r="X3" s="25"/>
    </row>
    <row r="4" spans="1:24" ht="16">
      <c r="B4" s="10" t="s">
        <v>84</v>
      </c>
      <c r="C4" s="1">
        <v>3</v>
      </c>
      <c r="D4" s="1">
        <v>11</v>
      </c>
      <c r="E4" s="1">
        <v>5</v>
      </c>
      <c r="F4" s="1">
        <v>23</v>
      </c>
      <c r="G4" s="4">
        <f t="shared" ref="G4:G32" si="0">(D4-E4)/F4</f>
        <v>0.2608695652173913</v>
      </c>
      <c r="H4" s="1">
        <v>2</v>
      </c>
      <c r="I4" s="1">
        <v>1</v>
      </c>
      <c r="J4" s="1">
        <v>0</v>
      </c>
      <c r="K4" s="1">
        <v>0</v>
      </c>
      <c r="L4" s="1">
        <v>10</v>
      </c>
      <c r="M4" s="1">
        <v>0</v>
      </c>
      <c r="N4" s="1">
        <v>0</v>
      </c>
      <c r="O4" s="1">
        <v>0</v>
      </c>
      <c r="P4" s="11"/>
      <c r="R4">
        <v>0.4</v>
      </c>
      <c r="S4" s="11">
        <f t="shared" ref="S4:S32" si="1">((D4-E4)+(I4-J4)-K4+(M4+(N4/2)-O4)+(L4*R4))/C4</f>
        <v>3.6666666666666665</v>
      </c>
      <c r="T4">
        <v>3</v>
      </c>
      <c r="V4" s="23"/>
      <c r="W4" s="26" t="s">
        <v>89</v>
      </c>
      <c r="X4" s="27">
        <v>7.3879999999999999</v>
      </c>
    </row>
    <row r="5" spans="1:24" ht="16">
      <c r="B5" s="10" t="s">
        <v>85</v>
      </c>
      <c r="C5" s="1">
        <v>3</v>
      </c>
      <c r="D5" s="1">
        <v>17</v>
      </c>
      <c r="E5" s="1">
        <v>1</v>
      </c>
      <c r="F5" s="1">
        <v>25</v>
      </c>
      <c r="G5" s="4">
        <f t="shared" si="0"/>
        <v>0.64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4</v>
      </c>
      <c r="O5" s="1">
        <v>0</v>
      </c>
      <c r="R5" s="1">
        <v>0.28299999999999997</v>
      </c>
      <c r="S5" s="11">
        <f t="shared" si="1"/>
        <v>6.8490000000000002</v>
      </c>
      <c r="T5">
        <v>3</v>
      </c>
      <c r="V5" s="23"/>
      <c r="W5" s="26" t="s">
        <v>102</v>
      </c>
      <c r="X5" s="27">
        <v>7.2920000000000007</v>
      </c>
    </row>
    <row r="6" spans="1:24" ht="16">
      <c r="B6" s="10" t="s">
        <v>86</v>
      </c>
      <c r="C6" s="1">
        <v>4</v>
      </c>
      <c r="D6" s="1">
        <v>16</v>
      </c>
      <c r="E6" s="1">
        <v>6</v>
      </c>
      <c r="F6" s="1">
        <v>36</v>
      </c>
      <c r="G6" s="4">
        <f t="shared" si="0"/>
        <v>0.27777777777777779</v>
      </c>
      <c r="H6" s="1">
        <v>0</v>
      </c>
      <c r="I6" s="1">
        <v>0</v>
      </c>
      <c r="J6" s="1">
        <v>0</v>
      </c>
      <c r="K6" s="1">
        <v>2</v>
      </c>
      <c r="L6" s="1">
        <v>14</v>
      </c>
      <c r="M6" s="1">
        <v>0</v>
      </c>
      <c r="N6" s="1">
        <v>0</v>
      </c>
      <c r="O6" s="1">
        <v>0</v>
      </c>
      <c r="P6" s="11"/>
      <c r="R6" s="1">
        <v>0.35599999999999998</v>
      </c>
      <c r="S6" s="11">
        <f t="shared" si="1"/>
        <v>3.246</v>
      </c>
      <c r="T6">
        <v>1</v>
      </c>
      <c r="V6" s="23"/>
      <c r="W6" s="26" t="s">
        <v>85</v>
      </c>
      <c r="X6" s="27">
        <v>6.8490000000000002</v>
      </c>
    </row>
    <row r="7" spans="1:24" ht="16">
      <c r="B7" s="10" t="s">
        <v>87</v>
      </c>
      <c r="C7" s="1">
        <v>3</v>
      </c>
      <c r="D7" s="1">
        <v>7</v>
      </c>
      <c r="E7" s="1">
        <v>4</v>
      </c>
      <c r="F7" s="1">
        <v>18</v>
      </c>
      <c r="G7" s="4">
        <f t="shared" si="0"/>
        <v>0.16666666666666666</v>
      </c>
      <c r="H7" s="1">
        <v>0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3</v>
      </c>
      <c r="O7" s="1">
        <v>1</v>
      </c>
      <c r="P7" s="11"/>
      <c r="R7" s="1">
        <v>0.36599999999999999</v>
      </c>
      <c r="S7" s="11">
        <f t="shared" si="1"/>
        <v>1.1666666666666667</v>
      </c>
      <c r="T7">
        <v>3</v>
      </c>
      <c r="V7" s="23">
        <v>4</v>
      </c>
      <c r="W7" s="26" t="s">
        <v>100</v>
      </c>
      <c r="X7" s="27">
        <v>6.4279999999999999</v>
      </c>
    </row>
    <row r="8" spans="1:24" ht="16">
      <c r="A8">
        <v>14</v>
      </c>
      <c r="B8" s="10" t="s">
        <v>24</v>
      </c>
      <c r="C8" s="1">
        <v>4</v>
      </c>
      <c r="D8" s="1">
        <v>19</v>
      </c>
      <c r="E8" s="1">
        <v>1</v>
      </c>
      <c r="F8" s="1">
        <v>39</v>
      </c>
      <c r="G8" s="4">
        <f t="shared" si="0"/>
        <v>0.46153846153846156</v>
      </c>
      <c r="H8" s="1">
        <v>0</v>
      </c>
      <c r="I8" s="1">
        <v>1</v>
      </c>
      <c r="J8" s="1">
        <v>2</v>
      </c>
      <c r="K8" s="1">
        <v>1</v>
      </c>
      <c r="L8" s="1">
        <v>11</v>
      </c>
      <c r="M8" s="1">
        <v>0</v>
      </c>
      <c r="N8" s="1">
        <v>2</v>
      </c>
      <c r="O8" s="1">
        <v>0</v>
      </c>
      <c r="P8" s="11"/>
      <c r="R8" s="1">
        <v>0.27</v>
      </c>
      <c r="S8" s="11">
        <f t="shared" si="1"/>
        <v>4.9924999999999997</v>
      </c>
      <c r="T8">
        <v>2</v>
      </c>
      <c r="V8" s="23"/>
      <c r="W8" s="26" t="s">
        <v>88</v>
      </c>
      <c r="X8" s="27">
        <v>5.3906666666666672</v>
      </c>
    </row>
    <row r="9" spans="1:24" ht="16">
      <c r="B9" s="10" t="s">
        <v>88</v>
      </c>
      <c r="C9" s="1">
        <v>3</v>
      </c>
      <c r="D9" s="1">
        <v>7</v>
      </c>
      <c r="E9" s="1">
        <v>0</v>
      </c>
      <c r="F9" s="1">
        <v>13</v>
      </c>
      <c r="G9" s="4">
        <f t="shared" si="0"/>
        <v>0.53846153846153844</v>
      </c>
      <c r="H9" s="1">
        <v>0</v>
      </c>
      <c r="I9" s="1">
        <v>6</v>
      </c>
      <c r="J9" s="1">
        <v>0</v>
      </c>
      <c r="K9" s="1">
        <v>1</v>
      </c>
      <c r="L9" s="1">
        <v>9</v>
      </c>
      <c r="M9" s="1">
        <v>0</v>
      </c>
      <c r="N9" s="1">
        <v>1</v>
      </c>
      <c r="O9" s="1">
        <v>0</v>
      </c>
      <c r="R9" s="1">
        <v>0.40799999999999997</v>
      </c>
      <c r="S9" s="11">
        <f t="shared" si="1"/>
        <v>5.3906666666666672</v>
      </c>
      <c r="T9">
        <v>3</v>
      </c>
      <c r="V9" s="23">
        <v>23</v>
      </c>
      <c r="W9" s="26" t="s">
        <v>97</v>
      </c>
      <c r="X9" s="27">
        <v>5.3692000000000002</v>
      </c>
    </row>
    <row r="10" spans="1:24" ht="16">
      <c r="B10" s="10" t="s">
        <v>89</v>
      </c>
      <c r="C10" s="1">
        <v>1</v>
      </c>
      <c r="D10" s="1">
        <v>6</v>
      </c>
      <c r="E10" s="1">
        <v>0</v>
      </c>
      <c r="F10" s="1">
        <v>8</v>
      </c>
      <c r="G10" s="4">
        <f t="shared" si="0"/>
        <v>0.75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0</v>
      </c>
      <c r="P10" s="11"/>
      <c r="R10" s="1">
        <v>0.38800000000000001</v>
      </c>
      <c r="S10" s="11">
        <f t="shared" si="1"/>
        <v>7.3879999999999999</v>
      </c>
      <c r="T10">
        <v>3</v>
      </c>
      <c r="V10" s="23"/>
      <c r="W10" s="26" t="s">
        <v>97</v>
      </c>
      <c r="X10" s="27">
        <v>5.0339999999999998</v>
      </c>
    </row>
    <row r="11" spans="1:24" ht="16">
      <c r="B11" s="10" t="s">
        <v>90</v>
      </c>
      <c r="C11" s="1">
        <v>4</v>
      </c>
      <c r="D11" s="1">
        <v>16</v>
      </c>
      <c r="E11" s="1">
        <v>2</v>
      </c>
      <c r="F11" s="1">
        <v>33</v>
      </c>
      <c r="G11" s="4">
        <f t="shared" si="0"/>
        <v>0.42424242424242425</v>
      </c>
      <c r="H11" s="1">
        <v>0</v>
      </c>
      <c r="I11" s="1">
        <v>0</v>
      </c>
      <c r="J11" s="1">
        <v>0</v>
      </c>
      <c r="K11" s="1">
        <v>2</v>
      </c>
      <c r="L11" s="1">
        <v>4</v>
      </c>
      <c r="M11" s="1">
        <v>0</v>
      </c>
      <c r="N11" s="1">
        <v>3</v>
      </c>
      <c r="O11" s="1">
        <v>0</v>
      </c>
      <c r="R11" s="1">
        <v>0.34100000000000003</v>
      </c>
      <c r="S11" s="11">
        <f t="shared" si="1"/>
        <v>3.7160000000000002</v>
      </c>
      <c r="T11">
        <v>2</v>
      </c>
      <c r="V11" s="23">
        <v>14</v>
      </c>
      <c r="W11" s="26" t="s">
        <v>24</v>
      </c>
      <c r="X11" s="27">
        <v>4.9924999999999997</v>
      </c>
    </row>
    <row r="12" spans="1:24" ht="16">
      <c r="B12" s="10" t="s">
        <v>91</v>
      </c>
      <c r="C12" s="1">
        <v>3</v>
      </c>
      <c r="D12" s="1">
        <v>13</v>
      </c>
      <c r="E12" s="1">
        <v>2</v>
      </c>
      <c r="F12" s="1">
        <v>25</v>
      </c>
      <c r="G12" s="4">
        <f t="shared" si="0"/>
        <v>0.44</v>
      </c>
      <c r="H12" s="1">
        <v>1</v>
      </c>
      <c r="I12" s="1">
        <v>0</v>
      </c>
      <c r="J12" s="1">
        <v>1</v>
      </c>
      <c r="K12" s="1">
        <v>0</v>
      </c>
      <c r="L12" s="1">
        <v>3</v>
      </c>
      <c r="M12" s="1">
        <v>0</v>
      </c>
      <c r="N12" s="1">
        <v>4</v>
      </c>
      <c r="O12" s="1">
        <v>0</v>
      </c>
      <c r="R12" s="1">
        <v>0.378</v>
      </c>
      <c r="S12" s="11">
        <f t="shared" si="1"/>
        <v>4.3780000000000001</v>
      </c>
      <c r="T12">
        <v>3</v>
      </c>
      <c r="V12" s="23">
        <v>7</v>
      </c>
      <c r="W12" s="26" t="s">
        <v>98</v>
      </c>
      <c r="X12" s="27">
        <v>4.6399999999999997</v>
      </c>
    </row>
    <row r="13" spans="1:24" ht="16">
      <c r="A13">
        <v>21</v>
      </c>
      <c r="B13" s="10" t="s">
        <v>92</v>
      </c>
      <c r="C13" s="1">
        <v>4</v>
      </c>
      <c r="D13" s="1">
        <v>17</v>
      </c>
      <c r="E13" s="1">
        <v>4</v>
      </c>
      <c r="F13" s="1">
        <v>44</v>
      </c>
      <c r="G13" s="4">
        <f t="shared" si="0"/>
        <v>0.29545454545454547</v>
      </c>
      <c r="H13" s="1">
        <v>0</v>
      </c>
      <c r="I13" s="1">
        <v>1</v>
      </c>
      <c r="J13" s="1">
        <v>0</v>
      </c>
      <c r="K13" s="1">
        <v>2</v>
      </c>
      <c r="L13" s="1">
        <v>7</v>
      </c>
      <c r="M13" s="1">
        <v>1</v>
      </c>
      <c r="N13" s="1">
        <v>4</v>
      </c>
      <c r="O13" s="1">
        <v>0</v>
      </c>
      <c r="R13" s="1">
        <v>0.26200000000000001</v>
      </c>
      <c r="S13" s="11">
        <f t="shared" si="1"/>
        <v>4.2084999999999999</v>
      </c>
      <c r="T13">
        <v>2</v>
      </c>
      <c r="V13" s="23"/>
      <c r="W13" s="26" t="s">
        <v>101</v>
      </c>
      <c r="X13" s="27">
        <v>4.4197499999999996</v>
      </c>
    </row>
    <row r="14" spans="1:24" ht="16">
      <c r="B14" s="10" t="s">
        <v>93</v>
      </c>
      <c r="C14" s="1">
        <v>4</v>
      </c>
      <c r="D14" s="1">
        <v>14</v>
      </c>
      <c r="E14" s="1">
        <v>8</v>
      </c>
      <c r="F14" s="1">
        <v>38</v>
      </c>
      <c r="G14" s="4">
        <f t="shared" si="0"/>
        <v>0.15789473684210525</v>
      </c>
      <c r="H14" s="1">
        <v>0</v>
      </c>
      <c r="I14" s="1">
        <v>0</v>
      </c>
      <c r="J14" s="1">
        <v>1</v>
      </c>
      <c r="K14" s="1">
        <v>1</v>
      </c>
      <c r="L14" s="1">
        <v>14</v>
      </c>
      <c r="M14" s="1">
        <v>0</v>
      </c>
      <c r="N14" s="1">
        <v>1</v>
      </c>
      <c r="O14" s="1">
        <v>0</v>
      </c>
      <c r="P14" s="11"/>
      <c r="R14" s="1">
        <v>0.13500000000000001</v>
      </c>
      <c r="S14" s="11">
        <f t="shared" si="1"/>
        <v>1.5975000000000001</v>
      </c>
      <c r="T14">
        <v>-2</v>
      </c>
      <c r="V14" s="23"/>
      <c r="W14" s="26" t="s">
        <v>91</v>
      </c>
      <c r="X14" s="27">
        <v>4.3780000000000001</v>
      </c>
    </row>
    <row r="15" spans="1:24" ht="16">
      <c r="B15" s="10" t="s">
        <v>94</v>
      </c>
      <c r="C15" s="1">
        <v>3</v>
      </c>
      <c r="D15" s="1">
        <v>10</v>
      </c>
      <c r="E15" s="1">
        <v>6</v>
      </c>
      <c r="F15" s="1">
        <v>27</v>
      </c>
      <c r="G15" s="4">
        <f t="shared" si="0"/>
        <v>0.14814814814814814</v>
      </c>
      <c r="H15" s="1">
        <v>0</v>
      </c>
      <c r="I15" s="1">
        <v>2</v>
      </c>
      <c r="J15" s="1">
        <v>0</v>
      </c>
      <c r="K15" s="1">
        <v>2</v>
      </c>
      <c r="L15" s="1">
        <v>4</v>
      </c>
      <c r="M15" s="1">
        <v>1</v>
      </c>
      <c r="N15" s="1">
        <v>1</v>
      </c>
      <c r="O15" s="1">
        <v>0</v>
      </c>
      <c r="P15" s="11"/>
      <c r="R15" s="1">
        <v>0.255</v>
      </c>
      <c r="S15" s="11">
        <f t="shared" si="1"/>
        <v>2.1733333333333333</v>
      </c>
      <c r="T15">
        <v>3</v>
      </c>
      <c r="V15" s="23"/>
      <c r="W15" s="26" t="s">
        <v>95</v>
      </c>
      <c r="X15" s="27">
        <v>4.2590000000000003</v>
      </c>
    </row>
    <row r="16" spans="1:24" ht="16">
      <c r="B16" s="10" t="s">
        <v>95</v>
      </c>
      <c r="C16" s="1">
        <v>4</v>
      </c>
      <c r="D16" s="1">
        <v>14</v>
      </c>
      <c r="E16" s="1">
        <v>2</v>
      </c>
      <c r="F16" s="1">
        <v>31</v>
      </c>
      <c r="G16" s="4">
        <f t="shared" si="0"/>
        <v>0.38709677419354838</v>
      </c>
      <c r="H16" s="1">
        <v>0</v>
      </c>
      <c r="I16" s="1">
        <v>2</v>
      </c>
      <c r="J16" s="1">
        <v>1</v>
      </c>
      <c r="K16" s="1">
        <v>1</v>
      </c>
      <c r="L16" s="1">
        <v>11</v>
      </c>
      <c r="M16" s="1">
        <v>0</v>
      </c>
      <c r="N16" s="1">
        <v>4</v>
      </c>
      <c r="O16" s="1">
        <v>0</v>
      </c>
      <c r="P16" s="11"/>
      <c r="R16" s="1">
        <v>0.27600000000000002</v>
      </c>
      <c r="S16" s="11">
        <f t="shared" si="1"/>
        <v>4.2590000000000003</v>
      </c>
      <c r="T16">
        <v>2</v>
      </c>
      <c r="V16" s="23">
        <v>21</v>
      </c>
      <c r="W16" s="26" t="s">
        <v>92</v>
      </c>
      <c r="X16" s="27">
        <v>4.2084999999999999</v>
      </c>
    </row>
    <row r="17" spans="1:24" ht="16">
      <c r="A17">
        <v>16</v>
      </c>
      <c r="B17" s="10" t="s">
        <v>96</v>
      </c>
      <c r="C17" s="1">
        <v>3</v>
      </c>
      <c r="D17" s="1">
        <v>10</v>
      </c>
      <c r="E17" s="1">
        <v>3</v>
      </c>
      <c r="F17" s="1">
        <v>35</v>
      </c>
      <c r="G17" s="4">
        <f t="shared" si="0"/>
        <v>0.2</v>
      </c>
      <c r="H17" s="1">
        <v>1</v>
      </c>
      <c r="I17" s="1">
        <v>2</v>
      </c>
      <c r="J17" s="1">
        <v>3</v>
      </c>
      <c r="K17" s="1">
        <v>0</v>
      </c>
      <c r="L17" s="1">
        <v>9</v>
      </c>
      <c r="M17" s="1">
        <v>1</v>
      </c>
      <c r="N17" s="1">
        <v>0</v>
      </c>
      <c r="O17" s="1">
        <v>0</v>
      </c>
      <c r="P17" s="11"/>
      <c r="R17" s="1">
        <v>0.23400000000000001</v>
      </c>
      <c r="S17" s="11">
        <f t="shared" si="1"/>
        <v>3.0353333333333334</v>
      </c>
      <c r="T17">
        <v>3</v>
      </c>
      <c r="V17" s="23"/>
      <c r="W17" s="24"/>
      <c r="X17" s="27">
        <v>4.1574817784256552</v>
      </c>
    </row>
    <row r="18" spans="1:24" ht="16">
      <c r="B18" s="10" t="s">
        <v>97</v>
      </c>
      <c r="C18" s="1">
        <v>3</v>
      </c>
      <c r="D18" s="1">
        <v>14</v>
      </c>
      <c r="E18" s="1">
        <v>1</v>
      </c>
      <c r="F18" s="1">
        <v>29</v>
      </c>
      <c r="G18" s="4">
        <f t="shared" si="0"/>
        <v>0.44827586206896552</v>
      </c>
      <c r="H18" s="1">
        <v>0</v>
      </c>
      <c r="I18" s="1">
        <v>0</v>
      </c>
      <c r="J18" s="1">
        <v>2</v>
      </c>
      <c r="K18" s="1">
        <v>0</v>
      </c>
      <c r="L18" s="1">
        <v>14</v>
      </c>
      <c r="M18" s="1">
        <v>1</v>
      </c>
      <c r="N18" s="1">
        <v>0</v>
      </c>
      <c r="O18" s="1">
        <v>1</v>
      </c>
      <c r="P18" s="11"/>
      <c r="R18" s="1">
        <v>0.29299999999999998</v>
      </c>
      <c r="S18" s="11">
        <f t="shared" si="1"/>
        <v>5.0339999999999998</v>
      </c>
      <c r="T18">
        <v>3</v>
      </c>
      <c r="V18" s="23">
        <v>4</v>
      </c>
      <c r="W18" s="26" t="s">
        <v>100</v>
      </c>
      <c r="X18" s="27">
        <v>4.1342499999999998</v>
      </c>
    </row>
    <row r="19" spans="1:24" ht="16">
      <c r="A19">
        <v>7</v>
      </c>
      <c r="B19" s="10" t="s">
        <v>98</v>
      </c>
      <c r="C19" s="1">
        <v>5</v>
      </c>
      <c r="D19" s="1">
        <v>23</v>
      </c>
      <c r="E19" s="1">
        <v>4</v>
      </c>
      <c r="F19" s="1">
        <v>54</v>
      </c>
      <c r="G19" s="4">
        <f t="shared" si="0"/>
        <v>0.35185185185185186</v>
      </c>
      <c r="H19" s="1">
        <v>1</v>
      </c>
      <c r="I19" s="1">
        <v>2</v>
      </c>
      <c r="J19" s="1">
        <v>2</v>
      </c>
      <c r="K19" s="1">
        <v>1</v>
      </c>
      <c r="L19" s="1">
        <v>20</v>
      </c>
      <c r="M19" s="1">
        <v>0</v>
      </c>
      <c r="N19" s="1">
        <v>2</v>
      </c>
      <c r="O19" s="1">
        <v>0</v>
      </c>
      <c r="P19" s="11"/>
      <c r="R19" s="1">
        <v>0.21</v>
      </c>
      <c r="S19" s="11">
        <f t="shared" si="1"/>
        <v>4.6399999999999997</v>
      </c>
      <c r="T19">
        <v>1</v>
      </c>
      <c r="V19" s="23"/>
      <c r="W19" s="26" t="s">
        <v>99</v>
      </c>
      <c r="X19" s="27">
        <v>4.1066666666666665</v>
      </c>
    </row>
    <row r="20" spans="1:24" ht="16">
      <c r="B20" s="10" t="s">
        <v>99</v>
      </c>
      <c r="C20" s="1">
        <v>4</v>
      </c>
      <c r="D20" s="1">
        <v>16</v>
      </c>
      <c r="E20" s="1">
        <v>5</v>
      </c>
      <c r="F20" s="1">
        <v>39</v>
      </c>
      <c r="G20" s="4">
        <f t="shared" si="0"/>
        <v>0.28205128205128205</v>
      </c>
      <c r="H20" s="1">
        <v>0</v>
      </c>
      <c r="I20" s="1">
        <v>1</v>
      </c>
      <c r="J20" s="1">
        <v>0</v>
      </c>
      <c r="K20" s="1">
        <v>1</v>
      </c>
      <c r="L20" s="1">
        <v>7</v>
      </c>
      <c r="M20" s="1">
        <v>0</v>
      </c>
      <c r="N20" s="1">
        <v>5</v>
      </c>
      <c r="O20" s="1">
        <v>0</v>
      </c>
      <c r="P20" s="11"/>
      <c r="R20" s="1">
        <v>0.309</v>
      </c>
      <c r="S20" s="11">
        <f t="shared" si="1"/>
        <v>3.9157500000000001</v>
      </c>
      <c r="T20">
        <v>2</v>
      </c>
      <c r="V20" s="23">
        <v>5</v>
      </c>
      <c r="W20" s="26" t="s">
        <v>98</v>
      </c>
      <c r="X20" s="27">
        <v>4.0010000000000003</v>
      </c>
    </row>
    <row r="21" spans="1:24" ht="16">
      <c r="A21">
        <v>4</v>
      </c>
      <c r="B21" s="10" t="s">
        <v>100</v>
      </c>
      <c r="C21" s="1">
        <v>4</v>
      </c>
      <c r="D21" s="1">
        <v>22</v>
      </c>
      <c r="E21" s="1">
        <v>8</v>
      </c>
      <c r="F21" s="1">
        <v>58</v>
      </c>
      <c r="G21" s="4">
        <f t="shared" si="0"/>
        <v>0.2413793103448276</v>
      </c>
      <c r="H21" s="1">
        <v>2</v>
      </c>
      <c r="I21" s="1">
        <v>0</v>
      </c>
      <c r="J21" s="1">
        <v>0</v>
      </c>
      <c r="K21" s="1">
        <v>0</v>
      </c>
      <c r="L21" s="1">
        <v>7</v>
      </c>
      <c r="M21" s="1">
        <v>0</v>
      </c>
      <c r="N21" s="1">
        <v>1</v>
      </c>
      <c r="O21" s="1">
        <v>0</v>
      </c>
      <c r="P21" s="11"/>
      <c r="R21" s="1">
        <v>0.29099999999999998</v>
      </c>
      <c r="S21" s="11">
        <f t="shared" si="1"/>
        <v>4.1342499999999998</v>
      </c>
      <c r="T21">
        <v>2</v>
      </c>
      <c r="V21" s="23"/>
      <c r="W21" s="26" t="s">
        <v>99</v>
      </c>
      <c r="X21" s="27">
        <v>3.9157500000000001</v>
      </c>
    </row>
    <row r="22" spans="1:24" ht="16">
      <c r="B22" s="10" t="s">
        <v>94</v>
      </c>
      <c r="C22" s="2">
        <v>4</v>
      </c>
      <c r="D22" s="2">
        <v>22</v>
      </c>
      <c r="E22" s="2">
        <v>6</v>
      </c>
      <c r="F22" s="2">
        <v>58</v>
      </c>
      <c r="G22" s="4">
        <f t="shared" si="0"/>
        <v>0.27586206896551724</v>
      </c>
      <c r="H22" s="2">
        <v>0</v>
      </c>
      <c r="I22" s="2">
        <v>1</v>
      </c>
      <c r="J22" s="2">
        <v>1</v>
      </c>
      <c r="K22" s="2">
        <v>3</v>
      </c>
      <c r="L22" s="2">
        <v>6</v>
      </c>
      <c r="M22" s="2">
        <v>0</v>
      </c>
      <c r="N22" s="2">
        <v>1</v>
      </c>
      <c r="O22" s="2">
        <v>0</v>
      </c>
      <c r="P22" s="11"/>
      <c r="R22" s="1">
        <v>0.246</v>
      </c>
      <c r="S22" s="11">
        <f t="shared" si="1"/>
        <v>3.7439999999999998</v>
      </c>
      <c r="T22">
        <v>2</v>
      </c>
      <c r="V22" s="23"/>
      <c r="W22" s="26" t="s">
        <v>94</v>
      </c>
      <c r="X22" s="27">
        <v>3.7439999999999998</v>
      </c>
    </row>
    <row r="23" spans="1:24" ht="16">
      <c r="B23" s="10" t="s">
        <v>93</v>
      </c>
      <c r="C23" s="2">
        <v>3</v>
      </c>
      <c r="D23" s="2">
        <v>10</v>
      </c>
      <c r="E23" s="2">
        <v>3</v>
      </c>
      <c r="F23" s="2">
        <v>29</v>
      </c>
      <c r="G23" s="4">
        <f t="shared" si="0"/>
        <v>0.2413793103448276</v>
      </c>
      <c r="H23" s="2">
        <v>1</v>
      </c>
      <c r="I23" s="2">
        <v>3</v>
      </c>
      <c r="J23" s="2">
        <v>1</v>
      </c>
      <c r="K23" s="2">
        <v>2</v>
      </c>
      <c r="L23" s="2">
        <v>12</v>
      </c>
      <c r="M23">
        <v>0</v>
      </c>
      <c r="N23">
        <v>1</v>
      </c>
      <c r="O23" s="2">
        <v>1</v>
      </c>
      <c r="R23" s="1">
        <v>0.29899999999999999</v>
      </c>
      <c r="S23" s="11">
        <f t="shared" si="1"/>
        <v>3.3626666666666671</v>
      </c>
      <c r="T23">
        <v>3</v>
      </c>
      <c r="V23" s="23"/>
      <c r="W23" s="26" t="s">
        <v>90</v>
      </c>
      <c r="X23" s="27">
        <v>3.7160000000000002</v>
      </c>
    </row>
    <row r="24" spans="1:24" ht="16">
      <c r="B24" s="10" t="s">
        <v>96</v>
      </c>
      <c r="C24" s="1">
        <v>4</v>
      </c>
      <c r="D24" s="1">
        <v>17</v>
      </c>
      <c r="E24" s="1">
        <v>6</v>
      </c>
      <c r="F24" s="1">
        <v>52</v>
      </c>
      <c r="G24" s="4">
        <f t="shared" si="0"/>
        <v>0.21153846153846154</v>
      </c>
      <c r="H24" s="1">
        <v>0</v>
      </c>
      <c r="I24" s="1">
        <v>1</v>
      </c>
      <c r="J24" s="1">
        <v>1</v>
      </c>
      <c r="K24" s="1">
        <v>1</v>
      </c>
      <c r="L24" s="1">
        <v>11</v>
      </c>
      <c r="M24" s="1">
        <v>0</v>
      </c>
      <c r="N24" s="1">
        <v>1</v>
      </c>
      <c r="O24" s="1">
        <v>0</v>
      </c>
      <c r="P24" s="11"/>
      <c r="R24" s="1">
        <v>0.21</v>
      </c>
      <c r="S24" s="11">
        <f t="shared" si="1"/>
        <v>3.2025000000000001</v>
      </c>
      <c r="T24">
        <v>2</v>
      </c>
      <c r="V24" s="23"/>
      <c r="W24" s="26" t="s">
        <v>84</v>
      </c>
      <c r="X24" s="27">
        <v>3.6666666666666665</v>
      </c>
    </row>
    <row r="25" spans="1:24" ht="16">
      <c r="B25" s="10" t="s">
        <v>95</v>
      </c>
      <c r="C25" s="1">
        <v>3</v>
      </c>
      <c r="D25" s="1">
        <v>8</v>
      </c>
      <c r="E25" s="1">
        <v>4</v>
      </c>
      <c r="F25" s="1">
        <v>30</v>
      </c>
      <c r="G25" s="4">
        <f t="shared" si="0"/>
        <v>0.13333333333333333</v>
      </c>
      <c r="H25" s="1">
        <v>1</v>
      </c>
      <c r="I25" s="1">
        <v>0</v>
      </c>
      <c r="J25" s="1">
        <v>2</v>
      </c>
      <c r="K25" s="1">
        <v>1</v>
      </c>
      <c r="L25" s="1">
        <v>9</v>
      </c>
      <c r="M25" s="1">
        <v>0</v>
      </c>
      <c r="N25" s="1">
        <v>3</v>
      </c>
      <c r="O25" s="1">
        <v>0</v>
      </c>
      <c r="P25" s="11"/>
      <c r="R25" s="1">
        <v>0.216</v>
      </c>
      <c r="S25" s="11">
        <f t="shared" si="1"/>
        <v>1.4813333333333334</v>
      </c>
      <c r="T25">
        <v>3</v>
      </c>
      <c r="V25" s="23"/>
      <c r="W25" s="26" t="s">
        <v>93</v>
      </c>
      <c r="X25" s="27">
        <v>3.3626666666666671</v>
      </c>
    </row>
    <row r="26" spans="1:24" ht="16">
      <c r="B26" s="10" t="s">
        <v>99</v>
      </c>
      <c r="C26" s="1">
        <v>3</v>
      </c>
      <c r="D26" s="1">
        <v>14</v>
      </c>
      <c r="E26" s="1">
        <v>3</v>
      </c>
      <c r="F26" s="1">
        <v>28</v>
      </c>
      <c r="G26" s="4">
        <f t="shared" si="0"/>
        <v>0.39285714285714285</v>
      </c>
      <c r="H26" s="1">
        <v>0</v>
      </c>
      <c r="I26" s="1">
        <v>0</v>
      </c>
      <c r="J26" s="1">
        <v>1</v>
      </c>
      <c r="K26" s="1">
        <v>1</v>
      </c>
      <c r="L26" s="1">
        <v>7</v>
      </c>
      <c r="M26" s="1">
        <v>0</v>
      </c>
      <c r="N26" s="1">
        <v>3</v>
      </c>
      <c r="O26" s="1">
        <v>0</v>
      </c>
      <c r="P26" s="11"/>
      <c r="R26" s="1">
        <v>0.26</v>
      </c>
      <c r="S26" s="11">
        <f t="shared" si="1"/>
        <v>4.1066666666666665</v>
      </c>
      <c r="T26">
        <v>3</v>
      </c>
      <c r="V26" s="23"/>
      <c r="W26" s="26" t="s">
        <v>86</v>
      </c>
      <c r="X26" s="27">
        <v>3.246</v>
      </c>
    </row>
    <row r="27" spans="1:24" ht="16">
      <c r="A27">
        <v>4</v>
      </c>
      <c r="B27" s="10" t="s">
        <v>100</v>
      </c>
      <c r="C27" s="1">
        <v>4</v>
      </c>
      <c r="D27" s="1">
        <v>21</v>
      </c>
      <c r="E27" s="1">
        <v>3</v>
      </c>
      <c r="F27" s="1">
        <v>48</v>
      </c>
      <c r="G27" s="4">
        <f t="shared" si="0"/>
        <v>0.375</v>
      </c>
      <c r="H27" s="1">
        <v>0</v>
      </c>
      <c r="I27" s="1">
        <v>2</v>
      </c>
      <c r="J27" s="1">
        <v>1</v>
      </c>
      <c r="K27" s="1">
        <v>0</v>
      </c>
      <c r="L27" s="1">
        <v>11</v>
      </c>
      <c r="M27" s="1">
        <v>1</v>
      </c>
      <c r="N27" s="1">
        <v>5</v>
      </c>
      <c r="O27" s="1">
        <v>0</v>
      </c>
      <c r="P27" s="11"/>
      <c r="R27" s="1">
        <v>0.29199999999999998</v>
      </c>
      <c r="S27" s="11">
        <f t="shared" si="1"/>
        <v>6.4279999999999999</v>
      </c>
      <c r="T27">
        <v>2</v>
      </c>
      <c r="V27" s="23"/>
      <c r="W27" s="26" t="s">
        <v>96</v>
      </c>
      <c r="X27" s="27">
        <v>3.2025000000000001</v>
      </c>
    </row>
    <row r="28" spans="1:24" ht="16">
      <c r="A28">
        <v>5</v>
      </c>
      <c r="B28" s="10" t="s">
        <v>98</v>
      </c>
      <c r="C28" s="1">
        <v>3</v>
      </c>
      <c r="D28" s="1">
        <v>16</v>
      </c>
      <c r="E28" s="1">
        <v>5</v>
      </c>
      <c r="F28" s="1">
        <v>36</v>
      </c>
      <c r="G28" s="4">
        <f t="shared" si="0"/>
        <v>0.30555555555555558</v>
      </c>
      <c r="H28" s="1">
        <v>0</v>
      </c>
      <c r="I28" s="1">
        <v>0</v>
      </c>
      <c r="J28" s="1">
        <v>0</v>
      </c>
      <c r="K28" s="1">
        <v>3</v>
      </c>
      <c r="L28" s="1">
        <v>9</v>
      </c>
      <c r="M28" s="1">
        <v>0</v>
      </c>
      <c r="N28" s="1">
        <v>5</v>
      </c>
      <c r="O28" s="1">
        <v>0</v>
      </c>
      <c r="P28" s="11"/>
      <c r="R28" s="1">
        <v>0.16700000000000001</v>
      </c>
      <c r="S28" s="11">
        <f t="shared" si="1"/>
        <v>4.0010000000000003</v>
      </c>
      <c r="T28">
        <v>-3</v>
      </c>
      <c r="V28" s="23">
        <v>16</v>
      </c>
      <c r="W28" s="26" t="s">
        <v>96</v>
      </c>
      <c r="X28" s="27">
        <v>3.0353333333333334</v>
      </c>
    </row>
    <row r="29" spans="1:24" ht="16">
      <c r="A29">
        <v>23</v>
      </c>
      <c r="B29" s="10" t="s">
        <v>97</v>
      </c>
      <c r="C29" s="2">
        <v>5</v>
      </c>
      <c r="D29" s="1">
        <v>28</v>
      </c>
      <c r="E29" s="1">
        <v>6</v>
      </c>
      <c r="F29" s="1">
        <v>69</v>
      </c>
      <c r="G29" s="4">
        <f t="shared" si="0"/>
        <v>0.3188405797101449</v>
      </c>
      <c r="H29" s="1">
        <v>1</v>
      </c>
      <c r="I29" s="1">
        <v>0</v>
      </c>
      <c r="J29" s="1">
        <v>2</v>
      </c>
      <c r="K29" s="1">
        <v>1</v>
      </c>
      <c r="L29" s="1">
        <v>18</v>
      </c>
      <c r="M29" s="1">
        <v>0</v>
      </c>
      <c r="N29" s="1">
        <v>5</v>
      </c>
      <c r="O29" s="1">
        <v>0</v>
      </c>
      <c r="P29" s="11"/>
      <c r="R29" s="1">
        <v>0.29699999999999999</v>
      </c>
      <c r="S29" s="11">
        <f t="shared" si="1"/>
        <v>5.3692000000000002</v>
      </c>
      <c r="T29">
        <v>1</v>
      </c>
      <c r="V29" s="23"/>
      <c r="W29" s="26" t="s">
        <v>94</v>
      </c>
      <c r="X29" s="27">
        <v>2.1733333333333333</v>
      </c>
    </row>
    <row r="30" spans="1:24" ht="16">
      <c r="B30" s="10" t="s">
        <v>101</v>
      </c>
      <c r="C30" s="1">
        <v>4</v>
      </c>
      <c r="D30" s="1">
        <v>15</v>
      </c>
      <c r="E30" s="1">
        <v>5</v>
      </c>
      <c r="F30" s="1">
        <v>34</v>
      </c>
      <c r="G30" s="4">
        <f t="shared" si="0"/>
        <v>0.29411764705882354</v>
      </c>
      <c r="H30" s="1">
        <v>2</v>
      </c>
      <c r="I30" s="1">
        <v>3</v>
      </c>
      <c r="J30" s="1">
        <v>0</v>
      </c>
      <c r="K30" s="1">
        <v>0</v>
      </c>
      <c r="L30" s="1">
        <v>11</v>
      </c>
      <c r="M30" s="1">
        <v>0</v>
      </c>
      <c r="N30" s="1">
        <v>3</v>
      </c>
      <c r="O30" s="1">
        <v>0</v>
      </c>
      <c r="P30" s="11"/>
      <c r="R30" s="1">
        <v>0.28899999999999998</v>
      </c>
      <c r="S30" s="11">
        <f t="shared" si="1"/>
        <v>4.4197499999999996</v>
      </c>
      <c r="T30">
        <v>2</v>
      </c>
      <c r="V30" s="23"/>
      <c r="W30" s="26" t="s">
        <v>93</v>
      </c>
      <c r="X30" s="27">
        <v>1.5975000000000001</v>
      </c>
    </row>
    <row r="31" spans="1:24" ht="16">
      <c r="B31" s="10" t="s">
        <v>102</v>
      </c>
      <c r="C31" s="1">
        <v>3</v>
      </c>
      <c r="D31" s="1">
        <v>19</v>
      </c>
      <c r="E31" s="1">
        <v>3</v>
      </c>
      <c r="F31" s="1">
        <v>35</v>
      </c>
      <c r="G31" s="4">
        <f t="shared" si="0"/>
        <v>0.45714285714285713</v>
      </c>
      <c r="H31" s="1">
        <v>0</v>
      </c>
      <c r="I31" s="1">
        <v>0</v>
      </c>
      <c r="J31" s="1">
        <v>0</v>
      </c>
      <c r="K31" s="1">
        <v>1</v>
      </c>
      <c r="L31" s="1">
        <v>14</v>
      </c>
      <c r="M31" s="1">
        <v>1</v>
      </c>
      <c r="N31" s="1">
        <v>1</v>
      </c>
      <c r="O31" s="1">
        <v>0</v>
      </c>
      <c r="P31" s="11"/>
      <c r="R31" s="1">
        <v>0.38400000000000001</v>
      </c>
      <c r="S31" s="11">
        <f t="shared" si="1"/>
        <v>7.2920000000000007</v>
      </c>
      <c r="T31">
        <v>3</v>
      </c>
      <c r="V31" s="23"/>
      <c r="W31" s="26" t="s">
        <v>95</v>
      </c>
      <c r="X31" s="27">
        <v>1.4813333333333334</v>
      </c>
    </row>
    <row r="32" spans="1:24" ht="16">
      <c r="B32" s="10"/>
      <c r="C32">
        <f>SUM(C4:C31)</f>
        <v>98</v>
      </c>
      <c r="D32">
        <f t="shared" ref="D32:F32" si="2">SUM(D4:D31)</f>
        <v>422</v>
      </c>
      <c r="E32">
        <f t="shared" si="2"/>
        <v>106</v>
      </c>
      <c r="F32">
        <f t="shared" si="2"/>
        <v>994</v>
      </c>
      <c r="G32" s="4">
        <f t="shared" si="0"/>
        <v>0.31790744466800802</v>
      </c>
      <c r="H32">
        <f>SUM(H4:H31)</f>
        <v>12</v>
      </c>
      <c r="I32">
        <f t="shared" ref="I32" si="3">SUM(I4:I31)</f>
        <v>29</v>
      </c>
      <c r="J32">
        <f t="shared" ref="J32" si="4">SUM(J4:J31)</f>
        <v>22</v>
      </c>
      <c r="K32">
        <f t="shared" ref="K32" si="5">SUM(K4:K31)</f>
        <v>27</v>
      </c>
      <c r="L32">
        <f>SUM(L4:L31)</f>
        <v>262</v>
      </c>
      <c r="M32">
        <f t="shared" ref="M32" si="6">SUM(M4:M31)</f>
        <v>6</v>
      </c>
      <c r="N32">
        <f t="shared" ref="N32" si="7">SUM(N4:N31)</f>
        <v>65</v>
      </c>
      <c r="O32">
        <f t="shared" ref="O32" si="8">SUM(O4:O31)</f>
        <v>3</v>
      </c>
      <c r="R32" s="4">
        <f>SUM(R4:R31)/28</f>
        <v>0.28982142857142856</v>
      </c>
      <c r="S32" s="11">
        <f t="shared" si="1"/>
        <v>4.1574817784256552</v>
      </c>
      <c r="V32" s="28"/>
      <c r="W32" s="29" t="s">
        <v>87</v>
      </c>
      <c r="X32" s="30">
        <v>1.1666666666666667</v>
      </c>
    </row>
    <row r="33" spans="2:34" ht="16">
      <c r="B33" s="10"/>
      <c r="C33" s="1"/>
      <c r="G33" s="4"/>
      <c r="R33" s="1"/>
      <c r="S33" s="11"/>
      <c r="T33" s="11">
        <f>(S8+S13+S17+S19+S21+S27+S28+S29)/8</f>
        <v>4.6010979166666672</v>
      </c>
    </row>
    <row r="34" spans="2:34" ht="16">
      <c r="B34" s="1"/>
      <c r="T34" s="11">
        <f>SUM(S12:S31)/20</f>
        <v>4.0391391666666667</v>
      </c>
    </row>
    <row r="35" spans="2:34" ht="16">
      <c r="B35" s="3"/>
      <c r="C35">
        <v>3</v>
      </c>
      <c r="D35">
        <v>7</v>
      </c>
      <c r="E35">
        <v>2</v>
      </c>
      <c r="F35">
        <v>28</v>
      </c>
      <c r="G35" s="4">
        <f t="shared" ref="G35" si="9">(D35-E35)/F35</f>
        <v>0.17857142857142858</v>
      </c>
      <c r="H35">
        <v>0</v>
      </c>
      <c r="I35">
        <v>0</v>
      </c>
      <c r="J35">
        <v>1</v>
      </c>
      <c r="K35">
        <v>2</v>
      </c>
      <c r="L35">
        <v>9</v>
      </c>
      <c r="M35">
        <v>0</v>
      </c>
      <c r="N35">
        <v>1</v>
      </c>
      <c r="O35">
        <v>0</v>
      </c>
      <c r="R35">
        <v>0.11700000000000001</v>
      </c>
      <c r="S35" s="11">
        <f t="shared" ref="S35" si="10">((D35-E35)+(I35-J35)-K35+(M35+(N35/2)-O35)+(L35*R35))/C35</f>
        <v>1.1843333333333332</v>
      </c>
    </row>
    <row r="36" spans="2:34">
      <c r="B36" s="3"/>
    </row>
    <row r="37" spans="2:34">
      <c r="B37" s="3"/>
    </row>
    <row r="38" spans="2:34">
      <c r="B38" s="3"/>
    </row>
    <row r="39" spans="2:34">
      <c r="B39" s="2"/>
    </row>
    <row r="40" spans="2:34">
      <c r="B40" s="2"/>
    </row>
    <row r="41" spans="2:34">
      <c r="B41" s="3"/>
      <c r="F41">
        <v>3</v>
      </c>
      <c r="G41">
        <v>-2</v>
      </c>
      <c r="H41">
        <v>3</v>
      </c>
      <c r="I41">
        <v>2</v>
      </c>
      <c r="J41">
        <v>3</v>
      </c>
      <c r="K41">
        <v>2</v>
      </c>
      <c r="L41">
        <v>3</v>
      </c>
      <c r="M41">
        <v>3</v>
      </c>
      <c r="N41">
        <v>-1</v>
      </c>
      <c r="O41">
        <v>2</v>
      </c>
      <c r="P41">
        <v>3</v>
      </c>
      <c r="Q41">
        <v>3</v>
      </c>
      <c r="R41">
        <v>1</v>
      </c>
      <c r="S41">
        <v>1</v>
      </c>
      <c r="T41">
        <v>-2</v>
      </c>
      <c r="U41">
        <v>3</v>
      </c>
      <c r="V41">
        <v>-2</v>
      </c>
      <c r="W41">
        <v>3</v>
      </c>
      <c r="X41">
        <v>2</v>
      </c>
      <c r="Y41">
        <v>3</v>
      </c>
      <c r="Z41">
        <v>1</v>
      </c>
      <c r="AA41">
        <v>2</v>
      </c>
      <c r="AB41">
        <v>1</v>
      </c>
      <c r="AC41">
        <v>3</v>
      </c>
      <c r="AD41">
        <v>2</v>
      </c>
      <c r="AE41">
        <v>-3</v>
      </c>
      <c r="AF41">
        <v>3</v>
      </c>
      <c r="AG41">
        <v>3</v>
      </c>
      <c r="AH41">
        <v>-2</v>
      </c>
    </row>
    <row r="42" spans="2:34">
      <c r="B42" s="2"/>
    </row>
    <row r="43" spans="2:34">
      <c r="B43" s="2"/>
    </row>
    <row r="44" spans="2:34">
      <c r="B44" s="2"/>
    </row>
    <row r="45" spans="2:34">
      <c r="B45" s="2"/>
    </row>
  </sheetData>
  <sortState ref="V4:X32">
    <sortCondition descending="1" ref="X3:X31"/>
  </sortState>
  <mergeCells count="1">
    <mergeCell ref="V2:X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44"/>
  <sheetViews>
    <sheetView showRuler="0" topLeftCell="A3" workbookViewId="0">
      <selection activeCell="E39" sqref="E39"/>
    </sheetView>
  </sheetViews>
  <sheetFormatPr baseColWidth="10" defaultRowHeight="15" x14ac:dyDescent="0"/>
  <cols>
    <col min="17" max="17" width="3" customWidth="1"/>
    <col min="19" max="19" width="11.83203125" bestFit="1" customWidth="1"/>
  </cols>
  <sheetData>
    <row r="2" spans="2:20">
      <c r="C2" s="6" t="s">
        <v>0</v>
      </c>
      <c r="D2" s="6" t="s">
        <v>1</v>
      </c>
      <c r="E2" s="6" t="s">
        <v>2</v>
      </c>
      <c r="F2" s="7" t="s">
        <v>12</v>
      </c>
      <c r="G2" s="6" t="s">
        <v>3</v>
      </c>
      <c r="H2" s="6" t="s">
        <v>7</v>
      </c>
      <c r="I2" s="6" t="s">
        <v>4</v>
      </c>
      <c r="J2" s="6" t="s">
        <v>5</v>
      </c>
      <c r="K2" s="6" t="s">
        <v>6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2</v>
      </c>
      <c r="Q2" s="6"/>
      <c r="R2" s="6" t="s">
        <v>13</v>
      </c>
      <c r="S2" s="6" t="s">
        <v>34</v>
      </c>
      <c r="T2" s="6" t="s">
        <v>35</v>
      </c>
    </row>
    <row r="3" spans="2:20"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  <c r="O3" s="8"/>
      <c r="P3" s="8"/>
      <c r="Q3" s="5"/>
      <c r="R3" s="5"/>
    </row>
    <row r="4" spans="2:20" ht="16">
      <c r="B4" s="10" t="s">
        <v>14</v>
      </c>
      <c r="C4" s="1">
        <v>3</v>
      </c>
      <c r="D4" s="1">
        <v>8</v>
      </c>
      <c r="E4" s="1">
        <v>3</v>
      </c>
      <c r="F4" s="1">
        <v>17</v>
      </c>
      <c r="G4" s="4">
        <f>(D4-E4)/F4</f>
        <v>0.29411764705882354</v>
      </c>
      <c r="H4" s="1">
        <v>0</v>
      </c>
      <c r="I4" s="1">
        <v>0</v>
      </c>
      <c r="J4" s="1">
        <v>2</v>
      </c>
      <c r="K4" s="1">
        <v>1</v>
      </c>
      <c r="L4" s="1">
        <v>6</v>
      </c>
      <c r="M4" s="1">
        <v>0</v>
      </c>
      <c r="N4" s="1">
        <v>4</v>
      </c>
      <c r="O4" s="1">
        <v>0</v>
      </c>
      <c r="P4">
        <f t="shared" ref="P4:P32" si="0">E4+J4+K4+O4</f>
        <v>6</v>
      </c>
      <c r="R4" s="1">
        <v>0.222</v>
      </c>
      <c r="S4" s="11">
        <f>((D4-E4)+(I4-J4)-K4+(M4+(N4/2)-O4)+(L4*R4))/C4</f>
        <v>1.7773333333333332</v>
      </c>
      <c r="T4">
        <v>3</v>
      </c>
    </row>
    <row r="5" spans="2:20" ht="16">
      <c r="B5" s="10" t="s">
        <v>15</v>
      </c>
      <c r="C5" s="1">
        <v>4</v>
      </c>
      <c r="D5" s="1">
        <v>8</v>
      </c>
      <c r="E5" s="1">
        <v>4</v>
      </c>
      <c r="F5" s="1">
        <v>32</v>
      </c>
      <c r="G5" s="4">
        <f t="shared" ref="G5:G33" si="1">(D5-E5)/F5</f>
        <v>0.125</v>
      </c>
      <c r="H5" s="1">
        <v>2</v>
      </c>
      <c r="I5" s="1">
        <v>1</v>
      </c>
      <c r="J5" s="1">
        <v>2</v>
      </c>
      <c r="K5" s="1">
        <v>1</v>
      </c>
      <c r="L5" s="1">
        <v>14</v>
      </c>
      <c r="M5" s="1">
        <v>0</v>
      </c>
      <c r="N5" s="1">
        <v>1</v>
      </c>
      <c r="O5" s="1">
        <v>0</v>
      </c>
      <c r="P5">
        <f t="shared" si="0"/>
        <v>7</v>
      </c>
      <c r="R5" s="1">
        <v>0.218</v>
      </c>
      <c r="S5" s="11">
        <f t="shared" ref="S5:S33" si="2">((D5-E5)+(I5-J5)-K5+(M5+(N5/2)-O5)+(L5*R5))/C5</f>
        <v>1.3879999999999999</v>
      </c>
      <c r="T5">
        <v>-2</v>
      </c>
    </row>
    <row r="6" spans="2:20" ht="16">
      <c r="B6" s="10" t="s">
        <v>16</v>
      </c>
      <c r="C6" s="1">
        <v>3</v>
      </c>
      <c r="D6" s="1">
        <v>10</v>
      </c>
      <c r="E6" s="1">
        <v>4</v>
      </c>
      <c r="F6" s="1">
        <v>24</v>
      </c>
      <c r="G6" s="4">
        <f t="shared" si="1"/>
        <v>0.25</v>
      </c>
      <c r="H6" s="1">
        <v>0</v>
      </c>
      <c r="I6" s="1">
        <v>0</v>
      </c>
      <c r="J6" s="1">
        <v>1</v>
      </c>
      <c r="K6" s="1">
        <v>0</v>
      </c>
      <c r="L6" s="1">
        <v>8</v>
      </c>
      <c r="M6" s="1">
        <v>0</v>
      </c>
      <c r="N6" s="1">
        <v>2</v>
      </c>
      <c r="O6" s="1">
        <v>0</v>
      </c>
      <c r="P6">
        <f t="shared" si="0"/>
        <v>5</v>
      </c>
      <c r="R6" s="1">
        <v>0.36599999999999999</v>
      </c>
      <c r="S6" s="11">
        <f t="shared" si="2"/>
        <v>2.9760000000000004</v>
      </c>
      <c r="T6">
        <v>3</v>
      </c>
    </row>
    <row r="7" spans="2:20" ht="16">
      <c r="B7" s="10" t="s">
        <v>17</v>
      </c>
      <c r="C7" s="1">
        <v>4</v>
      </c>
      <c r="D7" s="1">
        <v>9</v>
      </c>
      <c r="E7" s="1">
        <v>5</v>
      </c>
      <c r="F7" s="1">
        <v>24</v>
      </c>
      <c r="G7" s="4">
        <f t="shared" si="1"/>
        <v>0.16666666666666666</v>
      </c>
      <c r="H7" s="1">
        <v>2</v>
      </c>
      <c r="I7" s="1">
        <v>0</v>
      </c>
      <c r="J7" s="1">
        <v>0</v>
      </c>
      <c r="K7" s="1">
        <v>0</v>
      </c>
      <c r="L7" s="1">
        <v>9</v>
      </c>
      <c r="M7" s="1">
        <v>0</v>
      </c>
      <c r="N7" s="1">
        <v>0</v>
      </c>
      <c r="O7" s="1">
        <v>0</v>
      </c>
      <c r="P7">
        <f t="shared" si="0"/>
        <v>5</v>
      </c>
      <c r="R7" s="1">
        <v>0.24199999999999999</v>
      </c>
      <c r="S7" s="11">
        <f t="shared" si="2"/>
        <v>1.5445</v>
      </c>
      <c r="T7">
        <v>2</v>
      </c>
    </row>
    <row r="8" spans="2:20" ht="16">
      <c r="B8" s="10" t="s">
        <v>18</v>
      </c>
      <c r="C8" s="1">
        <v>3</v>
      </c>
      <c r="D8" s="1">
        <v>6</v>
      </c>
      <c r="E8" s="1">
        <v>3</v>
      </c>
      <c r="F8" s="1">
        <v>15</v>
      </c>
      <c r="G8" s="4">
        <f t="shared" si="1"/>
        <v>0.2</v>
      </c>
      <c r="H8" s="1">
        <v>1</v>
      </c>
      <c r="I8" s="1">
        <v>2</v>
      </c>
      <c r="J8" s="1">
        <v>0</v>
      </c>
      <c r="K8" s="1">
        <v>0</v>
      </c>
      <c r="L8" s="1">
        <v>8</v>
      </c>
      <c r="M8" s="1">
        <v>0</v>
      </c>
      <c r="N8" s="1">
        <v>3</v>
      </c>
      <c r="O8" s="1">
        <v>0</v>
      </c>
      <c r="P8">
        <f t="shared" si="0"/>
        <v>3</v>
      </c>
      <c r="R8" s="1">
        <v>0.28999999999999998</v>
      </c>
      <c r="S8" s="11">
        <f t="shared" si="2"/>
        <v>2.94</v>
      </c>
      <c r="T8">
        <v>3</v>
      </c>
    </row>
    <row r="9" spans="2:20" ht="16">
      <c r="B9" s="10" t="s">
        <v>19</v>
      </c>
      <c r="C9" s="1">
        <v>4</v>
      </c>
      <c r="D9" s="1">
        <v>16</v>
      </c>
      <c r="E9" s="1">
        <v>3</v>
      </c>
      <c r="F9" s="1">
        <v>34</v>
      </c>
      <c r="G9" s="4">
        <f t="shared" si="1"/>
        <v>0.38235294117647056</v>
      </c>
      <c r="H9" s="1">
        <v>1</v>
      </c>
      <c r="I9" s="1">
        <v>0</v>
      </c>
      <c r="J9" s="1">
        <v>2</v>
      </c>
      <c r="K9" s="1">
        <v>2</v>
      </c>
      <c r="L9" s="1">
        <v>11</v>
      </c>
      <c r="M9" s="1">
        <v>0</v>
      </c>
      <c r="N9" s="1">
        <v>4</v>
      </c>
      <c r="O9" s="1">
        <v>3</v>
      </c>
      <c r="P9">
        <f t="shared" si="0"/>
        <v>10</v>
      </c>
      <c r="R9" s="1">
        <v>0.24299999999999999</v>
      </c>
      <c r="S9" s="11">
        <f t="shared" si="2"/>
        <v>2.66825</v>
      </c>
      <c r="T9">
        <v>2</v>
      </c>
    </row>
    <row r="10" spans="2:20" ht="16">
      <c r="B10" s="10" t="s">
        <v>20</v>
      </c>
      <c r="C10" s="1">
        <v>3</v>
      </c>
      <c r="D10" s="1">
        <v>10</v>
      </c>
      <c r="E10" s="1">
        <v>2</v>
      </c>
      <c r="F10" s="1">
        <v>25</v>
      </c>
      <c r="G10" s="4">
        <f t="shared" si="1"/>
        <v>0.32</v>
      </c>
      <c r="H10" s="1">
        <v>2</v>
      </c>
      <c r="I10" s="1">
        <v>0</v>
      </c>
      <c r="J10" s="1">
        <v>3</v>
      </c>
      <c r="K10" s="1">
        <v>0</v>
      </c>
      <c r="L10" s="1">
        <v>13</v>
      </c>
      <c r="M10" s="1">
        <v>0</v>
      </c>
      <c r="N10" s="1">
        <v>2</v>
      </c>
      <c r="O10" s="1">
        <v>1</v>
      </c>
      <c r="P10">
        <f t="shared" si="0"/>
        <v>6</v>
      </c>
      <c r="R10" s="1">
        <v>0.20799999999999999</v>
      </c>
      <c r="S10" s="11">
        <f t="shared" si="2"/>
        <v>2.5680000000000001</v>
      </c>
      <c r="T10">
        <v>3</v>
      </c>
    </row>
    <row r="11" spans="2:20" ht="16">
      <c r="B11" s="10" t="s">
        <v>21</v>
      </c>
      <c r="C11" s="1">
        <v>3</v>
      </c>
      <c r="D11" s="1">
        <v>10</v>
      </c>
      <c r="E11" s="1">
        <v>2</v>
      </c>
      <c r="F11" s="1">
        <v>26</v>
      </c>
      <c r="G11" s="4">
        <f t="shared" si="1"/>
        <v>0.30769230769230771</v>
      </c>
      <c r="H11" s="1">
        <v>1</v>
      </c>
      <c r="I11" s="1">
        <v>1</v>
      </c>
      <c r="J11" s="1">
        <v>1</v>
      </c>
      <c r="K11" s="1">
        <v>0</v>
      </c>
      <c r="L11" s="1">
        <v>11</v>
      </c>
      <c r="M11" s="1">
        <v>1</v>
      </c>
      <c r="N11" s="1">
        <v>2</v>
      </c>
      <c r="O11" s="1">
        <v>1</v>
      </c>
      <c r="P11">
        <f t="shared" si="0"/>
        <v>4</v>
      </c>
      <c r="R11" s="1">
        <v>0.29299999999999998</v>
      </c>
      <c r="S11" s="11">
        <f t="shared" si="2"/>
        <v>4.0743333333333327</v>
      </c>
      <c r="T11">
        <v>3</v>
      </c>
    </row>
    <row r="12" spans="2:20" ht="16">
      <c r="B12" s="10" t="s">
        <v>22</v>
      </c>
      <c r="C12" s="1">
        <v>5</v>
      </c>
      <c r="D12" s="1">
        <v>12</v>
      </c>
      <c r="E12" s="1">
        <v>4</v>
      </c>
      <c r="F12" s="1">
        <v>36</v>
      </c>
      <c r="G12" s="4">
        <f t="shared" si="1"/>
        <v>0.22222222222222221</v>
      </c>
      <c r="H12" s="1">
        <v>1</v>
      </c>
      <c r="I12" s="1">
        <v>1</v>
      </c>
      <c r="J12" s="1">
        <v>3</v>
      </c>
      <c r="K12" s="1">
        <v>0</v>
      </c>
      <c r="L12" s="1">
        <v>13</v>
      </c>
      <c r="M12" s="1">
        <v>0</v>
      </c>
      <c r="N12" s="1">
        <v>4</v>
      </c>
      <c r="O12" s="1">
        <v>1</v>
      </c>
      <c r="P12">
        <f t="shared" si="0"/>
        <v>8</v>
      </c>
      <c r="R12" s="1">
        <v>0.223</v>
      </c>
      <c r="S12" s="11">
        <f t="shared" si="2"/>
        <v>1.9798000000000002</v>
      </c>
      <c r="T12">
        <v>-1</v>
      </c>
    </row>
    <row r="13" spans="2:20" ht="16">
      <c r="B13" s="10" t="s">
        <v>23</v>
      </c>
      <c r="C13" s="1">
        <v>4</v>
      </c>
      <c r="D13" s="1">
        <v>5</v>
      </c>
      <c r="E13" s="1">
        <v>8</v>
      </c>
      <c r="F13" s="1">
        <v>22</v>
      </c>
      <c r="G13" s="4">
        <f t="shared" si="1"/>
        <v>-0.13636363636363635</v>
      </c>
      <c r="H13" s="1">
        <v>0</v>
      </c>
      <c r="I13" s="1">
        <v>0</v>
      </c>
      <c r="J13" s="1">
        <v>1</v>
      </c>
      <c r="K13" s="1">
        <v>0</v>
      </c>
      <c r="L13" s="1">
        <v>4</v>
      </c>
      <c r="M13" s="1">
        <v>0</v>
      </c>
      <c r="N13" s="1">
        <v>3</v>
      </c>
      <c r="O13" s="1">
        <v>0</v>
      </c>
      <c r="P13">
        <f t="shared" si="0"/>
        <v>9</v>
      </c>
      <c r="R13" s="1">
        <v>0.307</v>
      </c>
      <c r="S13" s="11">
        <f t="shared" si="2"/>
        <v>-0.318</v>
      </c>
      <c r="T13">
        <v>2</v>
      </c>
    </row>
    <row r="14" spans="2:20" ht="16">
      <c r="B14" s="10" t="s">
        <v>24</v>
      </c>
      <c r="C14" s="1">
        <v>3</v>
      </c>
      <c r="D14" s="1">
        <v>4</v>
      </c>
      <c r="E14" s="1">
        <v>3</v>
      </c>
      <c r="F14" s="1">
        <v>21</v>
      </c>
      <c r="G14" s="4">
        <f t="shared" si="1"/>
        <v>4.7619047619047616E-2</v>
      </c>
      <c r="H14" s="1">
        <v>1</v>
      </c>
      <c r="I14" s="1">
        <v>0</v>
      </c>
      <c r="J14" s="1">
        <v>2</v>
      </c>
      <c r="K14" s="1">
        <v>1</v>
      </c>
      <c r="L14" s="1">
        <v>7</v>
      </c>
      <c r="M14" s="1">
        <v>0</v>
      </c>
      <c r="N14" s="1">
        <v>5</v>
      </c>
      <c r="O14" s="1">
        <v>1</v>
      </c>
      <c r="P14">
        <f t="shared" si="0"/>
        <v>7</v>
      </c>
      <c r="R14" s="1">
        <v>0.255</v>
      </c>
      <c r="S14" s="11">
        <f t="shared" si="2"/>
        <v>0.4283333333333334</v>
      </c>
      <c r="T14">
        <v>3</v>
      </c>
    </row>
    <row r="15" spans="2:20" ht="16">
      <c r="B15" s="10" t="s">
        <v>25</v>
      </c>
      <c r="C15" s="1">
        <v>3</v>
      </c>
      <c r="D15" s="1">
        <v>3</v>
      </c>
      <c r="E15" s="1">
        <v>2</v>
      </c>
      <c r="F15" s="1">
        <v>14</v>
      </c>
      <c r="G15" s="4">
        <f t="shared" si="1"/>
        <v>7.1428571428571425E-2</v>
      </c>
      <c r="H15" s="1">
        <v>1</v>
      </c>
      <c r="I15" s="1">
        <v>2</v>
      </c>
      <c r="J15" s="1">
        <v>3</v>
      </c>
      <c r="K15" s="1">
        <v>0</v>
      </c>
      <c r="L15" s="1">
        <v>4</v>
      </c>
      <c r="M15" s="1">
        <v>0</v>
      </c>
      <c r="N15" s="1">
        <v>4</v>
      </c>
      <c r="O15" s="1">
        <v>1</v>
      </c>
      <c r="P15">
        <f t="shared" si="0"/>
        <v>6</v>
      </c>
      <c r="R15" s="1">
        <v>0.38500000000000001</v>
      </c>
      <c r="S15" s="11">
        <f t="shared" si="2"/>
        <v>0.84666666666666668</v>
      </c>
      <c r="T15">
        <v>3</v>
      </c>
    </row>
    <row r="16" spans="2:20" ht="16">
      <c r="B16" s="10" t="s">
        <v>26</v>
      </c>
      <c r="C16" s="1">
        <v>5</v>
      </c>
      <c r="D16" s="1">
        <v>8</v>
      </c>
      <c r="E16" s="1">
        <v>2</v>
      </c>
      <c r="F16" s="1">
        <v>30</v>
      </c>
      <c r="G16" s="4">
        <f t="shared" si="1"/>
        <v>0.2</v>
      </c>
      <c r="H16" s="1">
        <v>2</v>
      </c>
      <c r="I16" s="1">
        <v>0</v>
      </c>
      <c r="J16" s="1">
        <v>3</v>
      </c>
      <c r="K16" s="1">
        <v>1</v>
      </c>
      <c r="L16" s="1">
        <v>16</v>
      </c>
      <c r="M16" s="1">
        <v>1</v>
      </c>
      <c r="N16" s="1">
        <v>7</v>
      </c>
      <c r="O16" s="1">
        <v>0</v>
      </c>
      <c r="P16">
        <f t="shared" si="0"/>
        <v>6</v>
      </c>
      <c r="R16" s="1">
        <v>0.23599999999999999</v>
      </c>
      <c r="S16" s="11">
        <f t="shared" si="2"/>
        <v>2.0552000000000001</v>
      </c>
      <c r="T16">
        <v>1</v>
      </c>
    </row>
    <row r="17" spans="2:20" ht="16">
      <c r="B17" s="10" t="s">
        <v>27</v>
      </c>
      <c r="C17" s="1">
        <v>5</v>
      </c>
      <c r="D17" s="1">
        <v>2</v>
      </c>
      <c r="E17" s="1">
        <v>3</v>
      </c>
      <c r="F17" s="1">
        <v>17</v>
      </c>
      <c r="G17" s="4">
        <f t="shared" si="1"/>
        <v>-5.8823529411764705E-2</v>
      </c>
      <c r="H17" s="1">
        <v>2</v>
      </c>
      <c r="I17" s="1">
        <v>0</v>
      </c>
      <c r="J17" s="1">
        <v>2</v>
      </c>
      <c r="K17" s="1">
        <v>0</v>
      </c>
      <c r="L17" s="1">
        <v>3</v>
      </c>
      <c r="M17" s="1">
        <v>0</v>
      </c>
      <c r="N17" s="1">
        <v>5</v>
      </c>
      <c r="O17" s="1">
        <v>0</v>
      </c>
      <c r="P17">
        <f t="shared" si="0"/>
        <v>5</v>
      </c>
      <c r="R17" s="1">
        <v>0.23799999999999999</v>
      </c>
      <c r="S17" s="11">
        <f t="shared" si="2"/>
        <v>4.2799999999999991E-2</v>
      </c>
      <c r="T17">
        <v>1</v>
      </c>
    </row>
    <row r="18" spans="2:20" ht="16">
      <c r="B18" s="10" t="s">
        <v>28</v>
      </c>
      <c r="C18" s="1"/>
      <c r="D18" s="1"/>
      <c r="E18" s="1"/>
      <c r="F18" s="1"/>
      <c r="G18" s="4"/>
      <c r="H18" s="1"/>
      <c r="I18" s="1"/>
      <c r="J18" s="1"/>
      <c r="K18" s="1"/>
      <c r="L18" s="1"/>
      <c r="M18" s="1"/>
      <c r="N18" s="1"/>
      <c r="O18" s="1"/>
      <c r="R18" s="1">
        <v>0.25800000000000001</v>
      </c>
      <c r="S18" s="11"/>
      <c r="T18">
        <v>-2</v>
      </c>
    </row>
    <row r="19" spans="2:20" ht="16">
      <c r="B19" s="10" t="s">
        <v>29</v>
      </c>
      <c r="C19" s="1">
        <v>3</v>
      </c>
      <c r="D19" s="1">
        <v>6</v>
      </c>
      <c r="E19" s="1">
        <v>2</v>
      </c>
      <c r="F19" s="1">
        <v>15</v>
      </c>
      <c r="G19" s="4">
        <f t="shared" si="1"/>
        <v>0.26666666666666666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2</v>
      </c>
      <c r="O19" s="1">
        <v>0</v>
      </c>
      <c r="P19">
        <f t="shared" si="0"/>
        <v>3</v>
      </c>
      <c r="R19" s="1">
        <v>0.36</v>
      </c>
      <c r="S19" s="11">
        <f t="shared" si="2"/>
        <v>1.3333333333333333</v>
      </c>
      <c r="T19">
        <v>3</v>
      </c>
    </row>
    <row r="20" spans="2:20" ht="16">
      <c r="B20" s="10" t="s">
        <v>30</v>
      </c>
      <c r="C20" s="1">
        <v>4</v>
      </c>
      <c r="D20" s="1">
        <v>13</v>
      </c>
      <c r="E20" s="1">
        <v>4</v>
      </c>
      <c r="F20" s="1">
        <v>30</v>
      </c>
      <c r="G20" s="4">
        <f t="shared" si="1"/>
        <v>0.3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0</v>
      </c>
      <c r="P20">
        <f t="shared" si="0"/>
        <v>4</v>
      </c>
      <c r="R20" s="1">
        <v>0.26900000000000002</v>
      </c>
      <c r="S20" s="11">
        <f t="shared" si="2"/>
        <v>2.69225</v>
      </c>
      <c r="T20">
        <v>-2</v>
      </c>
    </row>
    <row r="21" spans="2:20" ht="16">
      <c r="B21" s="10" t="s">
        <v>31</v>
      </c>
      <c r="C21" s="1">
        <v>3</v>
      </c>
      <c r="D21" s="1">
        <v>8</v>
      </c>
      <c r="E21" s="1">
        <v>3</v>
      </c>
      <c r="F21" s="1">
        <v>13</v>
      </c>
      <c r="G21" s="4">
        <f t="shared" si="1"/>
        <v>0.38461538461538464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0</v>
      </c>
      <c r="P21">
        <f t="shared" si="0"/>
        <v>3</v>
      </c>
      <c r="R21" s="1">
        <v>0.38800000000000001</v>
      </c>
      <c r="S21" s="11">
        <f t="shared" si="2"/>
        <v>2.2959999999999998</v>
      </c>
      <c r="T21">
        <v>3</v>
      </c>
    </row>
    <row r="22" spans="2:20" ht="16">
      <c r="B22" s="10" t="s">
        <v>32</v>
      </c>
      <c r="C22" s="2">
        <v>4</v>
      </c>
      <c r="D22" s="2">
        <v>8</v>
      </c>
      <c r="E22" s="2">
        <v>6</v>
      </c>
      <c r="F22" s="2">
        <v>24</v>
      </c>
      <c r="G22" s="4">
        <f t="shared" si="1"/>
        <v>8.3333333333333329E-2</v>
      </c>
      <c r="H22" s="2">
        <v>0</v>
      </c>
      <c r="I22" s="2">
        <v>0</v>
      </c>
      <c r="J22" s="2">
        <v>0</v>
      </c>
      <c r="K22" s="2">
        <v>1</v>
      </c>
      <c r="L22" s="2">
        <v>3</v>
      </c>
      <c r="M22" s="2">
        <v>0</v>
      </c>
      <c r="N22" s="2">
        <v>3</v>
      </c>
      <c r="O22" s="2">
        <v>1</v>
      </c>
      <c r="P22">
        <f t="shared" si="0"/>
        <v>8</v>
      </c>
      <c r="R22" s="2">
        <v>0.31900000000000001</v>
      </c>
      <c r="S22" s="11">
        <f t="shared" si="2"/>
        <v>0.61424999999999996</v>
      </c>
      <c r="T22">
        <v>2</v>
      </c>
    </row>
    <row r="23" spans="2:20" ht="16">
      <c r="B23" s="10" t="s">
        <v>24</v>
      </c>
      <c r="C23" s="1">
        <v>3</v>
      </c>
      <c r="D23" s="1">
        <v>6</v>
      </c>
      <c r="E23" s="1">
        <v>4</v>
      </c>
      <c r="F23" s="1">
        <v>21</v>
      </c>
      <c r="G23" s="4">
        <f t="shared" si="1"/>
        <v>9.5238095238095233E-2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</v>
      </c>
      <c r="P23">
        <f t="shared" si="0"/>
        <v>5</v>
      </c>
      <c r="R23" s="1">
        <v>0.318</v>
      </c>
      <c r="S23" s="11">
        <f t="shared" si="2"/>
        <v>1.0453333333333334</v>
      </c>
      <c r="T23">
        <v>3</v>
      </c>
    </row>
    <row r="24" spans="2:20" ht="16">
      <c r="B24" s="10" t="s">
        <v>23</v>
      </c>
      <c r="C24" s="1">
        <v>5</v>
      </c>
      <c r="D24" s="1">
        <v>11</v>
      </c>
      <c r="E24" s="1">
        <v>3</v>
      </c>
      <c r="F24" s="1">
        <v>25</v>
      </c>
      <c r="G24" s="4">
        <f t="shared" si="1"/>
        <v>0.32</v>
      </c>
      <c r="H24" s="1">
        <v>1</v>
      </c>
      <c r="I24" s="1">
        <v>1</v>
      </c>
      <c r="J24" s="1">
        <v>2</v>
      </c>
      <c r="K24" s="1">
        <v>0</v>
      </c>
      <c r="L24" s="1">
        <v>5</v>
      </c>
      <c r="M24" s="1">
        <v>0</v>
      </c>
      <c r="N24" s="1">
        <v>6</v>
      </c>
      <c r="O24" s="1">
        <v>1</v>
      </c>
      <c r="P24">
        <f t="shared" si="0"/>
        <v>6</v>
      </c>
      <c r="R24" s="1">
        <v>0.248</v>
      </c>
      <c r="S24" s="11">
        <f t="shared" si="2"/>
        <v>2.048</v>
      </c>
      <c r="T24">
        <v>1</v>
      </c>
    </row>
    <row r="25" spans="2:20" ht="16">
      <c r="B25" s="10" t="s">
        <v>26</v>
      </c>
      <c r="C25" s="1">
        <v>4</v>
      </c>
      <c r="D25" s="1">
        <v>8</v>
      </c>
      <c r="E25" s="1">
        <v>4</v>
      </c>
      <c r="F25" s="1">
        <v>27</v>
      </c>
      <c r="G25" s="4">
        <f t="shared" si="1"/>
        <v>0.14814814814814814</v>
      </c>
      <c r="H25" s="1">
        <v>0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2</v>
      </c>
      <c r="O25" s="1">
        <v>2</v>
      </c>
      <c r="P25">
        <f t="shared" si="0"/>
        <v>6</v>
      </c>
      <c r="R25" s="1">
        <v>0.248</v>
      </c>
      <c r="S25" s="11">
        <f t="shared" si="2"/>
        <v>1.5580000000000001</v>
      </c>
      <c r="T25">
        <v>2</v>
      </c>
    </row>
    <row r="26" spans="2:20" ht="16">
      <c r="B26" s="10" t="s">
        <v>25</v>
      </c>
      <c r="C26" s="1">
        <v>5</v>
      </c>
      <c r="D26" s="1">
        <v>4</v>
      </c>
      <c r="E26" s="1">
        <v>6</v>
      </c>
      <c r="F26" s="1">
        <v>21</v>
      </c>
      <c r="G26" s="4">
        <f t="shared" si="1"/>
        <v>-9.5238095238095233E-2</v>
      </c>
      <c r="H26" s="1">
        <v>0</v>
      </c>
      <c r="I26" s="1">
        <v>0</v>
      </c>
      <c r="J26" s="1">
        <v>1</v>
      </c>
      <c r="K26" s="1">
        <v>0</v>
      </c>
      <c r="L26" s="1">
        <v>7</v>
      </c>
      <c r="M26" s="1">
        <v>0</v>
      </c>
      <c r="N26" s="1">
        <v>4</v>
      </c>
      <c r="O26" s="1">
        <v>1</v>
      </c>
      <c r="P26">
        <f t="shared" si="0"/>
        <v>8</v>
      </c>
      <c r="R26" s="1">
        <v>0.254</v>
      </c>
      <c r="S26" s="11">
        <f t="shared" si="2"/>
        <v>-4.4399999999999995E-2</v>
      </c>
      <c r="T26">
        <v>1</v>
      </c>
    </row>
    <row r="27" spans="2:20" ht="16">
      <c r="B27" s="10" t="s">
        <v>28</v>
      </c>
      <c r="C27" s="1">
        <v>3</v>
      </c>
      <c r="D27" s="1">
        <v>10</v>
      </c>
      <c r="E27" s="1">
        <v>3</v>
      </c>
      <c r="F27" s="1">
        <v>17</v>
      </c>
      <c r="G27" s="4">
        <f t="shared" si="1"/>
        <v>0.41176470588235292</v>
      </c>
      <c r="H27" s="1">
        <v>1</v>
      </c>
      <c r="I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0</v>
      </c>
      <c r="O27" s="1">
        <v>1</v>
      </c>
      <c r="P27">
        <f t="shared" si="0"/>
        <v>5</v>
      </c>
      <c r="R27" s="1">
        <v>0.40200000000000002</v>
      </c>
      <c r="S27" s="11">
        <f t="shared" si="2"/>
        <v>2.1339999999999999</v>
      </c>
      <c r="T27">
        <v>3</v>
      </c>
    </row>
    <row r="28" spans="2:20" ht="16">
      <c r="B28" s="10" t="s">
        <v>27</v>
      </c>
      <c r="C28" s="2">
        <v>4</v>
      </c>
      <c r="D28" s="1">
        <v>6</v>
      </c>
      <c r="E28" s="1">
        <v>5</v>
      </c>
      <c r="F28" s="1">
        <v>29</v>
      </c>
      <c r="G28" s="4">
        <f t="shared" si="1"/>
        <v>3.4482758620689655E-2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6</v>
      </c>
      <c r="O28" s="1">
        <v>3</v>
      </c>
      <c r="P28">
        <f t="shared" si="0"/>
        <v>8</v>
      </c>
      <c r="R28" s="1">
        <v>0.28599999999999998</v>
      </c>
      <c r="S28" s="11">
        <f t="shared" si="2"/>
        <v>0.46449999999999997</v>
      </c>
      <c r="T28">
        <v>2</v>
      </c>
    </row>
    <row r="29" spans="2:20" ht="16">
      <c r="B29" s="10" t="s">
        <v>30</v>
      </c>
      <c r="C29" s="1">
        <v>3</v>
      </c>
      <c r="D29" s="1">
        <v>8</v>
      </c>
      <c r="E29" s="1">
        <v>4</v>
      </c>
      <c r="F29" s="1">
        <v>19</v>
      </c>
      <c r="G29" s="4">
        <f t="shared" si="1"/>
        <v>0.21052631578947367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0</v>
      </c>
      <c r="P29">
        <f t="shared" si="0"/>
        <v>4</v>
      </c>
      <c r="R29" s="1">
        <v>0.13600000000000001</v>
      </c>
      <c r="S29" s="11">
        <f t="shared" si="2"/>
        <v>1.712</v>
      </c>
      <c r="T29">
        <v>-3</v>
      </c>
    </row>
    <row r="30" spans="2:20" ht="16">
      <c r="B30" s="10" t="s">
        <v>29</v>
      </c>
      <c r="C30" s="1">
        <v>3</v>
      </c>
      <c r="D30" s="1">
        <v>5</v>
      </c>
      <c r="E30" s="1">
        <v>0</v>
      </c>
      <c r="F30" s="1">
        <v>13</v>
      </c>
      <c r="G30" s="4">
        <f t="shared" si="1"/>
        <v>0.38461538461538464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0</v>
      </c>
      <c r="P30">
        <f t="shared" si="0"/>
        <v>0</v>
      </c>
      <c r="R30" s="1">
        <v>0.41799999999999998</v>
      </c>
      <c r="S30" s="11">
        <f t="shared" si="2"/>
        <v>2.4179999999999997</v>
      </c>
      <c r="T30">
        <v>3</v>
      </c>
    </row>
    <row r="31" spans="2:20" ht="16">
      <c r="B31" s="10" t="s">
        <v>31</v>
      </c>
      <c r="C31">
        <v>3</v>
      </c>
      <c r="D31">
        <v>5</v>
      </c>
      <c r="E31">
        <v>2</v>
      </c>
      <c r="F31">
        <v>17</v>
      </c>
      <c r="G31" s="4">
        <f t="shared" si="1"/>
        <v>0.17647058823529413</v>
      </c>
      <c r="H31">
        <v>3</v>
      </c>
      <c r="I31">
        <v>0</v>
      </c>
      <c r="J31">
        <v>0</v>
      </c>
      <c r="K31">
        <v>0</v>
      </c>
      <c r="L31">
        <v>3</v>
      </c>
      <c r="M31">
        <v>0</v>
      </c>
      <c r="N31">
        <v>2</v>
      </c>
      <c r="O31">
        <v>0</v>
      </c>
      <c r="P31">
        <f t="shared" si="0"/>
        <v>2</v>
      </c>
      <c r="R31" s="1">
        <v>0.24</v>
      </c>
      <c r="S31" s="11">
        <f t="shared" si="2"/>
        <v>1.5733333333333333</v>
      </c>
      <c r="T31">
        <v>3</v>
      </c>
    </row>
    <row r="32" spans="2:20" ht="16">
      <c r="B32" s="10" t="s">
        <v>33</v>
      </c>
      <c r="C32" s="1">
        <v>4</v>
      </c>
      <c r="D32">
        <v>16</v>
      </c>
      <c r="E32">
        <v>2</v>
      </c>
      <c r="F32">
        <v>36</v>
      </c>
      <c r="G32" s="4">
        <f t="shared" si="1"/>
        <v>0.3888888888888889</v>
      </c>
      <c r="H32">
        <v>2</v>
      </c>
      <c r="I32">
        <v>0</v>
      </c>
      <c r="J32">
        <v>1</v>
      </c>
      <c r="K32">
        <v>1</v>
      </c>
      <c r="L32">
        <v>15</v>
      </c>
      <c r="M32">
        <v>1</v>
      </c>
      <c r="N32">
        <v>5</v>
      </c>
      <c r="O32">
        <v>0</v>
      </c>
      <c r="P32">
        <f t="shared" si="0"/>
        <v>4</v>
      </c>
      <c r="R32" s="1">
        <v>0.246</v>
      </c>
      <c r="S32" s="11">
        <f t="shared" si="2"/>
        <v>4.7975000000000003</v>
      </c>
      <c r="T32">
        <v>-2</v>
      </c>
    </row>
    <row r="33" spans="2:34" ht="16">
      <c r="B33" s="1"/>
      <c r="C33">
        <f>SUM(C4:C32)</f>
        <v>103</v>
      </c>
      <c r="D33">
        <f t="shared" ref="D33:P33" si="3">SUM(D4:D32)</f>
        <v>225</v>
      </c>
      <c r="E33">
        <f t="shared" si="3"/>
        <v>96</v>
      </c>
      <c r="F33">
        <f t="shared" si="3"/>
        <v>644</v>
      </c>
      <c r="G33" s="4">
        <f t="shared" si="1"/>
        <v>0.20031055900621117</v>
      </c>
      <c r="H33">
        <f t="shared" si="3"/>
        <v>25</v>
      </c>
      <c r="I33">
        <f t="shared" si="3"/>
        <v>8</v>
      </c>
      <c r="J33">
        <f t="shared" si="3"/>
        <v>29</v>
      </c>
      <c r="K33">
        <f t="shared" si="3"/>
        <v>10</v>
      </c>
      <c r="L33">
        <f t="shared" si="3"/>
        <v>181</v>
      </c>
      <c r="M33">
        <f t="shared" si="3"/>
        <v>6</v>
      </c>
      <c r="N33">
        <f t="shared" si="3"/>
        <v>87</v>
      </c>
      <c r="O33">
        <f t="shared" si="3"/>
        <v>18</v>
      </c>
      <c r="P33">
        <f t="shared" si="3"/>
        <v>153</v>
      </c>
      <c r="R33" s="12">
        <f>SUM(R4:R32)/29</f>
        <v>0.27986206896551724</v>
      </c>
      <c r="S33" s="11">
        <f t="shared" si="2"/>
        <v>1.7490780046869769</v>
      </c>
    </row>
    <row r="34" spans="2:34">
      <c r="B34" s="3"/>
    </row>
    <row r="35" spans="2:34">
      <c r="B35" s="3"/>
    </row>
    <row r="36" spans="2:34">
      <c r="B36" s="3"/>
    </row>
    <row r="37" spans="2:34">
      <c r="B37" s="3"/>
    </row>
    <row r="38" spans="2:34">
      <c r="B38" s="2"/>
    </row>
    <row r="39" spans="2:34">
      <c r="B39" s="2"/>
    </row>
    <row r="40" spans="2:34">
      <c r="B40" s="3"/>
      <c r="F40">
        <v>3</v>
      </c>
      <c r="G40">
        <v>-2</v>
      </c>
      <c r="H40">
        <v>3</v>
      </c>
      <c r="I40">
        <v>2</v>
      </c>
      <c r="J40">
        <v>3</v>
      </c>
      <c r="K40">
        <v>2</v>
      </c>
      <c r="L40">
        <v>3</v>
      </c>
      <c r="M40">
        <v>3</v>
      </c>
      <c r="N40">
        <v>-1</v>
      </c>
      <c r="O40">
        <v>2</v>
      </c>
      <c r="P40">
        <v>3</v>
      </c>
      <c r="Q40">
        <v>3</v>
      </c>
      <c r="R40">
        <v>1</v>
      </c>
      <c r="S40">
        <v>1</v>
      </c>
      <c r="T40">
        <v>-2</v>
      </c>
      <c r="U40">
        <v>3</v>
      </c>
      <c r="V40">
        <v>-2</v>
      </c>
      <c r="W40">
        <v>3</v>
      </c>
      <c r="X40">
        <v>2</v>
      </c>
      <c r="Y40">
        <v>3</v>
      </c>
      <c r="Z40">
        <v>1</v>
      </c>
      <c r="AA40">
        <v>2</v>
      </c>
      <c r="AB40">
        <v>1</v>
      </c>
      <c r="AC40">
        <v>3</v>
      </c>
      <c r="AD40">
        <v>2</v>
      </c>
      <c r="AE40">
        <v>-3</v>
      </c>
      <c r="AF40">
        <v>3</v>
      </c>
      <c r="AG40">
        <v>3</v>
      </c>
      <c r="AH40">
        <v>-2</v>
      </c>
    </row>
    <row r="41" spans="2:34">
      <c r="B41" s="2"/>
    </row>
    <row r="42" spans="2:34">
      <c r="B42" s="2"/>
    </row>
    <row r="43" spans="2:34">
      <c r="B43" s="2"/>
    </row>
    <row r="44" spans="2:34">
      <c r="B4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44"/>
  <sheetViews>
    <sheetView showRuler="0" workbookViewId="0">
      <selection activeCell="C33" sqref="C33:S33"/>
    </sheetView>
  </sheetViews>
  <sheetFormatPr baseColWidth="10" defaultRowHeight="15" x14ac:dyDescent="0"/>
  <cols>
    <col min="17" max="17" width="3" customWidth="1"/>
    <col min="19" max="19" width="11.83203125" bestFit="1" customWidth="1"/>
  </cols>
  <sheetData>
    <row r="2" spans="2:20">
      <c r="C2" s="6" t="s">
        <v>0</v>
      </c>
      <c r="D2" s="6" t="s">
        <v>1</v>
      </c>
      <c r="E2" s="6" t="s">
        <v>2</v>
      </c>
      <c r="F2" s="7" t="s">
        <v>12</v>
      </c>
      <c r="G2" s="6" t="s">
        <v>3</v>
      </c>
      <c r="H2" s="6" t="s">
        <v>7</v>
      </c>
      <c r="I2" s="6" t="s">
        <v>4</v>
      </c>
      <c r="J2" s="6" t="s">
        <v>5</v>
      </c>
      <c r="K2" s="6" t="s">
        <v>6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2</v>
      </c>
      <c r="Q2" s="6"/>
      <c r="R2" s="6" t="s">
        <v>13</v>
      </c>
      <c r="S2" s="6" t="s">
        <v>34</v>
      </c>
      <c r="T2" s="6" t="s">
        <v>35</v>
      </c>
    </row>
    <row r="3" spans="2:20"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  <c r="O3" s="8"/>
      <c r="P3" s="8"/>
      <c r="Q3" s="5"/>
      <c r="R3" s="5"/>
    </row>
    <row r="4" spans="2:20" ht="16">
      <c r="B4" s="10" t="s">
        <v>14</v>
      </c>
      <c r="C4">
        <v>0</v>
      </c>
      <c r="D4">
        <v>0</v>
      </c>
      <c r="E4">
        <v>0</v>
      </c>
      <c r="F4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>
        <f t="shared" ref="P4:P17" si="0">E4+J4+K4+O4</f>
        <v>0</v>
      </c>
      <c r="R4" s="1">
        <v>0.222</v>
      </c>
      <c r="S4" s="11">
        <v>0</v>
      </c>
      <c r="T4">
        <v>3</v>
      </c>
    </row>
    <row r="5" spans="2:20" ht="16">
      <c r="B5" s="10" t="s">
        <v>15</v>
      </c>
      <c r="C5">
        <v>0</v>
      </c>
      <c r="D5">
        <v>0</v>
      </c>
      <c r="E5">
        <v>0</v>
      </c>
      <c r="F5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>
        <f t="shared" si="0"/>
        <v>0</v>
      </c>
      <c r="R5" s="1">
        <v>0.218</v>
      </c>
      <c r="S5" s="11">
        <v>0</v>
      </c>
      <c r="T5">
        <v>-2</v>
      </c>
    </row>
    <row r="6" spans="2:20" ht="16">
      <c r="B6" s="10" t="s">
        <v>16</v>
      </c>
      <c r="C6">
        <v>0</v>
      </c>
      <c r="D6">
        <v>0</v>
      </c>
      <c r="E6">
        <v>0</v>
      </c>
      <c r="F6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>
        <f t="shared" si="0"/>
        <v>0</v>
      </c>
      <c r="R6" s="1">
        <v>0.36599999999999999</v>
      </c>
      <c r="S6" s="11">
        <v>0</v>
      </c>
      <c r="T6">
        <v>3</v>
      </c>
    </row>
    <row r="7" spans="2:20" ht="16">
      <c r="B7" s="10" t="s">
        <v>17</v>
      </c>
      <c r="C7" s="1">
        <v>4</v>
      </c>
      <c r="D7" s="1">
        <v>14</v>
      </c>
      <c r="E7" s="1">
        <v>4</v>
      </c>
      <c r="F7" s="1">
        <v>29</v>
      </c>
      <c r="G7" s="4">
        <f t="shared" ref="G7:G33" si="1">(D7-E7)/F7</f>
        <v>0.34482758620689657</v>
      </c>
      <c r="H7" s="1">
        <v>2</v>
      </c>
      <c r="I7" s="1">
        <v>0</v>
      </c>
      <c r="J7" s="1">
        <v>0</v>
      </c>
      <c r="K7" s="1">
        <v>1</v>
      </c>
      <c r="L7" s="1">
        <v>11</v>
      </c>
      <c r="M7" s="1">
        <v>2</v>
      </c>
      <c r="N7" s="1">
        <v>0</v>
      </c>
      <c r="O7" s="1">
        <v>1</v>
      </c>
      <c r="P7">
        <f t="shared" si="0"/>
        <v>6</v>
      </c>
      <c r="R7" s="1">
        <v>0.24199999999999999</v>
      </c>
      <c r="S7" s="11">
        <f t="shared" ref="S7:S33" si="2">((D7-E7)+(I7-J7)-K7+(M7+(N7/2)-O7)+(L7*R7))/C7</f>
        <v>3.1654999999999998</v>
      </c>
      <c r="T7">
        <v>2</v>
      </c>
    </row>
    <row r="8" spans="2:20" ht="16">
      <c r="B8" s="10" t="s">
        <v>18</v>
      </c>
      <c r="C8" s="1">
        <v>3</v>
      </c>
      <c r="D8" s="1">
        <v>14</v>
      </c>
      <c r="E8" s="1">
        <v>4</v>
      </c>
      <c r="F8" s="1">
        <v>31</v>
      </c>
      <c r="G8" s="4">
        <f t="shared" si="1"/>
        <v>0.32258064516129031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</v>
      </c>
      <c r="P8">
        <f t="shared" si="0"/>
        <v>5</v>
      </c>
      <c r="R8" s="1">
        <v>0.28999999999999998</v>
      </c>
      <c r="S8" s="11">
        <f t="shared" si="2"/>
        <v>3.1933333333333334</v>
      </c>
      <c r="T8">
        <v>3</v>
      </c>
    </row>
    <row r="9" spans="2:20" ht="16">
      <c r="B9" s="10" t="s">
        <v>19</v>
      </c>
      <c r="C9" s="1">
        <v>4</v>
      </c>
      <c r="D9" s="1">
        <v>9</v>
      </c>
      <c r="E9" s="1">
        <v>5</v>
      </c>
      <c r="F9" s="1">
        <v>29</v>
      </c>
      <c r="G9" s="4">
        <f t="shared" si="1"/>
        <v>0.13793103448275862</v>
      </c>
      <c r="H9" s="1">
        <v>0</v>
      </c>
      <c r="I9" s="1">
        <v>0</v>
      </c>
      <c r="J9" s="1">
        <v>0</v>
      </c>
      <c r="K9" s="1">
        <v>1</v>
      </c>
      <c r="L9" s="1">
        <v>11</v>
      </c>
      <c r="M9" s="1">
        <v>3</v>
      </c>
      <c r="N9" s="1">
        <v>0</v>
      </c>
      <c r="O9" s="1">
        <v>2</v>
      </c>
      <c r="P9">
        <f t="shared" si="0"/>
        <v>8</v>
      </c>
      <c r="R9" s="1">
        <v>0.24299999999999999</v>
      </c>
      <c r="S9" s="11">
        <f t="shared" si="2"/>
        <v>1.66825</v>
      </c>
      <c r="T9">
        <v>2</v>
      </c>
    </row>
    <row r="10" spans="2:20" ht="16">
      <c r="B10" s="10" t="s">
        <v>20</v>
      </c>
      <c r="C10" s="1">
        <v>3</v>
      </c>
      <c r="D10" s="1">
        <v>8</v>
      </c>
      <c r="E10" s="1">
        <v>7</v>
      </c>
      <c r="F10" s="1">
        <v>22</v>
      </c>
      <c r="G10" s="4">
        <f t="shared" si="1"/>
        <v>4.5454545454545456E-2</v>
      </c>
      <c r="H10" s="1">
        <v>3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1</v>
      </c>
      <c r="P10">
        <f t="shared" si="0"/>
        <v>8</v>
      </c>
      <c r="R10" s="1">
        <v>0.20799999999999999</v>
      </c>
      <c r="S10" s="11">
        <f t="shared" si="2"/>
        <v>0.41599999999999998</v>
      </c>
      <c r="T10">
        <v>3</v>
      </c>
    </row>
    <row r="11" spans="2:20" ht="16">
      <c r="B11" s="10" t="s">
        <v>21</v>
      </c>
      <c r="C11" s="1">
        <v>3</v>
      </c>
      <c r="D11" s="1">
        <v>16</v>
      </c>
      <c r="E11" s="1">
        <v>6</v>
      </c>
      <c r="F11" s="1">
        <v>32</v>
      </c>
      <c r="G11" s="4">
        <f t="shared" si="1"/>
        <v>0.3125</v>
      </c>
      <c r="H11" s="1">
        <v>0</v>
      </c>
      <c r="I11" s="1">
        <v>0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0</v>
      </c>
      <c r="P11">
        <f t="shared" si="0"/>
        <v>6</v>
      </c>
      <c r="R11" s="1">
        <v>0.29299999999999998</v>
      </c>
      <c r="S11" s="11">
        <f t="shared" si="2"/>
        <v>4.1836666666666664</v>
      </c>
      <c r="T11">
        <v>3</v>
      </c>
    </row>
    <row r="12" spans="2:20" ht="16">
      <c r="B12" s="10" t="s">
        <v>22</v>
      </c>
      <c r="C12" s="1">
        <v>5</v>
      </c>
      <c r="D12" s="1">
        <v>13</v>
      </c>
      <c r="E12" s="1">
        <v>12</v>
      </c>
      <c r="F12" s="1">
        <v>45</v>
      </c>
      <c r="G12" s="4">
        <f t="shared" si="1"/>
        <v>2.2222222222222223E-2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2</v>
      </c>
      <c r="O12" s="1">
        <v>0</v>
      </c>
      <c r="P12">
        <f t="shared" si="0"/>
        <v>12</v>
      </c>
      <c r="R12" s="1">
        <v>0.223</v>
      </c>
      <c r="S12" s="11">
        <f t="shared" si="2"/>
        <v>0.623</v>
      </c>
      <c r="T12">
        <v>-1</v>
      </c>
    </row>
    <row r="13" spans="2:20" ht="16">
      <c r="B13" s="10" t="s">
        <v>23</v>
      </c>
      <c r="C13" s="1">
        <v>4</v>
      </c>
      <c r="D13" s="1">
        <v>19</v>
      </c>
      <c r="E13" s="1">
        <v>5</v>
      </c>
      <c r="F13" s="1">
        <v>37</v>
      </c>
      <c r="G13" s="4">
        <f t="shared" si="1"/>
        <v>0.3783783783783784</v>
      </c>
      <c r="H13" s="1">
        <v>0</v>
      </c>
      <c r="I13" s="1">
        <v>0</v>
      </c>
      <c r="J13" s="1">
        <v>0</v>
      </c>
      <c r="K13" s="1">
        <v>2</v>
      </c>
      <c r="L13" s="1">
        <v>10</v>
      </c>
      <c r="M13" s="1">
        <v>0</v>
      </c>
      <c r="N13" s="1">
        <v>2</v>
      </c>
      <c r="O13" s="1">
        <v>0</v>
      </c>
      <c r="P13">
        <f t="shared" si="0"/>
        <v>7</v>
      </c>
      <c r="R13" s="1">
        <v>0.307</v>
      </c>
      <c r="S13" s="11">
        <f t="shared" si="2"/>
        <v>4.0175000000000001</v>
      </c>
      <c r="T13">
        <v>2</v>
      </c>
    </row>
    <row r="14" spans="2:20" ht="16">
      <c r="B14" s="10" t="s">
        <v>24</v>
      </c>
      <c r="C14" s="1">
        <v>3</v>
      </c>
      <c r="D14" s="1">
        <v>14</v>
      </c>
      <c r="E14" s="1">
        <v>6</v>
      </c>
      <c r="F14" s="1">
        <v>33</v>
      </c>
      <c r="G14" s="4">
        <f t="shared" si="1"/>
        <v>0.24242424242424243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0</v>
      </c>
      <c r="P14">
        <f t="shared" si="0"/>
        <v>6</v>
      </c>
      <c r="R14" s="1">
        <v>0.255</v>
      </c>
      <c r="S14" s="11">
        <f t="shared" si="2"/>
        <v>3.0883333333333334</v>
      </c>
      <c r="T14">
        <v>3</v>
      </c>
    </row>
    <row r="15" spans="2:20" ht="16">
      <c r="B15" s="10" t="s">
        <v>25</v>
      </c>
      <c r="C15" s="1">
        <v>3</v>
      </c>
      <c r="D15" s="1">
        <v>11</v>
      </c>
      <c r="E15" s="1">
        <v>3</v>
      </c>
      <c r="F15" s="1">
        <v>20</v>
      </c>
      <c r="G15" s="4">
        <f t="shared" si="1"/>
        <v>0.4</v>
      </c>
      <c r="H15" s="1">
        <v>1</v>
      </c>
      <c r="I15" s="1">
        <v>0</v>
      </c>
      <c r="J15" s="1">
        <v>0</v>
      </c>
      <c r="K15" s="1">
        <v>0</v>
      </c>
      <c r="L15" s="1">
        <v>12</v>
      </c>
      <c r="M15" s="1">
        <v>0</v>
      </c>
      <c r="N15" s="1">
        <v>0</v>
      </c>
      <c r="O15" s="1">
        <v>1</v>
      </c>
      <c r="P15">
        <f t="shared" si="0"/>
        <v>4</v>
      </c>
      <c r="R15" s="1">
        <v>0.38500000000000001</v>
      </c>
      <c r="S15" s="11">
        <f t="shared" si="2"/>
        <v>3.8733333333333335</v>
      </c>
      <c r="T15">
        <v>3</v>
      </c>
    </row>
    <row r="16" spans="2:20" ht="16">
      <c r="B16" s="10" t="s">
        <v>26</v>
      </c>
      <c r="C16" s="1">
        <v>5</v>
      </c>
      <c r="D16" s="1">
        <v>8</v>
      </c>
      <c r="E16" s="1">
        <v>8</v>
      </c>
      <c r="F16" s="1">
        <v>35</v>
      </c>
      <c r="G16" s="4">
        <f t="shared" si="1"/>
        <v>0</v>
      </c>
      <c r="H16" s="1">
        <v>1</v>
      </c>
      <c r="I16" s="1">
        <v>0</v>
      </c>
      <c r="J16" s="1">
        <v>0</v>
      </c>
      <c r="K16" s="1">
        <v>1</v>
      </c>
      <c r="L16" s="1">
        <v>10</v>
      </c>
      <c r="M16" s="1">
        <v>1</v>
      </c>
      <c r="N16" s="1">
        <v>2</v>
      </c>
      <c r="O16" s="1">
        <v>0</v>
      </c>
      <c r="P16">
        <f t="shared" si="0"/>
        <v>9</v>
      </c>
      <c r="R16" s="1">
        <v>0.23599999999999999</v>
      </c>
      <c r="S16" s="11">
        <f t="shared" si="2"/>
        <v>0.67199999999999993</v>
      </c>
      <c r="T16">
        <v>1</v>
      </c>
    </row>
    <row r="17" spans="2:20" ht="16">
      <c r="B17" s="10" t="s">
        <v>27</v>
      </c>
      <c r="C17" s="1">
        <v>5</v>
      </c>
      <c r="D17" s="1">
        <v>13</v>
      </c>
      <c r="E17" s="1">
        <v>8</v>
      </c>
      <c r="F17" s="1">
        <v>28</v>
      </c>
      <c r="G17" s="4">
        <f t="shared" si="1"/>
        <v>0.17857142857142858</v>
      </c>
      <c r="H17" s="1">
        <v>1</v>
      </c>
      <c r="I17" s="1">
        <v>0</v>
      </c>
      <c r="J17" s="1">
        <v>1</v>
      </c>
      <c r="K17" s="1">
        <v>2</v>
      </c>
      <c r="L17" s="1">
        <v>8</v>
      </c>
      <c r="M17" s="1">
        <v>2</v>
      </c>
      <c r="N17" s="1">
        <v>5</v>
      </c>
      <c r="O17" s="1">
        <v>1</v>
      </c>
      <c r="P17">
        <f t="shared" si="0"/>
        <v>12</v>
      </c>
      <c r="R17" s="1">
        <v>0.23799999999999999</v>
      </c>
      <c r="S17" s="11">
        <f t="shared" si="2"/>
        <v>1.4807999999999999</v>
      </c>
      <c r="T17">
        <v>1</v>
      </c>
    </row>
    <row r="18" spans="2:20" ht="16">
      <c r="B18" s="10" t="s">
        <v>28</v>
      </c>
      <c r="C18" s="1">
        <v>4</v>
      </c>
      <c r="D18" s="1">
        <v>13</v>
      </c>
      <c r="E18" s="1">
        <v>6</v>
      </c>
      <c r="F18" s="1">
        <v>32</v>
      </c>
      <c r="G18" s="4">
        <f t="shared" si="1"/>
        <v>0.21875</v>
      </c>
      <c r="H18" s="1">
        <v>1</v>
      </c>
      <c r="I18" s="1">
        <v>0</v>
      </c>
      <c r="J18" s="1">
        <v>2</v>
      </c>
      <c r="K18" s="1">
        <v>2</v>
      </c>
      <c r="L18" s="1">
        <v>10</v>
      </c>
      <c r="M18">
        <v>0</v>
      </c>
      <c r="N18">
        <v>3</v>
      </c>
      <c r="O18">
        <v>0</v>
      </c>
      <c r="R18" s="1">
        <v>0.25800000000000001</v>
      </c>
      <c r="S18" s="11">
        <f t="shared" si="2"/>
        <v>1.77</v>
      </c>
      <c r="T18">
        <v>-2</v>
      </c>
    </row>
    <row r="19" spans="2:20" ht="16">
      <c r="B19" s="10" t="s">
        <v>29</v>
      </c>
      <c r="C19" s="1">
        <v>3</v>
      </c>
      <c r="D19" s="1">
        <v>11</v>
      </c>
      <c r="E19" s="1">
        <v>3</v>
      </c>
      <c r="F19" s="1">
        <v>22</v>
      </c>
      <c r="G19" s="4">
        <f t="shared" si="1"/>
        <v>0.36363636363636365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>
        <v>0</v>
      </c>
      <c r="N19">
        <v>3</v>
      </c>
      <c r="O19">
        <v>0</v>
      </c>
      <c r="R19" s="1">
        <v>0.36</v>
      </c>
      <c r="S19" s="11">
        <f t="shared" si="2"/>
        <v>4.126666666666666</v>
      </c>
      <c r="T19">
        <v>3</v>
      </c>
    </row>
    <row r="20" spans="2:20" ht="16">
      <c r="B20" s="10" t="s">
        <v>30</v>
      </c>
      <c r="C20" s="1">
        <v>4</v>
      </c>
      <c r="D20" s="1">
        <v>10</v>
      </c>
      <c r="E20" s="1">
        <v>5</v>
      </c>
      <c r="F20" s="1">
        <v>31</v>
      </c>
      <c r="G20" s="4">
        <f t="shared" si="1"/>
        <v>0.16129032258064516</v>
      </c>
      <c r="H20" s="1">
        <v>0</v>
      </c>
      <c r="I20" s="1">
        <v>0</v>
      </c>
      <c r="J20" s="1">
        <v>3</v>
      </c>
      <c r="K20" s="1">
        <v>1</v>
      </c>
      <c r="L20" s="1">
        <v>7</v>
      </c>
      <c r="M20">
        <v>0</v>
      </c>
      <c r="N20">
        <v>2</v>
      </c>
      <c r="O20">
        <v>1</v>
      </c>
      <c r="R20" s="1">
        <v>0.26900000000000002</v>
      </c>
      <c r="S20" s="11">
        <f t="shared" si="2"/>
        <v>0.72075</v>
      </c>
      <c r="T20">
        <v>-2</v>
      </c>
    </row>
    <row r="21" spans="2:20" ht="16">
      <c r="B21" s="10" t="s">
        <v>31</v>
      </c>
      <c r="C21" s="1">
        <v>3</v>
      </c>
      <c r="D21" s="1">
        <v>11</v>
      </c>
      <c r="E21" s="1">
        <v>2</v>
      </c>
      <c r="F21" s="1">
        <v>18</v>
      </c>
      <c r="G21" s="4">
        <f t="shared" si="1"/>
        <v>0.5</v>
      </c>
      <c r="H21" s="1">
        <v>1</v>
      </c>
      <c r="I21" s="1">
        <v>1</v>
      </c>
      <c r="J21" s="1">
        <v>2</v>
      </c>
      <c r="K21" s="1">
        <v>0</v>
      </c>
      <c r="L21" s="1">
        <v>12</v>
      </c>
      <c r="M21">
        <v>1</v>
      </c>
      <c r="N21">
        <v>0</v>
      </c>
      <c r="O21">
        <v>0</v>
      </c>
      <c r="R21" s="1">
        <v>0.38800000000000001</v>
      </c>
      <c r="S21" s="11">
        <f t="shared" si="2"/>
        <v>4.5520000000000005</v>
      </c>
      <c r="T21">
        <v>3</v>
      </c>
    </row>
    <row r="22" spans="2:20" ht="16">
      <c r="B22" s="10" t="s">
        <v>32</v>
      </c>
      <c r="C22" s="2">
        <v>4</v>
      </c>
      <c r="D22" s="2">
        <v>16</v>
      </c>
      <c r="E22" s="2">
        <v>3</v>
      </c>
      <c r="F22" s="2">
        <v>31</v>
      </c>
      <c r="G22" s="4">
        <f t="shared" si="1"/>
        <v>0.41935483870967744</v>
      </c>
      <c r="H22" s="2">
        <v>0</v>
      </c>
      <c r="I22" s="2">
        <v>0</v>
      </c>
      <c r="J22" s="2">
        <v>1</v>
      </c>
      <c r="K22" s="2">
        <v>1</v>
      </c>
      <c r="L22" s="2">
        <v>9</v>
      </c>
      <c r="M22">
        <v>0</v>
      </c>
      <c r="N22">
        <v>0</v>
      </c>
      <c r="O22">
        <v>1</v>
      </c>
      <c r="R22" s="2">
        <v>0.31900000000000001</v>
      </c>
      <c r="S22" s="11">
        <f t="shared" si="2"/>
        <v>3.2177500000000001</v>
      </c>
      <c r="T22">
        <v>2</v>
      </c>
    </row>
    <row r="23" spans="2:20" ht="16">
      <c r="B23" s="10" t="s">
        <v>24</v>
      </c>
      <c r="C23" s="1">
        <v>3</v>
      </c>
      <c r="D23" s="1">
        <v>13</v>
      </c>
      <c r="E23" s="1">
        <v>5</v>
      </c>
      <c r="F23" s="1">
        <v>27</v>
      </c>
      <c r="G23" s="4">
        <f t="shared" si="1"/>
        <v>0.29629629629629628</v>
      </c>
      <c r="H23" s="1">
        <v>1</v>
      </c>
      <c r="I23" s="1">
        <v>1</v>
      </c>
      <c r="J23" s="1">
        <v>1</v>
      </c>
      <c r="K23" s="1">
        <v>0</v>
      </c>
      <c r="L23" s="1">
        <v>11</v>
      </c>
      <c r="M23">
        <v>0</v>
      </c>
      <c r="N23">
        <v>4</v>
      </c>
      <c r="O23">
        <v>0</v>
      </c>
      <c r="R23" s="1">
        <v>0.318</v>
      </c>
      <c r="S23" s="11">
        <f t="shared" si="2"/>
        <v>4.4993333333333334</v>
      </c>
      <c r="T23">
        <v>3</v>
      </c>
    </row>
    <row r="24" spans="2:20" ht="16">
      <c r="B24" s="10" t="s">
        <v>23</v>
      </c>
      <c r="C24" s="1">
        <v>5</v>
      </c>
      <c r="D24" s="1">
        <v>18</v>
      </c>
      <c r="E24" s="1">
        <v>8</v>
      </c>
      <c r="F24" s="1">
        <v>44</v>
      </c>
      <c r="G24" s="4">
        <f t="shared" si="1"/>
        <v>0.22727272727272727</v>
      </c>
      <c r="H24" s="1">
        <v>2</v>
      </c>
      <c r="I24" s="1">
        <v>0</v>
      </c>
      <c r="J24" s="1">
        <v>1</v>
      </c>
      <c r="K24" s="1">
        <v>1</v>
      </c>
      <c r="L24" s="1">
        <v>17</v>
      </c>
      <c r="M24">
        <v>0</v>
      </c>
      <c r="N24">
        <v>4</v>
      </c>
      <c r="O24">
        <v>0</v>
      </c>
      <c r="R24" s="1">
        <v>0.248</v>
      </c>
      <c r="S24" s="11">
        <f t="shared" si="2"/>
        <v>2.8432000000000004</v>
      </c>
      <c r="T24">
        <v>1</v>
      </c>
    </row>
    <row r="25" spans="2:20" ht="16">
      <c r="B25" s="10" t="s">
        <v>26</v>
      </c>
      <c r="C25" s="1">
        <v>4</v>
      </c>
      <c r="D25" s="1">
        <v>19</v>
      </c>
      <c r="E25" s="1">
        <v>5</v>
      </c>
      <c r="F25" s="1">
        <v>41</v>
      </c>
      <c r="G25" s="4">
        <f t="shared" si="1"/>
        <v>0.34146341463414637</v>
      </c>
      <c r="H25" s="1">
        <v>1</v>
      </c>
      <c r="I25" s="1">
        <v>0</v>
      </c>
      <c r="J25" s="1">
        <v>2</v>
      </c>
      <c r="K25" s="1">
        <v>0</v>
      </c>
      <c r="L25" s="1">
        <v>17</v>
      </c>
      <c r="M25">
        <v>0</v>
      </c>
      <c r="N25">
        <v>4</v>
      </c>
      <c r="O25">
        <v>2</v>
      </c>
      <c r="R25" s="1">
        <v>0.248</v>
      </c>
      <c r="S25" s="11">
        <f t="shared" si="2"/>
        <v>4.0540000000000003</v>
      </c>
      <c r="T25">
        <v>2</v>
      </c>
    </row>
    <row r="26" spans="2:20" ht="16">
      <c r="B26" s="10" t="s">
        <v>25</v>
      </c>
      <c r="C26" s="1">
        <v>5</v>
      </c>
      <c r="D26" s="1">
        <v>20</v>
      </c>
      <c r="E26" s="1">
        <v>7</v>
      </c>
      <c r="F26" s="1">
        <v>37</v>
      </c>
      <c r="G26" s="4">
        <f t="shared" si="1"/>
        <v>0.35135135135135137</v>
      </c>
      <c r="H26" s="1">
        <v>0</v>
      </c>
      <c r="I26" s="1">
        <v>2</v>
      </c>
      <c r="J26" s="1">
        <v>1</v>
      </c>
      <c r="K26" s="1">
        <v>0</v>
      </c>
      <c r="L26" s="1">
        <v>11</v>
      </c>
      <c r="M26">
        <v>0</v>
      </c>
      <c r="N26">
        <v>1</v>
      </c>
      <c r="O26">
        <v>0</v>
      </c>
      <c r="R26" s="1">
        <v>0.254</v>
      </c>
      <c r="S26" s="11">
        <f t="shared" si="2"/>
        <v>3.4588000000000001</v>
      </c>
      <c r="T26">
        <v>1</v>
      </c>
    </row>
    <row r="27" spans="2:20" ht="16">
      <c r="B27" s="10" t="s">
        <v>28</v>
      </c>
      <c r="C27" s="1">
        <v>3</v>
      </c>
      <c r="D27" s="1">
        <v>11</v>
      </c>
      <c r="E27" s="1">
        <v>1</v>
      </c>
      <c r="F27" s="1">
        <v>22</v>
      </c>
      <c r="G27" s="4">
        <f t="shared" si="1"/>
        <v>0.45454545454545453</v>
      </c>
      <c r="H27" s="1">
        <v>1</v>
      </c>
      <c r="I27" s="1">
        <v>0</v>
      </c>
      <c r="J27" s="1">
        <v>1</v>
      </c>
      <c r="K27" s="1">
        <v>1</v>
      </c>
      <c r="L27" s="1">
        <v>3</v>
      </c>
      <c r="M27">
        <v>0</v>
      </c>
      <c r="N27">
        <v>2</v>
      </c>
      <c r="O27">
        <v>0</v>
      </c>
      <c r="R27" s="1">
        <v>0.40200000000000002</v>
      </c>
      <c r="S27" s="11">
        <f t="shared" si="2"/>
        <v>3.4019999999999997</v>
      </c>
      <c r="T27">
        <v>3</v>
      </c>
    </row>
    <row r="28" spans="2:20" ht="16">
      <c r="B28" s="10" t="s">
        <v>27</v>
      </c>
      <c r="C28" s="2">
        <v>4</v>
      </c>
      <c r="D28" s="1">
        <v>20</v>
      </c>
      <c r="E28" s="1">
        <v>4</v>
      </c>
      <c r="F28" s="1">
        <v>36</v>
      </c>
      <c r="G28" s="4">
        <f t="shared" si="1"/>
        <v>0.44444444444444442</v>
      </c>
      <c r="H28" s="1">
        <v>1</v>
      </c>
      <c r="I28" s="1">
        <v>0</v>
      </c>
      <c r="J28" s="1">
        <v>2</v>
      </c>
      <c r="K28" s="1">
        <v>1</v>
      </c>
      <c r="L28" s="1">
        <v>10</v>
      </c>
      <c r="M28">
        <v>1</v>
      </c>
      <c r="N28">
        <v>1</v>
      </c>
      <c r="O28">
        <v>1</v>
      </c>
      <c r="R28" s="1">
        <v>0.28599999999999998</v>
      </c>
      <c r="S28" s="11">
        <f t="shared" si="2"/>
        <v>4.09</v>
      </c>
      <c r="T28">
        <v>2</v>
      </c>
    </row>
    <row r="29" spans="2:20" ht="16">
      <c r="B29" s="10" t="s">
        <v>30</v>
      </c>
      <c r="C29" s="1">
        <v>3</v>
      </c>
      <c r="D29" s="1">
        <v>12</v>
      </c>
      <c r="E29" s="1">
        <v>4</v>
      </c>
      <c r="F29" s="1">
        <v>30</v>
      </c>
      <c r="G29" s="4">
        <f t="shared" si="1"/>
        <v>0.26666666666666666</v>
      </c>
      <c r="H29" s="1">
        <v>1</v>
      </c>
      <c r="I29" s="1">
        <v>0</v>
      </c>
      <c r="J29" s="1">
        <v>2</v>
      </c>
      <c r="K29" s="1">
        <v>1</v>
      </c>
      <c r="L29" s="1">
        <v>1</v>
      </c>
      <c r="M29">
        <v>0</v>
      </c>
      <c r="N29">
        <v>2</v>
      </c>
      <c r="O29">
        <v>0</v>
      </c>
      <c r="R29" s="1">
        <v>0.13600000000000001</v>
      </c>
      <c r="S29" s="11">
        <f t="shared" si="2"/>
        <v>2.0453333333333332</v>
      </c>
      <c r="T29">
        <v>-3</v>
      </c>
    </row>
    <row r="30" spans="2:20" ht="16">
      <c r="B30" s="10" t="s">
        <v>29</v>
      </c>
      <c r="C30" s="1">
        <v>3</v>
      </c>
      <c r="D30" s="1">
        <v>7</v>
      </c>
      <c r="E30" s="1">
        <v>3</v>
      </c>
      <c r="F30" s="1">
        <v>16</v>
      </c>
      <c r="G30" s="4">
        <f t="shared" si="1"/>
        <v>0.25</v>
      </c>
      <c r="H30" s="1">
        <v>2</v>
      </c>
      <c r="I30" s="1">
        <v>0</v>
      </c>
      <c r="J30" s="1">
        <v>0</v>
      </c>
      <c r="K30" s="1">
        <v>1</v>
      </c>
      <c r="L30" s="1">
        <v>10</v>
      </c>
      <c r="M30">
        <v>1</v>
      </c>
      <c r="N30">
        <v>2</v>
      </c>
      <c r="O30">
        <v>0</v>
      </c>
      <c r="R30" s="1">
        <v>0.41799999999999998</v>
      </c>
      <c r="S30" s="11">
        <f t="shared" si="2"/>
        <v>3.06</v>
      </c>
      <c r="T30">
        <v>3</v>
      </c>
    </row>
    <row r="31" spans="2:20" ht="16">
      <c r="B31" s="10" t="s">
        <v>31</v>
      </c>
      <c r="C31">
        <v>3</v>
      </c>
      <c r="D31">
        <v>9</v>
      </c>
      <c r="E31">
        <v>4</v>
      </c>
      <c r="F31">
        <v>22</v>
      </c>
      <c r="G31" s="4">
        <f t="shared" si="1"/>
        <v>0.22727272727272727</v>
      </c>
      <c r="H31">
        <v>2</v>
      </c>
      <c r="I31">
        <v>1</v>
      </c>
      <c r="J31">
        <v>1</v>
      </c>
      <c r="K31">
        <v>0</v>
      </c>
      <c r="L31">
        <v>11</v>
      </c>
      <c r="M31">
        <v>0</v>
      </c>
      <c r="N31">
        <v>2</v>
      </c>
      <c r="O31">
        <v>0</v>
      </c>
      <c r="R31" s="1">
        <v>0.24</v>
      </c>
      <c r="S31" s="11">
        <f t="shared" si="2"/>
        <v>2.8800000000000003</v>
      </c>
      <c r="T31">
        <v>3</v>
      </c>
    </row>
    <row r="32" spans="2:20" ht="16">
      <c r="B32" s="10" t="s">
        <v>33</v>
      </c>
      <c r="C32" s="1">
        <v>4</v>
      </c>
      <c r="D32">
        <v>12</v>
      </c>
      <c r="E32">
        <v>4</v>
      </c>
      <c r="F32">
        <v>31</v>
      </c>
      <c r="G32" s="4">
        <f t="shared" si="1"/>
        <v>0.25806451612903225</v>
      </c>
      <c r="H32">
        <v>0</v>
      </c>
      <c r="I32">
        <v>0</v>
      </c>
      <c r="J32">
        <v>4</v>
      </c>
      <c r="K32">
        <v>1</v>
      </c>
      <c r="L32">
        <v>18</v>
      </c>
      <c r="M32">
        <v>0</v>
      </c>
      <c r="N32">
        <v>1</v>
      </c>
      <c r="O32">
        <v>0</v>
      </c>
      <c r="R32" s="1">
        <v>0.246</v>
      </c>
      <c r="S32" s="11">
        <f t="shared" si="2"/>
        <v>1.982</v>
      </c>
      <c r="T32">
        <v>-2</v>
      </c>
    </row>
    <row r="33" spans="2:34" ht="16">
      <c r="B33" s="1"/>
      <c r="C33">
        <f>SUM(C4:C32)</f>
        <v>97</v>
      </c>
      <c r="D33">
        <f t="shared" ref="D33:P33" si="3">SUM(D4:D32)</f>
        <v>341</v>
      </c>
      <c r="E33">
        <f t="shared" si="3"/>
        <v>132</v>
      </c>
      <c r="F33">
        <f t="shared" si="3"/>
        <v>781</v>
      </c>
      <c r="G33" s="4">
        <f t="shared" si="1"/>
        <v>0.26760563380281688</v>
      </c>
      <c r="H33">
        <f t="shared" si="3"/>
        <v>23</v>
      </c>
      <c r="I33">
        <f t="shared" si="3"/>
        <v>5</v>
      </c>
      <c r="J33">
        <f t="shared" si="3"/>
        <v>24</v>
      </c>
      <c r="K33">
        <f t="shared" si="3"/>
        <v>17</v>
      </c>
      <c r="L33">
        <f t="shared" si="3"/>
        <v>240</v>
      </c>
      <c r="M33">
        <f t="shared" si="3"/>
        <v>11</v>
      </c>
      <c r="N33">
        <f t="shared" si="3"/>
        <v>44</v>
      </c>
      <c r="O33">
        <f t="shared" si="3"/>
        <v>12</v>
      </c>
      <c r="P33">
        <f t="shared" si="3"/>
        <v>83</v>
      </c>
      <c r="R33" s="12">
        <f>SUM(R4:R32)/29</f>
        <v>0.27986206896551724</v>
      </c>
      <c r="S33" s="11">
        <f t="shared" si="2"/>
        <v>2.692442232492001</v>
      </c>
    </row>
    <row r="34" spans="2:34">
      <c r="B34" s="3"/>
    </row>
    <row r="35" spans="2:34">
      <c r="B35" s="3"/>
    </row>
    <row r="36" spans="2:34">
      <c r="B36" s="3"/>
    </row>
    <row r="37" spans="2:34">
      <c r="B37" s="3"/>
    </row>
    <row r="38" spans="2:34">
      <c r="B38" s="2"/>
    </row>
    <row r="39" spans="2:34">
      <c r="B39" s="2"/>
    </row>
    <row r="40" spans="2:34">
      <c r="B40" s="3"/>
      <c r="F40">
        <v>3</v>
      </c>
      <c r="G40">
        <v>-2</v>
      </c>
      <c r="H40">
        <v>3</v>
      </c>
      <c r="I40">
        <v>2</v>
      </c>
      <c r="J40">
        <v>3</v>
      </c>
      <c r="K40">
        <v>2</v>
      </c>
      <c r="L40">
        <v>3</v>
      </c>
      <c r="M40">
        <v>3</v>
      </c>
      <c r="N40">
        <v>-1</v>
      </c>
      <c r="O40">
        <v>2</v>
      </c>
      <c r="P40">
        <v>3</v>
      </c>
      <c r="Q40">
        <v>3</v>
      </c>
      <c r="R40">
        <v>1</v>
      </c>
      <c r="S40">
        <v>1</v>
      </c>
      <c r="T40">
        <v>-2</v>
      </c>
      <c r="U40">
        <v>3</v>
      </c>
      <c r="V40">
        <v>-2</v>
      </c>
      <c r="W40">
        <v>3</v>
      </c>
      <c r="X40">
        <v>2</v>
      </c>
      <c r="Y40">
        <v>3</v>
      </c>
      <c r="Z40">
        <v>1</v>
      </c>
      <c r="AA40">
        <v>2</v>
      </c>
      <c r="AB40">
        <v>1</v>
      </c>
      <c r="AC40">
        <v>3</v>
      </c>
      <c r="AD40">
        <v>2</v>
      </c>
      <c r="AE40">
        <v>-3</v>
      </c>
      <c r="AF40">
        <v>3</v>
      </c>
      <c r="AG40">
        <v>3</v>
      </c>
      <c r="AH40">
        <v>-2</v>
      </c>
    </row>
    <row r="41" spans="2:34">
      <c r="B41" s="2"/>
    </row>
    <row r="42" spans="2:34">
      <c r="B42" s="2"/>
    </row>
    <row r="43" spans="2:34">
      <c r="B43" s="2"/>
    </row>
    <row r="44" spans="2:34">
      <c r="B4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6"/>
  <sheetViews>
    <sheetView showRuler="0" workbookViewId="0">
      <selection activeCell="E7" sqref="E7"/>
    </sheetView>
  </sheetViews>
  <sheetFormatPr baseColWidth="10" defaultRowHeight="15" x14ac:dyDescent="0"/>
  <cols>
    <col min="18" max="18" width="25.33203125" customWidth="1"/>
  </cols>
  <sheetData>
    <row r="3" spans="1:16">
      <c r="B3" s="13" t="s">
        <v>45</v>
      </c>
      <c r="C3" s="13" t="s">
        <v>40</v>
      </c>
      <c r="D3" s="13" t="s">
        <v>41</v>
      </c>
      <c r="E3" s="13" t="s">
        <v>12</v>
      </c>
      <c r="F3" s="13"/>
      <c r="G3" s="13" t="s">
        <v>42</v>
      </c>
      <c r="H3" s="13" t="s">
        <v>4</v>
      </c>
      <c r="I3" s="13" t="s">
        <v>5</v>
      </c>
      <c r="J3" s="13" t="s">
        <v>6</v>
      </c>
      <c r="K3" s="13" t="s">
        <v>43</v>
      </c>
      <c r="L3" s="13" t="s">
        <v>9</v>
      </c>
      <c r="M3" s="13" t="s">
        <v>10</v>
      </c>
      <c r="N3" s="13" t="s">
        <v>11</v>
      </c>
      <c r="O3" s="13" t="s">
        <v>44</v>
      </c>
      <c r="P3" s="13" t="s">
        <v>34</v>
      </c>
    </row>
    <row r="4" spans="1:16">
      <c r="A4" t="s">
        <v>37</v>
      </c>
      <c r="B4">
        <v>106</v>
      </c>
      <c r="C4">
        <v>481</v>
      </c>
      <c r="D4">
        <v>131</v>
      </c>
      <c r="E4">
        <v>1083</v>
      </c>
      <c r="F4" s="12">
        <f t="shared" ref="F4:F17" si="0">(C4-D4)/E4</f>
        <v>0.32317636195752542</v>
      </c>
      <c r="G4">
        <v>40</v>
      </c>
      <c r="H4">
        <v>30</v>
      </c>
      <c r="I4">
        <v>53</v>
      </c>
      <c r="J4">
        <v>9</v>
      </c>
      <c r="K4">
        <v>356</v>
      </c>
      <c r="L4">
        <v>14</v>
      </c>
      <c r="M4">
        <v>53</v>
      </c>
      <c r="N4">
        <v>10</v>
      </c>
      <c r="O4">
        <v>0.27100000000000002</v>
      </c>
      <c r="P4" s="11">
        <f t="shared" ref="P4:P12" si="1">((C4-D4)+(H4-I4)-J4+(L4+(M4/2)-N4)+(K4*O4))/B4</f>
        <v>4.19788679245283</v>
      </c>
    </row>
    <row r="5" spans="1:16">
      <c r="A5" t="s">
        <v>38</v>
      </c>
      <c r="B5">
        <v>97</v>
      </c>
      <c r="C5">
        <v>341</v>
      </c>
      <c r="D5">
        <v>132</v>
      </c>
      <c r="E5">
        <v>781</v>
      </c>
      <c r="F5" s="12">
        <f t="shared" si="0"/>
        <v>0.26760563380281688</v>
      </c>
      <c r="G5">
        <v>23</v>
      </c>
      <c r="H5">
        <v>5</v>
      </c>
      <c r="I5">
        <v>24</v>
      </c>
      <c r="J5">
        <v>17</v>
      </c>
      <c r="K5">
        <v>240</v>
      </c>
      <c r="L5">
        <v>11</v>
      </c>
      <c r="M5">
        <v>44</v>
      </c>
      <c r="N5">
        <v>12</v>
      </c>
      <c r="O5">
        <v>0.27100000000000002</v>
      </c>
      <c r="P5" s="11">
        <f t="shared" si="1"/>
        <v>2.6705154639175261</v>
      </c>
    </row>
    <row r="6" spans="1:16">
      <c r="A6" t="s">
        <v>39</v>
      </c>
      <c r="B6">
        <v>103</v>
      </c>
      <c r="C6">
        <v>225</v>
      </c>
      <c r="D6">
        <v>96</v>
      </c>
      <c r="E6">
        <v>644</v>
      </c>
      <c r="F6" s="12">
        <f t="shared" si="0"/>
        <v>0.20031055900621117</v>
      </c>
      <c r="G6">
        <v>25</v>
      </c>
      <c r="H6">
        <v>8</v>
      </c>
      <c r="I6">
        <v>29</v>
      </c>
      <c r="J6">
        <v>10</v>
      </c>
      <c r="K6">
        <v>181</v>
      </c>
      <c r="L6">
        <v>6</v>
      </c>
      <c r="M6">
        <v>87</v>
      </c>
      <c r="N6">
        <v>18</v>
      </c>
      <c r="O6">
        <v>0.27100000000000002</v>
      </c>
      <c r="P6" s="11">
        <f t="shared" si="1"/>
        <v>1.733504854368932</v>
      </c>
    </row>
    <row r="7" spans="1:16">
      <c r="A7" t="s">
        <v>46</v>
      </c>
      <c r="B7">
        <v>117</v>
      </c>
      <c r="C7">
        <v>523</v>
      </c>
      <c r="D7">
        <v>192</v>
      </c>
      <c r="E7">
        <v>1310</v>
      </c>
      <c r="F7" s="12">
        <f t="shared" si="0"/>
        <v>0.25267175572519085</v>
      </c>
      <c r="G7">
        <v>26</v>
      </c>
      <c r="H7">
        <v>51</v>
      </c>
      <c r="I7">
        <v>86</v>
      </c>
      <c r="J7">
        <v>23</v>
      </c>
      <c r="K7">
        <v>237</v>
      </c>
      <c r="L7">
        <v>15</v>
      </c>
      <c r="M7">
        <v>52</v>
      </c>
      <c r="N7">
        <v>10</v>
      </c>
      <c r="O7">
        <v>0.247</v>
      </c>
      <c r="P7" s="11">
        <f t="shared" si="1"/>
        <v>3.0986239316239317</v>
      </c>
    </row>
    <row r="8" spans="1:16">
      <c r="A8" t="s">
        <v>47</v>
      </c>
      <c r="B8">
        <v>99</v>
      </c>
      <c r="C8">
        <v>315</v>
      </c>
      <c r="D8">
        <v>88</v>
      </c>
      <c r="E8">
        <v>805</v>
      </c>
      <c r="F8" s="12">
        <f t="shared" si="0"/>
        <v>0.28198757763975157</v>
      </c>
      <c r="G8">
        <v>6</v>
      </c>
      <c r="H8">
        <v>1</v>
      </c>
      <c r="I8">
        <v>2</v>
      </c>
      <c r="J8">
        <v>0</v>
      </c>
      <c r="K8">
        <v>87</v>
      </c>
      <c r="L8">
        <v>3</v>
      </c>
      <c r="M8">
        <v>83</v>
      </c>
      <c r="N8">
        <v>9</v>
      </c>
      <c r="O8">
        <v>0.314</v>
      </c>
      <c r="P8" s="11">
        <f t="shared" si="1"/>
        <v>2.9173535353535351</v>
      </c>
    </row>
    <row r="9" spans="1:16">
      <c r="A9" t="s">
        <v>48</v>
      </c>
      <c r="B9">
        <v>110</v>
      </c>
      <c r="C9">
        <v>321</v>
      </c>
      <c r="D9">
        <v>99</v>
      </c>
      <c r="E9">
        <v>790</v>
      </c>
      <c r="F9" s="12">
        <f t="shared" si="0"/>
        <v>0.2810126582278481</v>
      </c>
      <c r="G9">
        <v>41</v>
      </c>
      <c r="H9">
        <v>11</v>
      </c>
      <c r="I9">
        <v>21</v>
      </c>
      <c r="J9">
        <v>0</v>
      </c>
      <c r="K9">
        <v>316</v>
      </c>
      <c r="L9">
        <v>21</v>
      </c>
      <c r="M9">
        <v>48</v>
      </c>
      <c r="N9">
        <v>6</v>
      </c>
      <c r="O9">
        <v>0.314</v>
      </c>
      <c r="P9" s="11">
        <f t="shared" si="1"/>
        <v>3.1838545454545453</v>
      </c>
    </row>
    <row r="10" spans="1:16">
      <c r="A10" t="s">
        <v>49</v>
      </c>
      <c r="B10">
        <v>121</v>
      </c>
      <c r="C10">
        <v>488</v>
      </c>
      <c r="D10">
        <v>194</v>
      </c>
      <c r="E10">
        <v>1544</v>
      </c>
      <c r="F10" s="12">
        <f t="shared" si="0"/>
        <v>0.19041450777202074</v>
      </c>
      <c r="G10">
        <v>20</v>
      </c>
      <c r="H10">
        <v>27</v>
      </c>
      <c r="I10">
        <v>49</v>
      </c>
      <c r="J10">
        <v>28</v>
      </c>
      <c r="K10">
        <v>269</v>
      </c>
      <c r="L10">
        <v>8</v>
      </c>
      <c r="M10">
        <v>67</v>
      </c>
      <c r="N10">
        <v>9</v>
      </c>
      <c r="O10">
        <v>0.21299999999999999</v>
      </c>
      <c r="P10" s="11">
        <f t="shared" si="1"/>
        <v>2.7586528925619835</v>
      </c>
    </row>
    <row r="11" spans="1:16">
      <c r="A11" t="s">
        <v>50</v>
      </c>
      <c r="B11">
        <v>121</v>
      </c>
      <c r="C11">
        <v>406</v>
      </c>
      <c r="D11">
        <v>105</v>
      </c>
      <c r="E11">
        <v>1019</v>
      </c>
      <c r="F11" s="12">
        <f t="shared" si="0"/>
        <v>0.29538763493621195</v>
      </c>
      <c r="G11">
        <v>50</v>
      </c>
      <c r="H11">
        <v>9</v>
      </c>
      <c r="I11">
        <v>11</v>
      </c>
      <c r="J11">
        <v>18</v>
      </c>
      <c r="K11">
        <v>413</v>
      </c>
      <c r="L11">
        <v>8</v>
      </c>
      <c r="M11">
        <v>73</v>
      </c>
      <c r="N11">
        <v>6</v>
      </c>
      <c r="O11">
        <v>0.28899999999999998</v>
      </c>
      <c r="P11" s="11">
        <f t="shared" si="1"/>
        <v>3.6269173553719005</v>
      </c>
    </row>
    <row r="12" spans="1:16">
      <c r="A12" t="s">
        <v>51</v>
      </c>
      <c r="B12">
        <v>124</v>
      </c>
      <c r="C12">
        <v>503</v>
      </c>
      <c r="D12">
        <v>197</v>
      </c>
      <c r="E12">
        <v>1410</v>
      </c>
      <c r="F12" s="12">
        <f t="shared" si="0"/>
        <v>0.21702127659574469</v>
      </c>
      <c r="G12">
        <v>16</v>
      </c>
      <c r="H12">
        <v>19</v>
      </c>
      <c r="I12">
        <v>22</v>
      </c>
      <c r="J12">
        <v>38</v>
      </c>
      <c r="K12">
        <v>344</v>
      </c>
      <c r="L12">
        <v>4</v>
      </c>
      <c r="M12">
        <v>48</v>
      </c>
      <c r="N12">
        <v>8</v>
      </c>
      <c r="O12">
        <v>0.216</v>
      </c>
      <c r="P12" s="11">
        <f t="shared" si="1"/>
        <v>2.8976129032258062</v>
      </c>
    </row>
    <row r="13" spans="1:16">
      <c r="F13" s="12"/>
      <c r="P13" s="11"/>
    </row>
    <row r="14" spans="1:16">
      <c r="A14" t="s">
        <v>52</v>
      </c>
      <c r="B14">
        <v>105</v>
      </c>
      <c r="C14">
        <v>456</v>
      </c>
      <c r="D14">
        <v>113</v>
      </c>
      <c r="E14">
        <v>1067</v>
      </c>
      <c r="F14" s="12">
        <f t="shared" si="0"/>
        <v>0.32146204311152765</v>
      </c>
      <c r="G14">
        <v>14</v>
      </c>
      <c r="H14">
        <v>32</v>
      </c>
      <c r="I14">
        <v>23</v>
      </c>
      <c r="J14">
        <v>29</v>
      </c>
      <c r="K14">
        <v>281</v>
      </c>
      <c r="L14">
        <v>7</v>
      </c>
      <c r="M14">
        <v>69</v>
      </c>
      <c r="N14">
        <v>3</v>
      </c>
      <c r="O14">
        <v>0.27900000000000003</v>
      </c>
      <c r="P14" s="11">
        <f t="shared" ref="P14:P17" si="2">((C14-D14)+(H14-I14)-J14+(L14+(M14/2)-N14)+(K14*O14))/B14</f>
        <v>4.189514285714286</v>
      </c>
    </row>
    <row r="15" spans="1:16">
      <c r="A15" t="s">
        <v>53</v>
      </c>
      <c r="B15">
        <v>97</v>
      </c>
      <c r="C15">
        <v>405</v>
      </c>
      <c r="D15">
        <v>121</v>
      </c>
      <c r="E15">
        <v>992</v>
      </c>
      <c r="F15" s="12">
        <f t="shared" si="0"/>
        <v>0.28629032258064518</v>
      </c>
      <c r="G15">
        <v>13</v>
      </c>
      <c r="H15">
        <v>36</v>
      </c>
      <c r="I15">
        <v>55</v>
      </c>
      <c r="J15">
        <v>12</v>
      </c>
      <c r="K15">
        <v>236</v>
      </c>
      <c r="L15">
        <v>7</v>
      </c>
      <c r="M15">
        <v>30</v>
      </c>
      <c r="N15">
        <v>3</v>
      </c>
      <c r="O15">
        <v>0.29599999999999999</v>
      </c>
      <c r="P15" s="11">
        <f t="shared" si="2"/>
        <v>3.5242886597938146</v>
      </c>
    </row>
    <row r="16" spans="1:16">
      <c r="F16" s="12"/>
      <c r="P16" s="11"/>
    </row>
    <row r="17" spans="1:19">
      <c r="A17" t="s">
        <v>78</v>
      </c>
      <c r="B17">
        <v>113</v>
      </c>
      <c r="C17">
        <v>653</v>
      </c>
      <c r="D17">
        <v>201</v>
      </c>
      <c r="E17">
        <v>1575</v>
      </c>
      <c r="F17" s="12">
        <f t="shared" si="0"/>
        <v>0.28698412698412701</v>
      </c>
      <c r="G17">
        <v>26</v>
      </c>
      <c r="H17">
        <v>6</v>
      </c>
      <c r="I17">
        <v>38</v>
      </c>
      <c r="J17">
        <v>18</v>
      </c>
      <c r="K17">
        <v>403</v>
      </c>
      <c r="L17">
        <v>17</v>
      </c>
      <c r="M17">
        <v>75</v>
      </c>
      <c r="N17">
        <v>5</v>
      </c>
      <c r="O17">
        <v>0.27200000000000002</v>
      </c>
      <c r="P17" s="11">
        <f t="shared" si="2"/>
        <v>4.9656283185840708</v>
      </c>
    </row>
    <row r="21" spans="1:19">
      <c r="A21" t="s">
        <v>55</v>
      </c>
      <c r="B21">
        <v>3</v>
      </c>
      <c r="C21">
        <v>14</v>
      </c>
      <c r="D21">
        <v>3</v>
      </c>
      <c r="E21">
        <v>49</v>
      </c>
      <c r="F21" s="12">
        <f>(C21-D21)/E21</f>
        <v>0.22448979591836735</v>
      </c>
      <c r="G21">
        <v>0</v>
      </c>
      <c r="H21">
        <v>0</v>
      </c>
      <c r="I21">
        <v>0</v>
      </c>
      <c r="J21">
        <v>0</v>
      </c>
      <c r="K21">
        <v>15</v>
      </c>
      <c r="L21">
        <v>0</v>
      </c>
      <c r="M21">
        <v>3</v>
      </c>
      <c r="N21">
        <v>0</v>
      </c>
      <c r="O21">
        <v>0.26600000000000001</v>
      </c>
      <c r="P21" s="11">
        <f>((C21-D21)+(H21-I21)-J21+(L21+(M21/2)-N21)+(K21*O21))/B21</f>
        <v>5.496666666666667</v>
      </c>
      <c r="Q21" s="11"/>
      <c r="R21" s="13"/>
      <c r="S21" s="11"/>
    </row>
    <row r="22" spans="1:19">
      <c r="A22" s="14" t="s">
        <v>56</v>
      </c>
      <c r="Q22" s="11"/>
      <c r="R22" s="13"/>
      <c r="S22" s="11"/>
    </row>
    <row r="23" spans="1:19">
      <c r="Q23" s="11"/>
      <c r="R23" s="13"/>
      <c r="S23" s="11"/>
    </row>
    <row r="24" spans="1:19" ht="16">
      <c r="A24" t="s">
        <v>37</v>
      </c>
      <c r="B24">
        <v>3</v>
      </c>
      <c r="C24">
        <v>21</v>
      </c>
      <c r="D24">
        <v>6</v>
      </c>
      <c r="E24">
        <v>50</v>
      </c>
      <c r="F24" s="4">
        <f t="shared" ref="F24" si="3">(C24-D24)/E24</f>
        <v>0.3</v>
      </c>
      <c r="G24">
        <v>1</v>
      </c>
      <c r="H24">
        <v>0</v>
      </c>
      <c r="I24">
        <v>2</v>
      </c>
      <c r="J24">
        <v>0</v>
      </c>
      <c r="K24">
        <v>12</v>
      </c>
      <c r="L24">
        <v>0</v>
      </c>
      <c r="M24">
        <v>0</v>
      </c>
      <c r="N24">
        <v>0</v>
      </c>
      <c r="O24">
        <v>0.17599999999999999</v>
      </c>
      <c r="P24" s="11">
        <f>((C24-D24)+(H24-I24)-J24+(L24+(M24/2)-N24)+(K24*O24))/B24</f>
        <v>5.0373333333333337</v>
      </c>
      <c r="Q24" s="11"/>
      <c r="R24" s="13"/>
      <c r="S24" s="11"/>
    </row>
    <row r="25" spans="1:19">
      <c r="A25" s="14" t="s">
        <v>57</v>
      </c>
      <c r="Q25" s="11"/>
      <c r="R25" s="13"/>
      <c r="S25" s="11"/>
    </row>
    <row r="27" spans="1:19">
      <c r="A27" t="s">
        <v>52</v>
      </c>
    </row>
    <row r="28" spans="1:19">
      <c r="A28" s="14" t="s">
        <v>60</v>
      </c>
    </row>
    <row r="29" spans="1:19">
      <c r="Q29" s="11"/>
      <c r="R29" s="13"/>
      <c r="S29" s="11"/>
    </row>
    <row r="30" spans="1:19">
      <c r="A30" t="s">
        <v>58</v>
      </c>
      <c r="B30">
        <v>5</v>
      </c>
      <c r="C30">
        <v>22</v>
      </c>
      <c r="D30">
        <v>7</v>
      </c>
      <c r="E30">
        <v>60</v>
      </c>
      <c r="G30">
        <v>0</v>
      </c>
      <c r="H30">
        <v>0</v>
      </c>
      <c r="I30">
        <v>0</v>
      </c>
      <c r="J30">
        <v>0</v>
      </c>
      <c r="K30">
        <v>8</v>
      </c>
      <c r="L30">
        <v>0</v>
      </c>
      <c r="M30">
        <v>1</v>
      </c>
      <c r="N30">
        <v>0</v>
      </c>
      <c r="O30">
        <v>0.187</v>
      </c>
      <c r="P30" s="11">
        <f>((C30-D30)+(H30-I30)-J30+(L30+(M30/2)-N30)+(K30*O30))/B30</f>
        <v>3.3991999999999996</v>
      </c>
      <c r="Q30" s="11"/>
      <c r="R30" s="13"/>
      <c r="S30" s="11"/>
    </row>
    <row r="31" spans="1:19">
      <c r="A31" s="14" t="s">
        <v>59</v>
      </c>
      <c r="Q31" s="11"/>
      <c r="R31" s="13"/>
      <c r="S31" s="11"/>
    </row>
    <row r="32" spans="1:19">
      <c r="Q32" s="11"/>
      <c r="R32" s="13"/>
      <c r="S32" s="11"/>
    </row>
    <row r="33" spans="1:19">
      <c r="A33" t="s">
        <v>48</v>
      </c>
      <c r="Q33" s="11"/>
      <c r="R33" s="13"/>
      <c r="S33" s="11"/>
    </row>
    <row r="34" spans="1:19">
      <c r="A34" s="14" t="s">
        <v>59</v>
      </c>
    </row>
    <row r="37" spans="1:19">
      <c r="A37" t="s">
        <v>54</v>
      </c>
      <c r="B37">
        <v>107</v>
      </c>
      <c r="C37">
        <v>332</v>
      </c>
      <c r="D37">
        <v>106</v>
      </c>
      <c r="E37">
        <v>834</v>
      </c>
      <c r="F37" s="12">
        <f>(C37-D37)/E37</f>
        <v>0.27098321342925658</v>
      </c>
      <c r="G37">
        <v>2</v>
      </c>
      <c r="H37">
        <v>6</v>
      </c>
      <c r="I37">
        <v>3</v>
      </c>
      <c r="J37">
        <v>1</v>
      </c>
      <c r="K37">
        <v>45</v>
      </c>
      <c r="L37">
        <v>4</v>
      </c>
      <c r="M37">
        <v>76</v>
      </c>
      <c r="N37">
        <v>8</v>
      </c>
      <c r="O37">
        <v>0.27900000000000003</v>
      </c>
      <c r="P37" s="11">
        <f>((C37-D37)+(H37-I37)-J37+(L37+(M37/2)-N37)+(K37*O37))/B37</f>
        <v>2.5659345794392525</v>
      </c>
    </row>
    <row r="40" spans="1:19">
      <c r="B40" s="16"/>
      <c r="C40" s="16"/>
      <c r="D40" s="16"/>
      <c r="E40" s="16"/>
      <c r="F40" s="12"/>
      <c r="G40" s="16"/>
      <c r="H40" s="16"/>
      <c r="I40" s="16"/>
      <c r="J40" s="16"/>
      <c r="K40" s="16"/>
      <c r="L40" s="16"/>
      <c r="M40" s="16"/>
      <c r="N40" s="16"/>
      <c r="P40" s="11"/>
      <c r="Q40" s="11"/>
    </row>
    <row r="42" spans="1:19">
      <c r="A42" t="s">
        <v>78</v>
      </c>
      <c r="B42">
        <v>3</v>
      </c>
      <c r="C42">
        <v>12</v>
      </c>
      <c r="D42">
        <v>8</v>
      </c>
      <c r="E42">
        <v>51</v>
      </c>
      <c r="F42" s="12">
        <f>(C42-D42)/E42</f>
        <v>7.8431372549019607E-2</v>
      </c>
      <c r="G42">
        <v>0</v>
      </c>
      <c r="H42">
        <v>0</v>
      </c>
      <c r="I42">
        <v>0</v>
      </c>
      <c r="J42">
        <v>1</v>
      </c>
      <c r="K42">
        <v>10</v>
      </c>
      <c r="L42">
        <v>0</v>
      </c>
      <c r="M42">
        <v>0</v>
      </c>
      <c r="N42">
        <v>1</v>
      </c>
      <c r="O42">
        <v>0.14299999999999999</v>
      </c>
      <c r="P42" s="11">
        <f>((C42-D42)+(H42-I42)-J42+(L42+(M42/2)-N42)+(K42*O42))/B42</f>
        <v>1.1433333333333333</v>
      </c>
    </row>
    <row r="43" spans="1:19">
      <c r="A43" s="14" t="s">
        <v>79</v>
      </c>
    </row>
    <row r="44" spans="1:19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9">
      <c r="A45" t="s">
        <v>78</v>
      </c>
      <c r="B45">
        <v>3</v>
      </c>
      <c r="C45">
        <v>13</v>
      </c>
      <c r="D45">
        <v>11</v>
      </c>
      <c r="E45">
        <v>48</v>
      </c>
      <c r="F45" s="12">
        <f>(C45-D45)/E45</f>
        <v>4.1666666666666664E-2</v>
      </c>
      <c r="G45">
        <v>3</v>
      </c>
      <c r="H45">
        <v>0</v>
      </c>
      <c r="I45">
        <v>1</v>
      </c>
      <c r="J45">
        <v>0</v>
      </c>
      <c r="K45">
        <v>10</v>
      </c>
      <c r="L45" s="18">
        <v>0</v>
      </c>
      <c r="M45">
        <v>2</v>
      </c>
      <c r="N45">
        <v>0</v>
      </c>
      <c r="O45">
        <v>0.16800000000000001</v>
      </c>
      <c r="P45" s="11">
        <f>((C45-D45)+(H45-I45)-J45+(L45+(M45/2)-N45)+(K45*O45))/B45</f>
        <v>1.2266666666666668</v>
      </c>
    </row>
    <row r="46" spans="1:19">
      <c r="A46" s="14" t="s">
        <v>106</v>
      </c>
    </row>
  </sheetData>
  <sortState ref="E28:H32">
    <sortCondition descending="1" ref="E28:E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3"/>
  <sheetViews>
    <sheetView showRuler="0" topLeftCell="H1" zoomScale="75" zoomScaleNormal="75" zoomScalePageLayoutView="75" workbookViewId="0">
      <selection activeCell="S5" sqref="S5"/>
    </sheetView>
  </sheetViews>
  <sheetFormatPr baseColWidth="10" defaultRowHeight="15" x14ac:dyDescent="0"/>
  <sheetData>
    <row r="33" spans="14:14">
      <c r="N33" t="s">
        <v>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36"/>
  <sheetViews>
    <sheetView tabSelected="1" showRuler="0" topLeftCell="A2" workbookViewId="0">
      <selection activeCell="AN17" sqref="AN17"/>
    </sheetView>
  </sheetViews>
  <sheetFormatPr baseColWidth="10" defaultRowHeight="15" x14ac:dyDescent="0"/>
  <sheetData>
    <row r="3" spans="1:23">
      <c r="A3" t="s">
        <v>61</v>
      </c>
    </row>
    <row r="4" spans="1:23">
      <c r="U4">
        <v>1</v>
      </c>
      <c r="V4" s="11">
        <v>0.80348787749893658</v>
      </c>
      <c r="W4">
        <v>24</v>
      </c>
    </row>
    <row r="5" spans="1:23">
      <c r="U5">
        <v>1</v>
      </c>
      <c r="V5" s="11">
        <v>0.21863037005529559</v>
      </c>
      <c r="W5">
        <v>10</v>
      </c>
    </row>
    <row r="6" spans="1:23">
      <c r="A6" t="s">
        <v>39</v>
      </c>
      <c r="B6">
        <v>3</v>
      </c>
      <c r="C6">
        <v>3</v>
      </c>
      <c r="D6">
        <v>4</v>
      </c>
      <c r="E6">
        <v>19</v>
      </c>
      <c r="F6" s="12">
        <f>(C6-D6)/E6</f>
        <v>-5.2631578947368418E-2</v>
      </c>
      <c r="G6">
        <v>1</v>
      </c>
      <c r="H6">
        <v>0</v>
      </c>
      <c r="I6">
        <v>0</v>
      </c>
      <c r="J6">
        <v>2</v>
      </c>
      <c r="K6">
        <v>9</v>
      </c>
      <c r="L6">
        <v>1</v>
      </c>
      <c r="M6">
        <v>0</v>
      </c>
      <c r="N6">
        <v>0</v>
      </c>
      <c r="O6">
        <v>0.17599999999999999</v>
      </c>
      <c r="P6" s="11">
        <f>((C6-D6)+(H6-I6)-J6+(K6*O6)+(L6+(M6/2)-N6))/B6</f>
        <v>-0.13866666666666672</v>
      </c>
      <c r="Q6" s="22">
        <f>P6/R6</f>
        <v>-2.2118247554232248E-2</v>
      </c>
      <c r="R6" s="11">
        <f>SUM(P6:P8)</f>
        <v>6.2693333333333339</v>
      </c>
      <c r="U6">
        <v>1</v>
      </c>
      <c r="V6" s="11">
        <v>-2.2118247554232248E-2</v>
      </c>
      <c r="W6">
        <v>1</v>
      </c>
    </row>
    <row r="7" spans="1:23">
      <c r="A7" t="s">
        <v>38</v>
      </c>
      <c r="B7">
        <v>3</v>
      </c>
      <c r="C7">
        <v>12</v>
      </c>
      <c r="D7">
        <v>9</v>
      </c>
      <c r="E7">
        <v>41</v>
      </c>
      <c r="F7" s="12">
        <f>(C7-D7)/E7</f>
        <v>7.3170731707317069E-2</v>
      </c>
      <c r="G7">
        <v>1</v>
      </c>
      <c r="H7">
        <v>0</v>
      </c>
      <c r="I7">
        <v>2</v>
      </c>
      <c r="J7">
        <v>0</v>
      </c>
      <c r="K7">
        <v>12</v>
      </c>
      <c r="L7">
        <v>0</v>
      </c>
      <c r="M7">
        <v>2</v>
      </c>
      <c r="N7">
        <v>0</v>
      </c>
      <c r="O7">
        <v>0.17599999999999999</v>
      </c>
      <c r="P7" s="11">
        <f>((C7-D7)+(H7-I7)-J7+(K7*O7)+(L7+(M7/2)-N7))/B7</f>
        <v>1.3706666666666667</v>
      </c>
      <c r="Q7" s="22">
        <f>P7/R6</f>
        <v>0.21863037005529559</v>
      </c>
      <c r="R7" s="11"/>
      <c r="U7">
        <v>2</v>
      </c>
      <c r="V7" s="11">
        <v>0.41378098966174848</v>
      </c>
      <c r="W7">
        <v>18</v>
      </c>
    </row>
    <row r="8" spans="1:23" ht="16">
      <c r="A8" t="s">
        <v>37</v>
      </c>
      <c r="B8">
        <v>3</v>
      </c>
      <c r="C8">
        <v>21</v>
      </c>
      <c r="D8">
        <v>6</v>
      </c>
      <c r="E8">
        <v>50</v>
      </c>
      <c r="F8" s="4">
        <f t="shared" ref="F8" si="0">(C8-D8)/E8</f>
        <v>0.3</v>
      </c>
      <c r="G8">
        <v>1</v>
      </c>
      <c r="H8">
        <v>0</v>
      </c>
      <c r="I8">
        <v>2</v>
      </c>
      <c r="J8">
        <v>0</v>
      </c>
      <c r="K8">
        <v>12</v>
      </c>
      <c r="L8">
        <v>0</v>
      </c>
      <c r="M8">
        <v>0</v>
      </c>
      <c r="N8">
        <v>0</v>
      </c>
      <c r="O8">
        <v>0.17599999999999999</v>
      </c>
      <c r="P8" s="11">
        <f>((C8-D8)+(H8-I8)-J8+(L8+(M8/2)-N8)+(K8*O8))/B8</f>
        <v>5.0373333333333337</v>
      </c>
      <c r="Q8" s="22">
        <f>P8/R6</f>
        <v>0.80348787749893658</v>
      </c>
      <c r="R8" s="11"/>
      <c r="U8">
        <v>2</v>
      </c>
      <c r="V8" s="11">
        <v>0.37212686941684231</v>
      </c>
      <c r="W8">
        <v>16</v>
      </c>
    </row>
    <row r="9" spans="1:23">
      <c r="Q9" s="22"/>
      <c r="U9">
        <v>2</v>
      </c>
      <c r="V9" s="11">
        <v>0.21409214092140919</v>
      </c>
      <c r="W9">
        <v>9</v>
      </c>
    </row>
    <row r="10" spans="1:23">
      <c r="A10" t="s">
        <v>53</v>
      </c>
      <c r="B10">
        <v>3</v>
      </c>
      <c r="C10">
        <v>14</v>
      </c>
      <c r="D10">
        <v>3</v>
      </c>
      <c r="E10">
        <v>49</v>
      </c>
      <c r="F10" s="12">
        <f>(C10-D10)/E10</f>
        <v>0.22448979591836735</v>
      </c>
      <c r="G10">
        <v>0</v>
      </c>
      <c r="H10">
        <v>0</v>
      </c>
      <c r="I10">
        <v>0</v>
      </c>
      <c r="J10">
        <v>0</v>
      </c>
      <c r="K10">
        <v>15</v>
      </c>
      <c r="L10">
        <v>0</v>
      </c>
      <c r="M10">
        <v>3</v>
      </c>
      <c r="N10">
        <v>0</v>
      </c>
      <c r="O10">
        <v>0.26600000000000001</v>
      </c>
      <c r="P10" s="11">
        <f>((C10-D10)+(H10-I10)-J10+(L10+(M10/2)-N10)+(K10*O10))/B10</f>
        <v>5.496666666666667</v>
      </c>
      <c r="Q10" s="22">
        <f>P10/R10</f>
        <v>0.41378098966174848</v>
      </c>
      <c r="R10" s="11">
        <f>SUM(P10:P12)</f>
        <v>13.284000000000001</v>
      </c>
      <c r="U10">
        <v>3</v>
      </c>
      <c r="V10" s="11">
        <v>0.52081762958364741</v>
      </c>
      <c r="W10">
        <v>20</v>
      </c>
    </row>
    <row r="11" spans="1:23" ht="16">
      <c r="A11" t="s">
        <v>62</v>
      </c>
      <c r="B11">
        <v>3</v>
      </c>
      <c r="C11">
        <v>12</v>
      </c>
      <c r="D11">
        <v>0</v>
      </c>
      <c r="E11">
        <v>24</v>
      </c>
      <c r="F11" s="4">
        <f t="shared" ref="F11:F24" si="1">(C11-D11)/E11</f>
        <v>0.5</v>
      </c>
      <c r="G11">
        <v>0</v>
      </c>
      <c r="H11">
        <v>0</v>
      </c>
      <c r="I11">
        <v>0</v>
      </c>
      <c r="J11">
        <v>0</v>
      </c>
      <c r="K11">
        <v>5</v>
      </c>
      <c r="L11">
        <v>0</v>
      </c>
      <c r="M11">
        <v>3</v>
      </c>
      <c r="N11">
        <v>0</v>
      </c>
      <c r="O11">
        <v>0.26600000000000001</v>
      </c>
      <c r="P11" s="11">
        <f>((C11-D11)+(H11-I11)-J11+(L11+(M11/2)-N11)+(K11*O11))/B11</f>
        <v>4.9433333333333334</v>
      </c>
      <c r="Q11" s="22">
        <f>P11/R10</f>
        <v>0.37212686941684231</v>
      </c>
      <c r="R11" s="11"/>
      <c r="U11">
        <v>3</v>
      </c>
      <c r="V11" s="11">
        <v>0.37680131246397369</v>
      </c>
      <c r="W11">
        <v>17</v>
      </c>
    </row>
    <row r="12" spans="1:23" ht="16">
      <c r="A12" t="s">
        <v>63</v>
      </c>
      <c r="B12">
        <v>3</v>
      </c>
      <c r="C12">
        <v>7</v>
      </c>
      <c r="D12">
        <v>2</v>
      </c>
      <c r="E12">
        <v>13</v>
      </c>
      <c r="F12" s="4">
        <f t="shared" si="1"/>
        <v>0.38461538461538464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6</v>
      </c>
      <c r="N12">
        <v>0</v>
      </c>
      <c r="O12">
        <v>0.26600000000000001</v>
      </c>
      <c r="P12" s="11">
        <f>((C12-D12)+(H12-I12)-J12+(L12+(M12/2)-N12)+(K12*O12))/B12</f>
        <v>2.8439999999999999</v>
      </c>
      <c r="Q12" s="22">
        <f>P12/R10</f>
        <v>0.21409214092140919</v>
      </c>
      <c r="R12" s="11"/>
      <c r="U12">
        <v>3</v>
      </c>
      <c r="V12" s="11">
        <v>0.10238105795237884</v>
      </c>
      <c r="W12">
        <v>2</v>
      </c>
    </row>
    <row r="13" spans="1:23">
      <c r="Q13" s="22"/>
      <c r="U13">
        <v>4</v>
      </c>
      <c r="V13" s="11">
        <v>0.34629909365558914</v>
      </c>
      <c r="W13">
        <v>14</v>
      </c>
    </row>
    <row r="14" spans="1:23" ht="16">
      <c r="A14" t="s">
        <v>47</v>
      </c>
      <c r="B14">
        <v>5</v>
      </c>
      <c r="C14">
        <v>22</v>
      </c>
      <c r="D14">
        <v>7</v>
      </c>
      <c r="E14">
        <v>60</v>
      </c>
      <c r="F14" s="4">
        <f t="shared" si="1"/>
        <v>0.25</v>
      </c>
      <c r="G14">
        <v>0</v>
      </c>
      <c r="H14">
        <v>0</v>
      </c>
      <c r="I14">
        <v>0</v>
      </c>
      <c r="J14">
        <v>0</v>
      </c>
      <c r="K14">
        <v>8</v>
      </c>
      <c r="L14">
        <v>0</v>
      </c>
      <c r="M14">
        <v>1</v>
      </c>
      <c r="N14">
        <v>0</v>
      </c>
      <c r="O14">
        <v>0.187</v>
      </c>
      <c r="P14" s="11">
        <f>((C14-D14)+(H14-I14)-J14+(L14+(M14/2)-N14)+(K14*O14))/B14</f>
        <v>3.3991999999999996</v>
      </c>
      <c r="Q14" s="22">
        <f>P14/R14</f>
        <v>0.37680131246397369</v>
      </c>
      <c r="R14" s="11">
        <f>SUM(P14:P16)</f>
        <v>9.0212000000000003</v>
      </c>
      <c r="U14">
        <v>4</v>
      </c>
      <c r="V14" s="11">
        <v>0.33619712990936551</v>
      </c>
      <c r="W14">
        <v>13</v>
      </c>
    </row>
    <row r="15" spans="1:23" ht="16">
      <c r="A15" t="s">
        <v>64</v>
      </c>
      <c r="B15">
        <v>5</v>
      </c>
      <c r="C15">
        <v>9</v>
      </c>
      <c r="D15">
        <v>9</v>
      </c>
      <c r="E15">
        <v>34</v>
      </c>
      <c r="F15" s="4">
        <f t="shared" si="1"/>
        <v>0</v>
      </c>
      <c r="G15">
        <v>0</v>
      </c>
      <c r="H15">
        <v>0</v>
      </c>
      <c r="I15">
        <v>0</v>
      </c>
      <c r="J15">
        <v>0</v>
      </c>
      <c r="K15">
        <v>14</v>
      </c>
      <c r="L15">
        <v>2</v>
      </c>
      <c r="M15">
        <v>0</v>
      </c>
      <c r="N15">
        <v>0</v>
      </c>
      <c r="O15">
        <v>0.187</v>
      </c>
      <c r="P15" s="11">
        <f t="shared" ref="P15:P24" si="2">((C15-D15)+(H15-I15)-J15+(L15+(M15/2)-N15)+(K15*O15))/B15</f>
        <v>0.92360000000000009</v>
      </c>
      <c r="Q15" s="22">
        <f>P15/R14</f>
        <v>0.10238105795237884</v>
      </c>
      <c r="R15" s="11"/>
      <c r="U15">
        <v>4</v>
      </c>
      <c r="V15" s="11">
        <v>0.31750377643504529</v>
      </c>
      <c r="W15">
        <v>12</v>
      </c>
    </row>
    <row r="16" spans="1:23" ht="16">
      <c r="A16" t="s">
        <v>48</v>
      </c>
      <c r="B16">
        <v>5</v>
      </c>
      <c r="C16">
        <v>21</v>
      </c>
      <c r="D16">
        <v>3</v>
      </c>
      <c r="E16">
        <v>57</v>
      </c>
      <c r="F16" s="4">
        <f t="shared" si="1"/>
        <v>0.31578947368421051</v>
      </c>
      <c r="G16">
        <v>1</v>
      </c>
      <c r="H16">
        <v>0</v>
      </c>
      <c r="I16">
        <v>0</v>
      </c>
      <c r="J16">
        <v>0</v>
      </c>
      <c r="K16">
        <v>16</v>
      </c>
      <c r="L16">
        <v>1</v>
      </c>
      <c r="M16">
        <v>3</v>
      </c>
      <c r="N16">
        <v>0</v>
      </c>
      <c r="O16">
        <v>0.187</v>
      </c>
      <c r="P16" s="11">
        <f t="shared" si="2"/>
        <v>4.6984000000000004</v>
      </c>
      <c r="Q16" s="22">
        <f>P16/R14</f>
        <v>0.52081762958364741</v>
      </c>
      <c r="R16" s="11"/>
      <c r="U16">
        <v>5</v>
      </c>
      <c r="V16" s="11">
        <v>0.62310414560161775</v>
      </c>
      <c r="W16">
        <v>22</v>
      </c>
    </row>
    <row r="17" spans="1:23">
      <c r="Q17" s="22"/>
      <c r="U17">
        <v>5</v>
      </c>
      <c r="V17" s="11">
        <v>0.20773147479416437</v>
      </c>
      <c r="W17">
        <v>8</v>
      </c>
    </row>
    <row r="18" spans="1:23" ht="16">
      <c r="A18" t="s">
        <v>65</v>
      </c>
      <c r="B18">
        <v>4</v>
      </c>
      <c r="C18">
        <v>20</v>
      </c>
      <c r="D18">
        <v>9</v>
      </c>
      <c r="E18">
        <v>63</v>
      </c>
      <c r="F18" s="4">
        <f t="shared" si="1"/>
        <v>0.17460317460317459</v>
      </c>
      <c r="G18">
        <v>1</v>
      </c>
      <c r="H18">
        <v>1</v>
      </c>
      <c r="I18">
        <v>2</v>
      </c>
      <c r="J18">
        <v>0</v>
      </c>
      <c r="K18">
        <v>13</v>
      </c>
      <c r="L18">
        <v>1</v>
      </c>
      <c r="M18">
        <v>1</v>
      </c>
      <c r="N18">
        <v>0</v>
      </c>
      <c r="O18">
        <v>0.24399999999999999</v>
      </c>
      <c r="P18" s="11">
        <f t="shared" si="2"/>
        <v>3.6680000000000001</v>
      </c>
      <c r="Q18" s="22">
        <f>P18/R18</f>
        <v>0.34629909365558914</v>
      </c>
      <c r="R18" s="11">
        <f>SUM(P18:P20)</f>
        <v>10.592000000000001</v>
      </c>
      <c r="U18">
        <v>5</v>
      </c>
      <c r="V18" s="11">
        <v>0.16916437960421785</v>
      </c>
      <c r="W18">
        <v>6</v>
      </c>
    </row>
    <row r="19" spans="1:23" ht="16">
      <c r="A19" t="s">
        <v>67</v>
      </c>
      <c r="B19">
        <v>4</v>
      </c>
      <c r="C19">
        <v>19</v>
      </c>
      <c r="D19">
        <v>4</v>
      </c>
      <c r="E19">
        <v>34</v>
      </c>
      <c r="F19" s="4">
        <f t="shared" si="1"/>
        <v>0.44117647058823528</v>
      </c>
      <c r="G19">
        <v>0</v>
      </c>
      <c r="H19">
        <v>0</v>
      </c>
      <c r="I19">
        <v>4</v>
      </c>
      <c r="J19">
        <v>0</v>
      </c>
      <c r="K19">
        <v>8</v>
      </c>
      <c r="L19">
        <v>0</v>
      </c>
      <c r="M19">
        <v>1</v>
      </c>
      <c r="N19">
        <v>0</v>
      </c>
      <c r="O19">
        <v>0.24399999999999999</v>
      </c>
      <c r="P19" s="11">
        <f t="shared" si="2"/>
        <v>3.363</v>
      </c>
      <c r="Q19" s="22">
        <f>P19/R18</f>
        <v>0.31750377643504529</v>
      </c>
      <c r="R19" s="11"/>
      <c r="U19">
        <v>6</v>
      </c>
      <c r="V19" s="11">
        <v>0.48359348296684518</v>
      </c>
      <c r="W19">
        <v>19</v>
      </c>
    </row>
    <row r="20" spans="1:23" ht="16">
      <c r="A20" t="s">
        <v>66</v>
      </c>
      <c r="B20">
        <v>4</v>
      </c>
      <c r="C20">
        <v>15</v>
      </c>
      <c r="D20">
        <v>3</v>
      </c>
      <c r="E20">
        <v>30</v>
      </c>
      <c r="F20" s="4">
        <f t="shared" si="1"/>
        <v>0.4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4</v>
      </c>
      <c r="N20">
        <v>0</v>
      </c>
      <c r="O20">
        <v>0.24399999999999999</v>
      </c>
      <c r="P20" s="11">
        <f t="shared" si="2"/>
        <v>3.5609999999999999</v>
      </c>
      <c r="Q20" s="22">
        <f>P20/R18</f>
        <v>0.33619712990936551</v>
      </c>
      <c r="R20" s="11"/>
      <c r="U20">
        <v>6</v>
      </c>
      <c r="V20" s="11">
        <v>0.36037370399908852</v>
      </c>
      <c r="W20">
        <v>15</v>
      </c>
    </row>
    <row r="21" spans="1:23">
      <c r="Q21" s="22"/>
      <c r="U21">
        <v>6</v>
      </c>
      <c r="V21" s="11">
        <v>0.1560328130340663</v>
      </c>
      <c r="W21">
        <v>5</v>
      </c>
    </row>
    <row r="22" spans="1:23" ht="16">
      <c r="A22" t="s">
        <v>52</v>
      </c>
      <c r="B22">
        <v>5</v>
      </c>
      <c r="C22">
        <v>38</v>
      </c>
      <c r="D22">
        <v>10</v>
      </c>
      <c r="E22">
        <v>81</v>
      </c>
      <c r="F22" s="4">
        <f t="shared" si="1"/>
        <v>0.34567901234567899</v>
      </c>
      <c r="G22">
        <v>1</v>
      </c>
      <c r="H22">
        <v>1</v>
      </c>
      <c r="I22">
        <v>1</v>
      </c>
      <c r="J22">
        <v>1</v>
      </c>
      <c r="K22">
        <v>30</v>
      </c>
      <c r="L22">
        <v>0</v>
      </c>
      <c r="M22">
        <v>1</v>
      </c>
      <c r="N22">
        <v>1</v>
      </c>
      <c r="O22">
        <v>0.26700000000000002</v>
      </c>
      <c r="P22" s="11">
        <f t="shared" si="2"/>
        <v>6.9019999999999992</v>
      </c>
      <c r="Q22" s="22">
        <f>P22/R22</f>
        <v>0.62310414560161775</v>
      </c>
      <c r="R22" s="11">
        <f>SUM(P22:P24)</f>
        <v>11.076799999999999</v>
      </c>
      <c r="U22">
        <v>7</v>
      </c>
      <c r="V22" s="11">
        <v>0.55204298388104467</v>
      </c>
      <c r="W22">
        <v>21</v>
      </c>
    </row>
    <row r="23" spans="1:23" ht="16">
      <c r="A23" t="s">
        <v>54</v>
      </c>
      <c r="B23">
        <v>5</v>
      </c>
      <c r="C23">
        <v>14</v>
      </c>
      <c r="D23">
        <v>7</v>
      </c>
      <c r="E23">
        <v>54</v>
      </c>
      <c r="F23" s="4">
        <f t="shared" si="1"/>
        <v>0.12962962962962962</v>
      </c>
      <c r="G23">
        <v>0</v>
      </c>
      <c r="H23">
        <v>0</v>
      </c>
      <c r="I23">
        <v>0</v>
      </c>
      <c r="J23">
        <v>0</v>
      </c>
      <c r="K23">
        <v>7</v>
      </c>
      <c r="L23">
        <v>0</v>
      </c>
      <c r="M23">
        <v>1</v>
      </c>
      <c r="N23">
        <v>0</v>
      </c>
      <c r="O23">
        <v>0.26700000000000002</v>
      </c>
      <c r="P23" s="11">
        <f>((C23-D23)+(H23-I23)-J23+(L23+(M23/2)-N23)+(K23*O23))/B23</f>
        <v>1.8737999999999999</v>
      </c>
      <c r="Q23" s="22">
        <f>P23/R22</f>
        <v>0.16916437960421785</v>
      </c>
      <c r="R23" s="11"/>
      <c r="U23">
        <v>7</v>
      </c>
      <c r="V23" s="11">
        <v>0.24996876171435714</v>
      </c>
      <c r="W23">
        <v>11</v>
      </c>
    </row>
    <row r="24" spans="1:23" ht="16">
      <c r="A24" t="s">
        <v>74</v>
      </c>
      <c r="B24">
        <v>5</v>
      </c>
      <c r="C24">
        <v>11</v>
      </c>
      <c r="D24">
        <v>3</v>
      </c>
      <c r="E24">
        <v>26</v>
      </c>
      <c r="F24" s="4">
        <f t="shared" si="1"/>
        <v>0.30769230769230771</v>
      </c>
      <c r="G24">
        <v>0</v>
      </c>
      <c r="H24">
        <v>1</v>
      </c>
      <c r="I24">
        <v>2</v>
      </c>
      <c r="J24">
        <v>1</v>
      </c>
      <c r="K24">
        <v>15</v>
      </c>
      <c r="L24">
        <v>0</v>
      </c>
      <c r="M24">
        <v>3</v>
      </c>
      <c r="N24">
        <v>0</v>
      </c>
      <c r="O24">
        <v>0.26700000000000002</v>
      </c>
      <c r="P24" s="11">
        <f t="shared" si="2"/>
        <v>2.3009999999999997</v>
      </c>
      <c r="Q24" s="22">
        <f>P24/R22</f>
        <v>0.20773147479416437</v>
      </c>
      <c r="R24" s="11"/>
      <c r="U24">
        <v>7</v>
      </c>
      <c r="V24" s="11">
        <v>0.19798825440459827</v>
      </c>
      <c r="W24">
        <v>7</v>
      </c>
    </row>
    <row r="25" spans="1:23">
      <c r="Q25" s="22"/>
      <c r="U25">
        <v>8</v>
      </c>
      <c r="V25" s="11">
        <v>0.76611076300187986</v>
      </c>
      <c r="W25">
        <v>23</v>
      </c>
    </row>
    <row r="26" spans="1:23" ht="16">
      <c r="A26" t="s">
        <v>68</v>
      </c>
      <c r="B26">
        <v>5</v>
      </c>
      <c r="C26">
        <v>17</v>
      </c>
      <c r="D26">
        <v>2</v>
      </c>
      <c r="E26">
        <v>40</v>
      </c>
      <c r="F26" s="4">
        <f t="shared" ref="F26:F36" si="3">(C26-D26)/E26</f>
        <v>0.375</v>
      </c>
      <c r="G26">
        <v>0</v>
      </c>
      <c r="H26">
        <v>0</v>
      </c>
      <c r="I26">
        <v>1</v>
      </c>
      <c r="J26">
        <v>0</v>
      </c>
      <c r="K26">
        <v>18</v>
      </c>
      <c r="L26">
        <v>0</v>
      </c>
      <c r="M26">
        <v>0</v>
      </c>
      <c r="N26">
        <v>1</v>
      </c>
      <c r="O26">
        <v>0.221</v>
      </c>
      <c r="P26" s="11">
        <f t="shared" ref="P26:P35" si="4">((C26-D26)+(H26-I26)-J26+(L26+(M26/2)-N26)+(K26*O26))/B26</f>
        <v>3.3956000000000004</v>
      </c>
      <c r="Q26" s="22">
        <f>P26/R26</f>
        <v>0.48359348296684518</v>
      </c>
      <c r="R26" s="11">
        <f>SUM(P26:P28)</f>
        <v>7.0216000000000003</v>
      </c>
      <c r="U26">
        <v>8</v>
      </c>
      <c r="V26" s="11">
        <v>0.13122379139152648</v>
      </c>
      <c r="W26">
        <v>4</v>
      </c>
    </row>
    <row r="27" spans="1:23" ht="16">
      <c r="A27" t="s">
        <v>69</v>
      </c>
      <c r="B27">
        <v>5</v>
      </c>
      <c r="C27">
        <v>17</v>
      </c>
      <c r="D27">
        <v>6</v>
      </c>
      <c r="E27">
        <v>42</v>
      </c>
      <c r="F27" s="4">
        <f t="shared" si="3"/>
        <v>0.26190476190476192</v>
      </c>
      <c r="G27">
        <v>0</v>
      </c>
      <c r="H27">
        <v>0</v>
      </c>
      <c r="I27">
        <v>1</v>
      </c>
      <c r="J27">
        <v>0</v>
      </c>
      <c r="K27">
        <v>12</v>
      </c>
      <c r="L27">
        <v>0</v>
      </c>
      <c r="M27">
        <v>2</v>
      </c>
      <c r="N27">
        <v>1</v>
      </c>
      <c r="O27">
        <v>0.221</v>
      </c>
      <c r="P27" s="11">
        <f t="shared" si="4"/>
        <v>2.5304000000000002</v>
      </c>
      <c r="Q27" s="22">
        <f>P27/R26</f>
        <v>0.36037370399908852</v>
      </c>
      <c r="R27" s="11"/>
      <c r="U27">
        <v>8</v>
      </c>
      <c r="V27" s="11">
        <v>0.10266544560659373</v>
      </c>
      <c r="W27">
        <v>3</v>
      </c>
    </row>
    <row r="28" spans="1:23" ht="16">
      <c r="A28" t="s">
        <v>70</v>
      </c>
      <c r="B28">
        <v>5</v>
      </c>
      <c r="C28">
        <v>5</v>
      </c>
      <c r="D28">
        <v>3</v>
      </c>
      <c r="E28">
        <v>40</v>
      </c>
      <c r="F28" s="4">
        <f t="shared" si="3"/>
        <v>0.05</v>
      </c>
      <c r="G28">
        <v>0</v>
      </c>
      <c r="H28">
        <v>0</v>
      </c>
      <c r="I28">
        <v>1</v>
      </c>
      <c r="J28">
        <v>2</v>
      </c>
      <c r="K28">
        <v>18</v>
      </c>
      <c r="L28">
        <v>0</v>
      </c>
      <c r="M28">
        <v>5</v>
      </c>
      <c r="N28">
        <v>0</v>
      </c>
      <c r="O28">
        <v>0.221</v>
      </c>
      <c r="P28" s="11">
        <f t="shared" si="4"/>
        <v>1.0955999999999999</v>
      </c>
      <c r="Q28" s="22">
        <f>P28/R26</f>
        <v>0.1560328130340663</v>
      </c>
      <c r="R28" s="11"/>
    </row>
    <row r="29" spans="1:23">
      <c r="Q29" s="22"/>
    </row>
    <row r="30" spans="1:23" ht="16">
      <c r="A30" t="s">
        <v>71</v>
      </c>
      <c r="B30">
        <v>4</v>
      </c>
      <c r="C30">
        <v>12</v>
      </c>
      <c r="D30">
        <v>3</v>
      </c>
      <c r="E30">
        <v>40</v>
      </c>
      <c r="F30" s="4">
        <f t="shared" si="3"/>
        <v>0.22500000000000001</v>
      </c>
      <c r="G30">
        <v>25</v>
      </c>
      <c r="H30">
        <v>0</v>
      </c>
      <c r="I30">
        <v>0</v>
      </c>
      <c r="J30">
        <v>0</v>
      </c>
      <c r="K30">
        <v>8</v>
      </c>
      <c r="L30">
        <v>1</v>
      </c>
      <c r="M30">
        <v>3</v>
      </c>
      <c r="N30">
        <v>4</v>
      </c>
      <c r="O30">
        <v>0.16700000000000001</v>
      </c>
      <c r="P30" s="11">
        <f t="shared" si="4"/>
        <v>2.2090000000000001</v>
      </c>
      <c r="Q30" s="22">
        <f>P30/R30</f>
        <v>0.55204298388104467</v>
      </c>
      <c r="R30" s="11">
        <f>SUM(P30:P32)</f>
        <v>4.0015000000000001</v>
      </c>
    </row>
    <row r="31" spans="1:23" ht="16">
      <c r="A31" t="s">
        <v>72</v>
      </c>
      <c r="B31">
        <v>4</v>
      </c>
      <c r="C31">
        <v>7</v>
      </c>
      <c r="D31">
        <v>6</v>
      </c>
      <c r="E31">
        <v>38</v>
      </c>
      <c r="F31" s="4">
        <f t="shared" si="3"/>
        <v>2.6315789473684209E-2</v>
      </c>
      <c r="G31">
        <v>0</v>
      </c>
      <c r="H31">
        <v>0</v>
      </c>
      <c r="I31">
        <v>0</v>
      </c>
      <c r="J31">
        <v>0</v>
      </c>
      <c r="K31">
        <v>7</v>
      </c>
      <c r="L31">
        <v>0</v>
      </c>
      <c r="M31">
        <v>2</v>
      </c>
      <c r="N31">
        <v>0</v>
      </c>
      <c r="O31">
        <v>0.16700000000000001</v>
      </c>
      <c r="P31" s="11">
        <f t="shared" si="4"/>
        <v>0.79225000000000001</v>
      </c>
      <c r="Q31" s="22">
        <f>P31/R30</f>
        <v>0.19798825440459827</v>
      </c>
      <c r="R31" s="11"/>
    </row>
    <row r="32" spans="1:23" ht="16">
      <c r="A32" t="s">
        <v>73</v>
      </c>
      <c r="B32">
        <v>4</v>
      </c>
      <c r="C32">
        <v>9</v>
      </c>
      <c r="D32">
        <v>7</v>
      </c>
      <c r="E32">
        <v>34</v>
      </c>
      <c r="F32" s="4">
        <f t="shared" si="3"/>
        <v>5.8823529411764705E-2</v>
      </c>
      <c r="G32">
        <v>0</v>
      </c>
      <c r="H32">
        <v>0</v>
      </c>
      <c r="I32">
        <v>2</v>
      </c>
      <c r="J32">
        <v>0</v>
      </c>
      <c r="K32">
        <v>3</v>
      </c>
      <c r="L32">
        <v>1</v>
      </c>
      <c r="M32">
        <v>5</v>
      </c>
      <c r="N32">
        <v>0</v>
      </c>
      <c r="O32">
        <v>0.16700000000000001</v>
      </c>
      <c r="P32" s="11">
        <f t="shared" si="4"/>
        <v>1.0002500000000001</v>
      </c>
      <c r="Q32" s="22">
        <f>P32/R30</f>
        <v>0.24996876171435714</v>
      </c>
      <c r="R32" s="11"/>
    </row>
    <row r="33" spans="1:18">
      <c r="Q33" s="22"/>
    </row>
    <row r="34" spans="1:18" ht="16">
      <c r="A34" t="s">
        <v>75</v>
      </c>
      <c r="B34">
        <v>5</v>
      </c>
      <c r="C34">
        <v>30</v>
      </c>
      <c r="D34">
        <v>0</v>
      </c>
      <c r="E34">
        <v>53</v>
      </c>
      <c r="F34" s="4">
        <f t="shared" si="3"/>
        <v>0.56603773584905659</v>
      </c>
      <c r="G34">
        <v>0</v>
      </c>
      <c r="H34">
        <v>0</v>
      </c>
      <c r="I34">
        <v>0</v>
      </c>
      <c r="J34">
        <v>0</v>
      </c>
      <c r="K34">
        <v>3</v>
      </c>
      <c r="L34">
        <v>0</v>
      </c>
      <c r="M34">
        <v>2</v>
      </c>
      <c r="N34">
        <v>0</v>
      </c>
      <c r="O34">
        <v>0.26300000000000001</v>
      </c>
      <c r="P34" s="11">
        <f t="shared" si="4"/>
        <v>6.3578000000000001</v>
      </c>
      <c r="Q34" s="22">
        <f>P34/R34</f>
        <v>0.76611076300187986</v>
      </c>
      <c r="R34" s="11">
        <f>SUM(P34:P36)</f>
        <v>8.2988</v>
      </c>
    </row>
    <row r="35" spans="1:18" ht="16">
      <c r="A35" t="s">
        <v>76</v>
      </c>
      <c r="B35">
        <v>5</v>
      </c>
      <c r="C35">
        <v>13</v>
      </c>
      <c r="D35">
        <v>8</v>
      </c>
      <c r="E35">
        <v>50</v>
      </c>
      <c r="F35" s="4">
        <f t="shared" si="3"/>
        <v>0.1</v>
      </c>
      <c r="G35">
        <v>0</v>
      </c>
      <c r="H35">
        <v>0</v>
      </c>
      <c r="I35">
        <v>3</v>
      </c>
      <c r="J35">
        <v>2</v>
      </c>
      <c r="K35">
        <v>20</v>
      </c>
      <c r="L35">
        <v>0</v>
      </c>
      <c r="M35">
        <v>0</v>
      </c>
      <c r="N35">
        <v>1</v>
      </c>
      <c r="O35">
        <v>0.26300000000000001</v>
      </c>
      <c r="P35" s="11">
        <f t="shared" si="4"/>
        <v>0.85199999999999998</v>
      </c>
      <c r="Q35" s="22">
        <f>P35/R34</f>
        <v>0.10266544560659373</v>
      </c>
      <c r="R35" s="11"/>
    </row>
    <row r="36" spans="1:18" ht="16">
      <c r="A36" t="s">
        <v>77</v>
      </c>
      <c r="B36">
        <v>5</v>
      </c>
      <c r="C36">
        <v>9</v>
      </c>
      <c r="D36">
        <v>5</v>
      </c>
      <c r="E36">
        <v>44</v>
      </c>
      <c r="F36" s="4">
        <f t="shared" si="3"/>
        <v>9.0909090909090912E-2</v>
      </c>
      <c r="G36">
        <v>0</v>
      </c>
      <c r="H36">
        <v>0</v>
      </c>
      <c r="I36">
        <v>2</v>
      </c>
      <c r="J36">
        <v>1</v>
      </c>
      <c r="K36">
        <v>15</v>
      </c>
      <c r="L36">
        <v>0</v>
      </c>
      <c r="M36">
        <v>1</v>
      </c>
      <c r="N36">
        <v>0</v>
      </c>
      <c r="O36">
        <v>0.26300000000000001</v>
      </c>
      <c r="P36" s="11">
        <f t="shared" ref="P36" si="5">((C36-D36)+(H36-I36)-J36+(L36+(M36/2)-N36)+(K36*O36))/B36</f>
        <v>1.089</v>
      </c>
      <c r="Q36" s="22">
        <f>P36/R34</f>
        <v>0.13122379139152648</v>
      </c>
      <c r="R36" s="11"/>
    </row>
  </sheetData>
  <sortState ref="U4:W27">
    <sortCondition ref="U4:U27"/>
    <sortCondition descending="1" ref="V4:V2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Robo</vt:lpstr>
      <vt:lpstr>Vansant</vt:lpstr>
      <vt:lpstr>A Rolf</vt:lpstr>
      <vt:lpstr>K Rolf</vt:lpstr>
      <vt:lpstr>Years</vt:lpstr>
      <vt:lpstr>Graphs</vt:lpstr>
      <vt:lpstr>S16</vt:lpstr>
    </vt:vector>
  </TitlesOfParts>
  <Company>Corn Fed Sports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Radigan</dc:creator>
  <cp:lastModifiedBy>Pat Radigan</cp:lastModifiedBy>
  <dcterms:created xsi:type="dcterms:W3CDTF">2013-11-19T20:53:39Z</dcterms:created>
  <dcterms:modified xsi:type="dcterms:W3CDTF">2013-12-20T21:17:54Z</dcterms:modified>
</cp:coreProperties>
</file>