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chang/Documents/gryder/"/>
    </mc:Choice>
  </mc:AlternateContent>
  <xr:revisionPtr revIDLastSave="0" documentId="13_ncr:1_{B140B4B0-D20C-7642-BB3A-F0B85F55126E}" xr6:coauthVersionLast="47" xr6:coauthVersionMax="47" xr10:uidLastSave="{00000000-0000-0000-0000-000000000000}"/>
  <bookViews>
    <workbookView xWindow="0" yWindow="500" windowWidth="28800" windowHeight="17500" xr2:uid="{9A5CE122-3AFA-1341-AD05-A9953C366329}"/>
  </bookViews>
  <sheets>
    <sheet name="Directory" sheetId="5" r:id="rId1"/>
    <sheet name="Protocol" sheetId="1" r:id="rId2"/>
    <sheet name="Incucyte_Software_Images" sheetId="2" r:id="rId3"/>
    <sheet name="results" sheetId="6" r:id="rId4"/>
    <sheet name="conf_v_time" sheetId="7" r:id="rId5"/>
    <sheet name="conf_v_dose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1" l="1"/>
  <c r="D67" i="1"/>
  <c r="C67" i="1"/>
  <c r="J63" i="1"/>
  <c r="J64" i="1" s="1"/>
  <c r="J66" i="1" s="1"/>
  <c r="J68" i="1" s="1"/>
  <c r="J70" i="1" s="1"/>
  <c r="D64" i="1"/>
  <c r="D66" i="1" s="1"/>
  <c r="D69" i="1" s="1"/>
  <c r="C64" i="1"/>
  <c r="M62" i="1"/>
  <c r="H62" i="1"/>
  <c r="H63" i="1" s="1"/>
  <c r="H64" i="1" s="1"/>
  <c r="H65" i="1" s="1"/>
  <c r="H66" i="1" s="1"/>
  <c r="H67" i="1" s="1"/>
  <c r="H68" i="1" s="1"/>
  <c r="H69" i="1" s="1"/>
  <c r="H70" i="1" s="1"/>
  <c r="H71" i="1" s="1"/>
  <c r="D63" i="1"/>
  <c r="C63" i="1"/>
  <c r="X40" i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W40" i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V40" i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U40" i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T40" i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S40" i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R40" i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Q40" i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O40" i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40" i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M40" i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L40" i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K40" i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J40" i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I40" i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H40" i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D40" i="1"/>
  <c r="AC40" i="1" s="1"/>
  <c r="AC39" i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32" i="1"/>
  <c r="A74" i="1" s="1"/>
  <c r="D14" i="1"/>
  <c r="C14" i="1"/>
  <c r="D13" i="1"/>
  <c r="C13" i="1"/>
  <c r="N12" i="1"/>
  <c r="N11" i="1"/>
  <c r="D10" i="1"/>
  <c r="D11" i="1" s="1"/>
  <c r="C10" i="1"/>
  <c r="C11" i="1" s="1"/>
  <c r="N9" i="1"/>
  <c r="N8" i="1"/>
  <c r="N10" i="1" s="1"/>
  <c r="C17" i="1" s="1"/>
  <c r="C19" i="1" s="1"/>
  <c r="C20" i="1" s="1"/>
  <c r="D7" i="1"/>
  <c r="C7" i="1"/>
  <c r="D41" i="1" l="1"/>
  <c r="D42" i="1" s="1"/>
  <c r="N13" i="1"/>
  <c r="D17" i="1" s="1"/>
  <c r="J65" i="1"/>
  <c r="J67" i="1" s="1"/>
  <c r="J69" i="1" s="1"/>
  <c r="J71" i="1" s="1"/>
  <c r="AC42" i="1"/>
  <c r="D43" i="1"/>
  <c r="D70" i="1"/>
  <c r="C70" i="1" s="1"/>
  <c r="D71" i="1"/>
  <c r="C69" i="1"/>
  <c r="C71" i="1" s="1"/>
  <c r="AC41" i="1"/>
  <c r="D19" i="1" l="1"/>
  <c r="D20" i="1" s="1"/>
  <c r="D44" i="1"/>
  <c r="AC43" i="1"/>
  <c r="D25" i="1" l="1"/>
  <c r="D26" i="1" s="1"/>
  <c r="D45" i="1"/>
  <c r="AC44" i="1"/>
  <c r="D46" i="1" l="1"/>
  <c r="AC45" i="1"/>
  <c r="AC46" i="1" l="1"/>
  <c r="D47" i="1"/>
  <c r="D48" i="1" l="1"/>
  <c r="AC47" i="1"/>
  <c r="D49" i="1" l="1"/>
  <c r="AC48" i="1"/>
  <c r="D50" i="1" l="1"/>
  <c r="AC50" i="1" s="1"/>
  <c r="AC49" i="1"/>
</calcChain>
</file>

<file path=xl/sharedStrings.xml><?xml version="1.0" encoding="utf-8"?>
<sst xmlns="http://schemas.openxmlformats.org/spreadsheetml/2006/main" count="131" uniqueCount="127">
  <si>
    <t>Matt, Maya</t>
  </si>
  <si>
    <t>Plate cells</t>
  </si>
  <si>
    <t>Plan</t>
  </si>
  <si>
    <t>TC</t>
  </si>
  <si>
    <t>c/mL</t>
  </si>
  <si>
    <t>vol (mL)</t>
  </si>
  <si>
    <t>total cells</t>
  </si>
  <si>
    <t>cells per well</t>
  </si>
  <si>
    <t>&lt;- want ~15% confluence at t=0</t>
  </si>
  <si>
    <t>C2C12</t>
  </si>
  <si>
    <t>μL per well</t>
  </si>
  <si>
    <t>cells per μL</t>
  </si>
  <si>
    <t>average</t>
  </si>
  <si>
    <t>cells per mL</t>
  </si>
  <si>
    <t>HSMM</t>
  </si>
  <si>
    <t>wells/cell type</t>
  </si>
  <si>
    <t>total cells/cell type</t>
  </si>
  <si>
    <t>total volume (mL)</t>
  </si>
  <si>
    <t>First Dilution</t>
  </si>
  <si>
    <t xml:space="preserve"> </t>
  </si>
  <si>
    <t>resuspend conc (c/mL)</t>
  </si>
  <si>
    <t>&lt;- should be greater than 268800</t>
  </si>
  <si>
    <t>add media (mL)</t>
  </si>
  <si>
    <t>&lt;- vol to add to original resuspension of 1mL (highly concentrated)</t>
  </si>
  <si>
    <t>total vol (mL)</t>
  </si>
  <si>
    <t>Resuspension (second) dilution</t>
  </si>
  <si>
    <t>target con (c/mL)</t>
  </si>
  <si>
    <t>add stock dilution (mL)</t>
  </si>
  <si>
    <t>&lt;- vol from stock (first) dilution</t>
  </si>
  <si>
    <t>&lt;- vol to add to stock (first dilution)</t>
  </si>
  <si>
    <t>&lt;- should be greater than 9.60</t>
  </si>
  <si>
    <t>Note: bring tips to the bottom of the wells, ensure tips are flushed, bring up slightly, release, move to the next well</t>
  </si>
  <si>
    <t>Note: bubbles can form if not careful with the plating, check under microscope for bubles</t>
  </si>
  <si>
    <t>Note: Corning #3764, 384-well, black, clear bottom</t>
  </si>
  <si>
    <t>2. Dose Drugs</t>
  </si>
  <si>
    <t>Create all dilutions in 12-well reservoirs before pipetting into 384-well plate, label the top of each reservoir</t>
  </si>
  <si>
    <t>Note: reservoirs are located under the microscope</t>
  </si>
  <si>
    <t>IHK44</t>
  </si>
  <si>
    <t>A485</t>
  </si>
  <si>
    <t>dCBP1</t>
  </si>
  <si>
    <t>JQAD1</t>
  </si>
  <si>
    <t>CBPD-409</t>
  </si>
  <si>
    <t>GNE-049</t>
  </si>
  <si>
    <t>CCS1477</t>
  </si>
  <si>
    <t>Log(conc nM)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</si>
  <si>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</si>
  <si>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</si>
  <si>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</si>
  <si>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</si>
  <si>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</si>
  <si>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</si>
  <si>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</si>
  <si>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</si>
  <si>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</si>
  <si>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</si>
  <si>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</si>
  <si>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</si>
  <si>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</si>
  <si>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DMSO (10 mM)</t>
  </si>
  <si>
    <t>DMEM</t>
  </si>
  <si>
    <t>N</t>
  </si>
  <si>
    <t>O</t>
  </si>
  <si>
    <t>P</t>
  </si>
  <si>
    <t>DMSO</t>
  </si>
  <si>
    <t>10 mM stock</t>
  </si>
  <si>
    <t>volume per well (uL)</t>
  </si>
  <si>
    <t>Concentration</t>
  </si>
  <si>
    <t>Reservoir</t>
  </si>
  <si>
    <t>cell lines</t>
  </si>
  <si>
    <t>uM</t>
  </si>
  <si>
    <t>µL</t>
  </si>
  <si>
    <t>dilutions</t>
  </si>
  <si>
    <t>replicates</t>
  </si>
  <si>
    <t>starting µL</t>
  </si>
  <si>
    <t>combos</t>
  </si>
  <si>
    <t>µL serial dilutions</t>
  </si>
  <si>
    <t>vol per drug conc</t>
  </si>
  <si>
    <t>total vol/well</t>
  </si>
  <si>
    <t>µM final:</t>
  </si>
  <si>
    <t>µM working:</t>
  </si>
  <si>
    <t>make µL</t>
  </si>
  <si>
    <t>stock conc µM</t>
  </si>
  <si>
    <t>add µL stock</t>
  </si>
  <si>
    <t>plus µL DMEM</t>
  </si>
  <si>
    <t>%DMSO</t>
  </si>
  <si>
    <t>3. Plate setup</t>
  </si>
  <si>
    <t>Take plate to Wolstein (2nd floor). Remember to carry in secondary container</t>
  </si>
  <si>
    <t xml:space="preserve">Note: there are two machines (shared and ShoagLab). </t>
  </si>
  <si>
    <t>Note: Shared machine requires sign up (in-person) and max of 2x plates per lab (more upon request). Contact is Karen McColl &lt;ksm8@case.edu&gt;</t>
  </si>
  <si>
    <t>Note: ShoagLab machine requires request before use. Contact is Anyull Dayanna Bohorquez Caballero &lt;AnyullDayanna.BohorquezCaballero@UHhospitals.org&gt; and/or Bryan Daly &lt;bpd42@case.edu&gt;</t>
  </si>
  <si>
    <t>Open software</t>
  </si>
  <si>
    <t>Note: Shared machine software is connected to the network (can access from GryderLab), ShoagLab is only accessible in Wolstein.</t>
  </si>
  <si>
    <t>Note: For shared machine Incucyte software: username (mxk1343), password (Case1234). IP address for Watson (bottom): &lt;&gt;, Crick (top): &lt;&gt;</t>
  </si>
  <si>
    <t xml:space="preserve">Note: For ShoagLab: ensure you are connected to CaseWireless before logging into the desktop. Username and password for the desktop is your CaseID. Incucyte software: username (shoaglab), password (ShoagLab123!), IP address: </t>
  </si>
  <si>
    <t>Add plate to the scan schedule</t>
  </si>
  <si>
    <t>After the first few images are taken (&gt;24hrs), add the analysis capture definition</t>
  </si>
  <si>
    <t>4. Analysis</t>
  </si>
  <si>
    <t>Once your control (DMSO, DMEM) has reached 100% confluence, stop the scan schedule and remove your plate</t>
  </si>
  <si>
    <t>Steps to setup the analysis for your Incucyte data:</t>
  </si>
  <si>
    <t>On your Data Table, click Analyze.</t>
  </si>
  <si>
    <t>A pop-up window should appear. Under XY analyses, click Nonlinear regression (curve fit). Ensure that all datasets are selected. Click Ok.</t>
  </si>
  <si>
    <t>Another pop-up window should appear. Under Model, click Standard curves to interpolate, click Sigmoidal, 4PL, X is log(concentration). Under Constrain, change the Constraint Type for Bottom to be Constant equal to 15. Click Ok. </t>
  </si>
  <si>
    <t>Under Results tab, check the Nonlin fit of &lt;Data Table&gt;. You will see that your Best-fit parameter for Bottom is “= 15.00”. Note the IC50 value at 96 hours.</t>
  </si>
  <si>
    <t>Steps to clean up the graph for you Incucyte data:</t>
  </si>
  <si>
    <t>Double-click the vertical axis. Click Frame and Origin, Set origin: Lower left. Click X axis, change Range if needed, change Minor ticks if needed. Click Y axis, Change Range if needed, change Minor ticks if needed. Click Ok. </t>
  </si>
  <si>
    <t>Change your title to the cell line and drug treatment, add the IC50 value (not the LogIC50 value), change your y-axis title to % Confluence, change your x-axis to log(nM), change your color gradient (light colors for early time-point, dark colors for long time-point). </t>
  </si>
  <si>
    <t>To apply the changes to the appearance of your graph to other graphs, click the Magic Wand icon. Select the graph that you want to copy the format of, click Next &gt;&gt;. Select all checkboxes that you want, click Ok. </t>
  </si>
  <si>
    <t>To export your graph, press Export, change the file format to PDF, change background color to Clear, chang file name and file path accordingly.</t>
  </si>
  <si>
    <t>Protocol</t>
  </si>
  <si>
    <t>Incucyte_Software_Images</t>
  </si>
  <si>
    <t>Calculations and step-by-step instructions</t>
  </si>
  <si>
    <t>Export your data (.csv)</t>
  </si>
  <si>
    <t>&lt;- need DMSO conc &lt;=0.3%</t>
  </si>
  <si>
    <t>&lt;- vol to add in each well</t>
  </si>
  <si>
    <t>&lt;- user change</t>
  </si>
  <si>
    <t>&lt;- vol to add</t>
  </si>
  <si>
    <t>Dose-response curves follow a sigmoidal shape. Curves are defined by four parameters: Top, Bottom, Hill slope, and IC50. Top and Bottom describe the values at which the curve reach a plateau. The Hill slope describes the slope of the sigmoidal curve between these two plateaus. The IC50 refers to a concentration required to reduce (or increase) the measured response to half - or 50% - of its maximal value. Lower IC50 values mean that the drug is more potent, and vice versa.</t>
  </si>
  <si>
    <t xml:space="preserve">Growth curves follow an exponential shape. It is a good idea to plot the confluence of each drug concentration v time to check if higher doses slow the growth more than lower doses. </t>
  </si>
  <si>
    <t>results</t>
  </si>
  <si>
    <t>conf_v_time</t>
  </si>
  <si>
    <t>conf_v_dose</t>
  </si>
  <si>
    <t>Annotated screenshots from the Incucyte2023A software</t>
  </si>
  <si>
    <t>Exported data from .csv</t>
  </si>
  <si>
    <t>Transformed data to plot growth curves (% conf v time, or FC (% conc) v time)</t>
  </si>
  <si>
    <t>Transformed data to plot dose-response curves (% conf v dose)</t>
  </si>
  <si>
    <t>Paste exported data (from .csv) into results, the subsequent subsheets (conf_v_time, conf_v_dose) should automatically update based on the results subsheet</t>
  </si>
  <si>
    <t>Open GraphPad Prism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</si>
</sst>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_(* #,##0_);_(* \(#,##0\);_(* &quot;-&quot;??_);_(@_)"/>
    <numFmt numFmtId="167" formatCode="#,##0.0"/>
    <numFmt numFmtId="168" formatCode="0.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theme="1"/>
      <name val="Aptos Narrow"/>
      <scheme val="minor"/>
    </font>
    <font>
      <i/>
      <sz val="10"/>
      <color theme="1"/>
      <name val="Aptos Narrow"/>
      <scheme val="minor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rgb="FF9CC2E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/>
    <xf numFmtId="1" fontId="2" fillId="0" borderId="0" xfId="0" applyNumberFormat="1" applyFont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2" fillId="3" borderId="0" xfId="0" applyFont="1" applyFill="1"/>
    <xf numFmtId="2" fontId="2" fillId="4" borderId="0" xfId="0" applyNumberFormat="1" applyFont="1" applyFill="1"/>
    <xf numFmtId="2" fontId="2" fillId="3" borderId="0" xfId="0" applyNumberFormat="1" applyFont="1" applyFill="1"/>
    <xf numFmtId="2" fontId="2" fillId="0" borderId="0" xfId="0" applyNumberFormat="1" applyFont="1"/>
    <xf numFmtId="1" fontId="2" fillId="0" borderId="0" xfId="0" applyNumberFormat="1" applyFont="1"/>
    <xf numFmtId="1" fontId="2" fillId="3" borderId="0" xfId="0" applyNumberFormat="1" applyFont="1" applyFill="1"/>
    <xf numFmtId="1" fontId="2" fillId="0" borderId="0" xfId="0" applyNumberFormat="1" applyFont="1" applyAlignment="1">
      <alignment horizontal="left" vertical="center"/>
    </xf>
    <xf numFmtId="2" fontId="5" fillId="0" borderId="0" xfId="0" applyNumberFormat="1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18" fontId="2" fillId="0" borderId="0" xfId="0" applyNumberFormat="1" applyFont="1"/>
    <xf numFmtId="0" fontId="3" fillId="0" borderId="6" xfId="0" applyFont="1" applyBorder="1" applyAlignment="1">
      <alignment horizontal="center" wrapText="1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" fontId="3" fillId="0" borderId="6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vertical="center"/>
    </xf>
    <xf numFmtId="1" fontId="2" fillId="0" borderId="9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164" fontId="2" fillId="0" borderId="17" xfId="0" applyNumberFormat="1" applyFont="1" applyBorder="1" applyAlignment="1">
      <alignment horizontal="center" vertical="center"/>
    </xf>
    <xf numFmtId="164" fontId="2" fillId="0" borderId="17" xfId="0" applyNumberFormat="1" applyFont="1" applyBorder="1"/>
    <xf numFmtId="166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/>
    </xf>
    <xf numFmtId="167" fontId="2" fillId="4" borderId="0" xfId="0" applyNumberFormat="1" applyFont="1" applyFill="1" applyAlignment="1">
      <alignment horizontal="center"/>
    </xf>
    <xf numFmtId="10" fontId="2" fillId="0" borderId="0" xfId="1" applyNumberFormat="1" applyFont="1"/>
    <xf numFmtId="10" fontId="2" fillId="0" borderId="0" xfId="0" applyNumberFormat="1" applyFont="1" applyAlignment="1">
      <alignment horizontal="center"/>
    </xf>
    <xf numFmtId="164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/>
    <xf numFmtId="1" fontId="5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/>
    <xf numFmtId="1" fontId="2" fillId="0" borderId="22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8" fillId="0" borderId="0" xfId="0" applyFont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2" fillId="2" borderId="0" xfId="0" applyNumberFormat="1" applyFont="1" applyFill="1" applyAlignment="1">
      <alignment horizontal="center"/>
    </xf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7" borderId="1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59</xdr:row>
      <xdr:rowOff>0</xdr:rowOff>
    </xdr:from>
    <xdr:ext cx="514350" cy="57150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A63FA592-EF1E-7940-B062-91226EE7EB63}"/>
            </a:ext>
          </a:extLst>
        </xdr:cNvPr>
        <xdr:cNvSpPr/>
      </xdr:nvSpPr>
      <xdr:spPr>
        <a:xfrm>
          <a:off x="7747000" y="10134600"/>
          <a:ext cx="514350" cy="571500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  <a:solidFill>
          <a:schemeClr val="accent4"/>
        </a:solidFill>
        <a:ln w="12700" cap="flat" cmpd="sng">
          <a:solidFill>
            <a:srgbClr val="BA8C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7FE1-0FA6-6441-B68E-5287E1436E65}">
  <dimension ref="B2:C6"/>
  <sheetViews>
    <sheetView tabSelected="1" workbookViewId="0">
      <selection activeCell="B2" sqref="B2:C6"/>
    </sheetView>
  </sheetViews>
  <sheetFormatPr baseColWidth="10" defaultRowHeight="16" x14ac:dyDescent="0.2"/>
  <cols>
    <col min="1" max="1" width="10.83203125" style="95"/>
    <col min="2" max="2" width="26" style="95" bestFit="1" customWidth="1"/>
    <col min="3" max="16384" width="10.83203125" style="95"/>
  </cols>
  <sheetData>
    <row r="2" spans="2:3" x14ac:dyDescent="0.2">
      <c r="B2" s="95" t="s">
        <v>108</v>
      </c>
      <c r="C2" s="95" t="s">
        <v>110</v>
      </c>
    </row>
    <row r="3" spans="2:3" x14ac:dyDescent="0.2">
      <c r="B3" s="95" t="s">
        <v>109</v>
      </c>
      <c r="C3" s="95" t="s">
        <v>121</v>
      </c>
    </row>
    <row r="4" spans="2:3" x14ac:dyDescent="0.2">
      <c r="B4" s="95" t="s">
        <v>118</v>
      </c>
      <c r="C4" s="95" t="s">
        <v>122</v>
      </c>
    </row>
    <row r="5" spans="2:3" x14ac:dyDescent="0.2">
      <c r="B5" s="95" t="s">
        <v>119</v>
      </c>
      <c r="C5" s="95" t="s">
        <v>123</v>
      </c>
    </row>
    <row r="6" spans="2:3" x14ac:dyDescent="0.2">
      <c r="B6" s="95" t="s">
        <v>120</v>
      </c>
      <c r="C6" s="95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A123-4F8D-4742-ABED-256E05A0F392}">
  <dimension ref="A1:AH1032"/>
  <sheetViews>
    <sheetView topLeftCell="A105" zoomScale="118" workbookViewId="0">
      <selection activeCell="D122" sqref="D122"/>
    </sheetView>
  </sheetViews>
  <sheetFormatPr baseColWidth="10" defaultColWidth="14.5" defaultRowHeight="15" customHeight="1" x14ac:dyDescent="0.15"/>
  <cols>
    <col min="1" max="1" width="13" style="1" customWidth="1"/>
    <col min="2" max="2" width="28.33203125" style="1" customWidth="1"/>
    <col min="3" max="3" width="12.33203125" style="1" customWidth="1"/>
    <col min="4" max="4" width="10.83203125" style="1" customWidth="1"/>
    <col min="5" max="5" width="8.83203125" style="1" customWidth="1"/>
    <col min="6" max="6" width="10.33203125" style="1" customWidth="1"/>
    <col min="7" max="7" width="9.83203125" style="1" customWidth="1"/>
    <col min="8" max="11" width="8.1640625" style="1" customWidth="1"/>
    <col min="12" max="12" width="9.83203125" style="1" customWidth="1"/>
    <col min="13" max="15" width="8.1640625" style="1" customWidth="1"/>
    <col min="16" max="16" width="10.1640625" style="1" customWidth="1"/>
    <col min="17" max="17" width="8.1640625" style="1" customWidth="1"/>
    <col min="18" max="18" width="9.5" style="1" customWidth="1"/>
    <col min="19" max="22" width="8.1640625" style="1" customWidth="1"/>
    <col min="23" max="23" width="9.5" style="1" customWidth="1"/>
    <col min="24" max="27" width="8.1640625" style="1" customWidth="1"/>
    <col min="28" max="34" width="10" style="1" customWidth="1"/>
    <col min="35" max="16384" width="14.5" style="1"/>
  </cols>
  <sheetData>
    <row r="1" spans="1:14" ht="14.25" customHeight="1" x14ac:dyDescent="0.15">
      <c r="A1" s="1" t="s">
        <v>0</v>
      </c>
    </row>
    <row r="2" spans="1:14" ht="14.25" customHeight="1" x14ac:dyDescent="0.15">
      <c r="B2" s="10"/>
      <c r="C2" s="1" t="s">
        <v>114</v>
      </c>
    </row>
    <row r="3" spans="1:14" ht="14.25" customHeight="1" x14ac:dyDescent="0.15">
      <c r="B3" s="99"/>
      <c r="C3" s="1" t="s">
        <v>115</v>
      </c>
    </row>
    <row r="4" spans="1:14" ht="14.25" customHeight="1" x14ac:dyDescent="0.15"/>
    <row r="5" spans="1:14" ht="14.25" customHeight="1" x14ac:dyDescent="0.15">
      <c r="A5" s="2">
        <v>45771</v>
      </c>
      <c r="B5" s="3" t="s">
        <v>1</v>
      </c>
      <c r="C5" s="4"/>
      <c r="D5" s="4"/>
      <c r="E5" s="4"/>
    </row>
    <row r="6" spans="1:14" ht="14.25" customHeight="1" x14ac:dyDescent="0.15">
      <c r="A6" s="2"/>
      <c r="B6" s="3"/>
      <c r="C6" s="3"/>
      <c r="D6" s="4"/>
      <c r="E6" s="4"/>
      <c r="I6" s="3"/>
      <c r="J6" s="3"/>
      <c r="K6" s="3"/>
      <c r="L6" s="3"/>
    </row>
    <row r="7" spans="1:14" ht="14.25" customHeight="1" x14ac:dyDescent="0.15">
      <c r="B7" s="5" t="s">
        <v>2</v>
      </c>
      <c r="C7" s="88" t="str">
        <f>J8</f>
        <v>C2C12</v>
      </c>
      <c r="D7" s="88" t="str">
        <f>J11</f>
        <v>HSMM</v>
      </c>
      <c r="E7" s="6"/>
      <c r="F7" s="5"/>
      <c r="J7" s="3" t="s">
        <v>3</v>
      </c>
      <c r="L7" s="1" t="s">
        <v>4</v>
      </c>
      <c r="M7" s="1" t="s">
        <v>5</v>
      </c>
      <c r="N7" s="1" t="s">
        <v>6</v>
      </c>
    </row>
    <row r="8" spans="1:14" ht="14.25" customHeight="1" x14ac:dyDescent="0.15">
      <c r="B8" s="7" t="s">
        <v>7</v>
      </c>
      <c r="C8" s="8">
        <v>700</v>
      </c>
      <c r="D8" s="8">
        <v>1100</v>
      </c>
      <c r="E8" s="9" t="s">
        <v>8</v>
      </c>
      <c r="F8" s="7"/>
      <c r="J8" s="89" t="s">
        <v>9</v>
      </c>
      <c r="K8" s="90"/>
      <c r="L8" s="10">
        <v>874000</v>
      </c>
      <c r="M8" s="90">
        <v>1</v>
      </c>
      <c r="N8" s="90">
        <f>L8*M8</f>
        <v>874000</v>
      </c>
    </row>
    <row r="9" spans="1:14" ht="14.25" customHeight="1" x14ac:dyDescent="0.15">
      <c r="B9" s="7" t="s">
        <v>10</v>
      </c>
      <c r="C9" s="11">
        <v>25</v>
      </c>
      <c r="D9" s="11">
        <v>25</v>
      </c>
      <c r="E9" s="11"/>
      <c r="F9" s="7"/>
      <c r="J9" s="90"/>
      <c r="K9" s="90"/>
      <c r="L9" s="10">
        <v>879000</v>
      </c>
      <c r="M9" s="90">
        <v>1</v>
      </c>
      <c r="N9" s="90">
        <f>L9*M9</f>
        <v>879000</v>
      </c>
    </row>
    <row r="10" spans="1:14" ht="14.25" customHeight="1" x14ac:dyDescent="0.15">
      <c r="B10" s="7" t="s">
        <v>11</v>
      </c>
      <c r="C10" s="12">
        <f>C8/C9</f>
        <v>28</v>
      </c>
      <c r="D10" s="12">
        <f>D8/D9</f>
        <v>44</v>
      </c>
      <c r="E10" s="11"/>
      <c r="F10" s="7"/>
      <c r="M10" s="1" t="s">
        <v>12</v>
      </c>
      <c r="N10" s="1">
        <f>AVERAGE(N8:N9)</f>
        <v>876500</v>
      </c>
    </row>
    <row r="11" spans="1:14" ht="14.25" customHeight="1" x14ac:dyDescent="0.15">
      <c r="B11" s="7" t="s">
        <v>13</v>
      </c>
      <c r="C11" s="12">
        <f>C10*1000</f>
        <v>28000</v>
      </c>
      <c r="D11" s="12">
        <f>D10*1000</f>
        <v>44000</v>
      </c>
      <c r="E11" s="11"/>
      <c r="F11" s="7"/>
      <c r="J11" s="89" t="s">
        <v>14</v>
      </c>
      <c r="K11" s="90"/>
      <c r="L11" s="10">
        <v>1890000</v>
      </c>
      <c r="M11" s="90">
        <v>1</v>
      </c>
      <c r="N11" s="90">
        <f>L11*M11</f>
        <v>1890000</v>
      </c>
    </row>
    <row r="12" spans="1:14" ht="14.25" customHeight="1" x14ac:dyDescent="0.15">
      <c r="B12" s="7" t="s">
        <v>15</v>
      </c>
      <c r="C12" s="13">
        <v>384</v>
      </c>
      <c r="D12" s="13">
        <v>384</v>
      </c>
      <c r="E12" s="11"/>
      <c r="F12" s="7"/>
      <c r="J12" s="90"/>
      <c r="K12" s="90"/>
      <c r="L12" s="10">
        <v>1820000</v>
      </c>
      <c r="M12" s="90">
        <v>1</v>
      </c>
      <c r="N12" s="90">
        <f>L12*M12</f>
        <v>1820000</v>
      </c>
    </row>
    <row r="13" spans="1:14" ht="14.25" customHeight="1" x14ac:dyDescent="0.15">
      <c r="B13" s="7" t="s">
        <v>16</v>
      </c>
      <c r="C13" s="12">
        <f>C12*C8</f>
        <v>268800</v>
      </c>
      <c r="D13" s="12">
        <f>D12*D8</f>
        <v>422400</v>
      </c>
      <c r="E13" s="11"/>
      <c r="F13" s="7"/>
      <c r="M13" s="1" t="s">
        <v>12</v>
      </c>
      <c r="N13" s="1">
        <f>AVERAGE(N11:N12)</f>
        <v>1855000</v>
      </c>
    </row>
    <row r="14" spans="1:14" ht="14.25" customHeight="1" x14ac:dyDescent="0.15">
      <c r="B14" s="7" t="s">
        <v>17</v>
      </c>
      <c r="C14" s="14">
        <f>(C12*C9)/1000</f>
        <v>9.6</v>
      </c>
      <c r="D14" s="14">
        <f>(D12*D9)/1000</f>
        <v>9.6</v>
      </c>
      <c r="E14" s="15"/>
      <c r="F14" s="7"/>
      <c r="J14" s="16"/>
    </row>
    <row r="15" spans="1:14" ht="14.25" customHeight="1" x14ac:dyDescent="0.15">
      <c r="B15" s="7"/>
      <c r="C15" s="4"/>
      <c r="D15" s="4"/>
      <c r="E15" s="4"/>
      <c r="F15" s="7"/>
    </row>
    <row r="16" spans="1:14" ht="14.25" customHeight="1" x14ac:dyDescent="0.15">
      <c r="B16" s="3" t="s">
        <v>18</v>
      </c>
      <c r="C16" s="3"/>
      <c r="D16" s="3"/>
      <c r="E16" s="3"/>
      <c r="F16" s="3"/>
    </row>
    <row r="17" spans="1:34" ht="14.25" customHeight="1" x14ac:dyDescent="0.15">
      <c r="B17" s="7" t="s">
        <v>6</v>
      </c>
      <c r="C17" s="17">
        <f>N10</f>
        <v>876500</v>
      </c>
      <c r="D17" s="17">
        <f>N13</f>
        <v>1855000</v>
      </c>
      <c r="F17" s="7"/>
      <c r="AA17" s="1" t="s">
        <v>19</v>
      </c>
    </row>
    <row r="18" spans="1:34" ht="14.25" customHeight="1" x14ac:dyDescent="0.15">
      <c r="B18" s="7" t="s">
        <v>20</v>
      </c>
      <c r="C18" s="1">
        <v>40000</v>
      </c>
      <c r="D18" s="1">
        <v>400000</v>
      </c>
      <c r="E18" s="1" t="s">
        <v>21</v>
      </c>
    </row>
    <row r="19" spans="1:34" ht="14.25" customHeight="1" x14ac:dyDescent="0.15">
      <c r="B19" s="7" t="s">
        <v>22</v>
      </c>
      <c r="C19" s="18">
        <f>C17/C18</f>
        <v>21.912500000000001</v>
      </c>
      <c r="D19" s="18">
        <f>D17/D18</f>
        <v>4.6375000000000002</v>
      </c>
      <c r="E19" s="1" t="s">
        <v>23</v>
      </c>
    </row>
    <row r="20" spans="1:34" ht="14.25" customHeight="1" x14ac:dyDescent="0.15">
      <c r="B20" s="7" t="s">
        <v>24</v>
      </c>
      <c r="C20" s="19">
        <f>C19+M8</f>
        <v>22.912500000000001</v>
      </c>
      <c r="D20" s="19">
        <f>D19+M11</f>
        <v>5.6375000000000002</v>
      </c>
    </row>
    <row r="21" spans="1:34" ht="14.25" customHeight="1" x14ac:dyDescent="0.15">
      <c r="B21" s="7"/>
      <c r="C21" s="20"/>
      <c r="D21" s="20"/>
    </row>
    <row r="22" spans="1:34" ht="14.25" customHeight="1" x14ac:dyDescent="0.15">
      <c r="B22" s="3" t="s">
        <v>25</v>
      </c>
      <c r="C22" s="3"/>
      <c r="D22" s="3"/>
    </row>
    <row r="23" spans="1:34" ht="14.25" customHeight="1" x14ac:dyDescent="0.15">
      <c r="B23" s="7" t="s">
        <v>26</v>
      </c>
      <c r="C23" s="21"/>
      <c r="D23" s="22">
        <v>40000</v>
      </c>
    </row>
    <row r="24" spans="1:34" ht="14.25" customHeight="1" x14ac:dyDescent="0.15">
      <c r="B24" s="7" t="s">
        <v>27</v>
      </c>
      <c r="C24" s="20"/>
      <c r="D24" s="18">
        <v>1.5</v>
      </c>
      <c r="E24" s="1" t="s">
        <v>28</v>
      </c>
      <c r="J24" s="23"/>
      <c r="Q24" s="23"/>
      <c r="R24" s="23"/>
      <c r="S24" s="23"/>
      <c r="T24" s="23"/>
    </row>
    <row r="25" spans="1:34" ht="14.25" customHeight="1" x14ac:dyDescent="0.15">
      <c r="B25" s="7" t="s">
        <v>22</v>
      </c>
      <c r="C25" s="20"/>
      <c r="D25" s="18">
        <f>D17/D23*D24/D19-D24</f>
        <v>13.5</v>
      </c>
      <c r="E25" s="1" t="s">
        <v>29</v>
      </c>
      <c r="J25" s="23"/>
      <c r="R25" s="23"/>
      <c r="T25" s="23"/>
    </row>
    <row r="26" spans="1:34" ht="14.25" customHeight="1" x14ac:dyDescent="0.15">
      <c r="B26" s="7" t="s">
        <v>24</v>
      </c>
      <c r="C26" s="20"/>
      <c r="D26" s="19">
        <f>D24+D25</f>
        <v>15</v>
      </c>
      <c r="E26" s="1" t="s">
        <v>30</v>
      </c>
      <c r="I26" s="23"/>
      <c r="J26" s="23"/>
      <c r="O26" s="23"/>
      <c r="Q26" s="23"/>
      <c r="R26" s="23"/>
      <c r="S26" s="23"/>
      <c r="T26" s="23"/>
    </row>
    <row r="27" spans="1:34" ht="14.25" customHeight="1" x14ac:dyDescent="0.15">
      <c r="C27" s="20"/>
      <c r="I27" s="23"/>
      <c r="J27" s="23"/>
      <c r="K27" s="23"/>
      <c r="L27" s="23"/>
      <c r="M27" s="23"/>
      <c r="O27" s="23"/>
      <c r="P27" s="23"/>
      <c r="Q27" s="23"/>
      <c r="R27" s="23"/>
      <c r="S27" s="23"/>
      <c r="T27" s="23"/>
    </row>
    <row r="28" spans="1:34" ht="14.25" customHeight="1" x14ac:dyDescent="0.15">
      <c r="D28" s="24" t="s">
        <v>31</v>
      </c>
      <c r="I28" s="23"/>
      <c r="J28" s="23"/>
      <c r="K28" s="23"/>
      <c r="L28" s="23"/>
      <c r="M28" s="23"/>
      <c r="O28" s="23"/>
      <c r="P28" s="23"/>
      <c r="Q28" s="23"/>
      <c r="R28" s="23"/>
      <c r="S28" s="23"/>
      <c r="T28" s="23"/>
    </row>
    <row r="29" spans="1:34" ht="14.25" customHeight="1" x14ac:dyDescent="0.15">
      <c r="D29" s="24" t="s">
        <v>32</v>
      </c>
      <c r="I29" s="23"/>
      <c r="J29" s="23"/>
      <c r="K29" s="23"/>
      <c r="L29" s="23"/>
      <c r="M29" s="23"/>
      <c r="O29" s="23"/>
      <c r="P29" s="23"/>
      <c r="Q29" s="23"/>
      <c r="R29" s="23"/>
      <c r="S29" s="23"/>
      <c r="T29" s="23"/>
    </row>
    <row r="30" spans="1:34" ht="14.25" customHeight="1" x14ac:dyDescent="0.15">
      <c r="D30" s="24" t="s">
        <v>33</v>
      </c>
      <c r="I30" s="23"/>
      <c r="J30" s="23"/>
      <c r="K30" s="23"/>
      <c r="L30" s="23"/>
      <c r="M30" s="23"/>
      <c r="O30" s="23"/>
      <c r="P30" s="23"/>
      <c r="Q30" s="23"/>
      <c r="R30" s="23"/>
      <c r="S30" s="23"/>
      <c r="T30" s="23"/>
    </row>
    <row r="31" spans="1:34" ht="14.25" customHeight="1" x14ac:dyDescent="0.15">
      <c r="G31" s="4"/>
      <c r="X31" s="23"/>
      <c r="Y31" s="23"/>
    </row>
    <row r="32" spans="1:34" ht="14.25" customHeight="1" x14ac:dyDescent="0.15">
      <c r="A32" s="2">
        <f>A5+1</f>
        <v>45772</v>
      </c>
      <c r="B32" s="3" t="s">
        <v>34</v>
      </c>
      <c r="C32" s="4"/>
      <c r="AD32" s="4"/>
      <c r="AE32" s="4"/>
      <c r="AF32" s="4"/>
      <c r="AG32" s="4"/>
      <c r="AH32" s="4"/>
    </row>
    <row r="33" spans="1:29" ht="14.25" customHeight="1" x14ac:dyDescent="0.15">
      <c r="A33" s="2"/>
      <c r="B33" s="3"/>
      <c r="C33" s="4"/>
    </row>
    <row r="34" spans="1:29" ht="14.25" customHeight="1" x14ac:dyDescent="0.15">
      <c r="A34" s="2"/>
      <c r="B34" s="3"/>
      <c r="C34" s="25" t="s">
        <v>35</v>
      </c>
    </row>
    <row r="35" spans="1:29" ht="14.25" customHeight="1" x14ac:dyDescent="0.15">
      <c r="A35" s="2"/>
      <c r="B35" s="3"/>
      <c r="C35" s="25"/>
      <c r="D35" s="26" t="s">
        <v>36</v>
      </c>
    </row>
    <row r="36" spans="1:29" ht="14.25" customHeight="1" x14ac:dyDescent="0.15">
      <c r="A36" s="2"/>
      <c r="B36" s="3"/>
      <c r="C36" s="4"/>
    </row>
    <row r="37" spans="1:29" ht="14.25" customHeight="1" x14ac:dyDescent="0.15">
      <c r="C37" s="4"/>
      <c r="D37" s="27" t="s">
        <v>37</v>
      </c>
      <c r="E37" s="28"/>
      <c r="F37" s="29"/>
      <c r="G37" s="27" t="s">
        <v>38</v>
      </c>
      <c r="H37" s="28"/>
      <c r="I37" s="29"/>
      <c r="J37" s="27" t="s">
        <v>39</v>
      </c>
      <c r="K37" s="28"/>
      <c r="L37" s="29"/>
      <c r="M37" s="27" t="s">
        <v>40</v>
      </c>
      <c r="N37" s="28"/>
      <c r="O37" s="29"/>
      <c r="P37" s="27" t="s">
        <v>41</v>
      </c>
      <c r="Q37" s="28"/>
      <c r="R37" s="29"/>
      <c r="S37" s="27" t="s">
        <v>42</v>
      </c>
      <c r="T37" s="28"/>
      <c r="U37" s="29"/>
      <c r="V37" s="27" t="s">
        <v>43</v>
      </c>
      <c r="W37" s="28"/>
      <c r="X37" s="29"/>
      <c r="AB37" s="4"/>
      <c r="AC37" s="4"/>
    </row>
    <row r="38" spans="1:29" ht="14.25" customHeight="1" x14ac:dyDescent="0.15">
      <c r="A38" s="7"/>
      <c r="C38" s="30"/>
      <c r="D38" s="31">
        <v>1</v>
      </c>
      <c r="E38" s="31">
        <f t="shared" ref="E38:AA38" si="0">D38+1</f>
        <v>2</v>
      </c>
      <c r="F38" s="32">
        <f t="shared" si="0"/>
        <v>3</v>
      </c>
      <c r="G38" s="32">
        <f t="shared" si="0"/>
        <v>4</v>
      </c>
      <c r="H38" s="32">
        <f t="shared" si="0"/>
        <v>5</v>
      </c>
      <c r="I38" s="32">
        <f t="shared" si="0"/>
        <v>6</v>
      </c>
      <c r="J38" s="32">
        <f t="shared" si="0"/>
        <v>7</v>
      </c>
      <c r="K38" s="32">
        <f t="shared" si="0"/>
        <v>8</v>
      </c>
      <c r="L38" s="32">
        <f t="shared" si="0"/>
        <v>9</v>
      </c>
      <c r="M38" s="32">
        <f t="shared" si="0"/>
        <v>10</v>
      </c>
      <c r="N38" s="32">
        <f t="shared" si="0"/>
        <v>11</v>
      </c>
      <c r="O38" s="32">
        <f t="shared" si="0"/>
        <v>12</v>
      </c>
      <c r="P38" s="32">
        <f t="shared" si="0"/>
        <v>13</v>
      </c>
      <c r="Q38" s="32">
        <f t="shared" si="0"/>
        <v>14</v>
      </c>
      <c r="R38" s="32">
        <f t="shared" si="0"/>
        <v>15</v>
      </c>
      <c r="S38" s="32">
        <f t="shared" si="0"/>
        <v>16</v>
      </c>
      <c r="T38" s="32">
        <f t="shared" si="0"/>
        <v>17</v>
      </c>
      <c r="U38" s="33">
        <f t="shared" si="0"/>
        <v>18</v>
      </c>
      <c r="V38" s="34">
        <f t="shared" si="0"/>
        <v>19</v>
      </c>
      <c r="W38" s="34">
        <f t="shared" si="0"/>
        <v>20</v>
      </c>
      <c r="X38" s="34">
        <f t="shared" si="0"/>
        <v>21</v>
      </c>
      <c r="Y38" s="34">
        <f t="shared" si="0"/>
        <v>22</v>
      </c>
      <c r="Z38" s="34">
        <f t="shared" si="0"/>
        <v>23</v>
      </c>
      <c r="AA38" s="34">
        <f t="shared" si="0"/>
        <v>24</v>
      </c>
      <c r="AC38" s="3" t="s">
        <v>44</v>
      </c>
    </row>
    <row r="39" spans="1:29" ht="14.25" customHeight="1" x14ac:dyDescent="0.15">
      <c r="A39" s="35"/>
      <c r="C39" s="36" t="s">
        <v>45</v>
      </c>
      <c r="D39" s="37">
        <v>15000</v>
      </c>
      <c r="E39" s="37">
        <v>15000</v>
      </c>
      <c r="F39" s="37">
        <v>15000</v>
      </c>
      <c r="G39" s="37">
        <v>15000</v>
      </c>
      <c r="H39" s="37">
        <v>15000</v>
      </c>
      <c r="I39" s="37">
        <v>15000</v>
      </c>
      <c r="J39" s="37">
        <v>15000</v>
      </c>
      <c r="K39" s="37">
        <v>15000</v>
      </c>
      <c r="L39" s="37">
        <v>15000</v>
      </c>
      <c r="M39" s="37">
        <v>15000</v>
      </c>
      <c r="N39" s="37">
        <v>15000</v>
      </c>
      <c r="O39" s="37">
        <v>15000</v>
      </c>
      <c r="P39" s="37">
        <v>15000</v>
      </c>
      <c r="Q39" s="37">
        <v>15000</v>
      </c>
      <c r="R39" s="37">
        <v>15000</v>
      </c>
      <c r="S39" s="37">
        <v>15000</v>
      </c>
      <c r="T39" s="37">
        <v>15000</v>
      </c>
      <c r="U39" s="37">
        <v>15000</v>
      </c>
      <c r="V39" s="37">
        <v>15000</v>
      </c>
      <c r="W39" s="37">
        <v>15000</v>
      </c>
      <c r="X39" s="37">
        <v>15000</v>
      </c>
      <c r="AC39" s="38">
        <f>LOG10(D39)</f>
        <v>4.1760912590556813</v>
      </c>
    </row>
    <row r="40" spans="1:29" ht="14.25" customHeight="1" x14ac:dyDescent="0.15">
      <c r="C40" s="36" t="s">
        <v>46</v>
      </c>
      <c r="D40" s="37">
        <f>D39/$N$62</f>
        <v>5000</v>
      </c>
      <c r="E40" s="37">
        <f>E39/$N$62</f>
        <v>5000</v>
      </c>
      <c r="F40" s="37">
        <f>F39/$N$62</f>
        <v>5000</v>
      </c>
      <c r="G40" s="37">
        <f>G39/$N$62</f>
        <v>5000</v>
      </c>
      <c r="H40" s="37">
        <f>H39/$N$62</f>
        <v>5000</v>
      </c>
      <c r="I40" s="37">
        <f>I39/$N$62</f>
        <v>5000</v>
      </c>
      <c r="J40" s="37">
        <f>J39/$N$62</f>
        <v>5000</v>
      </c>
      <c r="K40" s="37">
        <f>K39/$N$62</f>
        <v>5000</v>
      </c>
      <c r="L40" s="37">
        <f>L39/$N$62</f>
        <v>5000</v>
      </c>
      <c r="M40" s="37">
        <f>M39/$N$62</f>
        <v>5000</v>
      </c>
      <c r="N40" s="37">
        <f>N39/$N$62</f>
        <v>5000</v>
      </c>
      <c r="O40" s="37">
        <f>O39/$N$62</f>
        <v>5000</v>
      </c>
      <c r="P40" s="37">
        <f>P39/$N$62</f>
        <v>5000</v>
      </c>
      <c r="Q40" s="37">
        <f>Q39/$N$62</f>
        <v>5000</v>
      </c>
      <c r="R40" s="37">
        <f>R39/$N$62</f>
        <v>5000</v>
      </c>
      <c r="S40" s="37">
        <f>S39/$N$62</f>
        <v>5000</v>
      </c>
      <c r="T40" s="37">
        <f>T39/$N$62</f>
        <v>5000</v>
      </c>
      <c r="U40" s="37">
        <f>U39/$N$62</f>
        <v>5000</v>
      </c>
      <c r="V40" s="37">
        <f>V39/$N$62</f>
        <v>5000</v>
      </c>
      <c r="W40" s="37">
        <f>W39/$N$62</f>
        <v>5000</v>
      </c>
      <c r="X40" s="37">
        <f>X39/$N$62</f>
        <v>5000</v>
      </c>
      <c r="AC40" s="38">
        <f t="shared" ref="AC40:AC50" si="1">LOG10(D40)</f>
        <v>3.6989700043360187</v>
      </c>
    </row>
    <row r="41" spans="1:29" ht="14.25" customHeight="1" x14ac:dyDescent="0.15">
      <c r="C41" s="36" t="s">
        <v>47</v>
      </c>
      <c r="D41" s="37">
        <f>D40/$N$62</f>
        <v>1666.6666666666667</v>
      </c>
      <c r="E41" s="37">
        <f>E40/$N$62</f>
        <v>1666.6666666666667</v>
      </c>
      <c r="F41" s="37">
        <f>F40/$N$62</f>
        <v>1666.6666666666667</v>
      </c>
      <c r="G41" s="37">
        <f>G40/$N$62</f>
        <v>1666.6666666666667</v>
      </c>
      <c r="H41" s="37">
        <f>H40/$N$62</f>
        <v>1666.6666666666667</v>
      </c>
      <c r="I41" s="37">
        <f>I40/$N$62</f>
        <v>1666.6666666666667</v>
      </c>
      <c r="J41" s="37">
        <f>J40/$N$62</f>
        <v>1666.6666666666667</v>
      </c>
      <c r="K41" s="37">
        <f>K40/$N$62</f>
        <v>1666.6666666666667</v>
      </c>
      <c r="L41" s="37">
        <f>L40/$N$62</f>
        <v>1666.6666666666667</v>
      </c>
      <c r="M41" s="37">
        <f>M40/$N$62</f>
        <v>1666.6666666666667</v>
      </c>
      <c r="N41" s="37">
        <f>N40/$N$62</f>
        <v>1666.6666666666667</v>
      </c>
      <c r="O41" s="37">
        <f>O40/$N$62</f>
        <v>1666.6666666666667</v>
      </c>
      <c r="P41" s="37">
        <f>P40/$N$62</f>
        <v>1666.6666666666667</v>
      </c>
      <c r="Q41" s="37">
        <f>Q40/$N$62</f>
        <v>1666.6666666666667</v>
      </c>
      <c r="R41" s="37">
        <f>R40/$N$62</f>
        <v>1666.6666666666667</v>
      </c>
      <c r="S41" s="37">
        <f>S40/$N$62</f>
        <v>1666.6666666666667</v>
      </c>
      <c r="T41" s="37">
        <f>T40/$N$62</f>
        <v>1666.6666666666667</v>
      </c>
      <c r="U41" s="37">
        <f>U40/$N$62</f>
        <v>1666.6666666666667</v>
      </c>
      <c r="V41" s="37">
        <f>V40/$N$62</f>
        <v>1666.6666666666667</v>
      </c>
      <c r="W41" s="37">
        <f>W40/$N$62</f>
        <v>1666.6666666666667</v>
      </c>
      <c r="X41" s="37">
        <f>X40/$N$62</f>
        <v>1666.6666666666667</v>
      </c>
      <c r="AC41" s="38">
        <f t="shared" si="1"/>
        <v>3.2218487496163566</v>
      </c>
    </row>
    <row r="42" spans="1:29" ht="14.25" customHeight="1" x14ac:dyDescent="0.15">
      <c r="C42" s="39" t="s">
        <v>48</v>
      </c>
      <c r="D42" s="37">
        <f>D41/$N$62</f>
        <v>555.55555555555554</v>
      </c>
      <c r="E42" s="37">
        <f>E41/$N$62</f>
        <v>555.55555555555554</v>
      </c>
      <c r="F42" s="37">
        <f>F41/$N$62</f>
        <v>555.55555555555554</v>
      </c>
      <c r="G42" s="37">
        <f>G41/$N$62</f>
        <v>555.55555555555554</v>
      </c>
      <c r="H42" s="37">
        <f>H41/$N$62</f>
        <v>555.55555555555554</v>
      </c>
      <c r="I42" s="37">
        <f>I41/$N$62</f>
        <v>555.55555555555554</v>
      </c>
      <c r="J42" s="37">
        <f>J41/$N$62</f>
        <v>555.55555555555554</v>
      </c>
      <c r="K42" s="37">
        <f>K41/$N$62</f>
        <v>555.55555555555554</v>
      </c>
      <c r="L42" s="37">
        <f>L41/$N$62</f>
        <v>555.55555555555554</v>
      </c>
      <c r="M42" s="37">
        <f>M41/$N$62</f>
        <v>555.55555555555554</v>
      </c>
      <c r="N42" s="37">
        <f>N41/$N$62</f>
        <v>555.55555555555554</v>
      </c>
      <c r="O42" s="37">
        <f>O41/$N$62</f>
        <v>555.55555555555554</v>
      </c>
      <c r="P42" s="37">
        <f>P41/$N$62</f>
        <v>555.55555555555554</v>
      </c>
      <c r="Q42" s="37">
        <f>Q41/$N$62</f>
        <v>555.55555555555554</v>
      </c>
      <c r="R42" s="37">
        <f>R41/$N$62</f>
        <v>555.55555555555554</v>
      </c>
      <c r="S42" s="37">
        <f>S41/$N$62</f>
        <v>555.55555555555554</v>
      </c>
      <c r="T42" s="37">
        <f>T41/$N$62</f>
        <v>555.55555555555554</v>
      </c>
      <c r="U42" s="37">
        <f>U41/$N$62</f>
        <v>555.55555555555554</v>
      </c>
      <c r="V42" s="37">
        <f>V41/$N$62</f>
        <v>555.55555555555554</v>
      </c>
      <c r="W42" s="37">
        <f>W41/$N$62</f>
        <v>555.55555555555554</v>
      </c>
      <c r="X42" s="37">
        <f>X41/$N$62</f>
        <v>555.55555555555554</v>
      </c>
      <c r="AC42" s="38">
        <f t="shared" si="1"/>
        <v>2.744727494896694</v>
      </c>
    </row>
    <row r="43" spans="1:29" ht="14.25" customHeight="1" x14ac:dyDescent="0.15">
      <c r="C43" s="39" t="s">
        <v>49</v>
      </c>
      <c r="D43" s="37">
        <f>D42/$N$62</f>
        <v>185.18518518518519</v>
      </c>
      <c r="E43" s="37">
        <f>E42/$N$62</f>
        <v>185.18518518518519</v>
      </c>
      <c r="F43" s="37">
        <f>F42/$N$62</f>
        <v>185.18518518518519</v>
      </c>
      <c r="G43" s="37">
        <f>G42/$N$62</f>
        <v>185.18518518518519</v>
      </c>
      <c r="H43" s="37">
        <f>H42/$N$62</f>
        <v>185.18518518518519</v>
      </c>
      <c r="I43" s="37">
        <f>I42/$N$62</f>
        <v>185.18518518518519</v>
      </c>
      <c r="J43" s="37">
        <f>J42/$N$62</f>
        <v>185.18518518518519</v>
      </c>
      <c r="K43" s="37">
        <f>K42/$N$62</f>
        <v>185.18518518518519</v>
      </c>
      <c r="L43" s="37">
        <f>L42/$N$62</f>
        <v>185.18518518518519</v>
      </c>
      <c r="M43" s="37">
        <f>M42/$N$62</f>
        <v>185.18518518518519</v>
      </c>
      <c r="N43" s="37">
        <f>N42/$N$62</f>
        <v>185.18518518518519</v>
      </c>
      <c r="O43" s="37">
        <f>O42/$N$62</f>
        <v>185.18518518518519</v>
      </c>
      <c r="P43" s="37">
        <f>P42/$N$62</f>
        <v>185.18518518518519</v>
      </c>
      <c r="Q43" s="37">
        <f>Q42/$N$62</f>
        <v>185.18518518518519</v>
      </c>
      <c r="R43" s="37">
        <f>R42/$N$62</f>
        <v>185.18518518518519</v>
      </c>
      <c r="S43" s="37">
        <f>S42/$N$62</f>
        <v>185.18518518518519</v>
      </c>
      <c r="T43" s="37">
        <f>T42/$N$62</f>
        <v>185.18518518518519</v>
      </c>
      <c r="U43" s="37">
        <f>U42/$N$62</f>
        <v>185.18518518518519</v>
      </c>
      <c r="V43" s="37">
        <f>V42/$N$62</f>
        <v>185.18518518518519</v>
      </c>
      <c r="W43" s="37">
        <f>W42/$N$62</f>
        <v>185.18518518518519</v>
      </c>
      <c r="X43" s="37">
        <f>X42/$N$62</f>
        <v>185.18518518518519</v>
      </c>
      <c r="AC43" s="38">
        <f t="shared" si="1"/>
        <v>2.2676062401770314</v>
      </c>
    </row>
    <row r="44" spans="1:29" ht="14.25" customHeight="1" x14ac:dyDescent="0.15">
      <c r="C44" s="39" t="s">
        <v>50</v>
      </c>
      <c r="D44" s="37">
        <f>D43/$N$62</f>
        <v>61.728395061728399</v>
      </c>
      <c r="E44" s="37">
        <f>E43/$N$62</f>
        <v>61.728395061728399</v>
      </c>
      <c r="F44" s="37">
        <f>F43/$N$62</f>
        <v>61.728395061728399</v>
      </c>
      <c r="G44" s="37">
        <f>G43/$N$62</f>
        <v>61.728395061728399</v>
      </c>
      <c r="H44" s="37">
        <f>H43/$N$62</f>
        <v>61.728395061728399</v>
      </c>
      <c r="I44" s="37">
        <f>I43/$N$62</f>
        <v>61.728395061728399</v>
      </c>
      <c r="J44" s="37">
        <f>J43/$N$62</f>
        <v>61.728395061728399</v>
      </c>
      <c r="K44" s="37">
        <f>K43/$N$62</f>
        <v>61.728395061728399</v>
      </c>
      <c r="L44" s="37">
        <f>L43/$N$62</f>
        <v>61.728395061728399</v>
      </c>
      <c r="M44" s="37">
        <f>M43/$N$62</f>
        <v>61.728395061728399</v>
      </c>
      <c r="N44" s="37">
        <f>N43/$N$62</f>
        <v>61.728395061728399</v>
      </c>
      <c r="O44" s="37">
        <f>O43/$N$62</f>
        <v>61.728395061728399</v>
      </c>
      <c r="P44" s="37">
        <f>P43/$N$62</f>
        <v>61.728395061728399</v>
      </c>
      <c r="Q44" s="37">
        <f>Q43/$N$62</f>
        <v>61.728395061728399</v>
      </c>
      <c r="R44" s="37">
        <f>R43/$N$62</f>
        <v>61.728395061728399</v>
      </c>
      <c r="S44" s="37">
        <f>S43/$N$62</f>
        <v>61.728395061728399</v>
      </c>
      <c r="T44" s="37">
        <f>T43/$N$62</f>
        <v>61.728395061728399</v>
      </c>
      <c r="U44" s="37">
        <f>U43/$N$62</f>
        <v>61.728395061728399</v>
      </c>
      <c r="V44" s="37">
        <f>V43/$N$62</f>
        <v>61.728395061728399</v>
      </c>
      <c r="W44" s="37">
        <f>W43/$N$62</f>
        <v>61.728395061728399</v>
      </c>
      <c r="X44" s="37">
        <f>X43/$N$62</f>
        <v>61.728395061728399</v>
      </c>
      <c r="AC44" s="38">
        <f t="shared" si="1"/>
        <v>1.790484985457369</v>
      </c>
    </row>
    <row r="45" spans="1:29" ht="14.25" customHeight="1" x14ac:dyDescent="0.15">
      <c r="C45" s="39" t="s">
        <v>51</v>
      </c>
      <c r="D45" s="40">
        <f>D44/$N$62</f>
        <v>20.5761316872428</v>
      </c>
      <c r="E45" s="40">
        <f>E44/$N$62</f>
        <v>20.5761316872428</v>
      </c>
      <c r="F45" s="40">
        <f>F44/$N$62</f>
        <v>20.5761316872428</v>
      </c>
      <c r="G45" s="40">
        <f>G44/$N$62</f>
        <v>20.5761316872428</v>
      </c>
      <c r="H45" s="40">
        <f>H44/$N$62</f>
        <v>20.5761316872428</v>
      </c>
      <c r="I45" s="40">
        <f>I44/$N$62</f>
        <v>20.5761316872428</v>
      </c>
      <c r="J45" s="40">
        <f>J44/$N$62</f>
        <v>20.5761316872428</v>
      </c>
      <c r="K45" s="40">
        <f>K44/$N$62</f>
        <v>20.5761316872428</v>
      </c>
      <c r="L45" s="40">
        <f>L44/$N$62</f>
        <v>20.5761316872428</v>
      </c>
      <c r="M45" s="40">
        <f>M44/$N$62</f>
        <v>20.5761316872428</v>
      </c>
      <c r="N45" s="40">
        <f>N44/$N$62</f>
        <v>20.5761316872428</v>
      </c>
      <c r="O45" s="40">
        <f>O44/$N$62</f>
        <v>20.5761316872428</v>
      </c>
      <c r="P45" s="40">
        <f>P44/$N$62</f>
        <v>20.5761316872428</v>
      </c>
      <c r="Q45" s="40">
        <f>Q44/$N$62</f>
        <v>20.5761316872428</v>
      </c>
      <c r="R45" s="40">
        <f>R44/$N$62</f>
        <v>20.5761316872428</v>
      </c>
      <c r="S45" s="40">
        <f>S44/$N$62</f>
        <v>20.5761316872428</v>
      </c>
      <c r="T45" s="40">
        <f>T44/$N$62</f>
        <v>20.5761316872428</v>
      </c>
      <c r="U45" s="40">
        <f>U44/$N$62</f>
        <v>20.5761316872428</v>
      </c>
      <c r="V45" s="40">
        <f>V44/$N$62</f>
        <v>20.5761316872428</v>
      </c>
      <c r="W45" s="40">
        <f>W44/$N$62</f>
        <v>20.5761316872428</v>
      </c>
      <c r="X45" s="40">
        <f>X44/$N$62</f>
        <v>20.5761316872428</v>
      </c>
      <c r="AC45" s="38">
        <f t="shared" si="1"/>
        <v>1.3133637307377066</v>
      </c>
    </row>
    <row r="46" spans="1:29" ht="14.25" customHeight="1" x14ac:dyDescent="0.15">
      <c r="C46" s="39" t="s">
        <v>52</v>
      </c>
      <c r="D46" s="40">
        <f>D45/$N$62</f>
        <v>6.8587105624142666</v>
      </c>
      <c r="E46" s="40">
        <f>E45/$N$62</f>
        <v>6.8587105624142666</v>
      </c>
      <c r="F46" s="40">
        <f>F45/$N$62</f>
        <v>6.8587105624142666</v>
      </c>
      <c r="G46" s="40">
        <f>G45/$N$62</f>
        <v>6.8587105624142666</v>
      </c>
      <c r="H46" s="40">
        <f>H45/$N$62</f>
        <v>6.8587105624142666</v>
      </c>
      <c r="I46" s="40">
        <f>I45/$N$62</f>
        <v>6.8587105624142666</v>
      </c>
      <c r="J46" s="40">
        <f>J45/$N$62</f>
        <v>6.8587105624142666</v>
      </c>
      <c r="K46" s="40">
        <f>K45/$N$62</f>
        <v>6.8587105624142666</v>
      </c>
      <c r="L46" s="40">
        <f>L45/$N$62</f>
        <v>6.8587105624142666</v>
      </c>
      <c r="M46" s="40">
        <f>M45/$N$62</f>
        <v>6.8587105624142666</v>
      </c>
      <c r="N46" s="40">
        <f>N45/$N$62</f>
        <v>6.8587105624142666</v>
      </c>
      <c r="O46" s="40">
        <f>O45/$N$62</f>
        <v>6.8587105624142666</v>
      </c>
      <c r="P46" s="40">
        <f>P45/$N$62</f>
        <v>6.8587105624142666</v>
      </c>
      <c r="Q46" s="40">
        <f>Q45/$N$62</f>
        <v>6.8587105624142666</v>
      </c>
      <c r="R46" s="40">
        <f>R45/$N$62</f>
        <v>6.8587105624142666</v>
      </c>
      <c r="S46" s="40">
        <f>S45/$N$62</f>
        <v>6.8587105624142666</v>
      </c>
      <c r="T46" s="40">
        <f>T45/$N$62</f>
        <v>6.8587105624142666</v>
      </c>
      <c r="U46" s="40">
        <f>U45/$N$62</f>
        <v>6.8587105624142666</v>
      </c>
      <c r="V46" s="40">
        <f>V45/$N$62</f>
        <v>6.8587105624142666</v>
      </c>
      <c r="W46" s="40">
        <f>W45/$N$62</f>
        <v>6.8587105624142666</v>
      </c>
      <c r="X46" s="40">
        <f>X45/$N$62</f>
        <v>6.8587105624142666</v>
      </c>
      <c r="AC46" s="38">
        <f t="shared" si="1"/>
        <v>0.83624247601804425</v>
      </c>
    </row>
    <row r="47" spans="1:29" ht="14.25" customHeight="1" x14ac:dyDescent="0.15">
      <c r="C47" s="39" t="s">
        <v>53</v>
      </c>
      <c r="D47" s="41">
        <f>D46/$N$62</f>
        <v>2.2862368541380889</v>
      </c>
      <c r="E47" s="41">
        <f>E46/$N$62</f>
        <v>2.2862368541380889</v>
      </c>
      <c r="F47" s="41">
        <f>F46/$N$62</f>
        <v>2.2862368541380889</v>
      </c>
      <c r="G47" s="41">
        <f>G46/$N$62</f>
        <v>2.2862368541380889</v>
      </c>
      <c r="H47" s="41">
        <f>H46/$N$62</f>
        <v>2.2862368541380889</v>
      </c>
      <c r="I47" s="41">
        <f>I46/$N$62</f>
        <v>2.2862368541380889</v>
      </c>
      <c r="J47" s="41">
        <f>J46/$N$62</f>
        <v>2.2862368541380889</v>
      </c>
      <c r="K47" s="41">
        <f>K46/$N$62</f>
        <v>2.2862368541380889</v>
      </c>
      <c r="L47" s="41">
        <f>L46/$N$62</f>
        <v>2.2862368541380889</v>
      </c>
      <c r="M47" s="41">
        <f>M46/$N$62</f>
        <v>2.2862368541380889</v>
      </c>
      <c r="N47" s="41">
        <f>N46/$N$62</f>
        <v>2.2862368541380889</v>
      </c>
      <c r="O47" s="41">
        <f>O46/$N$62</f>
        <v>2.2862368541380889</v>
      </c>
      <c r="P47" s="41">
        <f>P46/$N$62</f>
        <v>2.2862368541380889</v>
      </c>
      <c r="Q47" s="41">
        <f>Q46/$N$62</f>
        <v>2.2862368541380889</v>
      </c>
      <c r="R47" s="41">
        <f>R46/$N$62</f>
        <v>2.2862368541380889</v>
      </c>
      <c r="S47" s="41">
        <f>S46/$N$62</f>
        <v>2.2862368541380889</v>
      </c>
      <c r="T47" s="41">
        <f>T46/$N$62</f>
        <v>2.2862368541380889</v>
      </c>
      <c r="U47" s="41">
        <f>U46/$N$62</f>
        <v>2.2862368541380889</v>
      </c>
      <c r="V47" s="41">
        <f>V46/$N$62</f>
        <v>2.2862368541380889</v>
      </c>
      <c r="W47" s="41">
        <f>W46/$N$62</f>
        <v>2.2862368541380889</v>
      </c>
      <c r="X47" s="41">
        <f>X46/$N$62</f>
        <v>2.2862368541380889</v>
      </c>
      <c r="AC47" s="38">
        <f t="shared" si="1"/>
        <v>0.35912122129838175</v>
      </c>
    </row>
    <row r="48" spans="1:29" ht="14.25" customHeight="1" x14ac:dyDescent="0.15">
      <c r="C48" s="39" t="s">
        <v>54</v>
      </c>
      <c r="D48" s="41">
        <f>D47/$N$62</f>
        <v>0.76207895137936299</v>
      </c>
      <c r="E48" s="41">
        <f>E47/$N$62</f>
        <v>0.76207895137936299</v>
      </c>
      <c r="F48" s="41">
        <f>F47/$N$62</f>
        <v>0.76207895137936299</v>
      </c>
      <c r="G48" s="41">
        <f>G47/$N$62</f>
        <v>0.76207895137936299</v>
      </c>
      <c r="H48" s="41">
        <f>H47/$N$62</f>
        <v>0.76207895137936299</v>
      </c>
      <c r="I48" s="41">
        <f>I47/$N$62</f>
        <v>0.76207895137936299</v>
      </c>
      <c r="J48" s="41">
        <f>J47/$N$62</f>
        <v>0.76207895137936299</v>
      </c>
      <c r="K48" s="41">
        <f>K47/$N$62</f>
        <v>0.76207895137936299</v>
      </c>
      <c r="L48" s="41">
        <f>L47/$N$62</f>
        <v>0.76207895137936299</v>
      </c>
      <c r="M48" s="41">
        <f>M47/$N$62</f>
        <v>0.76207895137936299</v>
      </c>
      <c r="N48" s="41">
        <f>N47/$N$62</f>
        <v>0.76207895137936299</v>
      </c>
      <c r="O48" s="41">
        <f>O47/$N$62</f>
        <v>0.76207895137936299</v>
      </c>
      <c r="P48" s="41">
        <f>P47/$N$62</f>
        <v>0.76207895137936299</v>
      </c>
      <c r="Q48" s="41">
        <f>Q47/$N$62</f>
        <v>0.76207895137936299</v>
      </c>
      <c r="R48" s="41">
        <f>R47/$N$62</f>
        <v>0.76207895137936299</v>
      </c>
      <c r="S48" s="41">
        <f>S47/$N$62</f>
        <v>0.76207895137936299</v>
      </c>
      <c r="T48" s="41">
        <f>T47/$N$62</f>
        <v>0.76207895137936299</v>
      </c>
      <c r="U48" s="41">
        <f>U47/$N$62</f>
        <v>0.76207895137936299</v>
      </c>
      <c r="V48" s="41">
        <f>V47/$N$62</f>
        <v>0.76207895137936299</v>
      </c>
      <c r="W48" s="41">
        <f>W47/$N$62</f>
        <v>0.76207895137936299</v>
      </c>
      <c r="X48" s="41">
        <f>X47/$N$62</f>
        <v>0.76207895137936299</v>
      </c>
      <c r="AC48" s="38">
        <f t="shared" si="1"/>
        <v>-0.11800003342128064</v>
      </c>
    </row>
    <row r="49" spans="2:29" ht="14.25" customHeight="1" x14ac:dyDescent="0.15">
      <c r="C49" s="39" t="s">
        <v>55</v>
      </c>
      <c r="D49" s="41">
        <f>D48/$N$62</f>
        <v>0.25402631712645435</v>
      </c>
      <c r="E49" s="41">
        <f>E48/$N$62</f>
        <v>0.25402631712645435</v>
      </c>
      <c r="F49" s="41">
        <f>F48/$N$62</f>
        <v>0.25402631712645435</v>
      </c>
      <c r="G49" s="41">
        <f>G48/$N$62</f>
        <v>0.25402631712645435</v>
      </c>
      <c r="H49" s="41">
        <f>H48/$N$62</f>
        <v>0.25402631712645435</v>
      </c>
      <c r="I49" s="41">
        <f>I48/$N$62</f>
        <v>0.25402631712645435</v>
      </c>
      <c r="J49" s="41">
        <f>J48/$N$62</f>
        <v>0.25402631712645435</v>
      </c>
      <c r="K49" s="41">
        <f>K48/$N$62</f>
        <v>0.25402631712645435</v>
      </c>
      <c r="L49" s="41">
        <f>L48/$N$62</f>
        <v>0.25402631712645435</v>
      </c>
      <c r="M49" s="41">
        <f>M48/$N$62</f>
        <v>0.25402631712645435</v>
      </c>
      <c r="N49" s="41">
        <f>N48/$N$62</f>
        <v>0.25402631712645435</v>
      </c>
      <c r="O49" s="41">
        <f>O48/$N$62</f>
        <v>0.25402631712645435</v>
      </c>
      <c r="P49" s="41">
        <f>P48/$N$62</f>
        <v>0.25402631712645435</v>
      </c>
      <c r="Q49" s="41">
        <f>Q48/$N$62</f>
        <v>0.25402631712645435</v>
      </c>
      <c r="R49" s="41">
        <f>R48/$N$62</f>
        <v>0.25402631712645435</v>
      </c>
      <c r="S49" s="41">
        <f>S48/$N$62</f>
        <v>0.25402631712645435</v>
      </c>
      <c r="T49" s="41">
        <f>T48/$N$62</f>
        <v>0.25402631712645435</v>
      </c>
      <c r="U49" s="41">
        <f>U48/$N$62</f>
        <v>0.25402631712645435</v>
      </c>
      <c r="V49" s="41">
        <f>V48/$N$62</f>
        <v>0.25402631712645435</v>
      </c>
      <c r="W49" s="41">
        <f>W48/$N$62</f>
        <v>0.25402631712645435</v>
      </c>
      <c r="X49" s="41">
        <f>X48/$N$62</f>
        <v>0.25402631712645435</v>
      </c>
      <c r="AC49" s="38">
        <f t="shared" si="1"/>
        <v>-0.59512128814094301</v>
      </c>
    </row>
    <row r="50" spans="2:29" ht="14.25" customHeight="1" x14ac:dyDescent="0.15">
      <c r="C50" s="39" t="s">
        <v>56</v>
      </c>
      <c r="D50" s="42">
        <f>D49/$N$62</f>
        <v>8.4675439042151454E-2</v>
      </c>
      <c r="E50" s="42">
        <f>E49/$N$62</f>
        <v>8.4675439042151454E-2</v>
      </c>
      <c r="F50" s="42">
        <f>F49/$N$62</f>
        <v>8.4675439042151454E-2</v>
      </c>
      <c r="G50" s="42">
        <f>G49/$N$62</f>
        <v>8.4675439042151454E-2</v>
      </c>
      <c r="H50" s="42">
        <f>H49/$N$62</f>
        <v>8.4675439042151454E-2</v>
      </c>
      <c r="I50" s="42">
        <f>I49/$N$62</f>
        <v>8.4675439042151454E-2</v>
      </c>
      <c r="J50" s="42">
        <f>J49/$N$62</f>
        <v>8.4675439042151454E-2</v>
      </c>
      <c r="K50" s="42">
        <f>K49/$N$62</f>
        <v>8.4675439042151454E-2</v>
      </c>
      <c r="L50" s="42">
        <f>L49/$N$62</f>
        <v>8.4675439042151454E-2</v>
      </c>
      <c r="M50" s="42">
        <f>M49/$N$62</f>
        <v>8.4675439042151454E-2</v>
      </c>
      <c r="N50" s="42">
        <f>N49/$N$62</f>
        <v>8.4675439042151454E-2</v>
      </c>
      <c r="O50" s="42">
        <f>O49/$N$62</f>
        <v>8.4675439042151454E-2</v>
      </c>
      <c r="P50" s="42">
        <f>P49/$N$62</f>
        <v>8.4675439042151454E-2</v>
      </c>
      <c r="Q50" s="42">
        <f>Q49/$N$62</f>
        <v>8.4675439042151454E-2</v>
      </c>
      <c r="R50" s="42">
        <f>R49/$N$62</f>
        <v>8.4675439042151454E-2</v>
      </c>
      <c r="S50" s="42">
        <f>S49/$N$62</f>
        <v>8.4675439042151454E-2</v>
      </c>
      <c r="T50" s="42">
        <f>T49/$N$62</f>
        <v>8.4675439042151454E-2</v>
      </c>
      <c r="U50" s="42">
        <f>U49/$N$62</f>
        <v>8.4675439042151454E-2</v>
      </c>
      <c r="V50" s="42">
        <f>V49/$N$62</f>
        <v>8.4675439042151454E-2</v>
      </c>
      <c r="W50" s="42">
        <f>W49/$N$62</f>
        <v>8.4675439042151454E-2</v>
      </c>
      <c r="X50" s="42">
        <f>X49/$N$62</f>
        <v>8.4675439042151454E-2</v>
      </c>
      <c r="AC50" s="38">
        <f t="shared" si="1"/>
        <v>-1.0722425428606055</v>
      </c>
    </row>
    <row r="51" spans="2:29" ht="14.25" customHeight="1" x14ac:dyDescent="0.15">
      <c r="C51" s="43" t="s">
        <v>57</v>
      </c>
      <c r="D51" s="44" t="s">
        <v>58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  <c r="P51" s="47" t="s">
        <v>59</v>
      </c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9"/>
      <c r="AC51" s="38"/>
    </row>
    <row r="52" spans="2:29" ht="14.25" customHeight="1" x14ac:dyDescent="0.15">
      <c r="C52" s="43" t="s">
        <v>60</v>
      </c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2"/>
      <c r="P52" s="53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5"/>
      <c r="AC52" s="38"/>
    </row>
    <row r="53" spans="2:29" ht="14.25" customHeight="1" x14ac:dyDescent="0.15">
      <c r="C53" s="43" t="s">
        <v>61</v>
      </c>
      <c r="D53" s="56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94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</row>
    <row r="54" spans="2:29" ht="14.25" customHeight="1" x14ac:dyDescent="0.15">
      <c r="C54" s="43" t="s">
        <v>62</v>
      </c>
      <c r="D54" s="91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4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</row>
    <row r="55" spans="2:29" ht="14.25" customHeight="1" x14ac:dyDescent="0.15">
      <c r="C55" s="4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spans="2:29" ht="14.25" customHeight="1" x14ac:dyDescent="0.15">
      <c r="C56" s="4"/>
    </row>
    <row r="57" spans="2:29" ht="14.25" customHeight="1" thickBot="1" x14ac:dyDescent="0.2">
      <c r="C57" s="4"/>
      <c r="D57" s="4"/>
      <c r="E57" s="4"/>
      <c r="F57" s="4"/>
      <c r="G57" s="4"/>
    </row>
    <row r="58" spans="2:29" ht="14.25" customHeight="1" x14ac:dyDescent="0.15">
      <c r="C58" s="4" t="s">
        <v>63</v>
      </c>
      <c r="D58" s="4" t="s">
        <v>64</v>
      </c>
      <c r="E58" s="4"/>
      <c r="F58" s="4"/>
      <c r="H58" s="61" t="s">
        <v>66</v>
      </c>
      <c r="I58" s="62"/>
      <c r="J58" s="62" t="s">
        <v>67</v>
      </c>
      <c r="K58" s="62"/>
      <c r="L58" s="62"/>
      <c r="M58" s="62"/>
      <c r="N58" s="63"/>
    </row>
    <row r="59" spans="2:29" ht="14.25" customHeight="1" x14ac:dyDescent="0.15">
      <c r="B59" s="59" t="s">
        <v>65</v>
      </c>
      <c r="C59" s="60">
        <v>25</v>
      </c>
      <c r="D59" s="4">
        <v>25</v>
      </c>
      <c r="E59" s="97" t="s">
        <v>113</v>
      </c>
      <c r="H59" s="64" t="s">
        <v>69</v>
      </c>
      <c r="J59" s="4" t="s">
        <v>70</v>
      </c>
      <c r="L59" s="4" t="s">
        <v>71</v>
      </c>
      <c r="N59" s="65"/>
    </row>
    <row r="60" spans="2:29" ht="14.25" customHeight="1" x14ac:dyDescent="0.15">
      <c r="B60" s="59" t="s">
        <v>68</v>
      </c>
      <c r="C60" s="60">
        <v>1</v>
      </c>
      <c r="D60" s="4">
        <v>1</v>
      </c>
      <c r="E60" s="60"/>
      <c r="H60" s="66">
        <v>15</v>
      </c>
      <c r="I60" s="4" t="s">
        <v>73</v>
      </c>
      <c r="J60" s="100">
        <v>135</v>
      </c>
      <c r="N60" s="65"/>
    </row>
    <row r="61" spans="2:29" ht="14.25" customHeight="1" x14ac:dyDescent="0.15">
      <c r="B61" s="59" t="s">
        <v>72</v>
      </c>
      <c r="C61" s="60">
        <v>3</v>
      </c>
      <c r="D61" s="4">
        <v>3</v>
      </c>
      <c r="E61" s="60"/>
      <c r="H61" s="67"/>
      <c r="J61" s="4"/>
      <c r="L61" s="25">
        <f>J60/N62</f>
        <v>45</v>
      </c>
      <c r="M61" s="1" t="s">
        <v>75</v>
      </c>
      <c r="N61" s="65"/>
    </row>
    <row r="62" spans="2:29" ht="14.25" customHeight="1" x14ac:dyDescent="0.15">
      <c r="B62" s="59" t="s">
        <v>74</v>
      </c>
      <c r="C62" s="60">
        <v>1</v>
      </c>
      <c r="D62" s="60">
        <v>1</v>
      </c>
      <c r="E62" s="60"/>
      <c r="H62" s="66">
        <f>H60/$N$62</f>
        <v>5</v>
      </c>
      <c r="J62" s="100">
        <v>90</v>
      </c>
      <c r="L62" s="25"/>
      <c r="M62" s="7" t="str">
        <f>CONCATENATE("divide by ")</f>
        <v xml:space="preserve">divide by </v>
      </c>
      <c r="N62" s="101">
        <v>3</v>
      </c>
    </row>
    <row r="63" spans="2:29" ht="14.25" customHeight="1" x14ac:dyDescent="0.15">
      <c r="B63" s="59" t="s">
        <v>76</v>
      </c>
      <c r="C63" s="60">
        <f>C59*C60*C61*C62</f>
        <v>75</v>
      </c>
      <c r="D63" s="60">
        <f>D59*D60*D61*D62</f>
        <v>75</v>
      </c>
      <c r="E63" s="60"/>
      <c r="H63" s="66">
        <f>H62/$N$62</f>
        <v>1.6666666666666667</v>
      </c>
      <c r="J63" s="4">
        <f t="shared" ref="J63:J64" si="2">J62</f>
        <v>90</v>
      </c>
      <c r="L63" s="25"/>
      <c r="N63" s="65"/>
    </row>
    <row r="64" spans="2:29" ht="14.25" customHeight="1" x14ac:dyDescent="0.15">
      <c r="B64" s="59" t="s">
        <v>77</v>
      </c>
      <c r="C64" s="60">
        <f>$C$9+C59</f>
        <v>50</v>
      </c>
      <c r="D64" s="60">
        <f>$C$9+D59</f>
        <v>50</v>
      </c>
      <c r="E64" s="60"/>
      <c r="H64" s="66">
        <f>H63/$N$62</f>
        <v>0.55555555555555558</v>
      </c>
      <c r="J64" s="4">
        <f t="shared" si="2"/>
        <v>90</v>
      </c>
      <c r="L64" s="25"/>
      <c r="M64" s="69"/>
      <c r="N64" s="65"/>
    </row>
    <row r="65" spans="1:17" ht="14.25" customHeight="1" x14ac:dyDescent="0.15">
      <c r="B65" s="68" t="s">
        <v>78</v>
      </c>
      <c r="C65" s="60"/>
      <c r="D65" s="98">
        <v>15</v>
      </c>
      <c r="E65" s="60"/>
      <c r="H65" s="66">
        <f>H64/$N$62</f>
        <v>0.1851851851851852</v>
      </c>
      <c r="J65" s="4">
        <f t="shared" ref="J65:J71" si="3">J63</f>
        <v>90</v>
      </c>
      <c r="L65" s="25"/>
      <c r="N65" s="65"/>
    </row>
    <row r="66" spans="1:17" ht="14.25" customHeight="1" x14ac:dyDescent="0.15">
      <c r="B66" s="68" t="s">
        <v>79</v>
      </c>
      <c r="C66" s="60"/>
      <c r="D66" s="60">
        <f>D65*D64/D59</f>
        <v>30</v>
      </c>
      <c r="E66" s="60"/>
      <c r="H66" s="66">
        <f>H65/N62</f>
        <v>6.1728395061728399E-2</v>
      </c>
      <c r="J66" s="4">
        <f t="shared" si="3"/>
        <v>90</v>
      </c>
      <c r="L66" s="25"/>
      <c r="N66" s="65"/>
    </row>
    <row r="67" spans="1:17" ht="14.25" customHeight="1" x14ac:dyDescent="0.15">
      <c r="B67" s="68" t="s">
        <v>80</v>
      </c>
      <c r="C67" s="60">
        <f>D67</f>
        <v>135</v>
      </c>
      <c r="D67" s="70">
        <f>J60</f>
        <v>135</v>
      </c>
      <c r="E67" s="60"/>
      <c r="H67" s="66">
        <f>H66/N62</f>
        <v>2.0576131687242798E-2</v>
      </c>
      <c r="J67" s="4">
        <f t="shared" si="3"/>
        <v>90</v>
      </c>
      <c r="N67" s="65"/>
    </row>
    <row r="68" spans="1:17" ht="14.25" customHeight="1" x14ac:dyDescent="0.15">
      <c r="B68" s="68" t="s">
        <v>81</v>
      </c>
      <c r="C68" s="60"/>
      <c r="D68" s="98">
        <v>10000</v>
      </c>
      <c r="E68" s="60"/>
      <c r="H68" s="66">
        <f>H67/N62</f>
        <v>6.8587105624142658E-3</v>
      </c>
      <c r="J68" s="4">
        <f t="shared" si="3"/>
        <v>90</v>
      </c>
      <c r="N68" s="65"/>
    </row>
    <row r="69" spans="1:17" ht="14.25" customHeight="1" x14ac:dyDescent="0.15">
      <c r="B69" s="68" t="s">
        <v>82</v>
      </c>
      <c r="C69" s="71">
        <f>D69</f>
        <v>0.40499999999999997</v>
      </c>
      <c r="D69" s="71">
        <f>D67/D68*D66</f>
        <v>0.40499999999999997</v>
      </c>
      <c r="E69" s="70"/>
      <c r="H69" s="66">
        <f>H68/N62</f>
        <v>2.2862368541380885E-3</v>
      </c>
      <c r="J69" s="4">
        <f t="shared" si="3"/>
        <v>90</v>
      </c>
      <c r="N69" s="65"/>
      <c r="Q69" s="72"/>
    </row>
    <row r="70" spans="1:17" ht="14.25" customHeight="1" x14ac:dyDescent="0.15">
      <c r="B70" s="68" t="s">
        <v>83</v>
      </c>
      <c r="C70" s="71">
        <f>D70</f>
        <v>134.595</v>
      </c>
      <c r="D70" s="71">
        <f>D67-D69</f>
        <v>134.595</v>
      </c>
      <c r="E70" s="70"/>
      <c r="H70" s="66">
        <f>H69/N62</f>
        <v>7.6207895137936279E-4</v>
      </c>
      <c r="J70" s="4">
        <f t="shared" si="3"/>
        <v>90</v>
      </c>
      <c r="N70" s="65"/>
    </row>
    <row r="71" spans="1:17" ht="14.25" customHeight="1" thickBot="1" x14ac:dyDescent="0.2">
      <c r="B71" s="7" t="s">
        <v>84</v>
      </c>
      <c r="C71" s="73">
        <f>C69/C67*C59/C64</f>
        <v>1.5E-3</v>
      </c>
      <c r="D71" s="73">
        <f>D69/D67*D59/D64</f>
        <v>1.5E-3</v>
      </c>
      <c r="E71" s="96" t="s">
        <v>112</v>
      </c>
      <c r="H71" s="74">
        <f>H70/N62</f>
        <v>2.5402631712645424E-4</v>
      </c>
      <c r="I71" s="75"/>
      <c r="J71" s="76">
        <f t="shared" si="3"/>
        <v>90</v>
      </c>
      <c r="K71" s="75"/>
      <c r="L71" s="75"/>
      <c r="M71" s="75"/>
      <c r="N71" s="77"/>
      <c r="P71" s="72"/>
    </row>
    <row r="72" spans="1:17" ht="14.25" customHeight="1" x14ac:dyDescent="0.15">
      <c r="C72" s="4"/>
      <c r="D72" s="4"/>
      <c r="E72" s="4"/>
    </row>
    <row r="73" spans="1:17" ht="14.25" customHeight="1" x14ac:dyDescent="0.15">
      <c r="C73" s="4"/>
      <c r="D73" s="4"/>
      <c r="E73" s="4"/>
      <c r="F73" s="4"/>
      <c r="H73" s="4"/>
    </row>
    <row r="74" spans="1:17" ht="14.25" customHeight="1" x14ac:dyDescent="0.15">
      <c r="A74" s="2">
        <f>A32</f>
        <v>45772</v>
      </c>
      <c r="B74" s="3" t="s">
        <v>85</v>
      </c>
      <c r="C74" s="4"/>
      <c r="D74" s="4"/>
      <c r="E74" s="4"/>
      <c r="F74" s="4"/>
      <c r="H74" s="4"/>
    </row>
    <row r="75" spans="1:17" ht="14.25" customHeight="1" x14ac:dyDescent="0.15">
      <c r="A75" s="2"/>
      <c r="B75" s="3"/>
      <c r="C75" s="4"/>
      <c r="D75" s="4"/>
      <c r="E75" s="4"/>
      <c r="F75" s="4"/>
      <c r="H75" s="4"/>
    </row>
    <row r="76" spans="1:17" ht="14.25" customHeight="1" x14ac:dyDescent="0.15">
      <c r="C76" s="25" t="s">
        <v>86</v>
      </c>
      <c r="D76" s="4"/>
      <c r="E76" s="4"/>
      <c r="F76" s="4"/>
      <c r="H76" s="4"/>
    </row>
    <row r="77" spans="1:17" ht="14.25" customHeight="1" x14ac:dyDescent="0.15">
      <c r="C77" s="4"/>
      <c r="D77" s="26" t="s">
        <v>87</v>
      </c>
      <c r="E77" s="4"/>
      <c r="F77" s="4"/>
      <c r="H77" s="4"/>
    </row>
    <row r="78" spans="1:17" ht="14.25" customHeight="1" x14ac:dyDescent="0.15">
      <c r="C78" s="4"/>
      <c r="D78" s="26" t="s">
        <v>88</v>
      </c>
      <c r="F78" s="4"/>
      <c r="H78" s="4"/>
    </row>
    <row r="79" spans="1:17" ht="14.25" customHeight="1" x14ac:dyDescent="0.15">
      <c r="C79" s="4"/>
      <c r="D79" s="26" t="s">
        <v>89</v>
      </c>
      <c r="F79" s="4"/>
      <c r="H79" s="4"/>
    </row>
    <row r="80" spans="1:17" ht="14.25" customHeight="1" x14ac:dyDescent="0.15">
      <c r="C80" s="25" t="s">
        <v>90</v>
      </c>
      <c r="D80" s="4"/>
      <c r="E80" s="4"/>
    </row>
    <row r="81" spans="1:27" ht="14.25" customHeight="1" x14ac:dyDescent="0.15">
      <c r="D81" s="78" t="s">
        <v>91</v>
      </c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80"/>
      <c r="T81" s="80"/>
      <c r="U81" s="80"/>
      <c r="V81" s="80"/>
      <c r="W81" s="80"/>
      <c r="X81" s="80"/>
      <c r="Y81" s="80"/>
      <c r="Z81" s="80"/>
      <c r="AA81" s="80"/>
    </row>
    <row r="82" spans="1:27" ht="14.25" customHeight="1" x14ac:dyDescent="0.15">
      <c r="C82" s="4"/>
      <c r="D82" s="26" t="s">
        <v>92</v>
      </c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</row>
    <row r="83" spans="1:27" ht="14.25" customHeight="1" x14ac:dyDescent="0.2">
      <c r="B83" s="3"/>
      <c r="D83" s="26" t="s">
        <v>93</v>
      </c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  <c r="T83" s="83"/>
      <c r="U83" s="83"/>
      <c r="V83" s="82"/>
      <c r="W83" s="82"/>
      <c r="X83" s="82"/>
      <c r="Y83" s="82"/>
      <c r="Z83" s="82"/>
      <c r="AA83" s="82"/>
    </row>
    <row r="84" spans="1:27" ht="14.25" customHeight="1" x14ac:dyDescent="0.2">
      <c r="B84" s="3"/>
      <c r="C84" s="1" t="s">
        <v>94</v>
      </c>
      <c r="D84" s="84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3"/>
      <c r="T84" s="83"/>
      <c r="U84" s="83"/>
      <c r="V84" s="82"/>
      <c r="W84" s="82"/>
      <c r="X84" s="82"/>
      <c r="Y84" s="82"/>
      <c r="Z84" s="82"/>
      <c r="AA84" s="82"/>
    </row>
    <row r="85" spans="1:27" ht="14.25" customHeight="1" x14ac:dyDescent="0.2">
      <c r="B85" s="3"/>
      <c r="D85" s="84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3"/>
      <c r="T85" s="83"/>
      <c r="U85" s="83"/>
      <c r="V85" s="82"/>
      <c r="W85" s="82"/>
      <c r="X85" s="82"/>
      <c r="Y85" s="82"/>
      <c r="Z85" s="82"/>
      <c r="AA85" s="82"/>
    </row>
    <row r="86" spans="1:27" ht="14.25" customHeight="1" x14ac:dyDescent="0.2">
      <c r="B86" s="3"/>
      <c r="D86" s="84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3"/>
      <c r="T86" s="83"/>
      <c r="U86" s="83"/>
      <c r="V86" s="82"/>
      <c r="W86" s="82"/>
      <c r="X86" s="82"/>
      <c r="Y86" s="82"/>
      <c r="Z86" s="82"/>
      <c r="AA86" s="82"/>
    </row>
    <row r="87" spans="1:27" ht="14.25" customHeight="1" x14ac:dyDescent="0.2">
      <c r="B87" s="3"/>
      <c r="D87" s="84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3"/>
      <c r="T87" s="83"/>
      <c r="U87" s="83"/>
      <c r="V87" s="82"/>
      <c r="W87" s="82"/>
      <c r="X87" s="82"/>
      <c r="Y87" s="82"/>
      <c r="Z87" s="82"/>
      <c r="AA87" s="82"/>
    </row>
    <row r="88" spans="1:27" ht="14.25" customHeight="1" x14ac:dyDescent="0.2">
      <c r="B88" s="3"/>
      <c r="D88" s="84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3"/>
      <c r="T88" s="83"/>
      <c r="U88" s="83"/>
      <c r="V88" s="82"/>
      <c r="W88" s="82"/>
      <c r="X88" s="82"/>
      <c r="Y88" s="82"/>
      <c r="Z88" s="82"/>
      <c r="AA88" s="82"/>
    </row>
    <row r="89" spans="1:27" ht="14.25" customHeight="1" x14ac:dyDescent="0.2">
      <c r="B89" s="3"/>
      <c r="D89" s="84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3"/>
      <c r="T89" s="83"/>
      <c r="U89" s="83"/>
      <c r="V89" s="82"/>
      <c r="W89" s="82"/>
      <c r="X89" s="82"/>
      <c r="Y89" s="82"/>
      <c r="Z89" s="82"/>
      <c r="AA89" s="82"/>
    </row>
    <row r="90" spans="1:27" ht="14.25" customHeight="1" x14ac:dyDescent="0.2">
      <c r="B90" s="3"/>
      <c r="D90" s="84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3"/>
      <c r="T90" s="83"/>
      <c r="U90" s="83"/>
      <c r="V90" s="82"/>
      <c r="W90" s="82"/>
      <c r="X90" s="82"/>
      <c r="Y90" s="82"/>
      <c r="Z90" s="82"/>
      <c r="AA90" s="82"/>
    </row>
    <row r="91" spans="1:27" ht="14.25" customHeight="1" x14ac:dyDescent="0.2">
      <c r="B91" s="3"/>
      <c r="D91" s="84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3"/>
      <c r="T91" s="83"/>
      <c r="U91" s="83"/>
      <c r="V91" s="82"/>
      <c r="W91" s="82"/>
      <c r="X91" s="82"/>
      <c r="Y91" s="82"/>
      <c r="Z91" s="82"/>
      <c r="AA91" s="82"/>
    </row>
    <row r="92" spans="1:27" ht="14.25" customHeight="1" x14ac:dyDescent="0.2">
      <c r="B92" s="3"/>
      <c r="D92" s="84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3"/>
      <c r="T92" s="83"/>
      <c r="U92" s="83"/>
      <c r="V92" s="82"/>
      <c r="W92" s="82"/>
      <c r="X92" s="82"/>
      <c r="Y92" s="82"/>
      <c r="Z92" s="82"/>
      <c r="AA92" s="82"/>
    </row>
    <row r="93" spans="1:27" ht="14.25" customHeight="1" x14ac:dyDescent="0.2">
      <c r="A93" s="2"/>
      <c r="D93" s="84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3"/>
      <c r="T93" s="83"/>
      <c r="U93" s="83"/>
      <c r="V93" s="82"/>
      <c r="W93" s="82"/>
      <c r="X93" s="82"/>
      <c r="Y93" s="82"/>
      <c r="Z93" s="82"/>
      <c r="AA93" s="82"/>
    </row>
    <row r="94" spans="1:27" ht="14.25" customHeight="1" x14ac:dyDescent="0.2">
      <c r="A94" s="2"/>
      <c r="B94" s="3"/>
      <c r="D94" s="84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3"/>
      <c r="T94" s="83"/>
      <c r="U94" s="83"/>
      <c r="V94" s="82"/>
      <c r="W94" s="82"/>
      <c r="X94" s="82"/>
      <c r="Y94" s="82"/>
      <c r="Z94" s="82"/>
      <c r="AA94" s="82"/>
    </row>
    <row r="95" spans="1:27" ht="14.25" customHeight="1" x14ac:dyDescent="0.2">
      <c r="C95" s="1" t="s">
        <v>95</v>
      </c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</row>
    <row r="96" spans="1:27" ht="14.25" customHeight="1" x14ac:dyDescent="0.2"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</row>
    <row r="97" spans="1:27" ht="14.25" customHeight="1" x14ac:dyDescent="0.2"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</row>
    <row r="98" spans="1:27" ht="14.25" customHeight="1" x14ac:dyDescent="0.2"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</row>
    <row r="99" spans="1:27" ht="14.25" customHeight="1" x14ac:dyDescent="0.2"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</row>
    <row r="100" spans="1:27" ht="14.25" customHeight="1" x14ac:dyDescent="0.2"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</row>
    <row r="101" spans="1:27" ht="14.25" customHeight="1" x14ac:dyDescent="0.2"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</row>
    <row r="102" spans="1:27" ht="14.25" customHeight="1" x14ac:dyDescent="0.2"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</row>
    <row r="103" spans="1:27" ht="14.25" customHeight="1" x14ac:dyDescent="0.2"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</row>
    <row r="104" spans="1:27" ht="14.25" customHeight="1" x14ac:dyDescent="0.2"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</row>
    <row r="105" spans="1:27" ht="14.25" customHeight="1" x14ac:dyDescent="0.2">
      <c r="A105" s="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</row>
    <row r="106" spans="1:27" ht="14.25" customHeight="1" x14ac:dyDescent="0.2"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</row>
    <row r="107" spans="1:27" ht="14.25" customHeight="1" x14ac:dyDescent="0.2"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</row>
    <row r="108" spans="1:27" ht="14.25" customHeight="1" x14ac:dyDescent="0.15">
      <c r="B108" s="3" t="s">
        <v>96</v>
      </c>
      <c r="D108" s="85"/>
      <c r="E108" s="4"/>
      <c r="F108" s="4"/>
      <c r="G108" s="4"/>
    </row>
    <row r="109" spans="1:27" ht="14.25" customHeight="1" x14ac:dyDescent="0.15">
      <c r="E109" s="4"/>
      <c r="F109" s="4"/>
      <c r="G109" s="4"/>
    </row>
    <row r="110" spans="1:27" ht="14.25" customHeight="1" x14ac:dyDescent="0.15">
      <c r="C110" s="1" t="s">
        <v>97</v>
      </c>
      <c r="E110" s="4"/>
      <c r="F110" s="4"/>
      <c r="G110" s="4"/>
    </row>
    <row r="111" spans="1:27" ht="14.25" customHeight="1" x14ac:dyDescent="0.15">
      <c r="C111" s="1" t="s">
        <v>111</v>
      </c>
      <c r="D111" s="86"/>
      <c r="E111" s="4"/>
      <c r="F111" s="4"/>
      <c r="G111" s="4"/>
    </row>
    <row r="112" spans="1:27" ht="14.25" customHeight="1" x14ac:dyDescent="0.15">
      <c r="D112" s="86"/>
      <c r="E112" s="4"/>
      <c r="F112" s="4"/>
      <c r="G112" s="4"/>
    </row>
    <row r="113" spans="3:13" ht="14.25" customHeight="1" x14ac:dyDescent="0.15">
      <c r="D113" s="86"/>
      <c r="E113" s="87"/>
      <c r="F113" s="87"/>
      <c r="G113" s="87"/>
      <c r="H113" s="87"/>
      <c r="I113" s="3"/>
      <c r="J113" s="3"/>
      <c r="K113" s="3"/>
      <c r="L113" s="3"/>
      <c r="M113" s="3"/>
    </row>
    <row r="114" spans="3:13" ht="14.25" customHeight="1" x14ac:dyDescent="0.15">
      <c r="E114" s="4"/>
      <c r="F114" s="11"/>
      <c r="G114" s="11"/>
      <c r="H114" s="11"/>
      <c r="I114" s="11"/>
      <c r="J114" s="11"/>
      <c r="K114" s="11"/>
      <c r="L114" s="11"/>
      <c r="M114" s="21"/>
    </row>
    <row r="115" spans="3:13" ht="14.25" customHeight="1" x14ac:dyDescent="0.15">
      <c r="C115" s="1" t="s">
        <v>125</v>
      </c>
      <c r="D115" s="86"/>
      <c r="E115" s="4"/>
      <c r="F115" s="11"/>
      <c r="G115" s="11"/>
      <c r="H115" s="11"/>
      <c r="I115" s="11"/>
      <c r="J115" s="11"/>
      <c r="K115" s="11"/>
      <c r="L115" s="11"/>
      <c r="M115" s="21"/>
    </row>
    <row r="116" spans="3:13" ht="14.25" customHeight="1" x14ac:dyDescent="0.15">
      <c r="F116" s="11"/>
      <c r="G116" s="11"/>
      <c r="H116" s="11"/>
      <c r="I116" s="11"/>
      <c r="J116" s="11"/>
      <c r="K116" s="11"/>
      <c r="L116" s="11"/>
      <c r="M116" s="21"/>
    </row>
    <row r="117" spans="3:13" ht="14.25" customHeight="1" x14ac:dyDescent="0.15">
      <c r="F117" s="11"/>
      <c r="G117" s="11"/>
      <c r="H117" s="11"/>
      <c r="I117" s="11"/>
      <c r="J117" s="11"/>
      <c r="K117" s="11"/>
      <c r="L117" s="11"/>
      <c r="M117" s="21"/>
    </row>
    <row r="118" spans="3:13" ht="14.25" customHeight="1" x14ac:dyDescent="0.15">
      <c r="F118" s="11"/>
      <c r="G118" s="11"/>
      <c r="H118" s="11"/>
      <c r="I118" s="11"/>
      <c r="J118" s="11"/>
      <c r="K118" s="11"/>
      <c r="L118" s="11"/>
      <c r="M118" s="21"/>
    </row>
    <row r="119" spans="3:13" ht="14.25" customHeight="1" x14ac:dyDescent="0.15">
      <c r="C119" s="1" t="s">
        <v>126</v>
      </c>
      <c r="F119" s="11"/>
      <c r="G119" s="11"/>
      <c r="H119" s="11"/>
      <c r="I119" s="11"/>
      <c r="J119" s="11"/>
      <c r="K119" s="11"/>
      <c r="L119" s="11"/>
      <c r="M119" s="21"/>
    </row>
    <row r="120" spans="3:13" ht="14.25" customHeight="1" x14ac:dyDescent="0.15">
      <c r="F120" s="11"/>
      <c r="G120" s="11"/>
      <c r="H120" s="11"/>
      <c r="I120" s="11"/>
      <c r="J120" s="11"/>
      <c r="K120" s="11"/>
      <c r="L120" s="11"/>
      <c r="M120" s="21"/>
    </row>
    <row r="121" spans="3:13" ht="14.25" customHeight="1" x14ac:dyDescent="0.2">
      <c r="C121" s="25"/>
      <c r="D121" s="25"/>
      <c r="E121" s="82"/>
      <c r="F121" s="11"/>
      <c r="G121" s="11"/>
      <c r="H121" s="11"/>
      <c r="I121" s="11"/>
      <c r="J121" s="11"/>
      <c r="K121" s="11"/>
      <c r="L121" s="11"/>
      <c r="M121" s="21"/>
    </row>
    <row r="122" spans="3:13" ht="14.25" customHeight="1" x14ac:dyDescent="0.15">
      <c r="D122" s="1" t="s">
        <v>117</v>
      </c>
      <c r="F122" s="11"/>
      <c r="G122" s="11"/>
      <c r="H122" s="11"/>
      <c r="I122" s="11"/>
      <c r="J122" s="11"/>
      <c r="K122" s="11"/>
      <c r="L122" s="11"/>
    </row>
    <row r="123" spans="3:13" ht="14.25" customHeight="1" x14ac:dyDescent="0.15">
      <c r="F123" s="11"/>
      <c r="G123" s="11"/>
      <c r="H123" s="11"/>
      <c r="I123" s="11"/>
      <c r="J123" s="11"/>
      <c r="K123" s="11"/>
      <c r="L123" s="11"/>
    </row>
    <row r="124" spans="3:13" ht="14.25" customHeight="1" x14ac:dyDescent="0.15">
      <c r="F124" s="11"/>
      <c r="G124" s="11"/>
      <c r="H124" s="11"/>
      <c r="I124" s="11"/>
      <c r="J124" s="11"/>
      <c r="K124" s="11"/>
      <c r="L124" s="11"/>
    </row>
    <row r="125" spans="3:13" ht="14.25" customHeight="1" x14ac:dyDescent="0.15">
      <c r="F125" s="11"/>
      <c r="G125" s="11"/>
      <c r="H125" s="11"/>
      <c r="I125" s="11"/>
      <c r="J125" s="11"/>
      <c r="K125" s="11"/>
      <c r="L125" s="11"/>
    </row>
    <row r="126" spans="3:13" ht="14.25" customHeight="1" x14ac:dyDescent="0.15">
      <c r="F126" s="11"/>
      <c r="G126" s="11"/>
      <c r="H126" s="11"/>
      <c r="I126" s="11"/>
      <c r="J126" s="11"/>
      <c r="K126" s="11"/>
      <c r="L126" s="11"/>
    </row>
    <row r="127" spans="3:13" ht="14.25" customHeight="1" x14ac:dyDescent="0.15">
      <c r="F127" s="4"/>
      <c r="G127" s="4"/>
    </row>
    <row r="128" spans="3:13" ht="14.25" customHeight="1" x14ac:dyDescent="0.15">
      <c r="F128" s="4"/>
      <c r="G128" s="4"/>
    </row>
    <row r="129" spans="3:7" ht="14.25" customHeight="1" x14ac:dyDescent="0.15">
      <c r="D129" s="86" t="s">
        <v>116</v>
      </c>
      <c r="E129" s="25"/>
      <c r="F129" s="4"/>
      <c r="G129" s="4"/>
    </row>
    <row r="130" spans="3:7" ht="14.25" customHeight="1" x14ac:dyDescent="0.2">
      <c r="D130" s="85" t="s">
        <v>98</v>
      </c>
      <c r="E130" s="82"/>
      <c r="F130" s="4"/>
      <c r="G130" s="4"/>
    </row>
    <row r="131" spans="3:7" ht="14.25" customHeight="1" x14ac:dyDescent="0.15">
      <c r="D131" s="85"/>
      <c r="E131" s="85" t="s">
        <v>99</v>
      </c>
      <c r="F131" s="4"/>
      <c r="G131" s="4"/>
    </row>
    <row r="132" spans="3:7" ht="14.25" customHeight="1" x14ac:dyDescent="0.15">
      <c r="E132" s="85" t="s">
        <v>100</v>
      </c>
      <c r="F132" s="4"/>
      <c r="G132" s="4"/>
    </row>
    <row r="133" spans="3:7" ht="14.25" customHeight="1" x14ac:dyDescent="0.15">
      <c r="C133" s="4"/>
      <c r="E133" s="85" t="s">
        <v>101</v>
      </c>
      <c r="F133" s="4"/>
      <c r="G133" s="4"/>
    </row>
    <row r="134" spans="3:7" ht="14.25" customHeight="1" x14ac:dyDescent="0.15">
      <c r="C134" s="4"/>
      <c r="D134" s="85" t="s">
        <v>102</v>
      </c>
      <c r="F134" s="4"/>
      <c r="G134" s="4"/>
    </row>
    <row r="135" spans="3:7" ht="14.25" customHeight="1" x14ac:dyDescent="0.2">
      <c r="C135" s="4"/>
      <c r="D135" s="85" t="s">
        <v>103</v>
      </c>
      <c r="E135" s="82"/>
      <c r="F135" s="4"/>
      <c r="G135" s="4"/>
    </row>
    <row r="136" spans="3:7" ht="14.25" customHeight="1" x14ac:dyDescent="0.15">
      <c r="C136" s="4"/>
      <c r="E136" s="85" t="s">
        <v>104</v>
      </c>
      <c r="F136" s="4"/>
      <c r="G136" s="4"/>
    </row>
    <row r="137" spans="3:7" ht="14.25" customHeight="1" x14ac:dyDescent="0.15">
      <c r="C137" s="4"/>
      <c r="E137" s="86" t="s">
        <v>105</v>
      </c>
      <c r="F137" s="4"/>
      <c r="G137" s="4"/>
    </row>
    <row r="138" spans="3:7" ht="14.25" customHeight="1" x14ac:dyDescent="0.2">
      <c r="C138" s="4"/>
      <c r="D138" s="86" t="s">
        <v>106</v>
      </c>
      <c r="E138" s="82"/>
      <c r="F138" s="4"/>
      <c r="G138" s="4"/>
    </row>
    <row r="139" spans="3:7" ht="14.25" customHeight="1" x14ac:dyDescent="0.2">
      <c r="C139" s="4"/>
      <c r="D139" s="86" t="s">
        <v>107</v>
      </c>
      <c r="E139" s="82"/>
      <c r="F139" s="4"/>
      <c r="G139" s="4"/>
    </row>
    <row r="140" spans="3:7" ht="14.25" customHeight="1" x14ac:dyDescent="0.15">
      <c r="C140" s="4"/>
      <c r="D140" s="4"/>
      <c r="E140" s="4"/>
      <c r="F140" s="4"/>
      <c r="G140" s="4"/>
    </row>
    <row r="141" spans="3:7" ht="14.25" customHeight="1" x14ac:dyDescent="0.15">
      <c r="C141" s="4"/>
      <c r="D141" s="4"/>
      <c r="E141" s="4"/>
      <c r="F141" s="4"/>
      <c r="G141" s="4"/>
    </row>
    <row r="142" spans="3:7" ht="14.25" customHeight="1" x14ac:dyDescent="0.15">
      <c r="C142" s="4"/>
      <c r="D142" s="4"/>
      <c r="E142" s="4"/>
      <c r="F142" s="4"/>
      <c r="G142" s="4"/>
    </row>
    <row r="143" spans="3:7" ht="14.25" customHeight="1" x14ac:dyDescent="0.15">
      <c r="C143" s="4"/>
      <c r="D143" s="4"/>
      <c r="E143" s="4"/>
      <c r="F143" s="4"/>
      <c r="G143" s="4"/>
    </row>
    <row r="144" spans="3:7" ht="14.25" customHeight="1" x14ac:dyDescent="0.15">
      <c r="C144" s="4"/>
      <c r="D144" s="4"/>
      <c r="E144" s="4"/>
      <c r="F144" s="4"/>
      <c r="G144" s="4"/>
    </row>
    <row r="145" spans="3:7" ht="14.25" customHeight="1" x14ac:dyDescent="0.15">
      <c r="C145" s="4"/>
      <c r="D145" s="4"/>
      <c r="E145" s="4"/>
      <c r="F145" s="4"/>
      <c r="G145" s="4"/>
    </row>
    <row r="146" spans="3:7" ht="14.25" customHeight="1" x14ac:dyDescent="0.15">
      <c r="C146" s="4"/>
      <c r="D146" s="4"/>
      <c r="E146" s="4"/>
      <c r="F146" s="4"/>
      <c r="G146" s="4"/>
    </row>
    <row r="147" spans="3:7" ht="14.25" customHeight="1" x14ac:dyDescent="0.15">
      <c r="C147" s="4"/>
      <c r="D147" s="4"/>
      <c r="E147" s="4"/>
      <c r="F147" s="4"/>
      <c r="G147" s="4"/>
    </row>
    <row r="148" spans="3:7" ht="14.25" customHeight="1" x14ac:dyDescent="0.15">
      <c r="C148" s="4"/>
      <c r="D148" s="4"/>
      <c r="E148" s="4"/>
      <c r="F148" s="4"/>
      <c r="G148" s="4"/>
    </row>
    <row r="149" spans="3:7" ht="14.25" customHeight="1" x14ac:dyDescent="0.15">
      <c r="C149" s="4"/>
      <c r="D149" s="4"/>
      <c r="E149" s="4"/>
      <c r="F149" s="4"/>
      <c r="G149" s="4"/>
    </row>
    <row r="150" spans="3:7" ht="14.25" customHeight="1" x14ac:dyDescent="0.15">
      <c r="C150" s="4"/>
      <c r="D150" s="4"/>
      <c r="E150" s="4"/>
      <c r="F150" s="4"/>
      <c r="G150" s="4"/>
    </row>
    <row r="151" spans="3:7" ht="14.25" customHeight="1" x14ac:dyDescent="0.15">
      <c r="C151" s="4"/>
      <c r="D151" s="4"/>
      <c r="E151" s="4"/>
      <c r="F151" s="4"/>
      <c r="G151" s="4"/>
    </row>
    <row r="152" spans="3:7" ht="14.25" customHeight="1" x14ac:dyDescent="0.15">
      <c r="C152" s="4"/>
      <c r="D152" s="4"/>
      <c r="E152" s="4"/>
      <c r="F152" s="4"/>
      <c r="G152" s="4"/>
    </row>
    <row r="153" spans="3:7" ht="14.25" customHeight="1" x14ac:dyDescent="0.15">
      <c r="C153" s="4"/>
      <c r="D153" s="4"/>
      <c r="E153" s="4"/>
      <c r="F153" s="4"/>
      <c r="G153" s="4"/>
    </row>
    <row r="154" spans="3:7" ht="14.25" customHeight="1" x14ac:dyDescent="0.15">
      <c r="C154" s="4"/>
      <c r="D154" s="4"/>
      <c r="E154" s="4"/>
      <c r="F154" s="4"/>
      <c r="G154" s="4"/>
    </row>
    <row r="155" spans="3:7" ht="14.25" customHeight="1" x14ac:dyDescent="0.15">
      <c r="C155" s="4"/>
      <c r="D155" s="4"/>
      <c r="E155" s="4"/>
      <c r="F155" s="4"/>
      <c r="G155" s="4"/>
    </row>
    <row r="156" spans="3:7" ht="14.25" customHeight="1" x14ac:dyDescent="0.15">
      <c r="C156" s="4"/>
      <c r="D156" s="4"/>
      <c r="E156" s="4"/>
      <c r="F156" s="4"/>
      <c r="G156" s="4"/>
    </row>
    <row r="157" spans="3:7" ht="14.25" customHeight="1" x14ac:dyDescent="0.15">
      <c r="C157" s="4"/>
      <c r="D157" s="4"/>
      <c r="E157" s="4"/>
      <c r="F157" s="4"/>
      <c r="G157" s="4"/>
    </row>
    <row r="158" spans="3:7" ht="14.25" customHeight="1" x14ac:dyDescent="0.15">
      <c r="C158" s="4"/>
      <c r="D158" s="4"/>
      <c r="E158" s="4"/>
      <c r="F158" s="4"/>
      <c r="G158" s="4"/>
    </row>
    <row r="159" spans="3:7" ht="14.25" customHeight="1" x14ac:dyDescent="0.15">
      <c r="C159" s="4"/>
      <c r="D159" s="4"/>
      <c r="E159" s="4"/>
      <c r="F159" s="4"/>
      <c r="G159" s="4"/>
    </row>
    <row r="160" spans="3:7" ht="14.25" customHeight="1" x14ac:dyDescent="0.15">
      <c r="C160" s="4"/>
      <c r="D160" s="4"/>
      <c r="E160" s="4"/>
      <c r="F160" s="4"/>
      <c r="G160" s="4"/>
    </row>
    <row r="161" spans="3:7" ht="14.25" customHeight="1" x14ac:dyDescent="0.15">
      <c r="C161" s="4"/>
      <c r="D161" s="4"/>
      <c r="E161" s="4"/>
      <c r="F161" s="4"/>
      <c r="G161" s="4"/>
    </row>
    <row r="162" spans="3:7" ht="14.25" customHeight="1" x14ac:dyDescent="0.15">
      <c r="C162" s="4"/>
      <c r="D162" s="4"/>
      <c r="E162" s="4"/>
      <c r="F162" s="4"/>
      <c r="G162" s="4"/>
    </row>
    <row r="163" spans="3:7" ht="14.25" customHeight="1" x14ac:dyDescent="0.15">
      <c r="C163" s="4"/>
      <c r="D163" s="4"/>
      <c r="E163" s="4"/>
      <c r="F163" s="4"/>
      <c r="G163" s="4"/>
    </row>
    <row r="164" spans="3:7" ht="14.25" customHeight="1" x14ac:dyDescent="0.15">
      <c r="C164" s="4"/>
      <c r="D164" s="4"/>
      <c r="E164" s="4"/>
      <c r="F164" s="4"/>
      <c r="G164" s="4"/>
    </row>
    <row r="165" spans="3:7" ht="14.25" customHeight="1" x14ac:dyDescent="0.15">
      <c r="C165" s="4"/>
      <c r="D165" s="4"/>
      <c r="E165" s="4"/>
      <c r="F165" s="4"/>
      <c r="G165" s="4"/>
    </row>
    <row r="166" spans="3:7" ht="14.25" customHeight="1" x14ac:dyDescent="0.15">
      <c r="C166" s="4"/>
      <c r="D166" s="4"/>
      <c r="E166" s="4"/>
      <c r="F166" s="4"/>
      <c r="G166" s="4"/>
    </row>
    <row r="167" spans="3:7" ht="14.25" customHeight="1" x14ac:dyDescent="0.15">
      <c r="C167" s="4"/>
      <c r="D167" s="4"/>
      <c r="E167" s="4"/>
      <c r="F167" s="4"/>
      <c r="G167" s="4"/>
    </row>
    <row r="168" spans="3:7" ht="14.25" customHeight="1" x14ac:dyDescent="0.15">
      <c r="C168" s="4"/>
      <c r="D168" s="4"/>
      <c r="E168" s="4"/>
      <c r="F168" s="4"/>
      <c r="G168" s="4"/>
    </row>
    <row r="169" spans="3:7" ht="14.25" customHeight="1" x14ac:dyDescent="0.15">
      <c r="C169" s="4"/>
      <c r="D169" s="4"/>
      <c r="E169" s="4"/>
      <c r="F169" s="4"/>
      <c r="G169" s="4"/>
    </row>
    <row r="170" spans="3:7" ht="14.25" customHeight="1" x14ac:dyDescent="0.15">
      <c r="C170" s="4"/>
      <c r="D170" s="4"/>
      <c r="E170" s="4"/>
      <c r="F170" s="4"/>
      <c r="G170" s="4"/>
    </row>
    <row r="171" spans="3:7" ht="14.25" customHeight="1" x14ac:dyDescent="0.15">
      <c r="C171" s="4"/>
      <c r="D171" s="4"/>
      <c r="E171" s="4"/>
      <c r="F171" s="4"/>
      <c r="G171" s="4"/>
    </row>
    <row r="172" spans="3:7" ht="14.25" customHeight="1" x14ac:dyDescent="0.15">
      <c r="C172" s="4"/>
      <c r="D172" s="4"/>
      <c r="E172" s="4"/>
      <c r="F172" s="4"/>
      <c r="G172" s="4"/>
    </row>
    <row r="173" spans="3:7" ht="14.25" customHeight="1" x14ac:dyDescent="0.15">
      <c r="C173" s="4"/>
      <c r="D173" s="4"/>
      <c r="E173" s="4"/>
      <c r="F173" s="4"/>
      <c r="G173" s="4"/>
    </row>
    <row r="174" spans="3:7" ht="14.25" customHeight="1" x14ac:dyDescent="0.15">
      <c r="C174" s="4"/>
      <c r="D174" s="4"/>
      <c r="E174" s="4"/>
      <c r="F174" s="4"/>
      <c r="G174" s="4"/>
    </row>
    <row r="175" spans="3:7" ht="14.25" customHeight="1" x14ac:dyDescent="0.15">
      <c r="C175" s="4"/>
      <c r="D175" s="4"/>
      <c r="E175" s="4"/>
      <c r="F175" s="4"/>
      <c r="G175" s="4"/>
    </row>
    <row r="176" spans="3:7" ht="14.25" customHeight="1" x14ac:dyDescent="0.15">
      <c r="C176" s="4"/>
      <c r="D176" s="4"/>
      <c r="E176" s="4"/>
      <c r="F176" s="4"/>
      <c r="G176" s="4"/>
    </row>
    <row r="177" spans="3:7" ht="14.25" customHeight="1" x14ac:dyDescent="0.15">
      <c r="C177" s="4"/>
      <c r="D177" s="4"/>
      <c r="E177" s="4"/>
      <c r="F177" s="4"/>
      <c r="G177" s="4"/>
    </row>
    <row r="178" spans="3:7" ht="14.25" customHeight="1" x14ac:dyDescent="0.15">
      <c r="C178" s="4"/>
      <c r="D178" s="4"/>
      <c r="E178" s="4"/>
      <c r="F178" s="4"/>
      <c r="G178" s="4"/>
    </row>
    <row r="179" spans="3:7" ht="14.25" customHeight="1" x14ac:dyDescent="0.15">
      <c r="C179" s="4"/>
      <c r="D179" s="4"/>
      <c r="E179" s="4"/>
      <c r="F179" s="4"/>
      <c r="G179" s="4"/>
    </row>
    <row r="180" spans="3:7" ht="14.25" customHeight="1" x14ac:dyDescent="0.15">
      <c r="C180" s="4"/>
      <c r="D180" s="4"/>
      <c r="E180" s="4"/>
      <c r="F180" s="4"/>
      <c r="G180" s="4"/>
    </row>
    <row r="181" spans="3:7" ht="14.25" customHeight="1" x14ac:dyDescent="0.15">
      <c r="C181" s="4"/>
      <c r="D181" s="4"/>
      <c r="E181" s="4"/>
      <c r="F181" s="4"/>
      <c r="G181" s="4"/>
    </row>
    <row r="182" spans="3:7" ht="14.25" customHeight="1" x14ac:dyDescent="0.15">
      <c r="C182" s="4"/>
      <c r="D182" s="4"/>
      <c r="E182" s="4"/>
      <c r="F182" s="4"/>
      <c r="G182" s="4"/>
    </row>
    <row r="183" spans="3:7" ht="14.25" customHeight="1" x14ac:dyDescent="0.15">
      <c r="C183" s="4"/>
      <c r="D183" s="4"/>
      <c r="E183" s="4"/>
      <c r="F183" s="4"/>
      <c r="G183" s="4"/>
    </row>
    <row r="184" spans="3:7" ht="14.25" customHeight="1" x14ac:dyDescent="0.15">
      <c r="C184" s="4"/>
      <c r="D184" s="4"/>
      <c r="E184" s="4"/>
      <c r="F184" s="4"/>
      <c r="G184" s="4"/>
    </row>
    <row r="185" spans="3:7" ht="14.25" customHeight="1" x14ac:dyDescent="0.15">
      <c r="C185" s="4"/>
      <c r="D185" s="4"/>
      <c r="E185" s="4"/>
      <c r="F185" s="4"/>
      <c r="G185" s="4"/>
    </row>
    <row r="186" spans="3:7" ht="14.25" customHeight="1" x14ac:dyDescent="0.15">
      <c r="C186" s="4"/>
      <c r="D186" s="4"/>
      <c r="E186" s="4"/>
      <c r="F186" s="4"/>
      <c r="G186" s="4"/>
    </row>
    <row r="187" spans="3:7" ht="14.25" customHeight="1" x14ac:dyDescent="0.15">
      <c r="C187" s="4"/>
      <c r="D187" s="4"/>
      <c r="E187" s="4"/>
      <c r="F187" s="4"/>
      <c r="G187" s="4"/>
    </row>
    <row r="188" spans="3:7" ht="14.25" customHeight="1" x14ac:dyDescent="0.15">
      <c r="C188" s="4"/>
      <c r="D188" s="4"/>
      <c r="E188" s="4"/>
      <c r="F188" s="4"/>
      <c r="G188" s="4"/>
    </row>
    <row r="189" spans="3:7" ht="14.25" customHeight="1" x14ac:dyDescent="0.15">
      <c r="C189" s="4"/>
      <c r="D189" s="4"/>
      <c r="E189" s="4"/>
      <c r="F189" s="4"/>
      <c r="G189" s="4"/>
    </row>
    <row r="190" spans="3:7" ht="14.25" customHeight="1" x14ac:dyDescent="0.15">
      <c r="C190" s="4"/>
      <c r="D190" s="4"/>
      <c r="E190" s="4"/>
      <c r="F190" s="4"/>
      <c r="G190" s="4"/>
    </row>
    <row r="191" spans="3:7" ht="14.25" customHeight="1" x14ac:dyDescent="0.15">
      <c r="C191" s="4"/>
      <c r="D191" s="4"/>
      <c r="E191" s="4"/>
      <c r="F191" s="4"/>
      <c r="G191" s="4"/>
    </row>
    <row r="192" spans="3:7" ht="14.25" customHeight="1" x14ac:dyDescent="0.15">
      <c r="C192" s="4"/>
      <c r="D192" s="4"/>
      <c r="E192" s="4"/>
      <c r="F192" s="4"/>
      <c r="G192" s="4"/>
    </row>
    <row r="193" spans="3:7" ht="14.25" customHeight="1" x14ac:dyDescent="0.15">
      <c r="C193" s="4"/>
      <c r="D193" s="4"/>
      <c r="E193" s="4"/>
      <c r="F193" s="4"/>
      <c r="G193" s="4"/>
    </row>
    <row r="194" spans="3:7" ht="14.25" customHeight="1" x14ac:dyDescent="0.15">
      <c r="C194" s="4"/>
      <c r="D194" s="4"/>
      <c r="E194" s="4"/>
      <c r="F194" s="4"/>
      <c r="G194" s="4"/>
    </row>
    <row r="195" spans="3:7" ht="14.25" customHeight="1" x14ac:dyDescent="0.15">
      <c r="C195" s="4"/>
      <c r="D195" s="4"/>
      <c r="E195" s="4"/>
      <c r="F195" s="4"/>
      <c r="G195" s="4"/>
    </row>
    <row r="196" spans="3:7" ht="14.25" customHeight="1" x14ac:dyDescent="0.15">
      <c r="C196" s="4"/>
      <c r="D196" s="4"/>
      <c r="E196" s="4"/>
      <c r="F196" s="4"/>
      <c r="G196" s="4"/>
    </row>
    <row r="197" spans="3:7" ht="14.25" customHeight="1" x14ac:dyDescent="0.15">
      <c r="C197" s="4"/>
      <c r="D197" s="4"/>
      <c r="E197" s="4"/>
      <c r="F197" s="4"/>
      <c r="G197" s="4"/>
    </row>
    <row r="198" spans="3:7" ht="14.25" customHeight="1" x14ac:dyDescent="0.15">
      <c r="C198" s="4"/>
      <c r="D198" s="4"/>
      <c r="E198" s="4"/>
      <c r="F198" s="4"/>
      <c r="G198" s="4"/>
    </row>
    <row r="199" spans="3:7" ht="14.25" customHeight="1" x14ac:dyDescent="0.15">
      <c r="C199" s="4"/>
      <c r="D199" s="4"/>
      <c r="E199" s="4"/>
      <c r="F199" s="4"/>
      <c r="G199" s="4"/>
    </row>
    <row r="200" spans="3:7" ht="14.25" customHeight="1" x14ac:dyDescent="0.15">
      <c r="C200" s="4"/>
      <c r="D200" s="4"/>
      <c r="E200" s="4"/>
      <c r="F200" s="4"/>
      <c r="G200" s="4"/>
    </row>
    <row r="201" spans="3:7" ht="14.25" customHeight="1" x14ac:dyDescent="0.15">
      <c r="C201" s="4"/>
      <c r="D201" s="4"/>
      <c r="E201" s="4"/>
      <c r="F201" s="4"/>
      <c r="G201" s="4"/>
    </row>
    <row r="202" spans="3:7" ht="14.25" customHeight="1" x14ac:dyDescent="0.15">
      <c r="C202" s="4"/>
      <c r="D202" s="4"/>
      <c r="E202" s="4"/>
      <c r="F202" s="4"/>
      <c r="G202" s="4"/>
    </row>
    <row r="203" spans="3:7" ht="14.25" customHeight="1" x14ac:dyDescent="0.15">
      <c r="C203" s="4"/>
      <c r="D203" s="4"/>
      <c r="E203" s="4"/>
      <c r="F203" s="4"/>
      <c r="G203" s="4"/>
    </row>
    <row r="204" spans="3:7" ht="14.25" customHeight="1" x14ac:dyDescent="0.15">
      <c r="C204" s="4"/>
      <c r="D204" s="4"/>
      <c r="E204" s="4"/>
      <c r="F204" s="4"/>
      <c r="G204" s="4"/>
    </row>
    <row r="205" spans="3:7" ht="14.25" customHeight="1" x14ac:dyDescent="0.15">
      <c r="C205" s="4"/>
      <c r="D205" s="4"/>
      <c r="E205" s="4"/>
      <c r="F205" s="4"/>
      <c r="G205" s="4"/>
    </row>
    <row r="206" spans="3:7" ht="14.25" customHeight="1" x14ac:dyDescent="0.15">
      <c r="C206" s="4"/>
      <c r="D206" s="4"/>
      <c r="E206" s="4"/>
      <c r="F206" s="4"/>
      <c r="G206" s="4"/>
    </row>
    <row r="207" spans="3:7" ht="14.25" customHeight="1" x14ac:dyDescent="0.15">
      <c r="C207" s="4"/>
      <c r="D207" s="4"/>
      <c r="E207" s="4"/>
      <c r="F207" s="4"/>
      <c r="G207" s="4"/>
    </row>
    <row r="208" spans="3:7" ht="14.25" customHeight="1" x14ac:dyDescent="0.15">
      <c r="C208" s="4"/>
      <c r="D208" s="4"/>
      <c r="E208" s="4"/>
      <c r="F208" s="4"/>
      <c r="G208" s="4"/>
    </row>
    <row r="209" spans="3:7" ht="14.25" customHeight="1" x14ac:dyDescent="0.15">
      <c r="C209" s="4"/>
      <c r="D209" s="4"/>
      <c r="E209" s="4"/>
      <c r="F209" s="4"/>
      <c r="G209" s="4"/>
    </row>
    <row r="210" spans="3:7" ht="14.25" customHeight="1" x14ac:dyDescent="0.15">
      <c r="C210" s="4"/>
      <c r="D210" s="4"/>
      <c r="E210" s="4"/>
      <c r="F210" s="4"/>
      <c r="G210" s="4"/>
    </row>
    <row r="211" spans="3:7" ht="14.25" customHeight="1" x14ac:dyDescent="0.15">
      <c r="C211" s="4"/>
      <c r="D211" s="4"/>
      <c r="E211" s="4"/>
      <c r="F211" s="4"/>
      <c r="G211" s="4"/>
    </row>
    <row r="212" spans="3:7" ht="14.25" customHeight="1" x14ac:dyDescent="0.15">
      <c r="C212" s="4"/>
      <c r="D212" s="4"/>
      <c r="E212" s="4"/>
      <c r="F212" s="4"/>
      <c r="G212" s="4"/>
    </row>
    <row r="213" spans="3:7" ht="14.25" customHeight="1" x14ac:dyDescent="0.15">
      <c r="C213" s="4"/>
      <c r="D213" s="4"/>
      <c r="E213" s="4"/>
      <c r="F213" s="4"/>
      <c r="G213" s="4"/>
    </row>
    <row r="214" spans="3:7" ht="14.25" customHeight="1" x14ac:dyDescent="0.15">
      <c r="C214" s="4"/>
      <c r="D214" s="4"/>
      <c r="E214" s="4"/>
      <c r="F214" s="4"/>
      <c r="G214" s="4"/>
    </row>
    <row r="215" spans="3:7" ht="14.25" customHeight="1" x14ac:dyDescent="0.15">
      <c r="C215" s="4"/>
      <c r="D215" s="4"/>
      <c r="E215" s="4"/>
      <c r="F215" s="4"/>
      <c r="G215" s="4"/>
    </row>
    <row r="216" spans="3:7" ht="14.25" customHeight="1" x14ac:dyDescent="0.15">
      <c r="C216" s="4"/>
      <c r="D216" s="4"/>
      <c r="E216" s="4"/>
      <c r="F216" s="4"/>
      <c r="G216" s="4"/>
    </row>
    <row r="217" spans="3:7" ht="14.25" customHeight="1" x14ac:dyDescent="0.15">
      <c r="C217" s="4"/>
      <c r="D217" s="4"/>
      <c r="E217" s="4"/>
      <c r="F217" s="4"/>
      <c r="G217" s="4"/>
    </row>
    <row r="218" spans="3:7" ht="14.25" customHeight="1" x14ac:dyDescent="0.15">
      <c r="C218" s="4"/>
      <c r="D218" s="4"/>
      <c r="E218" s="4"/>
      <c r="F218" s="4"/>
      <c r="G218" s="4"/>
    </row>
    <row r="219" spans="3:7" ht="14.25" customHeight="1" x14ac:dyDescent="0.15">
      <c r="C219" s="4"/>
      <c r="D219" s="4"/>
      <c r="E219" s="4"/>
      <c r="F219" s="4"/>
      <c r="G219" s="4"/>
    </row>
    <row r="220" spans="3:7" ht="14.25" customHeight="1" x14ac:dyDescent="0.15">
      <c r="C220" s="4"/>
      <c r="D220" s="4"/>
      <c r="E220" s="4"/>
      <c r="F220" s="4"/>
      <c r="G220" s="4"/>
    </row>
    <row r="221" spans="3:7" ht="14.25" customHeight="1" x14ac:dyDescent="0.15">
      <c r="C221" s="4"/>
      <c r="D221" s="4"/>
      <c r="E221" s="4"/>
      <c r="F221" s="4"/>
      <c r="G221" s="4"/>
    </row>
    <row r="222" spans="3:7" ht="14.25" customHeight="1" x14ac:dyDescent="0.15">
      <c r="C222" s="4"/>
      <c r="D222" s="4"/>
      <c r="E222" s="4"/>
      <c r="F222" s="4"/>
      <c r="G222" s="4"/>
    </row>
    <row r="223" spans="3:7" ht="14.25" customHeight="1" x14ac:dyDescent="0.15">
      <c r="C223" s="4"/>
      <c r="D223" s="4"/>
      <c r="E223" s="4"/>
      <c r="F223" s="4"/>
      <c r="G223" s="4"/>
    </row>
    <row r="224" spans="3:7" ht="14.25" customHeight="1" x14ac:dyDescent="0.15">
      <c r="C224" s="4"/>
      <c r="D224" s="4"/>
      <c r="E224" s="4"/>
      <c r="F224" s="4"/>
      <c r="G224" s="4"/>
    </row>
    <row r="225" spans="3:7" ht="14.25" customHeight="1" x14ac:dyDescent="0.15">
      <c r="C225" s="4"/>
      <c r="D225" s="4"/>
      <c r="E225" s="4"/>
      <c r="F225" s="4"/>
      <c r="G225" s="4"/>
    </row>
    <row r="226" spans="3:7" ht="14.25" customHeight="1" x14ac:dyDescent="0.15">
      <c r="C226" s="4"/>
      <c r="D226" s="4"/>
      <c r="E226" s="4"/>
      <c r="F226" s="4"/>
      <c r="G226" s="4"/>
    </row>
    <row r="227" spans="3:7" ht="14.25" customHeight="1" x14ac:dyDescent="0.15">
      <c r="C227" s="4"/>
      <c r="D227" s="4"/>
      <c r="E227" s="4"/>
      <c r="F227" s="4"/>
      <c r="G227" s="4"/>
    </row>
    <row r="228" spans="3:7" ht="14.25" customHeight="1" x14ac:dyDescent="0.15">
      <c r="C228" s="4"/>
      <c r="D228" s="4"/>
      <c r="E228" s="4"/>
      <c r="F228" s="4"/>
      <c r="G228" s="4"/>
    </row>
    <row r="229" spans="3:7" ht="14.25" customHeight="1" x14ac:dyDescent="0.15">
      <c r="C229" s="4"/>
      <c r="D229" s="4"/>
      <c r="E229" s="4"/>
      <c r="F229" s="4"/>
      <c r="G229" s="4"/>
    </row>
    <row r="230" spans="3:7" ht="14.25" customHeight="1" x14ac:dyDescent="0.15">
      <c r="C230" s="4"/>
      <c r="D230" s="4"/>
      <c r="E230" s="4"/>
      <c r="F230" s="4"/>
      <c r="G230" s="4"/>
    </row>
    <row r="231" spans="3:7" ht="14.25" customHeight="1" x14ac:dyDescent="0.15">
      <c r="C231" s="4"/>
      <c r="D231" s="4"/>
      <c r="E231" s="4"/>
      <c r="F231" s="4"/>
      <c r="G231" s="4"/>
    </row>
    <row r="232" spans="3:7" ht="14.25" customHeight="1" x14ac:dyDescent="0.15">
      <c r="C232" s="4"/>
      <c r="D232" s="4"/>
      <c r="E232" s="4"/>
      <c r="F232" s="4"/>
      <c r="G232" s="4"/>
    </row>
    <row r="233" spans="3:7" ht="14.25" customHeight="1" x14ac:dyDescent="0.15">
      <c r="C233" s="4"/>
      <c r="D233" s="4"/>
      <c r="E233" s="4"/>
      <c r="F233" s="4"/>
      <c r="G233" s="4"/>
    </row>
    <row r="234" spans="3:7" ht="14.25" customHeight="1" x14ac:dyDescent="0.15">
      <c r="C234" s="4"/>
      <c r="D234" s="4"/>
      <c r="E234" s="4"/>
      <c r="F234" s="4"/>
      <c r="G234" s="4"/>
    </row>
    <row r="235" spans="3:7" ht="14.25" customHeight="1" x14ac:dyDescent="0.15">
      <c r="C235" s="4"/>
      <c r="D235" s="4"/>
      <c r="E235" s="4"/>
      <c r="F235" s="4"/>
      <c r="G235" s="4"/>
    </row>
    <row r="236" spans="3:7" ht="14.25" customHeight="1" x14ac:dyDescent="0.15">
      <c r="C236" s="4"/>
      <c r="D236" s="4"/>
      <c r="E236" s="4"/>
      <c r="F236" s="4"/>
      <c r="G236" s="4"/>
    </row>
    <row r="237" spans="3:7" ht="14.25" customHeight="1" x14ac:dyDescent="0.15">
      <c r="C237" s="4"/>
      <c r="D237" s="4"/>
      <c r="E237" s="4"/>
      <c r="F237" s="4"/>
      <c r="G237" s="4"/>
    </row>
    <row r="238" spans="3:7" ht="14.25" customHeight="1" x14ac:dyDescent="0.15">
      <c r="C238" s="4"/>
      <c r="D238" s="4"/>
      <c r="E238" s="4"/>
      <c r="F238" s="4"/>
      <c r="G238" s="4"/>
    </row>
    <row r="239" spans="3:7" ht="14.25" customHeight="1" x14ac:dyDescent="0.15">
      <c r="C239" s="4"/>
      <c r="D239" s="4"/>
      <c r="E239" s="4"/>
      <c r="F239" s="4"/>
      <c r="G239" s="4"/>
    </row>
    <row r="240" spans="3:7" ht="14.25" customHeight="1" x14ac:dyDescent="0.15">
      <c r="C240" s="4"/>
      <c r="D240" s="4"/>
      <c r="E240" s="4"/>
      <c r="F240" s="4"/>
      <c r="G240" s="4"/>
    </row>
    <row r="241" spans="3:7" ht="14.25" customHeight="1" x14ac:dyDescent="0.15">
      <c r="C241" s="4"/>
      <c r="D241" s="4"/>
      <c r="E241" s="4"/>
      <c r="F241" s="4"/>
      <c r="G241" s="4"/>
    </row>
    <row r="242" spans="3:7" ht="14.25" customHeight="1" x14ac:dyDescent="0.15">
      <c r="C242" s="4"/>
      <c r="D242" s="4"/>
      <c r="E242" s="4"/>
      <c r="F242" s="4"/>
      <c r="G242" s="4"/>
    </row>
    <row r="243" spans="3:7" ht="14.25" customHeight="1" x14ac:dyDescent="0.15">
      <c r="C243" s="4"/>
      <c r="D243" s="4"/>
      <c r="E243" s="4"/>
      <c r="F243" s="4"/>
      <c r="G243" s="4"/>
    </row>
    <row r="244" spans="3:7" ht="14.25" customHeight="1" x14ac:dyDescent="0.15">
      <c r="C244" s="4"/>
      <c r="D244" s="4"/>
      <c r="E244" s="4"/>
      <c r="F244" s="4"/>
      <c r="G244" s="4"/>
    </row>
    <row r="245" spans="3:7" ht="14.25" customHeight="1" x14ac:dyDescent="0.15">
      <c r="C245" s="4"/>
      <c r="D245" s="4"/>
      <c r="E245" s="4"/>
      <c r="F245" s="4"/>
      <c r="G245" s="4"/>
    </row>
    <row r="246" spans="3:7" ht="14.25" customHeight="1" x14ac:dyDescent="0.15">
      <c r="C246" s="4"/>
      <c r="D246" s="4"/>
      <c r="E246" s="4"/>
      <c r="F246" s="4"/>
      <c r="G246" s="4"/>
    </row>
    <row r="247" spans="3:7" ht="14.25" customHeight="1" x14ac:dyDescent="0.15">
      <c r="C247" s="4"/>
      <c r="D247" s="4"/>
      <c r="E247" s="4"/>
      <c r="F247" s="4"/>
      <c r="G247" s="4"/>
    </row>
    <row r="248" spans="3:7" ht="14.25" customHeight="1" x14ac:dyDescent="0.15">
      <c r="C248" s="4"/>
      <c r="D248" s="4"/>
      <c r="E248" s="4"/>
      <c r="F248" s="4"/>
      <c r="G248" s="4"/>
    </row>
    <row r="249" spans="3:7" ht="14.25" customHeight="1" x14ac:dyDescent="0.15">
      <c r="C249" s="4"/>
      <c r="D249" s="4"/>
      <c r="E249" s="4"/>
      <c r="F249" s="4"/>
      <c r="G249" s="4"/>
    </row>
    <row r="250" spans="3:7" ht="14.25" customHeight="1" x14ac:dyDescent="0.15">
      <c r="C250" s="4"/>
      <c r="D250" s="4"/>
      <c r="E250" s="4"/>
      <c r="F250" s="4"/>
      <c r="G250" s="4"/>
    </row>
    <row r="251" spans="3:7" ht="14.25" customHeight="1" x14ac:dyDescent="0.15">
      <c r="C251" s="4"/>
      <c r="D251" s="4"/>
      <c r="E251" s="4"/>
      <c r="F251" s="4"/>
      <c r="G251" s="4"/>
    </row>
    <row r="252" spans="3:7" ht="14.25" customHeight="1" x14ac:dyDescent="0.15">
      <c r="C252" s="4"/>
      <c r="D252" s="4"/>
      <c r="E252" s="4"/>
      <c r="F252" s="4"/>
      <c r="G252" s="4"/>
    </row>
    <row r="253" spans="3:7" ht="14.25" customHeight="1" x14ac:dyDescent="0.15">
      <c r="C253" s="4"/>
      <c r="D253" s="4"/>
      <c r="E253" s="4"/>
      <c r="F253" s="4"/>
      <c r="G253" s="4"/>
    </row>
    <row r="254" spans="3:7" ht="14.25" customHeight="1" x14ac:dyDescent="0.15">
      <c r="C254" s="4"/>
      <c r="D254" s="4"/>
      <c r="E254" s="4"/>
      <c r="F254" s="4"/>
      <c r="G254" s="4"/>
    </row>
    <row r="255" spans="3:7" ht="14.25" customHeight="1" x14ac:dyDescent="0.15">
      <c r="C255" s="4"/>
      <c r="D255" s="4"/>
      <c r="E255" s="4"/>
      <c r="F255" s="4"/>
      <c r="G255" s="4"/>
    </row>
    <row r="256" spans="3:7" ht="14.25" customHeight="1" x14ac:dyDescent="0.15">
      <c r="C256" s="4"/>
      <c r="D256" s="4"/>
      <c r="E256" s="4"/>
      <c r="F256" s="4"/>
      <c r="G256" s="4"/>
    </row>
    <row r="257" spans="3:7" ht="14.25" customHeight="1" x14ac:dyDescent="0.15">
      <c r="C257" s="4"/>
      <c r="D257" s="4"/>
      <c r="E257" s="4"/>
      <c r="F257" s="4"/>
      <c r="G257" s="4"/>
    </row>
    <row r="258" spans="3:7" ht="14.25" customHeight="1" x14ac:dyDescent="0.15">
      <c r="C258" s="4"/>
      <c r="D258" s="4"/>
      <c r="E258" s="4"/>
      <c r="F258" s="4"/>
      <c r="G258" s="4"/>
    </row>
    <row r="259" spans="3:7" ht="14.25" customHeight="1" x14ac:dyDescent="0.15">
      <c r="C259" s="4"/>
      <c r="D259" s="4"/>
      <c r="E259" s="4"/>
      <c r="F259" s="4"/>
      <c r="G259" s="4"/>
    </row>
    <row r="260" spans="3:7" ht="14.25" customHeight="1" x14ac:dyDescent="0.15">
      <c r="C260" s="4"/>
      <c r="D260" s="4"/>
      <c r="E260" s="4"/>
      <c r="F260" s="4"/>
      <c r="G260" s="4"/>
    </row>
    <row r="261" spans="3:7" ht="14.25" customHeight="1" x14ac:dyDescent="0.15">
      <c r="C261" s="4"/>
      <c r="D261" s="4"/>
      <c r="E261" s="4"/>
      <c r="F261" s="4"/>
      <c r="G261" s="4"/>
    </row>
    <row r="262" spans="3:7" ht="14.25" customHeight="1" x14ac:dyDescent="0.15">
      <c r="C262" s="4"/>
      <c r="D262" s="4"/>
      <c r="E262" s="4"/>
      <c r="F262" s="4"/>
      <c r="G262" s="4"/>
    </row>
    <row r="263" spans="3:7" ht="14.25" customHeight="1" x14ac:dyDescent="0.15">
      <c r="C263" s="4"/>
      <c r="D263" s="4"/>
      <c r="E263" s="4"/>
      <c r="F263" s="4"/>
      <c r="G263" s="4"/>
    </row>
    <row r="264" spans="3:7" ht="14.25" customHeight="1" x14ac:dyDescent="0.15">
      <c r="C264" s="4"/>
      <c r="D264" s="4"/>
      <c r="E264" s="4"/>
      <c r="F264" s="4"/>
      <c r="G264" s="4"/>
    </row>
    <row r="265" spans="3:7" ht="14.25" customHeight="1" x14ac:dyDescent="0.15">
      <c r="C265" s="4"/>
      <c r="D265" s="4"/>
      <c r="E265" s="4"/>
      <c r="F265" s="4"/>
      <c r="G265" s="4"/>
    </row>
    <row r="266" spans="3:7" ht="14.25" customHeight="1" x14ac:dyDescent="0.15">
      <c r="C266" s="4"/>
      <c r="D266" s="4"/>
      <c r="E266" s="4"/>
      <c r="F266" s="4"/>
      <c r="G266" s="4"/>
    </row>
    <row r="267" spans="3:7" ht="14.25" customHeight="1" x14ac:dyDescent="0.15">
      <c r="C267" s="4"/>
      <c r="D267" s="4"/>
      <c r="E267" s="4"/>
      <c r="F267" s="4"/>
      <c r="G267" s="4"/>
    </row>
    <row r="268" spans="3:7" ht="14.25" customHeight="1" x14ac:dyDescent="0.15">
      <c r="C268" s="4"/>
      <c r="D268" s="4"/>
      <c r="E268" s="4"/>
      <c r="F268" s="4"/>
      <c r="G268" s="4"/>
    </row>
    <row r="269" spans="3:7" ht="14.25" customHeight="1" x14ac:dyDescent="0.15">
      <c r="C269" s="4"/>
      <c r="D269" s="4"/>
      <c r="E269" s="4"/>
      <c r="F269" s="4"/>
      <c r="G269" s="4"/>
    </row>
    <row r="270" spans="3:7" ht="14.25" customHeight="1" x14ac:dyDescent="0.15">
      <c r="C270" s="4"/>
      <c r="D270" s="4"/>
      <c r="E270" s="4"/>
      <c r="F270" s="4"/>
      <c r="G270" s="4"/>
    </row>
    <row r="271" spans="3:7" ht="14.25" customHeight="1" x14ac:dyDescent="0.15">
      <c r="C271" s="4"/>
      <c r="D271" s="4"/>
      <c r="E271" s="4"/>
      <c r="F271" s="4"/>
      <c r="G271" s="4"/>
    </row>
    <row r="272" spans="3:7" ht="14.25" customHeight="1" x14ac:dyDescent="0.15">
      <c r="C272" s="4"/>
      <c r="D272" s="4"/>
      <c r="E272" s="4"/>
      <c r="F272" s="4"/>
      <c r="G272" s="4"/>
    </row>
    <row r="273" spans="3:7" ht="14.25" customHeight="1" x14ac:dyDescent="0.15">
      <c r="C273" s="4"/>
      <c r="D273" s="4"/>
      <c r="E273" s="4"/>
      <c r="F273" s="4"/>
      <c r="G273" s="4"/>
    </row>
    <row r="274" spans="3:7" ht="14.25" customHeight="1" x14ac:dyDescent="0.15">
      <c r="C274" s="4"/>
      <c r="D274" s="4"/>
      <c r="E274" s="4"/>
      <c r="F274" s="4"/>
      <c r="G274" s="4"/>
    </row>
    <row r="275" spans="3:7" ht="14.25" customHeight="1" x14ac:dyDescent="0.15">
      <c r="C275" s="4"/>
      <c r="D275" s="4"/>
      <c r="E275" s="4"/>
      <c r="F275" s="4"/>
      <c r="G275" s="4"/>
    </row>
    <row r="276" spans="3:7" ht="14.25" customHeight="1" x14ac:dyDescent="0.15">
      <c r="C276" s="4"/>
      <c r="D276" s="4"/>
      <c r="E276" s="4"/>
      <c r="F276" s="4"/>
      <c r="G276" s="4"/>
    </row>
    <row r="277" spans="3:7" ht="14.25" customHeight="1" x14ac:dyDescent="0.15">
      <c r="C277" s="4"/>
      <c r="D277" s="4"/>
      <c r="E277" s="4"/>
      <c r="F277" s="4"/>
      <c r="G277" s="4"/>
    </row>
    <row r="278" spans="3:7" ht="14.25" customHeight="1" x14ac:dyDescent="0.15">
      <c r="C278" s="4"/>
      <c r="D278" s="4"/>
      <c r="E278" s="4"/>
      <c r="F278" s="4"/>
      <c r="G278" s="4"/>
    </row>
    <row r="279" spans="3:7" ht="14.25" customHeight="1" x14ac:dyDescent="0.15">
      <c r="C279" s="4"/>
      <c r="D279" s="4"/>
      <c r="E279" s="4"/>
      <c r="F279" s="4"/>
      <c r="G279" s="4"/>
    </row>
    <row r="280" spans="3:7" ht="14.25" customHeight="1" x14ac:dyDescent="0.15">
      <c r="C280" s="4"/>
      <c r="D280" s="4"/>
      <c r="E280" s="4"/>
      <c r="F280" s="4"/>
      <c r="G280" s="4"/>
    </row>
    <row r="281" spans="3:7" ht="14.25" customHeight="1" x14ac:dyDescent="0.15">
      <c r="C281" s="4"/>
      <c r="D281" s="4"/>
      <c r="E281" s="4"/>
      <c r="F281" s="4"/>
      <c r="G281" s="4"/>
    </row>
    <row r="282" spans="3:7" ht="14.25" customHeight="1" x14ac:dyDescent="0.15">
      <c r="C282" s="4"/>
      <c r="D282" s="4"/>
      <c r="E282" s="4"/>
      <c r="F282" s="4"/>
      <c r="G282" s="4"/>
    </row>
    <row r="283" spans="3:7" ht="14.25" customHeight="1" x14ac:dyDescent="0.15">
      <c r="C283" s="4"/>
      <c r="D283" s="4"/>
      <c r="E283" s="4"/>
      <c r="F283" s="4"/>
      <c r="G283" s="4"/>
    </row>
    <row r="284" spans="3:7" ht="14.25" customHeight="1" x14ac:dyDescent="0.15">
      <c r="C284" s="4"/>
      <c r="D284" s="4"/>
      <c r="E284" s="4"/>
      <c r="F284" s="4"/>
      <c r="G284" s="4"/>
    </row>
    <row r="285" spans="3:7" ht="14.25" customHeight="1" x14ac:dyDescent="0.15">
      <c r="C285" s="4"/>
      <c r="D285" s="4"/>
      <c r="E285" s="4"/>
      <c r="F285" s="4"/>
      <c r="G285" s="4"/>
    </row>
    <row r="286" spans="3:7" ht="15.75" customHeight="1" x14ac:dyDescent="0.15"/>
    <row r="287" spans="3:7" ht="15.75" customHeight="1" x14ac:dyDescent="0.15"/>
    <row r="288" spans="3:7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7" ht="15.75" customHeight="1" x14ac:dyDescent="0.15"/>
    <row r="1028" ht="15.75" customHeight="1" x14ac:dyDescent="0.15"/>
    <row r="1029" ht="15.75" customHeight="1" x14ac:dyDescent="0.15"/>
    <row r="1030" ht="15.75" customHeight="1" x14ac:dyDescent="0.15"/>
    <row r="1031" ht="15.75" customHeight="1" x14ac:dyDescent="0.15"/>
    <row r="1032" ht="15.75" customHeight="1" x14ac:dyDescent="0.15"/>
  </sheetData>
  <mergeCells count="12">
    <mergeCell ref="V37:X37"/>
    <mergeCell ref="D51:O52"/>
    <mergeCell ref="P51:AA52"/>
    <mergeCell ref="S81:U81"/>
    <mergeCell ref="V81:X81"/>
    <mergeCell ref="Y81:AA81"/>
    <mergeCell ref="D37:F37"/>
    <mergeCell ref="G37:I37"/>
    <mergeCell ref="J37:L37"/>
    <mergeCell ref="M37:O37"/>
    <mergeCell ref="P37:R37"/>
    <mergeCell ref="S37:U37"/>
  </mergeCells>
  <conditionalFormatting sqref="D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F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:I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71 H6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:L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O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R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:U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:X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:L1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A2ED-EAD9-1546-9CE1-B8D0EA4D1F0E}">
  <dimension ref="A1"/>
  <sheetViews>
    <sheetView workbookViewId="0">
      <selection activeCell="D9" sqref="D9"/>
    </sheetView>
  </sheetViews>
  <sheetFormatPr baseColWidth="10" defaultRowHeight="16" x14ac:dyDescent="0.2"/>
  <cols>
    <col min="1" max="16384" width="10.83203125" style="95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0570-27B1-994F-939D-4C10007BC7D3}">
  <dimension ref="A1"/>
  <sheetViews>
    <sheetView workbookViewId="0"/>
  </sheetViews>
  <sheetFormatPr baseColWidth="10" defaultRowHeight="16" x14ac:dyDescent="0.2"/>
  <sheetData>
    <row r="1" spans="1:1" x14ac:dyDescent="0.2">
      <c r="A1" s="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59B9-9742-4C41-9808-241D09343FA3}">
  <dimension ref="A1"/>
  <sheetViews>
    <sheetView workbookViewId="0"/>
  </sheetViews>
  <sheetFormatPr baseColWidth="10" defaultRowHeight="16" x14ac:dyDescent="0.2"/>
  <sheetData>
    <row r="1" spans="1:1" x14ac:dyDescent="0.2">
      <c r="A1" s="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0E0D-9C66-ED4E-B8E0-A96532A9092B}">
  <dimension ref="A1"/>
  <sheetViews>
    <sheetView workbookViewId="0"/>
  </sheetViews>
  <sheetFormatPr baseColWidth="10" defaultRowHeight="16" x14ac:dyDescent="0.2"/>
  <sheetData>
    <row r="1" spans="1:1" x14ac:dyDescent="0.2">
      <c r="A1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Directory</vt:lpstr>
      <vt:lpstr>Protocol</vt:lpstr>
      <vt:lpstr>Incucyte_Software_Images</vt:lpstr>
      <vt:lpstr>results</vt:lpstr>
      <vt:lpstr>conf_v_time</vt:lpstr>
      <vt:lpstr>conf_v_dose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Chang</dc:creator>
  <cp:lastModifiedBy>Matt Chang</cp:lastModifiedBy>
  <dcterms:created xsi:type="dcterms:W3CDTF">2025-04-26T15:11:45Z</dcterms:created>
  <dcterms:modified xsi:type="dcterms:W3CDTF">2025-04-26T15:35:46Z</dcterms:modified>
</cp:coreProperties>
</file>