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matthewchang/Documents/gryder/"/>
    </mc:Choice>
  </mc:AlternateContent>
  <xr:revisionPtr revIDLastSave="0" documentId="13_ncr:1_{17293F83-F4F5-F743-BAEA-EB35C090B7E4}" xr6:coauthVersionLast="47" xr6:coauthVersionMax="47" xr10:uidLastSave="{00000000-0000-0000-0000-000000000000}"/>
  <bookViews>
    <workbookView xWindow="0" yWindow="500" windowWidth="28800" windowHeight="17500" activeTab="1" xr2:uid="{9A5CE122-3AFA-1341-AD05-A9953C366329}"/>
  </bookViews>
  <sheets>
    <sheet name="Directory" sheetId="5" r:id="rId1"/>
    <sheet name="Protocol" sheetId="1" r:id="rId2"/>
    <sheet name="SkanIt RE 7.0_Images" sheetId="2" r:id="rId3"/>
    <sheet name="result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9" i="1" l="1"/>
  <c r="E82" i="1"/>
  <c r="F82" i="1" s="1"/>
  <c r="G82" i="1" s="1"/>
  <c r="D64" i="1"/>
  <c r="D66" i="1" s="1"/>
  <c r="C64" i="1"/>
  <c r="C63" i="1"/>
  <c r="D63" i="1"/>
  <c r="D67" i="1"/>
  <c r="E40" i="1"/>
  <c r="F40" i="1"/>
  <c r="F41" i="1" s="1"/>
  <c r="F42" i="1" s="1"/>
  <c r="F43" i="1" s="1"/>
  <c r="F44" i="1" s="1"/>
  <c r="F45" i="1" s="1"/>
  <c r="F46" i="1" s="1"/>
  <c r="F47" i="1" s="1"/>
  <c r="F48" i="1" s="1"/>
  <c r="F49" i="1" s="1"/>
  <c r="F50" i="1" s="1"/>
  <c r="G40" i="1"/>
  <c r="H40" i="1"/>
  <c r="H41" i="1" s="1"/>
  <c r="H42" i="1" s="1"/>
  <c r="H43" i="1" s="1"/>
  <c r="H44" i="1" s="1"/>
  <c r="H45" i="1" s="1"/>
  <c r="H46" i="1" s="1"/>
  <c r="H47" i="1" s="1"/>
  <c r="H48" i="1" s="1"/>
  <c r="H49" i="1" s="1"/>
  <c r="H50" i="1" s="1"/>
  <c r="I40" i="1"/>
  <c r="I41" i="1" s="1"/>
  <c r="I42" i="1" s="1"/>
  <c r="I43" i="1" s="1"/>
  <c r="I44" i="1" s="1"/>
  <c r="I45" i="1" s="1"/>
  <c r="I46" i="1" s="1"/>
  <c r="I47" i="1" s="1"/>
  <c r="I48" i="1" s="1"/>
  <c r="I49" i="1" s="1"/>
  <c r="I50" i="1" s="1"/>
  <c r="J40" i="1"/>
  <c r="J41" i="1" s="1"/>
  <c r="J42" i="1" s="1"/>
  <c r="J43" i="1" s="1"/>
  <c r="J44" i="1" s="1"/>
  <c r="J45" i="1" s="1"/>
  <c r="J46" i="1" s="1"/>
  <c r="J47" i="1" s="1"/>
  <c r="J48" i="1" s="1"/>
  <c r="J49" i="1" s="1"/>
  <c r="J50" i="1" s="1"/>
  <c r="K40" i="1"/>
  <c r="K41" i="1" s="1"/>
  <c r="K42" i="1" s="1"/>
  <c r="K43" i="1" s="1"/>
  <c r="K44" i="1" s="1"/>
  <c r="K45" i="1" s="1"/>
  <c r="K46" i="1" s="1"/>
  <c r="K47" i="1" s="1"/>
  <c r="K48" i="1" s="1"/>
  <c r="K49" i="1" s="1"/>
  <c r="K50" i="1" s="1"/>
  <c r="L40" i="1"/>
  <c r="L41" i="1" s="1"/>
  <c r="L42" i="1" s="1"/>
  <c r="L43" i="1" s="1"/>
  <c r="L44" i="1" s="1"/>
  <c r="L45" i="1" s="1"/>
  <c r="L46" i="1" s="1"/>
  <c r="L47" i="1" s="1"/>
  <c r="L48" i="1" s="1"/>
  <c r="L49" i="1" s="1"/>
  <c r="L50" i="1" s="1"/>
  <c r="M40" i="1"/>
  <c r="N40" i="1"/>
  <c r="O40" i="1"/>
  <c r="P40" i="1"/>
  <c r="Q40" i="1"/>
  <c r="Q41" i="1" s="1"/>
  <c r="Q42" i="1" s="1"/>
  <c r="Q43" i="1" s="1"/>
  <c r="Q44" i="1" s="1"/>
  <c r="Q45" i="1" s="1"/>
  <c r="Q46" i="1" s="1"/>
  <c r="Q47" i="1" s="1"/>
  <c r="Q48" i="1" s="1"/>
  <c r="Q49" i="1" s="1"/>
  <c r="Q50" i="1" s="1"/>
  <c r="R40" i="1"/>
  <c r="R41" i="1" s="1"/>
  <c r="R42" i="1" s="1"/>
  <c r="R43" i="1" s="1"/>
  <c r="R44" i="1" s="1"/>
  <c r="R45" i="1" s="1"/>
  <c r="R46" i="1" s="1"/>
  <c r="R47" i="1" s="1"/>
  <c r="R48" i="1" s="1"/>
  <c r="R49" i="1" s="1"/>
  <c r="R50" i="1" s="1"/>
  <c r="S40" i="1"/>
  <c r="S41" i="1" s="1"/>
  <c r="S42" i="1" s="1"/>
  <c r="S43" i="1" s="1"/>
  <c r="S44" i="1" s="1"/>
  <c r="S45" i="1" s="1"/>
  <c r="S46" i="1" s="1"/>
  <c r="S47" i="1" s="1"/>
  <c r="S48" i="1" s="1"/>
  <c r="S49" i="1" s="1"/>
  <c r="S50" i="1" s="1"/>
  <c r="T40" i="1"/>
  <c r="T41" i="1" s="1"/>
  <c r="T42" i="1" s="1"/>
  <c r="T43" i="1" s="1"/>
  <c r="T44" i="1" s="1"/>
  <c r="T45" i="1" s="1"/>
  <c r="T46" i="1" s="1"/>
  <c r="T47" i="1" s="1"/>
  <c r="T48" i="1" s="1"/>
  <c r="T49" i="1" s="1"/>
  <c r="T50" i="1" s="1"/>
  <c r="U40" i="1"/>
  <c r="V40" i="1"/>
  <c r="W40" i="1"/>
  <c r="X40" i="1"/>
  <c r="X41" i="1" s="1"/>
  <c r="X42" i="1" s="1"/>
  <c r="X43" i="1" s="1"/>
  <c r="X44" i="1" s="1"/>
  <c r="X45" i="1" s="1"/>
  <c r="X46" i="1" s="1"/>
  <c r="X47" i="1" s="1"/>
  <c r="X48" i="1" s="1"/>
  <c r="X49" i="1" s="1"/>
  <c r="X50" i="1" s="1"/>
  <c r="E41" i="1"/>
  <c r="E42" i="1" s="1"/>
  <c r="E43" i="1" s="1"/>
  <c r="E44" i="1" s="1"/>
  <c r="E45" i="1" s="1"/>
  <c r="E46" i="1" s="1"/>
  <c r="E47" i="1" s="1"/>
  <c r="E48" i="1" s="1"/>
  <c r="E49" i="1" s="1"/>
  <c r="E50" i="1" s="1"/>
  <c r="G41" i="1"/>
  <c r="G42" i="1" s="1"/>
  <c r="G43" i="1" s="1"/>
  <c r="G44" i="1" s="1"/>
  <c r="G45" i="1" s="1"/>
  <c r="G46" i="1" s="1"/>
  <c r="G47" i="1" s="1"/>
  <c r="G48" i="1" s="1"/>
  <c r="G49" i="1" s="1"/>
  <c r="G50" i="1" s="1"/>
  <c r="M41" i="1"/>
  <c r="M42" i="1" s="1"/>
  <c r="M43" i="1" s="1"/>
  <c r="M44" i="1" s="1"/>
  <c r="M45" i="1" s="1"/>
  <c r="M46" i="1" s="1"/>
  <c r="M47" i="1" s="1"/>
  <c r="M48" i="1" s="1"/>
  <c r="M49" i="1" s="1"/>
  <c r="M50" i="1" s="1"/>
  <c r="N41" i="1"/>
  <c r="N42" i="1" s="1"/>
  <c r="N43" i="1" s="1"/>
  <c r="N44" i="1" s="1"/>
  <c r="N45" i="1" s="1"/>
  <c r="N46" i="1" s="1"/>
  <c r="N47" i="1" s="1"/>
  <c r="N48" i="1" s="1"/>
  <c r="N49" i="1" s="1"/>
  <c r="N50" i="1" s="1"/>
  <c r="O41" i="1"/>
  <c r="O42" i="1" s="1"/>
  <c r="O43" i="1" s="1"/>
  <c r="O44" i="1" s="1"/>
  <c r="O45" i="1" s="1"/>
  <c r="O46" i="1" s="1"/>
  <c r="O47" i="1" s="1"/>
  <c r="O48" i="1" s="1"/>
  <c r="O49" i="1" s="1"/>
  <c r="O50" i="1" s="1"/>
  <c r="P41" i="1"/>
  <c r="P42" i="1" s="1"/>
  <c r="P43" i="1" s="1"/>
  <c r="P44" i="1" s="1"/>
  <c r="P45" i="1" s="1"/>
  <c r="P46" i="1" s="1"/>
  <c r="P47" i="1" s="1"/>
  <c r="P48" i="1" s="1"/>
  <c r="P49" i="1" s="1"/>
  <c r="P50" i="1" s="1"/>
  <c r="U41" i="1"/>
  <c r="U42" i="1" s="1"/>
  <c r="U43" i="1" s="1"/>
  <c r="U44" i="1" s="1"/>
  <c r="U45" i="1" s="1"/>
  <c r="U46" i="1" s="1"/>
  <c r="U47" i="1" s="1"/>
  <c r="U48" i="1" s="1"/>
  <c r="U49" i="1" s="1"/>
  <c r="U50" i="1" s="1"/>
  <c r="V41" i="1"/>
  <c r="V42" i="1" s="1"/>
  <c r="V43" i="1" s="1"/>
  <c r="V44" i="1" s="1"/>
  <c r="V45" i="1" s="1"/>
  <c r="V46" i="1" s="1"/>
  <c r="V47" i="1" s="1"/>
  <c r="V48" i="1" s="1"/>
  <c r="V49" i="1" s="1"/>
  <c r="V50" i="1" s="1"/>
  <c r="W41" i="1"/>
  <c r="W42" i="1" s="1"/>
  <c r="W43" i="1" s="1"/>
  <c r="W44" i="1" s="1"/>
  <c r="W45" i="1" s="1"/>
  <c r="W46" i="1" s="1"/>
  <c r="W47" i="1" s="1"/>
  <c r="W48" i="1" s="1"/>
  <c r="W49" i="1" s="1"/>
  <c r="W50" i="1" s="1"/>
  <c r="D40" i="1"/>
  <c r="D41" i="1" s="1"/>
  <c r="D42" i="1" s="1"/>
  <c r="D43" i="1" s="1"/>
  <c r="D44" i="1" s="1"/>
  <c r="D45" i="1" s="1"/>
  <c r="D46" i="1" s="1"/>
  <c r="D47" i="1" s="1"/>
  <c r="D48" i="1" s="1"/>
  <c r="D49" i="1" s="1"/>
  <c r="D50" i="1" s="1"/>
  <c r="E38" i="1"/>
  <c r="F38" i="1" s="1"/>
  <c r="G38" i="1" s="1"/>
  <c r="H38" i="1" s="1"/>
  <c r="I38" i="1" s="1"/>
  <c r="J38" i="1" s="1"/>
  <c r="K38" i="1" s="1"/>
  <c r="L38" i="1" s="1"/>
  <c r="M38" i="1" s="1"/>
  <c r="N38" i="1" s="1"/>
  <c r="O38" i="1" s="1"/>
  <c r="P38" i="1" s="1"/>
  <c r="Q38" i="1" s="1"/>
  <c r="R38" i="1" s="1"/>
  <c r="S38" i="1" s="1"/>
  <c r="T38" i="1" s="1"/>
  <c r="U38" i="1" s="1"/>
  <c r="V38" i="1" s="1"/>
  <c r="W38" i="1" s="1"/>
  <c r="X38" i="1" s="1"/>
  <c r="Y38" i="1" s="1"/>
  <c r="Z38" i="1" s="1"/>
  <c r="AA38" i="1" s="1"/>
  <c r="C7" i="1"/>
  <c r="D69" i="1" l="1"/>
  <c r="C69" i="1"/>
  <c r="D71" i="1"/>
  <c r="D70" i="1"/>
  <c r="C70" i="1" s="1"/>
  <c r="C67" i="1"/>
  <c r="C71" i="1" l="1"/>
  <c r="L61" i="1" l="1"/>
  <c r="J63" i="1"/>
  <c r="J64" i="1" s="1"/>
  <c r="J66" i="1" s="1"/>
  <c r="J68" i="1" s="1"/>
  <c r="J70" i="1" s="1"/>
  <c r="M62" i="1"/>
  <c r="H62" i="1"/>
  <c r="H63" i="1" s="1"/>
  <c r="H64" i="1" s="1"/>
  <c r="H65" i="1" s="1"/>
  <c r="H66" i="1" s="1"/>
  <c r="H67" i="1" s="1"/>
  <c r="H68" i="1" s="1"/>
  <c r="H69" i="1" s="1"/>
  <c r="H70" i="1" s="1"/>
  <c r="H71" i="1" s="1"/>
  <c r="AC40" i="1"/>
  <c r="A32" i="1"/>
  <c r="A74" i="1" s="1"/>
  <c r="C14" i="1"/>
  <c r="C13" i="1"/>
  <c r="N9" i="1"/>
  <c r="N8" i="1"/>
  <c r="C10" i="1"/>
  <c r="C11" i="1" s="1"/>
  <c r="C23" i="1" s="1"/>
  <c r="N10" i="1" l="1"/>
  <c r="C17" i="1" s="1"/>
  <c r="J65" i="1"/>
  <c r="J67" i="1" s="1"/>
  <c r="J69" i="1" s="1"/>
  <c r="J71" i="1" s="1"/>
  <c r="AC42" i="1"/>
  <c r="AC41" i="1" l="1"/>
  <c r="C19" i="1"/>
  <c r="C20" i="1" s="1"/>
  <c r="AC43" i="1"/>
  <c r="C25" i="1" l="1"/>
  <c r="C26" i="1" s="1"/>
  <c r="AC44" i="1"/>
  <c r="AC45" i="1" l="1"/>
  <c r="AC46" i="1" l="1"/>
  <c r="AC47" i="1" l="1"/>
  <c r="AC48" i="1" l="1"/>
  <c r="AC50" i="1" l="1"/>
  <c r="AC49" i="1"/>
</calcChain>
</file>

<file path=xl/sharedStrings.xml><?xml version="1.0" encoding="utf-8"?>
<sst xmlns="http://schemas.openxmlformats.org/spreadsheetml/2006/main" count="134" uniqueCount="130">
  <si>
    <t>Plate cells</t>
  </si>
  <si>
    <t>Plan</t>
  </si>
  <si>
    <t>TC</t>
  </si>
  <si>
    <t>c/mL</t>
  </si>
  <si>
    <t>vol (mL)</t>
  </si>
  <si>
    <t>total cells</t>
  </si>
  <si>
    <t>cells per well</t>
  </si>
  <si>
    <t>&lt;- want ~15% confluence at t=0</t>
  </si>
  <si>
    <t>μL per well</t>
  </si>
  <si>
    <t>cells per μL</t>
  </si>
  <si>
    <t>average</t>
  </si>
  <si>
    <t>cells per mL</t>
  </si>
  <si>
    <t>wells/cell type</t>
  </si>
  <si>
    <t>total cells/cell type</t>
  </si>
  <si>
    <t>total volume (mL)</t>
  </si>
  <si>
    <t>First Dilution</t>
  </si>
  <si>
    <t xml:space="preserve"> </t>
  </si>
  <si>
    <t>resuspend conc (c/mL)</t>
  </si>
  <si>
    <t>add media (mL)</t>
  </si>
  <si>
    <t>&lt;- vol to add to original resuspension of 1mL (highly concentrated)</t>
  </si>
  <si>
    <t>total vol (mL)</t>
  </si>
  <si>
    <t>Resuspension (second) dilution</t>
  </si>
  <si>
    <t>target con (c/mL)</t>
  </si>
  <si>
    <t>add stock dilution (mL)</t>
  </si>
  <si>
    <t>&lt;- vol from stock (first) dilution</t>
  </si>
  <si>
    <t>&lt;- vol to add to stock (first dilution)</t>
  </si>
  <si>
    <t>&lt;- should be greater than 9.60</t>
  </si>
  <si>
    <t>Note: bring tips to the bottom of the wells, ensure tips are flushed, bring up slightly, release, move to the next well</t>
  </si>
  <si>
    <t>Note: bubbles can form if not careful with the plating, check under microscope for bubles</t>
  </si>
  <si>
    <t>Note: Corning #3764, 384-well, black, clear bottom</t>
  </si>
  <si>
    <t>2. Dose Drugs</t>
  </si>
  <si>
    <t>Create all dilutions in 12-well reservoirs before pipetting into 384-well plate, label the top of each reservoir</t>
  </si>
  <si>
    <t>Note: reservoirs are located under the microscope</t>
  </si>
  <si>
    <t>Log(conc nM)</t>
  </si>
  <si>
    <t>A</t>
  </si>
  <si>
    <t>B</t>
  </si>
  <si>
    <t>C</t>
  </si>
  <si>
    <t>D</t>
  </si>
  <si>
    <t>E</t>
  </si>
  <si>
    <t>F</t>
  </si>
  <si>
    <t>G</t>
  </si>
  <si>
    <t>H</t>
  </si>
  <si>
    <t>I</t>
  </si>
  <si>
    <t>J</t>
  </si>
  <si>
    <t>K</t>
  </si>
  <si>
    <t>L</t>
  </si>
  <si>
    <t>M</t>
  </si>
  <si>
    <t>DMEM</t>
  </si>
  <si>
    <t>N</t>
  </si>
  <si>
    <t>O</t>
  </si>
  <si>
    <t>P</t>
  </si>
  <si>
    <t>DMSO</t>
  </si>
  <si>
    <t>10 mM stock</t>
  </si>
  <si>
    <t>volume per well (uL)</t>
  </si>
  <si>
    <t>Concentration</t>
  </si>
  <si>
    <t>Reservoir</t>
  </si>
  <si>
    <t>cell lines</t>
  </si>
  <si>
    <t>uM</t>
  </si>
  <si>
    <t>µL</t>
  </si>
  <si>
    <t>replicates</t>
  </si>
  <si>
    <t>starting µL</t>
  </si>
  <si>
    <t>combos</t>
  </si>
  <si>
    <t>µL serial dilutions</t>
  </si>
  <si>
    <t>vol per drug conc</t>
  </si>
  <si>
    <t>total vol/well</t>
  </si>
  <si>
    <t>µM final:</t>
  </si>
  <si>
    <t>µM working:</t>
  </si>
  <si>
    <t>make µL</t>
  </si>
  <si>
    <t>stock conc µM</t>
  </si>
  <si>
    <t>add µL stock</t>
  </si>
  <si>
    <t>plus µL DMEM</t>
  </si>
  <si>
    <t>%DMSO</t>
  </si>
  <si>
    <t>4. Analysis</t>
  </si>
  <si>
    <t>Protocol</t>
  </si>
  <si>
    <t>Calculations and step-by-step instructions</t>
  </si>
  <si>
    <t>&lt;- need DMSO conc &lt;=0.3%</t>
  </si>
  <si>
    <t>&lt;- vol to add in each well</t>
  </si>
  <si>
    <t>&lt;- user change</t>
  </si>
  <si>
    <t>&lt;- vol to add</t>
  </si>
  <si>
    <t>results</t>
  </si>
  <si>
    <t>Open GraphPad Prism</t>
  </si>
  <si>
    <t>Note: you're trying to find the IC50 value</t>
  </si>
  <si>
    <t>uL</t>
  </si>
  <si>
    <t>Dilutions</t>
  </si>
  <si>
    <t>To analyze, you want Analyze &gt; XY analyses/Non-linear regression (curve fit) &gt;  Model/Standard curves to interpolate/Sigmoidal, 4PL, X is log(concentration)</t>
  </si>
  <si>
    <t>Clean up for visualization purposes</t>
  </si>
  <si>
    <t>Note: you might need to add constraints for the "Top" and "Bottom" parameters to help find the absolute IC50 value. Check the Results tab for these parameters before adjustment.</t>
  </si>
  <si>
    <t>Set origin to bottom left</t>
  </si>
  <si>
    <t>Set line width to 1pt</t>
  </si>
  <si>
    <t>Un-bold all axes and titles</t>
  </si>
  <si>
    <t>To apply the changes to the appearance of a particular plot to other plots, click the Magic Wand icon. Select the graph that you want to copy the format of, click Next, select all plots that you want to adjust, click Ok. </t>
  </si>
  <si>
    <t>To export your plot, press Export, change the file format to PDF, change background color to Clear, chang file name and file path accordingly. You can also drag plots into a layout to export many plots at once in a single file</t>
  </si>
  <si>
    <t>Note: select the timepoint for which there is the best separation b/w the lowest concentrations for the IC50 value</t>
  </si>
  <si>
    <t>RH4_mALK</t>
  </si>
  <si>
    <t>IHK-03-31</t>
  </si>
  <si>
    <t>IHK-03-32</t>
  </si>
  <si>
    <t>IHK-03-33</t>
  </si>
  <si>
    <t>IHK-03-34</t>
  </si>
  <si>
    <t>IHK-03-35</t>
  </si>
  <si>
    <t>IHK-03-36</t>
  </si>
  <si>
    <t>IHK-44</t>
  </si>
  <si>
    <t>Matt</t>
  </si>
  <si>
    <t>3. Detect Luminescence</t>
  </si>
  <si>
    <t>Thaw luciferin (-80C) to RT</t>
  </si>
  <si>
    <t>Note: 1:1 ratio of cells to luciferin is required</t>
  </si>
  <si>
    <t>Add luciferin to wells</t>
  </si>
  <si>
    <t>Vol/well (uL)</t>
  </si>
  <si>
    <t>Num wells</t>
  </si>
  <si>
    <t>Total Vol (uL)</t>
  </si>
  <si>
    <t>Total Vol (mL)</t>
  </si>
  <si>
    <t>Note: thawing is either wrapped in foil or in a styrofoam box</t>
  </si>
  <si>
    <t>Rotate plate at RT for 5 min</t>
  </si>
  <si>
    <t>Go to BRB 8th floor north side by the Bonfield lab (809)</t>
  </si>
  <si>
    <t>Open 'SkanIt RE 7.0' software</t>
  </si>
  <si>
    <t>Open and Save as New an existing protocol</t>
  </si>
  <si>
    <t>Note: our protocols are under /Desktop/users/GryderLab</t>
  </si>
  <si>
    <t>Select wells</t>
  </si>
  <si>
    <t>Swap out plate holder if needed</t>
  </si>
  <si>
    <t>SkanIt RE 7.0_Images</t>
  </si>
  <si>
    <t>Annotated screenshots from theSkanIt RE 7.0 software</t>
  </si>
  <si>
    <t>&lt;- should be greater than 230400</t>
  </si>
  <si>
    <t>Note: there is a Gcal to use the machine. Contact is Dave Fletcher &lt;drf@case.edu&gt;</t>
  </si>
  <si>
    <t>Note: the machine and desktop are usually powered off. The password to the desktop is elisa$. The switch to the machine is on it's far left side (when facing the front of the machine)</t>
  </si>
  <si>
    <t>Exported data from .xlsx</t>
  </si>
  <si>
    <t>Export .xlsx file</t>
  </si>
  <si>
    <t>Press Run</t>
  </si>
  <si>
    <t>Plot RLU_v_dose</t>
  </si>
  <si>
    <t>1. many drugs</t>
  </si>
  <si>
    <t>Add color to each drug</t>
  </si>
  <si>
    <t>2. one drug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</si>
</sst>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_(* #,##0_);_(* \(#,##0\);_(* &quot;-&quot;??_);_(@_)"/>
    <numFmt numFmtId="167" formatCode="#,##0.0"/>
    <numFmt numFmtId="168" formatCode="0.0"/>
  </numFmts>
  <fonts count="9" x14ac:knownFonts="1">
    <font>
      <sz val="12"/>
      <color theme="1"/>
      <name val="Aptos Narrow"/>
      <family val="2"/>
      <scheme val="minor"/>
    </font>
    <font>
      <sz val="12"/>
      <color theme="1"/>
      <name val="Aptos Narrow"/>
      <family val="2"/>
      <scheme val="minor"/>
    </font>
    <font>
      <sz val="10"/>
      <color theme="1"/>
      <name val="Arial"/>
      <family val="2"/>
    </font>
    <font>
      <b/>
      <sz val="10"/>
      <color theme="1"/>
      <name val="Arial"/>
      <family val="2"/>
    </font>
    <font>
      <sz val="10"/>
      <color rgb="FF000000"/>
      <name val="Arial"/>
      <family val="2"/>
    </font>
    <font>
      <i/>
      <sz val="10"/>
      <color theme="1"/>
      <name val="Arial"/>
      <family val="2"/>
    </font>
    <font>
      <sz val="10"/>
      <color theme="1"/>
      <name val="Aptos Narrow"/>
      <scheme val="minor"/>
    </font>
    <font>
      <i/>
      <sz val="10"/>
      <color theme="1"/>
      <name val="Aptos Narrow"/>
      <scheme val="minor"/>
    </font>
    <font>
      <sz val="12"/>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0" tint="-0.14999847407452621"/>
        <bgColor rgb="FF9CC2E5"/>
      </patternFill>
    </fill>
    <fill>
      <patternFill patternType="solid">
        <fgColor theme="0" tint="-0.14999847407452621"/>
        <bgColor indexed="64"/>
      </patternFill>
    </fill>
    <fill>
      <patternFill patternType="solid">
        <fgColor theme="8" tint="0.79998168889431442"/>
        <bgColor rgb="FFFFFF00"/>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15">
    <xf numFmtId="0" fontId="0" fillId="0" borderId="0" xfId="0"/>
    <xf numFmtId="0" fontId="2" fillId="0" borderId="0" xfId="0" applyFont="1"/>
    <xf numFmtId="14" fontId="2" fillId="0" borderId="0" xfId="0" applyNumberFormat="1" applyFont="1"/>
    <xf numFmtId="0" fontId="3" fillId="0" borderId="0" xfId="0" applyFont="1"/>
    <xf numFmtId="0" fontId="2" fillId="0" borderId="0" xfId="0" applyFont="1" applyAlignment="1">
      <alignment horizontal="center"/>
    </xf>
    <xf numFmtId="0" fontId="3"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right"/>
    </xf>
    <xf numFmtId="0" fontId="2" fillId="2" borderId="0" xfId="0" applyFont="1" applyFill="1" applyAlignment="1">
      <alignment horizontal="center" vertical="center"/>
    </xf>
    <xf numFmtId="0" fontId="2" fillId="0" borderId="0" xfId="0" applyFont="1" applyAlignment="1">
      <alignment horizontal="left" vertical="center"/>
    </xf>
    <xf numFmtId="0" fontId="2" fillId="2" borderId="0" xfId="0" applyFont="1" applyFill="1"/>
    <xf numFmtId="1" fontId="2" fillId="0" borderId="0" xfId="0" applyNumberFormat="1" applyFont="1" applyAlignment="1">
      <alignment horizontal="center"/>
    </xf>
    <xf numFmtId="1" fontId="2" fillId="3" borderId="0" xfId="0" applyNumberFormat="1" applyFont="1" applyFill="1" applyAlignment="1">
      <alignment horizontal="center"/>
    </xf>
    <xf numFmtId="1" fontId="2" fillId="2" borderId="0" xfId="0" applyNumberFormat="1" applyFont="1" applyFill="1" applyAlignment="1">
      <alignment horizontal="center"/>
    </xf>
    <xf numFmtId="2" fontId="2" fillId="3" borderId="0" xfId="0" applyNumberFormat="1" applyFont="1" applyFill="1" applyAlignment="1">
      <alignment horizontal="center"/>
    </xf>
    <xf numFmtId="2" fontId="2" fillId="0" borderId="0" xfId="0" applyNumberFormat="1" applyFont="1" applyAlignment="1">
      <alignment horizontal="center"/>
    </xf>
    <xf numFmtId="0" fontId="4" fillId="0" borderId="0" xfId="0" applyFont="1" applyAlignment="1">
      <alignment vertical="center"/>
    </xf>
    <xf numFmtId="0" fontId="2" fillId="3" borderId="0" xfId="0" applyFont="1" applyFill="1"/>
    <xf numFmtId="2" fontId="2" fillId="4" borderId="0" xfId="0" applyNumberFormat="1" applyFont="1" applyFill="1"/>
    <xf numFmtId="2" fontId="2" fillId="3" borderId="0" xfId="0" applyNumberFormat="1" applyFont="1" applyFill="1"/>
    <xf numFmtId="2" fontId="2" fillId="0" borderId="0" xfId="0" applyNumberFormat="1" applyFont="1"/>
    <xf numFmtId="1" fontId="2" fillId="0" borderId="0" xfId="0" applyNumberFormat="1" applyFont="1"/>
    <xf numFmtId="1" fontId="2" fillId="3" borderId="0" xfId="0" applyNumberFormat="1" applyFont="1" applyFill="1"/>
    <xf numFmtId="1" fontId="2" fillId="0" borderId="0" xfId="0" applyNumberFormat="1" applyFont="1" applyAlignment="1">
      <alignment horizontal="left" vertical="center"/>
    </xf>
    <xf numFmtId="2" fontId="5" fillId="0" borderId="0" xfId="0" applyNumberFormat="1" applyFont="1"/>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1" xfId="0" applyFont="1" applyBorder="1" applyAlignment="1">
      <alignment horizontal="left" wrapText="1"/>
    </xf>
    <xf numFmtId="0" fontId="3" fillId="0" borderId="6" xfId="0" applyFont="1" applyBorder="1" applyAlignment="1">
      <alignment horizontal="left" wrapText="1"/>
    </xf>
    <xf numFmtId="18" fontId="2" fillId="0" borderId="0" xfId="0" applyNumberFormat="1" applyFont="1"/>
    <xf numFmtId="0" fontId="3" fillId="0" borderId="6" xfId="0" applyFont="1" applyBorder="1" applyAlignment="1">
      <alignment horizontal="center" wrapText="1"/>
    </xf>
    <xf numFmtId="1" fontId="2" fillId="0" borderId="0" xfId="0" applyNumberFormat="1" applyFont="1" applyAlignment="1">
      <alignment horizontal="center" vertical="center"/>
    </xf>
    <xf numFmtId="164" fontId="2" fillId="0" borderId="0" xfId="0" applyNumberFormat="1" applyFont="1"/>
    <xf numFmtId="1" fontId="3" fillId="0" borderId="6" xfId="0" applyNumberFormat="1" applyFont="1" applyBorder="1" applyAlignment="1">
      <alignment horizontal="center" vertical="center"/>
    </xf>
    <xf numFmtId="2" fontId="2" fillId="0" borderId="0" xfId="0" applyNumberFormat="1" applyFont="1" applyAlignment="1">
      <alignment horizontal="center" vertical="center"/>
    </xf>
    <xf numFmtId="165" fontId="2" fillId="0" borderId="0" xfId="0" applyNumberFormat="1" applyFont="1" applyAlignment="1">
      <alignment horizontal="center" vertical="center"/>
    </xf>
    <xf numFmtId="1" fontId="3" fillId="0" borderId="7" xfId="0" applyNumberFormat="1" applyFont="1" applyBorder="1" applyAlignment="1">
      <alignment horizontal="center" vertical="center"/>
    </xf>
    <xf numFmtId="0" fontId="2" fillId="0" borderId="0" xfId="0" applyFont="1" applyAlignment="1">
      <alignment vertical="center"/>
    </xf>
    <xf numFmtId="1" fontId="2" fillId="0" borderId="0" xfId="0" applyNumberFormat="1" applyFont="1" applyAlignment="1">
      <alignment horizontal="right"/>
    </xf>
    <xf numFmtId="3" fontId="2" fillId="0" borderId="0" xfId="0" applyNumberFormat="1" applyFont="1" applyAlignment="1">
      <alignment horizontal="center"/>
    </xf>
    <xf numFmtId="0" fontId="2" fillId="0" borderId="14" xfId="0" applyFont="1" applyBorder="1" applyAlignment="1">
      <alignment horizontal="left"/>
    </xf>
    <xf numFmtId="0" fontId="2" fillId="0" borderId="15" xfId="0" applyFont="1" applyBorder="1"/>
    <xf numFmtId="0" fontId="2" fillId="0" borderId="16" xfId="0" applyFont="1" applyBorder="1"/>
    <xf numFmtId="0" fontId="2" fillId="0" borderId="17" xfId="0" applyFont="1" applyBorder="1" applyAlignment="1">
      <alignment horizontal="center"/>
    </xf>
    <xf numFmtId="0" fontId="2" fillId="0" borderId="18" xfId="0" applyFont="1" applyBorder="1"/>
    <xf numFmtId="164" fontId="2" fillId="0" borderId="17" xfId="0" applyNumberFormat="1" applyFont="1" applyBorder="1" applyAlignment="1">
      <alignment horizontal="center" vertical="center"/>
    </xf>
    <xf numFmtId="164" fontId="2" fillId="0" borderId="17" xfId="0" applyNumberFormat="1" applyFont="1" applyBorder="1"/>
    <xf numFmtId="166" fontId="2" fillId="0" borderId="0" xfId="0" applyNumberFormat="1" applyFont="1" applyAlignment="1">
      <alignment horizontal="right"/>
    </xf>
    <xf numFmtId="2" fontId="2" fillId="0" borderId="0" xfId="0" applyNumberFormat="1" applyFont="1" applyAlignment="1">
      <alignment horizontal="center" wrapText="1"/>
    </xf>
    <xf numFmtId="167" fontId="2" fillId="0" borderId="0" xfId="0" applyNumberFormat="1" applyFont="1" applyAlignment="1">
      <alignment horizontal="center"/>
    </xf>
    <xf numFmtId="167" fontId="2" fillId="4" borderId="0" xfId="0" applyNumberFormat="1" applyFont="1" applyFill="1" applyAlignment="1">
      <alignment horizontal="center"/>
    </xf>
    <xf numFmtId="10" fontId="2" fillId="0" borderId="0" xfId="1" applyNumberFormat="1" applyFont="1"/>
    <xf numFmtId="10" fontId="2" fillId="0" borderId="0" xfId="0" applyNumberFormat="1" applyFont="1" applyAlignment="1">
      <alignment horizontal="center"/>
    </xf>
    <xf numFmtId="164" fontId="2" fillId="0" borderId="19" xfId="0" applyNumberFormat="1" applyFont="1" applyBorder="1" applyAlignment="1">
      <alignment horizontal="center" vertical="center"/>
    </xf>
    <xf numFmtId="0" fontId="2" fillId="0" borderId="20" xfId="0" applyFont="1" applyBorder="1"/>
    <xf numFmtId="0" fontId="2" fillId="0" borderId="20" xfId="0" applyFont="1" applyBorder="1" applyAlignment="1">
      <alignment horizontal="center"/>
    </xf>
    <xf numFmtId="0" fontId="2" fillId="0" borderId="21" xfId="0" applyFont="1" applyBorder="1"/>
    <xf numFmtId="1" fontId="2" fillId="0" borderId="0" xfId="0" applyNumberFormat="1" applyFont="1" applyAlignment="1">
      <alignment vertical="center"/>
    </xf>
    <xf numFmtId="0" fontId="2" fillId="0" borderId="0" xfId="0" applyFont="1" applyAlignment="1">
      <alignment horizontal="left" wrapText="1"/>
    </xf>
    <xf numFmtId="0" fontId="6" fillId="0" borderId="0" xfId="0" applyFont="1" applyAlignment="1">
      <alignment horizontal="right"/>
    </xf>
    <xf numFmtId="168" fontId="6" fillId="0" borderId="0" xfId="0" applyNumberFormat="1" applyFont="1" applyAlignment="1">
      <alignment horizontal="right"/>
    </xf>
    <xf numFmtId="0" fontId="7" fillId="0" borderId="0" xfId="0" applyFont="1" applyAlignment="1">
      <alignment horizontal="left"/>
    </xf>
    <xf numFmtId="1" fontId="2" fillId="0" borderId="0" xfId="0" applyNumberFormat="1" applyFont="1" applyAlignment="1">
      <alignment horizontal="left" vertical="top"/>
    </xf>
    <xf numFmtId="0" fontId="2" fillId="0" borderId="0" xfId="0" applyFont="1" applyAlignment="1">
      <alignment horizontal="left" vertical="top"/>
    </xf>
    <xf numFmtId="0" fontId="2" fillId="5" borderId="0" xfId="0" applyFont="1" applyFill="1" applyAlignment="1">
      <alignment horizontal="center" vertical="center"/>
    </xf>
    <xf numFmtId="0" fontId="4" fillId="6" borderId="0" xfId="0" applyFont="1" applyFill="1" applyAlignment="1">
      <alignment vertical="center"/>
    </xf>
    <xf numFmtId="0" fontId="2" fillId="6" borderId="0" xfId="0" applyFont="1" applyFill="1"/>
    <xf numFmtId="1" fontId="2" fillId="0" borderId="22" xfId="0" applyNumberFormat="1" applyFont="1" applyBorder="1" applyAlignment="1">
      <alignment vertical="center"/>
    </xf>
    <xf numFmtId="0" fontId="8" fillId="0" borderId="0" xfId="0" applyFont="1"/>
    <xf numFmtId="10" fontId="2" fillId="0" borderId="0" xfId="0" applyNumberFormat="1" applyFont="1" applyAlignment="1">
      <alignment horizontal="left"/>
    </xf>
    <xf numFmtId="3" fontId="2" fillId="0" borderId="0" xfId="0" applyNumberFormat="1" applyFont="1" applyAlignment="1">
      <alignment horizontal="left"/>
    </xf>
    <xf numFmtId="3" fontId="2" fillId="2" borderId="0" xfId="0" applyNumberFormat="1" applyFont="1" applyFill="1" applyAlignment="1">
      <alignment horizontal="center"/>
    </xf>
    <xf numFmtId="0" fontId="2" fillId="4" borderId="0" xfId="0" applyFont="1" applyFill="1"/>
    <xf numFmtId="0" fontId="2" fillId="2" borderId="0" xfId="0" applyFont="1" applyFill="1" applyAlignment="1">
      <alignment horizontal="center"/>
    </xf>
    <xf numFmtId="0" fontId="2" fillId="7" borderId="18" xfId="0" applyFont="1" applyFill="1" applyBorder="1" applyAlignment="1">
      <alignment horizontal="center"/>
    </xf>
    <xf numFmtId="0" fontId="5" fillId="0" borderId="0" xfId="0" applyFont="1"/>
    <xf numFmtId="0" fontId="7" fillId="0" borderId="0" xfId="0" applyFont="1" applyAlignment="1">
      <alignment horizontal="right"/>
    </xf>
    <xf numFmtId="1" fontId="2" fillId="0" borderId="1" xfId="0" applyNumberFormat="1" applyFont="1" applyBorder="1" applyAlignment="1">
      <alignment horizontal="center" vertical="center"/>
    </xf>
    <xf numFmtId="1" fontId="2" fillId="0" borderId="2" xfId="0" applyNumberFormat="1" applyFont="1" applyBorder="1" applyAlignment="1">
      <alignment horizontal="center" vertical="center"/>
    </xf>
    <xf numFmtId="1" fontId="2" fillId="0" borderId="3" xfId="0" applyNumberFormat="1" applyFont="1" applyBorder="1" applyAlignment="1">
      <alignment horizontal="center" vertical="center"/>
    </xf>
    <xf numFmtId="1" fontId="2" fillId="0" borderId="0" xfId="0" applyNumberFormat="1" applyFont="1" applyAlignment="1">
      <alignment horizontal="center" vertical="center"/>
    </xf>
    <xf numFmtId="1" fontId="2" fillId="0" borderId="24" xfId="0" applyNumberFormat="1" applyFont="1" applyBorder="1" applyAlignment="1">
      <alignment horizontal="center" vertical="center"/>
    </xf>
    <xf numFmtId="1" fontId="2" fillId="0" borderId="25" xfId="0" applyNumberFormat="1" applyFont="1" applyBorder="1" applyAlignment="1">
      <alignment horizontal="center" vertical="center"/>
    </xf>
    <xf numFmtId="0" fontId="2" fillId="0" borderId="7"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vertical="center"/>
    </xf>
    <xf numFmtId="1" fontId="2" fillId="3" borderId="0" xfId="0" applyNumberFormat="1" applyFont="1" applyFill="1" applyBorder="1" applyAlignment="1">
      <alignment horizontal="center" vertical="center"/>
    </xf>
    <xf numFmtId="1" fontId="2" fillId="3" borderId="22" xfId="0" applyNumberFormat="1" applyFont="1" applyFill="1" applyBorder="1" applyAlignment="1">
      <alignment horizontal="center" vertical="center"/>
    </xf>
    <xf numFmtId="1" fontId="2" fillId="3" borderId="8"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1" fontId="2" fillId="3" borderId="10" xfId="0" applyNumberFormat="1" applyFont="1" applyFill="1" applyBorder="1" applyAlignment="1">
      <alignment horizontal="center" vertical="center"/>
    </xf>
    <xf numFmtId="1" fontId="2" fillId="3" borderId="23" xfId="0" applyNumberFormat="1" applyFont="1" applyFill="1" applyBorder="1" applyAlignment="1">
      <alignment horizontal="center" vertical="center"/>
    </xf>
    <xf numFmtId="1" fontId="2" fillId="3" borderId="11" xfId="0" applyNumberFormat="1" applyFont="1" applyFill="1" applyBorder="1" applyAlignment="1">
      <alignment horizontal="center" vertical="center"/>
    </xf>
    <xf numFmtId="1" fontId="2" fillId="3" borderId="12" xfId="0" applyNumberFormat="1" applyFont="1" applyFill="1" applyBorder="1" applyAlignment="1">
      <alignment horizontal="center" vertical="center"/>
    </xf>
    <xf numFmtId="1" fontId="2" fillId="3" borderId="13" xfId="0" applyNumberFormat="1" applyFont="1" applyFill="1" applyBorder="1" applyAlignment="1">
      <alignment horizontal="center" vertical="center"/>
    </xf>
    <xf numFmtId="0" fontId="3" fillId="0" borderId="8" xfId="0" applyFont="1" applyBorder="1"/>
    <xf numFmtId="0" fontId="3" fillId="0" borderId="9" xfId="0" applyFont="1" applyBorder="1"/>
    <xf numFmtId="0" fontId="3" fillId="0" borderId="10" xfId="0" applyFont="1" applyBorder="1"/>
    <xf numFmtId="0" fontId="2" fillId="0" borderId="11" xfId="0" applyFont="1" applyBorder="1"/>
    <xf numFmtId="0" fontId="2" fillId="0" borderId="12" xfId="0" applyFont="1" applyBorder="1"/>
    <xf numFmtId="0" fontId="2" fillId="0" borderId="13" xfId="0" applyFont="1" applyBorder="1"/>
    <xf numFmtId="0" fontId="3" fillId="0" borderId="28" xfId="0" applyFont="1" applyBorder="1" applyAlignment="1">
      <alignment horizontal="left" wrapText="1"/>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2" fillId="3" borderId="22" xfId="0" applyFont="1" applyFill="1" applyBorder="1" applyAlignment="1">
      <alignment horizontal="center"/>
    </xf>
    <xf numFmtId="0" fontId="2" fillId="3" borderId="0" xfId="0" applyFont="1" applyFill="1" applyBorder="1" applyAlignment="1">
      <alignment horizontal="center"/>
    </xf>
    <xf numFmtId="0" fontId="2" fillId="3" borderId="23"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10</xdr:col>
      <xdr:colOff>0</xdr:colOff>
      <xdr:row>59</xdr:row>
      <xdr:rowOff>0</xdr:rowOff>
    </xdr:from>
    <xdr:ext cx="514350" cy="571500"/>
    <xdr:sp macro="" textlink="">
      <xdr:nvSpPr>
        <xdr:cNvPr id="2" name="Shape 4">
          <a:extLst>
            <a:ext uri="{FF2B5EF4-FFF2-40B4-BE49-F238E27FC236}">
              <a16:creationId xmlns:a16="http://schemas.microsoft.com/office/drawing/2014/main" id="{A63FA592-EF1E-7940-B062-91226EE7EB63}"/>
            </a:ext>
          </a:extLst>
        </xdr:cNvPr>
        <xdr:cNvSpPr/>
      </xdr:nvSpPr>
      <xdr:spPr>
        <a:xfrm>
          <a:off x="7747000" y="10134600"/>
          <a:ext cx="514350" cy="571500"/>
        </a:xfrm>
        <a:prstGeom prst="curvedLeftArrow">
          <a:avLst>
            <a:gd name="adj1" fmla="val 25000"/>
            <a:gd name="adj2" fmla="val 50000"/>
            <a:gd name="adj3" fmla="val 25000"/>
          </a:avLst>
        </a:prstGeom>
        <a:solidFill>
          <a:schemeClr val="accent4"/>
        </a:solidFill>
        <a:ln w="12700" cap="flat" cmpd="sng">
          <a:solidFill>
            <a:srgbClr val="BA8C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solidFill>
              <a:schemeClr val="dk1"/>
            </a:solidFill>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27FE1-0FA6-6441-B68E-5287E1436E65}">
  <dimension ref="B2:C4"/>
  <sheetViews>
    <sheetView workbookViewId="0">
      <selection activeCell="C5" sqref="C5"/>
    </sheetView>
  </sheetViews>
  <sheetFormatPr baseColWidth="10" defaultRowHeight="16" x14ac:dyDescent="0.2"/>
  <cols>
    <col min="1" max="1" width="10.83203125" style="71"/>
    <col min="2" max="2" width="22.83203125" style="71" bestFit="1" customWidth="1"/>
    <col min="3" max="16384" width="10.83203125" style="71"/>
  </cols>
  <sheetData>
    <row r="2" spans="2:3" x14ac:dyDescent="0.2">
      <c r="B2" s="71" t="s">
        <v>73</v>
      </c>
      <c r="C2" s="71" t="s">
        <v>74</v>
      </c>
    </row>
    <row r="3" spans="2:3" x14ac:dyDescent="0.2">
      <c r="B3" s="71" t="s">
        <v>118</v>
      </c>
      <c r="C3" s="71" t="s">
        <v>119</v>
      </c>
    </row>
    <row r="4" spans="2:3" x14ac:dyDescent="0.2">
      <c r="B4" s="71" t="s">
        <v>79</v>
      </c>
      <c r="C4" s="71"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BA123-4F8D-4742-ABED-256E05A0F392}">
  <dimension ref="A1:AH1025"/>
  <sheetViews>
    <sheetView tabSelected="1" topLeftCell="A62" zoomScale="115" workbookViewId="0">
      <selection activeCell="C119" sqref="C119"/>
    </sheetView>
  </sheetViews>
  <sheetFormatPr baseColWidth="10" defaultColWidth="14.5" defaultRowHeight="15" customHeight="1" x14ac:dyDescent="0.15"/>
  <cols>
    <col min="1" max="1" width="13" style="1" customWidth="1"/>
    <col min="2" max="2" width="15.83203125" style="1" customWidth="1"/>
    <col min="3" max="3" width="12.33203125" style="1" customWidth="1"/>
    <col min="4" max="4" width="10.83203125" style="1" customWidth="1"/>
    <col min="5" max="5" width="8.83203125" style="1" customWidth="1"/>
    <col min="6" max="6" width="10.33203125" style="1" customWidth="1"/>
    <col min="7" max="7" width="9.83203125" style="1" customWidth="1"/>
    <col min="8" max="11" width="8.1640625" style="1" customWidth="1"/>
    <col min="12" max="12" width="9.83203125" style="1" customWidth="1"/>
    <col min="13" max="15" width="8.1640625" style="1" customWidth="1"/>
    <col min="16" max="16" width="10.1640625" style="1" customWidth="1"/>
    <col min="17" max="17" width="8.1640625" style="1" customWidth="1"/>
    <col min="18" max="18" width="9.5" style="1" customWidth="1"/>
    <col min="19" max="22" width="8.1640625" style="1" customWidth="1"/>
    <col min="23" max="23" width="9.5" style="1" customWidth="1"/>
    <col min="24" max="27" width="8.1640625" style="1" customWidth="1"/>
    <col min="28" max="34" width="10" style="1" customWidth="1"/>
    <col min="35" max="16384" width="14.5" style="1"/>
  </cols>
  <sheetData>
    <row r="1" spans="1:14" ht="14.25" customHeight="1" x14ac:dyDescent="0.15">
      <c r="A1" s="1" t="s">
        <v>101</v>
      </c>
    </row>
    <row r="2" spans="1:14" ht="14.25" customHeight="1" x14ac:dyDescent="0.15">
      <c r="B2" s="10"/>
      <c r="C2" s="1" t="s">
        <v>77</v>
      </c>
    </row>
    <row r="3" spans="1:14" ht="14.25" customHeight="1" x14ac:dyDescent="0.15">
      <c r="B3" s="75"/>
      <c r="C3" s="1" t="s">
        <v>78</v>
      </c>
    </row>
    <row r="4" spans="1:14" ht="14.25" customHeight="1" x14ac:dyDescent="0.15"/>
    <row r="5" spans="1:14" ht="14.25" customHeight="1" x14ac:dyDescent="0.15">
      <c r="A5" s="2">
        <v>45612</v>
      </c>
      <c r="B5" s="3" t="s">
        <v>0</v>
      </c>
      <c r="C5" s="4"/>
      <c r="D5" s="4"/>
      <c r="E5" s="4"/>
    </row>
    <row r="6" spans="1:14" ht="14.25" customHeight="1" x14ac:dyDescent="0.15">
      <c r="A6" s="2"/>
      <c r="B6" s="3"/>
      <c r="C6" s="3"/>
      <c r="D6" s="4"/>
      <c r="E6" s="4"/>
      <c r="I6" s="3"/>
      <c r="J6" s="3"/>
      <c r="K6" s="3"/>
      <c r="L6" s="3"/>
    </row>
    <row r="7" spans="1:14" ht="14.25" customHeight="1" x14ac:dyDescent="0.15">
      <c r="B7" s="5" t="s">
        <v>1</v>
      </c>
      <c r="C7" s="67" t="str">
        <f>J8</f>
        <v>RH4_mALK</v>
      </c>
      <c r="D7" s="6"/>
      <c r="F7" s="5"/>
      <c r="J7" s="3" t="s">
        <v>2</v>
      </c>
      <c r="L7" s="1" t="s">
        <v>3</v>
      </c>
      <c r="M7" s="1" t="s">
        <v>4</v>
      </c>
      <c r="N7" s="1" t="s">
        <v>5</v>
      </c>
    </row>
    <row r="8" spans="1:14" ht="14.25" customHeight="1" x14ac:dyDescent="0.15">
      <c r="B8" s="7" t="s">
        <v>6</v>
      </c>
      <c r="C8" s="8">
        <v>600</v>
      </c>
      <c r="D8" s="9" t="s">
        <v>7</v>
      </c>
      <c r="F8" s="7"/>
      <c r="J8" s="68" t="s">
        <v>93</v>
      </c>
      <c r="K8" s="69"/>
      <c r="L8" s="10">
        <v>4560000</v>
      </c>
      <c r="M8" s="69">
        <v>0.5</v>
      </c>
      <c r="N8" s="69">
        <f>L8*M8</f>
        <v>2280000</v>
      </c>
    </row>
    <row r="9" spans="1:14" ht="14.25" customHeight="1" x14ac:dyDescent="0.15">
      <c r="B9" s="7" t="s">
        <v>8</v>
      </c>
      <c r="C9" s="11">
        <v>25</v>
      </c>
      <c r="D9" s="11"/>
      <c r="F9" s="7"/>
      <c r="J9" s="69"/>
      <c r="K9" s="69"/>
      <c r="L9" s="10">
        <v>4730000</v>
      </c>
      <c r="M9" s="69">
        <v>0.5</v>
      </c>
      <c r="N9" s="69">
        <f>L9*M9</f>
        <v>2365000</v>
      </c>
    </row>
    <row r="10" spans="1:14" ht="14.25" customHeight="1" x14ac:dyDescent="0.15">
      <c r="B10" s="7" t="s">
        <v>9</v>
      </c>
      <c r="C10" s="12">
        <f>C8/C9</f>
        <v>24</v>
      </c>
      <c r="D10" s="11"/>
      <c r="F10" s="7"/>
      <c r="M10" s="1" t="s">
        <v>10</v>
      </c>
      <c r="N10" s="1">
        <f>AVERAGE(N8:N9)</f>
        <v>2322500</v>
      </c>
    </row>
    <row r="11" spans="1:14" ht="14.25" customHeight="1" x14ac:dyDescent="0.15">
      <c r="B11" s="7" t="s">
        <v>11</v>
      </c>
      <c r="C11" s="12">
        <f>C10*1000</f>
        <v>24000</v>
      </c>
      <c r="D11" s="11"/>
      <c r="F11" s="7"/>
    </row>
    <row r="12" spans="1:14" ht="14.25" customHeight="1" x14ac:dyDescent="0.15">
      <c r="B12" s="7" t="s">
        <v>12</v>
      </c>
      <c r="C12" s="13">
        <v>384</v>
      </c>
      <c r="D12" s="11"/>
      <c r="F12" s="7"/>
    </row>
    <row r="13" spans="1:14" ht="14.25" customHeight="1" x14ac:dyDescent="0.15">
      <c r="B13" s="7" t="s">
        <v>13</v>
      </c>
      <c r="C13" s="12">
        <f>C12*C8</f>
        <v>230400</v>
      </c>
      <c r="D13" s="11"/>
      <c r="F13" s="7"/>
    </row>
    <row r="14" spans="1:14" ht="14.25" customHeight="1" x14ac:dyDescent="0.15">
      <c r="B14" s="7" t="s">
        <v>14</v>
      </c>
      <c r="C14" s="14">
        <f>(C12*C9)/1000</f>
        <v>9.6</v>
      </c>
      <c r="D14" s="15"/>
      <c r="F14" s="7"/>
      <c r="J14" s="16"/>
    </row>
    <row r="15" spans="1:14" ht="14.25" customHeight="1" x14ac:dyDescent="0.15">
      <c r="B15" s="7"/>
      <c r="C15" s="4"/>
      <c r="D15" s="4"/>
      <c r="F15" s="7"/>
    </row>
    <row r="16" spans="1:14" ht="14.25" customHeight="1" x14ac:dyDescent="0.15">
      <c r="B16" s="3" t="s">
        <v>15</v>
      </c>
      <c r="C16" s="3"/>
      <c r="D16" s="3"/>
      <c r="F16" s="3"/>
    </row>
    <row r="17" spans="1:34" ht="14.25" customHeight="1" x14ac:dyDescent="0.15">
      <c r="B17" s="7" t="s">
        <v>5</v>
      </c>
      <c r="C17" s="17">
        <f>N10</f>
        <v>2322500</v>
      </c>
      <c r="F17" s="7"/>
      <c r="AA17" s="1" t="s">
        <v>16</v>
      </c>
    </row>
    <row r="18" spans="1:34" ht="14.25" customHeight="1" x14ac:dyDescent="0.15">
      <c r="B18" s="7" t="s">
        <v>17</v>
      </c>
      <c r="C18" s="1">
        <v>250000</v>
      </c>
      <c r="D18" s="1" t="s">
        <v>120</v>
      </c>
    </row>
    <row r="19" spans="1:34" ht="14.25" customHeight="1" x14ac:dyDescent="0.15">
      <c r="B19" s="7" t="s">
        <v>18</v>
      </c>
      <c r="C19" s="18">
        <f>C17/C18</f>
        <v>9.2899999999999991</v>
      </c>
      <c r="D19" s="1" t="s">
        <v>19</v>
      </c>
    </row>
    <row r="20" spans="1:34" ht="14.25" customHeight="1" x14ac:dyDescent="0.15">
      <c r="B20" s="7" t="s">
        <v>20</v>
      </c>
      <c r="C20" s="19">
        <f>C19+M8</f>
        <v>9.7899999999999991</v>
      </c>
    </row>
    <row r="21" spans="1:34" ht="14.25" customHeight="1" x14ac:dyDescent="0.15">
      <c r="B21" s="7"/>
      <c r="C21" s="20"/>
    </row>
    <row r="22" spans="1:34" ht="14.25" customHeight="1" x14ac:dyDescent="0.15">
      <c r="B22" s="3" t="s">
        <v>21</v>
      </c>
      <c r="C22" s="3"/>
    </row>
    <row r="23" spans="1:34" ht="14.25" customHeight="1" x14ac:dyDescent="0.15">
      <c r="B23" s="7" t="s">
        <v>22</v>
      </c>
      <c r="C23" s="22">
        <f>C11</f>
        <v>24000</v>
      </c>
    </row>
    <row r="24" spans="1:34" ht="14.25" customHeight="1" x14ac:dyDescent="0.15">
      <c r="B24" s="7" t="s">
        <v>23</v>
      </c>
      <c r="C24" s="18">
        <v>1.5</v>
      </c>
      <c r="D24" s="1" t="s">
        <v>24</v>
      </c>
      <c r="J24" s="23"/>
      <c r="Q24" s="23"/>
      <c r="R24" s="23"/>
      <c r="S24" s="23"/>
      <c r="T24" s="23"/>
    </row>
    <row r="25" spans="1:34" ht="14.25" customHeight="1" x14ac:dyDescent="0.15">
      <c r="B25" s="7" t="s">
        <v>18</v>
      </c>
      <c r="C25" s="18">
        <f>C17/C23*C24/C19-C24</f>
        <v>14.125000000000002</v>
      </c>
      <c r="D25" s="1" t="s">
        <v>25</v>
      </c>
      <c r="J25" s="23"/>
      <c r="R25" s="23"/>
      <c r="T25" s="23"/>
    </row>
    <row r="26" spans="1:34" ht="14.25" customHeight="1" x14ac:dyDescent="0.15">
      <c r="B26" s="7" t="s">
        <v>20</v>
      </c>
      <c r="C26" s="19">
        <f>C24+C25</f>
        <v>15.625000000000002</v>
      </c>
      <c r="D26" s="1" t="s">
        <v>26</v>
      </c>
      <c r="I26" s="23"/>
      <c r="J26" s="23"/>
      <c r="O26" s="23"/>
      <c r="Q26" s="23"/>
      <c r="R26" s="23"/>
      <c r="S26" s="23"/>
      <c r="T26" s="23"/>
    </row>
    <row r="27" spans="1:34" ht="14.25" customHeight="1" x14ac:dyDescent="0.15">
      <c r="C27" s="20"/>
      <c r="I27" s="23"/>
      <c r="J27" s="23"/>
      <c r="K27" s="23"/>
      <c r="L27" s="23"/>
      <c r="M27" s="23"/>
      <c r="O27" s="23"/>
      <c r="P27" s="23"/>
      <c r="Q27" s="23"/>
      <c r="R27" s="23"/>
      <c r="S27" s="23"/>
      <c r="T27" s="23"/>
    </row>
    <row r="28" spans="1:34" ht="14.25" customHeight="1" x14ac:dyDescent="0.15">
      <c r="D28" s="24" t="s">
        <v>27</v>
      </c>
      <c r="I28" s="23"/>
      <c r="J28" s="23"/>
      <c r="K28" s="23"/>
      <c r="L28" s="23"/>
      <c r="M28" s="23"/>
      <c r="O28" s="23"/>
      <c r="P28" s="23"/>
      <c r="Q28" s="23"/>
      <c r="R28" s="23"/>
      <c r="S28" s="23"/>
      <c r="T28" s="23"/>
    </row>
    <row r="29" spans="1:34" ht="14.25" customHeight="1" x14ac:dyDescent="0.15">
      <c r="D29" s="24" t="s">
        <v>28</v>
      </c>
      <c r="I29" s="23"/>
      <c r="J29" s="23"/>
      <c r="K29" s="23"/>
      <c r="L29" s="23"/>
      <c r="M29" s="23"/>
      <c r="O29" s="23"/>
      <c r="P29" s="23"/>
      <c r="Q29" s="23"/>
      <c r="R29" s="23"/>
      <c r="S29" s="23"/>
      <c r="T29" s="23"/>
    </row>
    <row r="30" spans="1:34" ht="14.25" customHeight="1" x14ac:dyDescent="0.15">
      <c r="D30" s="24" t="s">
        <v>29</v>
      </c>
      <c r="I30" s="23"/>
      <c r="J30" s="23"/>
      <c r="K30" s="23"/>
      <c r="L30" s="23"/>
      <c r="M30" s="23"/>
      <c r="O30" s="23"/>
      <c r="P30" s="23"/>
      <c r="Q30" s="23"/>
      <c r="R30" s="23"/>
      <c r="S30" s="23"/>
      <c r="T30" s="23"/>
    </row>
    <row r="31" spans="1:34" ht="14.25" customHeight="1" x14ac:dyDescent="0.15">
      <c r="G31" s="4"/>
      <c r="X31" s="23"/>
      <c r="Y31" s="23"/>
    </row>
    <row r="32" spans="1:34" ht="14.25" customHeight="1" x14ac:dyDescent="0.15">
      <c r="A32" s="2">
        <f>A5+1</f>
        <v>45613</v>
      </c>
      <c r="B32" s="3" t="s">
        <v>30</v>
      </c>
      <c r="C32" s="4"/>
      <c r="AD32" s="4"/>
      <c r="AE32" s="4"/>
      <c r="AF32" s="4"/>
      <c r="AG32" s="4"/>
      <c r="AH32" s="4"/>
    </row>
    <row r="33" spans="1:29" ht="14.25" customHeight="1" x14ac:dyDescent="0.15">
      <c r="A33" s="2"/>
      <c r="B33" s="3"/>
      <c r="C33" s="4"/>
    </row>
    <row r="34" spans="1:29" ht="14.25" customHeight="1" x14ac:dyDescent="0.15">
      <c r="A34" s="2"/>
      <c r="B34" s="3"/>
      <c r="C34" s="25" t="s">
        <v>31</v>
      </c>
    </row>
    <row r="35" spans="1:29" ht="14.25" customHeight="1" x14ac:dyDescent="0.15">
      <c r="A35" s="2"/>
      <c r="B35" s="3"/>
      <c r="C35" s="25"/>
      <c r="D35" s="26" t="s">
        <v>32</v>
      </c>
    </row>
    <row r="36" spans="1:29" ht="14.25" customHeight="1" x14ac:dyDescent="0.15">
      <c r="A36" s="2"/>
      <c r="B36" s="3"/>
      <c r="C36" s="4"/>
    </row>
    <row r="37" spans="1:29" ht="14.25" customHeight="1" x14ac:dyDescent="0.15">
      <c r="C37" s="4"/>
      <c r="D37" s="80" t="s">
        <v>94</v>
      </c>
      <c r="E37" s="81"/>
      <c r="F37" s="82"/>
      <c r="G37" s="80" t="s">
        <v>95</v>
      </c>
      <c r="H37" s="81"/>
      <c r="I37" s="82"/>
      <c r="J37" s="80" t="s">
        <v>96</v>
      </c>
      <c r="K37" s="81"/>
      <c r="L37" s="82"/>
      <c r="M37" s="80" t="s">
        <v>97</v>
      </c>
      <c r="N37" s="81"/>
      <c r="O37" s="82"/>
      <c r="P37" s="80" t="s">
        <v>98</v>
      </c>
      <c r="Q37" s="81"/>
      <c r="R37" s="82"/>
      <c r="S37" s="80" t="s">
        <v>99</v>
      </c>
      <c r="T37" s="81"/>
      <c r="U37" s="82"/>
      <c r="V37" s="84" t="s">
        <v>100</v>
      </c>
      <c r="W37" s="85"/>
      <c r="X37" s="85"/>
      <c r="Y37" s="86" t="s">
        <v>51</v>
      </c>
      <c r="Z37" s="87"/>
      <c r="AA37" s="88"/>
      <c r="AB37" s="4"/>
      <c r="AC37" s="4"/>
    </row>
    <row r="38" spans="1:29" ht="14.25" customHeight="1" x14ac:dyDescent="0.15">
      <c r="A38" s="7"/>
      <c r="C38" s="27"/>
      <c r="D38" s="28">
        <v>1</v>
      </c>
      <c r="E38" s="28">
        <f t="shared" ref="E38:AA38" si="0">D38+1</f>
        <v>2</v>
      </c>
      <c r="F38" s="29">
        <f t="shared" si="0"/>
        <v>3</v>
      </c>
      <c r="G38" s="29">
        <f t="shared" si="0"/>
        <v>4</v>
      </c>
      <c r="H38" s="29">
        <f t="shared" si="0"/>
        <v>5</v>
      </c>
      <c r="I38" s="29">
        <f t="shared" si="0"/>
        <v>6</v>
      </c>
      <c r="J38" s="29">
        <f t="shared" si="0"/>
        <v>7</v>
      </c>
      <c r="K38" s="29">
        <f t="shared" si="0"/>
        <v>8</v>
      </c>
      <c r="L38" s="29">
        <f t="shared" si="0"/>
        <v>9</v>
      </c>
      <c r="M38" s="29">
        <f t="shared" si="0"/>
        <v>10</v>
      </c>
      <c r="N38" s="29">
        <f t="shared" si="0"/>
        <v>11</v>
      </c>
      <c r="O38" s="29">
        <f t="shared" si="0"/>
        <v>12</v>
      </c>
      <c r="P38" s="29">
        <f t="shared" si="0"/>
        <v>13</v>
      </c>
      <c r="Q38" s="29">
        <f t="shared" si="0"/>
        <v>14</v>
      </c>
      <c r="R38" s="29">
        <f t="shared" si="0"/>
        <v>15</v>
      </c>
      <c r="S38" s="29">
        <f t="shared" si="0"/>
        <v>16</v>
      </c>
      <c r="T38" s="29">
        <f t="shared" si="0"/>
        <v>17</v>
      </c>
      <c r="U38" s="30">
        <f t="shared" si="0"/>
        <v>18</v>
      </c>
      <c r="V38" s="31">
        <f t="shared" si="0"/>
        <v>19</v>
      </c>
      <c r="W38" s="31">
        <f t="shared" si="0"/>
        <v>20</v>
      </c>
      <c r="X38" s="31">
        <f t="shared" si="0"/>
        <v>21</v>
      </c>
      <c r="Y38" s="105">
        <f t="shared" si="0"/>
        <v>22</v>
      </c>
      <c r="Z38" s="105">
        <f t="shared" si="0"/>
        <v>23</v>
      </c>
      <c r="AA38" s="105">
        <f t="shared" si="0"/>
        <v>24</v>
      </c>
      <c r="AC38" s="3" t="s">
        <v>33</v>
      </c>
    </row>
    <row r="39" spans="1:29" ht="14.25" customHeight="1" x14ac:dyDescent="0.15">
      <c r="A39" s="32"/>
      <c r="C39" s="33" t="s">
        <v>34</v>
      </c>
      <c r="D39" s="34">
        <v>20000</v>
      </c>
      <c r="E39" s="34">
        <v>20000</v>
      </c>
      <c r="F39" s="34">
        <v>20000</v>
      </c>
      <c r="G39" s="34">
        <v>20000</v>
      </c>
      <c r="H39" s="34">
        <v>20000</v>
      </c>
      <c r="I39" s="34">
        <v>20000</v>
      </c>
      <c r="J39" s="34">
        <v>20000</v>
      </c>
      <c r="K39" s="34">
        <v>20000</v>
      </c>
      <c r="L39" s="34">
        <v>20000</v>
      </c>
      <c r="M39" s="34">
        <v>20000</v>
      </c>
      <c r="N39" s="34">
        <v>20000</v>
      </c>
      <c r="O39" s="34">
        <v>20000</v>
      </c>
      <c r="P39" s="34">
        <v>20000</v>
      </c>
      <c r="Q39" s="34">
        <v>20000</v>
      </c>
      <c r="R39" s="34">
        <v>20000</v>
      </c>
      <c r="S39" s="34">
        <v>20000</v>
      </c>
      <c r="T39" s="34">
        <v>20000</v>
      </c>
      <c r="U39" s="34">
        <v>20000</v>
      </c>
      <c r="V39" s="34">
        <v>20000</v>
      </c>
      <c r="W39" s="34">
        <v>20000</v>
      </c>
      <c r="X39" s="34">
        <v>20000</v>
      </c>
      <c r="Y39" s="106"/>
      <c r="Z39" s="107"/>
      <c r="AA39" s="108"/>
      <c r="AC39" s="35">
        <f>LOG10(D39)</f>
        <v>4.3010299956639813</v>
      </c>
    </row>
    <row r="40" spans="1:29" ht="14.25" customHeight="1" x14ac:dyDescent="0.15">
      <c r="C40" s="33" t="s">
        <v>35</v>
      </c>
      <c r="D40" s="34">
        <f>D39/$N$62</f>
        <v>4000</v>
      </c>
      <c r="E40" s="34">
        <f t="shared" ref="E40:X50" si="1">E39/$N$62</f>
        <v>4000</v>
      </c>
      <c r="F40" s="34">
        <f t="shared" si="1"/>
        <v>4000</v>
      </c>
      <c r="G40" s="34">
        <f t="shared" si="1"/>
        <v>4000</v>
      </c>
      <c r="H40" s="34">
        <f t="shared" si="1"/>
        <v>4000</v>
      </c>
      <c r="I40" s="34">
        <f t="shared" si="1"/>
        <v>4000</v>
      </c>
      <c r="J40" s="34">
        <f t="shared" si="1"/>
        <v>4000</v>
      </c>
      <c r="K40" s="34">
        <f t="shared" si="1"/>
        <v>4000</v>
      </c>
      <c r="L40" s="34">
        <f t="shared" si="1"/>
        <v>4000</v>
      </c>
      <c r="M40" s="34">
        <f t="shared" si="1"/>
        <v>4000</v>
      </c>
      <c r="N40" s="34">
        <f t="shared" si="1"/>
        <v>4000</v>
      </c>
      <c r="O40" s="34">
        <f t="shared" si="1"/>
        <v>4000</v>
      </c>
      <c r="P40" s="34">
        <f t="shared" si="1"/>
        <v>4000</v>
      </c>
      <c r="Q40" s="34">
        <f t="shared" si="1"/>
        <v>4000</v>
      </c>
      <c r="R40" s="34">
        <f t="shared" si="1"/>
        <v>4000</v>
      </c>
      <c r="S40" s="34">
        <f t="shared" si="1"/>
        <v>4000</v>
      </c>
      <c r="T40" s="34">
        <f t="shared" si="1"/>
        <v>4000</v>
      </c>
      <c r="U40" s="34">
        <f t="shared" si="1"/>
        <v>4000</v>
      </c>
      <c r="V40" s="34">
        <f t="shared" si="1"/>
        <v>4000</v>
      </c>
      <c r="W40" s="34">
        <f t="shared" si="1"/>
        <v>4000</v>
      </c>
      <c r="X40" s="34">
        <f t="shared" si="1"/>
        <v>4000</v>
      </c>
      <c r="Y40" s="109"/>
      <c r="Z40" s="110"/>
      <c r="AA40" s="111"/>
      <c r="AC40" s="35">
        <f t="shared" ref="AC40:AC50" si="2">LOG10(D40)</f>
        <v>3.6020599913279625</v>
      </c>
    </row>
    <row r="41" spans="1:29" ht="14.25" customHeight="1" x14ac:dyDescent="0.15">
      <c r="C41" s="33" t="s">
        <v>36</v>
      </c>
      <c r="D41" s="34">
        <f t="shared" ref="D41:D50" si="3">D40/$N$62</f>
        <v>800</v>
      </c>
      <c r="E41" s="34">
        <f t="shared" si="1"/>
        <v>800</v>
      </c>
      <c r="F41" s="34">
        <f t="shared" si="1"/>
        <v>800</v>
      </c>
      <c r="G41" s="34">
        <f t="shared" si="1"/>
        <v>800</v>
      </c>
      <c r="H41" s="34">
        <f t="shared" si="1"/>
        <v>800</v>
      </c>
      <c r="I41" s="34">
        <f t="shared" si="1"/>
        <v>800</v>
      </c>
      <c r="J41" s="34">
        <f t="shared" si="1"/>
        <v>800</v>
      </c>
      <c r="K41" s="34">
        <f t="shared" si="1"/>
        <v>800</v>
      </c>
      <c r="L41" s="34">
        <f t="shared" si="1"/>
        <v>800</v>
      </c>
      <c r="M41" s="34">
        <f t="shared" si="1"/>
        <v>800</v>
      </c>
      <c r="N41" s="34">
        <f t="shared" si="1"/>
        <v>800</v>
      </c>
      <c r="O41" s="34">
        <f t="shared" si="1"/>
        <v>800</v>
      </c>
      <c r="P41" s="34">
        <f t="shared" si="1"/>
        <v>800</v>
      </c>
      <c r="Q41" s="34">
        <f t="shared" si="1"/>
        <v>800</v>
      </c>
      <c r="R41" s="34">
        <f t="shared" si="1"/>
        <v>800</v>
      </c>
      <c r="S41" s="34">
        <f t="shared" si="1"/>
        <v>800</v>
      </c>
      <c r="T41" s="34">
        <f t="shared" si="1"/>
        <v>800</v>
      </c>
      <c r="U41" s="34">
        <f t="shared" si="1"/>
        <v>800</v>
      </c>
      <c r="V41" s="34">
        <f t="shared" si="1"/>
        <v>800</v>
      </c>
      <c r="W41" s="34">
        <f t="shared" si="1"/>
        <v>800</v>
      </c>
      <c r="X41" s="34">
        <f t="shared" si="1"/>
        <v>800</v>
      </c>
      <c r="Y41" s="109"/>
      <c r="Z41" s="110"/>
      <c r="AA41" s="111"/>
      <c r="AC41" s="35">
        <f t="shared" si="2"/>
        <v>2.9030899869919438</v>
      </c>
    </row>
    <row r="42" spans="1:29" ht="14.25" customHeight="1" x14ac:dyDescent="0.15">
      <c r="C42" s="36" t="s">
        <v>37</v>
      </c>
      <c r="D42" s="34">
        <f t="shared" si="3"/>
        <v>160</v>
      </c>
      <c r="E42" s="34">
        <f t="shared" si="1"/>
        <v>160</v>
      </c>
      <c r="F42" s="34">
        <f t="shared" si="1"/>
        <v>160</v>
      </c>
      <c r="G42" s="34">
        <f t="shared" si="1"/>
        <v>160</v>
      </c>
      <c r="H42" s="34">
        <f t="shared" si="1"/>
        <v>160</v>
      </c>
      <c r="I42" s="34">
        <f t="shared" si="1"/>
        <v>160</v>
      </c>
      <c r="J42" s="34">
        <f t="shared" si="1"/>
        <v>160</v>
      </c>
      <c r="K42" s="34">
        <f t="shared" si="1"/>
        <v>160</v>
      </c>
      <c r="L42" s="34">
        <f t="shared" si="1"/>
        <v>160</v>
      </c>
      <c r="M42" s="34">
        <f t="shared" si="1"/>
        <v>160</v>
      </c>
      <c r="N42" s="34">
        <f t="shared" si="1"/>
        <v>160</v>
      </c>
      <c r="O42" s="34">
        <f t="shared" si="1"/>
        <v>160</v>
      </c>
      <c r="P42" s="34">
        <f t="shared" si="1"/>
        <v>160</v>
      </c>
      <c r="Q42" s="34">
        <f t="shared" si="1"/>
        <v>160</v>
      </c>
      <c r="R42" s="34">
        <f t="shared" si="1"/>
        <v>160</v>
      </c>
      <c r="S42" s="34">
        <f t="shared" si="1"/>
        <v>160</v>
      </c>
      <c r="T42" s="34">
        <f t="shared" si="1"/>
        <v>160</v>
      </c>
      <c r="U42" s="34">
        <f t="shared" si="1"/>
        <v>160</v>
      </c>
      <c r="V42" s="34">
        <f t="shared" si="1"/>
        <v>160</v>
      </c>
      <c r="W42" s="34">
        <f t="shared" si="1"/>
        <v>160</v>
      </c>
      <c r="X42" s="34">
        <f t="shared" si="1"/>
        <v>160</v>
      </c>
      <c r="Y42" s="109"/>
      <c r="Z42" s="110"/>
      <c r="AA42" s="111"/>
      <c r="AC42" s="35">
        <f t="shared" si="2"/>
        <v>2.2041199826559246</v>
      </c>
    </row>
    <row r="43" spans="1:29" ht="14.25" customHeight="1" x14ac:dyDescent="0.15">
      <c r="C43" s="36" t="s">
        <v>38</v>
      </c>
      <c r="D43" s="34">
        <f t="shared" si="3"/>
        <v>32</v>
      </c>
      <c r="E43" s="34">
        <f t="shared" si="1"/>
        <v>32</v>
      </c>
      <c r="F43" s="34">
        <f t="shared" si="1"/>
        <v>32</v>
      </c>
      <c r="G43" s="34">
        <f t="shared" si="1"/>
        <v>32</v>
      </c>
      <c r="H43" s="34">
        <f t="shared" si="1"/>
        <v>32</v>
      </c>
      <c r="I43" s="34">
        <f t="shared" si="1"/>
        <v>32</v>
      </c>
      <c r="J43" s="34">
        <f t="shared" si="1"/>
        <v>32</v>
      </c>
      <c r="K43" s="34">
        <f t="shared" si="1"/>
        <v>32</v>
      </c>
      <c r="L43" s="34">
        <f t="shared" si="1"/>
        <v>32</v>
      </c>
      <c r="M43" s="34">
        <f t="shared" si="1"/>
        <v>32</v>
      </c>
      <c r="N43" s="34">
        <f t="shared" si="1"/>
        <v>32</v>
      </c>
      <c r="O43" s="34">
        <f t="shared" si="1"/>
        <v>32</v>
      </c>
      <c r="P43" s="34">
        <f t="shared" si="1"/>
        <v>32</v>
      </c>
      <c r="Q43" s="34">
        <f t="shared" si="1"/>
        <v>32</v>
      </c>
      <c r="R43" s="34">
        <f t="shared" si="1"/>
        <v>32</v>
      </c>
      <c r="S43" s="34">
        <f t="shared" si="1"/>
        <v>32</v>
      </c>
      <c r="T43" s="34">
        <f t="shared" si="1"/>
        <v>32</v>
      </c>
      <c r="U43" s="34">
        <f t="shared" si="1"/>
        <v>32</v>
      </c>
      <c r="V43" s="34">
        <f t="shared" si="1"/>
        <v>32</v>
      </c>
      <c r="W43" s="34">
        <f t="shared" si="1"/>
        <v>32</v>
      </c>
      <c r="X43" s="34">
        <f t="shared" si="1"/>
        <v>32</v>
      </c>
      <c r="Y43" s="109"/>
      <c r="Z43" s="110"/>
      <c r="AA43" s="111"/>
      <c r="AC43" s="35">
        <f t="shared" si="2"/>
        <v>1.505149978319906</v>
      </c>
    </row>
    <row r="44" spans="1:29" ht="14.25" customHeight="1" x14ac:dyDescent="0.15">
      <c r="C44" s="36" t="s">
        <v>39</v>
      </c>
      <c r="D44" s="37">
        <f t="shared" si="3"/>
        <v>6.4</v>
      </c>
      <c r="E44" s="37">
        <f t="shared" si="1"/>
        <v>6.4</v>
      </c>
      <c r="F44" s="37">
        <f t="shared" si="1"/>
        <v>6.4</v>
      </c>
      <c r="G44" s="37">
        <f t="shared" si="1"/>
        <v>6.4</v>
      </c>
      <c r="H44" s="37">
        <f t="shared" si="1"/>
        <v>6.4</v>
      </c>
      <c r="I44" s="37">
        <f t="shared" si="1"/>
        <v>6.4</v>
      </c>
      <c r="J44" s="37">
        <f t="shared" si="1"/>
        <v>6.4</v>
      </c>
      <c r="K44" s="37">
        <f t="shared" si="1"/>
        <v>6.4</v>
      </c>
      <c r="L44" s="37">
        <f t="shared" si="1"/>
        <v>6.4</v>
      </c>
      <c r="M44" s="37">
        <f t="shared" si="1"/>
        <v>6.4</v>
      </c>
      <c r="N44" s="37">
        <f t="shared" si="1"/>
        <v>6.4</v>
      </c>
      <c r="O44" s="37">
        <f t="shared" si="1"/>
        <v>6.4</v>
      </c>
      <c r="P44" s="37">
        <f t="shared" si="1"/>
        <v>6.4</v>
      </c>
      <c r="Q44" s="37">
        <f t="shared" si="1"/>
        <v>6.4</v>
      </c>
      <c r="R44" s="37">
        <f t="shared" si="1"/>
        <v>6.4</v>
      </c>
      <c r="S44" s="37">
        <f t="shared" si="1"/>
        <v>6.4</v>
      </c>
      <c r="T44" s="37">
        <f t="shared" si="1"/>
        <v>6.4</v>
      </c>
      <c r="U44" s="37">
        <f t="shared" si="1"/>
        <v>6.4</v>
      </c>
      <c r="V44" s="37">
        <f t="shared" si="1"/>
        <v>6.4</v>
      </c>
      <c r="W44" s="37">
        <f t="shared" si="1"/>
        <v>6.4</v>
      </c>
      <c r="X44" s="37">
        <f t="shared" si="1"/>
        <v>6.4</v>
      </c>
      <c r="Y44" s="109"/>
      <c r="Z44" s="110"/>
      <c r="AA44" s="111"/>
      <c r="AC44" s="35">
        <f t="shared" si="2"/>
        <v>0.80617997398388719</v>
      </c>
    </row>
    <row r="45" spans="1:29" ht="14.25" customHeight="1" x14ac:dyDescent="0.15">
      <c r="C45" s="36" t="s">
        <v>40</v>
      </c>
      <c r="D45" s="37">
        <f t="shared" si="3"/>
        <v>1.28</v>
      </c>
      <c r="E45" s="37">
        <f t="shared" si="1"/>
        <v>1.28</v>
      </c>
      <c r="F45" s="37">
        <f t="shared" si="1"/>
        <v>1.28</v>
      </c>
      <c r="G45" s="37">
        <f t="shared" si="1"/>
        <v>1.28</v>
      </c>
      <c r="H45" s="37">
        <f t="shared" si="1"/>
        <v>1.28</v>
      </c>
      <c r="I45" s="37">
        <f t="shared" si="1"/>
        <v>1.28</v>
      </c>
      <c r="J45" s="37">
        <f t="shared" si="1"/>
        <v>1.28</v>
      </c>
      <c r="K45" s="37">
        <f t="shared" si="1"/>
        <v>1.28</v>
      </c>
      <c r="L45" s="37">
        <f t="shared" si="1"/>
        <v>1.28</v>
      </c>
      <c r="M45" s="37">
        <f t="shared" si="1"/>
        <v>1.28</v>
      </c>
      <c r="N45" s="37">
        <f t="shared" si="1"/>
        <v>1.28</v>
      </c>
      <c r="O45" s="37">
        <f t="shared" si="1"/>
        <v>1.28</v>
      </c>
      <c r="P45" s="37">
        <f t="shared" si="1"/>
        <v>1.28</v>
      </c>
      <c r="Q45" s="37">
        <f t="shared" si="1"/>
        <v>1.28</v>
      </c>
      <c r="R45" s="37">
        <f t="shared" si="1"/>
        <v>1.28</v>
      </c>
      <c r="S45" s="37">
        <f t="shared" si="1"/>
        <v>1.28</v>
      </c>
      <c r="T45" s="37">
        <f t="shared" si="1"/>
        <v>1.28</v>
      </c>
      <c r="U45" s="37">
        <f t="shared" si="1"/>
        <v>1.28</v>
      </c>
      <c r="V45" s="37">
        <f t="shared" si="1"/>
        <v>1.28</v>
      </c>
      <c r="W45" s="37">
        <f t="shared" si="1"/>
        <v>1.28</v>
      </c>
      <c r="X45" s="37">
        <f t="shared" si="1"/>
        <v>1.28</v>
      </c>
      <c r="Y45" s="109"/>
      <c r="Z45" s="110"/>
      <c r="AA45" s="111"/>
      <c r="AC45" s="35">
        <f t="shared" si="2"/>
        <v>0.10720996964786837</v>
      </c>
    </row>
    <row r="46" spans="1:29" ht="14.25" customHeight="1" x14ac:dyDescent="0.15">
      <c r="C46" s="36" t="s">
        <v>41</v>
      </c>
      <c r="D46" s="38">
        <f t="shared" si="3"/>
        <v>0.25600000000000001</v>
      </c>
      <c r="E46" s="38">
        <f t="shared" si="1"/>
        <v>0.25600000000000001</v>
      </c>
      <c r="F46" s="38">
        <f t="shared" si="1"/>
        <v>0.25600000000000001</v>
      </c>
      <c r="G46" s="38">
        <f t="shared" si="1"/>
        <v>0.25600000000000001</v>
      </c>
      <c r="H46" s="38">
        <f t="shared" si="1"/>
        <v>0.25600000000000001</v>
      </c>
      <c r="I46" s="38">
        <f t="shared" si="1"/>
        <v>0.25600000000000001</v>
      </c>
      <c r="J46" s="38">
        <f t="shared" si="1"/>
        <v>0.25600000000000001</v>
      </c>
      <c r="K46" s="38">
        <f t="shared" si="1"/>
        <v>0.25600000000000001</v>
      </c>
      <c r="L46" s="38">
        <f t="shared" si="1"/>
        <v>0.25600000000000001</v>
      </c>
      <c r="M46" s="38">
        <f t="shared" si="1"/>
        <v>0.25600000000000001</v>
      </c>
      <c r="N46" s="38">
        <f t="shared" si="1"/>
        <v>0.25600000000000001</v>
      </c>
      <c r="O46" s="38">
        <f t="shared" si="1"/>
        <v>0.25600000000000001</v>
      </c>
      <c r="P46" s="38">
        <f t="shared" si="1"/>
        <v>0.25600000000000001</v>
      </c>
      <c r="Q46" s="38">
        <f t="shared" si="1"/>
        <v>0.25600000000000001</v>
      </c>
      <c r="R46" s="38">
        <f t="shared" si="1"/>
        <v>0.25600000000000001</v>
      </c>
      <c r="S46" s="38">
        <f t="shared" si="1"/>
        <v>0.25600000000000001</v>
      </c>
      <c r="T46" s="38">
        <f t="shared" si="1"/>
        <v>0.25600000000000001</v>
      </c>
      <c r="U46" s="38">
        <f t="shared" si="1"/>
        <v>0.25600000000000001</v>
      </c>
      <c r="V46" s="38">
        <f t="shared" si="1"/>
        <v>0.25600000000000001</v>
      </c>
      <c r="W46" s="38">
        <f t="shared" si="1"/>
        <v>0.25600000000000001</v>
      </c>
      <c r="X46" s="38">
        <f t="shared" si="1"/>
        <v>0.25600000000000001</v>
      </c>
      <c r="Y46" s="109"/>
      <c r="Z46" s="110"/>
      <c r="AA46" s="111"/>
      <c r="AC46" s="35">
        <f t="shared" si="2"/>
        <v>-0.59176003468815042</v>
      </c>
    </row>
    <row r="47" spans="1:29" ht="14.25" customHeight="1" x14ac:dyDescent="0.15">
      <c r="C47" s="36" t="s">
        <v>42</v>
      </c>
      <c r="D47" s="38">
        <f t="shared" si="3"/>
        <v>5.1200000000000002E-2</v>
      </c>
      <c r="E47" s="38">
        <f t="shared" si="1"/>
        <v>5.1200000000000002E-2</v>
      </c>
      <c r="F47" s="38">
        <f t="shared" si="1"/>
        <v>5.1200000000000002E-2</v>
      </c>
      <c r="G47" s="38">
        <f t="shared" si="1"/>
        <v>5.1200000000000002E-2</v>
      </c>
      <c r="H47" s="38">
        <f t="shared" si="1"/>
        <v>5.1200000000000002E-2</v>
      </c>
      <c r="I47" s="38">
        <f t="shared" si="1"/>
        <v>5.1200000000000002E-2</v>
      </c>
      <c r="J47" s="38">
        <f t="shared" si="1"/>
        <v>5.1200000000000002E-2</v>
      </c>
      <c r="K47" s="38">
        <f t="shared" si="1"/>
        <v>5.1200000000000002E-2</v>
      </c>
      <c r="L47" s="38">
        <f t="shared" si="1"/>
        <v>5.1200000000000002E-2</v>
      </c>
      <c r="M47" s="38">
        <f t="shared" si="1"/>
        <v>5.1200000000000002E-2</v>
      </c>
      <c r="N47" s="38">
        <f t="shared" si="1"/>
        <v>5.1200000000000002E-2</v>
      </c>
      <c r="O47" s="38">
        <f t="shared" si="1"/>
        <v>5.1200000000000002E-2</v>
      </c>
      <c r="P47" s="38">
        <f t="shared" si="1"/>
        <v>5.1200000000000002E-2</v>
      </c>
      <c r="Q47" s="38">
        <f t="shared" si="1"/>
        <v>5.1200000000000002E-2</v>
      </c>
      <c r="R47" s="38">
        <f t="shared" si="1"/>
        <v>5.1200000000000002E-2</v>
      </c>
      <c r="S47" s="38">
        <f t="shared" si="1"/>
        <v>5.1200000000000002E-2</v>
      </c>
      <c r="T47" s="38">
        <f t="shared" si="1"/>
        <v>5.1200000000000002E-2</v>
      </c>
      <c r="U47" s="38">
        <f t="shared" si="1"/>
        <v>5.1200000000000002E-2</v>
      </c>
      <c r="V47" s="38">
        <f t="shared" si="1"/>
        <v>5.1200000000000002E-2</v>
      </c>
      <c r="W47" s="38">
        <f t="shared" si="1"/>
        <v>5.1200000000000002E-2</v>
      </c>
      <c r="X47" s="38">
        <f t="shared" si="1"/>
        <v>5.1200000000000002E-2</v>
      </c>
      <c r="Y47" s="109"/>
      <c r="Z47" s="110"/>
      <c r="AA47" s="111"/>
      <c r="AC47" s="35">
        <f t="shared" si="2"/>
        <v>-1.2907300390241692</v>
      </c>
    </row>
    <row r="48" spans="1:29" ht="14.25" customHeight="1" x14ac:dyDescent="0.15">
      <c r="C48" s="36" t="s">
        <v>43</v>
      </c>
      <c r="D48" s="38">
        <f t="shared" si="3"/>
        <v>1.0240000000000001E-2</v>
      </c>
      <c r="E48" s="38">
        <f t="shared" si="1"/>
        <v>1.0240000000000001E-2</v>
      </c>
      <c r="F48" s="38">
        <f t="shared" si="1"/>
        <v>1.0240000000000001E-2</v>
      </c>
      <c r="G48" s="38">
        <f t="shared" si="1"/>
        <v>1.0240000000000001E-2</v>
      </c>
      <c r="H48" s="38">
        <f t="shared" si="1"/>
        <v>1.0240000000000001E-2</v>
      </c>
      <c r="I48" s="38">
        <f t="shared" si="1"/>
        <v>1.0240000000000001E-2</v>
      </c>
      <c r="J48" s="38">
        <f t="shared" si="1"/>
        <v>1.0240000000000001E-2</v>
      </c>
      <c r="K48" s="38">
        <f t="shared" si="1"/>
        <v>1.0240000000000001E-2</v>
      </c>
      <c r="L48" s="38">
        <f t="shared" si="1"/>
        <v>1.0240000000000001E-2</v>
      </c>
      <c r="M48" s="38">
        <f t="shared" si="1"/>
        <v>1.0240000000000001E-2</v>
      </c>
      <c r="N48" s="38">
        <f t="shared" si="1"/>
        <v>1.0240000000000001E-2</v>
      </c>
      <c r="O48" s="38">
        <f t="shared" si="1"/>
        <v>1.0240000000000001E-2</v>
      </c>
      <c r="P48" s="38">
        <f t="shared" si="1"/>
        <v>1.0240000000000001E-2</v>
      </c>
      <c r="Q48" s="38">
        <f t="shared" si="1"/>
        <v>1.0240000000000001E-2</v>
      </c>
      <c r="R48" s="38">
        <f t="shared" si="1"/>
        <v>1.0240000000000001E-2</v>
      </c>
      <c r="S48" s="38">
        <f t="shared" si="1"/>
        <v>1.0240000000000001E-2</v>
      </c>
      <c r="T48" s="38">
        <f t="shared" si="1"/>
        <v>1.0240000000000001E-2</v>
      </c>
      <c r="U48" s="38">
        <f t="shared" si="1"/>
        <v>1.0240000000000001E-2</v>
      </c>
      <c r="V48" s="38">
        <f t="shared" si="1"/>
        <v>1.0240000000000001E-2</v>
      </c>
      <c r="W48" s="38">
        <f t="shared" si="1"/>
        <v>1.0240000000000001E-2</v>
      </c>
      <c r="X48" s="38">
        <f t="shared" si="1"/>
        <v>1.0240000000000001E-2</v>
      </c>
      <c r="Y48" s="109"/>
      <c r="Z48" s="110"/>
      <c r="AA48" s="111"/>
      <c r="AC48" s="35">
        <f t="shared" si="2"/>
        <v>-1.9897000433601879</v>
      </c>
    </row>
    <row r="49" spans="2:29" ht="14.25" customHeight="1" x14ac:dyDescent="0.15">
      <c r="C49" s="36" t="s">
        <v>44</v>
      </c>
      <c r="D49" s="38">
        <f t="shared" si="3"/>
        <v>2.0480000000000003E-3</v>
      </c>
      <c r="E49" s="38">
        <f t="shared" si="1"/>
        <v>2.0480000000000003E-3</v>
      </c>
      <c r="F49" s="38">
        <f t="shared" si="1"/>
        <v>2.0480000000000003E-3</v>
      </c>
      <c r="G49" s="38">
        <f t="shared" si="1"/>
        <v>2.0480000000000003E-3</v>
      </c>
      <c r="H49" s="38">
        <f t="shared" si="1"/>
        <v>2.0480000000000003E-3</v>
      </c>
      <c r="I49" s="38">
        <f t="shared" si="1"/>
        <v>2.0480000000000003E-3</v>
      </c>
      <c r="J49" s="38">
        <f t="shared" si="1"/>
        <v>2.0480000000000003E-3</v>
      </c>
      <c r="K49" s="38">
        <f t="shared" si="1"/>
        <v>2.0480000000000003E-3</v>
      </c>
      <c r="L49" s="38">
        <f t="shared" si="1"/>
        <v>2.0480000000000003E-3</v>
      </c>
      <c r="M49" s="38">
        <f t="shared" si="1"/>
        <v>2.0480000000000003E-3</v>
      </c>
      <c r="N49" s="38">
        <f t="shared" si="1"/>
        <v>2.0480000000000003E-3</v>
      </c>
      <c r="O49" s="38">
        <f t="shared" si="1"/>
        <v>2.0480000000000003E-3</v>
      </c>
      <c r="P49" s="38">
        <f t="shared" si="1"/>
        <v>2.0480000000000003E-3</v>
      </c>
      <c r="Q49" s="38">
        <f t="shared" si="1"/>
        <v>2.0480000000000003E-3</v>
      </c>
      <c r="R49" s="38">
        <f t="shared" si="1"/>
        <v>2.0480000000000003E-3</v>
      </c>
      <c r="S49" s="38">
        <f t="shared" si="1"/>
        <v>2.0480000000000003E-3</v>
      </c>
      <c r="T49" s="38">
        <f t="shared" si="1"/>
        <v>2.0480000000000003E-3</v>
      </c>
      <c r="U49" s="38">
        <f t="shared" si="1"/>
        <v>2.0480000000000003E-3</v>
      </c>
      <c r="V49" s="38">
        <f t="shared" si="1"/>
        <v>2.0480000000000003E-3</v>
      </c>
      <c r="W49" s="38">
        <f t="shared" si="1"/>
        <v>2.0480000000000003E-3</v>
      </c>
      <c r="X49" s="38">
        <f t="shared" si="1"/>
        <v>2.0480000000000003E-3</v>
      </c>
      <c r="Y49" s="109"/>
      <c r="Z49" s="110"/>
      <c r="AA49" s="111"/>
      <c r="AC49" s="35">
        <f t="shared" si="2"/>
        <v>-2.6886700476962067</v>
      </c>
    </row>
    <row r="50" spans="2:29" ht="14.25" customHeight="1" x14ac:dyDescent="0.15">
      <c r="C50" s="36" t="s">
        <v>45</v>
      </c>
      <c r="D50" s="38">
        <f t="shared" si="3"/>
        <v>4.0960000000000009E-4</v>
      </c>
      <c r="E50" s="38">
        <f t="shared" si="1"/>
        <v>4.0960000000000009E-4</v>
      </c>
      <c r="F50" s="38">
        <f t="shared" si="1"/>
        <v>4.0960000000000009E-4</v>
      </c>
      <c r="G50" s="38">
        <f t="shared" si="1"/>
        <v>4.0960000000000009E-4</v>
      </c>
      <c r="H50" s="38">
        <f t="shared" si="1"/>
        <v>4.0960000000000009E-4</v>
      </c>
      <c r="I50" s="38">
        <f t="shared" si="1"/>
        <v>4.0960000000000009E-4</v>
      </c>
      <c r="J50" s="38">
        <f t="shared" si="1"/>
        <v>4.0960000000000009E-4</v>
      </c>
      <c r="K50" s="38">
        <f t="shared" si="1"/>
        <v>4.0960000000000009E-4</v>
      </c>
      <c r="L50" s="38">
        <f t="shared" si="1"/>
        <v>4.0960000000000009E-4</v>
      </c>
      <c r="M50" s="38">
        <f t="shared" si="1"/>
        <v>4.0960000000000009E-4</v>
      </c>
      <c r="N50" s="38">
        <f t="shared" si="1"/>
        <v>4.0960000000000009E-4</v>
      </c>
      <c r="O50" s="38">
        <f t="shared" si="1"/>
        <v>4.0960000000000009E-4</v>
      </c>
      <c r="P50" s="38">
        <f t="shared" si="1"/>
        <v>4.0960000000000009E-4</v>
      </c>
      <c r="Q50" s="38">
        <f t="shared" si="1"/>
        <v>4.0960000000000009E-4</v>
      </c>
      <c r="R50" s="38">
        <f t="shared" si="1"/>
        <v>4.0960000000000009E-4</v>
      </c>
      <c r="S50" s="38">
        <f t="shared" si="1"/>
        <v>4.0960000000000009E-4</v>
      </c>
      <c r="T50" s="38">
        <f t="shared" si="1"/>
        <v>4.0960000000000009E-4</v>
      </c>
      <c r="U50" s="38">
        <f t="shared" si="1"/>
        <v>4.0960000000000009E-4</v>
      </c>
      <c r="V50" s="38">
        <f t="shared" si="1"/>
        <v>4.0960000000000009E-4</v>
      </c>
      <c r="W50" s="38">
        <f t="shared" si="1"/>
        <v>4.0960000000000009E-4</v>
      </c>
      <c r="X50" s="38">
        <f t="shared" si="1"/>
        <v>4.0960000000000009E-4</v>
      </c>
      <c r="Y50" s="112"/>
      <c r="Z50" s="113"/>
      <c r="AA50" s="114"/>
      <c r="AC50" s="35">
        <f t="shared" si="2"/>
        <v>-3.3876400520322254</v>
      </c>
    </row>
    <row r="51" spans="2:29" ht="14.25" customHeight="1" x14ac:dyDescent="0.15">
      <c r="C51" s="36" t="s">
        <v>46</v>
      </c>
      <c r="D51" s="92" t="s">
        <v>47</v>
      </c>
      <c r="E51" s="93"/>
      <c r="F51" s="93"/>
      <c r="G51" s="93"/>
      <c r="H51" s="93"/>
      <c r="I51" s="93"/>
      <c r="J51" s="93"/>
      <c r="K51" s="93"/>
      <c r="L51" s="93"/>
      <c r="M51" s="93"/>
      <c r="N51" s="93"/>
      <c r="O51" s="94"/>
      <c r="P51" s="89"/>
      <c r="Q51" s="89"/>
      <c r="R51" s="89"/>
      <c r="S51" s="89"/>
      <c r="T51" s="89"/>
      <c r="U51" s="89"/>
      <c r="V51" s="89"/>
      <c r="W51" s="89"/>
      <c r="X51" s="89"/>
      <c r="Y51" s="89"/>
      <c r="Z51" s="89"/>
      <c r="AA51" s="89"/>
      <c r="AC51" s="35"/>
    </row>
    <row r="52" spans="2:29" ht="14.25" customHeight="1" x14ac:dyDescent="0.15">
      <c r="C52" s="36" t="s">
        <v>48</v>
      </c>
      <c r="D52" s="91"/>
      <c r="E52" s="90"/>
      <c r="F52" s="90"/>
      <c r="G52" s="90"/>
      <c r="H52" s="90"/>
      <c r="I52" s="90"/>
      <c r="J52" s="90"/>
      <c r="K52" s="90"/>
      <c r="L52" s="90"/>
      <c r="M52" s="90"/>
      <c r="N52" s="90"/>
      <c r="O52" s="95"/>
      <c r="P52" s="89"/>
      <c r="Q52" s="89"/>
      <c r="R52" s="89"/>
      <c r="S52" s="89"/>
      <c r="T52" s="89"/>
      <c r="U52" s="89"/>
      <c r="V52" s="89"/>
      <c r="W52" s="89"/>
      <c r="X52" s="89"/>
      <c r="Y52" s="89"/>
      <c r="Z52" s="89"/>
      <c r="AA52" s="89"/>
      <c r="AC52" s="35"/>
    </row>
    <row r="53" spans="2:29" ht="14.25" customHeight="1" x14ac:dyDescent="0.15">
      <c r="C53" s="39" t="s">
        <v>49</v>
      </c>
      <c r="D53" s="96"/>
      <c r="E53" s="97"/>
      <c r="F53" s="97"/>
      <c r="G53" s="97"/>
      <c r="H53" s="97"/>
      <c r="I53" s="97"/>
      <c r="J53" s="97"/>
      <c r="K53" s="97"/>
      <c r="L53" s="97"/>
      <c r="M53" s="97"/>
      <c r="N53" s="97"/>
      <c r="O53" s="98"/>
      <c r="P53" s="40"/>
      <c r="Q53" s="40"/>
      <c r="R53" s="40"/>
      <c r="S53" s="40"/>
      <c r="T53" s="40"/>
      <c r="U53" s="40"/>
      <c r="V53" s="40"/>
      <c r="W53" s="40"/>
      <c r="X53" s="40"/>
      <c r="Y53" s="40"/>
      <c r="Z53" s="40"/>
      <c r="AA53" s="40"/>
    </row>
    <row r="54" spans="2:29" ht="14.25" customHeight="1" x14ac:dyDescent="0.15">
      <c r="C54" s="39" t="s">
        <v>50</v>
      </c>
      <c r="D54" s="70"/>
      <c r="E54" s="60"/>
      <c r="F54" s="60"/>
      <c r="G54" s="60"/>
      <c r="H54" s="60"/>
      <c r="I54" s="60"/>
      <c r="J54" s="60"/>
      <c r="K54" s="60"/>
      <c r="L54" s="60"/>
      <c r="M54" s="60"/>
      <c r="N54" s="60"/>
      <c r="O54" s="60"/>
      <c r="P54" s="40"/>
      <c r="Q54" s="40"/>
      <c r="R54" s="40"/>
      <c r="S54" s="40"/>
      <c r="T54" s="40"/>
      <c r="U54" s="40"/>
      <c r="V54" s="40"/>
      <c r="W54" s="40"/>
      <c r="X54" s="40"/>
      <c r="Y54" s="40"/>
      <c r="Z54" s="40"/>
      <c r="AA54" s="40"/>
    </row>
    <row r="55" spans="2:29" ht="14.25" customHeight="1" x14ac:dyDescent="0.15">
      <c r="C55" s="4"/>
    </row>
    <row r="56" spans="2:29" ht="14.25" customHeight="1" x14ac:dyDescent="0.15">
      <c r="C56" s="4"/>
    </row>
    <row r="57" spans="2:29" ht="14.25" customHeight="1" thickBot="1" x14ac:dyDescent="0.2">
      <c r="C57" s="4"/>
      <c r="D57" s="4"/>
      <c r="E57" s="4"/>
      <c r="F57" s="4"/>
      <c r="G57" s="4"/>
    </row>
    <row r="58" spans="2:29" ht="14.25" customHeight="1" x14ac:dyDescent="0.15">
      <c r="C58" s="4" t="s">
        <v>51</v>
      </c>
      <c r="D58" s="4" t="s">
        <v>52</v>
      </c>
      <c r="E58" s="4"/>
      <c r="F58" s="4"/>
      <c r="H58" s="43" t="s">
        <v>54</v>
      </c>
      <c r="I58" s="44"/>
      <c r="J58" s="44" t="s">
        <v>55</v>
      </c>
      <c r="K58" s="44"/>
      <c r="L58" s="44"/>
      <c r="M58" s="44"/>
      <c r="N58" s="45"/>
    </row>
    <row r="59" spans="2:29" ht="14.25" customHeight="1" x14ac:dyDescent="0.15">
      <c r="B59" s="41" t="s">
        <v>53</v>
      </c>
      <c r="C59" s="42">
        <v>25</v>
      </c>
      <c r="D59" s="4">
        <v>25</v>
      </c>
      <c r="E59" s="73" t="s">
        <v>76</v>
      </c>
      <c r="H59" s="46" t="s">
        <v>57</v>
      </c>
      <c r="J59" s="4" t="s">
        <v>58</v>
      </c>
      <c r="L59" s="4" t="s">
        <v>83</v>
      </c>
      <c r="N59" s="47"/>
    </row>
    <row r="60" spans="2:29" ht="14.25" customHeight="1" x14ac:dyDescent="0.15">
      <c r="B60" s="41" t="s">
        <v>56</v>
      </c>
      <c r="C60" s="42">
        <v>1</v>
      </c>
      <c r="D60" s="4">
        <v>1</v>
      </c>
      <c r="E60" s="42"/>
      <c r="H60" s="48">
        <v>15</v>
      </c>
      <c r="I60" s="4" t="s">
        <v>60</v>
      </c>
      <c r="J60" s="76">
        <v>150</v>
      </c>
      <c r="L60" s="4" t="s">
        <v>82</v>
      </c>
      <c r="N60" s="47"/>
    </row>
    <row r="61" spans="2:29" ht="14.25" customHeight="1" x14ac:dyDescent="0.15">
      <c r="B61" s="41" t="s">
        <v>59</v>
      </c>
      <c r="C61" s="42">
        <v>3</v>
      </c>
      <c r="D61" s="4">
        <v>3</v>
      </c>
      <c r="E61" s="42"/>
      <c r="H61" s="49"/>
      <c r="J61" s="4"/>
      <c r="L61" s="4">
        <f>J60/N62</f>
        <v>30</v>
      </c>
      <c r="M61" s="1" t="s">
        <v>62</v>
      </c>
      <c r="N61" s="47"/>
    </row>
    <row r="62" spans="2:29" ht="14.25" customHeight="1" x14ac:dyDescent="0.15">
      <c r="B62" s="41" t="s">
        <v>61</v>
      </c>
      <c r="C62" s="42">
        <v>1</v>
      </c>
      <c r="D62" s="42">
        <v>1</v>
      </c>
      <c r="E62" s="42"/>
      <c r="H62" s="48">
        <f>H60/$N$62</f>
        <v>3</v>
      </c>
      <c r="J62" s="76">
        <v>120</v>
      </c>
      <c r="L62" s="25"/>
      <c r="M62" s="7" t="str">
        <f>CONCATENATE("divide by ")</f>
        <v xml:space="preserve">divide by </v>
      </c>
      <c r="N62" s="77">
        <v>5</v>
      </c>
    </row>
    <row r="63" spans="2:29" ht="14.25" customHeight="1" x14ac:dyDescent="0.15">
      <c r="B63" s="41" t="s">
        <v>63</v>
      </c>
      <c r="C63" s="42">
        <f>C59*C60*C61*C62</f>
        <v>75</v>
      </c>
      <c r="D63" s="42">
        <f>D59*D60*D61*D62</f>
        <v>75</v>
      </c>
      <c r="E63" s="42"/>
      <c r="H63" s="48">
        <f>H62/$N$62</f>
        <v>0.6</v>
      </c>
      <c r="J63" s="4">
        <f t="shared" ref="J63:J64" si="4">J62</f>
        <v>120</v>
      </c>
      <c r="L63" s="25"/>
      <c r="N63" s="47"/>
    </row>
    <row r="64" spans="2:29" ht="14.25" customHeight="1" x14ac:dyDescent="0.15">
      <c r="B64" s="41" t="s">
        <v>64</v>
      </c>
      <c r="C64" s="42">
        <f>C9+C59</f>
        <v>50</v>
      </c>
      <c r="D64" s="42">
        <f>C9+D59</f>
        <v>50</v>
      </c>
      <c r="E64" s="42"/>
      <c r="H64" s="48">
        <f>H63/$N$62</f>
        <v>0.12</v>
      </c>
      <c r="J64" s="4">
        <f t="shared" si="4"/>
        <v>120</v>
      </c>
      <c r="L64" s="25"/>
      <c r="M64" s="51"/>
      <c r="N64" s="47"/>
    </row>
    <row r="65" spans="1:17" ht="14.25" customHeight="1" x14ac:dyDescent="0.15">
      <c r="B65" s="50" t="s">
        <v>65</v>
      </c>
      <c r="C65" s="42"/>
      <c r="D65" s="74">
        <v>20</v>
      </c>
      <c r="E65" s="42"/>
      <c r="H65" s="48">
        <f>H64/$N$62</f>
        <v>2.4E-2</v>
      </c>
      <c r="J65" s="4">
        <f t="shared" ref="J65:J71" si="5">J63</f>
        <v>120</v>
      </c>
      <c r="L65" s="25"/>
      <c r="N65" s="47"/>
    </row>
    <row r="66" spans="1:17" ht="14.25" customHeight="1" x14ac:dyDescent="0.15">
      <c r="B66" s="50" t="s">
        <v>66</v>
      </c>
      <c r="C66" s="42"/>
      <c r="D66" s="42">
        <f>D65*D64/D59</f>
        <v>40</v>
      </c>
      <c r="E66" s="42"/>
      <c r="H66" s="48">
        <f>H65/N62</f>
        <v>4.8000000000000004E-3</v>
      </c>
      <c r="J66" s="4">
        <f t="shared" si="5"/>
        <v>120</v>
      </c>
      <c r="L66" s="25"/>
      <c r="N66" s="47"/>
    </row>
    <row r="67" spans="1:17" ht="14.25" customHeight="1" x14ac:dyDescent="0.15">
      <c r="B67" s="50" t="s">
        <v>67</v>
      </c>
      <c r="C67" s="42">
        <f>D67</f>
        <v>150</v>
      </c>
      <c r="D67" s="52">
        <f>J60</f>
        <v>150</v>
      </c>
      <c r="E67" s="42"/>
      <c r="H67" s="48">
        <f>H66/N62</f>
        <v>9.6000000000000013E-4</v>
      </c>
      <c r="J67" s="4">
        <f t="shared" si="5"/>
        <v>120</v>
      </c>
      <c r="N67" s="47"/>
    </row>
    <row r="68" spans="1:17" ht="14.25" customHeight="1" x14ac:dyDescent="0.15">
      <c r="B68" s="50" t="s">
        <v>68</v>
      </c>
      <c r="C68" s="42"/>
      <c r="D68" s="74">
        <v>10000</v>
      </c>
      <c r="E68" s="42"/>
      <c r="H68" s="48">
        <f>H67/N62</f>
        <v>1.9200000000000003E-4</v>
      </c>
      <c r="J68" s="4">
        <f t="shared" si="5"/>
        <v>120</v>
      </c>
      <c r="N68" s="47"/>
    </row>
    <row r="69" spans="1:17" ht="14.25" customHeight="1" x14ac:dyDescent="0.15">
      <c r="B69" s="50" t="s">
        <v>69</v>
      </c>
      <c r="C69" s="53">
        <f>D69</f>
        <v>0.6</v>
      </c>
      <c r="D69" s="53">
        <f>D67/D68*D66</f>
        <v>0.6</v>
      </c>
      <c r="E69" s="52"/>
      <c r="H69" s="48">
        <f>H68/N62</f>
        <v>3.8400000000000005E-5</v>
      </c>
      <c r="J69" s="4">
        <f t="shared" si="5"/>
        <v>120</v>
      </c>
      <c r="N69" s="47"/>
      <c r="Q69" s="54"/>
    </row>
    <row r="70" spans="1:17" ht="14.25" customHeight="1" x14ac:dyDescent="0.15">
      <c r="B70" s="50" t="s">
        <v>70</v>
      </c>
      <c r="C70" s="53">
        <f>D70</f>
        <v>149.4</v>
      </c>
      <c r="D70" s="53">
        <f>D67-D69</f>
        <v>149.4</v>
      </c>
      <c r="E70" s="52"/>
      <c r="H70" s="48">
        <f>H69/N62</f>
        <v>7.680000000000001E-6</v>
      </c>
      <c r="J70" s="4">
        <f t="shared" si="5"/>
        <v>120</v>
      </c>
      <c r="N70" s="47"/>
    </row>
    <row r="71" spans="1:17" ht="14.25" customHeight="1" thickBot="1" x14ac:dyDescent="0.2">
      <c r="B71" s="7" t="s">
        <v>71</v>
      </c>
      <c r="C71" s="55">
        <f>C69/C67*C59/C64</f>
        <v>2E-3</v>
      </c>
      <c r="D71" s="55">
        <f>D69/D67*D59/D64</f>
        <v>2E-3</v>
      </c>
      <c r="E71" s="72" t="s">
        <v>75</v>
      </c>
      <c r="H71" s="56">
        <f>H70/N62</f>
        <v>1.5360000000000002E-6</v>
      </c>
      <c r="I71" s="57"/>
      <c r="J71" s="58">
        <f t="shared" si="5"/>
        <v>120</v>
      </c>
      <c r="K71" s="57"/>
      <c r="L71" s="57"/>
      <c r="M71" s="57"/>
      <c r="N71" s="59"/>
      <c r="P71" s="54"/>
    </row>
    <row r="72" spans="1:17" ht="14.25" customHeight="1" x14ac:dyDescent="0.15">
      <c r="C72" s="4"/>
      <c r="D72" s="4"/>
      <c r="E72" s="4"/>
    </row>
    <row r="73" spans="1:17" ht="14.25" customHeight="1" x14ac:dyDescent="0.15">
      <c r="C73" s="4"/>
      <c r="D73" s="4"/>
      <c r="E73" s="4"/>
      <c r="F73" s="4"/>
      <c r="H73" s="4"/>
    </row>
    <row r="74" spans="1:17" ht="14.25" customHeight="1" x14ac:dyDescent="0.15">
      <c r="A74" s="2">
        <f>A32+1</f>
        <v>45614</v>
      </c>
      <c r="B74" s="3" t="s">
        <v>102</v>
      </c>
      <c r="C74" s="4"/>
      <c r="D74" s="4"/>
      <c r="E74" s="4"/>
      <c r="F74" s="4"/>
      <c r="H74" s="4"/>
    </row>
    <row r="75" spans="1:17" ht="14.25" customHeight="1" x14ac:dyDescent="0.15">
      <c r="A75" s="2"/>
      <c r="B75" s="3"/>
      <c r="C75" s="4"/>
      <c r="D75" s="4"/>
      <c r="E75" s="4"/>
      <c r="F75" s="4"/>
      <c r="H75" s="4"/>
    </row>
    <row r="76" spans="1:17" ht="14.25" customHeight="1" x14ac:dyDescent="0.15">
      <c r="C76" s="25" t="s">
        <v>103</v>
      </c>
      <c r="D76" s="4"/>
      <c r="E76" s="4"/>
      <c r="F76" s="4"/>
      <c r="H76" s="4"/>
    </row>
    <row r="77" spans="1:17" ht="14.25" customHeight="1" x14ac:dyDescent="0.15">
      <c r="C77" s="4"/>
      <c r="D77" s="26" t="s">
        <v>104</v>
      </c>
      <c r="E77" s="4"/>
      <c r="F77" s="4"/>
      <c r="H77" s="4"/>
    </row>
    <row r="78" spans="1:17" ht="14.25" customHeight="1" x14ac:dyDescent="0.15">
      <c r="C78" s="4"/>
      <c r="D78" s="26" t="s">
        <v>110</v>
      </c>
      <c r="F78" s="4"/>
      <c r="H78" s="4"/>
    </row>
    <row r="79" spans="1:17" ht="14.25" customHeight="1" x14ac:dyDescent="0.15">
      <c r="C79" s="25" t="s">
        <v>105</v>
      </c>
      <c r="D79" s="26"/>
      <c r="F79" s="4"/>
      <c r="H79" s="4"/>
    </row>
    <row r="80" spans="1:17" ht="14.25" customHeight="1" x14ac:dyDescent="0.15">
      <c r="C80" s="25"/>
      <c r="D80" s="26"/>
      <c r="E80" s="4"/>
    </row>
    <row r="81" spans="1:27" ht="14.25" customHeight="1" x14ac:dyDescent="0.15">
      <c r="D81" s="99" t="s">
        <v>106</v>
      </c>
      <c r="E81" s="100" t="s">
        <v>107</v>
      </c>
      <c r="F81" s="100" t="s">
        <v>108</v>
      </c>
      <c r="G81" s="101" t="s">
        <v>109</v>
      </c>
      <c r="H81" s="60"/>
      <c r="I81" s="60"/>
      <c r="J81" s="60"/>
      <c r="K81" s="60"/>
      <c r="L81" s="60"/>
      <c r="M81" s="60"/>
      <c r="N81" s="60"/>
      <c r="O81" s="60"/>
      <c r="P81" s="60"/>
      <c r="Q81" s="60"/>
      <c r="R81" s="60"/>
      <c r="S81" s="83"/>
      <c r="T81" s="83"/>
      <c r="U81" s="83"/>
      <c r="V81" s="83"/>
      <c r="W81" s="83"/>
      <c r="X81" s="83"/>
      <c r="Y81" s="83"/>
      <c r="Z81" s="83"/>
      <c r="AA81" s="83"/>
    </row>
    <row r="82" spans="1:27" ht="14.25" customHeight="1" x14ac:dyDescent="0.15">
      <c r="C82" s="4"/>
      <c r="D82" s="102">
        <v>50</v>
      </c>
      <c r="E82" s="103">
        <f>400</f>
        <v>400</v>
      </c>
      <c r="F82" s="103">
        <f>D82*E82</f>
        <v>20000</v>
      </c>
      <c r="G82" s="104">
        <f>F82/1000</f>
        <v>20</v>
      </c>
      <c r="H82" s="61"/>
      <c r="I82" s="61"/>
      <c r="J82" s="61"/>
      <c r="K82" s="61"/>
      <c r="L82" s="61"/>
      <c r="M82" s="61"/>
      <c r="N82" s="61"/>
      <c r="O82" s="61"/>
      <c r="P82" s="61"/>
      <c r="Q82" s="61"/>
      <c r="R82" s="61"/>
      <c r="S82" s="61"/>
      <c r="T82" s="61"/>
      <c r="U82" s="61"/>
      <c r="V82" s="61"/>
      <c r="W82" s="61"/>
      <c r="X82" s="61"/>
      <c r="Y82" s="61"/>
      <c r="Z82" s="61"/>
      <c r="AA82" s="61"/>
    </row>
    <row r="83" spans="1:27" ht="14.25" customHeight="1" x14ac:dyDescent="0.2">
      <c r="B83" s="3"/>
      <c r="D83" s="26"/>
      <c r="E83" s="62"/>
      <c r="F83" s="62"/>
      <c r="G83" s="62"/>
      <c r="H83" s="62"/>
      <c r="I83" s="62"/>
      <c r="J83" s="62"/>
      <c r="K83" s="62"/>
      <c r="L83" s="62"/>
      <c r="M83" s="62"/>
      <c r="N83" s="62"/>
      <c r="O83" s="62"/>
      <c r="P83" s="62"/>
      <c r="Q83" s="62"/>
      <c r="R83" s="62"/>
      <c r="S83" s="63"/>
      <c r="T83" s="63"/>
      <c r="U83" s="63"/>
      <c r="V83" s="62"/>
      <c r="W83" s="62"/>
      <c r="X83" s="62"/>
      <c r="Y83" s="62"/>
      <c r="Z83" s="62"/>
      <c r="AA83" s="62"/>
    </row>
    <row r="84" spans="1:27" ht="14.25" customHeight="1" x14ac:dyDescent="0.2">
      <c r="B84" s="3"/>
      <c r="C84" s="25" t="s">
        <v>111</v>
      </c>
      <c r="D84" s="64"/>
      <c r="E84" s="62"/>
      <c r="F84" s="62"/>
      <c r="G84" s="62"/>
      <c r="H84" s="62"/>
      <c r="I84" s="62"/>
      <c r="J84" s="62"/>
      <c r="K84" s="62"/>
      <c r="L84" s="62"/>
      <c r="M84" s="62"/>
      <c r="N84" s="62"/>
      <c r="O84" s="62"/>
      <c r="P84" s="62"/>
      <c r="Q84" s="62"/>
      <c r="R84" s="62"/>
      <c r="S84" s="63"/>
      <c r="T84" s="63"/>
      <c r="U84" s="63"/>
      <c r="V84" s="62"/>
      <c r="W84" s="62"/>
      <c r="X84" s="62"/>
      <c r="Y84" s="62"/>
      <c r="Z84" s="62"/>
      <c r="AA84" s="62"/>
    </row>
    <row r="85" spans="1:27" ht="14.25" customHeight="1" x14ac:dyDescent="0.2">
      <c r="B85" s="3"/>
      <c r="E85" s="62"/>
      <c r="F85" s="62"/>
      <c r="G85" s="62"/>
      <c r="H85" s="62"/>
      <c r="I85" s="62"/>
      <c r="J85" s="62"/>
      <c r="K85" s="62"/>
      <c r="L85" s="62"/>
      <c r="M85" s="62"/>
      <c r="N85" s="62"/>
      <c r="O85" s="62"/>
      <c r="P85" s="62"/>
      <c r="Q85" s="62"/>
      <c r="R85" s="62"/>
      <c r="S85" s="63"/>
      <c r="T85" s="63"/>
      <c r="U85" s="63"/>
      <c r="V85" s="62"/>
      <c r="W85" s="62"/>
      <c r="X85" s="62"/>
      <c r="Y85" s="62"/>
      <c r="Z85" s="62"/>
      <c r="AA85" s="62"/>
    </row>
    <row r="86" spans="1:27" ht="14.25" customHeight="1" x14ac:dyDescent="0.2">
      <c r="B86" s="3"/>
      <c r="C86" s="25" t="s">
        <v>112</v>
      </c>
      <c r="E86" s="62"/>
      <c r="F86" s="62"/>
      <c r="G86" s="62"/>
      <c r="H86" s="62"/>
      <c r="I86" s="62"/>
      <c r="J86" s="62"/>
      <c r="K86" s="62"/>
      <c r="L86" s="62"/>
      <c r="M86" s="62"/>
      <c r="N86" s="62"/>
      <c r="O86" s="62"/>
      <c r="P86" s="62"/>
      <c r="Q86" s="62"/>
      <c r="R86" s="62"/>
      <c r="S86" s="63"/>
      <c r="T86" s="63"/>
      <c r="U86" s="63"/>
      <c r="V86" s="62"/>
      <c r="W86" s="62"/>
      <c r="X86" s="62"/>
      <c r="Y86" s="62"/>
      <c r="Z86" s="62"/>
      <c r="AA86" s="62"/>
    </row>
    <row r="87" spans="1:27" ht="14.25" customHeight="1" x14ac:dyDescent="0.2">
      <c r="B87" s="3"/>
      <c r="C87" s="4"/>
      <c r="D87" s="78" t="s">
        <v>121</v>
      </c>
      <c r="E87" s="62"/>
      <c r="F87" s="62"/>
      <c r="G87" s="62"/>
      <c r="H87" s="62"/>
      <c r="I87" s="62"/>
      <c r="J87" s="62"/>
      <c r="K87" s="62"/>
      <c r="L87" s="62"/>
      <c r="M87" s="62"/>
      <c r="N87" s="62"/>
      <c r="O87" s="62"/>
      <c r="P87" s="62"/>
      <c r="Q87" s="62"/>
      <c r="R87" s="62"/>
      <c r="S87" s="63"/>
      <c r="T87" s="63"/>
      <c r="U87" s="63"/>
      <c r="V87" s="62"/>
      <c r="W87" s="62"/>
      <c r="X87" s="62"/>
      <c r="Y87" s="62"/>
      <c r="Z87" s="62"/>
      <c r="AA87" s="62"/>
    </row>
    <row r="88" spans="1:27" ht="14.25" customHeight="1" x14ac:dyDescent="0.2">
      <c r="B88" s="3"/>
      <c r="C88" s="25" t="s">
        <v>113</v>
      </c>
      <c r="D88" s="78"/>
      <c r="E88" s="62"/>
      <c r="F88" s="62"/>
      <c r="G88" s="62"/>
      <c r="H88" s="62"/>
      <c r="I88" s="62"/>
      <c r="J88" s="62"/>
      <c r="K88" s="62"/>
      <c r="L88" s="62"/>
      <c r="M88" s="62"/>
      <c r="N88" s="62"/>
      <c r="O88" s="62"/>
      <c r="P88" s="62"/>
      <c r="Q88" s="62"/>
      <c r="R88" s="62"/>
      <c r="S88" s="63"/>
      <c r="T88" s="63"/>
      <c r="U88" s="63"/>
      <c r="V88" s="62"/>
      <c r="W88" s="62"/>
      <c r="X88" s="62"/>
      <c r="Y88" s="62"/>
      <c r="Z88" s="62"/>
      <c r="AA88" s="62"/>
    </row>
    <row r="89" spans="1:27" ht="14.25" customHeight="1" x14ac:dyDescent="0.2">
      <c r="B89" s="3"/>
      <c r="C89" s="4"/>
      <c r="D89" s="78" t="s">
        <v>122</v>
      </c>
      <c r="E89" s="62"/>
      <c r="F89" s="62"/>
      <c r="G89" s="62"/>
      <c r="H89" s="62"/>
      <c r="I89" s="62"/>
      <c r="J89" s="62"/>
      <c r="K89" s="62"/>
      <c r="L89" s="62"/>
      <c r="M89" s="62"/>
      <c r="N89" s="62"/>
      <c r="O89" s="62"/>
      <c r="P89" s="62"/>
      <c r="Q89" s="62"/>
      <c r="R89" s="62"/>
      <c r="S89" s="63"/>
      <c r="T89" s="63"/>
      <c r="U89" s="63"/>
      <c r="V89" s="62"/>
      <c r="W89" s="62"/>
      <c r="X89" s="62"/>
      <c r="Y89" s="62"/>
      <c r="Z89" s="62"/>
      <c r="AA89" s="62"/>
    </row>
    <row r="90" spans="1:27" ht="14.25" customHeight="1" x14ac:dyDescent="0.2">
      <c r="B90" s="3"/>
      <c r="C90" s="25" t="s">
        <v>114</v>
      </c>
      <c r="E90" s="62"/>
      <c r="F90" s="62"/>
      <c r="G90" s="62"/>
      <c r="H90" s="62"/>
      <c r="I90" s="62"/>
      <c r="J90" s="62"/>
      <c r="K90" s="62"/>
      <c r="L90" s="62"/>
      <c r="M90" s="62"/>
      <c r="N90" s="62"/>
      <c r="O90" s="62"/>
      <c r="P90" s="62"/>
      <c r="Q90" s="62"/>
      <c r="R90" s="62"/>
      <c r="S90" s="63"/>
      <c r="T90" s="63"/>
      <c r="U90" s="63"/>
      <c r="V90" s="62"/>
      <c r="W90" s="62"/>
      <c r="X90" s="62"/>
      <c r="Y90" s="62"/>
      <c r="Z90" s="62"/>
      <c r="AA90" s="62"/>
    </row>
    <row r="91" spans="1:27" ht="14.25" customHeight="1" x14ac:dyDescent="0.2">
      <c r="B91" s="3"/>
      <c r="C91" s="25"/>
      <c r="D91" s="78" t="s">
        <v>115</v>
      </c>
      <c r="E91" s="62"/>
      <c r="F91" s="62"/>
      <c r="G91" s="62"/>
      <c r="H91" s="62"/>
      <c r="I91" s="62"/>
      <c r="J91" s="62"/>
      <c r="K91" s="62"/>
      <c r="L91" s="62"/>
      <c r="M91" s="62"/>
      <c r="N91" s="62"/>
      <c r="O91" s="62"/>
      <c r="P91" s="62"/>
      <c r="Q91" s="62"/>
      <c r="R91" s="62"/>
      <c r="S91" s="63"/>
      <c r="T91" s="63"/>
      <c r="U91" s="63"/>
      <c r="V91" s="62"/>
      <c r="W91" s="62"/>
      <c r="X91" s="62"/>
      <c r="Y91" s="62"/>
      <c r="Z91" s="62"/>
      <c r="AA91" s="62"/>
    </row>
    <row r="92" spans="1:27" ht="14.25" customHeight="1" x14ac:dyDescent="0.2">
      <c r="B92" s="3"/>
      <c r="C92" s="25" t="s">
        <v>116</v>
      </c>
      <c r="E92" s="62"/>
      <c r="F92" s="62"/>
      <c r="G92" s="62"/>
      <c r="H92" s="62"/>
      <c r="I92" s="62"/>
      <c r="J92" s="62"/>
      <c r="K92" s="62"/>
      <c r="L92" s="62"/>
      <c r="M92" s="62"/>
      <c r="N92" s="62"/>
      <c r="O92" s="62"/>
      <c r="P92" s="62"/>
      <c r="Q92" s="62"/>
      <c r="R92" s="62"/>
      <c r="S92" s="63"/>
      <c r="T92" s="63"/>
      <c r="U92" s="63"/>
      <c r="V92" s="62"/>
      <c r="W92" s="62"/>
      <c r="X92" s="62"/>
      <c r="Y92" s="62"/>
      <c r="Z92" s="62"/>
      <c r="AA92" s="62"/>
    </row>
    <row r="93" spans="1:27" ht="14.25" customHeight="1" x14ac:dyDescent="0.2">
      <c r="A93" s="2"/>
      <c r="E93" s="62"/>
      <c r="F93" s="62"/>
      <c r="G93" s="62"/>
      <c r="H93" s="62"/>
      <c r="I93" s="62"/>
      <c r="J93" s="62"/>
      <c r="K93" s="62"/>
      <c r="L93" s="62"/>
      <c r="M93" s="62"/>
      <c r="N93" s="62"/>
      <c r="O93" s="62"/>
      <c r="P93" s="62"/>
      <c r="Q93" s="62"/>
      <c r="R93" s="62"/>
      <c r="S93" s="63"/>
      <c r="T93" s="63"/>
      <c r="U93" s="63"/>
      <c r="V93" s="62"/>
      <c r="W93" s="62"/>
      <c r="X93" s="62"/>
      <c r="Y93" s="62"/>
      <c r="Z93" s="62"/>
      <c r="AA93" s="62"/>
    </row>
    <row r="94" spans="1:27" ht="14.25" customHeight="1" x14ac:dyDescent="0.2">
      <c r="A94" s="2"/>
      <c r="B94" s="3"/>
      <c r="C94" s="25" t="s">
        <v>117</v>
      </c>
      <c r="E94" s="62"/>
      <c r="F94" s="62"/>
      <c r="G94" s="62"/>
      <c r="H94" s="62"/>
      <c r="I94" s="62"/>
      <c r="J94" s="62"/>
      <c r="K94" s="62"/>
      <c r="L94" s="62"/>
      <c r="M94" s="62"/>
      <c r="N94" s="62"/>
      <c r="O94" s="62"/>
      <c r="P94" s="62"/>
      <c r="Q94" s="62"/>
      <c r="R94" s="62"/>
      <c r="S94" s="63"/>
      <c r="T94" s="63"/>
      <c r="U94" s="63"/>
      <c r="V94" s="62"/>
      <c r="W94" s="62"/>
      <c r="X94" s="62"/>
      <c r="Y94" s="62"/>
      <c r="Z94" s="62"/>
      <c r="AA94" s="62"/>
    </row>
    <row r="95" spans="1:27" ht="14.25" customHeight="1" x14ac:dyDescent="0.2">
      <c r="C95" s="1" t="s">
        <v>125</v>
      </c>
      <c r="D95" s="4"/>
      <c r="F95" s="62"/>
      <c r="G95" s="62"/>
      <c r="H95" s="62"/>
      <c r="I95" s="62"/>
      <c r="J95" s="62"/>
      <c r="K95" s="62"/>
      <c r="L95" s="62"/>
      <c r="M95" s="62"/>
      <c r="N95" s="62"/>
      <c r="O95" s="62"/>
      <c r="P95" s="62"/>
      <c r="Q95" s="62"/>
      <c r="R95" s="62"/>
      <c r="S95" s="62"/>
      <c r="T95" s="62"/>
      <c r="U95" s="62"/>
      <c r="V95" s="62"/>
      <c r="W95" s="62"/>
      <c r="X95" s="62"/>
      <c r="Y95" s="62"/>
      <c r="Z95" s="62"/>
      <c r="AA95" s="62"/>
    </row>
    <row r="96" spans="1:27" ht="14.25" customHeight="1" x14ac:dyDescent="0.2">
      <c r="C96" s="25" t="s">
        <v>124</v>
      </c>
      <c r="D96" s="4"/>
      <c r="F96" s="62"/>
      <c r="G96" s="62"/>
      <c r="H96" s="62"/>
      <c r="I96" s="62"/>
      <c r="J96" s="62"/>
      <c r="K96" s="62"/>
      <c r="L96" s="62"/>
      <c r="M96" s="62"/>
      <c r="N96" s="62"/>
      <c r="O96" s="62"/>
      <c r="P96" s="62"/>
      <c r="Q96" s="62"/>
      <c r="R96" s="62"/>
      <c r="S96" s="62"/>
      <c r="T96" s="62"/>
      <c r="U96" s="62"/>
      <c r="V96" s="62"/>
      <c r="W96" s="62"/>
      <c r="X96" s="62"/>
      <c r="Y96" s="62"/>
      <c r="Z96" s="62"/>
      <c r="AA96" s="62"/>
    </row>
    <row r="97" spans="1:27" ht="14.25" customHeight="1" x14ac:dyDescent="0.2">
      <c r="F97" s="62"/>
      <c r="G97" s="62"/>
      <c r="H97" s="62"/>
      <c r="I97" s="62"/>
      <c r="J97" s="62"/>
      <c r="K97" s="62"/>
      <c r="L97" s="62"/>
      <c r="M97" s="62"/>
      <c r="N97" s="62"/>
      <c r="O97" s="62"/>
      <c r="P97" s="62"/>
      <c r="Q97" s="62"/>
      <c r="R97" s="62"/>
      <c r="S97" s="62"/>
      <c r="T97" s="62"/>
      <c r="U97" s="62"/>
      <c r="V97" s="62"/>
      <c r="W97" s="62"/>
      <c r="X97" s="62"/>
      <c r="Y97" s="62"/>
      <c r="Z97" s="62"/>
      <c r="AA97" s="62"/>
    </row>
    <row r="98" spans="1:27" ht="14.25" customHeight="1" x14ac:dyDescent="0.2">
      <c r="F98" s="62"/>
      <c r="G98" s="62"/>
      <c r="H98" s="62"/>
      <c r="I98" s="62"/>
      <c r="J98" s="62"/>
      <c r="K98" s="62"/>
      <c r="L98" s="62"/>
      <c r="M98" s="62"/>
      <c r="N98" s="62"/>
      <c r="O98" s="62"/>
      <c r="P98" s="62"/>
      <c r="Q98" s="62"/>
      <c r="R98" s="62"/>
      <c r="S98" s="62"/>
      <c r="T98" s="62"/>
      <c r="U98" s="62"/>
      <c r="V98" s="62"/>
      <c r="W98" s="62"/>
      <c r="X98" s="62"/>
      <c r="Y98" s="62"/>
      <c r="Z98" s="62"/>
      <c r="AA98" s="62"/>
    </row>
    <row r="99" spans="1:27" ht="14.25" customHeight="1" x14ac:dyDescent="0.2">
      <c r="F99" s="62"/>
      <c r="G99" s="62"/>
      <c r="H99" s="62"/>
      <c r="I99" s="62"/>
      <c r="J99" s="62"/>
      <c r="K99" s="62"/>
      <c r="L99" s="62"/>
      <c r="M99" s="62"/>
      <c r="N99" s="62"/>
      <c r="O99" s="62"/>
      <c r="P99" s="62"/>
      <c r="Q99" s="62"/>
      <c r="R99" s="62"/>
      <c r="S99" s="62"/>
      <c r="T99" s="62"/>
      <c r="U99" s="62"/>
      <c r="V99" s="62"/>
      <c r="W99" s="62"/>
      <c r="X99" s="62"/>
      <c r="Y99" s="62"/>
      <c r="Z99" s="62"/>
      <c r="AA99" s="62"/>
    </row>
    <row r="100" spans="1:27" ht="14.25" customHeight="1" x14ac:dyDescent="0.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spans="1:27" ht="14.25" customHeight="1" x14ac:dyDescent="0.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4.25" customHeight="1" x14ac:dyDescent="0.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spans="1:27" ht="14.25" customHeight="1" x14ac:dyDescent="0.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4.25" customHeight="1" x14ac:dyDescent="0.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spans="1:27" ht="14.25" customHeight="1" x14ac:dyDescent="0.2">
      <c r="A105" s="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4.25" customHeight="1" x14ac:dyDescent="0.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spans="1:27" ht="14.25" customHeight="1" x14ac:dyDescent="0.2">
      <c r="E107" s="79"/>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4.25" customHeight="1" x14ac:dyDescent="0.15">
      <c r="B108" s="3" t="s">
        <v>72</v>
      </c>
      <c r="D108" s="65"/>
      <c r="E108" s="4"/>
      <c r="F108" s="4"/>
      <c r="G108" s="4"/>
    </row>
    <row r="109" spans="1:27" ht="14.25" customHeight="1" x14ac:dyDescent="0.15">
      <c r="F109" s="11"/>
      <c r="G109" s="11"/>
      <c r="H109" s="11"/>
      <c r="I109" s="11"/>
      <c r="J109" s="11"/>
      <c r="K109" s="11"/>
      <c r="L109" s="11"/>
      <c r="M109" s="21"/>
    </row>
    <row r="110" spans="1:27" ht="14.25" customHeight="1" x14ac:dyDescent="0.15">
      <c r="C110" s="1" t="s">
        <v>80</v>
      </c>
      <c r="F110" s="11"/>
      <c r="G110" s="11"/>
      <c r="H110" s="11"/>
      <c r="I110" s="11"/>
      <c r="J110" s="11"/>
      <c r="K110" s="11"/>
      <c r="L110" s="11"/>
      <c r="M110" s="21"/>
    </row>
    <row r="111" spans="1:27" ht="14.25" customHeight="1" x14ac:dyDescent="0.15">
      <c r="D111" s="1" t="s">
        <v>126</v>
      </c>
      <c r="F111" s="4"/>
      <c r="G111" s="11"/>
      <c r="H111" s="11"/>
      <c r="I111" s="11"/>
      <c r="J111" s="11"/>
      <c r="K111" s="11"/>
      <c r="L111" s="11"/>
      <c r="M111" s="21"/>
    </row>
    <row r="112" spans="1:27" ht="14.25" customHeight="1" x14ac:dyDescent="0.15">
      <c r="C112" s="25"/>
      <c r="E112" s="1" t="s">
        <v>127</v>
      </c>
      <c r="G112" s="11"/>
      <c r="H112" s="11"/>
      <c r="I112" s="11"/>
      <c r="J112" s="11"/>
      <c r="K112" s="11"/>
      <c r="L112" s="11"/>
      <c r="M112" s="21"/>
    </row>
    <row r="113" spans="3:12" ht="14.25" customHeight="1" x14ac:dyDescent="0.15">
      <c r="E113" s="1" t="s">
        <v>129</v>
      </c>
      <c r="G113" s="11"/>
      <c r="H113" s="11"/>
      <c r="I113" s="11"/>
      <c r="J113" s="11"/>
      <c r="K113" s="11"/>
      <c r="L113" s="11"/>
    </row>
    <row r="114" spans="3:12" ht="14.25" customHeight="1" x14ac:dyDescent="0.15">
      <c r="F114" s="78" t="s">
        <v>81</v>
      </c>
      <c r="G114" s="11"/>
      <c r="H114" s="11"/>
      <c r="I114" s="11"/>
      <c r="J114" s="11"/>
      <c r="K114" s="11"/>
      <c r="L114" s="11"/>
    </row>
    <row r="115" spans="3:12" ht="14.25" customHeight="1" x14ac:dyDescent="0.15">
      <c r="E115" s="1" t="s">
        <v>84</v>
      </c>
      <c r="G115" s="11"/>
      <c r="H115" s="11"/>
      <c r="I115" s="11"/>
      <c r="J115" s="11"/>
      <c r="K115" s="11"/>
      <c r="L115" s="11"/>
    </row>
    <row r="116" spans="3:12" ht="14.25" customHeight="1" x14ac:dyDescent="0.15">
      <c r="F116" s="78" t="s">
        <v>86</v>
      </c>
      <c r="G116" s="11"/>
      <c r="H116" s="11"/>
      <c r="I116" s="11"/>
      <c r="J116" s="11"/>
      <c r="K116" s="11"/>
      <c r="L116" s="11"/>
    </row>
    <row r="117" spans="3:12" ht="14.25" customHeight="1" x14ac:dyDescent="0.15">
      <c r="F117" s="26" t="s">
        <v>92</v>
      </c>
      <c r="G117" s="11"/>
      <c r="H117" s="11"/>
      <c r="I117" s="11"/>
      <c r="J117" s="11"/>
      <c r="K117" s="11"/>
      <c r="L117" s="11"/>
    </row>
    <row r="118" spans="3:12" ht="14.25" customHeight="1" x14ac:dyDescent="0.15">
      <c r="E118" s="25"/>
      <c r="G118" s="4"/>
    </row>
    <row r="119" spans="3:12" ht="14.25" customHeight="1" x14ac:dyDescent="0.15">
      <c r="D119" s="1" t="s">
        <v>85</v>
      </c>
      <c r="G119" s="4"/>
    </row>
    <row r="120" spans="3:12" ht="14.25" customHeight="1" x14ac:dyDescent="0.15">
      <c r="D120" s="66"/>
      <c r="E120" s="25" t="s">
        <v>87</v>
      </c>
      <c r="F120" s="4"/>
      <c r="G120" s="4"/>
    </row>
    <row r="121" spans="3:12" ht="14.25" customHeight="1" x14ac:dyDescent="0.15">
      <c r="D121" s="65"/>
      <c r="E121" s="25" t="s">
        <v>88</v>
      </c>
      <c r="F121" s="4"/>
      <c r="G121" s="4"/>
    </row>
    <row r="122" spans="3:12" ht="14.25" customHeight="1" x14ac:dyDescent="0.15">
      <c r="D122" s="65"/>
      <c r="E122" s="65" t="s">
        <v>89</v>
      </c>
      <c r="F122" s="4"/>
      <c r="G122" s="4"/>
    </row>
    <row r="123" spans="3:12" ht="14.25" customHeight="1" x14ac:dyDescent="0.15">
      <c r="E123" s="65" t="s">
        <v>128</v>
      </c>
      <c r="F123" s="4"/>
      <c r="G123" s="4"/>
    </row>
    <row r="124" spans="3:12" ht="14.25" customHeight="1" x14ac:dyDescent="0.15">
      <c r="G124" s="4"/>
    </row>
    <row r="125" spans="3:12" ht="14.25" customHeight="1" x14ac:dyDescent="0.15">
      <c r="C125" s="4"/>
      <c r="D125" s="66" t="s">
        <v>90</v>
      </c>
      <c r="G125" s="4"/>
    </row>
    <row r="126" spans="3:12" ht="14.25" customHeight="1" x14ac:dyDescent="0.15">
      <c r="C126" s="4"/>
      <c r="D126" s="66" t="s">
        <v>91</v>
      </c>
      <c r="G126" s="4"/>
    </row>
    <row r="127" spans="3:12" ht="14.25" customHeight="1" x14ac:dyDescent="0.15">
      <c r="C127" s="4"/>
      <c r="G127" s="4"/>
    </row>
    <row r="128" spans="3:12" ht="14.25" customHeight="1" x14ac:dyDescent="0.15">
      <c r="C128" s="4"/>
      <c r="G128" s="4"/>
    </row>
    <row r="129" spans="3:7" ht="14.25" customHeight="1" x14ac:dyDescent="0.15">
      <c r="C129" s="4"/>
      <c r="G129" s="4"/>
    </row>
    <row r="130" spans="3:7" ht="14.25" customHeight="1" x14ac:dyDescent="0.15">
      <c r="C130" s="4"/>
      <c r="G130" s="4"/>
    </row>
    <row r="131" spans="3:7" ht="14.25" customHeight="1" x14ac:dyDescent="0.15">
      <c r="C131" s="4"/>
      <c r="G131" s="4"/>
    </row>
    <row r="132" spans="3:7" ht="14.25" customHeight="1" x14ac:dyDescent="0.15">
      <c r="C132" s="4"/>
      <c r="E132" s="65"/>
      <c r="F132" s="4"/>
      <c r="G132" s="4"/>
    </row>
    <row r="133" spans="3:7" ht="14.25" customHeight="1" x14ac:dyDescent="0.15">
      <c r="C133" s="4"/>
      <c r="F133" s="4"/>
      <c r="G133" s="4"/>
    </row>
    <row r="134" spans="3:7" ht="14.25" customHeight="1" x14ac:dyDescent="0.2">
      <c r="C134" s="4"/>
      <c r="E134" s="62"/>
      <c r="F134" s="4"/>
      <c r="G134" s="4"/>
    </row>
    <row r="135" spans="3:7" ht="14.25" customHeight="1" x14ac:dyDescent="0.15">
      <c r="C135" s="4"/>
      <c r="E135" s="65"/>
      <c r="F135" s="4"/>
      <c r="G135" s="4"/>
    </row>
    <row r="136" spans="3:7" ht="14.25" customHeight="1" x14ac:dyDescent="0.15">
      <c r="C136" s="4"/>
      <c r="E136" s="66"/>
      <c r="F136" s="4"/>
      <c r="G136" s="4"/>
    </row>
    <row r="137" spans="3:7" ht="14.25" customHeight="1" x14ac:dyDescent="0.2">
      <c r="C137" s="4"/>
      <c r="E137" s="62"/>
      <c r="F137" s="4"/>
      <c r="G137" s="4"/>
    </row>
    <row r="138" spans="3:7" ht="14.25" customHeight="1" x14ac:dyDescent="0.2">
      <c r="C138" s="4"/>
      <c r="E138" s="62"/>
      <c r="F138" s="4"/>
      <c r="G138" s="4"/>
    </row>
    <row r="139" spans="3:7" ht="14.25" customHeight="1" x14ac:dyDescent="0.15">
      <c r="C139" s="4"/>
      <c r="D139" s="4"/>
      <c r="E139" s="4"/>
      <c r="F139" s="4"/>
      <c r="G139" s="4"/>
    </row>
    <row r="140" spans="3:7" ht="14.25" customHeight="1" x14ac:dyDescent="0.15">
      <c r="C140" s="4"/>
      <c r="D140" s="4"/>
      <c r="E140" s="25"/>
      <c r="F140" s="4"/>
      <c r="G140" s="4"/>
    </row>
    <row r="141" spans="3:7" ht="14.25" customHeight="1" x14ac:dyDescent="0.15">
      <c r="C141" s="4"/>
      <c r="D141" s="4"/>
      <c r="E141" s="4"/>
      <c r="F141" s="4"/>
      <c r="G141" s="4"/>
    </row>
    <row r="142" spans="3:7" ht="14.25" customHeight="1" x14ac:dyDescent="0.15">
      <c r="C142" s="4"/>
      <c r="D142" s="4"/>
      <c r="E142" s="4"/>
      <c r="F142" s="4"/>
      <c r="G142" s="4"/>
    </row>
    <row r="143" spans="3:7" ht="14.25" customHeight="1" x14ac:dyDescent="0.15">
      <c r="C143" s="4"/>
      <c r="D143" s="4"/>
      <c r="E143" s="4"/>
      <c r="F143" s="4"/>
      <c r="G143" s="4"/>
    </row>
    <row r="144" spans="3:7" ht="14.25" customHeight="1" x14ac:dyDescent="0.15">
      <c r="C144" s="4"/>
      <c r="D144" s="4"/>
      <c r="E144" s="4"/>
      <c r="F144" s="4"/>
      <c r="G144" s="4"/>
    </row>
    <row r="145" spans="3:7" ht="14.25" customHeight="1" x14ac:dyDescent="0.15">
      <c r="C145" s="4"/>
      <c r="D145" s="4"/>
      <c r="E145" s="4"/>
      <c r="F145" s="4"/>
      <c r="G145" s="4"/>
    </row>
    <row r="146" spans="3:7" ht="14.25" customHeight="1" x14ac:dyDescent="0.15">
      <c r="C146" s="4"/>
      <c r="D146" s="4"/>
      <c r="E146" s="4"/>
      <c r="F146" s="4"/>
      <c r="G146" s="4"/>
    </row>
    <row r="147" spans="3:7" ht="14.25" customHeight="1" x14ac:dyDescent="0.15">
      <c r="C147" s="4"/>
      <c r="D147" s="4"/>
      <c r="E147" s="4"/>
      <c r="F147" s="4"/>
      <c r="G147" s="4"/>
    </row>
    <row r="148" spans="3:7" ht="14.25" customHeight="1" x14ac:dyDescent="0.15">
      <c r="C148" s="4"/>
      <c r="D148" s="4"/>
      <c r="E148" s="4"/>
      <c r="F148" s="4"/>
      <c r="G148" s="4"/>
    </row>
    <row r="149" spans="3:7" ht="14.25" customHeight="1" x14ac:dyDescent="0.15">
      <c r="C149" s="4"/>
      <c r="D149" s="4"/>
      <c r="E149" s="4"/>
      <c r="F149" s="4"/>
      <c r="G149" s="4"/>
    </row>
    <row r="150" spans="3:7" ht="14.25" customHeight="1" x14ac:dyDescent="0.15">
      <c r="C150" s="4"/>
      <c r="D150" s="4"/>
      <c r="E150" s="4"/>
      <c r="F150" s="4"/>
      <c r="G150" s="4"/>
    </row>
    <row r="151" spans="3:7" ht="14.25" customHeight="1" x14ac:dyDescent="0.15">
      <c r="C151" s="4"/>
      <c r="D151" s="4"/>
      <c r="E151" s="4"/>
      <c r="F151" s="4"/>
      <c r="G151" s="4"/>
    </row>
    <row r="152" spans="3:7" ht="14.25" customHeight="1" x14ac:dyDescent="0.15">
      <c r="C152" s="4"/>
      <c r="D152" s="4"/>
      <c r="E152" s="4"/>
      <c r="F152" s="4"/>
      <c r="G152" s="4"/>
    </row>
    <row r="153" spans="3:7" ht="14.25" customHeight="1" x14ac:dyDescent="0.15">
      <c r="C153" s="4"/>
      <c r="D153" s="4"/>
      <c r="E153" s="4"/>
      <c r="F153" s="4"/>
      <c r="G153" s="4"/>
    </row>
    <row r="154" spans="3:7" ht="14.25" customHeight="1" x14ac:dyDescent="0.15">
      <c r="C154" s="4"/>
      <c r="D154" s="4"/>
      <c r="E154" s="4"/>
      <c r="F154" s="4"/>
      <c r="G154" s="4"/>
    </row>
    <row r="155" spans="3:7" ht="14.25" customHeight="1" x14ac:dyDescent="0.15">
      <c r="C155" s="4"/>
      <c r="D155" s="4"/>
      <c r="E155" s="4"/>
      <c r="F155" s="4"/>
      <c r="G155" s="4"/>
    </row>
    <row r="156" spans="3:7" ht="14.25" customHeight="1" x14ac:dyDescent="0.15">
      <c r="C156" s="4"/>
      <c r="D156" s="4"/>
      <c r="E156" s="4"/>
      <c r="F156" s="4"/>
      <c r="G156" s="4"/>
    </row>
    <row r="157" spans="3:7" ht="14.25" customHeight="1" x14ac:dyDescent="0.15">
      <c r="C157" s="4"/>
      <c r="D157" s="4"/>
      <c r="E157" s="4"/>
      <c r="F157" s="4"/>
      <c r="G157" s="4"/>
    </row>
    <row r="158" spans="3:7" ht="14.25" customHeight="1" x14ac:dyDescent="0.15">
      <c r="C158" s="4"/>
      <c r="D158" s="4"/>
      <c r="E158" s="4"/>
      <c r="F158" s="4"/>
      <c r="G158" s="4"/>
    </row>
    <row r="159" spans="3:7" ht="14.25" customHeight="1" x14ac:dyDescent="0.15">
      <c r="C159" s="4"/>
      <c r="D159" s="4"/>
      <c r="E159" s="4"/>
      <c r="F159" s="4"/>
      <c r="G159" s="4"/>
    </row>
    <row r="160" spans="3:7" ht="14.25" customHeight="1" x14ac:dyDescent="0.15">
      <c r="C160" s="4"/>
      <c r="D160" s="4"/>
      <c r="E160" s="4"/>
      <c r="F160" s="4"/>
      <c r="G160" s="4"/>
    </row>
    <row r="161" spans="3:7" ht="14.25" customHeight="1" x14ac:dyDescent="0.15">
      <c r="C161" s="4"/>
      <c r="D161" s="4"/>
      <c r="E161" s="4"/>
      <c r="F161" s="4"/>
      <c r="G161" s="4"/>
    </row>
    <row r="162" spans="3:7" ht="14.25" customHeight="1" x14ac:dyDescent="0.15">
      <c r="C162" s="4"/>
      <c r="D162" s="4"/>
      <c r="E162" s="4"/>
      <c r="F162" s="4"/>
      <c r="G162" s="4"/>
    </row>
    <row r="163" spans="3:7" ht="14.25" customHeight="1" x14ac:dyDescent="0.15">
      <c r="C163" s="4"/>
      <c r="D163" s="4"/>
      <c r="E163" s="4"/>
      <c r="F163" s="4"/>
      <c r="G163" s="4"/>
    </row>
    <row r="164" spans="3:7" ht="14.25" customHeight="1" x14ac:dyDescent="0.15">
      <c r="C164" s="4"/>
      <c r="D164" s="4"/>
      <c r="E164" s="4"/>
      <c r="F164" s="4"/>
      <c r="G164" s="4"/>
    </row>
    <row r="165" spans="3:7" ht="14.25" customHeight="1" x14ac:dyDescent="0.15">
      <c r="C165" s="4"/>
      <c r="D165" s="4"/>
      <c r="E165" s="4"/>
      <c r="F165" s="4"/>
      <c r="G165" s="4"/>
    </row>
    <row r="166" spans="3:7" ht="14.25" customHeight="1" x14ac:dyDescent="0.15">
      <c r="C166" s="4"/>
      <c r="D166" s="4"/>
      <c r="E166" s="4"/>
      <c r="F166" s="4"/>
      <c r="G166" s="4"/>
    </row>
    <row r="167" spans="3:7" ht="14.25" customHeight="1" x14ac:dyDescent="0.15">
      <c r="C167" s="4"/>
      <c r="D167" s="4"/>
      <c r="E167" s="4"/>
      <c r="F167" s="4"/>
      <c r="G167" s="4"/>
    </row>
    <row r="168" spans="3:7" ht="14.25" customHeight="1" x14ac:dyDescent="0.15">
      <c r="C168" s="4"/>
      <c r="D168" s="4"/>
      <c r="E168" s="4"/>
      <c r="F168" s="4"/>
      <c r="G168" s="4"/>
    </row>
    <row r="169" spans="3:7" ht="14.25" customHeight="1" x14ac:dyDescent="0.15">
      <c r="C169" s="4"/>
      <c r="D169" s="4"/>
      <c r="E169" s="4"/>
      <c r="F169" s="4"/>
      <c r="G169" s="4"/>
    </row>
    <row r="170" spans="3:7" ht="14.25" customHeight="1" x14ac:dyDescent="0.15">
      <c r="C170" s="4"/>
      <c r="D170" s="4"/>
      <c r="E170" s="4"/>
      <c r="F170" s="4"/>
      <c r="G170" s="4"/>
    </row>
    <row r="171" spans="3:7" ht="14.25" customHeight="1" x14ac:dyDescent="0.15">
      <c r="C171" s="4"/>
      <c r="D171" s="4"/>
      <c r="E171" s="4"/>
      <c r="F171" s="4"/>
      <c r="G171" s="4"/>
    </row>
    <row r="172" spans="3:7" ht="14.25" customHeight="1" x14ac:dyDescent="0.15">
      <c r="C172" s="4"/>
      <c r="D172" s="4"/>
      <c r="E172" s="4"/>
      <c r="F172" s="4"/>
      <c r="G172" s="4"/>
    </row>
    <row r="173" spans="3:7" ht="14.25" customHeight="1" x14ac:dyDescent="0.15">
      <c r="C173" s="4"/>
      <c r="D173" s="4"/>
      <c r="E173" s="4"/>
      <c r="F173" s="4"/>
      <c r="G173" s="4"/>
    </row>
    <row r="174" spans="3:7" ht="14.25" customHeight="1" x14ac:dyDescent="0.15">
      <c r="C174" s="4"/>
      <c r="D174" s="4"/>
      <c r="E174" s="4"/>
      <c r="F174" s="4"/>
      <c r="G174" s="4"/>
    </row>
    <row r="175" spans="3:7" ht="14.25" customHeight="1" x14ac:dyDescent="0.15">
      <c r="C175" s="4"/>
      <c r="D175" s="4"/>
      <c r="E175" s="4"/>
      <c r="F175" s="4"/>
      <c r="G175" s="4"/>
    </row>
    <row r="176" spans="3:7" ht="14.25" customHeight="1" x14ac:dyDescent="0.15">
      <c r="C176" s="4"/>
      <c r="D176" s="4"/>
      <c r="E176" s="4"/>
      <c r="F176" s="4"/>
      <c r="G176" s="4"/>
    </row>
    <row r="177" spans="3:7" ht="14.25" customHeight="1" x14ac:dyDescent="0.15">
      <c r="C177" s="4"/>
      <c r="D177" s="4"/>
      <c r="E177" s="4"/>
      <c r="F177" s="4"/>
      <c r="G177" s="4"/>
    </row>
    <row r="178" spans="3:7" ht="14.25" customHeight="1" x14ac:dyDescent="0.15">
      <c r="C178" s="4"/>
      <c r="D178" s="4"/>
      <c r="E178" s="4"/>
      <c r="F178" s="4"/>
      <c r="G178" s="4"/>
    </row>
    <row r="179" spans="3:7" ht="14.25" customHeight="1" x14ac:dyDescent="0.15">
      <c r="C179" s="4"/>
      <c r="D179" s="4"/>
      <c r="E179" s="4"/>
      <c r="F179" s="4"/>
      <c r="G179" s="4"/>
    </row>
    <row r="180" spans="3:7" ht="14.25" customHeight="1" x14ac:dyDescent="0.15">
      <c r="C180" s="4"/>
      <c r="D180" s="4"/>
      <c r="E180" s="4"/>
      <c r="F180" s="4"/>
      <c r="G180" s="4"/>
    </row>
    <row r="181" spans="3:7" ht="14.25" customHeight="1" x14ac:dyDescent="0.15">
      <c r="C181" s="4"/>
      <c r="D181" s="4"/>
      <c r="E181" s="4"/>
      <c r="F181" s="4"/>
      <c r="G181" s="4"/>
    </row>
    <row r="182" spans="3:7" ht="14.25" customHeight="1" x14ac:dyDescent="0.15">
      <c r="C182" s="4"/>
      <c r="D182" s="4"/>
      <c r="E182" s="4"/>
      <c r="F182" s="4"/>
      <c r="G182" s="4"/>
    </row>
    <row r="183" spans="3:7" ht="14.25" customHeight="1" x14ac:dyDescent="0.15">
      <c r="C183" s="4"/>
      <c r="D183" s="4"/>
      <c r="E183" s="4"/>
      <c r="F183" s="4"/>
      <c r="G183" s="4"/>
    </row>
    <row r="184" spans="3:7" ht="14.25" customHeight="1" x14ac:dyDescent="0.15">
      <c r="C184" s="4"/>
      <c r="D184" s="4"/>
      <c r="E184" s="4"/>
      <c r="F184" s="4"/>
      <c r="G184" s="4"/>
    </row>
    <row r="185" spans="3:7" ht="14.25" customHeight="1" x14ac:dyDescent="0.15">
      <c r="C185" s="4"/>
      <c r="D185" s="4"/>
      <c r="E185" s="4"/>
      <c r="F185" s="4"/>
      <c r="G185" s="4"/>
    </row>
    <row r="186" spans="3:7" ht="14.25" customHeight="1" x14ac:dyDescent="0.15">
      <c r="C186" s="4"/>
      <c r="D186" s="4"/>
      <c r="E186" s="4"/>
      <c r="F186" s="4"/>
      <c r="G186" s="4"/>
    </row>
    <row r="187" spans="3:7" ht="14.25" customHeight="1" x14ac:dyDescent="0.15">
      <c r="C187" s="4"/>
      <c r="D187" s="4"/>
      <c r="E187" s="4"/>
      <c r="F187" s="4"/>
      <c r="G187" s="4"/>
    </row>
    <row r="188" spans="3:7" ht="14.25" customHeight="1" x14ac:dyDescent="0.15">
      <c r="C188" s="4"/>
      <c r="D188" s="4"/>
      <c r="E188" s="4"/>
      <c r="F188" s="4"/>
      <c r="G188" s="4"/>
    </row>
    <row r="189" spans="3:7" ht="14.25" customHeight="1" x14ac:dyDescent="0.15">
      <c r="C189" s="4"/>
      <c r="D189" s="4"/>
      <c r="E189" s="4"/>
      <c r="F189" s="4"/>
      <c r="G189" s="4"/>
    </row>
    <row r="190" spans="3:7" ht="14.25" customHeight="1" x14ac:dyDescent="0.15">
      <c r="C190" s="4"/>
      <c r="D190" s="4"/>
      <c r="E190" s="4"/>
      <c r="F190" s="4"/>
      <c r="G190" s="4"/>
    </row>
    <row r="191" spans="3:7" ht="14.25" customHeight="1" x14ac:dyDescent="0.15">
      <c r="C191" s="4"/>
      <c r="D191" s="4"/>
      <c r="E191" s="4"/>
      <c r="F191" s="4"/>
      <c r="G191" s="4"/>
    </row>
    <row r="192" spans="3:7" ht="14.25" customHeight="1" x14ac:dyDescent="0.15">
      <c r="C192" s="4"/>
      <c r="D192" s="4"/>
      <c r="E192" s="4"/>
      <c r="F192" s="4"/>
      <c r="G192" s="4"/>
    </row>
    <row r="193" spans="3:7" ht="14.25" customHeight="1" x14ac:dyDescent="0.15">
      <c r="C193" s="4"/>
      <c r="D193" s="4"/>
      <c r="E193" s="4"/>
      <c r="F193" s="4"/>
      <c r="G193" s="4"/>
    </row>
    <row r="194" spans="3:7" ht="14.25" customHeight="1" x14ac:dyDescent="0.15">
      <c r="C194" s="4"/>
      <c r="D194" s="4"/>
      <c r="E194" s="4"/>
      <c r="F194" s="4"/>
      <c r="G194" s="4"/>
    </row>
    <row r="195" spans="3:7" ht="14.25" customHeight="1" x14ac:dyDescent="0.15">
      <c r="C195" s="4"/>
      <c r="D195" s="4"/>
      <c r="E195" s="4"/>
      <c r="F195" s="4"/>
      <c r="G195" s="4"/>
    </row>
    <row r="196" spans="3:7" ht="14.25" customHeight="1" x14ac:dyDescent="0.15">
      <c r="C196" s="4"/>
      <c r="D196" s="4"/>
      <c r="E196" s="4"/>
      <c r="F196" s="4"/>
      <c r="G196" s="4"/>
    </row>
    <row r="197" spans="3:7" ht="14.25" customHeight="1" x14ac:dyDescent="0.15">
      <c r="C197" s="4"/>
      <c r="D197" s="4"/>
      <c r="E197" s="4"/>
      <c r="F197" s="4"/>
      <c r="G197" s="4"/>
    </row>
    <row r="198" spans="3:7" ht="14.25" customHeight="1" x14ac:dyDescent="0.15">
      <c r="C198" s="4"/>
      <c r="D198" s="4"/>
      <c r="E198" s="4"/>
      <c r="F198" s="4"/>
      <c r="G198" s="4"/>
    </row>
    <row r="199" spans="3:7" ht="14.25" customHeight="1" x14ac:dyDescent="0.15">
      <c r="C199" s="4"/>
      <c r="D199" s="4"/>
      <c r="E199" s="4"/>
      <c r="F199" s="4"/>
      <c r="G199" s="4"/>
    </row>
    <row r="200" spans="3:7" ht="14.25" customHeight="1" x14ac:dyDescent="0.15">
      <c r="C200" s="4"/>
      <c r="D200" s="4"/>
      <c r="E200" s="4"/>
      <c r="F200" s="4"/>
      <c r="G200" s="4"/>
    </row>
    <row r="201" spans="3:7" ht="14.25" customHeight="1" x14ac:dyDescent="0.15">
      <c r="C201" s="4"/>
      <c r="D201" s="4"/>
      <c r="E201" s="4"/>
      <c r="F201" s="4"/>
      <c r="G201" s="4"/>
    </row>
    <row r="202" spans="3:7" ht="14.25" customHeight="1" x14ac:dyDescent="0.15">
      <c r="C202" s="4"/>
      <c r="D202" s="4"/>
      <c r="E202" s="4"/>
      <c r="F202" s="4"/>
      <c r="G202" s="4"/>
    </row>
    <row r="203" spans="3:7" ht="14.25" customHeight="1" x14ac:dyDescent="0.15">
      <c r="C203" s="4"/>
      <c r="D203" s="4"/>
      <c r="E203" s="4"/>
      <c r="F203" s="4"/>
      <c r="G203" s="4"/>
    </row>
    <row r="204" spans="3:7" ht="14.25" customHeight="1" x14ac:dyDescent="0.15">
      <c r="C204" s="4"/>
      <c r="D204" s="4"/>
      <c r="E204" s="4"/>
      <c r="F204" s="4"/>
      <c r="G204" s="4"/>
    </row>
    <row r="205" spans="3:7" ht="14.25" customHeight="1" x14ac:dyDescent="0.15">
      <c r="C205" s="4"/>
      <c r="D205" s="4"/>
      <c r="E205" s="4"/>
      <c r="F205" s="4"/>
      <c r="G205" s="4"/>
    </row>
    <row r="206" spans="3:7" ht="14.25" customHeight="1" x14ac:dyDescent="0.15">
      <c r="C206" s="4"/>
      <c r="D206" s="4"/>
      <c r="E206" s="4"/>
      <c r="F206" s="4"/>
      <c r="G206" s="4"/>
    </row>
    <row r="207" spans="3:7" ht="14.25" customHeight="1" x14ac:dyDescent="0.15">
      <c r="C207" s="4"/>
      <c r="D207" s="4"/>
      <c r="E207" s="4"/>
      <c r="F207" s="4"/>
      <c r="G207" s="4"/>
    </row>
    <row r="208" spans="3:7" ht="14.25" customHeight="1" x14ac:dyDescent="0.15">
      <c r="C208" s="4"/>
      <c r="D208" s="4"/>
      <c r="E208" s="4"/>
      <c r="F208" s="4"/>
      <c r="G208" s="4"/>
    </row>
    <row r="209" spans="3:7" ht="14.25" customHeight="1" x14ac:dyDescent="0.15">
      <c r="C209" s="4"/>
      <c r="D209" s="4"/>
      <c r="E209" s="4"/>
      <c r="F209" s="4"/>
      <c r="G209" s="4"/>
    </row>
    <row r="210" spans="3:7" ht="14.25" customHeight="1" x14ac:dyDescent="0.15">
      <c r="C210" s="4"/>
      <c r="D210" s="4"/>
      <c r="E210" s="4"/>
      <c r="F210" s="4"/>
      <c r="G210" s="4"/>
    </row>
    <row r="211" spans="3:7" ht="14.25" customHeight="1" x14ac:dyDescent="0.15">
      <c r="C211" s="4"/>
      <c r="D211" s="4"/>
      <c r="E211" s="4"/>
      <c r="F211" s="4"/>
      <c r="G211" s="4"/>
    </row>
    <row r="212" spans="3:7" ht="14.25" customHeight="1" x14ac:dyDescent="0.15">
      <c r="C212" s="4"/>
      <c r="D212" s="4"/>
      <c r="E212" s="4"/>
      <c r="F212" s="4"/>
      <c r="G212" s="4"/>
    </row>
    <row r="213" spans="3:7" ht="14.25" customHeight="1" x14ac:dyDescent="0.15">
      <c r="C213" s="4"/>
      <c r="D213" s="4"/>
      <c r="E213" s="4"/>
      <c r="F213" s="4"/>
      <c r="G213" s="4"/>
    </row>
    <row r="214" spans="3:7" ht="14.25" customHeight="1" x14ac:dyDescent="0.15">
      <c r="C214" s="4"/>
      <c r="D214" s="4"/>
      <c r="E214" s="4"/>
      <c r="F214" s="4"/>
      <c r="G214" s="4"/>
    </row>
    <row r="215" spans="3:7" ht="14.25" customHeight="1" x14ac:dyDescent="0.15">
      <c r="C215" s="4"/>
      <c r="D215" s="4"/>
      <c r="E215" s="4"/>
      <c r="F215" s="4"/>
      <c r="G215" s="4"/>
    </row>
    <row r="216" spans="3:7" ht="14.25" customHeight="1" x14ac:dyDescent="0.15">
      <c r="C216" s="4"/>
      <c r="D216" s="4"/>
      <c r="E216" s="4"/>
      <c r="F216" s="4"/>
      <c r="G216" s="4"/>
    </row>
    <row r="217" spans="3:7" ht="14.25" customHeight="1" x14ac:dyDescent="0.15">
      <c r="C217" s="4"/>
      <c r="D217" s="4"/>
      <c r="E217" s="4"/>
      <c r="F217" s="4"/>
      <c r="G217" s="4"/>
    </row>
    <row r="218" spans="3:7" ht="14.25" customHeight="1" x14ac:dyDescent="0.15">
      <c r="C218" s="4"/>
      <c r="D218" s="4"/>
      <c r="E218" s="4"/>
      <c r="F218" s="4"/>
      <c r="G218" s="4"/>
    </row>
    <row r="219" spans="3:7" ht="14.25" customHeight="1" x14ac:dyDescent="0.15">
      <c r="C219" s="4"/>
      <c r="D219" s="4"/>
      <c r="E219" s="4"/>
      <c r="F219" s="4"/>
      <c r="G219" s="4"/>
    </row>
    <row r="220" spans="3:7" ht="14.25" customHeight="1" x14ac:dyDescent="0.15">
      <c r="C220" s="4"/>
      <c r="D220" s="4"/>
      <c r="E220" s="4"/>
      <c r="F220" s="4"/>
      <c r="G220" s="4"/>
    </row>
    <row r="221" spans="3:7" ht="14.25" customHeight="1" x14ac:dyDescent="0.15">
      <c r="C221" s="4"/>
      <c r="D221" s="4"/>
      <c r="E221" s="4"/>
      <c r="F221" s="4"/>
      <c r="G221" s="4"/>
    </row>
    <row r="222" spans="3:7" ht="14.25" customHeight="1" x14ac:dyDescent="0.15">
      <c r="C222" s="4"/>
      <c r="D222" s="4"/>
      <c r="E222" s="4"/>
      <c r="F222" s="4"/>
      <c r="G222" s="4"/>
    </row>
    <row r="223" spans="3:7" ht="14.25" customHeight="1" x14ac:dyDescent="0.15">
      <c r="C223" s="4"/>
      <c r="D223" s="4"/>
      <c r="E223" s="4"/>
      <c r="F223" s="4"/>
      <c r="G223" s="4"/>
    </row>
    <row r="224" spans="3:7" ht="14.25" customHeight="1" x14ac:dyDescent="0.15">
      <c r="C224" s="4"/>
      <c r="D224" s="4"/>
      <c r="E224" s="4"/>
      <c r="F224" s="4"/>
      <c r="G224" s="4"/>
    </row>
    <row r="225" spans="3:7" ht="14.25" customHeight="1" x14ac:dyDescent="0.15">
      <c r="C225" s="4"/>
      <c r="D225" s="4"/>
      <c r="E225" s="4"/>
      <c r="F225" s="4"/>
      <c r="G225" s="4"/>
    </row>
    <row r="226" spans="3:7" ht="14.25" customHeight="1" x14ac:dyDescent="0.15">
      <c r="C226" s="4"/>
      <c r="D226" s="4"/>
      <c r="E226" s="4"/>
      <c r="F226" s="4"/>
      <c r="G226" s="4"/>
    </row>
    <row r="227" spans="3:7" ht="14.25" customHeight="1" x14ac:dyDescent="0.15">
      <c r="C227" s="4"/>
      <c r="D227" s="4"/>
      <c r="E227" s="4"/>
      <c r="F227" s="4"/>
      <c r="G227" s="4"/>
    </row>
    <row r="228" spans="3:7" ht="14.25" customHeight="1" x14ac:dyDescent="0.15">
      <c r="C228" s="4"/>
      <c r="D228" s="4"/>
      <c r="E228" s="4"/>
      <c r="F228" s="4"/>
      <c r="G228" s="4"/>
    </row>
    <row r="229" spans="3:7" ht="14.25" customHeight="1" x14ac:dyDescent="0.15">
      <c r="C229" s="4"/>
      <c r="D229" s="4"/>
      <c r="E229" s="4"/>
      <c r="F229" s="4"/>
      <c r="G229" s="4"/>
    </row>
    <row r="230" spans="3:7" ht="14.25" customHeight="1" x14ac:dyDescent="0.15">
      <c r="C230" s="4"/>
      <c r="D230" s="4"/>
      <c r="E230" s="4"/>
      <c r="F230" s="4"/>
      <c r="G230" s="4"/>
    </row>
    <row r="231" spans="3:7" ht="14.25" customHeight="1" x14ac:dyDescent="0.15">
      <c r="C231" s="4"/>
      <c r="D231" s="4"/>
      <c r="E231" s="4"/>
      <c r="F231" s="4"/>
      <c r="G231" s="4"/>
    </row>
    <row r="232" spans="3:7" ht="14.25" customHeight="1" x14ac:dyDescent="0.15">
      <c r="C232" s="4"/>
      <c r="D232" s="4"/>
      <c r="E232" s="4"/>
      <c r="F232" s="4"/>
      <c r="G232" s="4"/>
    </row>
    <row r="233" spans="3:7" ht="14.25" customHeight="1" x14ac:dyDescent="0.15">
      <c r="C233" s="4"/>
      <c r="D233" s="4"/>
      <c r="E233" s="4"/>
      <c r="F233" s="4"/>
      <c r="G233" s="4"/>
    </row>
    <row r="234" spans="3:7" ht="14.25" customHeight="1" x14ac:dyDescent="0.15">
      <c r="C234" s="4"/>
      <c r="D234" s="4"/>
      <c r="E234" s="4"/>
      <c r="F234" s="4"/>
      <c r="G234" s="4"/>
    </row>
    <row r="235" spans="3:7" ht="14.25" customHeight="1" x14ac:dyDescent="0.15">
      <c r="C235" s="4"/>
      <c r="D235" s="4"/>
      <c r="E235" s="4"/>
      <c r="F235" s="4"/>
      <c r="G235" s="4"/>
    </row>
    <row r="236" spans="3:7" ht="14.25" customHeight="1" x14ac:dyDescent="0.15">
      <c r="C236" s="4"/>
      <c r="D236" s="4"/>
      <c r="E236" s="4"/>
      <c r="F236" s="4"/>
      <c r="G236" s="4"/>
    </row>
    <row r="237" spans="3:7" ht="14.25" customHeight="1" x14ac:dyDescent="0.15">
      <c r="C237" s="4"/>
      <c r="D237" s="4"/>
      <c r="E237" s="4"/>
      <c r="F237" s="4"/>
      <c r="G237" s="4"/>
    </row>
    <row r="238" spans="3:7" ht="14.25" customHeight="1" x14ac:dyDescent="0.15">
      <c r="C238" s="4"/>
      <c r="D238" s="4"/>
      <c r="E238" s="4"/>
      <c r="F238" s="4"/>
      <c r="G238" s="4"/>
    </row>
    <row r="239" spans="3:7" ht="14.25" customHeight="1" x14ac:dyDescent="0.15">
      <c r="C239" s="4"/>
      <c r="D239" s="4"/>
      <c r="E239" s="4"/>
      <c r="F239" s="4"/>
      <c r="G239" s="4"/>
    </row>
    <row r="240" spans="3:7" ht="14.25" customHeight="1" x14ac:dyDescent="0.15">
      <c r="C240" s="4"/>
      <c r="D240" s="4"/>
      <c r="E240" s="4"/>
      <c r="F240" s="4"/>
      <c r="G240" s="4"/>
    </row>
    <row r="241" spans="3:7" ht="14.25" customHeight="1" x14ac:dyDescent="0.15">
      <c r="C241" s="4"/>
      <c r="D241" s="4"/>
      <c r="E241" s="4"/>
      <c r="F241" s="4"/>
      <c r="G241" s="4"/>
    </row>
    <row r="242" spans="3:7" ht="14.25" customHeight="1" x14ac:dyDescent="0.15">
      <c r="C242" s="4"/>
      <c r="D242" s="4"/>
      <c r="E242" s="4"/>
      <c r="F242" s="4"/>
      <c r="G242" s="4"/>
    </row>
    <row r="243" spans="3:7" ht="14.25" customHeight="1" x14ac:dyDescent="0.15">
      <c r="C243" s="4"/>
      <c r="D243" s="4"/>
      <c r="E243" s="4"/>
      <c r="F243" s="4"/>
      <c r="G243" s="4"/>
    </row>
    <row r="244" spans="3:7" ht="14.25" customHeight="1" x14ac:dyDescent="0.15">
      <c r="C244" s="4"/>
      <c r="D244" s="4"/>
      <c r="E244" s="4"/>
      <c r="F244" s="4"/>
      <c r="G244" s="4"/>
    </row>
    <row r="245" spans="3:7" ht="14.25" customHeight="1" x14ac:dyDescent="0.15">
      <c r="C245" s="4"/>
      <c r="D245" s="4"/>
      <c r="E245" s="4"/>
      <c r="F245" s="4"/>
      <c r="G245" s="4"/>
    </row>
    <row r="246" spans="3:7" ht="14.25" customHeight="1" x14ac:dyDescent="0.15">
      <c r="C246" s="4"/>
      <c r="D246" s="4"/>
      <c r="E246" s="4"/>
      <c r="F246" s="4"/>
      <c r="G246" s="4"/>
    </row>
    <row r="247" spans="3:7" ht="14.25" customHeight="1" x14ac:dyDescent="0.15">
      <c r="C247" s="4"/>
      <c r="D247" s="4"/>
      <c r="E247" s="4"/>
      <c r="F247" s="4"/>
      <c r="G247" s="4"/>
    </row>
    <row r="248" spans="3:7" ht="14.25" customHeight="1" x14ac:dyDescent="0.15">
      <c r="C248" s="4"/>
      <c r="D248" s="4"/>
      <c r="E248" s="4"/>
      <c r="F248" s="4"/>
      <c r="G248" s="4"/>
    </row>
    <row r="249" spans="3:7" ht="14.25" customHeight="1" x14ac:dyDescent="0.15">
      <c r="C249" s="4"/>
      <c r="D249" s="4"/>
      <c r="E249" s="4"/>
      <c r="F249" s="4"/>
      <c r="G249" s="4"/>
    </row>
    <row r="250" spans="3:7" ht="14.25" customHeight="1" x14ac:dyDescent="0.15">
      <c r="C250" s="4"/>
      <c r="D250" s="4"/>
      <c r="E250" s="4"/>
      <c r="F250" s="4"/>
      <c r="G250" s="4"/>
    </row>
    <row r="251" spans="3:7" ht="14.25" customHeight="1" x14ac:dyDescent="0.15">
      <c r="C251" s="4"/>
      <c r="D251" s="4"/>
      <c r="E251" s="4"/>
      <c r="F251" s="4"/>
      <c r="G251" s="4"/>
    </row>
    <row r="252" spans="3:7" ht="14.25" customHeight="1" x14ac:dyDescent="0.15">
      <c r="C252" s="4"/>
      <c r="D252" s="4"/>
      <c r="E252" s="4"/>
      <c r="F252" s="4"/>
      <c r="G252" s="4"/>
    </row>
    <row r="253" spans="3:7" ht="14.25" customHeight="1" x14ac:dyDescent="0.15">
      <c r="C253" s="4"/>
      <c r="D253" s="4"/>
      <c r="E253" s="4"/>
      <c r="F253" s="4"/>
      <c r="G253" s="4"/>
    </row>
    <row r="254" spans="3:7" ht="14.25" customHeight="1" x14ac:dyDescent="0.15">
      <c r="C254" s="4"/>
      <c r="D254" s="4"/>
      <c r="E254" s="4"/>
      <c r="F254" s="4"/>
      <c r="G254" s="4"/>
    </row>
    <row r="255" spans="3:7" ht="14.25" customHeight="1" x14ac:dyDescent="0.15">
      <c r="C255" s="4"/>
      <c r="D255" s="4"/>
      <c r="E255" s="4"/>
      <c r="F255" s="4"/>
      <c r="G255" s="4"/>
    </row>
    <row r="256" spans="3:7" ht="14.25" customHeight="1" x14ac:dyDescent="0.15">
      <c r="C256" s="4"/>
      <c r="D256" s="4"/>
      <c r="E256" s="4"/>
      <c r="F256" s="4"/>
      <c r="G256" s="4"/>
    </row>
    <row r="257" spans="3:7" ht="14.25" customHeight="1" x14ac:dyDescent="0.15">
      <c r="C257" s="4"/>
      <c r="D257" s="4"/>
      <c r="E257" s="4"/>
      <c r="F257" s="4"/>
      <c r="G257" s="4"/>
    </row>
    <row r="258" spans="3:7" ht="14.25" customHeight="1" x14ac:dyDescent="0.15">
      <c r="C258" s="4"/>
      <c r="D258" s="4"/>
      <c r="E258" s="4"/>
      <c r="F258" s="4"/>
      <c r="G258" s="4"/>
    </row>
    <row r="259" spans="3:7" ht="14.25" customHeight="1" x14ac:dyDescent="0.15">
      <c r="C259" s="4"/>
      <c r="D259" s="4"/>
      <c r="E259" s="4"/>
      <c r="F259" s="4"/>
      <c r="G259" s="4"/>
    </row>
    <row r="260" spans="3:7" ht="14.25" customHeight="1" x14ac:dyDescent="0.15">
      <c r="C260" s="4"/>
      <c r="D260" s="4"/>
      <c r="E260" s="4"/>
      <c r="F260" s="4"/>
      <c r="G260" s="4"/>
    </row>
    <row r="261" spans="3:7" ht="14.25" customHeight="1" x14ac:dyDescent="0.15">
      <c r="C261" s="4"/>
      <c r="D261" s="4"/>
      <c r="E261" s="4"/>
      <c r="F261" s="4"/>
      <c r="G261" s="4"/>
    </row>
    <row r="262" spans="3:7" ht="14.25" customHeight="1" x14ac:dyDescent="0.15">
      <c r="C262" s="4"/>
      <c r="D262" s="4"/>
      <c r="E262" s="4"/>
      <c r="F262" s="4"/>
      <c r="G262" s="4"/>
    </row>
    <row r="263" spans="3:7" ht="14.25" customHeight="1" x14ac:dyDescent="0.15">
      <c r="C263" s="4"/>
      <c r="D263" s="4"/>
      <c r="E263" s="4"/>
      <c r="F263" s="4"/>
      <c r="G263" s="4"/>
    </row>
    <row r="264" spans="3:7" ht="14.25" customHeight="1" x14ac:dyDescent="0.15">
      <c r="C264" s="4"/>
      <c r="D264" s="4"/>
      <c r="E264" s="4"/>
      <c r="F264" s="4"/>
      <c r="G264" s="4"/>
    </row>
    <row r="265" spans="3:7" ht="14.25" customHeight="1" x14ac:dyDescent="0.15">
      <c r="C265" s="4"/>
      <c r="D265" s="4"/>
      <c r="E265" s="4"/>
      <c r="F265" s="4"/>
      <c r="G265" s="4"/>
    </row>
    <row r="266" spans="3:7" ht="14.25" customHeight="1" x14ac:dyDescent="0.15">
      <c r="C266" s="4"/>
      <c r="D266" s="4"/>
      <c r="E266" s="4"/>
      <c r="F266" s="4"/>
      <c r="G266" s="4"/>
    </row>
    <row r="267" spans="3:7" ht="14.25" customHeight="1" x14ac:dyDescent="0.15">
      <c r="C267" s="4"/>
      <c r="D267" s="4"/>
      <c r="E267" s="4"/>
      <c r="F267" s="4"/>
      <c r="G267" s="4"/>
    </row>
    <row r="268" spans="3:7" ht="14.25" customHeight="1" x14ac:dyDescent="0.15">
      <c r="C268" s="4"/>
      <c r="D268" s="4"/>
      <c r="E268" s="4"/>
      <c r="F268" s="4"/>
      <c r="G268" s="4"/>
    </row>
    <row r="269" spans="3:7" ht="14.25" customHeight="1" x14ac:dyDescent="0.15">
      <c r="C269" s="4"/>
      <c r="D269" s="4"/>
      <c r="E269" s="4"/>
      <c r="F269" s="4"/>
      <c r="G269" s="4"/>
    </row>
    <row r="270" spans="3:7" ht="14.25" customHeight="1" x14ac:dyDescent="0.15">
      <c r="C270" s="4"/>
      <c r="D270" s="4"/>
      <c r="E270" s="4"/>
      <c r="F270" s="4"/>
      <c r="G270" s="4"/>
    </row>
    <row r="271" spans="3:7" ht="14.25" customHeight="1" x14ac:dyDescent="0.15">
      <c r="C271" s="4"/>
      <c r="D271" s="4"/>
      <c r="E271" s="4"/>
      <c r="F271" s="4"/>
      <c r="G271" s="4"/>
    </row>
    <row r="272" spans="3:7" ht="14.25" customHeight="1" x14ac:dyDescent="0.15">
      <c r="C272" s="4"/>
      <c r="D272" s="4"/>
      <c r="E272" s="4"/>
      <c r="F272" s="4"/>
      <c r="G272" s="4"/>
    </row>
    <row r="273" spans="3:7" ht="14.25" customHeight="1" x14ac:dyDescent="0.15">
      <c r="C273" s="4"/>
      <c r="D273" s="4"/>
      <c r="E273" s="4"/>
      <c r="F273" s="4"/>
      <c r="G273" s="4"/>
    </row>
    <row r="274" spans="3:7" ht="14.25" customHeight="1" x14ac:dyDescent="0.15">
      <c r="C274" s="4"/>
      <c r="D274" s="4"/>
      <c r="E274" s="4"/>
      <c r="F274" s="4"/>
      <c r="G274" s="4"/>
    </row>
    <row r="275" spans="3:7" ht="14.25" customHeight="1" x14ac:dyDescent="0.15">
      <c r="C275" s="4"/>
      <c r="D275" s="4"/>
      <c r="E275" s="4"/>
      <c r="F275" s="4"/>
      <c r="G275" s="4"/>
    </row>
    <row r="276" spans="3:7" ht="14.25" customHeight="1" x14ac:dyDescent="0.15">
      <c r="C276" s="4"/>
      <c r="D276" s="4"/>
      <c r="E276" s="4"/>
      <c r="F276" s="4"/>
      <c r="G276" s="4"/>
    </row>
    <row r="277" spans="3:7" ht="14.25" customHeight="1" x14ac:dyDescent="0.15">
      <c r="C277" s="4"/>
      <c r="D277" s="4"/>
      <c r="E277" s="4"/>
      <c r="F277" s="4"/>
      <c r="G277" s="4"/>
    </row>
    <row r="278" spans="3:7" ht="14.25" customHeight="1" x14ac:dyDescent="0.15">
      <c r="C278" s="4"/>
      <c r="D278" s="4"/>
      <c r="E278" s="4"/>
      <c r="F278" s="4"/>
      <c r="G278" s="4"/>
    </row>
    <row r="279" spans="3:7" ht="15.75" customHeight="1" x14ac:dyDescent="0.15"/>
    <row r="280" spans="3:7" ht="15.75" customHeight="1" x14ac:dyDescent="0.15"/>
    <row r="281" spans="3:7" ht="15.75" customHeight="1" x14ac:dyDescent="0.15"/>
    <row r="282" spans="3:7" ht="15.75" customHeight="1" x14ac:dyDescent="0.15"/>
    <row r="283" spans="3:7" ht="15.75" customHeight="1" x14ac:dyDescent="0.15"/>
    <row r="284" spans="3:7" ht="15.75" customHeight="1" x14ac:dyDescent="0.15"/>
    <row r="285" spans="3:7" ht="15.75" customHeight="1" x14ac:dyDescent="0.15"/>
    <row r="286" spans="3:7" ht="15.75" customHeight="1" x14ac:dyDescent="0.15"/>
    <row r="287" spans="3:7" ht="15.75" customHeight="1" x14ac:dyDescent="0.15"/>
    <row r="288" spans="3:7"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sheetData>
  <mergeCells count="13">
    <mergeCell ref="V37:X37"/>
    <mergeCell ref="S81:U81"/>
    <mergeCell ref="V81:X81"/>
    <mergeCell ref="Y81:AA81"/>
    <mergeCell ref="D37:F37"/>
    <mergeCell ref="G37:I37"/>
    <mergeCell ref="J37:L37"/>
    <mergeCell ref="M37:O37"/>
    <mergeCell ref="P37:R37"/>
    <mergeCell ref="S37:U37"/>
    <mergeCell ref="Y37:AA37"/>
    <mergeCell ref="D51:O53"/>
    <mergeCell ref="Y39:AA50"/>
  </mergeCells>
  <conditionalFormatting sqref="D39">
    <cfRule type="colorScale" priority="23">
      <colorScale>
        <cfvo type="min"/>
        <cfvo type="percentile" val="50"/>
        <cfvo type="max"/>
        <color rgb="FFF8696B"/>
        <color rgb="FFFFEB84"/>
        <color rgb="FF63BE7B"/>
      </colorScale>
    </cfRule>
  </conditionalFormatting>
  <conditionalFormatting sqref="D51">
    <cfRule type="colorScale" priority="26">
      <colorScale>
        <cfvo type="min"/>
        <cfvo type="percentile" val="50"/>
        <cfvo type="max"/>
        <color rgb="FFF8696B"/>
        <color rgb="FFFFEB84"/>
        <color rgb="FF63BE7B"/>
      </colorScale>
    </cfRule>
  </conditionalFormatting>
  <conditionalFormatting sqref="D40:X50">
    <cfRule type="colorScale" priority="25">
      <colorScale>
        <cfvo type="min"/>
        <cfvo type="percentile" val="50"/>
        <cfvo type="max"/>
        <color rgb="FFF8696B"/>
        <color rgb="FFFFEB84"/>
        <color rgb="FF63BE7B"/>
      </colorScale>
    </cfRule>
  </conditionalFormatting>
  <conditionalFormatting sqref="E39">
    <cfRule type="colorScale" priority="22">
      <colorScale>
        <cfvo type="min"/>
        <cfvo type="percentile" val="50"/>
        <cfvo type="max"/>
        <color rgb="FFF8696B"/>
        <color rgb="FFFFEB84"/>
        <color rgb="FF63BE7B"/>
      </colorScale>
    </cfRule>
  </conditionalFormatting>
  <conditionalFormatting sqref="F39">
    <cfRule type="colorScale" priority="21">
      <colorScale>
        <cfvo type="min"/>
        <cfvo type="percentile" val="50"/>
        <cfvo type="max"/>
        <color rgb="FFF8696B"/>
        <color rgb="FFFFEB84"/>
        <color rgb="FF63BE7B"/>
      </colorScale>
    </cfRule>
  </conditionalFormatting>
  <conditionalFormatting sqref="G39">
    <cfRule type="colorScale" priority="20">
      <colorScale>
        <cfvo type="min"/>
        <cfvo type="percentile" val="50"/>
        <cfvo type="max"/>
        <color rgb="FFF8696B"/>
        <color rgb="FFFFEB84"/>
        <color rgb="FF63BE7B"/>
      </colorScale>
    </cfRule>
  </conditionalFormatting>
  <conditionalFormatting sqref="H39">
    <cfRule type="colorScale" priority="19">
      <colorScale>
        <cfvo type="min"/>
        <cfvo type="percentile" val="50"/>
        <cfvo type="max"/>
        <color rgb="FFF8696B"/>
        <color rgb="FFFFEB84"/>
        <color rgb="FF63BE7B"/>
      </colorScale>
    </cfRule>
  </conditionalFormatting>
  <conditionalFormatting sqref="H62:H71 H60">
    <cfRule type="colorScale" priority="31">
      <colorScale>
        <cfvo type="min"/>
        <cfvo type="percentile" val="50"/>
        <cfvo type="max"/>
        <color rgb="FFF8696B"/>
        <color rgb="FFFFEB84"/>
        <color rgb="FF63BE7B"/>
      </colorScale>
    </cfRule>
  </conditionalFormatting>
  <conditionalFormatting sqref="I39">
    <cfRule type="colorScale" priority="18">
      <colorScale>
        <cfvo type="min"/>
        <cfvo type="percentile" val="50"/>
        <cfvo type="max"/>
        <color rgb="FFF8696B"/>
        <color rgb="FFFFEB84"/>
        <color rgb="FF63BE7B"/>
      </colorScale>
    </cfRule>
  </conditionalFormatting>
  <conditionalFormatting sqref="J39">
    <cfRule type="colorScale" priority="15">
      <colorScale>
        <cfvo type="min"/>
        <cfvo type="percentile" val="50"/>
        <cfvo type="max"/>
        <color rgb="FFF8696B"/>
        <color rgb="FFFFEB84"/>
        <color rgb="FF63BE7B"/>
      </colorScale>
    </cfRule>
  </conditionalFormatting>
  <conditionalFormatting sqref="K39">
    <cfRule type="colorScale" priority="14">
      <colorScale>
        <cfvo type="min"/>
        <cfvo type="percentile" val="50"/>
        <cfvo type="max"/>
        <color rgb="FFF8696B"/>
        <color rgb="FFFFEB84"/>
        <color rgb="FF63BE7B"/>
      </colorScale>
    </cfRule>
  </conditionalFormatting>
  <conditionalFormatting sqref="L39">
    <cfRule type="colorScale" priority="13">
      <colorScale>
        <cfvo type="min"/>
        <cfvo type="percentile" val="50"/>
        <cfvo type="max"/>
        <color rgb="FFF8696B"/>
        <color rgb="FFFFEB84"/>
        <color rgb="FF63BE7B"/>
      </colorScale>
    </cfRule>
  </conditionalFormatting>
  <conditionalFormatting sqref="M39">
    <cfRule type="colorScale" priority="12">
      <colorScale>
        <cfvo type="min"/>
        <cfvo type="percentile" val="50"/>
        <cfvo type="max"/>
        <color rgb="FFF8696B"/>
        <color rgb="FFFFEB84"/>
        <color rgb="FF63BE7B"/>
      </colorScale>
    </cfRule>
  </conditionalFormatting>
  <conditionalFormatting sqref="N39">
    <cfRule type="colorScale" priority="11">
      <colorScale>
        <cfvo type="min"/>
        <cfvo type="percentile" val="50"/>
        <cfvo type="max"/>
        <color rgb="FFF8696B"/>
        <color rgb="FFFFEB84"/>
        <color rgb="FF63BE7B"/>
      </colorScale>
    </cfRule>
  </conditionalFormatting>
  <conditionalFormatting sqref="O39">
    <cfRule type="colorScale" priority="10">
      <colorScale>
        <cfvo type="min"/>
        <cfvo type="percentile" val="50"/>
        <cfvo type="max"/>
        <color rgb="FFF8696B"/>
        <color rgb="FFFFEB84"/>
        <color rgb="FF63BE7B"/>
      </colorScale>
    </cfRule>
  </conditionalFormatting>
  <conditionalFormatting sqref="P39">
    <cfRule type="colorScale" priority="7">
      <colorScale>
        <cfvo type="min"/>
        <cfvo type="percentile" val="50"/>
        <cfvo type="max"/>
        <color rgb="FFF8696B"/>
        <color rgb="FFFFEB84"/>
        <color rgb="FF63BE7B"/>
      </colorScale>
    </cfRule>
  </conditionalFormatting>
  <conditionalFormatting sqref="Q39">
    <cfRule type="colorScale" priority="6">
      <colorScale>
        <cfvo type="min"/>
        <cfvo type="percentile" val="50"/>
        <cfvo type="max"/>
        <color rgb="FFF8696B"/>
        <color rgb="FFFFEB84"/>
        <color rgb="FF63BE7B"/>
      </colorScale>
    </cfRule>
  </conditionalFormatting>
  <conditionalFormatting sqref="R39">
    <cfRule type="colorScale" priority="5">
      <colorScale>
        <cfvo type="min"/>
        <cfvo type="percentile" val="50"/>
        <cfvo type="max"/>
        <color rgb="FFF8696B"/>
        <color rgb="FFFFEB84"/>
        <color rgb="FF63BE7B"/>
      </colorScale>
    </cfRule>
  </conditionalFormatting>
  <conditionalFormatting sqref="S39">
    <cfRule type="colorScale" priority="4">
      <colorScale>
        <cfvo type="min"/>
        <cfvo type="percentile" val="50"/>
        <cfvo type="max"/>
        <color rgb="FFF8696B"/>
        <color rgb="FFFFEB84"/>
        <color rgb="FF63BE7B"/>
      </colorScale>
    </cfRule>
  </conditionalFormatting>
  <conditionalFormatting sqref="T39">
    <cfRule type="colorScale" priority="3">
      <colorScale>
        <cfvo type="min"/>
        <cfvo type="percentile" val="50"/>
        <cfvo type="max"/>
        <color rgb="FFF8696B"/>
        <color rgb="FFFFEB84"/>
        <color rgb="FF63BE7B"/>
      </colorScale>
    </cfRule>
  </conditionalFormatting>
  <conditionalFormatting sqref="U39">
    <cfRule type="colorScale" priority="2">
      <colorScale>
        <cfvo type="min"/>
        <cfvo type="percentile" val="50"/>
        <cfvo type="max"/>
        <color rgb="FFF8696B"/>
        <color rgb="FFFFEB84"/>
        <color rgb="FF63BE7B"/>
      </colorScale>
    </cfRule>
  </conditionalFormatting>
  <conditionalFormatting sqref="V39">
    <cfRule type="colorScale" priority="29">
      <colorScale>
        <cfvo type="min"/>
        <cfvo type="percentile" val="50"/>
        <cfvo type="max"/>
        <color rgb="FFF8696B"/>
        <color rgb="FFFFEB84"/>
        <color rgb="FF63BE7B"/>
      </colorScale>
    </cfRule>
  </conditionalFormatting>
  <conditionalFormatting sqref="W39">
    <cfRule type="colorScale" priority="28">
      <colorScale>
        <cfvo type="min"/>
        <cfvo type="percentile" val="50"/>
        <cfvo type="max"/>
        <color rgb="FFF8696B"/>
        <color rgb="FFFFEB84"/>
        <color rgb="FF63BE7B"/>
      </colorScale>
    </cfRule>
  </conditionalFormatting>
  <conditionalFormatting sqref="X39">
    <cfRule type="colorScale" priority="27">
      <colorScale>
        <cfvo type="min"/>
        <cfvo type="percentile" val="50"/>
        <cfvo type="max"/>
        <color rgb="FFF8696B"/>
        <color rgb="FFFFEB84"/>
        <color rgb="FF63BE7B"/>
      </colorScale>
    </cfRule>
  </conditionalFormatting>
  <conditionalFormatting sqref="G111:L117 F109:L110">
    <cfRule type="colorScale" priority="34">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2A2ED-EAD9-1546-9CE1-B8D0EA4D1F0E}">
  <dimension ref="A1"/>
  <sheetViews>
    <sheetView workbookViewId="0">
      <selection activeCell="B2" sqref="B2"/>
    </sheetView>
  </sheetViews>
  <sheetFormatPr baseColWidth="10" defaultRowHeight="16" x14ac:dyDescent="0.2"/>
  <cols>
    <col min="1" max="16384" width="10.83203125" style="7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5A6D-7232-DB45-9FEF-466BC0D853AF}">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Directory</vt:lpstr>
      <vt:lpstr>Protocol</vt:lpstr>
      <vt:lpstr>SkanIt RE 7.0_Images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Chang</dc:creator>
  <cp:lastModifiedBy>Matt Chang</cp:lastModifiedBy>
  <dcterms:created xsi:type="dcterms:W3CDTF">2025-04-26T15:11:45Z</dcterms:created>
  <dcterms:modified xsi:type="dcterms:W3CDTF">2025-04-26T16:36:03Z</dcterms:modified>
</cp:coreProperties>
</file>