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r_mezza_studenti_unisa_it/Documents/GUARDIAN FLOW/2023_Progetto_C15/Documenti di Management/8. Business Case ed Analisi Finanziaria/"/>
    </mc:Choice>
  </mc:AlternateContent>
  <xr:revisionPtr revIDLastSave="327" documentId="11_3DD160A1AFE6FBE2BD529CF81811431970A131A3" xr6:coauthVersionLast="47" xr6:coauthVersionMax="47" xr10:uidLastSave="{3A131D07-361F-4D70-9709-109411013214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D15" i="1"/>
  <c r="D16" i="1"/>
  <c r="C15" i="1"/>
  <c r="C16" i="1"/>
  <c r="B15" i="1"/>
  <c r="B16" i="1"/>
  <c r="D10" i="1"/>
  <c r="D11" i="1"/>
  <c r="E10" i="1"/>
  <c r="E11" i="1"/>
  <c r="C10" i="1"/>
  <c r="C11" i="1"/>
  <c r="B10" i="1"/>
  <c r="B11" i="1"/>
  <c r="F11" i="1"/>
  <c r="C19" i="1"/>
  <c r="D19" i="1"/>
  <c r="F16" i="1"/>
  <c r="B19" i="1"/>
  <c r="B20" i="1"/>
  <c r="E19" i="1"/>
  <c r="C20" i="1"/>
  <c r="D20" i="1"/>
  <c r="E20" i="1"/>
  <c r="F19" i="1"/>
  <c r="B22" i="1"/>
</calcChain>
</file>

<file path=xl/sharedStrings.xml><?xml version="1.0" encoding="utf-8"?>
<sst xmlns="http://schemas.openxmlformats.org/spreadsheetml/2006/main" count="78" uniqueCount="66">
  <si>
    <t>Discount rate</t>
  </si>
  <si>
    <t>Assume the project is completed in Year 0</t>
  </si>
  <si>
    <t>Year</t>
  </si>
  <si>
    <t>Total</t>
  </si>
  <si>
    <t>Costs</t>
  </si>
  <si>
    <t>Discount factor</t>
  </si>
  <si>
    <t>Discounted costs</t>
  </si>
  <si>
    <t>Benefits</t>
  </si>
  <si>
    <t>Discounted benefits</t>
  </si>
  <si>
    <t>Discounted benefits - costs</t>
  </si>
  <si>
    <t>NPV</t>
  </si>
  <si>
    <t>Cumulative benefits - costs</t>
  </si>
  <si>
    <t>ROI</t>
  </si>
  <si>
    <t>Assumptions</t>
  </si>
  <si>
    <t>Created by: Raffaele Mezza, Martina Mingione</t>
  </si>
  <si>
    <t>Date: 07/11/2023</t>
  </si>
  <si>
    <t>Financial Analysis for Project Guardian Flow</t>
  </si>
  <si>
    <t>Financial Analysis for Guardian Flow</t>
  </si>
  <si>
    <t>total</t>
  </si>
  <si>
    <t>#hours</t>
  </si>
  <si>
    <t>price for hour</t>
  </si>
  <si>
    <t>#members</t>
  </si>
  <si>
    <t>calculations</t>
  </si>
  <si>
    <t>PM</t>
  </si>
  <si>
    <t>Team Member</t>
  </si>
  <si>
    <t>50h * 70€ * 2</t>
  </si>
  <si>
    <t>50h * 50€ * 6</t>
  </si>
  <si>
    <t>Hardware and Software</t>
  </si>
  <si>
    <t>80h * 25€ * 2</t>
  </si>
  <si>
    <t>Total project costs (all applied in year 0)</t>
  </si>
  <si>
    <t>calculation</t>
  </si>
  <si>
    <t>Evolutive maintenance</t>
  </si>
  <si>
    <t>Total maintenence costs (all applied in year 0)</t>
  </si>
  <si>
    <t>Corrective maintenance</t>
  </si>
  <si>
    <t>(50h * 70€ * 2) + (50h * 50€ * 6) + (80h * 25€ * 2) + 6.000€</t>
  </si>
  <si>
    <t xml:space="preserve">                                                          Payback in Year 2</t>
  </si>
  <si>
    <t>Price of small size</t>
  </si>
  <si>
    <t>Price of big size</t>
  </si>
  <si>
    <t>Price of medium size</t>
  </si>
  <si>
    <t>Price of huge sixe</t>
  </si>
  <si>
    <t>price for month</t>
  </si>
  <si>
    <t>price for year</t>
  </si>
  <si>
    <t>#client</t>
  </si>
  <si>
    <t>customer choice</t>
  </si>
  <si>
    <r>
      <rPr>
        <i/>
        <sz val="10"/>
        <color theme="3"/>
        <rFont val="Arial"/>
        <family val="2"/>
      </rPr>
      <t>Note</t>
    </r>
    <r>
      <rPr>
        <sz val="10"/>
        <rFont val="Arial"/>
      </rPr>
      <t>: the popularity of each package is based on the company's background</t>
    </r>
  </si>
  <si>
    <r>
      <rPr>
        <i/>
        <sz val="10"/>
        <color theme="3"/>
        <rFont val="Arial"/>
        <family val="2"/>
      </rPr>
      <t>Note</t>
    </r>
    <r>
      <rPr>
        <sz val="10"/>
        <rFont val="Arial"/>
      </rPr>
      <t>: this assumption is based on the number of current customers who have expressed interest in the product</t>
    </r>
  </si>
  <si>
    <t>Benefits 1 year</t>
  </si>
  <si>
    <t>Benefits 2 year</t>
  </si>
  <si>
    <t>Benefits 3 year</t>
  </si>
  <si>
    <t>(5 * 252€) + (15 * 432€) + (20 * 612€) + (10 * 972€)</t>
  </si>
  <si>
    <t>(8 * 252€) + (24 * 432€) + (32 * 612€) + (16 * 972€)</t>
  </si>
  <si>
    <t>(12 * 252€) + (36 * 432€) + (48 * 612€) + (24 * 972€)</t>
  </si>
  <si>
    <t>Total annual projected benefits</t>
  </si>
  <si>
    <t>#small size</t>
  </si>
  <si>
    <t>#medium size</t>
  </si>
  <si>
    <t>#big size</t>
  </si>
  <si>
    <t>#huge size</t>
  </si>
  <si>
    <t>Cumulative costs</t>
  </si>
  <si>
    <t>Cumulative benefits</t>
  </si>
  <si>
    <r>
      <rPr>
        <i/>
        <sz val="10"/>
        <color theme="3"/>
        <rFont val="Arial"/>
        <family val="2"/>
      </rPr>
      <t>Note</t>
    </r>
    <r>
      <rPr>
        <sz val="10"/>
        <rFont val="Arial"/>
      </rPr>
      <t>: assumed that the size is calculated according to the amount of traffic to be analyzed</t>
    </r>
  </si>
  <si>
    <t>5.000€ + 10.000€</t>
  </si>
  <si>
    <t>Client year 1</t>
  </si>
  <si>
    <t>Client year 2</t>
  </si>
  <si>
    <t>Client year 3</t>
  </si>
  <si>
    <t>Contingency Reserves</t>
  </si>
  <si>
    <t>Advertising and Support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</si>
</sst>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2"/>
      <name val="New York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i/>
      <sz val="10"/>
      <color theme="3"/>
      <name val="Arial"/>
      <family val="2"/>
    </font>
    <font>
      <b/>
      <i/>
      <sz val="10"/>
      <name val="Arial"/>
      <family val="2"/>
    </font>
    <font>
      <sz val="10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6" fontId="0" fillId="0" borderId="0" xfId="0" applyNumberFormat="1"/>
    <xf numFmtId="0" fontId="2" fillId="0" borderId="0" xfId="0" applyFont="1"/>
    <xf numFmtId="166" fontId="2" fillId="0" borderId="0" xfId="1" applyNumberFormat="1" applyFont="1"/>
    <xf numFmtId="166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0" fontId="6" fillId="0" borderId="0" xfId="0" applyNumberFormat="1" applyFont="1"/>
    <xf numFmtId="37" fontId="6" fillId="0" borderId="0" xfId="1" applyNumberFormat="1" applyFont="1"/>
    <xf numFmtId="0" fontId="6" fillId="0" borderId="0" xfId="2" applyNumberFormat="1" applyFont="1"/>
    <xf numFmtId="0" fontId="6" fillId="0" borderId="0" xfId="0" applyFont="1"/>
    <xf numFmtId="3" fontId="6" fillId="0" borderId="0" xfId="0" applyNumberFormat="1" applyFont="1"/>
    <xf numFmtId="166" fontId="1" fillId="0" borderId="0" xfId="0" applyNumberFormat="1" applyFont="1"/>
    <xf numFmtId="0" fontId="8" fillId="0" borderId="0" xfId="0" applyFont="1"/>
    <xf numFmtId="0" fontId="1" fillId="0" borderId="0" xfId="0" applyFont="1"/>
    <xf numFmtId="0" fontId="9" fillId="0" borderId="0" xfId="0" applyFont="1"/>
    <xf numFmtId="6" fontId="0" fillId="0" borderId="0" xfId="0" applyNumberFormat="1"/>
    <xf numFmtId="6" fontId="7" fillId="0" borderId="0" xfId="0" applyNumberFormat="1" applyFont="1"/>
    <xf numFmtId="0" fontId="10" fillId="0" borderId="0" xfId="0" applyFont="1"/>
    <xf numFmtId="9" fontId="0" fillId="0" borderId="0" xfId="0" applyNumberFormat="1"/>
    <xf numFmtId="0" fontId="11" fillId="0" borderId="0" xfId="0" applyFont="1"/>
    <xf numFmtId="166" fontId="11" fillId="0" borderId="0" xfId="1" applyNumberFormat="1" applyFont="1"/>
    <xf numFmtId="0" fontId="11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/>
    </xf>
  </cellXfs>
  <cellStyles count="4">
    <cellStyle name="Migliaia" xfId="1" builtinId="3"/>
    <cellStyle name="Normale" xfId="0" builtinId="0"/>
    <cellStyle name="Percentuale" xfId="3" builtinId="5"/>
    <cellStyle name="Valuta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Cumulative costs and benefits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Cumulative costs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</c:numLit>
          </c:cat>
          <c:val>
            <c:numRef>
              <c:f>(Sheet1!$B$12,Sheet1!$C$12,Sheet1!$D$12,Sheet1!$E$12)</c:f>
              <c:numCache>
                <c:formatCode>_(* #,##0_);_(* \(#,##0\);_(* "-"??_);_(@_)</c:formatCode>
                <c:ptCount val="4"/>
                <c:pt idx="0">
                  <c:v>32000</c:v>
                </c:pt>
                <c:pt idx="1">
                  <c:v>36000</c:v>
                </c:pt>
                <c:pt idx="2">
                  <c:v>41000</c:v>
                </c:pt>
                <c:pt idx="3">
                  <c:v>47000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6-4690-9652-6E7803991516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Cumulative benefits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</c:numLit>
          </c:cat>
          <c:val>
            <c:numRef>
              <c:f>(Sheet1!$B$17,Sheet1!$C$17,Sheet1!$D$17,Sheet1!$E$17)</c:f>
              <c:numCache>
                <c:formatCode>_(* #,##0_);_(* \(#,##0\);_(* "-"??_);_(@_)</c:formatCode>
                <c:ptCount val="4"/>
                <c:pt idx="0" formatCode="General">
                  <c:v>0</c:v>
                </c:pt>
                <c:pt idx="1">
                  <c:v>27621</c:v>
                </c:pt>
                <c:pt idx="2">
                  <c:v>68488</c:v>
                </c:pt>
                <c:pt idx="3">
                  <c:v>124799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6-4690-9652-6E7803991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051711"/>
        <c:axId val="1113045695"/>
      </c:lineChart>
      <c:catAx>
        <c:axId val="97605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3045695"/>
        <c:crosses val="autoZero"/>
        <c:auto val="1"/>
        <c:lblAlgn val="ctr"/>
        <c:lblOffset val="100"/>
        <c:noMultiLvlLbl val="0"/>
      </c:catAx>
      <c:valAx>
        <c:axId val="11130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605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85725</xdr:rowOff>
    </xdr:from>
    <xdr:to>
      <xdr:col>6</xdr:col>
      <xdr:colOff>276225</xdr:colOff>
      <xdr:row>18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507647</xdr:colOff>
      <xdr:row>20</xdr:row>
      <xdr:rowOff>31045</xdr:rowOff>
    </xdr:from>
    <xdr:to>
      <xdr:col>3</xdr:col>
      <xdr:colOff>507647</xdr:colOff>
      <xdr:row>21</xdr:row>
      <xdr:rowOff>155223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 flipV="1">
          <a:off x="5333647" y="3424767"/>
          <a:ext cx="0" cy="28645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21</xdr:row>
      <xdr:rowOff>85725</xdr:rowOff>
    </xdr:from>
    <xdr:to>
      <xdr:col>0</xdr:col>
      <xdr:colOff>2371725</xdr:colOff>
      <xdr:row>21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607218</xdr:colOff>
      <xdr:row>6</xdr:row>
      <xdr:rowOff>5556</xdr:rowOff>
    </xdr:from>
    <xdr:to>
      <xdr:col>15</xdr:col>
      <xdr:colOff>289718</xdr:colOff>
      <xdr:row>22</xdr:row>
      <xdr:rowOff>129381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59AA73-8D7C-E8AF-08A1-E2BF38AA4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9"/>
  <sheetViews>
    <sheetView tabSelected="1" topLeftCell="A4" zoomScale="70" zoomScaleNormal="70" workbookViewId="0">
      <selection activeCell="R40" sqref="R40"/>
    </sheetView>
  </sheetViews>
  <sheetFormatPr defaultRowHeight="13.2"/>
  <cols>
    <col min="1" max="1" width="42.21875" customWidth="1"/>
    <col min="2" max="2" width="16.109375" customWidth="1"/>
    <col min="3" max="3" width="15.77734375" customWidth="1"/>
    <col min="4" max="4" width="14.88671875" customWidth="1"/>
    <col min="5" max="5" width="15.21875" customWidth="1"/>
    <col min="6" max="6" width="14.21875" customWidth="1"/>
  </cols>
  <sheetData>
    <row r="1" spans="1:7" ht="22.8">
      <c r="A1" s="31" t="s">
        <v>17</v>
      </c>
      <c r="B1" s="31"/>
      <c r="C1" s="31"/>
      <c r="D1" s="31"/>
      <c r="E1" s="31"/>
      <c r="F1" s="31"/>
      <c r="G1" s="31"/>
    </row>
    <row r="2" spans="1:7" ht="22.8">
      <c r="A2" s="12" t="s">
        <v>14</v>
      </c>
      <c r="B2" s="12"/>
      <c r="C2" s="12" t="s">
        <v>15</v>
      </c>
      <c r="D2" s="11"/>
      <c r="E2" s="11"/>
      <c r="F2" s="11"/>
      <c r="G2" s="11"/>
    </row>
    <row r="3" spans="1:7" ht="30" customHeight="1">
      <c r="A3" s="30" t="s">
        <v>16</v>
      </c>
      <c r="B3" s="30"/>
      <c r="C3" s="30"/>
      <c r="D3" s="30"/>
      <c r="E3" s="30"/>
      <c r="F3" s="30"/>
      <c r="G3" s="30"/>
    </row>
    <row r="4" spans="1:7">
      <c r="A4" s="10"/>
      <c r="B4" s="10"/>
      <c r="C4" s="10"/>
      <c r="D4" s="10"/>
      <c r="E4" s="10"/>
      <c r="F4" s="10"/>
      <c r="G4" s="10"/>
    </row>
    <row r="5" spans="1:7">
      <c r="A5" s="2" t="s">
        <v>0</v>
      </c>
      <c r="B5" s="13">
        <v>0.08</v>
      </c>
    </row>
    <row r="6" spans="1:7">
      <c r="A6" s="2"/>
      <c r="B6" s="8"/>
    </row>
    <row r="7" spans="1:7">
      <c r="A7" t="s">
        <v>1</v>
      </c>
      <c r="D7" s="2" t="s">
        <v>2</v>
      </c>
      <c r="F7" s="2"/>
    </row>
    <row r="8" spans="1:7">
      <c r="B8" s="15">
        <v>0</v>
      </c>
      <c r="C8" s="16">
        <v>1</v>
      </c>
      <c r="D8" s="16">
        <v>2</v>
      </c>
      <c r="E8" s="16">
        <v>3</v>
      </c>
      <c r="F8" s="2" t="s">
        <v>3</v>
      </c>
    </row>
    <row r="9" spans="1:7">
      <c r="A9" t="s">
        <v>4</v>
      </c>
      <c r="B9" s="17">
        <v>32000</v>
      </c>
      <c r="C9" s="17">
        <v>4000</v>
      </c>
      <c r="D9" s="17">
        <v>5000</v>
      </c>
      <c r="E9" s="17">
        <v>6000</v>
      </c>
    </row>
    <row r="10" spans="1:7">
      <c r="A10" t="s">
        <v>5</v>
      </c>
      <c r="B10" s="9">
        <f>ROUND(1/(1+$B$5)^B$8,2)</f>
        <v>1</v>
      </c>
      <c r="C10" s="9">
        <f>ROUND(1/(1+$B$5)^C$8,2)</f>
        <v>0.93</v>
      </c>
      <c r="D10" s="9">
        <f>ROUND(1/(1+$B$5)^D$8,2)</f>
        <v>0.86</v>
      </c>
      <c r="E10" s="9">
        <f>ROUND(1/(1+$B$5)^E$8,2)</f>
        <v>0.79</v>
      </c>
    </row>
    <row r="11" spans="1:7">
      <c r="A11" s="2" t="s">
        <v>6</v>
      </c>
      <c r="B11" s="3">
        <f>B9*B10</f>
        <v>32000</v>
      </c>
      <c r="C11" s="3">
        <f>C9*C10</f>
        <v>3720</v>
      </c>
      <c r="D11" s="3">
        <f>D9*D10</f>
        <v>4300</v>
      </c>
      <c r="E11" s="3">
        <f>E9*E10</f>
        <v>4740</v>
      </c>
      <c r="F11" s="4">
        <f>SUM(B11:E11)</f>
        <v>44760</v>
      </c>
    </row>
    <row r="12" spans="1:7">
      <c r="A12" s="26" t="s">
        <v>57</v>
      </c>
      <c r="B12" s="27">
        <v>32000</v>
      </c>
      <c r="C12" s="27">
        <v>36000</v>
      </c>
      <c r="D12" s="27">
        <v>41000</v>
      </c>
      <c r="E12" s="27">
        <v>47000</v>
      </c>
      <c r="F12" s="4"/>
    </row>
    <row r="14" spans="1:7">
      <c r="A14" t="s">
        <v>7</v>
      </c>
      <c r="B14" s="14">
        <v>0</v>
      </c>
      <c r="C14" s="14">
        <v>29700</v>
      </c>
      <c r="D14" s="14">
        <v>47520</v>
      </c>
      <c r="E14" s="14">
        <v>71280</v>
      </c>
    </row>
    <row r="15" spans="1:7">
      <c r="A15" t="s">
        <v>5</v>
      </c>
      <c r="B15" s="9">
        <f>ROUND(1/(1+$B$5)^B$8,2)</f>
        <v>1</v>
      </c>
      <c r="C15" s="9">
        <f>ROUND(1/(1+$B$5)^C$8,2)</f>
        <v>0.93</v>
      </c>
      <c r="D15" s="9">
        <f>ROUND(1/(1+$B$5)^D$8,2)</f>
        <v>0.86</v>
      </c>
      <c r="E15" s="9">
        <f>ROUND(1/(1+$B$5)^E$8,2)</f>
        <v>0.79</v>
      </c>
    </row>
    <row r="16" spans="1:7">
      <c r="A16" s="2" t="s">
        <v>8</v>
      </c>
      <c r="B16" s="5">
        <f>B14*B15</f>
        <v>0</v>
      </c>
      <c r="C16" s="3">
        <f>C14*C15</f>
        <v>27621</v>
      </c>
      <c r="D16" s="3">
        <f>D14*D15</f>
        <v>40867.199999999997</v>
      </c>
      <c r="E16" s="3">
        <f>E14*E15</f>
        <v>56311.200000000004</v>
      </c>
      <c r="F16" s="3">
        <f>SUM(B16:E16)</f>
        <v>124799.4</v>
      </c>
    </row>
    <row r="17" spans="1:7">
      <c r="A17" s="26" t="s">
        <v>58</v>
      </c>
      <c r="B17" s="28">
        <v>0</v>
      </c>
      <c r="C17" s="27">
        <v>27621</v>
      </c>
      <c r="D17" s="27">
        <v>68488</v>
      </c>
      <c r="E17" s="27">
        <v>124799</v>
      </c>
      <c r="F17" s="3"/>
    </row>
    <row r="19" spans="1:7">
      <c r="A19" t="s">
        <v>9</v>
      </c>
      <c r="B19" s="1">
        <f>B16-B11</f>
        <v>-32000</v>
      </c>
      <c r="C19" s="1">
        <f>C16-C11</f>
        <v>23901</v>
      </c>
      <c r="D19" s="1">
        <f>D16-D11</f>
        <v>36567.199999999997</v>
      </c>
      <c r="E19" s="1">
        <f>E16-E11</f>
        <v>51571.200000000004</v>
      </c>
      <c r="F19" s="4">
        <f>F16-F11</f>
        <v>80039.399999999994</v>
      </c>
      <c r="G19" s="6" t="s">
        <v>10</v>
      </c>
    </row>
    <row r="20" spans="1:7">
      <c r="A20" t="s">
        <v>11</v>
      </c>
      <c r="B20" s="1">
        <f>B19</f>
        <v>-32000</v>
      </c>
      <c r="C20" s="1">
        <f>B20+C19</f>
        <v>-8099</v>
      </c>
      <c r="D20" s="1">
        <f>C20+D19</f>
        <v>28468.199999999997</v>
      </c>
      <c r="E20" s="18">
        <f>D20+E19</f>
        <v>80039.399999999994</v>
      </c>
    </row>
    <row r="22" spans="1:7">
      <c r="A22" s="2" t="s">
        <v>12</v>
      </c>
      <c r="B22" s="7">
        <f>(F16-F11)/F11</f>
        <v>1.7881903485254691</v>
      </c>
    </row>
    <row r="23" spans="1:7">
      <c r="B23" s="29" t="s">
        <v>35</v>
      </c>
      <c r="C23" s="29"/>
      <c r="D23" s="29"/>
    </row>
    <row r="24" spans="1:7">
      <c r="A24" s="2" t="s">
        <v>13</v>
      </c>
    </row>
    <row r="25" spans="1:7">
      <c r="A25" s="21" t="s">
        <v>4</v>
      </c>
      <c r="B25" s="21" t="s">
        <v>18</v>
      </c>
      <c r="C25" s="21" t="s">
        <v>19</v>
      </c>
      <c r="D25" s="21" t="s">
        <v>20</v>
      </c>
      <c r="E25" s="21" t="s">
        <v>21</v>
      </c>
      <c r="F25" s="21" t="s">
        <v>22</v>
      </c>
    </row>
    <row r="26" spans="1:7">
      <c r="A26" s="20" t="s">
        <v>23</v>
      </c>
      <c r="B26" s="22">
        <v>7000</v>
      </c>
      <c r="C26">
        <v>50</v>
      </c>
      <c r="D26" s="22">
        <v>70</v>
      </c>
      <c r="E26">
        <v>2</v>
      </c>
      <c r="F26" s="20" t="s">
        <v>25</v>
      </c>
    </row>
    <row r="27" spans="1:7">
      <c r="A27" s="20" t="s">
        <v>24</v>
      </c>
      <c r="B27" s="22">
        <v>15000</v>
      </c>
      <c r="C27">
        <v>50</v>
      </c>
      <c r="D27" s="22">
        <v>50</v>
      </c>
      <c r="E27">
        <v>6</v>
      </c>
      <c r="F27" s="20" t="s">
        <v>26</v>
      </c>
    </row>
    <row r="28" spans="1:7">
      <c r="A28" t="s">
        <v>65</v>
      </c>
      <c r="B28" s="23">
        <v>4000</v>
      </c>
      <c r="C28">
        <v>80</v>
      </c>
      <c r="D28" s="22">
        <v>25</v>
      </c>
      <c r="E28">
        <v>2</v>
      </c>
      <c r="F28" s="20" t="s">
        <v>28</v>
      </c>
    </row>
    <row r="29" spans="1:7">
      <c r="A29" s="20"/>
      <c r="B29" s="21" t="s">
        <v>18</v>
      </c>
    </row>
    <row r="30" spans="1:7">
      <c r="A30" t="s">
        <v>27</v>
      </c>
      <c r="B30" s="22">
        <v>6000</v>
      </c>
    </row>
    <row r="31" spans="1:7">
      <c r="C31" s="21" t="s">
        <v>30</v>
      </c>
    </row>
    <row r="32" spans="1:7">
      <c r="A32" s="24" t="s">
        <v>29</v>
      </c>
      <c r="B32" s="22">
        <v>32000</v>
      </c>
      <c r="C32" s="20" t="s">
        <v>34</v>
      </c>
    </row>
    <row r="34" spans="1:8">
      <c r="B34" s="21" t="s">
        <v>18</v>
      </c>
      <c r="C34" s="21" t="s">
        <v>19</v>
      </c>
      <c r="D34" s="21" t="s">
        <v>20</v>
      </c>
      <c r="E34" s="21" t="s">
        <v>21</v>
      </c>
      <c r="F34" s="21" t="s">
        <v>22</v>
      </c>
      <c r="G34" s="21"/>
      <c r="H34" s="19"/>
    </row>
    <row r="35" spans="1:8">
      <c r="A35" s="20" t="s">
        <v>33</v>
      </c>
      <c r="B35" s="22">
        <v>5000</v>
      </c>
      <c r="C35">
        <v>125</v>
      </c>
      <c r="D35" s="22">
        <v>40</v>
      </c>
      <c r="E35">
        <v>1</v>
      </c>
    </row>
    <row r="36" spans="1:8">
      <c r="A36" t="s">
        <v>31</v>
      </c>
      <c r="B36" s="22">
        <v>10000</v>
      </c>
      <c r="C36">
        <v>250</v>
      </c>
      <c r="D36" s="22">
        <v>40</v>
      </c>
      <c r="E36">
        <v>1</v>
      </c>
    </row>
    <row r="37" spans="1:8">
      <c r="C37" s="21" t="s">
        <v>30</v>
      </c>
    </row>
    <row r="38" spans="1:8">
      <c r="A38" s="24" t="s">
        <v>32</v>
      </c>
      <c r="B38" s="22">
        <v>15000</v>
      </c>
      <c r="C38" s="20" t="s">
        <v>60</v>
      </c>
    </row>
    <row r="40" spans="1:8">
      <c r="A40" s="2" t="s">
        <v>7</v>
      </c>
    </row>
    <row r="41" spans="1:8">
      <c r="B41" s="21" t="s">
        <v>40</v>
      </c>
      <c r="C41" s="21" t="s">
        <v>41</v>
      </c>
      <c r="D41" s="21" t="s">
        <v>43</v>
      </c>
    </row>
    <row r="42" spans="1:8">
      <c r="A42" s="20" t="s">
        <v>36</v>
      </c>
      <c r="B42" s="22">
        <v>21</v>
      </c>
      <c r="C42" s="22">
        <v>252</v>
      </c>
      <c r="D42" s="25">
        <v>0.1</v>
      </c>
    </row>
    <row r="43" spans="1:8">
      <c r="A43" s="20" t="s">
        <v>38</v>
      </c>
      <c r="B43" s="22">
        <v>36</v>
      </c>
      <c r="C43" s="22">
        <v>432</v>
      </c>
      <c r="D43" s="25">
        <v>0.3</v>
      </c>
    </row>
    <row r="44" spans="1:8">
      <c r="A44" s="20" t="s">
        <v>37</v>
      </c>
      <c r="B44" s="22">
        <v>51</v>
      </c>
      <c r="C44" s="22">
        <v>612</v>
      </c>
      <c r="D44" s="25">
        <v>0.4</v>
      </c>
    </row>
    <row r="45" spans="1:8">
      <c r="A45" s="20" t="s">
        <v>39</v>
      </c>
      <c r="B45" s="22">
        <v>81</v>
      </c>
      <c r="C45" s="22">
        <v>972</v>
      </c>
      <c r="D45" s="25">
        <v>0.2</v>
      </c>
    </row>
    <row r="46" spans="1:8">
      <c r="A46" s="20" t="s">
        <v>59</v>
      </c>
    </row>
    <row r="47" spans="1:8">
      <c r="A47" s="20" t="s">
        <v>44</v>
      </c>
    </row>
    <row r="48" spans="1:8">
      <c r="B48" s="21" t="s">
        <v>42</v>
      </c>
      <c r="C48" s="21" t="s">
        <v>53</v>
      </c>
      <c r="D48" s="21" t="s">
        <v>54</v>
      </c>
      <c r="E48" s="21" t="s">
        <v>55</v>
      </c>
      <c r="F48" s="21" t="s">
        <v>56</v>
      </c>
    </row>
    <row r="49" spans="1:6">
      <c r="A49" s="20" t="s">
        <v>61</v>
      </c>
      <c r="B49">
        <v>50</v>
      </c>
      <c r="C49">
        <v>5</v>
      </c>
      <c r="D49">
        <v>15</v>
      </c>
      <c r="E49">
        <v>20</v>
      </c>
      <c r="F49">
        <v>10</v>
      </c>
    </row>
    <row r="50" spans="1:6">
      <c r="A50" s="20" t="s">
        <v>62</v>
      </c>
      <c r="B50">
        <v>80</v>
      </c>
      <c r="C50">
        <v>8</v>
      </c>
      <c r="D50">
        <v>24</v>
      </c>
      <c r="E50">
        <v>32</v>
      </c>
      <c r="F50">
        <v>16</v>
      </c>
    </row>
    <row r="51" spans="1:6">
      <c r="A51" s="20" t="s">
        <v>63</v>
      </c>
      <c r="B51">
        <v>120</v>
      </c>
      <c r="C51">
        <v>12</v>
      </c>
      <c r="D51">
        <v>36</v>
      </c>
      <c r="E51">
        <v>48</v>
      </c>
      <c r="F51">
        <v>24</v>
      </c>
    </row>
    <row r="52" spans="1:6">
      <c r="A52" s="20" t="s">
        <v>45</v>
      </c>
    </row>
    <row r="54" spans="1:6">
      <c r="A54" s="24" t="s">
        <v>52</v>
      </c>
      <c r="B54" s="21" t="s">
        <v>18</v>
      </c>
      <c r="C54" s="21" t="s">
        <v>30</v>
      </c>
    </row>
    <row r="55" spans="1:6">
      <c r="A55" s="20" t="s">
        <v>46</v>
      </c>
      <c r="B55" s="22">
        <v>29700</v>
      </c>
      <c r="C55" s="20" t="s">
        <v>49</v>
      </c>
    </row>
    <row r="56" spans="1:6">
      <c r="A56" s="20" t="s">
        <v>47</v>
      </c>
      <c r="B56" s="22">
        <v>47520</v>
      </c>
      <c r="C56" s="20" t="s">
        <v>50</v>
      </c>
    </row>
    <row r="57" spans="1:6">
      <c r="A57" s="20" t="s">
        <v>48</v>
      </c>
      <c r="B57" s="22">
        <v>71280</v>
      </c>
      <c r="C57" s="20" t="s">
        <v>51</v>
      </c>
    </row>
    <row r="59" spans="1:6">
      <c r="A59" s="2" t="s">
        <v>64</v>
      </c>
      <c r="B59" s="22">
        <v>5000</v>
      </c>
    </row>
  </sheetData>
  <mergeCells count="3">
    <mergeCell ref="B23:D23"/>
    <mergeCell ref="A3:G3"/>
    <mergeCell ref="A1:G1"/>
  </mergeCells>
  <phoneticPr fontId="0" type="noConversion"/>
  <printOptions gridLines="1"/>
  <pageMargins left="0.75" right="0.75" top="1" bottom="1" header="0.5" footer="0.5"/>
  <pageSetup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Augsburg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 Department</dc:creator>
  <cp:keywords/>
  <dc:description/>
  <cp:lastModifiedBy>MARTINA MINGIONE</cp:lastModifiedBy>
  <cp:revision/>
  <dcterms:created xsi:type="dcterms:W3CDTF">2003-02-20T16:30:31Z</dcterms:created>
  <dcterms:modified xsi:type="dcterms:W3CDTF">2024-01-23T10:09:57Z</dcterms:modified>
  <cp:category/>
  <cp:contentStatus/>
</cp:coreProperties>
</file>