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SistemaCargaProyectos\Excel Datos\"/>
    </mc:Choice>
  </mc:AlternateContent>
  <bookViews>
    <workbookView xWindow="0" yWindow="0" windowWidth="20400" windowHeight="7665"/>
  </bookViews>
  <sheets>
    <sheet name="Resumen" sheetId="1" r:id="rId1"/>
    <sheet name="INNOVAR" sheetId="2" r:id="rId2"/>
    <sheet name="DTT" sheetId="3" r:id="rId3"/>
    <sheet name="EBT" sheetId="4" r:id="rId4"/>
    <sheet name="POES+I " sheetId="5" r:id="rId5"/>
    <sheet name="PEIC-A" sheetId="6" r:id="rId6"/>
    <sheet name="PEIC I+D" sheetId="7" r:id="rId7"/>
  </sheets>
  <definedNames>
    <definedName name="_xlnm._FilterDatabase" localSheetId="6" hidden="1">'PEIC I+D'!$A$1:$J$250</definedName>
  </definedNames>
  <calcPr calcId="162913"/>
  <extLst>
    <ext uri="GoogleSheetsCustomDataVersion1">
      <go:sheetsCustomData xmlns:go="http://customooxmlschemas.google.com/" r:id="" roundtripDataSignature="AMtx7mix6a1PtQXH6ogpYJUCtlnv9XM85w=="/>
    </ext>
  </extLst>
</workbook>
</file>

<file path=xl/calcChain.xml><?xml version="1.0" encoding="utf-8"?>
<calcChain xmlns="http://schemas.openxmlformats.org/spreadsheetml/2006/main">
  <c r="P23" i="1" l="1"/>
  <c r="P22" i="1"/>
  <c r="P21" i="1"/>
  <c r="P18" i="1"/>
  <c r="P17" i="1"/>
  <c r="P16" i="1"/>
  <c r="P15" i="1"/>
  <c r="O21" i="1"/>
  <c r="O19" i="1"/>
  <c r="O18" i="1"/>
  <c r="N18" i="1"/>
  <c r="M13" i="1"/>
  <c r="M12" i="1"/>
  <c r="M11" i="1"/>
  <c r="M10" i="1"/>
  <c r="M9" i="1"/>
  <c r="M8" i="1"/>
  <c r="H45" i="1" l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I37" i="1" l="1"/>
  <c r="I36" i="1"/>
  <c r="I35" i="1"/>
  <c r="I34" i="1"/>
  <c r="I33" i="1"/>
  <c r="I32" i="1"/>
  <c r="I31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F21" i="1" l="1"/>
  <c r="F20" i="1"/>
  <c r="F19" i="1"/>
  <c r="F18" i="1"/>
  <c r="F17" i="1"/>
  <c r="F16" i="1"/>
  <c r="F15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G12" i="1"/>
  <c r="F14" i="1"/>
  <c r="E7" i="1"/>
  <c r="D13" i="1"/>
  <c r="D12" i="1"/>
  <c r="D11" i="1"/>
  <c r="D10" i="1"/>
  <c r="D9" i="1"/>
  <c r="D8" i="1"/>
  <c r="D7" i="1"/>
  <c r="D6" i="1"/>
  <c r="D5" i="1"/>
  <c r="Q45" i="1" l="1"/>
  <c r="A79" i="6" l="1"/>
  <c r="A78" i="6" l="1"/>
  <c r="A77" i="6"/>
  <c r="A76" i="6"/>
  <c r="A75" i="6" l="1"/>
  <c r="A74" i="6"/>
  <c r="A73" i="6" l="1"/>
  <c r="S45" i="1" l="1"/>
  <c r="J45" i="1"/>
  <c r="A72" i="6" l="1"/>
  <c r="A71" i="6" l="1"/>
  <c r="A70" i="6" l="1"/>
  <c r="A69" i="6"/>
  <c r="A68" i="6" l="1"/>
  <c r="A67" i="6"/>
  <c r="Q44" i="1" l="1"/>
  <c r="S44" i="1" s="1"/>
  <c r="J44" i="1"/>
  <c r="A66" i="6"/>
  <c r="A65" i="6"/>
  <c r="A64" i="6"/>
  <c r="A63" i="6" l="1"/>
  <c r="A62" i="6"/>
  <c r="A61" i="6"/>
  <c r="A60" i="6"/>
  <c r="A59" i="6"/>
  <c r="A58" i="6" l="1"/>
  <c r="A57" i="6" l="1"/>
  <c r="A56" i="6"/>
  <c r="A55" i="6"/>
  <c r="A54" i="6" l="1"/>
  <c r="A53" i="6"/>
  <c r="A52" i="6"/>
  <c r="A51" i="6"/>
  <c r="A50" i="6"/>
  <c r="A49" i="6"/>
  <c r="A48" i="6"/>
  <c r="Q43" i="1" l="1"/>
  <c r="S43" i="1" s="1"/>
  <c r="Q42" i="1"/>
  <c r="S42" i="1" s="1"/>
  <c r="Q41" i="1"/>
  <c r="S41" i="1" s="1"/>
  <c r="Q40" i="1"/>
  <c r="S40" i="1" s="1"/>
  <c r="Q39" i="1"/>
  <c r="S39" i="1" s="1"/>
  <c r="J43" i="1"/>
  <c r="J42" i="1"/>
  <c r="J41" i="1"/>
  <c r="J40" i="1"/>
  <c r="J39" i="1"/>
  <c r="A47" i="6"/>
  <c r="A46" i="6"/>
  <c r="A45" i="6" l="1"/>
  <c r="A44" i="6" l="1"/>
  <c r="A43" i="6" l="1"/>
  <c r="A42" i="6" l="1"/>
  <c r="A41" i="6"/>
  <c r="A40" i="6"/>
  <c r="A39" i="6" l="1"/>
  <c r="A38" i="6" l="1"/>
  <c r="A37" i="6" l="1"/>
  <c r="A36" i="6" l="1"/>
  <c r="A35" i="6" l="1"/>
  <c r="A34" i="6" l="1"/>
  <c r="A33" i="6" l="1"/>
  <c r="A32" i="6" l="1"/>
  <c r="A31" i="6" l="1"/>
  <c r="A30" i="6" l="1"/>
  <c r="A29" i="6"/>
  <c r="A28" i="6" l="1"/>
  <c r="A33" i="5" l="1"/>
  <c r="Q38" i="1" l="1"/>
  <c r="P38" i="1"/>
  <c r="J38" i="1" l="1"/>
  <c r="S38" i="1"/>
  <c r="A27" i="6"/>
  <c r="A32" i="5" l="1"/>
  <c r="A31" i="5" l="1"/>
  <c r="A30" i="5" l="1"/>
  <c r="A29" i="5" l="1"/>
  <c r="A28" i="5"/>
  <c r="A26" i="6" l="1"/>
  <c r="A25" i="6" l="1"/>
  <c r="A24" i="6" l="1"/>
  <c r="A23" i="6"/>
  <c r="A27" i="5"/>
  <c r="A26" i="5"/>
  <c r="A25" i="5" l="1"/>
  <c r="A22" i="6"/>
  <c r="A250" i="7" l="1"/>
  <c r="R37" i="1" l="1"/>
  <c r="Q37" i="1"/>
  <c r="P37" i="1"/>
  <c r="S37" i="1" l="1"/>
  <c r="J37" i="1"/>
  <c r="A24" i="5"/>
  <c r="A23" i="5"/>
  <c r="A249" i="7" l="1"/>
  <c r="A248" i="7"/>
  <c r="A247" i="7" l="1"/>
  <c r="A246" i="7"/>
  <c r="A245" i="7"/>
  <c r="A244" i="7"/>
  <c r="A243" i="7"/>
  <c r="A242" i="7"/>
  <c r="A241" i="7"/>
  <c r="A240" i="7" l="1"/>
  <c r="A239" i="7" l="1"/>
  <c r="A238" i="7"/>
  <c r="A237" i="7"/>
  <c r="A236" i="7"/>
  <c r="A235" i="7"/>
  <c r="A234" i="7"/>
  <c r="A233" i="7"/>
  <c r="A232" i="7"/>
  <c r="A231" i="7" l="1"/>
  <c r="A230" i="7"/>
  <c r="A229" i="7"/>
  <c r="A21" i="6"/>
  <c r="A22" i="5"/>
  <c r="A228" i="7" l="1"/>
  <c r="A20" i="6" l="1"/>
  <c r="A19" i="6"/>
  <c r="A18" i="6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 l="1"/>
  <c r="A212" i="7"/>
  <c r="A211" i="7"/>
  <c r="A210" i="7"/>
  <c r="A209" i="7"/>
  <c r="A208" i="7"/>
  <c r="A207" i="7"/>
  <c r="A206" i="7"/>
  <c r="A21" i="5" l="1"/>
  <c r="A205" i="7"/>
  <c r="A204" i="7"/>
  <c r="A203" i="7"/>
  <c r="A20" i="5" l="1"/>
  <c r="R36" i="1"/>
  <c r="Q36" i="1"/>
  <c r="P36" i="1"/>
  <c r="S36" i="1" l="1"/>
  <c r="J36" i="1"/>
  <c r="A202" i="7"/>
  <c r="A201" i="7"/>
  <c r="A200" i="7"/>
  <c r="A199" i="7"/>
  <c r="A198" i="7"/>
  <c r="A197" i="7"/>
  <c r="A196" i="7"/>
  <c r="A195" i="7"/>
  <c r="A194" i="7"/>
  <c r="A193" i="7" l="1"/>
  <c r="A192" i="7" l="1"/>
  <c r="A191" i="7" l="1"/>
  <c r="A190" i="7"/>
  <c r="A189" i="7"/>
  <c r="A188" i="7"/>
  <c r="R35" i="1" l="1"/>
  <c r="R47" i="1" s="1"/>
  <c r="A187" i="7" l="1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 l="1"/>
  <c r="A17" i="6"/>
  <c r="A168" i="7" l="1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 l="1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 l="1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S14" i="1" l="1"/>
  <c r="S7" i="1"/>
  <c r="S6" i="1"/>
  <c r="S5" i="1"/>
  <c r="Q35" i="1" l="1"/>
  <c r="Q34" i="1"/>
  <c r="Q33" i="1"/>
  <c r="P35" i="1"/>
  <c r="P34" i="1"/>
  <c r="P33" i="1"/>
  <c r="I47" i="1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S35" i="1" l="1"/>
  <c r="S33" i="1"/>
  <c r="S34" i="1"/>
  <c r="J35" i="1"/>
  <c r="J34" i="1"/>
  <c r="J33" i="1"/>
  <c r="A83" i="7"/>
  <c r="A82" i="7"/>
  <c r="A81" i="7"/>
  <c r="A80" i="7"/>
  <c r="A79" i="7"/>
  <c r="A78" i="7"/>
  <c r="A77" i="7" l="1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 l="1"/>
  <c r="A60" i="7" l="1"/>
  <c r="A59" i="7"/>
  <c r="A58" i="7"/>
  <c r="A57" i="7"/>
  <c r="A56" i="7"/>
  <c r="A55" i="7" l="1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 l="1"/>
  <c r="A39" i="7" l="1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 l="1"/>
  <c r="A24" i="7"/>
  <c r="A23" i="7"/>
  <c r="A16" i="6"/>
  <c r="A15" i="6"/>
  <c r="A22" i="7" l="1"/>
  <c r="A21" i="7"/>
  <c r="A20" i="7"/>
  <c r="A19" i="7"/>
  <c r="A18" i="7"/>
  <c r="A17" i="7"/>
  <c r="A16" i="7" l="1"/>
  <c r="A15" i="7"/>
  <c r="A14" i="7"/>
  <c r="A13" i="7"/>
  <c r="A12" i="7"/>
  <c r="A11" i="7"/>
  <c r="A10" i="7"/>
  <c r="A9" i="7"/>
  <c r="A8" i="7" l="1"/>
  <c r="A7" i="7"/>
  <c r="A6" i="7" l="1"/>
  <c r="A5" i="7"/>
  <c r="A4" i="7"/>
  <c r="A3" i="7"/>
  <c r="A2" i="7"/>
  <c r="A14" i="6"/>
  <c r="A13" i="6"/>
  <c r="A12" i="6"/>
  <c r="A11" i="6"/>
  <c r="A10" i="6"/>
  <c r="A9" i="6"/>
  <c r="A8" i="6"/>
  <c r="A7" i="6"/>
  <c r="A6" i="6"/>
  <c r="A5" i="6"/>
  <c r="A4" i="6"/>
  <c r="A3" i="6"/>
  <c r="A2" i="6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Q32" i="1"/>
  <c r="P32" i="1"/>
  <c r="Q31" i="1"/>
  <c r="P31" i="1"/>
  <c r="Q30" i="1"/>
  <c r="Q47" i="1" s="1"/>
  <c r="P30" i="1"/>
  <c r="P29" i="1"/>
  <c r="S29" i="1" s="1"/>
  <c r="P28" i="1"/>
  <c r="S28" i="1" s="1"/>
  <c r="P27" i="1"/>
  <c r="S27" i="1" s="1"/>
  <c r="P26" i="1"/>
  <c r="S26" i="1" s="1"/>
  <c r="P25" i="1"/>
  <c r="S25" i="1" s="1"/>
  <c r="P24" i="1"/>
  <c r="S24" i="1" s="1"/>
  <c r="J24" i="1"/>
  <c r="S23" i="1"/>
  <c r="J23" i="1"/>
  <c r="S22" i="1"/>
  <c r="J22" i="1"/>
  <c r="P20" i="1"/>
  <c r="O20" i="1"/>
  <c r="N20" i="1"/>
  <c r="P19" i="1"/>
  <c r="N19" i="1"/>
  <c r="S17" i="1"/>
  <c r="S16" i="1"/>
  <c r="F47" i="1"/>
  <c r="S13" i="1"/>
  <c r="S12" i="1"/>
  <c r="G47" i="1"/>
  <c r="S11" i="1"/>
  <c r="S10" i="1"/>
  <c r="S9" i="1"/>
  <c r="J6" i="1"/>
  <c r="P47" i="1" l="1"/>
  <c r="H47" i="1"/>
  <c r="J19" i="1"/>
  <c r="S15" i="1"/>
  <c r="S30" i="1"/>
  <c r="S31" i="1"/>
  <c r="S32" i="1"/>
  <c r="M47" i="1"/>
  <c r="S8" i="1"/>
  <c r="S18" i="1"/>
  <c r="S20" i="1"/>
  <c r="E47" i="1"/>
  <c r="S21" i="1"/>
  <c r="S19" i="1"/>
  <c r="J21" i="1"/>
  <c r="J8" i="1"/>
  <c r="J28" i="1"/>
  <c r="J11" i="1"/>
  <c r="J25" i="1"/>
  <c r="J12" i="1"/>
  <c r="J26" i="1"/>
  <c r="J7" i="1"/>
  <c r="J29" i="1"/>
  <c r="J30" i="1"/>
  <c r="J31" i="1"/>
  <c r="J32" i="1"/>
  <c r="D47" i="1"/>
  <c r="J5" i="1"/>
  <c r="J9" i="1"/>
  <c r="J10" i="1"/>
  <c r="J13" i="1"/>
  <c r="N47" i="1"/>
  <c r="J27" i="1"/>
  <c r="J14" i="1"/>
  <c r="J15" i="1"/>
  <c r="J16" i="1"/>
  <c r="J17" i="1"/>
  <c r="J18" i="1"/>
  <c r="O47" i="1"/>
  <c r="J20" i="1"/>
  <c r="J47" i="1" l="1"/>
  <c r="S47" i="1"/>
</calcChain>
</file>

<file path=xl/sharedStrings.xml><?xml version="1.0" encoding="utf-8"?>
<sst xmlns="http://schemas.openxmlformats.org/spreadsheetml/2006/main" count="3721" uniqueCount="2388">
  <si>
    <t>Semana</t>
  </si>
  <si>
    <t>INNOVAR</t>
  </si>
  <si>
    <t>DTT</t>
  </si>
  <si>
    <t>EBT</t>
  </si>
  <si>
    <t>POES+I</t>
  </si>
  <si>
    <t>PEIC-A</t>
  </si>
  <si>
    <t>PEIC I+D</t>
  </si>
  <si>
    <t>TOTAL SEMANA</t>
  </si>
  <si>
    <t>-</t>
  </si>
  <si>
    <t>19/03 al 25/03</t>
  </si>
  <si>
    <t>23/04 al 29/04</t>
  </si>
  <si>
    <t>28/05 al 03/06</t>
  </si>
  <si>
    <t>04/06 al 10/06</t>
  </si>
  <si>
    <t>02/07 al 08/07</t>
  </si>
  <si>
    <t>09/07 al 15/07</t>
  </si>
  <si>
    <t>16/07 al 22/07</t>
  </si>
  <si>
    <t>23/07 al 29/07</t>
  </si>
  <si>
    <t>30/07 al 05/08</t>
  </si>
  <si>
    <t>06/08 al 12/08</t>
  </si>
  <si>
    <t>13/08 al 19/08</t>
  </si>
  <si>
    <t>20/08 al 26/08</t>
  </si>
  <si>
    <t>27/08 al 02/09</t>
  </si>
  <si>
    <t>TOTAL</t>
  </si>
  <si>
    <t>Codigo</t>
  </si>
  <si>
    <t>Nombre</t>
  </si>
  <si>
    <t>Apellido</t>
  </si>
  <si>
    <t>E-mail</t>
  </si>
  <si>
    <t>Contraseña</t>
  </si>
  <si>
    <t>Fecha de registro</t>
  </si>
  <si>
    <t>Invitacion enviada</t>
  </si>
  <si>
    <t>Formulario completado</t>
  </si>
  <si>
    <t>Fecha formulario completado</t>
  </si>
  <si>
    <t>Comentario</t>
  </si>
  <si>
    <t>INNOVAR-2022-001</t>
  </si>
  <si>
    <t>GILBERTO RAUL</t>
  </si>
  <si>
    <t>ROBLEDO</t>
  </si>
  <si>
    <t>betorobledo@hotmail.com</t>
  </si>
  <si>
    <t>4YzDohR8BzP8nQi</t>
  </si>
  <si>
    <t>NO</t>
  </si>
  <si>
    <t>Se registro 2 veces en el mismo dia con el mismo correo (Se creo un solo usuario)</t>
  </si>
  <si>
    <t>INNOVAR-2022-002</t>
  </si>
  <si>
    <t>Martin</t>
  </si>
  <si>
    <t>Moran</t>
  </si>
  <si>
    <t>martinmoranvt@gmail.com</t>
  </si>
  <si>
    <t>RiJ0jERbZ03spNV</t>
  </si>
  <si>
    <t>SI</t>
  </si>
  <si>
    <t>INNOVAR-2022-003</t>
  </si>
  <si>
    <t>raul antonio</t>
  </si>
  <si>
    <t>garofalo</t>
  </si>
  <si>
    <t>raulantoniogarofalo@gmail.com</t>
  </si>
  <si>
    <t>c63y1VCvCNES69S</t>
  </si>
  <si>
    <t>INNOVAR-2022-004</t>
  </si>
  <si>
    <t>FABRICIO</t>
  </si>
  <si>
    <t>MARIOTTI</t>
  </si>
  <si>
    <t>bioledarg@gmail.com</t>
  </si>
  <si>
    <t>SnOC6UM997Pe14a</t>
  </si>
  <si>
    <t>INNOVAR-2022-005</t>
  </si>
  <si>
    <t>Lilia</t>
  </si>
  <si>
    <t>Yacomosky</t>
  </si>
  <si>
    <t>liliayaco@hotmail.com</t>
  </si>
  <si>
    <t>eRZGzP5sqygMZjz</t>
  </si>
  <si>
    <t>INNOVAR-2022-006</t>
  </si>
  <si>
    <t>Juan Ignacio</t>
  </si>
  <si>
    <t>Torres</t>
  </si>
  <si>
    <t>orkuan@gmail.com</t>
  </si>
  <si>
    <t>cdbvtaI7ajGlqyH</t>
  </si>
  <si>
    <t>INNOVAR-2022-007</t>
  </si>
  <si>
    <t>Patricia</t>
  </si>
  <si>
    <t>Marcos</t>
  </si>
  <si>
    <t>gerencia@jmgsrl.com.ar</t>
  </si>
  <si>
    <t>5ztIsHTznPysIPY</t>
  </si>
  <si>
    <t>INNOVAR-2022-008</t>
  </si>
  <si>
    <t>Matias</t>
  </si>
  <si>
    <t>Antogniassi</t>
  </si>
  <si>
    <t>metalurgicaalmafuerte@gmail.com</t>
  </si>
  <si>
    <t>vQc9gCjOrJq4tNr</t>
  </si>
  <si>
    <t>INNOVAR-2022-009</t>
  </si>
  <si>
    <t>José Luis</t>
  </si>
  <si>
    <t>Mantovani</t>
  </si>
  <si>
    <t>mantovani_hnos@yahoo.com.ar</t>
  </si>
  <si>
    <t>T8k1VqZTDsm2AS6</t>
  </si>
  <si>
    <t>INNOVAR-2022-010</t>
  </si>
  <si>
    <t>Emilia Susana</t>
  </si>
  <si>
    <t>López</t>
  </si>
  <si>
    <t>emilialopez@unitecsa.com</t>
  </si>
  <si>
    <t>21YvDH1JyYRTMzD</t>
  </si>
  <si>
    <t>INNOVAR-2022-011</t>
  </si>
  <si>
    <t>Flavio E.</t>
  </si>
  <si>
    <t>Spetale</t>
  </si>
  <si>
    <t>spetale@cifasis-conicet.gov.ar</t>
  </si>
  <si>
    <t>naFdIy0bxKTCKVA</t>
  </si>
  <si>
    <t>INNOVAR-2022-012</t>
  </si>
  <si>
    <t>FEDERICO NAHUEL</t>
  </si>
  <si>
    <t>FULLANA</t>
  </si>
  <si>
    <t>fedefullana15@gmail.com</t>
  </si>
  <si>
    <t>XrixegiuQG5u2K1</t>
  </si>
  <si>
    <t>INNOVAR-2022-013</t>
  </si>
  <si>
    <t>Ignacio Eduardo Jesús</t>
  </si>
  <si>
    <t>Rubio Scola</t>
  </si>
  <si>
    <t>irubio@fceia.unr.edu.ar</t>
  </si>
  <si>
    <t>mz0N9CbZcNIgts3</t>
  </si>
  <si>
    <t>INNOVAR-2022-014</t>
  </si>
  <si>
    <t>Camila Flavia</t>
  </si>
  <si>
    <t>Armoa</t>
  </si>
  <si>
    <t>camilaarmoa94@hotmail.com</t>
  </si>
  <si>
    <t>hcRy0KmZvS2IVW1</t>
  </si>
  <si>
    <t>INNOVAR-2022-015</t>
  </si>
  <si>
    <t>María Elena</t>
  </si>
  <si>
    <t>Farina</t>
  </si>
  <si>
    <t>farinaelena@hotmail.com</t>
  </si>
  <si>
    <t>Dichk8LzYSkKHUr</t>
  </si>
  <si>
    <t>INNOVAR-2022-016</t>
  </si>
  <si>
    <t>Javier</t>
  </si>
  <si>
    <t>Nocete</t>
  </si>
  <si>
    <t>javieranocete@gmail.com</t>
  </si>
  <si>
    <t>rTagOvD8bJ7Jj3o</t>
  </si>
  <si>
    <t>INNOVAR-2022-017</t>
  </si>
  <si>
    <t>Emilia</t>
  </si>
  <si>
    <t>RTUw06IqPkFEIn7</t>
  </si>
  <si>
    <t>INNOVAR-2022-018</t>
  </si>
  <si>
    <t>Gerardo</t>
  </si>
  <si>
    <t>Pastorutti</t>
  </si>
  <si>
    <t>gerardo@ingpastorutti.com.ar</t>
  </si>
  <si>
    <t>L7Baayz1Yq6xg4Q</t>
  </si>
  <si>
    <t>INNOVAR-2022-019</t>
  </si>
  <si>
    <t>Jose Maria</t>
  </si>
  <si>
    <t>Risso Cardo</t>
  </si>
  <si>
    <t>jrisso@desarrollosindustriales.com</t>
  </si>
  <si>
    <t>PSYxvgm144C7XCo</t>
  </si>
  <si>
    <t>INNOVAR-2022-020</t>
  </si>
  <si>
    <t>Mario Alberto</t>
  </si>
  <si>
    <t>Otero</t>
  </si>
  <si>
    <t>marito.otero@gmail.com</t>
  </si>
  <si>
    <t>eUzxARANGsozEwP</t>
  </si>
  <si>
    <t>INNOVAR-2022-021</t>
  </si>
  <si>
    <t>Inri</t>
  </si>
  <si>
    <t>Iñiguez</t>
  </si>
  <si>
    <t>inri.barca@gmail.com</t>
  </si>
  <si>
    <t>VmiN6Op02jfDzXy</t>
  </si>
  <si>
    <t>INNOVAR-2022-022</t>
  </si>
  <si>
    <t>rafael</t>
  </si>
  <si>
    <t>perez</t>
  </si>
  <si>
    <t>rafael@gmail.com</t>
  </si>
  <si>
    <t>HklT0BCRzltDndr</t>
  </si>
  <si>
    <t>INNOVAR-2022-023</t>
  </si>
  <si>
    <t>Juan Manuel</t>
  </si>
  <si>
    <t>Acedo</t>
  </si>
  <si>
    <t>vanesacampa@aytcomputers.com</t>
  </si>
  <si>
    <t>TkDq4tZBU0gakk4</t>
  </si>
  <si>
    <t>INNOVAR-2022-024</t>
  </si>
  <si>
    <t>MIGUEL ANGEL</t>
  </si>
  <si>
    <t>GALOETA</t>
  </si>
  <si>
    <t>miguel.galeota@argencom.com</t>
  </si>
  <si>
    <t>giabo4ubmsEJ7v6</t>
  </si>
  <si>
    <t>INNOVAR-2022-025</t>
  </si>
  <si>
    <t>LEANDRO EMANUEL</t>
  </si>
  <si>
    <t>BERTERO</t>
  </si>
  <si>
    <t>leandro.e.bertero@gmail.com</t>
  </si>
  <si>
    <t>zjYKDlDT2jKaY8p</t>
  </si>
  <si>
    <t>INNOVAR-2022-026</t>
  </si>
  <si>
    <t>TULIO</t>
  </si>
  <si>
    <t>ROSSI</t>
  </si>
  <si>
    <t>trossi@processar.com.ar</t>
  </si>
  <si>
    <t>Ao5wBtxwE7EDs7d</t>
  </si>
  <si>
    <t>INNOVAR-2022-027</t>
  </si>
  <si>
    <t>Javier Horacio</t>
  </si>
  <si>
    <t>Virili</t>
  </si>
  <si>
    <t>mariano.cracogna@gmail.com</t>
  </si>
  <si>
    <t>C1JcWdk5K0ofBZu</t>
  </si>
  <si>
    <t>INNOVAR-2022-028</t>
  </si>
  <si>
    <t>Agustina Itatí</t>
  </si>
  <si>
    <t>Caceres</t>
  </si>
  <si>
    <t>Cpncaceresagustina@gmail.com</t>
  </si>
  <si>
    <t>slhqIgykoiZHq4a</t>
  </si>
  <si>
    <t>INNOVAR-2022-029</t>
  </si>
  <si>
    <t>Pedro Luis</t>
  </si>
  <si>
    <t>Querini</t>
  </si>
  <si>
    <t>pedroquerini@gmail.com</t>
  </si>
  <si>
    <t>HKqnZaTbPGCH6WN</t>
  </si>
  <si>
    <t>INNOVAR-2022-030</t>
  </si>
  <si>
    <t>CRISTIAN DANIEL</t>
  </si>
  <si>
    <t>BOZZO</t>
  </si>
  <si>
    <t>leonardoghione@herracort-sa.com.ar</t>
  </si>
  <si>
    <t>Ld5AaTAxEw48Xs1</t>
  </si>
  <si>
    <t>INNOVAR-2022-031</t>
  </si>
  <si>
    <t>GASTON CARLOS</t>
  </si>
  <si>
    <t>PEREYRA PUYO</t>
  </si>
  <si>
    <t>gpereyra@interactive-dynamics.com</t>
  </si>
  <si>
    <t>uajGu0WM36Vkr24</t>
  </si>
  <si>
    <t>INNOVAR-2022-032</t>
  </si>
  <si>
    <t>Mario</t>
  </si>
  <si>
    <t>Tulliani</t>
  </si>
  <si>
    <t>mltulliani@hotmail.com</t>
  </si>
  <si>
    <t>QuEsil0TO7GgGpZ</t>
  </si>
  <si>
    <t>INNOVAR-2022-033</t>
  </si>
  <si>
    <t>Leonardo Carlos</t>
  </si>
  <si>
    <t>Ferrari</t>
  </si>
  <si>
    <t>leonardocarlos.ferrari@gmail.com</t>
  </si>
  <si>
    <t>hFJuC5uzutVHaoT</t>
  </si>
  <si>
    <t>INNOVAR-2022-034</t>
  </si>
  <si>
    <t>Fabian</t>
  </si>
  <si>
    <t>Kranevitter</t>
  </si>
  <si>
    <t>comercial@mkingenieria.com.ar</t>
  </si>
  <si>
    <t>SUXucCgr1rG77fu</t>
  </si>
  <si>
    <t>INNOVAR-2022-035</t>
  </si>
  <si>
    <t>Gisela</t>
  </si>
  <si>
    <t>Fyk</t>
  </si>
  <si>
    <t>Gisela.estudioab@hotmail.com</t>
  </si>
  <si>
    <t>8QfxYsccKiZrTRe</t>
  </si>
  <si>
    <t>INNOVAR-2022-036</t>
  </si>
  <si>
    <t>Fernando</t>
  </si>
  <si>
    <t>Aiello</t>
  </si>
  <si>
    <t>faiello@acdi.org.ar</t>
  </si>
  <si>
    <t>N3Bf2X8ncmsqWvl</t>
  </si>
  <si>
    <t>INNOVAR-2022-037</t>
  </si>
  <si>
    <t>Mauro</t>
  </si>
  <si>
    <t>Audoglio</t>
  </si>
  <si>
    <t>contaduria@are-srl.com</t>
  </si>
  <si>
    <t>6mR8yqmssIBegXm</t>
  </si>
  <si>
    <t>INNOVAR-2022-038</t>
  </si>
  <si>
    <t>Agostina</t>
  </si>
  <si>
    <t>Orlandini</t>
  </si>
  <si>
    <t>aorlandini@criaderosantarosa.com.ar</t>
  </si>
  <si>
    <t>A7Qskm5agCaWESS</t>
  </si>
  <si>
    <t>INNOVAR-2022-039</t>
  </si>
  <si>
    <t>Cristian</t>
  </si>
  <si>
    <t>Russovich</t>
  </si>
  <si>
    <t>cristian.russovich@gmail.com</t>
  </si>
  <si>
    <t>ZHdqDUbz4hdpSHz</t>
  </si>
  <si>
    <t>INNOVAR-2022-040</t>
  </si>
  <si>
    <t>SOLARSOL SRL</t>
  </si>
  <si>
    <t>contacto@solarsol.com.ar</t>
  </si>
  <si>
    <t>qbLtQG3eiFYbsiR</t>
  </si>
  <si>
    <t>INNOVAR-2022-041</t>
  </si>
  <si>
    <t>Carlos Gerardo</t>
  </si>
  <si>
    <t>Felchen</t>
  </si>
  <si>
    <t>cgerarf@gmail.com</t>
  </si>
  <si>
    <t>uF42GSZBCPSTZGu</t>
  </si>
  <si>
    <t>INNOVAR-2022-042</t>
  </si>
  <si>
    <t>Fernández</t>
  </si>
  <si>
    <t>jafernandez4@gmail.com</t>
  </si>
  <si>
    <t>BMFUhFFSoW7WLDt</t>
  </si>
  <si>
    <t>INNOVAR-2022-043</t>
  </si>
  <si>
    <t>JUAN PABLO</t>
  </si>
  <si>
    <t>TAPELLA SACNUN</t>
  </si>
  <si>
    <t>walter@estudiodelgreco.com.ar</t>
  </si>
  <si>
    <t>sR4qEwvgFJwbwT2</t>
  </si>
  <si>
    <t>INNOVAR-2022-044</t>
  </si>
  <si>
    <t>Nadia</t>
  </si>
  <si>
    <t>Argüello</t>
  </si>
  <si>
    <t>nadiarguello@gmail.com</t>
  </si>
  <si>
    <t>BdhS7ljId4AgbzW</t>
  </si>
  <si>
    <t>INNOVAR-2022-045</t>
  </si>
  <si>
    <t>Vanesa</t>
  </si>
  <si>
    <t>Barge</t>
  </si>
  <si>
    <t>vbarge@centroindustrial.org</t>
  </si>
  <si>
    <t>YvuRpx5ZDHlNXaH</t>
  </si>
  <si>
    <t>INNOVAR-2022-046</t>
  </si>
  <si>
    <t>Bruno</t>
  </si>
  <si>
    <t>Boldori</t>
  </si>
  <si>
    <t>brunob@unipacksa.com.ar</t>
  </si>
  <si>
    <t>NpLS3mPHQQjGv0S</t>
  </si>
  <si>
    <t>INNOVAR-2022-047</t>
  </si>
  <si>
    <t>Germán Luciano</t>
  </si>
  <si>
    <t>VEINTICCINQUE</t>
  </si>
  <si>
    <t>germanl.veinticcinque@gmail.com</t>
  </si>
  <si>
    <t>R4BvADncq7kaP0r</t>
  </si>
  <si>
    <t>INNOVAR-2022-048</t>
  </si>
  <si>
    <t>ANGELA</t>
  </si>
  <si>
    <t>ORLANDO</t>
  </si>
  <si>
    <t>comercial@greenlab.com.ar</t>
  </si>
  <si>
    <t>dLaH0l7fz1waIO0</t>
  </si>
  <si>
    <t>INNOVAR-2022-049</t>
  </si>
  <si>
    <t>Daiana</t>
  </si>
  <si>
    <t>Ramírez</t>
  </si>
  <si>
    <t>dayramirez7@gmail.com</t>
  </si>
  <si>
    <t>hzmUlC3X0prAkJU</t>
  </si>
  <si>
    <t>INNOVAR-2022-050</t>
  </si>
  <si>
    <t>Roberta</t>
  </si>
  <si>
    <t>Alegre</t>
  </si>
  <si>
    <t>rober.alegre15@gmail.com</t>
  </si>
  <si>
    <t>SQ2xSoe4kENAln7</t>
  </si>
  <si>
    <t>INNOVAR-2022-051</t>
  </si>
  <si>
    <t>eccsJSVwf0zK3S0</t>
  </si>
  <si>
    <t>INNOVAR-2022-052</t>
  </si>
  <si>
    <t>MATIAS</t>
  </si>
  <si>
    <t>SAHILICES</t>
  </si>
  <si>
    <t>msahilices@gmail.com</t>
  </si>
  <si>
    <t>IUSzdK8iQS6yhHu</t>
  </si>
  <si>
    <t>INNOVAR-2022-053</t>
  </si>
  <si>
    <t>gHpHNDuiVyisFdc</t>
  </si>
  <si>
    <t>INNOVAR-2022-054</t>
  </si>
  <si>
    <t>Negrini</t>
  </si>
  <si>
    <t>jmnegrini@maropor.com</t>
  </si>
  <si>
    <t>vrEFHK5eWCnfUTi</t>
  </si>
  <si>
    <t>Se registro 2 veces (la primera vez no le llego el correo)</t>
  </si>
  <si>
    <t>INNOVAR-2022-055</t>
  </si>
  <si>
    <t>Emiliano</t>
  </si>
  <si>
    <t>Stenta</t>
  </si>
  <si>
    <t>e_stenta@hotmail.com</t>
  </si>
  <si>
    <t>zprgkXaLazRLuAW</t>
  </si>
  <si>
    <t>INNOVAR-2022-056</t>
  </si>
  <si>
    <t>Veronica</t>
  </si>
  <si>
    <t>Antinori</t>
  </si>
  <si>
    <t>veroantinori88@gmail.com</t>
  </si>
  <si>
    <t>a7RDu16iSlRkL0F</t>
  </si>
  <si>
    <t>INNOVAR-2022-057</t>
  </si>
  <si>
    <t>Susana</t>
  </si>
  <si>
    <t>Fonseca</t>
  </si>
  <si>
    <t>s.aliciafonseca@gmail.com</t>
  </si>
  <si>
    <t>oDnzal6aMaxh27h</t>
  </si>
  <si>
    <t>INNOVAR-2022-058</t>
  </si>
  <si>
    <t>ADRIAN OSCAR</t>
  </si>
  <si>
    <t>BERARDO</t>
  </si>
  <si>
    <t>mutualpersonalmunicipal@gmail.com</t>
  </si>
  <si>
    <t>zGnUdU3jxTMkanb</t>
  </si>
  <si>
    <t>INNOVAR-2022-059</t>
  </si>
  <si>
    <t>Daniel</t>
  </si>
  <si>
    <t>Raimonda</t>
  </si>
  <si>
    <t>daniel@basculaslatorre.com.ar</t>
  </si>
  <si>
    <t>xiwUOVTwXa8M0DO</t>
  </si>
  <si>
    <t>INNOVAR-2022-060</t>
  </si>
  <si>
    <t>Marcelo Fabian</t>
  </si>
  <si>
    <t>Peralta</t>
  </si>
  <si>
    <t>odomarperalta@gmail.com</t>
  </si>
  <si>
    <t>flEQBYjMl9FUNjf</t>
  </si>
  <si>
    <t>INNOVAR-2022-061</t>
  </si>
  <si>
    <t>EDGARDO RAÚL</t>
  </si>
  <si>
    <t>Asselborn</t>
  </si>
  <si>
    <t>industriasmaed@gmail.com</t>
  </si>
  <si>
    <t>wLxjpVh0aHn4fc4</t>
  </si>
  <si>
    <t>INNOVAR-2022-062</t>
  </si>
  <si>
    <t>Diego</t>
  </si>
  <si>
    <t>Boillos</t>
  </si>
  <si>
    <t>diegoboillos@hotmail.com</t>
  </si>
  <si>
    <t>xoLUJMqqv7xuRkl</t>
  </si>
  <si>
    <t>INNOVAR-2022-063</t>
  </si>
  <si>
    <t>Bellotti</t>
  </si>
  <si>
    <t>gerardobellotti@yahoo.com.ar</t>
  </si>
  <si>
    <t>CvDRUrFQovWTrS7</t>
  </si>
  <si>
    <t>INNOVAR-2022-064</t>
  </si>
  <si>
    <t>Jenifer</t>
  </si>
  <si>
    <t>Vento</t>
  </si>
  <si>
    <t>jenifervento5@gmail.com</t>
  </si>
  <si>
    <t>zPP2PEj45XaE678</t>
  </si>
  <si>
    <t>INNOVAR-2022-065</t>
  </si>
  <si>
    <t>Martín</t>
  </si>
  <si>
    <t>Destéfano</t>
  </si>
  <si>
    <t>martindestefano@gmail.com</t>
  </si>
  <si>
    <t>5xLcRaROzRKhGYX</t>
  </si>
  <si>
    <t>INNOVAR-2022-066</t>
  </si>
  <si>
    <t>Gonzalo</t>
  </si>
  <si>
    <t>Sosa</t>
  </si>
  <si>
    <t>starappmultimedios@gmail.com</t>
  </si>
  <si>
    <t>aSd1yAP9mFuKJuf</t>
  </si>
  <si>
    <t>INNOVAR-2022-067</t>
  </si>
  <si>
    <t>Maria laura</t>
  </si>
  <si>
    <t>Gonzalez</t>
  </si>
  <si>
    <t>produccion@lagunapaiva.gob.ar</t>
  </si>
  <si>
    <t>slk1haMoQlaMVA7</t>
  </si>
  <si>
    <t>INNOVAR-2022-068</t>
  </si>
  <si>
    <t>DANIEL GERARDO</t>
  </si>
  <si>
    <t>SANTOS</t>
  </si>
  <si>
    <t>cp.nataliasantos@gmail.com</t>
  </si>
  <si>
    <t>t1V0YlsppdRUVFC</t>
  </si>
  <si>
    <t>INNOVAR-2022-069</t>
  </si>
  <si>
    <t>Alba</t>
  </si>
  <si>
    <t>Alonso</t>
  </si>
  <si>
    <t>labmicro@diagramma.com.ar</t>
  </si>
  <si>
    <t>lP1dVKiN5ZqoXcu</t>
  </si>
  <si>
    <t>INNOVAR-2022-070</t>
  </si>
  <si>
    <t>Corina</t>
  </si>
  <si>
    <t>Gianichini</t>
  </si>
  <si>
    <t>cgianichini@cideter.org.ar</t>
  </si>
  <si>
    <t>z0ogBXS5ZLCLyto</t>
  </si>
  <si>
    <t>INNOVAR-2022-071</t>
  </si>
  <si>
    <t>GERARDO GABRIEL</t>
  </si>
  <si>
    <t>DOGLIANI</t>
  </si>
  <si>
    <t>gg120607@gmail.com</t>
  </si>
  <si>
    <t>hdxVQzztXutLPtF</t>
  </si>
  <si>
    <t>INNOVAR-2022-072</t>
  </si>
  <si>
    <t>Alexis</t>
  </si>
  <si>
    <t>Simonella</t>
  </si>
  <si>
    <t>asimonella@marengo.com.ar</t>
  </si>
  <si>
    <t>ZEaHXkjeQYNzBIo</t>
  </si>
  <si>
    <t>INNOVAR-2022-073</t>
  </si>
  <si>
    <t>Maria Florencia</t>
  </si>
  <si>
    <t>Zagayny</t>
  </si>
  <si>
    <t>flor_zagayny@outlook.com</t>
  </si>
  <si>
    <t>s7wgnqkSWcqxEoT</t>
  </si>
  <si>
    <t>INNOVAR-2022-074</t>
  </si>
  <si>
    <t>fzagayny@fiq.unl.edu.ar</t>
  </si>
  <si>
    <t>0iOMXsi9uTgj4hy</t>
  </si>
  <si>
    <t>INNOVAR-2022-075</t>
  </si>
  <si>
    <t>Jacquelin</t>
  </si>
  <si>
    <t>Ingdfjacquelin@gmail.com</t>
  </si>
  <si>
    <t>24Z8ogrrA7uFLEh</t>
  </si>
  <si>
    <t>INNOVAR-2022-076</t>
  </si>
  <si>
    <t>gina</t>
  </si>
  <si>
    <t>braghieri</t>
  </si>
  <si>
    <t>gbraghieri@cideter.org.ar</t>
  </si>
  <si>
    <t>cFsRKkUVMPydcmp</t>
  </si>
  <si>
    <t>INNOVAR-2022-077</t>
  </si>
  <si>
    <t>Lucas</t>
  </si>
  <si>
    <t>Salvia</t>
  </si>
  <si>
    <t>lsalvia@plasticraft.com.ar</t>
  </si>
  <si>
    <t>IBVMs8oPeVdWs7h</t>
  </si>
  <si>
    <t>INNOVAR-2022-078</t>
  </si>
  <si>
    <t>Luciano</t>
  </si>
  <si>
    <t>Cannata</t>
  </si>
  <si>
    <t>luchocannata@gmail.com</t>
  </si>
  <si>
    <t>Iof9myj3dq6zfOu</t>
  </si>
  <si>
    <t>INNOVAR-2022-079</t>
  </si>
  <si>
    <t>MARIA LUISA</t>
  </si>
  <si>
    <t>LISI</t>
  </si>
  <si>
    <t>lcannata@costantinisa.com</t>
  </si>
  <si>
    <t>KLpiVx5OaAvvYSl</t>
  </si>
  <si>
    <t>INNOVAR-2022-080</t>
  </si>
  <si>
    <t>Matías</t>
  </si>
  <si>
    <t>Ruiz</t>
  </si>
  <si>
    <t>mruiz@gestinnova.com.ar</t>
  </si>
  <si>
    <t>aizJvSaVSslkKG4</t>
  </si>
  <si>
    <t>INNOVAR-2022-081</t>
  </si>
  <si>
    <t>Sebastián</t>
  </si>
  <si>
    <t>Liverotti</t>
  </si>
  <si>
    <t>sebastian.liverotti@ptpgroup.com.ar</t>
  </si>
  <si>
    <t>VinUc77K81VmraY</t>
  </si>
  <si>
    <t>INNOVAR-2022-082</t>
  </si>
  <si>
    <t>Lisandro</t>
  </si>
  <si>
    <t>Crocco</t>
  </si>
  <si>
    <t>lisandro.crocco@grupotuportal.com</t>
  </si>
  <si>
    <t>ucDlpCezYNcGhEw</t>
  </si>
  <si>
    <t>INNOVAR-2022-083</t>
  </si>
  <si>
    <t>Darién</t>
  </si>
  <si>
    <t>Tibaldo</t>
  </si>
  <si>
    <t>dari96@live.com.ar</t>
  </si>
  <si>
    <t>CxMgRxW6faABYAI</t>
  </si>
  <si>
    <t>INNOVAR-2022-084</t>
  </si>
  <si>
    <t>Sofía</t>
  </si>
  <si>
    <t>Silvestri</t>
  </si>
  <si>
    <t>sofiasilvestri92@gmail.com</t>
  </si>
  <si>
    <t>eJN4aCXb4BLwaBb</t>
  </si>
  <si>
    <t>INNOVAR-2022-085</t>
  </si>
  <si>
    <t>Luna</t>
  </si>
  <si>
    <t>simplemobileydeco@gmail.com</t>
  </si>
  <si>
    <t>lFUDaSkv8BDCnWM</t>
  </si>
  <si>
    <t>INNOVAR-2022-086</t>
  </si>
  <si>
    <t>Matías Gaspar</t>
  </si>
  <si>
    <t>Bursa</t>
  </si>
  <si>
    <t>mbursa@gruposerval.com.ar</t>
  </si>
  <si>
    <t>2GXwz8GILPJgzpn</t>
  </si>
  <si>
    <t>INNOVAR-2022-087</t>
  </si>
  <si>
    <t>Jorge</t>
  </si>
  <si>
    <t>Jaimes</t>
  </si>
  <si>
    <t>Jj023117@gmail.com</t>
  </si>
  <si>
    <t>H1qJtPSgFYaC1Qr</t>
  </si>
  <si>
    <t>INNOVAR-2022-088</t>
  </si>
  <si>
    <t>GONZALO</t>
  </si>
  <si>
    <t>MARTINEZ</t>
  </si>
  <si>
    <t>pensandoelfuturo2019@gmail.com</t>
  </si>
  <si>
    <t>gJDjIri35zlWyNm</t>
  </si>
  <si>
    <t>INNOVAR-2022-089</t>
  </si>
  <si>
    <t>Ornela Alejandra</t>
  </si>
  <si>
    <t>Centurion</t>
  </si>
  <si>
    <t>kitvet.equipamiento@gmail.com</t>
  </si>
  <si>
    <t>guYlapAT29EwxYH</t>
  </si>
  <si>
    <t>INNOVAR-2022-090</t>
  </si>
  <si>
    <t>Caren</t>
  </si>
  <si>
    <t>Imvinkelried</t>
  </si>
  <si>
    <t>gestionambiental@wohrquimica.com.ar</t>
  </si>
  <si>
    <t>ALDYbz9x8FZlAi9</t>
  </si>
  <si>
    <t>INNOVAR-2022-091</t>
  </si>
  <si>
    <t>Alfredo</t>
  </si>
  <si>
    <t>Marrone</t>
  </si>
  <si>
    <t>alfmarrone@gmail.com</t>
  </si>
  <si>
    <t>iGtoWYzqwYHOiQ1</t>
  </si>
  <si>
    <t>INNOVAR-2022-092</t>
  </si>
  <si>
    <t>Juan Pablo</t>
  </si>
  <si>
    <t>Aversa</t>
  </si>
  <si>
    <t>msa.rafaela@gmail.com</t>
  </si>
  <si>
    <t>TX6oHOWoLu1Hiit</t>
  </si>
  <si>
    <t>INNOVAR-2022-093</t>
  </si>
  <si>
    <t>Maribel</t>
  </si>
  <si>
    <t>Fraire</t>
  </si>
  <si>
    <t>mfraire@aderr.org.ar</t>
  </si>
  <si>
    <t>MKwOSw2nW5pRBhf</t>
  </si>
  <si>
    <t>INNOVAR-2022-094</t>
  </si>
  <si>
    <t>diego</t>
  </si>
  <si>
    <t>nista</t>
  </si>
  <si>
    <t>diego@interlude.com.ar</t>
  </si>
  <si>
    <t>53901uZDgbqHxUz</t>
  </si>
  <si>
    <t>INNOVAR-2022-095</t>
  </si>
  <si>
    <t>Carlos Oscar</t>
  </si>
  <si>
    <t>Porta</t>
  </si>
  <si>
    <t>carlos@maqtec.com</t>
  </si>
  <si>
    <t>HPcrfVegINwkItD</t>
  </si>
  <si>
    <t>INNOVAR-2022-096</t>
  </si>
  <si>
    <t>Chouhy</t>
  </si>
  <si>
    <t>dchouhy@detxmol.com.ar</t>
  </si>
  <si>
    <t>fP4iTfvUJozhzUI</t>
  </si>
  <si>
    <t>INNOVAR-2022-097</t>
  </si>
  <si>
    <t>Celina</t>
  </si>
  <si>
    <t>Gamerro</t>
  </si>
  <si>
    <t>celinagamerro@gmail.com</t>
  </si>
  <si>
    <t>i5A60NkC1gBhDiW</t>
  </si>
  <si>
    <t>INNOVAR-2022-098</t>
  </si>
  <si>
    <t>Luis Fernando</t>
  </si>
  <si>
    <t>Pelizzola Fortuny</t>
  </si>
  <si>
    <t>luis.pelizzola@awsoft.com.ar</t>
  </si>
  <si>
    <t>qji93auVACaxl5S</t>
  </si>
  <si>
    <t>INNOVAR-2022-099</t>
  </si>
  <si>
    <t>ANA BELEN</t>
  </si>
  <si>
    <t>ESCUDE</t>
  </si>
  <si>
    <t>produccion@totoras.gob.ar</t>
  </si>
  <si>
    <t>Vjz7lD9XhPZ44SR</t>
  </si>
  <si>
    <t>INNOVAR-2022-100</t>
  </si>
  <si>
    <t>Regis</t>
  </si>
  <si>
    <t>juan@sibingenieria.com</t>
  </si>
  <si>
    <t>GBVsyeaJGCZL9e0</t>
  </si>
  <si>
    <t>INNOVAR-2022-101</t>
  </si>
  <si>
    <t>TC3JS8EmtFTDcXg</t>
  </si>
  <si>
    <t>INNOVAR-2022-102</t>
  </si>
  <si>
    <t>Sandra</t>
  </si>
  <si>
    <t>Grasso</t>
  </si>
  <si>
    <t>sandra.grasso65@gmail.com</t>
  </si>
  <si>
    <t>taWEBHA2VV2vEN3</t>
  </si>
  <si>
    <t>INNOVAR-2022-103</t>
  </si>
  <si>
    <t>Carlos Exequiel</t>
  </si>
  <si>
    <t>Ruggeri</t>
  </si>
  <si>
    <t>amoblamientosduomo@gmail.com</t>
  </si>
  <si>
    <t>lc9OAnho64zhn3b</t>
  </si>
  <si>
    <t>INNOVAR-2022-104</t>
  </si>
  <si>
    <t>Silvana Alejandra</t>
  </si>
  <si>
    <t>Castillejos</t>
  </si>
  <si>
    <t>alejandro@vienamuebles.com</t>
  </si>
  <si>
    <t>tlUFBcdRqvzsz2O</t>
  </si>
  <si>
    <t>INNOVAR-2022-105</t>
  </si>
  <si>
    <t>Facundo</t>
  </si>
  <si>
    <t>Leon</t>
  </si>
  <si>
    <t>facundo_leon@hotmail.com</t>
  </si>
  <si>
    <t>MLSp5QZ4Gz61uSl</t>
  </si>
  <si>
    <t>INNOVAR-2022-106</t>
  </si>
  <si>
    <t>O6fecsb5ojfh3lE</t>
  </si>
  <si>
    <t>INNOVAR-2022-107</t>
  </si>
  <si>
    <t>HERNAN</t>
  </si>
  <si>
    <t>PELIZZOLA</t>
  </si>
  <si>
    <t>hpeli@hotmail.com</t>
  </si>
  <si>
    <t>loPyzNqzWLOlzUs</t>
  </si>
  <si>
    <t>INNOVAR-2022-108</t>
  </si>
  <si>
    <t>Julián Gabriel</t>
  </si>
  <si>
    <t>Butti</t>
  </si>
  <si>
    <t>julian@syloper.com</t>
  </si>
  <si>
    <t>uMy5TovtKlOYzif</t>
  </si>
  <si>
    <t>INNOVAR-2022-109</t>
  </si>
  <si>
    <t>Carlos</t>
  </si>
  <si>
    <t>Niemann</t>
  </si>
  <si>
    <t>administracion@mstech.la</t>
  </si>
  <si>
    <t>zW7laIy1lpDrGWe</t>
  </si>
  <si>
    <t>INNOVAR-2022-110</t>
  </si>
  <si>
    <t>MARIANO</t>
  </si>
  <si>
    <t>OBEID</t>
  </si>
  <si>
    <t>valedoble.agencia@gmail.com</t>
  </si>
  <si>
    <t>NihVWkhtmfiDaKX</t>
  </si>
  <si>
    <t>INNOVAR-2022-111</t>
  </si>
  <si>
    <t>JOSE MIGUEL</t>
  </si>
  <si>
    <t>ROMERO</t>
  </si>
  <si>
    <t>jmrfirmat@hotmail.com</t>
  </si>
  <si>
    <t>jgQImBj53wsfvSZ</t>
  </si>
  <si>
    <t>INNOVAR-2022-112</t>
  </si>
  <si>
    <t>Berra</t>
  </si>
  <si>
    <t>estudiobedetti@gmail.com</t>
  </si>
  <si>
    <t>Wzmz3FpSH6GHJVn</t>
  </si>
  <si>
    <t>INNOVAR-2022-113</t>
  </si>
  <si>
    <t>Laureano</t>
  </si>
  <si>
    <t>Delarmelina</t>
  </si>
  <si>
    <t>info@matura.com.ar</t>
  </si>
  <si>
    <t>ACunD481IpezvWV</t>
  </si>
  <si>
    <t>INNOVAR-2022-114</t>
  </si>
  <si>
    <t>leonardoghione@gmail.com</t>
  </si>
  <si>
    <t>nN6wvAm1d3jm45g</t>
  </si>
  <si>
    <t>INNOVAR-2022-115</t>
  </si>
  <si>
    <t>Diego José</t>
  </si>
  <si>
    <t>Turco</t>
  </si>
  <si>
    <t>info@jitlubricacion.com</t>
  </si>
  <si>
    <t>Td5qE8ap6vu4NDe</t>
  </si>
  <si>
    <t>INNOVAR-2022-116</t>
  </si>
  <si>
    <t>Alejandro</t>
  </si>
  <si>
    <t>Bertorello</t>
  </si>
  <si>
    <t>alejandrobertorello@vitolen.com</t>
  </si>
  <si>
    <t>U7cnKtl4GoW0otN</t>
  </si>
  <si>
    <t>INNOVAR-2022-117</t>
  </si>
  <si>
    <t>AGUSTIN</t>
  </si>
  <si>
    <t>NAVA</t>
  </si>
  <si>
    <t>administracion@quierotrabajoya.com.ar</t>
  </si>
  <si>
    <t>cw7dm3NZQWBqBEZ</t>
  </si>
  <si>
    <t>INNOVAR-2022-118</t>
  </si>
  <si>
    <t>FEDERICO JOSE</t>
  </si>
  <si>
    <t>LEONE</t>
  </si>
  <si>
    <t>leoneylencina@gmail.com</t>
  </si>
  <si>
    <t>516aE3pdGwWvKaN</t>
  </si>
  <si>
    <t>INNOVAR-2022-119</t>
  </si>
  <si>
    <t>Miguel</t>
  </si>
  <si>
    <t>Ballejos</t>
  </si>
  <si>
    <t>miguelballejos_sn@hotmail.com</t>
  </si>
  <si>
    <t>LD0u3gFytxrpgls</t>
  </si>
  <si>
    <t>INNOVAR-2022-120</t>
  </si>
  <si>
    <t>Flavia</t>
  </si>
  <si>
    <t>Giustarini</t>
  </si>
  <si>
    <t>fgiustarini@ideartechcorp.com</t>
  </si>
  <si>
    <t>rbtuqsh9wrVia7T</t>
  </si>
  <si>
    <t>INNOVAR-2022-121</t>
  </si>
  <si>
    <t>ALICIA ESTER</t>
  </si>
  <si>
    <t>ORDASSO</t>
  </si>
  <si>
    <t>aliciaordasso@yahoo.com.ar</t>
  </si>
  <si>
    <t>YaEPxHHHLkEUHJy</t>
  </si>
  <si>
    <t>INNOVAR-2022-122</t>
  </si>
  <si>
    <t>Karina Maria de Lujan</t>
  </si>
  <si>
    <t>Ledo</t>
  </si>
  <si>
    <t>contacto@laeconomica.com.ar</t>
  </si>
  <si>
    <t>mG0vrmIjlqqFDVX</t>
  </si>
  <si>
    <t>INNOVAR-2022-123</t>
  </si>
  <si>
    <t>Seluy</t>
  </si>
  <si>
    <t>lseluy@fich.unl.edu.ar</t>
  </si>
  <si>
    <t>BzV64uFclzEEL21</t>
  </si>
  <si>
    <t>INNOVAR-2022-124</t>
  </si>
  <si>
    <t>MbP0b5OZYP5aGG8</t>
  </si>
  <si>
    <t>INNOVAR-2022-125</t>
  </si>
  <si>
    <t>Marcelo Andrés</t>
  </si>
  <si>
    <t>Maisonnave</t>
  </si>
  <si>
    <t>marceloamaisonnave@gmail.com</t>
  </si>
  <si>
    <t>E9MD0JlOhQn9n3t</t>
  </si>
  <si>
    <t>INNOVAR-2022-126</t>
  </si>
  <si>
    <t>Brian Damian</t>
  </si>
  <si>
    <t>Mussin</t>
  </si>
  <si>
    <t>vmservicios-ind@outlook.es</t>
  </si>
  <si>
    <t>4y7YD0zULZ9hLfU</t>
  </si>
  <si>
    <t>INNOVAR-2022-127</t>
  </si>
  <si>
    <t>EVT SRL</t>
  </si>
  <si>
    <t>Empresa de Vinculación Tecnológica SRL</t>
  </si>
  <si>
    <t>f.cereseto@evtsrl.com.ar</t>
  </si>
  <si>
    <t>zG0g1q7fPnzM4MU</t>
  </si>
  <si>
    <t>INNOVAR-2022-128</t>
  </si>
  <si>
    <t>Taglio Metales SAS</t>
  </si>
  <si>
    <t>Taglio</t>
  </si>
  <si>
    <t>tecnica@tagliometal.com</t>
  </si>
  <si>
    <t>bjaBzL7rDc8u8UP</t>
  </si>
  <si>
    <t>INNOVAR-2022-129</t>
  </si>
  <si>
    <t>Juan Guillermo</t>
  </si>
  <si>
    <t>Muller</t>
  </si>
  <si>
    <t>vperales@unl.edu.ar</t>
  </si>
  <si>
    <t>WrNAiZLmrDwWExj</t>
  </si>
  <si>
    <t>INNOVAR-2022-130</t>
  </si>
  <si>
    <t>Ingeap Francisco</t>
  </si>
  <si>
    <t>ingvictoriaperales@gmail.com</t>
  </si>
  <si>
    <t>NykCzzFUk5ApWZ3</t>
  </si>
  <si>
    <t>INNOVAR-2022-131</t>
  </si>
  <si>
    <t>Francisco</t>
  </si>
  <si>
    <t>Suarez</t>
  </si>
  <si>
    <t>licsuarezf@gmail.com</t>
  </si>
  <si>
    <t>dtI4KcZapwwFwHj</t>
  </si>
  <si>
    <t>INNOVAR-2022-132</t>
  </si>
  <si>
    <t>Pablo</t>
  </si>
  <si>
    <t>Torressi</t>
  </si>
  <si>
    <t>fsuarez@unl.edu.ar</t>
  </si>
  <si>
    <t>kWizcqYQwZz5fUj</t>
  </si>
  <si>
    <t>INNOVAR-2022-133</t>
  </si>
  <si>
    <t>Ignacio</t>
  </si>
  <si>
    <t>Imaz</t>
  </si>
  <si>
    <t>ignacio@crucijuegos.com</t>
  </si>
  <si>
    <t>apK0zvHvUaU2zWU</t>
  </si>
  <si>
    <t>INNOVAR-2022-134</t>
  </si>
  <si>
    <t>MARIA NIEVES</t>
  </si>
  <si>
    <t>BARBINI</t>
  </si>
  <si>
    <t>m.n.barbini@byoalimentos.com.ar</t>
  </si>
  <si>
    <t>C0fSv7alh9wOaLJ</t>
  </si>
  <si>
    <t>INNOVAR-2022-135</t>
  </si>
  <si>
    <t>Mariana</t>
  </si>
  <si>
    <t>Echarren</t>
  </si>
  <si>
    <t>mariana@vyasrl.com</t>
  </si>
  <si>
    <t>fwl8vYrWoUCpDIi</t>
  </si>
  <si>
    <t>INNOVAR-2022-136</t>
  </si>
  <si>
    <t>Rostagno</t>
  </si>
  <si>
    <t>lisandro@medios.com.ar</t>
  </si>
  <si>
    <t>kkZHsPCzBSj60tb</t>
  </si>
  <si>
    <t>INNOVAR-2022-137</t>
  </si>
  <si>
    <t>SERGIO ROBERTO</t>
  </si>
  <si>
    <t>POSTMA</t>
  </si>
  <si>
    <t>CONTACTO@SOLARSOL.COM.AR</t>
  </si>
  <si>
    <t>DrlM7YDGteaqaxF</t>
  </si>
  <si>
    <t>INNOVAR-2022-138</t>
  </si>
  <si>
    <t>Vanina</t>
  </si>
  <si>
    <t>Giomo</t>
  </si>
  <si>
    <t>vaninagiomo@hotmail.com</t>
  </si>
  <si>
    <t>Hj28tHkjb6JjxG0</t>
  </si>
  <si>
    <t>INNOVAR-2022-139</t>
  </si>
  <si>
    <t>ANA</t>
  </si>
  <si>
    <t>FERRER</t>
  </si>
  <si>
    <t>anagabferrer@gmail.com</t>
  </si>
  <si>
    <t>7nM8X6e1Lot5f2D</t>
  </si>
  <si>
    <t>INNOVAR-2022-140</t>
  </si>
  <si>
    <t>MELISA SELENE</t>
  </si>
  <si>
    <t>ISOLA</t>
  </si>
  <si>
    <t>melisaisola58@gmail.com</t>
  </si>
  <si>
    <t>494cWU2nr6AlgwD</t>
  </si>
  <si>
    <t>INNOVAR-2022-141</t>
  </si>
  <si>
    <t>MARIA JOSE</t>
  </si>
  <si>
    <t>BAMBOZZI</t>
  </si>
  <si>
    <t>MARIAJOSE@EXPRESOALFA.COM.AR</t>
  </si>
  <si>
    <t>ie849ieQxeQDuvJ</t>
  </si>
  <si>
    <t>INNOVAR-2022-142</t>
  </si>
  <si>
    <t>XTC5c0CWmb05FlL</t>
  </si>
  <si>
    <t>INNOVAR-2022-143</t>
  </si>
  <si>
    <t>Santiago</t>
  </si>
  <si>
    <t>Sampaolesi</t>
  </si>
  <si>
    <t>comercial@sampaolesiplastic.com.ar</t>
  </si>
  <si>
    <t>RT8fjR5vvdzuMDe</t>
  </si>
  <si>
    <t>INNOVAR-2022-144</t>
  </si>
  <si>
    <t>Agustin</t>
  </si>
  <si>
    <t>Pavetto</t>
  </si>
  <si>
    <t>agustinpavetto22@gmail.com</t>
  </si>
  <si>
    <t>emy9XgzVSACN10N</t>
  </si>
  <si>
    <t>INNOVAR-2022-145</t>
  </si>
  <si>
    <t>Alfredo Horacio</t>
  </si>
  <si>
    <t>Franco</t>
  </si>
  <si>
    <t>info@ahfco.com.ar</t>
  </si>
  <si>
    <t>Sn3qWxVR4Y4upjy</t>
  </si>
  <si>
    <t>INNOVAR-2022-146</t>
  </si>
  <si>
    <t>aH41slQZ6w33aqt</t>
  </si>
  <si>
    <t>Se registro 2 veces (la segunda vez se registro con el correo de Agustin Pavetto. Se crearon 2 usuarios)</t>
  </si>
  <si>
    <t>INNOVAR-2022-147</t>
  </si>
  <si>
    <t>Ana Gabriela</t>
  </si>
  <si>
    <t>Ferrer</t>
  </si>
  <si>
    <t>BupkNerHh8W868T</t>
  </si>
  <si>
    <t>INNOVAR-2022-148</t>
  </si>
  <si>
    <t>GASTÓN CARLOS</t>
  </si>
  <si>
    <t>PEREYRA PUYÓ</t>
  </si>
  <si>
    <t>5h37B27QLVtww5L</t>
  </si>
  <si>
    <t>INNOVAR-2022-149</t>
  </si>
  <si>
    <t>Carlos Armando</t>
  </si>
  <si>
    <t>0iQzCyewT432szN</t>
  </si>
  <si>
    <t>INNOVAR-2022-150</t>
  </si>
  <si>
    <t>Rodríguez</t>
  </si>
  <si>
    <t>jmr@iotcloud.studio</t>
  </si>
  <si>
    <t>LKFUVQq9awqq2BP</t>
  </si>
  <si>
    <t>INNOVAR-2022-151</t>
  </si>
  <si>
    <t>M.N.BARBINI@BYOALIMENTOS.COM.AR</t>
  </si>
  <si>
    <t>H0smockAGFTTYT7</t>
  </si>
  <si>
    <t>INNOVAR-2022-152</t>
  </si>
  <si>
    <t>JUAN MANUEL</t>
  </si>
  <si>
    <t>RODRIGUEZ GUERRERO</t>
  </si>
  <si>
    <t>H0piytRz45ax73l</t>
  </si>
  <si>
    <t>INNOVAR-2022-153</t>
  </si>
  <si>
    <t>SOSA</t>
  </si>
  <si>
    <t>DRcL4Iea3pbDR8q</t>
  </si>
  <si>
    <t>Fecha registro</t>
  </si>
  <si>
    <t>Aranza Karina</t>
  </si>
  <si>
    <t>Gonzalez Armijo</t>
  </si>
  <si>
    <t>arapatixon@gmail.com</t>
  </si>
  <si>
    <t>NHPmzBx7aa12VzM</t>
  </si>
  <si>
    <t>walter salvador</t>
  </si>
  <si>
    <t>gimenez</t>
  </si>
  <si>
    <t>waltersof@hotmail.com</t>
  </si>
  <si>
    <t>u2vhRP5h1loazJe</t>
  </si>
  <si>
    <t>Leonardo</t>
  </si>
  <si>
    <t>Giovanini</t>
  </si>
  <si>
    <t>lgiovanini@sinc.uinl.edu.ar</t>
  </si>
  <si>
    <t>IIPfMi6fBJehbIw</t>
  </si>
  <si>
    <t>Norberto</t>
  </si>
  <si>
    <t>Gariglio</t>
  </si>
  <si>
    <t>ngarigli@fca.unl.edu.ar</t>
  </si>
  <si>
    <t>qZaVSU92jTY5tGW</t>
  </si>
  <si>
    <t>Corgneali</t>
  </si>
  <si>
    <t>rossanacrudeli@gmail.com</t>
  </si>
  <si>
    <t>SqEogG4xqP5izpY</t>
  </si>
  <si>
    <t>yohana</t>
  </si>
  <si>
    <t>Fuentes</t>
  </si>
  <si>
    <t>yfuentes@educacionlarioja.com</t>
  </si>
  <si>
    <t>ENZwaJaPE0dIpxL</t>
  </si>
  <si>
    <t>Fernando Ariel</t>
  </si>
  <si>
    <t>Bertoni</t>
  </si>
  <si>
    <t>fernando.bertoni.hiux@gmail.com</t>
  </si>
  <si>
    <t>waLP90FemGcVaZk</t>
  </si>
  <si>
    <t>Luciana</t>
  </si>
  <si>
    <t>Costabel</t>
  </si>
  <si>
    <t>costabel.luciana@inta.gob.ar</t>
  </si>
  <si>
    <t>aQsOALZRcUTh2ZZ</t>
  </si>
  <si>
    <t>Taverna</t>
  </si>
  <si>
    <t>eearafaela.incubar@inta.gob.ar</t>
  </si>
  <si>
    <t>IPaUF2HadCHzYFW</t>
  </si>
  <si>
    <t>María Andrea</t>
  </si>
  <si>
    <t>Espósito</t>
  </si>
  <si>
    <t>esposito.maria@inta.gob.ar</t>
  </si>
  <si>
    <t>Brv41vh1cHolXj5</t>
  </si>
  <si>
    <t>Sabrina</t>
  </si>
  <si>
    <t>Hernández Guiance</t>
  </si>
  <si>
    <t>shguiance@ucel.edu.ar</t>
  </si>
  <si>
    <t>gpC1fIm7nOPXsAB</t>
  </si>
  <si>
    <t>Claudia</t>
  </si>
  <si>
    <t>Banchio</t>
  </si>
  <si>
    <t>banchio@ibr-conicet.gov.ar</t>
  </si>
  <si>
    <t>U3aPMkbvu5eIc9v</t>
  </si>
  <si>
    <t>Resubió los formularios el dia 07/06 (le faltaba el formulario F)</t>
  </si>
  <si>
    <t>Juan</t>
  </si>
  <si>
    <t>Badano</t>
  </si>
  <si>
    <t>jmbadano@gmail.com</t>
  </si>
  <si>
    <t>UQltPrKsafgYBnU</t>
  </si>
  <si>
    <t>irubio@inti.gob.ar</t>
  </si>
  <si>
    <t>uRnVrm9hS6Umxzn</t>
  </si>
  <si>
    <t>Manuel</t>
  </si>
  <si>
    <t>Schmelzle</t>
  </si>
  <si>
    <t>manuelschmelzle@unraf.edu.ar</t>
  </si>
  <si>
    <t>xUHr3bX0NjH3WTd</t>
  </si>
  <si>
    <t>Maria Andrea</t>
  </si>
  <si>
    <t>Tomás</t>
  </si>
  <si>
    <t>tomas.maria@inta.gob.ar</t>
  </si>
  <si>
    <t>NQjfEwDRkfUDEse</t>
  </si>
  <si>
    <t>Arístides Angel</t>
  </si>
  <si>
    <t>Pochettino</t>
  </si>
  <si>
    <t>aristidespochettino@gmail.com</t>
  </si>
  <si>
    <t>fMmmDR8hTjmvJ0H</t>
  </si>
  <si>
    <t>María Rocío</t>
  </si>
  <si>
    <t>Meini</t>
  </si>
  <si>
    <t>mrmeini86@gmail.com</t>
  </si>
  <si>
    <t>nX6mAQCiRPviwfq</t>
  </si>
  <si>
    <t>ROXANA</t>
  </si>
  <si>
    <t>MARTINET</t>
  </si>
  <si>
    <t>rmartinet@frro.utn.edu.ar</t>
  </si>
  <si>
    <t>k8spythzfnE4C4u</t>
  </si>
  <si>
    <t>Adriana Laura</t>
  </si>
  <si>
    <t>Clementz</t>
  </si>
  <si>
    <t>adrianaclementz@gmail.com</t>
  </si>
  <si>
    <t>AyfejQCANEeAhz4</t>
  </si>
  <si>
    <t>María Inés</t>
  </si>
  <si>
    <t>Zanor</t>
  </si>
  <si>
    <t>zanor@ibr-conicet.gov.ar</t>
  </si>
  <si>
    <t>kzm64frowFfzFy3</t>
  </si>
  <si>
    <t>H</t>
  </si>
  <si>
    <t>Eriic._@hotmail.com.ar</t>
  </si>
  <si>
    <t>JvajTBWD1PIGSL9</t>
  </si>
  <si>
    <t>Fernanda</t>
  </si>
  <si>
    <t>Rodriguez</t>
  </si>
  <si>
    <t>rodriguez@iprobyq-conicet.gob.ar</t>
  </si>
  <si>
    <t>NoLdpwzLs7VxaZU</t>
  </si>
  <si>
    <t>Risso</t>
  </si>
  <si>
    <t>phrisso@yahoo.com.ar</t>
  </si>
  <si>
    <t>9K5wbLDtzVPkMQh</t>
  </si>
  <si>
    <t>Débora Natalia</t>
  </si>
  <si>
    <t>lopezdn@live.com.ar</t>
  </si>
  <si>
    <t>ta7uypnspKz0CQ7</t>
  </si>
  <si>
    <t>Guillermo</t>
  </si>
  <si>
    <t>Alcaraz</t>
  </si>
  <si>
    <t>guillermoalcaraz22@gmail.com</t>
  </si>
  <si>
    <t>k8HZypXomEGrLqz</t>
  </si>
  <si>
    <t>Matías Sebastián</t>
  </si>
  <si>
    <t>Cabeza</t>
  </si>
  <si>
    <t>matiascabeza@gmail.com</t>
  </si>
  <si>
    <t>b3tCAR7bLw1lQDC</t>
  </si>
  <si>
    <t>Cesar German</t>
  </si>
  <si>
    <t>Castro</t>
  </si>
  <si>
    <t>castro.cesargerman@inta.gob.ar</t>
  </si>
  <si>
    <t>TpiMeYRB03oy77y</t>
  </si>
  <si>
    <t>Betina</t>
  </si>
  <si>
    <t>Faroldi</t>
  </si>
  <si>
    <t>bfaroldi@fiq.unl.edu.ar</t>
  </si>
  <si>
    <t>eCVbVvJOoSEkaWX</t>
  </si>
  <si>
    <t>María Florencia</t>
  </si>
  <si>
    <t>Mangiameli</t>
  </si>
  <si>
    <t>florenciamangiameli@gmail.com</t>
  </si>
  <si>
    <t>vCScQTyhvKmqKCR</t>
  </si>
  <si>
    <t>Luis</t>
  </si>
  <si>
    <t>Rosso</t>
  </si>
  <si>
    <t>lmrosso@hotmail.com</t>
  </si>
  <si>
    <t>6qMNbG02IL0gVm9</t>
  </si>
  <si>
    <t>Palatnik</t>
  </si>
  <si>
    <t>palatnik@ibr-conicet.gov.ar</t>
  </si>
  <si>
    <t>IuBop6QLn7yXpKW</t>
  </si>
  <si>
    <t>JULIANA</t>
  </si>
  <si>
    <t>SESMA</t>
  </si>
  <si>
    <t>sesma@rosario-conicet.gov.ar</t>
  </si>
  <si>
    <t>aWzAjcJGbgzwxrf</t>
  </si>
  <si>
    <t>Espariz</t>
  </si>
  <si>
    <t>espariz@iprobyq-conicet.gob.ar</t>
  </si>
  <si>
    <t>SNNFAROUyfdC8p2</t>
  </si>
  <si>
    <t>Natalia</t>
  </si>
  <si>
    <t>Salvetti</t>
  </si>
  <si>
    <t>salvetti@fcv.unl.edu.ar</t>
  </si>
  <si>
    <t>il3rsCOetr4YkqB</t>
  </si>
  <si>
    <t>Carlos Román</t>
  </si>
  <si>
    <t>Vera</t>
  </si>
  <si>
    <t>lizdosso@gmail.com</t>
  </si>
  <si>
    <t>J5hUn2yWdOWTc82</t>
  </si>
  <si>
    <t>Darío</t>
  </si>
  <si>
    <t>Leonardi</t>
  </si>
  <si>
    <t>leonardi@iquir-conicet.gov.ar</t>
  </si>
  <si>
    <t>mN4aBoc4dTNFTlM</t>
  </si>
  <si>
    <t>Roberto Paulo</t>
  </si>
  <si>
    <t>Marano</t>
  </si>
  <si>
    <t>rpmarano@gmail.com</t>
  </si>
  <si>
    <t>ByglAP7fG8fdCVW</t>
  </si>
  <si>
    <t>HECTOR RICARDO</t>
  </si>
  <si>
    <t>MORBIDONI</t>
  </si>
  <si>
    <t>morbiatny@yahoo.com</t>
  </si>
  <si>
    <t>N6CffLAFFN4FxP0</t>
  </si>
  <si>
    <t>Garrappa</t>
  </si>
  <si>
    <t>garrappa.mario@inta.gob.ar</t>
  </si>
  <si>
    <t>anTMNj4vFpvuIvk</t>
  </si>
  <si>
    <t>QEXCw34aarVLAaV</t>
  </si>
  <si>
    <t>Labadie</t>
  </si>
  <si>
    <t>labadie@iquir-conicet.gov.ar</t>
  </si>
  <si>
    <t>QoecGWX4k6Rl3s0</t>
  </si>
  <si>
    <t>PJFCzCXX7LP1Lzd</t>
  </si>
  <si>
    <t>Carolina</t>
  </si>
  <si>
    <t>Veaute</t>
  </si>
  <si>
    <t>cveaute@fbcb.unl.edu.ar</t>
  </si>
  <si>
    <t>KXfhbasrF1lFayL</t>
  </si>
  <si>
    <t>b6Gb8NRDVkOa9eT</t>
  </si>
  <si>
    <t>Damian Cesar</t>
  </si>
  <si>
    <t>dcastro@fca.unl.edu.ar</t>
  </si>
  <si>
    <t>caujP23UWLdQoOq</t>
  </si>
  <si>
    <t>jRjiGWwiRDH3xSR</t>
  </si>
  <si>
    <t>Ww56EA9dAQjWIta</t>
  </si>
  <si>
    <t>María Alejandra</t>
  </si>
  <si>
    <t>Mussi</t>
  </si>
  <si>
    <t>mussi@cefobi-conicet.gov.ar</t>
  </si>
  <si>
    <t>zK3kI0K84HlT52b</t>
  </si>
  <si>
    <t>Gabriela Patricia</t>
  </si>
  <si>
    <t>Henning</t>
  </si>
  <si>
    <t>ghenning@intec.unl.edu.ar</t>
  </si>
  <si>
    <t>z1RZm9ECAxRwuJA</t>
  </si>
  <si>
    <t>Samanta</t>
  </si>
  <si>
    <t>Del Soldato</t>
  </si>
  <si>
    <t>sdelsoldato@frvt.utn.edu.ar</t>
  </si>
  <si>
    <t>J0yLtawfRT8zxvj</t>
  </si>
  <si>
    <t>Luz</t>
  </si>
  <si>
    <t>Morandini</t>
  </si>
  <si>
    <t>luzfiorella.morandini@unraf.edu.ar</t>
  </si>
  <si>
    <t>0WKhPUvJEH17HmD</t>
  </si>
  <si>
    <t>Paula</t>
  </si>
  <si>
    <t>Burdisso</t>
  </si>
  <si>
    <t>burdisso@ibr-conicet.gov.ar</t>
  </si>
  <si>
    <t>VbPjK4hQmkhPXQN</t>
  </si>
  <si>
    <t>Godoy</t>
  </si>
  <si>
    <t>jlgodoy@santafe-conicet.gov.ar</t>
  </si>
  <si>
    <t>dySjE8ELx66uhSs</t>
  </si>
  <si>
    <t>Jorgelina</t>
  </si>
  <si>
    <t>Morán Barrio</t>
  </si>
  <si>
    <t>moran@ibr-conicet.gov.ar</t>
  </si>
  <si>
    <t>eiHzb1ntTuKYPa8</t>
  </si>
  <si>
    <t>Eduardo Rubén</t>
  </si>
  <si>
    <t>Henquín</t>
  </si>
  <si>
    <t>ehenquin@santafe-conicet.gov.ar</t>
  </si>
  <si>
    <t>W3KMcxlaEY9urgE</t>
  </si>
  <si>
    <t>Valeria Alina</t>
  </si>
  <si>
    <t>Campos Bermudez</t>
  </si>
  <si>
    <t>campos@cefobi-conicet.gov.ar</t>
  </si>
  <si>
    <t>IFaZmuriqUkjLAU</t>
  </si>
  <si>
    <t>fgbHyXS2FQt14CN</t>
  </si>
  <si>
    <t>Ricardo</t>
  </si>
  <si>
    <t>Kratje</t>
  </si>
  <si>
    <t>rkratje@fbcb.unl.edu.ar</t>
  </si>
  <si>
    <t>3cSmcORQ7HGh8H5</t>
  </si>
  <si>
    <t>Torresi</t>
  </si>
  <si>
    <t>ptorresi@fiq.unl.edu.ar</t>
  </si>
  <si>
    <t>HtGAeazfbHBdvmx</t>
  </si>
  <si>
    <t>Se registro 3 veces (se creo un solo usuario)</t>
  </si>
  <si>
    <t>zkhNrv8CTXtrZDS</t>
  </si>
  <si>
    <t>Fernanda Mariana</t>
  </si>
  <si>
    <t>fernandarodrig@yahoo.com.ar</t>
  </si>
  <si>
    <t>pOP0ZJnXE7c4vvy</t>
  </si>
  <si>
    <t>Maria Lorena</t>
  </si>
  <si>
    <t>Iacopini</t>
  </si>
  <si>
    <t>iacopini.maria@inta.gob.ar</t>
  </si>
  <si>
    <t>zJZLB4FkIx7ynJ3</t>
  </si>
  <si>
    <t>RjgfanE9IJk9qhl</t>
  </si>
  <si>
    <t>Hugo Gabriel</t>
  </si>
  <si>
    <t>Menzella</t>
  </si>
  <si>
    <t>menzella@iprobyq-conicet.gob.ar</t>
  </si>
  <si>
    <t>vzFgFiKttOoPyW5</t>
  </si>
  <si>
    <t>Carlos Alberto</t>
  </si>
  <si>
    <t>querini@fiq.unl.edu.ar</t>
  </si>
  <si>
    <t>oDT2jngpAJ5f3Gj</t>
  </si>
  <si>
    <t>Maximiliano</t>
  </si>
  <si>
    <t>Cadenazzi</t>
  </si>
  <si>
    <t>maximiliano.cadenazzi@unraf.edu.ar</t>
  </si>
  <si>
    <t>E7jvjH35OpR4Zgl</t>
  </si>
  <si>
    <t>Jose</t>
  </si>
  <si>
    <t>Giusta</t>
  </si>
  <si>
    <t>jose.giusta@unraf.edu.ar</t>
  </si>
  <si>
    <t>ry4WNKlq2RdntYr</t>
  </si>
  <si>
    <t>Morelli</t>
  </si>
  <si>
    <t>Mmorelli@intec.unl.edu.ar</t>
  </si>
  <si>
    <t>1aGm4PugFC0IY39</t>
  </si>
  <si>
    <t>Maria Alejandra</t>
  </si>
  <si>
    <t>EOn2Ez1Gk7V63Jz</t>
  </si>
  <si>
    <t>Anichini</t>
  </si>
  <si>
    <t>anichinimarcos@gmail.com</t>
  </si>
  <si>
    <t>4HIvafDaqpHBEyM</t>
  </si>
  <si>
    <t>matias.n.morelli@gmail.com</t>
  </si>
  <si>
    <t>Jnhk4M9yl7RvHqY</t>
  </si>
  <si>
    <t>Jose Luis</t>
  </si>
  <si>
    <t>m5g0cT4FluUFamH</t>
  </si>
  <si>
    <t>Federico</t>
  </si>
  <si>
    <t>Ariel</t>
  </si>
  <si>
    <t>fariel@ial.unl.edu.ar</t>
  </si>
  <si>
    <t>4u5InJUo7x9JJ9y</t>
  </si>
  <si>
    <t>Ansó</t>
  </si>
  <si>
    <t>asociacionrqta@gmail.com</t>
  </si>
  <si>
    <t>xz2LGXjkynMmYNC</t>
  </si>
  <si>
    <t>LEANDRO</t>
  </si>
  <si>
    <t>GARCIA DE BRAHI</t>
  </si>
  <si>
    <t>lgarciadebrahi@gmail.com</t>
  </si>
  <si>
    <t>gYJmI3XVOia2ezF</t>
  </si>
  <si>
    <t>ALEJANDRO RAFAEL</t>
  </si>
  <si>
    <t>CABO</t>
  </si>
  <si>
    <t>contacto@tesysweb.com</t>
  </si>
  <si>
    <t>ijQaOYsRKXxa8bu</t>
  </si>
  <si>
    <t>Javier Gustavo</t>
  </si>
  <si>
    <t>Belmonte</t>
  </si>
  <si>
    <t>jgbelmonte@centinet.com.ar</t>
  </si>
  <si>
    <t>Ni6n8N3QKU8uKGp</t>
  </si>
  <si>
    <t>gonzalo</t>
  </si>
  <si>
    <t>sosa</t>
  </si>
  <si>
    <t>hdtFFuyQaPaZMz2</t>
  </si>
  <si>
    <t>GONZALO DARIO</t>
  </si>
  <si>
    <t>NOBILE</t>
  </si>
  <si>
    <t>gonzadnobile@gmail.com</t>
  </si>
  <si>
    <t>kz1iUxlbD0UXutn</t>
  </si>
  <si>
    <t>62g4VJCmlecG3SH</t>
  </si>
  <si>
    <t>f9cb4iquM0LvZ10</t>
  </si>
  <si>
    <t>Horacio</t>
  </si>
  <si>
    <t>Fernandez</t>
  </si>
  <si>
    <t>admin@agroquimicarosario.com.ar</t>
  </si>
  <si>
    <t>TLgzPfAqzCVaqXZ</t>
  </si>
  <si>
    <t>ALEJANDRO</t>
  </si>
  <si>
    <t>GREGORET</t>
  </si>
  <si>
    <t>alejandro.gregoret@gmail.com</t>
  </si>
  <si>
    <t>9vKAAA4QEqsaoMF</t>
  </si>
  <si>
    <t>JAVIER</t>
  </si>
  <si>
    <t>BECCARIA</t>
  </si>
  <si>
    <t>Mucf5RGdOxq1QgI</t>
  </si>
  <si>
    <t>RAUL</t>
  </si>
  <si>
    <t>JOFRE</t>
  </si>
  <si>
    <t>rjofre@ipsistemas.com.ar</t>
  </si>
  <si>
    <t>htVH9g5uwWbXOAR</t>
  </si>
  <si>
    <t>PABLO</t>
  </si>
  <si>
    <t>RUCCI</t>
  </si>
  <si>
    <t>DzZjtpxVJFcnBaL</t>
  </si>
  <si>
    <t>Maria</t>
  </si>
  <si>
    <t>Schleppi</t>
  </si>
  <si>
    <t>orfi.sch@gmail.com</t>
  </si>
  <si>
    <t>kJjjWvW9nDYtM5h</t>
  </si>
  <si>
    <t>Kk0Hu9sYWCYIizj</t>
  </si>
  <si>
    <t>Germán</t>
  </si>
  <si>
    <t>Falo</t>
  </si>
  <si>
    <t>germanfalo@hotmail.com</t>
  </si>
  <si>
    <t>l5NvaAzrpoaxrPe</t>
  </si>
  <si>
    <t>Alcides</t>
  </si>
  <si>
    <t>Nicastro</t>
  </si>
  <si>
    <t>alcidesnicastro@gmail.com</t>
  </si>
  <si>
    <t>6LUZuaMlnf5T2Nm</t>
  </si>
  <si>
    <t>Michele</t>
  </si>
  <si>
    <t>Giorgio</t>
  </si>
  <si>
    <t>Michele@fowtravel.com</t>
  </si>
  <si>
    <t>0QJ9cWI3HtI3Gu3</t>
  </si>
  <si>
    <t>matias</t>
  </si>
  <si>
    <t>Vignolo</t>
  </si>
  <si>
    <t>matias.vignolo@unraf.edu.ar</t>
  </si>
  <si>
    <t>UrrmAUOWMy2eDty</t>
  </si>
  <si>
    <t>Gastón Matías</t>
  </si>
  <si>
    <t>Prez</t>
  </si>
  <si>
    <t>gaston.prez@inmet.com.ar</t>
  </si>
  <si>
    <t>PlugCueFLXL1aGA</t>
  </si>
  <si>
    <t>Ariel Darío</t>
  </si>
  <si>
    <t>Marioni</t>
  </si>
  <si>
    <t>4xRZruAowvytgaU</t>
  </si>
  <si>
    <t>IVAN</t>
  </si>
  <si>
    <t>TALIJANCIC</t>
  </si>
  <si>
    <t>italijancic@gmail.com</t>
  </si>
  <si>
    <t>2QynapHBkACS4p0</t>
  </si>
  <si>
    <t>José</t>
  </si>
  <si>
    <t>Calcaterra</t>
  </si>
  <si>
    <t>josicalcaterra@gmail.com</t>
  </si>
  <si>
    <t>2Nwv8UMDn5rvam8</t>
  </si>
  <si>
    <t>Investigación y Desarrollo de Tecnologías de Automatización y Control</t>
  </si>
  <si>
    <t>IDETAC SRL</t>
  </si>
  <si>
    <t>idetacsrl@gmail.com</t>
  </si>
  <si>
    <t>6DGRjQeKaRbLwk6</t>
  </si>
  <si>
    <t>Quinteros</t>
  </si>
  <si>
    <t>maritaquinterosambort@gmail.com</t>
  </si>
  <si>
    <t>0oOs8E1Bat3GLQf</t>
  </si>
  <si>
    <t>Victoria</t>
  </si>
  <si>
    <t>Achkar</t>
  </si>
  <si>
    <t>victoriaachkar@gmail.com</t>
  </si>
  <si>
    <t>v4CbibYika655HY</t>
  </si>
  <si>
    <t>Augusto</t>
  </si>
  <si>
    <t>Desuque</t>
  </si>
  <si>
    <t>adesuque@ergofoods.com</t>
  </si>
  <si>
    <t>y7aLoTIZpFMyPYr</t>
  </si>
  <si>
    <t>Neuralsoft SRL</t>
  </si>
  <si>
    <t>Cintia.Hirczycia@neuralsoft.com</t>
  </si>
  <si>
    <t>ac7HADhSeVb82GX</t>
  </si>
  <si>
    <t>ZS47jB34BfGAhHl</t>
  </si>
  <si>
    <t>MARTIN FRANCISCO</t>
  </si>
  <si>
    <t>PICÓ</t>
  </si>
  <si>
    <t>martinpico@gmail.com</t>
  </si>
  <si>
    <t>9VXUJvtwJGXayzh</t>
  </si>
  <si>
    <t>Julia</t>
  </si>
  <si>
    <t>Fernandez de Luco</t>
  </si>
  <si>
    <t>administracion@sustralis.com</t>
  </si>
  <si>
    <t>X0pIJbIHMwSI8DM</t>
  </si>
  <si>
    <t>Micaela</t>
  </si>
  <si>
    <t>Vidoz</t>
  </si>
  <si>
    <t>administracion@houndee.com</t>
  </si>
  <si>
    <t>rU5pfSSGedclAZG</t>
  </si>
  <si>
    <t>Lucila</t>
  </si>
  <si>
    <t>Ciancio Casalini</t>
  </si>
  <si>
    <t>adm.rescience@gmail.com</t>
  </si>
  <si>
    <t>GqYakI5FAM98Tob</t>
  </si>
  <si>
    <t>Se cambio la persona a cargo (Carla Bragos a Lucila Ciancio Casalini)</t>
  </si>
  <si>
    <t>Morgada</t>
  </si>
  <si>
    <t>adm.peptone@gmail.com</t>
  </si>
  <si>
    <t>DxmrCntGdb43LFc</t>
  </si>
  <si>
    <t>MARTIN</t>
  </si>
  <si>
    <t>SABATINI</t>
  </si>
  <si>
    <t>adm.bioseek@gmail.com</t>
  </si>
  <si>
    <t>xNlkGtPoyhrKX62</t>
  </si>
  <si>
    <t>BELTRAMINO</t>
  </si>
  <si>
    <t>adm.bioadvance@gmail.com</t>
  </si>
  <si>
    <t>wiTk3VmpwdisqiD</t>
  </si>
  <si>
    <t>COOPERATIVA DE TRABAJO REDJAR</t>
  </si>
  <si>
    <t>LIMITADA</t>
  </si>
  <si>
    <t>administracion@redjar.com.ar</t>
  </si>
  <si>
    <t>eCTfyCSWNDblrnk</t>
  </si>
  <si>
    <t>Madoery</t>
  </si>
  <si>
    <t>ccmadoery@gmail.com</t>
  </si>
  <si>
    <t>evxJu7F05vIkFKW</t>
  </si>
  <si>
    <t>Garassino</t>
  </si>
  <si>
    <t>agustin@syloper.com</t>
  </si>
  <si>
    <t>kss26pBkD3VozKk</t>
  </si>
  <si>
    <t>Se registro 2 veces por error involuntario, aviso por correo del error y no se genero un segundo usuario</t>
  </si>
  <si>
    <t>administracion@houndees.com</t>
  </si>
  <si>
    <t>Az4iTdi83jJgpnZ</t>
  </si>
  <si>
    <t>Adolfo Marcelo</t>
  </si>
  <si>
    <t>Silveyra</t>
  </si>
  <si>
    <t>info@elojodelamo.com.ar</t>
  </si>
  <si>
    <t>TuL4pN4iwudyoNM</t>
  </si>
  <si>
    <t>Nicolas</t>
  </si>
  <si>
    <t>Santinelli</t>
  </si>
  <si>
    <t>nico@gbot.ag</t>
  </si>
  <si>
    <t>F76hpPYh86bfvxm</t>
  </si>
  <si>
    <t>Virginia</t>
  </si>
  <si>
    <t>Acosta</t>
  </si>
  <si>
    <t>virginia.acosta@warecloud.ar</t>
  </si>
  <si>
    <t>dlweHBEjvux283k</t>
  </si>
  <si>
    <t>.</t>
  </si>
  <si>
    <t>WPDqPSORPzVlG85</t>
  </si>
  <si>
    <t>Marcelo</t>
  </si>
  <si>
    <t>Salame</t>
  </si>
  <si>
    <t>msalame@alytixbiotech.com</t>
  </si>
  <si>
    <t>Kz2w2HCY0R8zxD1</t>
  </si>
  <si>
    <t>Se registro 2 veces (se genero un solo usuario)</t>
  </si>
  <si>
    <t>Yoana</t>
  </si>
  <si>
    <t>Gomez</t>
  </si>
  <si>
    <t>yoanagomez870@gmail.com</t>
  </si>
  <si>
    <t>N3nqL96jDG5h8AP</t>
  </si>
  <si>
    <t>David</t>
  </si>
  <si>
    <t>Colla</t>
  </si>
  <si>
    <t>dgcolla@tecsc.com.ar</t>
  </si>
  <si>
    <t>wUnKqKQU5YwOzHg</t>
  </si>
  <si>
    <t>6kYZoX6saChhOzE</t>
  </si>
  <si>
    <t>Agustín</t>
  </si>
  <si>
    <t>Montenovo</t>
  </si>
  <si>
    <t>agumontenovo@gmail.com</t>
  </si>
  <si>
    <t>GlL39qGN7JouTkY</t>
  </si>
  <si>
    <t>Ligorria</t>
  </si>
  <si>
    <t>francoandresligorria190@gmail.com</t>
  </si>
  <si>
    <t>yu9UQ1OmfYVwfDE</t>
  </si>
  <si>
    <t>DvUhYbbVIRaIRTd</t>
  </si>
  <si>
    <t>Ilan</t>
  </si>
  <si>
    <t>Krischcautzky</t>
  </si>
  <si>
    <t>Zr9KsqSeavbAFJl</t>
  </si>
  <si>
    <t>Maria Cecilia Concepcion</t>
  </si>
  <si>
    <t>Mayas Paez</t>
  </si>
  <si>
    <t>cecilia.mayas@blockchainar.com.ar</t>
  </si>
  <si>
    <t>2bm1o2qUkc9nQRF</t>
  </si>
  <si>
    <t>XdUDVEUcvcUeJRn</t>
  </si>
  <si>
    <t>Yamile</t>
  </si>
  <si>
    <t>Abdullatif</t>
  </si>
  <si>
    <t>yamile.abdullatif@unraf.edu.ar</t>
  </si>
  <si>
    <t>BJDsHlitHRIi6z3</t>
  </si>
  <si>
    <t>No se pudo registrar y paso los datos por correo</t>
  </si>
  <si>
    <t>Maria Cecilia</t>
  </si>
  <si>
    <t>Fantini</t>
  </si>
  <si>
    <t>sec.emprendedoressf@gmail.com</t>
  </si>
  <si>
    <t>Zavdt6vCDnz80Zw</t>
  </si>
  <si>
    <t>p8lNl97LvrOdpqr</t>
  </si>
  <si>
    <t>LUCAS</t>
  </si>
  <si>
    <t>VISCONTI</t>
  </si>
  <si>
    <t>lucasvisconti_9@hotmail.com</t>
  </si>
  <si>
    <t>zwgQ5q3g3H8ICKg</t>
  </si>
  <si>
    <t>SIMON</t>
  </si>
  <si>
    <t>CAMPAGNA</t>
  </si>
  <si>
    <t>simoncampagna@outlook.com</t>
  </si>
  <si>
    <t>DEevuyKUwta8RB8</t>
  </si>
  <si>
    <t>Rodrigo</t>
  </si>
  <si>
    <t>Olgado</t>
  </si>
  <si>
    <t>rodrigoolgado@sceconsultora.com.ar</t>
  </si>
  <si>
    <t>FyHHzFaZVCSbMe4</t>
  </si>
  <si>
    <t>uriel</t>
  </si>
  <si>
    <t>cian</t>
  </si>
  <si>
    <t>Uciancian@gmail.com</t>
  </si>
  <si>
    <t>f8SD4gxzQxIvz6I</t>
  </si>
  <si>
    <t>Cooperativa de Trabajo Coomar Limitada</t>
  </si>
  <si>
    <t>coomar.coop@gmail.com</t>
  </si>
  <si>
    <t>jyACvD0huaoyrhe</t>
  </si>
  <si>
    <t>Joaquin Ignacio</t>
  </si>
  <si>
    <t>Della Lana</t>
  </si>
  <si>
    <t>profdellalanajoaquin@gmail.com</t>
  </si>
  <si>
    <t>SKSgazRt8NkX9ok</t>
  </si>
  <si>
    <t>Lara</t>
  </si>
  <si>
    <t>Decaroli</t>
  </si>
  <si>
    <t>laradecaroli@gmail.com</t>
  </si>
  <si>
    <t>hxtdYmNzOzTpvUo</t>
  </si>
  <si>
    <t>José Ignacio</t>
  </si>
  <si>
    <t>Jz4YinrUQm9f3cC</t>
  </si>
  <si>
    <t>yXFBqgaFvoKU99Y</t>
  </si>
  <si>
    <t>iB5p5vbQe7CiCoS</t>
  </si>
  <si>
    <t>Mirtha</t>
  </si>
  <si>
    <t>Maximino</t>
  </si>
  <si>
    <t>maximino@fiq.unl.edu.ar</t>
  </si>
  <si>
    <t>YSvBi9Gu9MMyROZ</t>
  </si>
  <si>
    <t>María Sol</t>
  </si>
  <si>
    <t>Renna</t>
  </si>
  <si>
    <t>msrenna@fcv.unl.edu.ar</t>
  </si>
  <si>
    <t>JEGulzgwtNaUcPp</t>
  </si>
  <si>
    <t>QkKEdMAXnsieYzl</t>
  </si>
  <si>
    <t>Neder</t>
  </si>
  <si>
    <t>neder.veronica@inta.gob.ar</t>
  </si>
  <si>
    <t>rrzIy1bo59lK92C</t>
  </si>
  <si>
    <t>Gustavo Juan</t>
  </si>
  <si>
    <t>Hein</t>
  </si>
  <si>
    <t>heingustavo@hotmail.com</t>
  </si>
  <si>
    <t>HX7F0NDFZNcLSyn</t>
  </si>
  <si>
    <t>dleonard@fbioyf.unr.edu.ar</t>
  </si>
  <si>
    <t>xoUNlCYpFPfkNp3</t>
  </si>
  <si>
    <t>Gabriela Vanina</t>
  </si>
  <si>
    <t>Villanova</t>
  </si>
  <si>
    <t>villanova@inv.rosario-conicet.gov.ar</t>
  </si>
  <si>
    <t>P4MZWrkq7IjGe4a</t>
  </si>
  <si>
    <t>JyMQQy59nG1McSM</t>
  </si>
  <si>
    <t>Instituto de Química de Rosario (IQUIR)</t>
  </si>
  <si>
    <t>González</t>
  </si>
  <si>
    <t>gonzález@iquir-conicet.gov.ar</t>
  </si>
  <si>
    <t>iUMhAgPt6ty6BtF</t>
  </si>
  <si>
    <t>Julieta Rebeca</t>
  </si>
  <si>
    <t>Yelin</t>
  </si>
  <si>
    <t>julietayelin@conicet.gov.ar</t>
  </si>
  <si>
    <t>VxtrOMhasfbmv9U</t>
  </si>
  <si>
    <t>VERÓNICA KARINA</t>
  </si>
  <si>
    <t>DÍEZ</t>
  </si>
  <si>
    <t>verodiez@fiq.unl.edu.ar</t>
  </si>
  <si>
    <t>NtcrfUoUi9iSzQz</t>
  </si>
  <si>
    <t>4ZosEPcYBzWyjKr</t>
  </si>
  <si>
    <t>Ayelen Andrea</t>
  </si>
  <si>
    <t>Muchiutti</t>
  </si>
  <si>
    <t>ayelenmuchiutti@gmail.com</t>
  </si>
  <si>
    <t>YcH44ZOma8pAG1q</t>
  </si>
  <si>
    <t>Eduardo</t>
  </si>
  <si>
    <t>erodriguez@ibr-conicet.gov.ar</t>
  </si>
  <si>
    <t>ND9hgnz7J1eTfjQ</t>
  </si>
  <si>
    <t>CRUZ</t>
  </si>
  <si>
    <t>juanmanuelcruz76@gmail.com</t>
  </si>
  <si>
    <t>IJJrx6lB2zBrFf8</t>
  </si>
  <si>
    <t>Patricia Silvana</t>
  </si>
  <si>
    <t>San Martín</t>
  </si>
  <si>
    <t>María Cecilia</t>
  </si>
  <si>
    <t>Marinelli</t>
  </si>
  <si>
    <t>sanmartin@irice-conicet.gov.ar</t>
  </si>
  <si>
    <t>marinelli@ifir-conicet.gov.ar</t>
  </si>
  <si>
    <t>aRCbqFxVJDjZcsh</t>
  </si>
  <si>
    <t>NlNFK4zGBqqXmAQ</t>
  </si>
  <si>
    <t>Leticia</t>
  </si>
  <si>
    <t>Mesa</t>
  </si>
  <si>
    <t>leticiamesa@gmail.com</t>
  </si>
  <si>
    <t>Carla</t>
  </si>
  <si>
    <t>Ricardo German</t>
  </si>
  <si>
    <t>Maria Cristina</t>
  </si>
  <si>
    <t>Ezequiel David</t>
  </si>
  <si>
    <t>Gabriel</t>
  </si>
  <si>
    <t>Renata</t>
  </si>
  <si>
    <t>Reinheimer</t>
  </si>
  <si>
    <t>Vinderola</t>
  </si>
  <si>
    <t>Banús</t>
  </si>
  <si>
    <t>Perotti</t>
  </si>
  <si>
    <t>Lingua</t>
  </si>
  <si>
    <t>Dunger</t>
  </si>
  <si>
    <t>Bacchetta</t>
  </si>
  <si>
    <t>carlabacchetta@yahoo.com.ar</t>
  </si>
  <si>
    <t>gdunger@fca.unl.edu.ar</t>
  </si>
  <si>
    <t>lingua.mariana@inta.gob.ar</t>
  </si>
  <si>
    <t>cperotti@fiq.unl.edu.ar</t>
  </si>
  <si>
    <t>edbanus@fiq.unl.edu.ar</t>
  </si>
  <si>
    <t>gvinde@fiq.unl.edu.ar</t>
  </si>
  <si>
    <t>rreinheimer@ial.santafe-conicet.gov.ar</t>
  </si>
  <si>
    <t>LRQ6rHxxsmjFuaz</t>
  </si>
  <si>
    <t>OMZIBr5O4wi26hd</t>
  </si>
  <si>
    <t>QacaFVVa0q0PEQw</t>
  </si>
  <si>
    <t>xATTJEMk4cD04rU</t>
  </si>
  <si>
    <t>0K2BZuDrHMm4NU7</t>
  </si>
  <si>
    <t>PEDamv4a4KpzuXm</t>
  </si>
  <si>
    <t>TeKaBwfguX44EYv</t>
  </si>
  <si>
    <t>jzD4RtAOHYZWyHN</t>
  </si>
  <si>
    <t>María José</t>
  </si>
  <si>
    <t>Monzón</t>
  </si>
  <si>
    <t>mariajmonzon2@gmail.com</t>
  </si>
  <si>
    <t>Y4uxbzh0hwxio0y</t>
  </si>
  <si>
    <t>Viviana</t>
  </si>
  <si>
    <t>Bordagaray</t>
  </si>
  <si>
    <t>spesconsultora@gmail.com</t>
  </si>
  <si>
    <t>9IoRILfaa7v6Zpf</t>
  </si>
  <si>
    <t>Teijeiro</t>
  </si>
  <si>
    <t>jteijeiro@fbioyf.unr.edu.ar</t>
  </si>
  <si>
    <t>Maria Evangelina</t>
  </si>
  <si>
    <t>Primo</t>
  </si>
  <si>
    <t>primo.maria@inta.gob.ar</t>
  </si>
  <si>
    <t>Juliana</t>
  </si>
  <si>
    <t>Sain</t>
  </si>
  <si>
    <t>julianasain@gmail.com</t>
  </si>
  <si>
    <t>Zacarías</t>
  </si>
  <si>
    <t>florzacarias@yahoo.com.ar</t>
  </si>
  <si>
    <t>Yamila</t>
  </si>
  <si>
    <t>Burguener</t>
  </si>
  <si>
    <t>yburguener@fbcb.unl.edu.ar</t>
  </si>
  <si>
    <t>BUzcRVxAXZzJhlv</t>
  </si>
  <si>
    <t>xCVKeNqqqyzGOrm</t>
  </si>
  <si>
    <t>aS30hO0srfSHSvV</t>
  </si>
  <si>
    <t>sxWXuXmD2s9jZ1D</t>
  </si>
  <si>
    <t>Izn1XnfLllVZUAL</t>
  </si>
  <si>
    <t>QCsTIaoEA8sbnv9</t>
  </si>
  <si>
    <t>HdOf42naNmX5i1U</t>
  </si>
  <si>
    <t>Alvarez</t>
  </si>
  <si>
    <t>galvarez@santafe-conicet.gov.ar</t>
  </si>
  <si>
    <t>Fabiana Andrea</t>
  </si>
  <si>
    <t>Gutierrez</t>
  </si>
  <si>
    <t>fabigutierrez@gmail.com</t>
  </si>
  <si>
    <t>Matías Daniel</t>
  </si>
  <si>
    <t>Hartman</t>
  </si>
  <si>
    <t>matiashartman@gmail.com</t>
  </si>
  <si>
    <t>UdWQgZqTw67MTyX</t>
  </si>
  <si>
    <t>MGnWJ6oYS1BQZaW</t>
  </si>
  <si>
    <t>9zVydzZMnCuGuRL</t>
  </si>
  <si>
    <t>Carolina Daniela</t>
  </si>
  <si>
    <t>Gerstner</t>
  </si>
  <si>
    <t>cgerstner@fbcb.unl.edu.ar</t>
  </si>
  <si>
    <t>Luis Alberto</t>
  </si>
  <si>
    <t>Espínola</t>
  </si>
  <si>
    <t>luis.e@conicet.gov.ar</t>
  </si>
  <si>
    <t>Lorenz</t>
  </si>
  <si>
    <t>virginialorenz@gmail.com</t>
  </si>
  <si>
    <t>Enrique David Victor</t>
  </si>
  <si>
    <t>Giordano</t>
  </si>
  <si>
    <t>giordano@iprobyq-conicet.gob.ar</t>
  </si>
  <si>
    <t>John</t>
  </si>
  <si>
    <t>Múnera</t>
  </si>
  <si>
    <t>jmunera@fiq.unl.edu.ar</t>
  </si>
  <si>
    <t>fernando.ariel.bertoni@gmail.com</t>
  </si>
  <si>
    <t>Inés Silvia</t>
  </si>
  <si>
    <t>Tiscornia</t>
  </si>
  <si>
    <t>itiscornia@fiq.unl.edu.ar</t>
  </si>
  <si>
    <t>Adriana</t>
  </si>
  <si>
    <t>Soutullo</t>
  </si>
  <si>
    <t>adrianasoutullo@gmail.com</t>
  </si>
  <si>
    <t>Silvana Andrea</t>
  </si>
  <si>
    <t>DIppolito</t>
  </si>
  <si>
    <t>sildippo@fiq.unl.edu.ar</t>
  </si>
  <si>
    <t>Spelzini</t>
  </si>
  <si>
    <t>dspelzini@fbioyf.unr.edu.ar</t>
  </si>
  <si>
    <t>Nazarena</t>
  </si>
  <si>
    <t>Pujato</t>
  </si>
  <si>
    <t>nazarenapujato@gmail.com</t>
  </si>
  <si>
    <t>54CD1MESx6srwJa</t>
  </si>
  <si>
    <t>Diz7PXevtRmvssZ</t>
  </si>
  <si>
    <t>zf24gtvWL4CXhRQ</t>
  </si>
  <si>
    <t>WcTaBRdNCzZxTM2</t>
  </si>
  <si>
    <t>YzhzbJoTQRQLtuq</t>
  </si>
  <si>
    <t>uexINupa3RZML9W</t>
  </si>
  <si>
    <t>tKPHWra01O3fa0x</t>
  </si>
  <si>
    <t>JujreFC8kfRbVn7</t>
  </si>
  <si>
    <t>gsIuSGw3fYWK7gh</t>
  </si>
  <si>
    <t>T0gUbV0FmSQdVSw</t>
  </si>
  <si>
    <t>lWK9jC3vfHdqMfE</t>
  </si>
  <si>
    <t>B2gWczEgPYeQbJa</t>
  </si>
  <si>
    <t>Guillermo Hugo</t>
  </si>
  <si>
    <t>gperalta@fiq.unl.edu.ar</t>
  </si>
  <si>
    <t>María Gimena</t>
  </si>
  <si>
    <t>Galan</t>
  </si>
  <si>
    <t>gimegalan@hotmail.com</t>
  </si>
  <si>
    <t>dLkIxsw9aa4caFV</t>
  </si>
  <si>
    <t>II6bGPUb2gQkc8A</t>
  </si>
  <si>
    <t>Alan Rodolfo</t>
  </si>
  <si>
    <t>Zimmermann</t>
  </si>
  <si>
    <t>azimmermann@inti.gob.ar</t>
  </si>
  <si>
    <t>3RaA10E2AeuJ2j3</t>
  </si>
  <si>
    <t>fDHQJvVJgmVVz5O</t>
  </si>
  <si>
    <t>Laura</t>
  </si>
  <si>
    <t>Kass</t>
  </si>
  <si>
    <t>lkass@fbcb.unl.edu.ar</t>
  </si>
  <si>
    <t>puFJAEZZDAAj6bD</t>
  </si>
  <si>
    <t>Verónica Lis</t>
  </si>
  <si>
    <t>Bosquiazzo</t>
  </si>
  <si>
    <t>vlbosqui@fbcb.unl.edu.ar</t>
  </si>
  <si>
    <t>dentistabovino@yahoo.com.ar</t>
  </si>
  <si>
    <t>Capella</t>
  </si>
  <si>
    <t>mcapella@ial.unl.edu.ar</t>
  </si>
  <si>
    <t>Samuel</t>
  </si>
  <si>
    <t>Hilevski</t>
  </si>
  <si>
    <t>samyhilevski@gmail.com</t>
  </si>
  <si>
    <t>Mariángeles</t>
  </si>
  <si>
    <t>Briggiler Marcó</t>
  </si>
  <si>
    <t>mbriggi@fiq.unl.edu.ar</t>
  </si>
  <si>
    <t>Valeria</t>
  </si>
  <si>
    <t>Boeris</t>
  </si>
  <si>
    <t>valeriaboeris@hotmail.com</t>
  </si>
  <si>
    <t>Altamirano</t>
  </si>
  <si>
    <t>galtamirano@fbcb.unl.edu.ar</t>
  </si>
  <si>
    <t>Signorini</t>
  </si>
  <si>
    <t>signorini.marcelo@inta.gob.ar</t>
  </si>
  <si>
    <t>Evelyn Cecilia</t>
  </si>
  <si>
    <t>López González</t>
  </si>
  <si>
    <t>evelyn.lopez@icivet.unl.edu.ar</t>
  </si>
  <si>
    <t>MACARENA</t>
  </si>
  <si>
    <t>SARLI</t>
  </si>
  <si>
    <t>sarli.macarena@inta.gob.ar</t>
  </si>
  <si>
    <t>Busatto</t>
  </si>
  <si>
    <t>cbusatto@santafe-conicet.gov.ar</t>
  </si>
  <si>
    <t>Daniela</t>
  </si>
  <si>
    <t>Laoretani</t>
  </si>
  <si>
    <t>laoretanid@santafe-conicet.gob.ar</t>
  </si>
  <si>
    <t>ZULEICA YAEL</t>
  </si>
  <si>
    <t>MARCHETTI</t>
  </si>
  <si>
    <t>zuleicayael@hotmail.com</t>
  </si>
  <si>
    <t>Gisela Laura</t>
  </si>
  <si>
    <t>Poletta</t>
  </si>
  <si>
    <t>gisepoletta@hotmail.com</t>
  </si>
  <si>
    <t>Lucia Magdalena</t>
  </si>
  <si>
    <t>ODETTI</t>
  </si>
  <si>
    <t>luodetti@gmail.com</t>
  </si>
  <si>
    <t>Gabriela</t>
  </si>
  <si>
    <t>ovDVehxIKb9iL7Y</t>
  </si>
  <si>
    <t>bWET3haKDPep0jl</t>
  </si>
  <si>
    <t>JqqU36PVe6nziYC</t>
  </si>
  <si>
    <t>zwpzpod596zghDg</t>
  </si>
  <si>
    <t>6UjCF4psiwaCtmk</t>
  </si>
  <si>
    <t>0lSlzM4Oi5NNLjW</t>
  </si>
  <si>
    <t>NtV0LWYLuvpzTWv</t>
  </si>
  <si>
    <t>it2EAA7Z4zHu5cb</t>
  </si>
  <si>
    <t>vqaebR7IkPOaVsG</t>
  </si>
  <si>
    <t>Bhfb49aBrTziymG</t>
  </si>
  <si>
    <t>NOtAOOC9TAP1IJY</t>
  </si>
  <si>
    <t>YaPMKHXbMWNC6Xm</t>
  </si>
  <si>
    <t>ytWUVIOI5oVDyPx</t>
  </si>
  <si>
    <t>2aAFs3674yoZmdo</t>
  </si>
  <si>
    <t>6M2Z96xJegiTG9D</t>
  </si>
  <si>
    <t>Iván</t>
  </si>
  <si>
    <t>Marcipar</t>
  </si>
  <si>
    <t>imarcipr@gmail.com</t>
  </si>
  <si>
    <t>Ojeda</t>
  </si>
  <si>
    <t>nojedafarias@gmail.com</t>
  </si>
  <si>
    <t>Sebastian Pablo</t>
  </si>
  <si>
    <t>Rius</t>
  </si>
  <si>
    <t>rius@cefobi-conicet.gov.ar</t>
  </si>
  <si>
    <t>Andrea del Luján</t>
  </si>
  <si>
    <t>Quiberoni</t>
  </si>
  <si>
    <t>aquibe@fiq.unl.edu.ar</t>
  </si>
  <si>
    <t>MARIA VERONICA</t>
  </si>
  <si>
    <t>HUMPOLA</t>
  </si>
  <si>
    <t>mvhumpola@fbcb.unl.edu.ar</t>
  </si>
  <si>
    <t>fiR2WsLEgLayqoZ</t>
  </si>
  <si>
    <t>ct2kSSWGENAozgu</t>
  </si>
  <si>
    <t>6vd0alVPHVUKIZz</t>
  </si>
  <si>
    <t>zG2CiazISYo3nPB</t>
  </si>
  <si>
    <t>xWnbwwkNMz5wBT3</t>
  </si>
  <si>
    <t>Navarro</t>
  </si>
  <si>
    <t>lnavarro@intec.unl.edu.ar</t>
  </si>
  <si>
    <t>QHg9yRpBS0aQNAt</t>
  </si>
  <si>
    <t>María Aneley</t>
  </si>
  <si>
    <t>Routier</t>
  </si>
  <si>
    <t>aneleyroutier@unraf.edu.ar</t>
  </si>
  <si>
    <t>ERNESTO</t>
  </si>
  <si>
    <t>GAMBOA</t>
  </si>
  <si>
    <t>ernestogamboaturismo@gmail.com</t>
  </si>
  <si>
    <t>LmYK1drMsilGzYa</t>
  </si>
  <si>
    <t>boRa4zwpTz60lzY</t>
  </si>
  <si>
    <t>Maria de Lujan</t>
  </si>
  <si>
    <t>alvarez@ifise-conicet.gov.ar</t>
  </si>
  <si>
    <t>a3VEOWm2tBnC6cZ</t>
  </si>
  <si>
    <t>Héctor Fabián</t>
  </si>
  <si>
    <t>Pelusa</t>
  </si>
  <si>
    <t>fpelusa@fbioyf.unr.edu.ar</t>
  </si>
  <si>
    <t>María Laura</t>
  </si>
  <si>
    <t>Olivares</t>
  </si>
  <si>
    <t>olivares@santafe-conicet.gov.ar</t>
  </si>
  <si>
    <t>Diana Alejandra</t>
  </si>
  <si>
    <t>Estenoz</t>
  </si>
  <si>
    <t>destenoz@santafe-conicet.gov.ar</t>
  </si>
  <si>
    <t>Leandro</t>
  </si>
  <si>
    <t>Bugnon</t>
  </si>
  <si>
    <t>lbugnon@sinc.unl.edu.ar</t>
  </si>
  <si>
    <t>María de los Angeles</t>
  </si>
  <si>
    <t>Chara</t>
  </si>
  <si>
    <t>charamaria@gmail.com</t>
  </si>
  <si>
    <t>MAINETTI</t>
  </si>
  <si>
    <t>leandromainetti@gmail.com</t>
  </si>
  <si>
    <t>Betzabet</t>
  </si>
  <si>
    <t>Morero</t>
  </si>
  <si>
    <t>betzabet.morero@gmail.com</t>
  </si>
  <si>
    <t>Antonela Estefanía</t>
  </si>
  <si>
    <t>Cereijo</t>
  </si>
  <si>
    <t>cereijo.antonela@inta.gob.ar</t>
  </si>
  <si>
    <t>María Luján</t>
  </si>
  <si>
    <t>Capra</t>
  </si>
  <si>
    <t>mcapra@fbcb.unl.edu.ar</t>
  </si>
  <si>
    <t>Ensinck</t>
  </si>
  <si>
    <t>mensinck@fbioyf.unr.edu.ar</t>
  </si>
  <si>
    <t>Evelina Andrea</t>
  </si>
  <si>
    <t>Garcia</t>
  </si>
  <si>
    <t>evelina.garcia@santafe-conicet.gov.ar</t>
  </si>
  <si>
    <t>Ezequiel</t>
  </si>
  <si>
    <t>ezgodoy@frro.utn.edu.ar</t>
  </si>
  <si>
    <t>Romina Gisela</t>
  </si>
  <si>
    <t>Ybran</t>
  </si>
  <si>
    <t>ybran.romina@inta.gob.ar</t>
  </si>
  <si>
    <t>Leandro A.</t>
  </si>
  <si>
    <t>Elisa C.</t>
  </si>
  <si>
    <t>Ale</t>
  </si>
  <si>
    <t>eliale@fiq.unl.edu.ar</t>
  </si>
  <si>
    <t>kdTqF9Wqdyo4LtT</t>
  </si>
  <si>
    <t>nbOJpWnUGcvSlhw</t>
  </si>
  <si>
    <t>wmTszbfIK3pwC0B</t>
  </si>
  <si>
    <t>napdrEe1fzzBFYU</t>
  </si>
  <si>
    <t>SaLzEu4JGxgLnav</t>
  </si>
  <si>
    <t>Ivgjlwo3Hbjk9Ba</t>
  </si>
  <si>
    <t>8FbfA2yaJh6ZVuj</t>
  </si>
  <si>
    <t>I6IZcNoiTTcoMCw</t>
  </si>
  <si>
    <t>yXrok632zSmVNWV</t>
  </si>
  <si>
    <t>SFuPfAZs1bbEVvY</t>
  </si>
  <si>
    <t>Otne1n1nintugDz</t>
  </si>
  <si>
    <t>W07KeZt1JDdAFq4</t>
  </si>
  <si>
    <t>qEEpP1dHa3zL3ac</t>
  </si>
  <si>
    <t>uAaaRF2PDfP1tGn</t>
  </si>
  <si>
    <t>zbbLF3zSSm3DX6D</t>
  </si>
  <si>
    <t>Analía</t>
  </si>
  <si>
    <t>ale.analia@gmail.com</t>
  </si>
  <si>
    <t>Rodolfo Gabriel</t>
  </si>
  <si>
    <t>Dondo</t>
  </si>
  <si>
    <t>rdondo@santafe-conicet.gov.ar</t>
  </si>
  <si>
    <t>Fernanda Albana</t>
  </si>
  <si>
    <t>Marchesini</t>
  </si>
  <si>
    <t>albana.marchesini@gmail.com</t>
  </si>
  <si>
    <t>Mariano Federico</t>
  </si>
  <si>
    <t>Cracogna</t>
  </si>
  <si>
    <t>cracogna.mariano@inta.gob.ar</t>
  </si>
  <si>
    <t>MIRNA</t>
  </si>
  <si>
    <t>SIGRIST</t>
  </si>
  <si>
    <t>msigrist23@gmail.com</t>
  </si>
  <si>
    <t>Peinado</t>
  </si>
  <si>
    <t>gpeinado@fcecon.unr.edu.ar</t>
  </si>
  <si>
    <t>xgdTtXGaf6Gda9x</t>
  </si>
  <si>
    <t>lJhzLtioCD32ymL</t>
  </si>
  <si>
    <t>y8OzpNHvacDQtLV</t>
  </si>
  <si>
    <t>h7DQHly1Qqh3hBT</t>
  </si>
  <si>
    <t>RZ84eJF2DhQSmha</t>
  </si>
  <si>
    <t>2jXiERCwif6tsUn</t>
  </si>
  <si>
    <t>Claudia Guadalupe</t>
  </si>
  <si>
    <t>Adam</t>
  </si>
  <si>
    <t>claudiadam03@gmail.com</t>
  </si>
  <si>
    <t>María Eugenia</t>
  </si>
  <si>
    <t>Hidalgo</t>
  </si>
  <si>
    <t>maruhidalgo80@yahoo.com.ar</t>
  </si>
  <si>
    <t>Galante</t>
  </si>
  <si>
    <t>micagalante17@hotmail.com</t>
  </si>
  <si>
    <t>Ricardo Martín</t>
  </si>
  <si>
    <t>Manzo</t>
  </si>
  <si>
    <t>manzoricardo@gmail.com</t>
  </si>
  <si>
    <t>Viozzi</t>
  </si>
  <si>
    <t>florenciaviozzi@hotmail.com</t>
  </si>
  <si>
    <t>Andrea Marta</t>
  </si>
  <si>
    <t>Escalante</t>
  </si>
  <si>
    <t>aescalan@fbioyf.unr.edu.ar</t>
  </si>
  <si>
    <t>Margarit</t>
  </si>
  <si>
    <t>margarit@cefobi-conicet.gov.ar</t>
  </si>
  <si>
    <t>MARIA TERESA</t>
  </si>
  <si>
    <t>RONCO</t>
  </si>
  <si>
    <t>tereronco@hotmail.com</t>
  </si>
  <si>
    <t>Rodolfo</t>
  </si>
  <si>
    <t>Julieta</t>
  </si>
  <si>
    <t>Cabello</t>
  </si>
  <si>
    <t>julietavcabello@gmail.com</t>
  </si>
  <si>
    <t>María Verónica</t>
  </si>
  <si>
    <t>Galván</t>
  </si>
  <si>
    <t>vgalvan@fiq.unl.edu.ar</t>
  </si>
  <si>
    <t>Previtali</t>
  </si>
  <si>
    <t>andrea.previtali@gmail.com</t>
  </si>
  <si>
    <t>Paulina</t>
  </si>
  <si>
    <t>Mocchiutti</t>
  </si>
  <si>
    <t>paulinam@fiq.unl.edu.ar</t>
  </si>
  <si>
    <t>Recce</t>
  </si>
  <si>
    <t>srecce@fcv.unl.edu.ar</t>
  </si>
  <si>
    <t>Flavia Fátima</t>
  </si>
  <si>
    <t>Visentini</t>
  </si>
  <si>
    <t>flavisentini@yahoo.com</t>
  </si>
  <si>
    <t>Romina</t>
  </si>
  <si>
    <t>Ingrassia</t>
  </si>
  <si>
    <t>romina_ingrassia@yahoo.com.ar</t>
  </si>
  <si>
    <t>Silvia Mercedes</t>
  </si>
  <si>
    <t>Zacarias</t>
  </si>
  <si>
    <t>szacarias@intec.unl.edu.ar</t>
  </si>
  <si>
    <t>Silvia del Carmen</t>
  </si>
  <si>
    <t>Imhoff</t>
  </si>
  <si>
    <t>imhoff.silvia@gmail.com</t>
  </si>
  <si>
    <t>Maria Celina</t>
  </si>
  <si>
    <t>Lamas</t>
  </si>
  <si>
    <t>celinalamas98@gmail.com</t>
  </si>
  <si>
    <t>W3KjiSuC4HN5VtZ</t>
  </si>
  <si>
    <t>4IQRaCIaBPk6PG1</t>
  </si>
  <si>
    <t>KGgVpb9XFJHHBi5</t>
  </si>
  <si>
    <t>fuf62uerLHNFcI0</t>
  </si>
  <si>
    <t>4KzqpdtOhe687x8</t>
  </si>
  <si>
    <t>pNwpRrPVGqls6rI</t>
  </si>
  <si>
    <t>7aDgL8bln1pva0O</t>
  </si>
  <si>
    <t>uPhzAXSktnUk8J3</t>
  </si>
  <si>
    <t>psGisiZ3tJygt8j</t>
  </si>
  <si>
    <t>w3sjr7WAhwNgoPv</t>
  </si>
  <si>
    <t>xHtJfVBh69kbVkr</t>
  </si>
  <si>
    <t>sH6jVFioHFI0Plb</t>
  </si>
  <si>
    <t>pErBj0vGogrRmGY</t>
  </si>
  <si>
    <t>APb0EclLQlGFIj2</t>
  </si>
  <si>
    <t>V4ZzZpTAHg7My7p</t>
  </si>
  <si>
    <t>SEpQVLEMwtBSi7M</t>
  </si>
  <si>
    <t>1Yr55ny3ygmIvzB</t>
  </si>
  <si>
    <t>6xwBlAqZ34lZdYN</t>
  </si>
  <si>
    <t>Phy7zIuWHykPnGk</t>
  </si>
  <si>
    <t>xCKnnx56JzlVuHg</t>
  </si>
  <si>
    <t>Cerrado 22/04</t>
  </si>
  <si>
    <t>Cerrado 10/06</t>
  </si>
  <si>
    <t>Cerrado 15/06</t>
  </si>
  <si>
    <t>03/09 al 09/09</t>
  </si>
  <si>
    <t>10/09 al 16/09</t>
  </si>
  <si>
    <t>17/09 al 23/09</t>
  </si>
  <si>
    <t>Proyectos Registrados</t>
  </si>
  <si>
    <t>Proyectos Presentados</t>
  </si>
  <si>
    <t>Carlos Leandro</t>
  </si>
  <si>
    <t>Negro</t>
  </si>
  <si>
    <t>leonegro82@hotmail.com</t>
  </si>
  <si>
    <t>María Paula</t>
  </si>
  <si>
    <t>Gastiazoro</t>
  </si>
  <si>
    <t>paulagastiazoro@gmail.com</t>
  </si>
  <si>
    <t>SANDRA</t>
  </si>
  <si>
    <t>FERNANDEZ</t>
  </si>
  <si>
    <t>7acequias@gmail.com</t>
  </si>
  <si>
    <t>Ivana</t>
  </si>
  <si>
    <t>Gómez</t>
  </si>
  <si>
    <t>ivanagomez@santafe-conicet.gov.ar</t>
  </si>
  <si>
    <t>SILVANA</t>
  </si>
  <si>
    <t>ROSSO</t>
  </si>
  <si>
    <t>sbrosso@gmail.com</t>
  </si>
  <si>
    <t>GISELA</t>
  </si>
  <si>
    <t>BELLINI</t>
  </si>
  <si>
    <t>giselapbellini@gmail.com</t>
  </si>
  <si>
    <t>Mirta Raquel</t>
  </si>
  <si>
    <t>malcaraz@fbcb.unl.edu.ar</t>
  </si>
  <si>
    <t>Javier Alejandro</t>
  </si>
  <si>
    <t>Schmidt</t>
  </si>
  <si>
    <t>schmidt.javier@gmail.com</t>
  </si>
  <si>
    <t>Elangeni Ana</t>
  </si>
  <si>
    <t>Gilbert</t>
  </si>
  <si>
    <t>elangenigilbert@gmail.com</t>
  </si>
  <si>
    <t>Maria Isabel</t>
  </si>
  <si>
    <t>Micheletti</t>
  </si>
  <si>
    <t>maria.i.micheletti@gmail.com</t>
  </si>
  <si>
    <t>Gustavo Daniel</t>
  </si>
  <si>
    <t>Belletti</t>
  </si>
  <si>
    <t>gbelletti@fiq.unl.edu.ar</t>
  </si>
  <si>
    <t>Maria de los Milagros</t>
  </si>
  <si>
    <t>Ballari</t>
  </si>
  <si>
    <t>ballari@santafe-conicet.gov.ar</t>
  </si>
  <si>
    <t>Laureano Sebastián</t>
  </si>
  <si>
    <t>Frizzo</t>
  </si>
  <si>
    <t>lfrizzo@fcv.unl.edu.ar</t>
  </si>
  <si>
    <t>Diego Fabián</t>
  </si>
  <si>
    <t>Gomez Casati</t>
  </si>
  <si>
    <t>gomezcasati@cefobi-conicet.gov.ar</t>
  </si>
  <si>
    <t>Dellaferrera</t>
  </si>
  <si>
    <t>idellaferrera@gmail.com</t>
  </si>
  <si>
    <t>Graciela Viviana</t>
  </si>
  <si>
    <t>Zucarelli</t>
  </si>
  <si>
    <t>vivianazucarelli@gmail.com</t>
  </si>
  <si>
    <t>Pablo Andrés</t>
  </si>
  <si>
    <t>Manavella</t>
  </si>
  <si>
    <t>pablomanavella@ial.santafe-conicet.gov.ar</t>
  </si>
  <si>
    <t>María Valeria</t>
  </si>
  <si>
    <t>Berros</t>
  </si>
  <si>
    <t>vberros@fcjs.unl.edu.ar</t>
  </si>
  <si>
    <t>Alvaro</t>
  </si>
  <si>
    <t>Siano</t>
  </si>
  <si>
    <t>asiano@fbcb.unl.edu.ar</t>
  </si>
  <si>
    <t>Melisa Paola</t>
  </si>
  <si>
    <t>Bertero</t>
  </si>
  <si>
    <t>mbertero@fiq.unl.edu.ar</t>
  </si>
  <si>
    <t>Lucas daniel</t>
  </si>
  <si>
    <t>Monje</t>
  </si>
  <si>
    <t>lmonje@fcv.unl.edu.ar</t>
  </si>
  <si>
    <t>Ugalde</t>
  </si>
  <si>
    <t>leandro.ugalde@fcv.unr.edu.ar</t>
  </si>
  <si>
    <t>Mercedes</t>
  </si>
  <si>
    <t>Lombarte</t>
  </si>
  <si>
    <t>mercedeslombarte@gmail.com</t>
  </si>
  <si>
    <t>Cesar Ariel</t>
  </si>
  <si>
    <t>Ordano Pesaresi</t>
  </si>
  <si>
    <t>cordano@inti.gob.ar</t>
  </si>
  <si>
    <t>Muchiut</t>
  </si>
  <si>
    <t>muchiut.sebastian@inta.gob.ar</t>
  </si>
  <si>
    <t>Patrick Stephan</t>
  </si>
  <si>
    <t>Sebastian</t>
  </si>
  <si>
    <t>sebastian.patrick@inta.gob.ar</t>
  </si>
  <si>
    <t>Nz5f7Z3asKdGt3f</t>
  </si>
  <si>
    <t>dyExCRUckQB5U1V</t>
  </si>
  <si>
    <t>g4GBXaKLkWRyi1M</t>
  </si>
  <si>
    <t>0BTyEedKNyKwbgr</t>
  </si>
  <si>
    <t>HonOpyTrLWWi9vx</t>
  </si>
  <si>
    <t>WQzd9MYYSlFIFrs</t>
  </si>
  <si>
    <t>M4HDOZocEYx4GzU</t>
  </si>
  <si>
    <t>34lkFfZglm7Z9Fy</t>
  </si>
  <si>
    <t>cdFhOBOxAdkPX5n</t>
  </si>
  <si>
    <t>StZxzTar7kc4zE5</t>
  </si>
  <si>
    <t>CHL3dKpb9Fh8TLq</t>
  </si>
  <si>
    <t>N2PizqOpJsH9tBX</t>
  </si>
  <si>
    <t>pMy0HXQKRnQQjV2</t>
  </si>
  <si>
    <t>W2zmY8eDACtMmlj</t>
  </si>
  <si>
    <t>Vmuiigh4crqNk1r</t>
  </si>
  <si>
    <t>kP76XtFRQbvaMxU</t>
  </si>
  <si>
    <t>XgLwCkjHTgragn5</t>
  </si>
  <si>
    <t>zkobi16Zqiv4Zpl</t>
  </si>
  <si>
    <t>zOTOEF8ljp73t6g</t>
  </si>
  <si>
    <t>UOuSaOvAaeeD9qd</t>
  </si>
  <si>
    <t>iSM2hoQ1zzZXGzV</t>
  </si>
  <si>
    <t>QWrN9uAyoEcLsfG</t>
  </si>
  <si>
    <t>8Ks7pXdho0PjdOu</t>
  </si>
  <si>
    <t>DWD7N8B89W3y2ZM</t>
  </si>
  <si>
    <t>q3cHThfSoc3tjYp</t>
  </si>
  <si>
    <t>rk2oDJsbD1uvWlp</t>
  </si>
  <si>
    <t>dbcrqd4DModlSjC</t>
  </si>
  <si>
    <t>KXU3J2VxQmEtvVh</t>
  </si>
  <si>
    <t>Julián</t>
  </si>
  <si>
    <t>Aragón</t>
  </si>
  <si>
    <t>july.an.ar88@gmail.com</t>
  </si>
  <si>
    <t>Polo Cultural</t>
  </si>
  <si>
    <t>Firmat</t>
  </si>
  <si>
    <t>floripiccolini@gmail.com</t>
  </si>
  <si>
    <t>4AK9WfmVFgVaJp6</t>
  </si>
  <si>
    <t>Raúl</t>
  </si>
  <si>
    <t>Bolmaro</t>
  </si>
  <si>
    <t>bolmaro@ifir-conicet.gov.ar</t>
  </si>
  <si>
    <t>RAÚL ESTEBAN</t>
  </si>
  <si>
    <t>CIAN</t>
  </si>
  <si>
    <t>rec_704@yahoo.com.ar</t>
  </si>
  <si>
    <t>Mariel Elisa</t>
  </si>
  <si>
    <t>Galassi</t>
  </si>
  <si>
    <t>galassi@fceia.unr.edu.ar</t>
  </si>
  <si>
    <t>Natalia Carolina</t>
  </si>
  <si>
    <t>Gareis</t>
  </si>
  <si>
    <t>ngareis@fcv.unl.edu.ar</t>
  </si>
  <si>
    <t>Esteban</t>
  </si>
  <si>
    <t>Serra</t>
  </si>
  <si>
    <t>serra@ibr-conicet.gov.ar</t>
  </si>
  <si>
    <t>Jesica</t>
  </si>
  <si>
    <t>Raineri</t>
  </si>
  <si>
    <t>jesicaraineri@gmail.com</t>
  </si>
  <si>
    <t>César Martín</t>
  </si>
  <si>
    <t>Venier</t>
  </si>
  <si>
    <t>cvenier@fceia.unr.edu.ar</t>
  </si>
  <si>
    <t>Diego Gustavo</t>
  </si>
  <si>
    <t>Arias</t>
  </si>
  <si>
    <t>darias@fbcb.unl.edu.ar</t>
  </si>
  <si>
    <t>Razzetti Koller</t>
  </si>
  <si>
    <t>agosrk@hotmail.com</t>
  </si>
  <si>
    <t>Maria Virginia</t>
  </si>
  <si>
    <t>Ramoa</t>
  </si>
  <si>
    <t>ramoa.maria@inta.gob.ar</t>
  </si>
  <si>
    <t>Victoria Lucia</t>
  </si>
  <si>
    <t>alonso@ibr-conicet.gov.ar</t>
  </si>
  <si>
    <t>Juan Andres</t>
  </si>
  <si>
    <t>Sarquis</t>
  </si>
  <si>
    <t>juandres.sarquis@gmail.com</t>
  </si>
  <si>
    <t>Rossetti</t>
  </si>
  <si>
    <t>mfrossetti@fbcb.unl.edu.ar</t>
  </si>
  <si>
    <t>Debora Laura</t>
  </si>
  <si>
    <t>Manuale</t>
  </si>
  <si>
    <t>dmanuale@fiq.unl.edu.ar</t>
  </si>
  <si>
    <t>Juan Pablo Raúl</t>
  </si>
  <si>
    <t>Bortolozzi</t>
  </si>
  <si>
    <t>jpbortolozzi@fiq.unl.edu.ar</t>
  </si>
  <si>
    <t>PjxaYChpPZ8F4MC</t>
  </si>
  <si>
    <t>PhSXOFy3yfD3GI5</t>
  </si>
  <si>
    <t>LPdlwf2KW1QK4z1</t>
  </si>
  <si>
    <t>MuYtLiROWBetwm9</t>
  </si>
  <si>
    <t>mwUQJeXD2kYOZRL</t>
  </si>
  <si>
    <t>PxHaUod12XZBaDX</t>
  </si>
  <si>
    <t>emBjtC6mKkB4yfO</t>
  </si>
  <si>
    <t>V7gBH8gWjIYkcm9</t>
  </si>
  <si>
    <t>x5RubVORMACYy5J</t>
  </si>
  <si>
    <t>IfNgln598a5ZZen</t>
  </si>
  <si>
    <t>xbmHUMbA6zie1Cy</t>
  </si>
  <si>
    <t>sKrjfFtJSWdfPPt</t>
  </si>
  <si>
    <t>F7tmFnuN2Ga1a8N</t>
  </si>
  <si>
    <t>9EqLbZ4oIgj564u</t>
  </si>
  <si>
    <t>0fCwvwmROwMaueV</t>
  </si>
  <si>
    <t>NHeS8iaFfwQEdOE</t>
  </si>
  <si>
    <t>xP7a088r0mMvqb6</t>
  </si>
  <si>
    <t>Se registro 2 veces (se creo un solo usuario)</t>
  </si>
  <si>
    <t>Julieta Paola</t>
  </si>
  <si>
    <t>Stassi</t>
  </si>
  <si>
    <t>jstassi@fiq.unl.edu.ar</t>
  </si>
  <si>
    <t>Adrián Alejandro</t>
  </si>
  <si>
    <t>Perez</t>
  </si>
  <si>
    <t>aperezr@fiq.unl.edu.ar</t>
  </si>
  <si>
    <t>MARIA ANDREA</t>
  </si>
  <si>
    <t>TOMAS</t>
  </si>
  <si>
    <t>Esteban Andrés</t>
  </si>
  <si>
    <t>Sanchez</t>
  </si>
  <si>
    <t>esanchez@fiq.unl.edu.ar</t>
  </si>
  <si>
    <t>Lorena</t>
  </si>
  <si>
    <t>Soto</t>
  </si>
  <si>
    <t>lpsoto2002@hotmail.com</t>
  </si>
  <si>
    <t>Evelina Luisa</t>
  </si>
  <si>
    <t>Tarragona</t>
  </si>
  <si>
    <t>tarragona.evelina@inta.gob.ar</t>
  </si>
  <si>
    <t>Adriana Rosa</t>
  </si>
  <si>
    <t>Andrés A.</t>
  </si>
  <si>
    <t>Sciara</t>
  </si>
  <si>
    <t>sciara.andres@gmail.com</t>
  </si>
  <si>
    <t>CRISTINA</t>
  </si>
  <si>
    <t>PADRO</t>
  </si>
  <si>
    <t>clpadro@gmail.com</t>
  </si>
  <si>
    <t>Maria Eugenia</t>
  </si>
  <si>
    <t>Sad</t>
  </si>
  <si>
    <t>mesad@fiq.unl.edu.ar</t>
  </si>
  <si>
    <t>Mazzieri</t>
  </si>
  <si>
    <t>vanimazzieri@hotmail.com</t>
  </si>
  <si>
    <t>Roque Javier</t>
  </si>
  <si>
    <t>Minari</t>
  </si>
  <si>
    <t>rjminari@santafe-conicet.gov.ar</t>
  </si>
  <si>
    <t>Maria Belen</t>
  </si>
  <si>
    <t>Novoa</t>
  </si>
  <si>
    <t>novoa.maria@inta.gob.ar</t>
  </si>
  <si>
    <t>Agustina Violeta</t>
  </si>
  <si>
    <t>Schenone</t>
  </si>
  <si>
    <t>aguschenone@gmail.com</t>
  </si>
  <si>
    <t>Marisa Elisabet</t>
  </si>
  <si>
    <t>Sponton</t>
  </si>
  <si>
    <t>msponton@santafe-conicet.gov.ar</t>
  </si>
  <si>
    <t>Amadeo Enrique</t>
  </si>
  <si>
    <t>Vallejos</t>
  </si>
  <si>
    <t>produccion@reconquista.gov.ar</t>
  </si>
  <si>
    <t>Jimena Verónica</t>
  </si>
  <si>
    <t>Lavandera</t>
  </si>
  <si>
    <t>jlavandera@fbcb.unl.edu.ar</t>
  </si>
  <si>
    <t>NATALIA SOLEDAD</t>
  </si>
  <si>
    <t>VEIZAGA</t>
  </si>
  <si>
    <t>nveizaga@fiq.unl.edu.ar</t>
  </si>
  <si>
    <t>María Julia</t>
  </si>
  <si>
    <t>Culzoni</t>
  </si>
  <si>
    <t>juliaculzoni@gmail.com</t>
  </si>
  <si>
    <t>Juan Andrés</t>
  </si>
  <si>
    <t>Rubiolo</t>
  </si>
  <si>
    <t>juanr74@gmail.com</t>
  </si>
  <si>
    <t>mezW97MyPV8rOeo</t>
  </si>
  <si>
    <t>dQ8sFR5QUmwiycS</t>
  </si>
  <si>
    <t>aXyIcLVwmRviiJf</t>
  </si>
  <si>
    <t>GRnrFDATdaBeNUR</t>
  </si>
  <si>
    <t>LycEvGHym3at45Z</t>
  </si>
  <si>
    <t>sQMnmzlRcKgNXWv</t>
  </si>
  <si>
    <t>s4JdCvaJKdSXKwc</t>
  </si>
  <si>
    <t>zm8Ezcqzmgen9pb</t>
  </si>
  <si>
    <t>nYzEcGtD9x98a5a</t>
  </si>
  <si>
    <t>jM6xzjNagY8Vkv7</t>
  </si>
  <si>
    <t>gAzhnV77pBaqzgt</t>
  </si>
  <si>
    <t>j1aOshujwn353oY</t>
  </si>
  <si>
    <t>ZgXWBse2Bbp9t94</t>
  </si>
  <si>
    <t>FTv5mavnSADRawz</t>
  </si>
  <si>
    <t>OmIxJmgBmV49nJY</t>
  </si>
  <si>
    <t>hSgVbDLNrZqePai</t>
  </si>
  <si>
    <t>UN7gh877WfYsJN2</t>
  </si>
  <si>
    <t>pPiSrj5e05ZPE98</t>
  </si>
  <si>
    <t>Bb1xK5Na4MvHXyT</t>
  </si>
  <si>
    <t>H0maagyslvryCyk</t>
  </si>
  <si>
    <t>uL6t3IUYi81IgLG</t>
  </si>
  <si>
    <t>Mayora</t>
  </si>
  <si>
    <t>giselamayora@hotmail.com</t>
  </si>
  <si>
    <t>TUeIPOfDscJUKrW</t>
  </si>
  <si>
    <t>Andrea Belén</t>
  </si>
  <si>
    <t>Milanesio</t>
  </si>
  <si>
    <t>amilanesio@inti.gob.ar</t>
  </si>
  <si>
    <t>tUn4pidjIOsX9az</t>
  </si>
  <si>
    <t>Esteban Luis</t>
  </si>
  <si>
    <t>Fornero</t>
  </si>
  <si>
    <t>elfornero@santafe-conicet.gov.ar</t>
  </si>
  <si>
    <t>Matias Damian</t>
  </si>
  <si>
    <t>Asencion Diez</t>
  </si>
  <si>
    <t>masencion@fbcb.unl.edu.ar</t>
  </si>
  <si>
    <t>Rubén Fernando</t>
  </si>
  <si>
    <t>Ciccarelli</t>
  </si>
  <si>
    <t>decano@frro.utn.edu.ar</t>
  </si>
  <si>
    <t>Woitovich Valetti</t>
  </si>
  <si>
    <t>nwoitovich@gmail.com</t>
  </si>
  <si>
    <t>Maira</t>
  </si>
  <si>
    <t>Gatica</t>
  </si>
  <si>
    <t>maira.gatica93@gmail.com</t>
  </si>
  <si>
    <t>Silvina</t>
  </si>
  <si>
    <t>Rebechi</t>
  </si>
  <si>
    <t>srebechi@fiq.unl.edu.ar</t>
  </si>
  <si>
    <t>Andrea Marcela</t>
  </si>
  <si>
    <t>Piagentini</t>
  </si>
  <si>
    <t>ampiagen@fiq.unl.edu.ar</t>
  </si>
  <si>
    <t>carolina.vallejos@unraf.edu.ar</t>
  </si>
  <si>
    <t>Ulises</t>
  </si>
  <si>
    <t>Reno</t>
  </si>
  <si>
    <t>ulisesreno@hotmail.com</t>
  </si>
  <si>
    <t>Julieta Sofía</t>
  </si>
  <si>
    <t>Bianchi</t>
  </si>
  <si>
    <t>julietasbianchi@hotmail.com</t>
  </si>
  <si>
    <t>Furlan</t>
  </si>
  <si>
    <t>rfurlan@fbioyf.unr.edu.ar</t>
  </si>
  <si>
    <t>Quijano</t>
  </si>
  <si>
    <t>aquijano@unr.edu.ar</t>
  </si>
  <si>
    <t>Leandro Ezequiel</t>
  </si>
  <si>
    <t>Peretti</t>
  </si>
  <si>
    <t>lperetti@santafe-conicet.gov.ar</t>
  </si>
  <si>
    <t>Marzioni</t>
  </si>
  <si>
    <t>sofimarzioni@hotmail.com</t>
  </si>
  <si>
    <t>Maria Silvia</t>
  </si>
  <si>
    <t>maria.silvia.serra@gmail.com</t>
  </si>
  <si>
    <t>klAHBXMAiJ6zUbH</t>
  </si>
  <si>
    <t>kmeXBIWHGD2XGPf</t>
  </si>
  <si>
    <t>AMcv5IVBhYHX7gD</t>
  </si>
  <si>
    <t>xpWtbvtvqUVSlP3</t>
  </si>
  <si>
    <t>ODmz2JElAQpb2lT</t>
  </si>
  <si>
    <t>ZoJrVDXZFHt8JEa</t>
  </si>
  <si>
    <t>FPo8Wv0xmOOB4tf</t>
  </si>
  <si>
    <t>MhuQEEzLZhtimp6</t>
  </si>
  <si>
    <t>yi3mv52QBXXErD9</t>
  </si>
  <si>
    <t>W6zCv2cwlQdyzyx</t>
  </si>
  <si>
    <t>e5cSRxta6HQzaFg</t>
  </si>
  <si>
    <t>dmSvzHF18lUOUXg</t>
  </si>
  <si>
    <t>S6pKHVfcGWGc2IJ</t>
  </si>
  <si>
    <t>8DJyWLbwe65mNy2</t>
  </si>
  <si>
    <t>hDLrqPv6rCZ0v43</t>
  </si>
  <si>
    <t>IpkWnyaVr46PjbB</t>
  </si>
  <si>
    <t>v5ULavUpzvMjTrb</t>
  </si>
  <si>
    <t>BYLhMrBZkvdzg0O</t>
  </si>
  <si>
    <t>Lucas Gerardo</t>
  </si>
  <si>
    <t>Dominguez Ruben</t>
  </si>
  <si>
    <t>ldominguezruben@gmail.com</t>
  </si>
  <si>
    <t>Julieta Virginia</t>
  </si>
  <si>
    <t>Beldomenico</t>
  </si>
  <si>
    <t>pbeldome@gmail.com</t>
  </si>
  <si>
    <t>sofiamarzioni@gmail.com</t>
  </si>
  <si>
    <t>Yk4DCPlFYJ0DwDL</t>
  </si>
  <si>
    <t>wlN6PZ12OFzMGTz</t>
  </si>
  <si>
    <t>ppDmNkB1SVAdQxm</t>
  </si>
  <si>
    <t>GHBisBqttU9TMj9</t>
  </si>
  <si>
    <t>Florencia</t>
  </si>
  <si>
    <t>Rojas Molina</t>
  </si>
  <si>
    <t>florojasm@yahoo.com.ar</t>
  </si>
  <si>
    <t>OPW09G7rX5TibD4</t>
  </si>
  <si>
    <t>Ipiña Hernandez</t>
  </si>
  <si>
    <t>ipina@ifir-conicet.gov.ar</t>
  </si>
  <si>
    <t>MqIiNqIpE2M6zz3</t>
  </si>
  <si>
    <t>flopigutierrez@hotmail.com</t>
  </si>
  <si>
    <t>Roxana Andrea</t>
  </si>
  <si>
    <t>Roeschlin</t>
  </si>
  <si>
    <t>roeschlin.roxana@inta.gob.ar</t>
  </si>
  <si>
    <t>Verónica Elina</t>
  </si>
  <si>
    <t>Di Loreto</t>
  </si>
  <si>
    <t>vediloreto@yahoo.com.ar</t>
  </si>
  <si>
    <t>Eduardo Matías</t>
  </si>
  <si>
    <t>Belotti</t>
  </si>
  <si>
    <t>ebelotti@fcv.unl.edu.ar</t>
  </si>
  <si>
    <t>Subils</t>
  </si>
  <si>
    <t>subils@iprobyq-conicet.gob.ar</t>
  </si>
  <si>
    <t>Lucas Ricardo</t>
  </si>
  <si>
    <t>BRUN</t>
  </si>
  <si>
    <t>lbrun@unr.edu.ar</t>
  </si>
  <si>
    <t>Silvina Alicia</t>
  </si>
  <si>
    <t>spujato@unl.edu.ar</t>
  </si>
  <si>
    <t>2qm6MA5bnKaFxZ4</t>
  </si>
  <si>
    <t>0bGwfeO1qAsjlu8</t>
  </si>
  <si>
    <t>0yu0oafqu7MqZtS</t>
  </si>
  <si>
    <t>VehxrYsUqBKmr6V</t>
  </si>
  <si>
    <t>eXvY6EmWLUgGDXY</t>
  </si>
  <si>
    <t>ErBDPFRfAyaiawq</t>
  </si>
  <si>
    <t>ILs6Kn9ZQLFNl3C</t>
  </si>
  <si>
    <t>x4ahr4RgMqMl0Js</t>
  </si>
  <si>
    <t>VqVcTqWOfv4szCW</t>
  </si>
  <si>
    <t>24/09 al 30/09</t>
  </si>
  <si>
    <t>Gagneten</t>
  </si>
  <si>
    <t>mgagneten@epyca.org.ar</t>
  </si>
  <si>
    <t>K5byfJI4mtsNZPz</t>
  </si>
  <si>
    <t>Pablo Cesar</t>
  </si>
  <si>
    <t>pgiordano@fbcb.unl.edu.ar</t>
  </si>
  <si>
    <t>Luis Omar</t>
  </si>
  <si>
    <t>Lucifora</t>
  </si>
  <si>
    <t>luis.lucifora@gmail.com</t>
  </si>
  <si>
    <t>oBww7wMzoTetcIT</t>
  </si>
  <si>
    <t>kwDNg0wwo2iMaN4</t>
  </si>
  <si>
    <t>HaOSqBxTMtxnwW1</t>
  </si>
  <si>
    <t>Asociacion Civil Matricia</t>
  </si>
  <si>
    <t>acmatricia@gmail.com</t>
  </si>
  <si>
    <t>z9z2xfFKbFjnjXE</t>
  </si>
  <si>
    <t>Lucas Pedro</t>
  </si>
  <si>
    <t>Tendela</t>
  </si>
  <si>
    <t>tendela@ifir-conicet.gov.ar</t>
  </si>
  <si>
    <t>Damian</t>
  </si>
  <si>
    <t>giselabellini@yahoo.com.ar</t>
  </si>
  <si>
    <t>Berhongaray</t>
  </si>
  <si>
    <t>bgonzalo@agro.uba.ar</t>
  </si>
  <si>
    <t>Nicolas Ignacio</t>
  </si>
  <si>
    <t>Neuman</t>
  </si>
  <si>
    <t>niconeuman@gmail.com</t>
  </si>
  <si>
    <t>7Oc5h124tNzWg1t</t>
  </si>
  <si>
    <t>JejGXslX3IIrTlR</t>
  </si>
  <si>
    <t>OYgElvLQVRARN3e</t>
  </si>
  <si>
    <t>ePT5dhzHtarkVC8</t>
  </si>
  <si>
    <t>HW8OtK1eWb0awHS</t>
  </si>
  <si>
    <t>nlw0AI4fpodad86</t>
  </si>
  <si>
    <t>bkh5JE2vNMFSbau</t>
  </si>
  <si>
    <t>RXcRYRJORZlJdWZ</t>
  </si>
  <si>
    <t>Ariana</t>
  </si>
  <si>
    <t>Díaz</t>
  </si>
  <si>
    <t>ariana_d@hotmail.com.ar</t>
  </si>
  <si>
    <t>Oprandi</t>
  </si>
  <si>
    <t>oprandi.german@inta.gob.ar</t>
  </si>
  <si>
    <t>Rita</t>
  </si>
  <si>
    <t>Grandinetti</t>
  </si>
  <si>
    <t>ritagrandinetti@gmail.com</t>
  </si>
  <si>
    <t>Maria Paula</t>
  </si>
  <si>
    <t>Ana Patricia</t>
  </si>
  <si>
    <t>Fabro</t>
  </si>
  <si>
    <t>anapfabro@hotmail.com</t>
  </si>
  <si>
    <t>María Carolina</t>
  </si>
  <si>
    <t>Cerino</t>
  </si>
  <si>
    <t>mccerino@fca.unl.edu.ar</t>
  </si>
  <si>
    <t>Verónica Eugenia</t>
  </si>
  <si>
    <t>vero_eikon5@hotmail.com</t>
  </si>
  <si>
    <t>Bettina</t>
  </si>
  <si>
    <t>BONGIOVANNI</t>
  </si>
  <si>
    <t>bettina.bongiovanni@gmail.com</t>
  </si>
  <si>
    <t>Carlos Omar</t>
  </si>
  <si>
    <t>Gosparini</t>
  </si>
  <si>
    <t>cgospari@unr.edu.ar</t>
  </si>
  <si>
    <t>HgSfVPunXFt5Grz</t>
  </si>
  <si>
    <t>zYdFKka44mUlCVs</t>
  </si>
  <si>
    <t>sdCDF9VrpRtDw4B</t>
  </si>
  <si>
    <t>JIBP5BoOgUHGaiP</t>
  </si>
  <si>
    <t>QO7yQBvUx8qwuAA</t>
  </si>
  <si>
    <t>QWIxUwdcJvetpG4</t>
  </si>
  <si>
    <t>Zf8ChaTgLxZbThi</t>
  </si>
  <si>
    <t>P4J5hqC2dBXALZm</t>
  </si>
  <si>
    <t>SVP82t1JJFAdzOU</t>
  </si>
  <si>
    <t>wCo55MaRKPKhdcX</t>
  </si>
  <si>
    <t>ykMk4DRNijr6m3b</t>
  </si>
  <si>
    <t>FjbDyx3WLH0c3gc</t>
  </si>
  <si>
    <t>D'Attilio</t>
  </si>
  <si>
    <t>lucianodada@yahoo.com.ar</t>
  </si>
  <si>
    <t>Máximo</t>
  </si>
  <si>
    <t>Sozzo</t>
  </si>
  <si>
    <t>msozzo80@gmail.com</t>
  </si>
  <si>
    <t>X9IFMItgPsCpCFx</t>
  </si>
  <si>
    <t>l5CKdOEgmzBEeaF</t>
  </si>
  <si>
    <t>martinluna@santafe-conicet.gov.ar</t>
  </si>
  <si>
    <t>Maria Ayelen</t>
  </si>
  <si>
    <t>Pagani</t>
  </si>
  <si>
    <t>pagani@cefobi-conicet.gov.ar</t>
  </si>
  <si>
    <t>RAMIRO</t>
  </si>
  <si>
    <t>SANCHEZ</t>
  </si>
  <si>
    <t>rsanchez@santafe-conicet.gov.ar</t>
  </si>
  <si>
    <t>hebYTpmHe7l4xft</t>
  </si>
  <si>
    <t>OwdVg4O0VGbNq4N</t>
  </si>
  <si>
    <t>l0lGGBecWNFk0TU</t>
  </si>
  <si>
    <t>Pidio dar de baja lo subido para volver a subir el proyecto</t>
  </si>
  <si>
    <t>Eberhardt</t>
  </si>
  <si>
    <t>eberhardt.maria@inta.gob.ar</t>
  </si>
  <si>
    <t>agw5Lf7QEaosXFo</t>
  </si>
  <si>
    <t>Duilio Luis</t>
  </si>
  <si>
    <t>Santana</t>
  </si>
  <si>
    <t>kelosantana@gmail.com</t>
  </si>
  <si>
    <t>TWHJeAurfVIZcgS</t>
  </si>
  <si>
    <t>María Evangelina</t>
  </si>
  <si>
    <t>i2Hsi0oXY1EiQOa</t>
  </si>
  <si>
    <t>LETICIA</t>
  </si>
  <si>
    <t>ZUMOFFEN</t>
  </si>
  <si>
    <t>leticiazumoffen@hotmail.com</t>
  </si>
  <si>
    <t>Solana</t>
  </si>
  <si>
    <t>Salessi</t>
  </si>
  <si>
    <t>solanasalessi@gmail.com</t>
  </si>
  <si>
    <t>miKGOQpmxhhng7L</t>
  </si>
  <si>
    <t>AnyK4HPbaFbl7mF</t>
  </si>
  <si>
    <t>fhlOG6Bc3zHdrPw</t>
  </si>
  <si>
    <t>Liza</t>
  </si>
  <si>
    <t>Dosso</t>
  </si>
  <si>
    <t>Mansilla</t>
  </si>
  <si>
    <t>mansilla@ibr-conicet.gov.ar</t>
  </si>
  <si>
    <t>Rafael</t>
  </si>
  <si>
    <t>Vargas</t>
  </si>
  <si>
    <t>ingvargasrafael@gmail.com</t>
  </si>
  <si>
    <t>Panigatti</t>
  </si>
  <si>
    <t>cecipanigatti@hotmail.com</t>
  </si>
  <si>
    <t>José Rafael</t>
  </si>
  <si>
    <t>López Rosas</t>
  </si>
  <si>
    <t>jrlopezrosas@hotmail.com</t>
  </si>
  <si>
    <t>Alejandro Hernan</t>
  </si>
  <si>
    <t>alejgon@gmail.com</t>
  </si>
  <si>
    <t>NXkL9eM3C7flVNb</t>
  </si>
  <si>
    <t>uMaKHUUm1YabeHt</t>
  </si>
  <si>
    <t>rfVtU1hVuaHPCP2</t>
  </si>
  <si>
    <t>nEjzCa6uDVkDfgc</t>
  </si>
  <si>
    <t>ZiwBVxa0eT2wzUc</t>
  </si>
  <si>
    <t>PkRaa7NQGX0juXs</t>
  </si>
  <si>
    <t>66p7mScookGff7S</t>
  </si>
  <si>
    <t>6bUz8ytmLnVM8pM</t>
  </si>
  <si>
    <t>Luis Ignacio</t>
  </si>
  <si>
    <t>Silva</t>
  </si>
  <si>
    <t>luissilva@unraf.edu.ar</t>
  </si>
  <si>
    <t>lUZCGiDe8wsufo0</t>
  </si>
  <si>
    <t>Cerminati</t>
  </si>
  <si>
    <t>cerminati@iprobyq-conicet.gob.ar</t>
  </si>
  <si>
    <t>Maria Celeste</t>
  </si>
  <si>
    <t>Robert</t>
  </si>
  <si>
    <t>crobert@conicet.gov.ar</t>
  </si>
  <si>
    <t>Maria Eleonora</t>
  </si>
  <si>
    <t>Feser</t>
  </si>
  <si>
    <t>mfeser@gmail.com</t>
  </si>
  <si>
    <t>Hugo</t>
  </si>
  <si>
    <t>hugomenzella@gmail.com</t>
  </si>
  <si>
    <t>Urv6doqTLszsAC2</t>
  </si>
  <si>
    <t>SFJaqWzpfVtqSZu</t>
  </si>
  <si>
    <t>STTMNYB9viagROy</t>
  </si>
  <si>
    <t>iOHzsul6kB7QYyY</t>
  </si>
  <si>
    <t>SPZ1GErizLVr7Ta</t>
  </si>
  <si>
    <t>UrCX4s6tCze4Aiz</t>
  </si>
  <si>
    <t>Cunico</t>
  </si>
  <si>
    <t>laura-cunico@santafe-conicet.gov.ar</t>
  </si>
  <si>
    <t>WgTaHiSWk546VVE</t>
  </si>
  <si>
    <t>7NAFlrGzaHozDT7</t>
  </si>
  <si>
    <t>Paula Silvina</t>
  </si>
  <si>
    <t>Negroni</t>
  </si>
  <si>
    <t>paunegroni@gmail.com</t>
  </si>
  <si>
    <t>lvernucci@epyca.org.ar</t>
  </si>
  <si>
    <t>2sNvRCbVbmgyBIh</t>
  </si>
  <si>
    <t>NHTz924fYEdls3J</t>
  </si>
  <si>
    <t>01/10 al 07/10</t>
  </si>
  <si>
    <t>msponton@santafe-coniect.gov.ar</t>
  </si>
  <si>
    <t>zAmf4x8yOBWoNZL</t>
  </si>
  <si>
    <t>Entrego formularios por correo</t>
  </si>
  <si>
    <t>Ingreso codigo incorrecto(017 en lugar de 170)</t>
  </si>
  <si>
    <t>lbgutier@fiq.unl.edu.ar</t>
  </si>
  <si>
    <t>9TS98nkQy05Dnzf</t>
  </si>
  <si>
    <t>MATILDE MARIA DEL CARMEN</t>
  </si>
  <si>
    <t>Martinez</t>
  </si>
  <si>
    <t>matildemmartinez@yahoo.com.ar</t>
  </si>
  <si>
    <t>23IqzDqmaq5YXYI</t>
  </si>
  <si>
    <t>Sofia Virginia</t>
  </si>
  <si>
    <t>Toscano</t>
  </si>
  <si>
    <t>toscanovsofia@gmail.com</t>
  </si>
  <si>
    <t>Marina</t>
  </si>
  <si>
    <t>Miloc</t>
  </si>
  <si>
    <t>marinamiloc@gmail.com</t>
  </si>
  <si>
    <t>EnT9Qi9KOXaza06</t>
  </si>
  <si>
    <t>keOvsJBkY9nikBh</t>
  </si>
  <si>
    <t>Jesica Evelyn</t>
  </si>
  <si>
    <t>Blajman</t>
  </si>
  <si>
    <t>blajman.jesica@inta.gob.ar</t>
  </si>
  <si>
    <t>0qEpav8SMs4EPnu</t>
  </si>
  <si>
    <t>cJ0KpeaHaGjapzv</t>
  </si>
  <si>
    <t>Mirna</t>
  </si>
  <si>
    <t>Sigrist</t>
  </si>
  <si>
    <t>C3cfMH3vJOc5DCM</t>
  </si>
  <si>
    <t>Marcelo Hernán</t>
  </si>
  <si>
    <t>mschmidt@fiq.unl.edu.ar</t>
  </si>
  <si>
    <t>Z9d3uncoEd2URNl</t>
  </si>
  <si>
    <t>Natasha</t>
  </si>
  <si>
    <t>Hernandez</t>
  </si>
  <si>
    <t>natachahernandez19@gmail.com</t>
  </si>
  <si>
    <t>9vlKlJPrqx6Yym7</t>
  </si>
  <si>
    <t>VD3cGKIZXj9vQ5o</t>
  </si>
  <si>
    <t>Jimena Lis</t>
  </si>
  <si>
    <t>TOMARELLI</t>
  </si>
  <si>
    <t>JIMENA.TOMARELLI@UAI.EDU.AR</t>
  </si>
  <si>
    <t>L80pTu2XEH0U9w5</t>
  </si>
  <si>
    <t>08/10 al 14/10</t>
  </si>
  <si>
    <t>Cerrado 03/10</t>
  </si>
  <si>
    <t>Yesica Cynthia</t>
  </si>
  <si>
    <t>Hasne</t>
  </si>
  <si>
    <t>yhasne@gmail.com</t>
  </si>
  <si>
    <t>Qofwo1ROjlrxHxr</t>
  </si>
  <si>
    <t>Mando por correo un archivo para anexar al proyecto</t>
  </si>
  <si>
    <t>Mariela</t>
  </si>
  <si>
    <t>Guadagnoli</t>
  </si>
  <si>
    <t>mayguadagnoli@gmail.com</t>
  </si>
  <si>
    <t>LWFURiTNBsk5QW1</t>
  </si>
  <si>
    <t>JUAN DIEGO</t>
  </si>
  <si>
    <t>ALL</t>
  </si>
  <si>
    <t>all@iprobyq-conicet.gob.ar</t>
  </si>
  <si>
    <t>ThmXQfF6SFE947H</t>
  </si>
  <si>
    <t>Walter</t>
  </si>
  <si>
    <t>Capeletti</t>
  </si>
  <si>
    <t>avt@frrq.utn.edu.ar</t>
  </si>
  <si>
    <t>92wJSFqZ0JeDITa</t>
  </si>
  <si>
    <t>Ramiro</t>
  </si>
  <si>
    <t>Rodriguez Virasoro</t>
  </si>
  <si>
    <t>rrodriguez@ibr-conicet.gov.ar</t>
  </si>
  <si>
    <t>KanP2aJFiR6zaqI</t>
  </si>
  <si>
    <t>Esperanza</t>
  </si>
  <si>
    <t>Mainez</t>
  </si>
  <si>
    <t>incuvaintarafaela@gmail.com</t>
  </si>
  <si>
    <t>Rosano</t>
  </si>
  <si>
    <t>rosano@ibr-conicet.gov.ar</t>
  </si>
  <si>
    <t>NDZQUw3HastgOwX</t>
  </si>
  <si>
    <t>zvIU5jJQLVpJpTg</t>
  </si>
  <si>
    <t>Lenzi</t>
  </si>
  <si>
    <t>info@cafypel.org.ar</t>
  </si>
  <si>
    <t>AvPn8lQTpzeXbtY</t>
  </si>
  <si>
    <t>Delgado</t>
  </si>
  <si>
    <t>luciana.delgado@conicet.gov.ar</t>
  </si>
  <si>
    <t>4Lh2Cp0p80aLAKH</t>
  </si>
  <si>
    <t>Nora</t>
  </si>
  <si>
    <t>Pellegri</t>
  </si>
  <si>
    <t>pellegri@ifir-conicet.gov.ar</t>
  </si>
  <si>
    <t>KbKgczW0TxQmAKR</t>
  </si>
  <si>
    <t>Ludmila Irene</t>
  </si>
  <si>
    <t>Ronco</t>
  </si>
  <si>
    <t>lronco@santafe-conicet.gov.ar</t>
  </si>
  <si>
    <t>TzsTXUKUXnaofME</t>
  </si>
  <si>
    <t>15/10 al 21/10</t>
  </si>
  <si>
    <t>María Amalia</t>
  </si>
  <si>
    <t>Chiesa</t>
  </si>
  <si>
    <t>mchiesa@unr.edu.ar</t>
  </si>
  <si>
    <t>HjJpNmL7UZObVQf</t>
  </si>
  <si>
    <t>Rubino</t>
  </si>
  <si>
    <t>grubino@inti.gob.ar</t>
  </si>
  <si>
    <t>kxOfmgRPNKPBMHL</t>
  </si>
  <si>
    <t>Ana Rosa</t>
  </si>
  <si>
    <t>perezanarosa50@gmail.com</t>
  </si>
  <si>
    <t>ZGnFx6a0F3qTdNh</t>
  </si>
  <si>
    <t>NVNpaf6EDqXEl3E</t>
  </si>
  <si>
    <t>eQm9pS9FfQhCFbg</t>
  </si>
  <si>
    <t>Juan Carlos</t>
  </si>
  <si>
    <t>juancgonzalez43@gmail.com</t>
  </si>
  <si>
    <t>Juan Alberto</t>
  </si>
  <si>
    <t>Arancibia</t>
  </si>
  <si>
    <t>Arancibia@iquir-conicet.gov.ar</t>
  </si>
  <si>
    <t>Agustina</t>
  </si>
  <si>
    <t>La Venia</t>
  </si>
  <si>
    <t>lavenia@iquir-conicet.gov.ar</t>
  </si>
  <si>
    <t>6ZnCSIvzmVNkhgf</t>
  </si>
  <si>
    <t>xnWZSAbzRyCE2xh</t>
  </si>
  <si>
    <t>3az4wFSmu81P6VF</t>
  </si>
  <si>
    <t>leticia</t>
  </si>
  <si>
    <t>fYCcOtTJu9cYuZr</t>
  </si>
  <si>
    <t>Regaldo</t>
  </si>
  <si>
    <t>luregaldo@gmail.com</t>
  </si>
  <si>
    <t>wac4zUtUgylh4Uc</t>
  </si>
  <si>
    <t>Silvia Noelí</t>
  </si>
  <si>
    <t>slopez@fbioyf.unr.edu.ar</t>
  </si>
  <si>
    <t>E0PqDVl56UxyuN2</t>
  </si>
  <si>
    <t>Hugo Leonardo</t>
  </si>
  <si>
    <t>Rufiner</t>
  </si>
  <si>
    <t>lrufiner@sinc.unl.edu.ar</t>
  </si>
  <si>
    <t>Biscia</t>
  </si>
  <si>
    <t>bisciamariana@fcv.unr.edu.ar</t>
  </si>
  <si>
    <t>22/10 al 28/10</t>
  </si>
  <si>
    <t>29/10 al 04/11</t>
  </si>
  <si>
    <t>05/11 al 11/11</t>
  </si>
  <si>
    <t>12/11 al 18/11</t>
  </si>
  <si>
    <t>Cerrado 14/10</t>
  </si>
  <si>
    <t>Miqueas</t>
  </si>
  <si>
    <t>Sandoval</t>
  </si>
  <si>
    <t>sandoval.miqueas@inta.gob.ar</t>
  </si>
  <si>
    <t>mtulliani@frro.utn.edu.ar</t>
  </si>
  <si>
    <t>ENRIQUE</t>
  </si>
  <si>
    <t>SANCHEZ POZZI</t>
  </si>
  <si>
    <t>enrique.sanchezpozzi@gmail.com</t>
  </si>
  <si>
    <t>NORA</t>
  </si>
  <si>
    <t>PELLEGRI</t>
  </si>
  <si>
    <t>Salazar</t>
  </si>
  <si>
    <t>msalazar@fbioyf.unr.edu.ar</t>
  </si>
  <si>
    <t>aPYnQdfbnkr7wN0</t>
  </si>
  <si>
    <t>ELpaCjkZIpYNWLu</t>
  </si>
  <si>
    <t>eSDjc1cXqGeJzKc</t>
  </si>
  <si>
    <t>xSDy0GlHwvx3akp</t>
  </si>
  <si>
    <t>9u4VNMBGfk602SA</t>
  </si>
  <si>
    <t>WirteO6ZJOoFSob</t>
  </si>
  <si>
    <t>JKqH99gBZ5DbmGK</t>
  </si>
  <si>
    <t>NAgXDW1FujfBpho</t>
  </si>
  <si>
    <t>bd6pMVXaGAmXhbA</t>
  </si>
  <si>
    <t>Gustavo Ernesto</t>
  </si>
  <si>
    <t>Galizzi</t>
  </si>
  <si>
    <t>galizzi@ifir-conicet.gov.ar</t>
  </si>
  <si>
    <t>Abalone</t>
  </si>
  <si>
    <t>r.abalone@fceia.unr.edu.ar</t>
  </si>
  <si>
    <t>6QKkKlT2lfYEuct</t>
  </si>
  <si>
    <t>OanjwskYmf9rhTE</t>
  </si>
  <si>
    <t>H3bWo6wRhwW2o4X</t>
  </si>
  <si>
    <t>JFoVrPANw9B0qOh</t>
  </si>
  <si>
    <t>fernandez@rosario-conicet.gov.ar</t>
  </si>
  <si>
    <t>María Isabel</t>
  </si>
  <si>
    <t>Pozzo</t>
  </si>
  <si>
    <t>maria.isabel.pozzo@gmail.com</t>
  </si>
  <si>
    <t>Intelángelo</t>
  </si>
  <si>
    <t>lintelangelo@ugr.edu.ar</t>
  </si>
  <si>
    <t>LoXrwBPFaBOETU6</t>
  </si>
  <si>
    <t>yUT3Qs8SfNPGtrD</t>
  </si>
  <si>
    <t>knkmnj5gPaL9cJd</t>
  </si>
  <si>
    <t>i7MRJOO2NJIHVv6</t>
  </si>
  <si>
    <t>mwOMn1HCx2qKU3Y</t>
  </si>
  <si>
    <t>r.abalone@gmail.com</t>
  </si>
  <si>
    <t>fernandez@ishir-conicet.gov.ar</t>
  </si>
  <si>
    <t>Sedran</t>
  </si>
  <si>
    <t>usedran@fiq.unl.edu.ar</t>
  </si>
  <si>
    <t>María Luisa</t>
  </si>
  <si>
    <t>Bay</t>
  </si>
  <si>
    <t>scyt-med@unr.edu.ar</t>
  </si>
  <si>
    <t>GAUE3Ij24PanOLR</t>
  </si>
  <si>
    <t>ihqhB7B1lfjm7J2</t>
  </si>
  <si>
    <t>XQswwdT9yEmFp9c</t>
  </si>
  <si>
    <t>19/11 al 25/11</t>
  </si>
  <si>
    <t>Jorge Ruben</t>
  </si>
  <si>
    <t>Vega</t>
  </si>
  <si>
    <t>jrvega@frsf.utn.edu.ar</t>
  </si>
  <si>
    <t>n9MXTfLizd0ELbh</t>
  </si>
  <si>
    <t>x7Pi3JrpZRQhKIN</t>
  </si>
  <si>
    <t>Rosana</t>
  </si>
  <si>
    <t>Mazzon</t>
  </si>
  <si>
    <t>rmazzon@ina.gob.ar</t>
  </si>
  <si>
    <t>HwozclPxLWsLgFX</t>
  </si>
  <si>
    <t>Pl19V4EOYGUlD3G</t>
  </si>
  <si>
    <t>Carlos Alberto Alejandro</t>
  </si>
  <si>
    <t>Dezar</t>
  </si>
  <si>
    <t>carlosdezar@gmail.com</t>
  </si>
  <si>
    <t>8510o5gVruwtK11</t>
  </si>
  <si>
    <t>H0poqsnRKzdkq2t</t>
  </si>
  <si>
    <t>Raul</t>
  </si>
  <si>
    <t>rpIrcggatmdA5rF</t>
  </si>
  <si>
    <t>Emmanuel</t>
  </si>
  <si>
    <t>Sangoi</t>
  </si>
  <si>
    <t>emsangoi@gmail.com</t>
  </si>
  <si>
    <t>Lucia</t>
  </si>
  <si>
    <t>uvt@frvt.utn.edu.ar</t>
  </si>
  <si>
    <t>jzQkmz0FBQVJhFO</t>
  </si>
  <si>
    <t>9rv1nCwr8CHf9zn</t>
  </si>
  <si>
    <t>Mauro Juan</t>
  </si>
  <si>
    <t>Zocco</t>
  </si>
  <si>
    <t>mzocco@dat.gov.ar</t>
  </si>
  <si>
    <t>Adriana Ivon</t>
  </si>
  <si>
    <t>Zuchiatti</t>
  </si>
  <si>
    <t>azuchiatti@inti.gob.ar</t>
  </si>
  <si>
    <t>Debora</t>
  </si>
  <si>
    <t>9r3NpEcUXXhBxPA</t>
  </si>
  <si>
    <t>zja1pFH5GyYugDP</t>
  </si>
  <si>
    <t>Nb1bspp2Pbo8jzF</t>
  </si>
  <si>
    <t>OJaFfsdjuAKTK6I</t>
  </si>
  <si>
    <t>Cerrado 30/11</t>
  </si>
  <si>
    <t>19/02 al 25/02</t>
  </si>
  <si>
    <t>26/02 al 04/03</t>
  </si>
  <si>
    <t>05/03 al 11/03</t>
  </si>
  <si>
    <t>12/03 al 18/03</t>
  </si>
  <si>
    <t>26/03 al 01/04</t>
  </si>
  <si>
    <t>02/04 al 08/04</t>
  </si>
  <si>
    <t>09/04 al 15/04</t>
  </si>
  <si>
    <t>16/04 al 22/04</t>
  </si>
  <si>
    <t>30/04 al 06/05</t>
  </si>
  <si>
    <t>07/05 al 13/05</t>
  </si>
  <si>
    <t>14/05 al 20/05</t>
  </si>
  <si>
    <t>21/05 al 27/05</t>
  </si>
  <si>
    <t>11/06 al 17/06</t>
  </si>
  <si>
    <t>25/06 al 01/07</t>
  </si>
  <si>
    <t>26/11 al 02/12</t>
  </si>
  <si>
    <t>18/06 al 24/06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</si>
</sst>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DTT-2022-&quot;000"/>
    <numFmt numFmtId="165" formatCode="&quot;EBT-2022-&quot;000"/>
    <numFmt numFmtId="166" formatCode="&quot;POESI-2022-&quot;000"/>
    <numFmt numFmtId="167" formatCode="&quot;PEICA-2022-&quot;000"/>
    <numFmt numFmtId="168" formatCode="&quot;PEICID-2022-&quot;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" fontId="5" fillId="5" borderId="11" xfId="0" applyNumberFormat="1" applyFont="1" applyFill="1" applyBorder="1" applyAlignment="1">
      <alignment horizontal="center" vertical="center"/>
    </xf>
    <xf numFmtId="16" fontId="5" fillId="5" borderId="14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16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16" fontId="1" fillId="0" borderId="11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center" wrapText="1"/>
    </xf>
    <xf numFmtId="16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" fontId="1" fillId="0" borderId="11" xfId="0" applyNumberFormat="1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168" fontId="1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8" fillId="5" borderId="11" xfId="0" applyNumberFormat="1" applyFon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4" borderId="24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16" fontId="5" fillId="5" borderId="1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" fontId="7" fillId="0" borderId="11" xfId="0" applyNumberFormat="1" applyFont="1" applyBorder="1" applyAlignment="1">
      <alignment horizontal="center" vertical="center"/>
    </xf>
    <xf numFmtId="16" fontId="7" fillId="0" borderId="11" xfId="0" applyNumberFormat="1" applyFont="1" applyBorder="1" applyAlignment="1">
      <alignment horizontal="center" vertical="top" wrapText="1"/>
    </xf>
    <xf numFmtId="0" fontId="3" fillId="4" borderId="2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20"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EB4743"/>
          <bgColor rgb="FFEB4743"/>
        </patternFill>
      </fill>
    </dxf>
    <dxf>
      <fill>
        <patternFill patternType="solid">
          <fgColor rgb="FFC2D69B"/>
          <bgColor rgb="FFC2D6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ussi@cefobi-conicet.gov.ar" TargetMode="External"/><Relationship Id="rId2" Type="http://schemas.openxmlformats.org/officeDocument/2006/relationships/hyperlink" Target="mailto:Mmorelli@intec.unl.edu.ar" TargetMode="External"/><Relationship Id="rId1" Type="http://schemas.openxmlformats.org/officeDocument/2006/relationships/hyperlink" Target="mailto:jose.giusta@unraf.edu.ar" TargetMode="External"/><Relationship Id="rId5" Type="http://schemas.openxmlformats.org/officeDocument/2006/relationships/hyperlink" Target="mailto:matias.n.morelli@gmail.com" TargetMode="External"/><Relationship Id="rId4" Type="http://schemas.openxmlformats.org/officeDocument/2006/relationships/hyperlink" Target="mailto:anichinimarco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zoomScale="85" zoomScaleNormal="85" workbookViewId="0">
      <selection activeCell="R37" sqref="R37"/>
    </sheetView>
  </sheetViews>
  <sheetFormatPr baseColWidth="10" defaultColWidth="14.42578125" defaultRowHeight="15" customHeight="1" x14ac:dyDescent="0.25"/>
  <cols>
    <col min="1" max="1" width="6" customWidth="1"/>
    <col min="2" max="2" width="6.5703125" customWidth="1"/>
    <col min="3" max="3" width="12.7109375" customWidth="1"/>
    <col min="4" max="4" width="11.28515625" customWidth="1"/>
    <col min="5" max="5" width="10.28515625" customWidth="1"/>
    <col min="6" max="6" width="10.5703125" customWidth="1"/>
    <col min="7" max="8" width="11" customWidth="1"/>
    <col min="9" max="9" width="13" customWidth="1"/>
    <col min="10" max="10" width="15.28515625" customWidth="1"/>
    <col min="11" max="11" width="7.140625" customWidth="1"/>
    <col min="12" max="12" width="14" customWidth="1"/>
    <col min="13" max="13" width="10.5703125" customWidth="1"/>
    <col min="14" max="14" width="11.28515625" customWidth="1"/>
    <col min="15" max="15" width="10.85546875" customWidth="1"/>
    <col min="16" max="16" width="10.7109375" customWidth="1"/>
    <col min="17" max="17" width="11.42578125" customWidth="1"/>
    <col min="18" max="18" width="13.85546875" customWidth="1"/>
    <col min="19" max="19" width="16.140625" customWidth="1"/>
    <col min="20" max="26" width="10.7109375" customWidth="1"/>
  </cols>
  <sheetData>
    <row r="1" spans="1:26" ht="7.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6" x14ac:dyDescent="0.25">
      <c r="B2" s="1"/>
      <c r="C2" s="54" t="s">
        <v>1649</v>
      </c>
      <c r="D2" s="55"/>
      <c r="E2" s="55"/>
      <c r="F2" s="55"/>
      <c r="G2" s="55"/>
      <c r="H2" s="55"/>
      <c r="I2" s="55"/>
      <c r="J2" s="56"/>
      <c r="K2" s="1"/>
      <c r="L2" s="54" t="s">
        <v>1650</v>
      </c>
      <c r="M2" s="55"/>
      <c r="N2" s="55"/>
      <c r="O2" s="55"/>
      <c r="P2" s="55"/>
      <c r="Q2" s="55"/>
      <c r="R2" s="55"/>
      <c r="S2" s="56"/>
    </row>
    <row r="3" spans="1:26" ht="15.75" thickBot="1" x14ac:dyDescent="0.3">
      <c r="B3" s="1"/>
      <c r="C3" s="57"/>
      <c r="D3" s="58"/>
      <c r="E3" s="58"/>
      <c r="F3" s="58"/>
      <c r="G3" s="58"/>
      <c r="H3" s="58"/>
      <c r="I3" s="58"/>
      <c r="J3" s="59"/>
      <c r="K3" s="1"/>
      <c r="L3" s="57"/>
      <c r="M3" s="58"/>
      <c r="N3" s="58"/>
      <c r="O3" s="58"/>
      <c r="P3" s="58"/>
      <c r="Q3" s="58"/>
      <c r="R3" s="58"/>
      <c r="S3" s="59"/>
    </row>
    <row r="4" spans="1:26" ht="16.5" customHeight="1" thickBot="1" x14ac:dyDescent="0.3">
      <c r="B4" s="1"/>
      <c r="C4" s="45" t="s">
        <v>0</v>
      </c>
      <c r="D4" s="46" t="s">
        <v>1</v>
      </c>
      <c r="E4" s="46" t="s">
        <v>2</v>
      </c>
      <c r="F4" s="46" t="s">
        <v>3</v>
      </c>
      <c r="G4" s="46" t="s">
        <v>4</v>
      </c>
      <c r="H4" s="46" t="s">
        <v>5</v>
      </c>
      <c r="I4" s="46" t="s">
        <v>6</v>
      </c>
      <c r="J4" s="47" t="s">
        <v>7</v>
      </c>
      <c r="K4" s="1"/>
      <c r="L4" s="2" t="s">
        <v>0</v>
      </c>
      <c r="M4" s="3" t="s">
        <v>1</v>
      </c>
      <c r="N4" s="3" t="s">
        <v>2</v>
      </c>
      <c r="O4" s="3" t="s">
        <v>3</v>
      </c>
      <c r="P4" s="3" t="s">
        <v>4</v>
      </c>
      <c r="Q4" s="3" t="s">
        <v>5</v>
      </c>
      <c r="R4" s="46" t="s">
        <v>6</v>
      </c>
      <c r="S4" s="47" t="s">
        <v>7</v>
      </c>
    </row>
    <row r="5" spans="1:26" x14ac:dyDescent="0.25">
      <c r="A5" s="4"/>
      <c r="B5" s="4"/>
      <c r="C5" s="41" t="s">
        <v>2372</v>
      </c>
      <c r="D5" s="42">
        <f>COUNTIFS(INNOVAR!F:F,"&gt;=19/02/2022",INNOVAR!F:F,"&lt;=25/02/2022")</f>
        <v>1</v>
      </c>
      <c r="E5" s="42" t="s">
        <v>8</v>
      </c>
      <c r="F5" s="42" t="s">
        <v>8</v>
      </c>
      <c r="G5" s="42" t="s">
        <v>8</v>
      </c>
      <c r="H5" s="43" t="s">
        <v>8</v>
      </c>
      <c r="I5" s="49" t="s">
        <v>8</v>
      </c>
      <c r="J5" s="44">
        <f>SUM(D5:I5)</f>
        <v>1</v>
      </c>
      <c r="K5" s="4"/>
      <c r="L5" s="41" t="s">
        <v>2372</v>
      </c>
      <c r="M5" s="5" t="s">
        <v>8</v>
      </c>
      <c r="N5" s="5" t="s">
        <v>8</v>
      </c>
      <c r="O5" s="5" t="s">
        <v>8</v>
      </c>
      <c r="P5" s="5" t="s">
        <v>8</v>
      </c>
      <c r="Q5" s="5" t="s">
        <v>8</v>
      </c>
      <c r="R5" s="50" t="s">
        <v>8</v>
      </c>
      <c r="S5" s="40">
        <f>SUM(M5:R5)</f>
        <v>0</v>
      </c>
      <c r="T5" s="4"/>
      <c r="U5" s="4"/>
      <c r="V5" s="4"/>
      <c r="W5" s="4"/>
      <c r="X5" s="4"/>
      <c r="Y5" s="4"/>
      <c r="Z5" s="4"/>
    </row>
    <row r="6" spans="1:26" x14ac:dyDescent="0.25">
      <c r="A6" s="4"/>
      <c r="B6" s="4"/>
      <c r="C6" s="6" t="s">
        <v>2373</v>
      </c>
      <c r="D6" s="7">
        <f>COUNTIFS(INNOVAR!F:F,"&gt;=26/02/2022",INNOVAR!F:F,"&lt;=04/03/2022")</f>
        <v>3</v>
      </c>
      <c r="E6" s="7" t="s">
        <v>8</v>
      </c>
      <c r="F6" s="7" t="s">
        <v>8</v>
      </c>
      <c r="G6" s="7" t="s">
        <v>8</v>
      </c>
      <c r="H6" s="8" t="s">
        <v>8</v>
      </c>
      <c r="I6" s="49" t="s">
        <v>8</v>
      </c>
      <c r="J6" s="40">
        <f t="shared" ref="J6:J34" si="0">SUM(D6:I6)</f>
        <v>3</v>
      </c>
      <c r="K6" s="4"/>
      <c r="L6" s="6" t="s">
        <v>2373</v>
      </c>
      <c r="M6" s="7" t="s">
        <v>8</v>
      </c>
      <c r="N6" s="7" t="s">
        <v>8</v>
      </c>
      <c r="O6" s="7" t="s">
        <v>8</v>
      </c>
      <c r="P6" s="7" t="s">
        <v>8</v>
      </c>
      <c r="Q6" s="7" t="s">
        <v>8</v>
      </c>
      <c r="R6" s="50" t="s">
        <v>8</v>
      </c>
      <c r="S6" s="40">
        <f t="shared" ref="S6:S34" si="1">SUM(M6:R6)</f>
        <v>0</v>
      </c>
      <c r="T6" s="4"/>
      <c r="U6" s="4"/>
      <c r="V6" s="4"/>
      <c r="W6" s="4"/>
      <c r="X6" s="4"/>
      <c r="Y6" s="4"/>
      <c r="Z6" s="4"/>
    </row>
    <row r="7" spans="1:26" x14ac:dyDescent="0.25">
      <c r="A7" s="4"/>
      <c r="B7" s="4"/>
      <c r="C7" s="6" t="s">
        <v>2374</v>
      </c>
      <c r="D7" s="7">
        <f>COUNTIFS(INNOVAR!F:F,"&gt;=05/03/2022",INNOVAR!F:F,"&lt;=11/03/2022")</f>
        <v>4</v>
      </c>
      <c r="E7" s="7">
        <f>COUNTIFS(DTT!F:F,"&gt;=05/03/2022",DTT!F:F,"&lt;=11/03/2022")</f>
        <v>1</v>
      </c>
      <c r="F7" s="7" t="s">
        <v>8</v>
      </c>
      <c r="G7" s="7" t="s">
        <v>8</v>
      </c>
      <c r="H7" s="8" t="s">
        <v>8</v>
      </c>
      <c r="I7" s="49" t="s">
        <v>8</v>
      </c>
      <c r="J7" s="40">
        <f t="shared" si="0"/>
        <v>5</v>
      </c>
      <c r="K7" s="4"/>
      <c r="L7" s="6" t="s">
        <v>2374</v>
      </c>
      <c r="M7" s="7" t="s">
        <v>8</v>
      </c>
      <c r="N7" s="7" t="s">
        <v>8</v>
      </c>
      <c r="O7" s="7" t="s">
        <v>8</v>
      </c>
      <c r="P7" s="7" t="s">
        <v>8</v>
      </c>
      <c r="Q7" s="7" t="s">
        <v>8</v>
      </c>
      <c r="R7" s="50" t="s">
        <v>8</v>
      </c>
      <c r="S7" s="40">
        <f t="shared" si="1"/>
        <v>0</v>
      </c>
      <c r="T7" s="4"/>
      <c r="U7" s="4"/>
      <c r="V7" s="4"/>
      <c r="W7" s="4"/>
      <c r="X7" s="4"/>
      <c r="Y7" s="4"/>
      <c r="Z7" s="4"/>
    </row>
    <row r="8" spans="1:26" x14ac:dyDescent="0.25">
      <c r="A8" s="4"/>
      <c r="B8" s="4"/>
      <c r="C8" s="6" t="s">
        <v>2375</v>
      </c>
      <c r="D8" s="7">
        <f>COUNTIFS(INNOVAR!F:F,"&gt;=12/03/2022",INNOVAR!F:F,"&lt;=18/03/2022")</f>
        <v>5</v>
      </c>
      <c r="E8" s="7">
        <f>COUNTIFS(DTT!F:F,"&gt;=12/03/2022",DTT!F:F,"&lt;=18/03/2022")</f>
        <v>1</v>
      </c>
      <c r="F8" s="7" t="s">
        <v>8</v>
      </c>
      <c r="G8" s="7" t="s">
        <v>8</v>
      </c>
      <c r="H8" s="8" t="s">
        <v>8</v>
      </c>
      <c r="I8" s="49" t="s">
        <v>8</v>
      </c>
      <c r="J8" s="40">
        <f t="shared" si="0"/>
        <v>6</v>
      </c>
      <c r="K8" s="4"/>
      <c r="L8" s="6" t="s">
        <v>2375</v>
      </c>
      <c r="M8" s="7">
        <f>COUNTIFS(INNOVAR!I:I,"&gt;=12/03/2022",INNOVAR!I:I,"&lt;=18/03/2022",INNOVAR!H:H,"SI")</f>
        <v>1</v>
      </c>
      <c r="N8" s="7" t="s">
        <v>8</v>
      </c>
      <c r="O8" s="7" t="s">
        <v>8</v>
      </c>
      <c r="P8" s="7" t="s">
        <v>8</v>
      </c>
      <c r="Q8" s="7" t="s">
        <v>8</v>
      </c>
      <c r="R8" s="50" t="s">
        <v>8</v>
      </c>
      <c r="S8" s="40">
        <f t="shared" si="1"/>
        <v>1</v>
      </c>
      <c r="T8" s="4"/>
      <c r="U8" s="4"/>
      <c r="V8" s="4"/>
      <c r="W8" s="4"/>
      <c r="X8" s="4"/>
      <c r="Y8" s="4"/>
      <c r="Z8" s="4"/>
    </row>
    <row r="9" spans="1:26" x14ac:dyDescent="0.25">
      <c r="A9" s="4"/>
      <c r="B9" s="4"/>
      <c r="C9" s="6" t="s">
        <v>9</v>
      </c>
      <c r="D9" s="7">
        <f>COUNTIFS(INNOVAR!F:F,"&gt;=19/03/2022",INNOVAR!F:F,"&lt;=25/03/2022")</f>
        <v>18</v>
      </c>
      <c r="E9" s="7">
        <f>COUNTIFS(DTT!F:F,"&gt;=19/03/2022",DTT!F:F,"&lt;=25/03/2022")</f>
        <v>1</v>
      </c>
      <c r="F9" s="7" t="s">
        <v>8</v>
      </c>
      <c r="G9" s="7" t="s">
        <v>8</v>
      </c>
      <c r="H9" s="8" t="s">
        <v>8</v>
      </c>
      <c r="I9" s="49" t="s">
        <v>8</v>
      </c>
      <c r="J9" s="40">
        <f t="shared" si="0"/>
        <v>19</v>
      </c>
      <c r="K9" s="4"/>
      <c r="L9" s="6" t="s">
        <v>9</v>
      </c>
      <c r="M9" s="7">
        <f>COUNTIFS(INNOVAR!I:I,"&gt;=19/03/2022",INNOVAR!I:I,"&lt;=25/03/2022",INNOVAR!H:H,"SI")</f>
        <v>0</v>
      </c>
      <c r="N9" s="7" t="s">
        <v>8</v>
      </c>
      <c r="O9" s="7" t="s">
        <v>8</v>
      </c>
      <c r="P9" s="7" t="s">
        <v>8</v>
      </c>
      <c r="Q9" s="7" t="s">
        <v>8</v>
      </c>
      <c r="R9" s="50" t="s">
        <v>8</v>
      </c>
      <c r="S9" s="40">
        <f t="shared" si="1"/>
        <v>0</v>
      </c>
      <c r="T9" s="4"/>
      <c r="U9" s="4"/>
      <c r="V9" s="4"/>
      <c r="W9" s="4"/>
      <c r="X9" s="4"/>
      <c r="Y9" s="4"/>
      <c r="Z9" s="4"/>
    </row>
    <row r="10" spans="1:26" x14ac:dyDescent="0.25">
      <c r="A10" s="4"/>
      <c r="B10" s="4"/>
      <c r="C10" s="6" t="s">
        <v>2376</v>
      </c>
      <c r="D10" s="7">
        <f>COUNTIFS(INNOVAR!F:F,"&gt;=26/03/2022",INNOVAR!F:F,"&lt;=01/04/2022")</f>
        <v>16</v>
      </c>
      <c r="E10" s="7">
        <f>COUNTIFS(DTT!F:F,"&gt;=26/03/2022",DTT!F:F,"&lt;=01/04/2022")</f>
        <v>0</v>
      </c>
      <c r="F10" s="7" t="s">
        <v>8</v>
      </c>
      <c r="G10" s="7" t="s">
        <v>8</v>
      </c>
      <c r="H10" s="8" t="s">
        <v>8</v>
      </c>
      <c r="I10" s="49" t="s">
        <v>8</v>
      </c>
      <c r="J10" s="40">
        <f t="shared" si="0"/>
        <v>16</v>
      </c>
      <c r="K10" s="4"/>
      <c r="L10" s="6" t="s">
        <v>2376</v>
      </c>
      <c r="M10" s="7">
        <f>COUNTIFS(INNOVAR!I:I,"&gt;=26/03/2022",INNOVAR!I:I,"&lt;=01/04/2022",INNOVAR!H:H,"SI")</f>
        <v>0</v>
      </c>
      <c r="N10" s="7" t="s">
        <v>8</v>
      </c>
      <c r="O10" s="7" t="s">
        <v>8</v>
      </c>
      <c r="P10" s="7" t="s">
        <v>8</v>
      </c>
      <c r="Q10" s="7" t="s">
        <v>8</v>
      </c>
      <c r="R10" s="50" t="s">
        <v>8</v>
      </c>
      <c r="S10" s="40">
        <f t="shared" si="1"/>
        <v>0</v>
      </c>
      <c r="T10" s="4"/>
      <c r="U10" s="4"/>
      <c r="V10" s="4"/>
      <c r="W10" s="4"/>
      <c r="X10" s="4"/>
      <c r="Y10" s="4"/>
      <c r="Z10" s="4"/>
    </row>
    <row r="11" spans="1:26" x14ac:dyDescent="0.25">
      <c r="A11" s="4"/>
      <c r="B11" s="4"/>
      <c r="C11" s="6" t="s">
        <v>2377</v>
      </c>
      <c r="D11" s="7">
        <f>COUNTIFS(INNOVAR!F:F,"&gt;=02/04/2022",INNOVAR!F:F,"&lt;=08/04/2022")</f>
        <v>44</v>
      </c>
      <c r="E11" s="7">
        <f>COUNTIFS(DTT!F:F,"&gt;=02/04/2022",DTT!F:F,"&lt;=08/04/2022")</f>
        <v>4</v>
      </c>
      <c r="F11" s="7" t="s">
        <v>8</v>
      </c>
      <c r="G11" s="7" t="s">
        <v>8</v>
      </c>
      <c r="H11" s="8" t="s">
        <v>8</v>
      </c>
      <c r="I11" s="49" t="s">
        <v>8</v>
      </c>
      <c r="J11" s="40">
        <f t="shared" si="0"/>
        <v>48</v>
      </c>
      <c r="K11" s="4"/>
      <c r="L11" s="6" t="s">
        <v>2377</v>
      </c>
      <c r="M11" s="7">
        <f>COUNTIFS(INNOVAR!I:I,"&gt;=02/04/2022",INNOVAR!I:I,"&lt;=08/04/2022",INNOVAR!H:H,"SI")</f>
        <v>0</v>
      </c>
      <c r="N11" s="7" t="s">
        <v>8</v>
      </c>
      <c r="O11" s="7" t="s">
        <v>8</v>
      </c>
      <c r="P11" s="7" t="s">
        <v>8</v>
      </c>
      <c r="Q11" s="7" t="s">
        <v>8</v>
      </c>
      <c r="R11" s="50" t="s">
        <v>8</v>
      </c>
      <c r="S11" s="40">
        <f t="shared" si="1"/>
        <v>0</v>
      </c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/>
      <c r="C12" s="6" t="s">
        <v>2378</v>
      </c>
      <c r="D12" s="7">
        <f>COUNTIFS(INNOVAR!F:F,"&gt;=09/04/2022",INNOVAR!F:F,"&lt;=15/04/2022")</f>
        <v>26</v>
      </c>
      <c r="E12" s="7">
        <f>COUNTIFS(DTT!F:F,"&gt;=09/04/2022",DTT!F:F,"&lt;=15/04/2022")</f>
        <v>4</v>
      </c>
      <c r="F12" s="7" t="s">
        <v>8</v>
      </c>
      <c r="G12" s="7">
        <f>COUNTIFS('POES+I '!F:F,"&gt;=09/04/2022",'POES+I '!F:F,"&lt;=15/04/2022")</f>
        <v>1</v>
      </c>
      <c r="H12" s="8" t="s">
        <v>8</v>
      </c>
      <c r="I12" s="49" t="s">
        <v>8</v>
      </c>
      <c r="J12" s="40">
        <f t="shared" si="0"/>
        <v>31</v>
      </c>
      <c r="K12" s="4"/>
      <c r="L12" s="6" t="s">
        <v>2378</v>
      </c>
      <c r="M12" s="7">
        <f>COUNTIFS(INNOVAR!I:I,"&gt;=09/04/2022",INNOVAR!I:I,"&lt;=15/04/2022",INNOVAR!H:H,"SI")</f>
        <v>5</v>
      </c>
      <c r="N12" s="7" t="s">
        <v>8</v>
      </c>
      <c r="O12" s="7" t="s">
        <v>8</v>
      </c>
      <c r="P12" s="7" t="s">
        <v>8</v>
      </c>
      <c r="Q12" s="7" t="s">
        <v>8</v>
      </c>
      <c r="R12" s="50" t="s">
        <v>8</v>
      </c>
      <c r="S12" s="40">
        <f t="shared" si="1"/>
        <v>5</v>
      </c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/>
      <c r="C13" s="6" t="s">
        <v>2379</v>
      </c>
      <c r="D13" s="7">
        <f>COUNTIFS(INNOVAR!F:F,"&gt;=16/04/2022",INNOVAR!F:F,"&lt;=22/04/2022")</f>
        <v>36</v>
      </c>
      <c r="E13" s="7">
        <f>COUNTIFS(DTT!F:F,"&gt;=16/04/2022",DTT!F:F,"&lt;=22/04/2022")</f>
        <v>5</v>
      </c>
      <c r="F13" s="7" t="s">
        <v>8</v>
      </c>
      <c r="G13" s="7">
        <f>COUNTIFS('POES+I '!F:F,"&gt;=16/04/2022",'POES+I '!F:F,"&lt;=22/04/2022")</f>
        <v>0</v>
      </c>
      <c r="H13" s="8" t="s">
        <v>8</v>
      </c>
      <c r="I13" s="49" t="s">
        <v>8</v>
      </c>
      <c r="J13" s="40">
        <f t="shared" si="0"/>
        <v>41</v>
      </c>
      <c r="K13" s="4"/>
      <c r="L13" s="6" t="s">
        <v>2379</v>
      </c>
      <c r="M13" s="7">
        <f>COUNTIFS(INNOVAR!I:I,"&gt;=16/04/2022",INNOVAR!I:I,"&lt;=22/04/2022",INNOVAR!H:H,"SI")</f>
        <v>46</v>
      </c>
      <c r="N13" s="7" t="s">
        <v>8</v>
      </c>
      <c r="O13" s="7" t="s">
        <v>8</v>
      </c>
      <c r="P13" s="7" t="s">
        <v>8</v>
      </c>
      <c r="Q13" s="7" t="s">
        <v>8</v>
      </c>
      <c r="R13" s="50" t="s">
        <v>8</v>
      </c>
      <c r="S13" s="40">
        <f t="shared" si="1"/>
        <v>46</v>
      </c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4"/>
      <c r="B14" s="4"/>
      <c r="C14" s="6" t="s">
        <v>10</v>
      </c>
      <c r="D14" s="39" t="s">
        <v>1643</v>
      </c>
      <c r="E14" s="7">
        <f>COUNTIFS(DTT!F:F,"&gt;=23/04/2022",DTT!F:F,"&lt;=29/04/2022")</f>
        <v>3</v>
      </c>
      <c r="F14" s="7">
        <f>COUNTIFS(EBT!F:F,"&gt;=23/04/2022",EBT!F:F,"&lt;=29/04/2022")</f>
        <v>4</v>
      </c>
      <c r="G14" s="7">
        <f>COUNTIFS('POES+I '!F:F,"&gt;=23/04/2022",'POES+I '!F:F,"&lt;=29/04/2022")</f>
        <v>0</v>
      </c>
      <c r="H14" s="8" t="s">
        <v>8</v>
      </c>
      <c r="I14" s="49" t="s">
        <v>8</v>
      </c>
      <c r="J14" s="40">
        <f t="shared" si="0"/>
        <v>7</v>
      </c>
      <c r="K14" s="4"/>
      <c r="L14" s="6" t="s">
        <v>10</v>
      </c>
      <c r="M14" s="39" t="s">
        <v>1643</v>
      </c>
      <c r="N14" s="7" t="s">
        <v>8</v>
      </c>
      <c r="O14" s="7" t="s">
        <v>8</v>
      </c>
      <c r="P14" s="7" t="s">
        <v>8</v>
      </c>
      <c r="Q14" s="7" t="s">
        <v>8</v>
      </c>
      <c r="R14" s="50" t="s">
        <v>8</v>
      </c>
      <c r="S14" s="40">
        <f t="shared" si="1"/>
        <v>0</v>
      </c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6" t="s">
        <v>2380</v>
      </c>
      <c r="D15" s="9"/>
      <c r="E15" s="7">
        <f>COUNTIFS(DTT!F:F,"&gt;=30/04/2022",DTT!F:F,"&lt;=06/05/2022")</f>
        <v>11</v>
      </c>
      <c r="F15" s="7">
        <f>COUNTIFS(EBT!F:F,"&gt;=30/04/2022",EBT!F:F,"&lt;=06/05/2022")</f>
        <v>2</v>
      </c>
      <c r="G15" s="7">
        <f>COUNTIFS('POES+I '!F:F,"&gt;=30/04/2022",'POES+I '!F:F,"&lt;=06/05/2022")</f>
        <v>1</v>
      </c>
      <c r="H15" s="8" t="s">
        <v>8</v>
      </c>
      <c r="I15" s="49" t="s">
        <v>8</v>
      </c>
      <c r="J15" s="40">
        <f t="shared" si="0"/>
        <v>14</v>
      </c>
      <c r="K15" s="4"/>
      <c r="L15" s="6" t="s">
        <v>2380</v>
      </c>
      <c r="M15" s="9"/>
      <c r="N15" s="7" t="s">
        <v>8</v>
      </c>
      <c r="O15" s="7" t="s">
        <v>8</v>
      </c>
      <c r="P15" s="7">
        <f>COUNTIFS('POES+I '!I:I,"&gt;=30/04/2022",'POES+I '!I:I,"&lt;=06/05/2022",'POES+I '!H:H,"SI")</f>
        <v>1</v>
      </c>
      <c r="Q15" s="7" t="s">
        <v>8</v>
      </c>
      <c r="R15" s="50" t="s">
        <v>8</v>
      </c>
      <c r="S15" s="40">
        <f t="shared" si="1"/>
        <v>1</v>
      </c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6" t="s">
        <v>2381</v>
      </c>
      <c r="D16" s="9"/>
      <c r="E16" s="7">
        <f>COUNTIFS(DTT!F:F,"&gt;=07/05/2022",DTT!F:F,"&lt;=13/05/2022")</f>
        <v>11</v>
      </c>
      <c r="F16" s="7">
        <f>COUNTIFS(EBT!F:F,"&gt;=07/05/2022",EBT!F:F,"&lt;=13/05/2022")</f>
        <v>4</v>
      </c>
      <c r="G16" s="7">
        <f>COUNTIFS('POES+I '!F:F,"&gt;=07/05/2022",'POES+I '!F:F,"&lt;=13/05/2022")</f>
        <v>0</v>
      </c>
      <c r="H16" s="8" t="s">
        <v>8</v>
      </c>
      <c r="I16" s="49" t="s">
        <v>8</v>
      </c>
      <c r="J16" s="40">
        <f t="shared" si="0"/>
        <v>15</v>
      </c>
      <c r="K16" s="4"/>
      <c r="L16" s="6" t="s">
        <v>2381</v>
      </c>
      <c r="M16" s="9"/>
      <c r="N16" s="7" t="s">
        <v>8</v>
      </c>
      <c r="O16" s="7" t="s">
        <v>8</v>
      </c>
      <c r="P16" s="7">
        <f>COUNTIFS('POES+I '!I:I,"&gt;=07/05/2022",'POES+I '!I:I,"&lt;=13/05/2022",'POES+I '!H:H,"SI")</f>
        <v>0</v>
      </c>
      <c r="Q16" s="7" t="s">
        <v>8</v>
      </c>
      <c r="R16" s="50" t="s">
        <v>8</v>
      </c>
      <c r="S16" s="40">
        <f t="shared" si="1"/>
        <v>0</v>
      </c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6" t="s">
        <v>2382</v>
      </c>
      <c r="D17" s="9"/>
      <c r="E17" s="7">
        <f>COUNTIFS(DTT!F:F,"&gt;=14/05/2022",DTT!F:F,"&lt;=20/05/2022")</f>
        <v>10</v>
      </c>
      <c r="F17" s="7">
        <f>COUNTIFS(EBT!F:F,"&gt;=14/05/2022",EBT!F:F,"&lt;=20/05/2022")</f>
        <v>3</v>
      </c>
      <c r="G17" s="7">
        <f>COUNTIFS('POES+I '!F:F,"&gt;=14/05/2022",'POES+I '!F:F,"&lt;=20/05/2022")</f>
        <v>1</v>
      </c>
      <c r="H17" s="8" t="s">
        <v>8</v>
      </c>
      <c r="I17" s="49" t="s">
        <v>8</v>
      </c>
      <c r="J17" s="40">
        <f t="shared" si="0"/>
        <v>14</v>
      </c>
      <c r="K17" s="4"/>
      <c r="L17" s="6" t="s">
        <v>2382</v>
      </c>
      <c r="M17" s="9"/>
      <c r="N17" s="7" t="s">
        <v>8</v>
      </c>
      <c r="O17" s="7" t="s">
        <v>8</v>
      </c>
      <c r="P17" s="7">
        <f>COUNTIFS('POES+I '!I:I,"&gt;=14/05/2022",'POES+I '!I:I,"&lt;=20/05/2022",'POES+I '!H:H,"SI")</f>
        <v>0</v>
      </c>
      <c r="Q17" s="7" t="s">
        <v>8</v>
      </c>
      <c r="R17" s="50" t="s">
        <v>8</v>
      </c>
      <c r="S17" s="40">
        <f t="shared" si="1"/>
        <v>0</v>
      </c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6" t="s">
        <v>2383</v>
      </c>
      <c r="D18" s="9"/>
      <c r="E18" s="7">
        <f>COUNTIFS(DTT!F:F,"&gt;=21/05/2022",DTT!F:F,"&lt;=27/05/2022")</f>
        <v>4</v>
      </c>
      <c r="F18" s="7">
        <f>COUNTIFS(EBT!F:F,"&gt;=21/05/2022",EBT!F:F,"&lt;=27/05/2022")</f>
        <v>9</v>
      </c>
      <c r="G18" s="7">
        <f>COUNTIFS('POES+I '!F:F,"&gt;=21/05/2022",'POES+I '!F:F,"&lt;=27/05/2022")</f>
        <v>0</v>
      </c>
      <c r="H18" s="8" t="s">
        <v>8</v>
      </c>
      <c r="I18" s="49" t="s">
        <v>8</v>
      </c>
      <c r="J18" s="40">
        <f t="shared" si="0"/>
        <v>13</v>
      </c>
      <c r="K18" s="4"/>
      <c r="L18" s="6" t="s">
        <v>2383</v>
      </c>
      <c r="M18" s="9"/>
      <c r="N18" s="7">
        <f>COUNTIFS(DTT!I:I,"&gt;=21/05/2022",DTT!I:I,"&lt;=27/05/2022",DTT!H:H,"SI")</f>
        <v>3</v>
      </c>
      <c r="O18" s="7">
        <f>COUNTIFS(EBT!I:I,"&gt;=21/05/2022",EBT!I:I,"&lt;=27/05/2022",EBT!H:H,"SI")</f>
        <v>1</v>
      </c>
      <c r="P18" s="7">
        <f>COUNTIFS('POES+I '!I:I,"&gt;=21/05/2022",'POES+I '!I:I,"&lt;=27/05/2022",'POES+I '!H:H,"SI")</f>
        <v>0</v>
      </c>
      <c r="Q18" s="7" t="s">
        <v>8</v>
      </c>
      <c r="R18" s="50" t="s">
        <v>8</v>
      </c>
      <c r="S18" s="40">
        <f t="shared" si="1"/>
        <v>4</v>
      </c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6" t="s">
        <v>11</v>
      </c>
      <c r="D19" s="9"/>
      <c r="E19" s="7">
        <f>COUNTIFS(DTT!F:F,"&gt;=28/05/2022",DTT!F:F,"&lt;=03/06/2022")</f>
        <v>5</v>
      </c>
      <c r="F19" s="7">
        <f>COUNTIFS(EBT!F:F,"&gt;=28/05/2022",EBT!F:F,"&lt;=03/06/2022")</f>
        <v>8</v>
      </c>
      <c r="G19" s="7">
        <f>COUNTIFS('POES+I '!F:F,"&gt;=28/05/2022",'POES+I '!F:F,"&lt;=03/06/2022")</f>
        <v>0</v>
      </c>
      <c r="H19" s="8" t="s">
        <v>8</v>
      </c>
      <c r="I19" s="49" t="s">
        <v>8</v>
      </c>
      <c r="J19" s="40">
        <f t="shared" si="0"/>
        <v>13</v>
      </c>
      <c r="K19" s="4"/>
      <c r="L19" s="6" t="s">
        <v>11</v>
      </c>
      <c r="M19" s="9"/>
      <c r="N19" s="7">
        <f>COUNTIFS(DTT!I:I,"&gt;=28/05/2022",DTT!I:I,"&lt;=03/06/2022",DTT!H:H,"SI")</f>
        <v>0</v>
      </c>
      <c r="O19" s="7">
        <f>COUNTIFS(EBT!I:I,"&gt;=28/05/2022",EBT!I:I,"&lt;=03/06/2022",EBT!H:H,"SI")</f>
        <v>3</v>
      </c>
      <c r="P19" s="7">
        <f>COUNTIFS('POES+I '!I:I,"&gt;=28/05/2022",'POES+I '!I:I,"&lt;=03/06/2022",'POES+I '!H:H,"SI")</f>
        <v>0</v>
      </c>
      <c r="Q19" s="7" t="s">
        <v>8</v>
      </c>
      <c r="R19" s="50" t="s">
        <v>8</v>
      </c>
      <c r="S19" s="40">
        <f t="shared" si="1"/>
        <v>3</v>
      </c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6" t="s">
        <v>12</v>
      </c>
      <c r="D20" s="9"/>
      <c r="E20" s="7">
        <f>COUNTIFS(DTT!F:F,"&gt;=04/06/2022",DTT!F:F,"&lt;=10/06/2022")</f>
        <v>13</v>
      </c>
      <c r="F20" s="7">
        <f>COUNTIFS(EBT!F:F,"&gt;=04/06/2022",EBT!F:F,"&lt;=10/06/2022")</f>
        <v>14</v>
      </c>
      <c r="G20" s="7">
        <f>COUNTIFS('POES+I '!F:F,"&gt;=04/06/2022",'POES+I '!F:F,"&lt;=10/06/2022")</f>
        <v>0</v>
      </c>
      <c r="H20" s="8" t="s">
        <v>8</v>
      </c>
      <c r="I20" s="49" t="s">
        <v>8</v>
      </c>
      <c r="J20" s="40">
        <f t="shared" si="0"/>
        <v>27</v>
      </c>
      <c r="K20" s="4"/>
      <c r="L20" s="6" t="s">
        <v>12</v>
      </c>
      <c r="M20" s="9"/>
      <c r="N20" s="7">
        <f>COUNTIFS(DTT!I:I,"&gt;=04/06/2022",DTT!I:I,"&lt;=10/06/2022",DTT!H:H,"SI")</f>
        <v>36</v>
      </c>
      <c r="O20" s="7">
        <f>COUNTIFS(EBT!I:I,"&gt;=04/06/2022",EBT!I:I,"&lt;=10/06/2022",EBT!H:H,"SI")</f>
        <v>0</v>
      </c>
      <c r="P20" s="7">
        <f>COUNTIFS('POES+I '!I:I,"&gt;=04/06/2022",'POES+I '!I:I,"&lt;=10/06/2022",'POES+I '!H:H,"SI")</f>
        <v>0</v>
      </c>
      <c r="Q20" s="7" t="s">
        <v>8</v>
      </c>
      <c r="R20" s="50" t="s">
        <v>8</v>
      </c>
      <c r="S20" s="40">
        <f t="shared" si="1"/>
        <v>36</v>
      </c>
      <c r="T20" s="4"/>
      <c r="U20" s="4"/>
      <c r="V20" s="4"/>
      <c r="W20" s="4"/>
      <c r="X20" s="4"/>
      <c r="Y20" s="4"/>
      <c r="Z20" s="4"/>
    </row>
    <row r="21" spans="1:26" ht="16.5" customHeight="1" x14ac:dyDescent="0.25">
      <c r="A21" s="4"/>
      <c r="B21" s="4"/>
      <c r="C21" s="6" t="s">
        <v>2384</v>
      </c>
      <c r="D21" s="9"/>
      <c r="E21" s="39" t="s">
        <v>1644</v>
      </c>
      <c r="F21" s="7">
        <f>COUNTIFS(EBT!F:F,"&gt;=11/06/2022",EBT!F:F,"&lt;=17/06/2022")</f>
        <v>12</v>
      </c>
      <c r="G21" s="7">
        <f>COUNTIFS('POES+I '!F:F,"&gt;=11/06/2022",'POES+I '!F:F,"&lt;=17/06/2022")</f>
        <v>0</v>
      </c>
      <c r="H21" s="8" t="s">
        <v>8</v>
      </c>
      <c r="I21" s="49" t="s">
        <v>8</v>
      </c>
      <c r="J21" s="40">
        <f t="shared" si="0"/>
        <v>12</v>
      </c>
      <c r="K21" s="4"/>
      <c r="L21" s="6" t="s">
        <v>2384</v>
      </c>
      <c r="M21" s="10"/>
      <c r="N21" s="39" t="s">
        <v>1644</v>
      </c>
      <c r="O21" s="7">
        <f>COUNTIFS(EBT!I:I,"&gt;=11/06/2022",EBT!I:I,"&lt;=17/06/2022",EBT!H:H,"SI")</f>
        <v>26</v>
      </c>
      <c r="P21" s="7">
        <f>COUNTIFS('POES+I '!I:I,"&gt;=11/06/2022",'POES+I '!I:I,"&lt;=17/06/2022",'POES+I '!H:H,"SI")</f>
        <v>1</v>
      </c>
      <c r="Q21" s="7" t="s">
        <v>8</v>
      </c>
      <c r="R21" s="50" t="s">
        <v>8</v>
      </c>
      <c r="S21" s="40">
        <f t="shared" si="1"/>
        <v>27</v>
      </c>
      <c r="T21" s="4"/>
      <c r="U21" s="4"/>
      <c r="V21" s="4"/>
      <c r="W21" s="4"/>
      <c r="X21" s="4"/>
      <c r="Y21" s="4"/>
      <c r="Z21" s="4"/>
    </row>
    <row r="22" spans="1:26" ht="16.5" customHeight="1" x14ac:dyDescent="0.25">
      <c r="A22" s="4"/>
      <c r="B22" s="4"/>
      <c r="C22" s="6" t="s">
        <v>2387</v>
      </c>
      <c r="D22" s="9"/>
      <c r="E22" s="9"/>
      <c r="F22" s="39" t="s">
        <v>1645</v>
      </c>
      <c r="G22" s="11">
        <f>COUNTIFS('POES+I '!F:F,"&gt;=18/06/2022",'POES+I '!F:F,"&lt;=24/06/2022")</f>
        <v>0</v>
      </c>
      <c r="H22" s="12" t="s">
        <v>8</v>
      </c>
      <c r="I22" s="49" t="s">
        <v>8</v>
      </c>
      <c r="J22" s="40">
        <f t="shared" si="0"/>
        <v>0</v>
      </c>
      <c r="K22" s="4"/>
      <c r="L22" s="6" t="s">
        <v>2387</v>
      </c>
      <c r="M22" s="10"/>
      <c r="N22" s="9"/>
      <c r="O22" s="39" t="s">
        <v>1645</v>
      </c>
      <c r="P22" s="7">
        <f>COUNTIFS('POES+I '!I:I,"&gt;=18/06/2022",'POES+I '!I:I,"&lt;=24/06/2022",'POES+I '!H:H,"SI")</f>
        <v>0</v>
      </c>
      <c r="Q22" s="11" t="s">
        <v>8</v>
      </c>
      <c r="R22" s="50" t="s">
        <v>8</v>
      </c>
      <c r="S22" s="40">
        <f t="shared" si="1"/>
        <v>0</v>
      </c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6" t="s">
        <v>2385</v>
      </c>
      <c r="D23" s="9"/>
      <c r="E23" s="9"/>
      <c r="F23" s="9"/>
      <c r="G23" s="11">
        <f>COUNTIFS('POES+I '!F:F,"&gt;=25/06/2022",'POES+I '!F:F,"&lt;=01/07/2022")</f>
        <v>2</v>
      </c>
      <c r="H23" s="12" t="s">
        <v>8</v>
      </c>
      <c r="I23" s="49" t="s">
        <v>8</v>
      </c>
      <c r="J23" s="40">
        <f t="shared" si="0"/>
        <v>2</v>
      </c>
      <c r="K23" s="4"/>
      <c r="L23" s="6" t="s">
        <v>2385</v>
      </c>
      <c r="M23" s="10"/>
      <c r="N23" s="9"/>
      <c r="O23" s="9"/>
      <c r="P23" s="7">
        <f>COUNTIFS('POES+I '!I:I,"&gt;=25/06/2022",'POES+I '!I:I,"&lt;=01/07/2022",'POES+I '!H:H,"SI")</f>
        <v>0</v>
      </c>
      <c r="Q23" s="11" t="s">
        <v>8</v>
      </c>
      <c r="R23" s="50" t="s">
        <v>8</v>
      </c>
      <c r="S23" s="40">
        <f t="shared" si="1"/>
        <v>0</v>
      </c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6" t="s">
        <v>13</v>
      </c>
      <c r="D24" s="9"/>
      <c r="E24" s="9"/>
      <c r="F24" s="9"/>
      <c r="G24" s="11">
        <f>COUNTIFS('POES+I '!F:F,"&gt;=02/07/2022",'POES+I '!F:F,"&lt;=08/07/2022")</f>
        <v>1</v>
      </c>
      <c r="H24" s="12" t="s">
        <v>8</v>
      </c>
      <c r="I24" s="49" t="s">
        <v>8</v>
      </c>
      <c r="J24" s="40">
        <f t="shared" si="0"/>
        <v>1</v>
      </c>
      <c r="K24" s="4"/>
      <c r="L24" s="6" t="s">
        <v>13</v>
      </c>
      <c r="M24" s="10"/>
      <c r="N24" s="9"/>
      <c r="O24" s="9"/>
      <c r="P24" s="7">
        <f>COUNTIFS('POES+I '!I:I,"&gt;=02/07/2022",'POES+I '!I:I,"&lt;=08/07/2022",'POES+I '!H:H,"SI")</f>
        <v>0</v>
      </c>
      <c r="Q24" s="11" t="s">
        <v>8</v>
      </c>
      <c r="R24" s="50" t="s">
        <v>8</v>
      </c>
      <c r="S24" s="40">
        <f t="shared" si="1"/>
        <v>0</v>
      </c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6" t="s">
        <v>14</v>
      </c>
      <c r="D25" s="9"/>
      <c r="E25" s="9"/>
      <c r="F25" s="9"/>
      <c r="G25" s="11">
        <f>COUNTIFS('POES+I '!F:F,"&gt;=09/07/2022",'POES+I '!F:F,"&lt;=15/07/2022")</f>
        <v>1</v>
      </c>
      <c r="H25" s="12">
        <f>COUNTIFS('PEIC-A'!F:F,"&gt;=09/07/2022",'PEIC-A'!F:F,"&lt;=15/07/2022")</f>
        <v>1</v>
      </c>
      <c r="I25" s="49" t="s">
        <v>8</v>
      </c>
      <c r="J25" s="40">
        <f t="shared" si="0"/>
        <v>2</v>
      </c>
      <c r="K25" s="4"/>
      <c r="L25" s="6" t="s">
        <v>14</v>
      </c>
      <c r="M25" s="10"/>
      <c r="N25" s="9"/>
      <c r="O25" s="9"/>
      <c r="P25" s="7">
        <f>COUNTIFS('POES+I '!I:I,"&gt;=09/07/2022",'POES+I '!I:I,"&lt;=15/07/2022",'POES+I '!H:H,"SI")</f>
        <v>0</v>
      </c>
      <c r="Q25" s="11" t="s">
        <v>8</v>
      </c>
      <c r="R25" s="50" t="s">
        <v>8</v>
      </c>
      <c r="S25" s="40">
        <f t="shared" si="1"/>
        <v>0</v>
      </c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6" t="s">
        <v>15</v>
      </c>
      <c r="D26" s="9"/>
      <c r="E26" s="9"/>
      <c r="F26" s="9"/>
      <c r="G26" s="11">
        <f>COUNTIFS('POES+I '!F:F,"&gt;=16/07/2022",'POES+I '!F:F,"&lt;=22/07/2022")</f>
        <v>0</v>
      </c>
      <c r="H26" s="12">
        <f>COUNTIFS('PEIC-A'!F:F,"&gt;=16/07/2022",'PEIC-A'!F:F,"&lt;=22/07/2022")</f>
        <v>1</v>
      </c>
      <c r="I26" s="49" t="s">
        <v>8</v>
      </c>
      <c r="J26" s="40">
        <f t="shared" si="0"/>
        <v>1</v>
      </c>
      <c r="K26" s="4"/>
      <c r="L26" s="6" t="s">
        <v>15</v>
      </c>
      <c r="M26" s="10"/>
      <c r="N26" s="9"/>
      <c r="O26" s="9"/>
      <c r="P26" s="7">
        <f>COUNTIFS('POES+I '!I:I,"&gt;=16/07/2022",'POES+I '!I:I,"&lt;=22/07/2022",'POES+I '!H:H,"SI")</f>
        <v>0</v>
      </c>
      <c r="Q26" s="11" t="s">
        <v>8</v>
      </c>
      <c r="R26" s="50" t="s">
        <v>8</v>
      </c>
      <c r="S26" s="40">
        <f t="shared" si="1"/>
        <v>0</v>
      </c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6" t="s">
        <v>16</v>
      </c>
      <c r="D27" s="9"/>
      <c r="E27" s="9"/>
      <c r="F27" s="9"/>
      <c r="G27" s="11">
        <f>COUNTIFS('POES+I '!F:F,"&gt;=23/07/2022",'POES+I '!F:F,"&lt;=29/07/2022")</f>
        <v>0</v>
      </c>
      <c r="H27" s="12">
        <f>COUNTIFS('PEIC-A'!F:F,"&gt;=23/07/2022",'PEIC-A'!F:F,"&lt;=29/07/2022")</f>
        <v>4</v>
      </c>
      <c r="I27" s="49" t="s">
        <v>8</v>
      </c>
      <c r="J27" s="40">
        <f t="shared" si="0"/>
        <v>4</v>
      </c>
      <c r="K27" s="4"/>
      <c r="L27" s="6" t="s">
        <v>16</v>
      </c>
      <c r="M27" s="10"/>
      <c r="N27" s="9"/>
      <c r="O27" s="9"/>
      <c r="P27" s="7">
        <f>COUNTIFS('POES+I '!I:I,"&gt;=23/07/2022",'POES+I '!I:I,"&lt;=29/07/2022",'POES+I '!H:H,"SI")</f>
        <v>0</v>
      </c>
      <c r="Q27" s="11" t="s">
        <v>8</v>
      </c>
      <c r="R27" s="50" t="s">
        <v>8</v>
      </c>
      <c r="S27" s="40">
        <f t="shared" si="1"/>
        <v>0</v>
      </c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6" t="s">
        <v>17</v>
      </c>
      <c r="D28" s="9"/>
      <c r="E28" s="9"/>
      <c r="F28" s="9"/>
      <c r="G28" s="11">
        <f>COUNTIFS('POES+I '!F:F,"&gt;=30/07/2022",'POES+I '!F:F,"&lt;=05/08/2022")</f>
        <v>0</v>
      </c>
      <c r="H28" s="12">
        <f>COUNTIFS('PEIC-A'!F:F,"&gt;=30/07/2022",'PEIC-A'!F:F,"&lt;=05/08/2022")</f>
        <v>1</v>
      </c>
      <c r="I28" s="49" t="s">
        <v>8</v>
      </c>
      <c r="J28" s="40">
        <f t="shared" si="0"/>
        <v>1</v>
      </c>
      <c r="K28" s="4"/>
      <c r="L28" s="6" t="s">
        <v>17</v>
      </c>
      <c r="M28" s="10"/>
      <c r="N28" s="9"/>
      <c r="O28" s="9"/>
      <c r="P28" s="7">
        <f>COUNTIFS('POES+I '!I:I,"&gt;=30/07/2022",'POES+I '!I:I,"&lt;=05/08/2022",'POES+I '!H:H,"SI")</f>
        <v>0</v>
      </c>
      <c r="Q28" s="11" t="s">
        <v>8</v>
      </c>
      <c r="R28" s="50" t="s">
        <v>8</v>
      </c>
      <c r="S28" s="40">
        <f t="shared" si="1"/>
        <v>0</v>
      </c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6" t="s">
        <v>18</v>
      </c>
      <c r="D29" s="9"/>
      <c r="E29" s="9"/>
      <c r="F29" s="9"/>
      <c r="G29" s="11">
        <f>COUNTIFS('POES+I '!F:F,"&gt;=06/08/2022",'POES+I '!F:F,"&lt;=12/08/2022")</f>
        <v>0</v>
      </c>
      <c r="H29" s="12">
        <f>COUNTIFS('PEIC-A'!F:F,"&gt;=06/08/2022",'PEIC-A'!F:F,"&lt;=12/08/2022")</f>
        <v>2</v>
      </c>
      <c r="I29" s="49" t="s">
        <v>8</v>
      </c>
      <c r="J29" s="40">
        <f t="shared" si="0"/>
        <v>2</v>
      </c>
      <c r="K29" s="4"/>
      <c r="L29" s="6" t="s">
        <v>18</v>
      </c>
      <c r="M29" s="10"/>
      <c r="N29" s="9"/>
      <c r="O29" s="9"/>
      <c r="P29" s="7">
        <f>COUNTIFS('POES+I '!I:I,"&gt;=06/08/2022",'POES+I '!I:I,"&lt;=12/08/2022",'POES+I '!H:H,"SI")</f>
        <v>0</v>
      </c>
      <c r="Q29" s="11" t="s">
        <v>8</v>
      </c>
      <c r="R29" s="50" t="s">
        <v>8</v>
      </c>
      <c r="S29" s="40">
        <f t="shared" si="1"/>
        <v>0</v>
      </c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6" t="s">
        <v>19</v>
      </c>
      <c r="D30" s="9"/>
      <c r="E30" s="9"/>
      <c r="F30" s="9"/>
      <c r="G30" s="11">
        <f>COUNTIFS('POES+I '!F:F,"&gt;=13/08/2022",'POES+I '!F:F,"&lt;=19/08/2022")</f>
        <v>0</v>
      </c>
      <c r="H30" s="12">
        <f>COUNTIFS('PEIC-A'!F:F,"&gt;=13/08/2022",'PEIC-A'!F:F,"&lt;=19/08/2022")</f>
        <v>1</v>
      </c>
      <c r="I30" s="49" t="s">
        <v>8</v>
      </c>
      <c r="J30" s="40">
        <f t="shared" si="0"/>
        <v>1</v>
      </c>
      <c r="K30" s="4"/>
      <c r="L30" s="6" t="s">
        <v>19</v>
      </c>
      <c r="M30" s="10"/>
      <c r="N30" s="9"/>
      <c r="O30" s="9"/>
      <c r="P30" s="7">
        <f>COUNTIFS('POES+I '!I:I,"&gt;=13/08/2022",'POES+I '!I:I,"&lt;=19/08/2022",'POES+I '!H:H,"SI")</f>
        <v>0</v>
      </c>
      <c r="Q30" s="7">
        <f>COUNTIFS('PEIC-A'!I:I,"&gt;=13/08/2022",'PEIC-A'!I:I,"&lt;=19/08/2022",'PEIC-A'!H:H,"SI")</f>
        <v>2</v>
      </c>
      <c r="R30" s="50" t="s">
        <v>8</v>
      </c>
      <c r="S30" s="40">
        <f t="shared" si="1"/>
        <v>2</v>
      </c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6" t="s">
        <v>20</v>
      </c>
      <c r="D31" s="9"/>
      <c r="E31" s="9"/>
      <c r="F31" s="9"/>
      <c r="G31" s="11">
        <f>COUNTIFS('POES+I '!F:F,"&gt;=20/08/2022",'POES+I '!F:F,"&lt;=26/08/2022")</f>
        <v>0</v>
      </c>
      <c r="H31" s="12">
        <f>COUNTIFS('PEIC-A'!F:F,"&gt;=20/08/2022",'PEIC-A'!F:F,"&lt;=26/08/2022")</f>
        <v>3</v>
      </c>
      <c r="I31" s="12">
        <f>COUNTIFS('PEIC I+D'!F:F,"&gt;=20/08/2022",'PEIC I+D'!F:F,"&lt;=26/08/2022")</f>
        <v>1</v>
      </c>
      <c r="J31" s="40">
        <f t="shared" si="0"/>
        <v>4</v>
      </c>
      <c r="K31" s="4"/>
      <c r="L31" s="6" t="s">
        <v>20</v>
      </c>
      <c r="M31" s="10"/>
      <c r="N31" s="9"/>
      <c r="O31" s="9"/>
      <c r="P31" s="7">
        <f>COUNTIFS('POES+I '!I:I,"&gt;=20/08/2022",'POES+I '!I:I,"&lt;=26/08/2022",'POES+I '!H:H,"SI")</f>
        <v>0</v>
      </c>
      <c r="Q31" s="7">
        <f>COUNTIFS('PEIC-A'!I:I,"&gt;=20/08/2022",'PEIC-A'!I:I,"&lt;=26/08/2022",'PEIC-A'!H:H,"SI")</f>
        <v>0</v>
      </c>
      <c r="R31" s="50" t="s">
        <v>8</v>
      </c>
      <c r="S31" s="40">
        <f t="shared" si="1"/>
        <v>0</v>
      </c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6" t="s">
        <v>21</v>
      </c>
      <c r="D32" s="9"/>
      <c r="E32" s="9"/>
      <c r="F32" s="9"/>
      <c r="G32" s="11">
        <f>COUNTIFS('POES+I '!F:F,"&gt;=27/08/2022",'POES+I '!F:F,"&lt;=02/09/2022")</f>
        <v>2</v>
      </c>
      <c r="H32" s="11">
        <f>COUNTIFS('PEIC-A'!F:F,"&gt;=27/08/2022",'PEIC-A'!F:F,"&lt;=02/09/2022")</f>
        <v>0</v>
      </c>
      <c r="I32" s="11">
        <f>COUNTIFS('PEIC I+D'!F:F,"&gt;=27/08/2022",'PEIC I+D'!F:F,"&lt;=02/09/2022")</f>
        <v>4</v>
      </c>
      <c r="J32" s="40">
        <f t="shared" si="0"/>
        <v>6</v>
      </c>
      <c r="K32" s="4"/>
      <c r="L32" s="6" t="s">
        <v>21</v>
      </c>
      <c r="M32" s="10"/>
      <c r="N32" s="9"/>
      <c r="O32" s="9"/>
      <c r="P32" s="11">
        <f>COUNTIFS('POES+I '!I:I,"&gt;=27/08/2022",'POES+I '!I:I,"&lt;=02/09/2022",'POES+I '!H:H,"SI")</f>
        <v>0</v>
      </c>
      <c r="Q32" s="11">
        <f>COUNTIFS('PEIC-A'!I:I,"&gt;=27/08/2022",'PEIC-A'!I:I,"&lt;=02/09/2022",'PEIC-A'!H:H,"SI")</f>
        <v>0</v>
      </c>
      <c r="R32" s="50" t="s">
        <v>8</v>
      </c>
      <c r="S32" s="40">
        <f t="shared" si="1"/>
        <v>0</v>
      </c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6" t="s">
        <v>1646</v>
      </c>
      <c r="D33" s="9"/>
      <c r="E33" s="9"/>
      <c r="F33" s="9"/>
      <c r="G33" s="11">
        <f>COUNTIFS('POES+I '!F:F,"&gt;=03/09/2022",'POES+I '!F:F,"&lt;=09/09/2022")</f>
        <v>2</v>
      </c>
      <c r="H33" s="11">
        <f>COUNTIFS('PEIC-A'!F:F,"&gt;=03/09/2022",'PEIC-A'!F:F,"&lt;=09/09/2022")</f>
        <v>1</v>
      </c>
      <c r="I33" s="11">
        <f>COUNTIFS('PEIC I+D'!F:F,"&gt;=03/09/2022",'PEIC I+D'!F:F,"&lt;=09/09/2022")</f>
        <v>22</v>
      </c>
      <c r="J33" s="40">
        <f t="shared" si="0"/>
        <v>25</v>
      </c>
      <c r="K33" s="4"/>
      <c r="L33" s="6" t="s">
        <v>1646</v>
      </c>
      <c r="M33" s="10"/>
      <c r="N33" s="9"/>
      <c r="O33" s="9"/>
      <c r="P33" s="11">
        <f>COUNTIFS('POES+I '!I:I,"&gt;=03/09/2022",'POES+I '!I:I,"&lt;=09/09/2022",'POES+I '!H:H,"SI")</f>
        <v>0</v>
      </c>
      <c r="Q33" s="11">
        <f>COUNTIFS('PEIC-A'!I:I,"&gt;=03/09/2022",'PEIC-A'!I:I,"&lt;=09/09/2022",'PEIC-A'!H:H,"SI")</f>
        <v>2</v>
      </c>
      <c r="R33" s="11" t="s">
        <v>8</v>
      </c>
      <c r="S33" s="40">
        <f t="shared" si="1"/>
        <v>2</v>
      </c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6" t="s">
        <v>1647</v>
      </c>
      <c r="D34" s="9"/>
      <c r="E34" s="9"/>
      <c r="F34" s="9"/>
      <c r="G34" s="11">
        <f>COUNTIFS('POES+I '!F:F,"&gt;=10/09/2022",'POES+I '!F:F,"&lt;=16/09/2022")</f>
        <v>4</v>
      </c>
      <c r="H34" s="11">
        <f>COUNTIFS('PEIC-A'!F:F,"&gt;=10/09/2022",'PEIC-A'!F:F,"&lt;=16/09/2022")</f>
        <v>1</v>
      </c>
      <c r="I34" s="11">
        <f>COUNTIFS('PEIC I+D'!F:F,"&gt;=10/09/2022",'PEIC I+D'!F:F,"&lt;=16/09/2022")</f>
        <v>60</v>
      </c>
      <c r="J34" s="40">
        <f t="shared" si="0"/>
        <v>65</v>
      </c>
      <c r="K34" s="4"/>
      <c r="L34" s="6" t="s">
        <v>1647</v>
      </c>
      <c r="M34" s="10"/>
      <c r="N34" s="9"/>
      <c r="O34" s="9"/>
      <c r="P34" s="11">
        <f>COUNTIFS('POES+I '!I:I,"&gt;=10/09/2022",'POES+I '!I:I,"&lt;=16/09/2022",'POES+I '!H:H,"SI")</f>
        <v>0</v>
      </c>
      <c r="Q34" s="11">
        <f>COUNTIFS('PEIC-A'!I:I,"&gt;=10/09/2022",'PEIC-A'!I:I,"&lt;=16/09/2022",'PEIC-A'!H:H,"SI")</f>
        <v>0</v>
      </c>
      <c r="R34" s="11" t="s">
        <v>8</v>
      </c>
      <c r="S34" s="40">
        <f t="shared" si="1"/>
        <v>0</v>
      </c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6" t="s">
        <v>1648</v>
      </c>
      <c r="D35" s="9"/>
      <c r="E35" s="9"/>
      <c r="F35" s="9"/>
      <c r="G35" s="11">
        <f>COUNTIFS('POES+I '!F:F,"&gt;=17/09/2022",'POES+I '!F:F,"&lt;=23/09/2022")</f>
        <v>4</v>
      </c>
      <c r="H35" s="11">
        <f>COUNTIFS('PEIC-A'!F:F,"&gt;=17/09/2022",'PEIC-A'!F:F,"&lt;=23/09/2022")</f>
        <v>1</v>
      </c>
      <c r="I35" s="11">
        <f>COUNTIFS('PEIC I+D'!F:F,"&gt;=17/09/2022",'PEIC I+D'!F:F,"&lt;=23/09/2022")</f>
        <v>108</v>
      </c>
      <c r="J35" s="40">
        <f>SUM(D35:I35)</f>
        <v>113</v>
      </c>
      <c r="K35" s="4"/>
      <c r="L35" s="6" t="s">
        <v>1648</v>
      </c>
      <c r="M35" s="48"/>
      <c r="N35" s="48"/>
      <c r="O35" s="48"/>
      <c r="P35" s="11">
        <f>COUNTIFS('POES+I '!I:I,"&gt;=17/09/2022",'POES+I '!I:I,"&lt;=23/09/2022",'POES+I '!H:H,"SI")</f>
        <v>0</v>
      </c>
      <c r="Q35" s="11">
        <f>COUNTIFS('PEIC-A'!I:I,"&gt;=17/09/2022",'PEIC-A'!I:I,"&lt;=23/09/2022",'PEIC-A'!H:H,"SI")</f>
        <v>2</v>
      </c>
      <c r="R35" s="11">
        <f>COUNTIFS('PEIC I+D'!I:I,"&gt;=17/09/2022",'PEIC I+D'!I:I,"&lt;=23/09/2022",'PEIC I+D'!H:H,"SI")</f>
        <v>8</v>
      </c>
      <c r="S35" s="40">
        <f>SUM(M35:R35)</f>
        <v>10</v>
      </c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6" t="s">
        <v>2004</v>
      </c>
      <c r="D36" s="9"/>
      <c r="E36" s="9"/>
      <c r="F36" s="9"/>
      <c r="G36" s="11">
        <f>COUNTIFS('POES+I '!F:F,"&gt;=24/09/2022",'POES+I '!F:F,"&lt;=30/09/2022")</f>
        <v>2</v>
      </c>
      <c r="H36" s="11">
        <f>COUNTIFS('PEIC-A'!F:F,"&gt;=24/09/2022",'PEIC-A'!F:F,"&lt;=30/09/2022")</f>
        <v>4</v>
      </c>
      <c r="I36" s="11">
        <f>COUNTIFS('PEIC I+D'!F:F,"&gt;=24/09/2022",'PEIC I+D'!F:F,"&lt;=30/09/2022")</f>
        <v>50</v>
      </c>
      <c r="J36" s="40">
        <f>SUM(D36:I36)</f>
        <v>56</v>
      </c>
      <c r="K36" s="4"/>
      <c r="L36" s="6" t="s">
        <v>2004</v>
      </c>
      <c r="M36" s="48"/>
      <c r="N36" s="48"/>
      <c r="O36" s="48"/>
      <c r="P36" s="11">
        <f>COUNTIFS('POES+I '!I:I,"&gt;=24/09/2022",'POES+I '!I:I,"&lt;=30/09/2022",'POES+I '!H:H,"SI")</f>
        <v>1</v>
      </c>
      <c r="Q36" s="11">
        <f>COUNTIFS('PEIC-A'!I:I,"&gt;=24/09/2022",'PEIC-A'!I:I,"&lt;=30/09/2022",'PEIC-A'!H:H,"SI")</f>
        <v>0</v>
      </c>
      <c r="R36" s="11">
        <f>COUNTIFS('PEIC I+D'!I:I,"&gt;=24/09/2022",'PEIC I+D'!I:I,"&lt;=30/09/2022",'PEIC I+D'!H:H,"SI")</f>
        <v>113</v>
      </c>
      <c r="S36" s="40">
        <f>SUM(M36:R36)</f>
        <v>114</v>
      </c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6" t="s">
        <v>2160</v>
      </c>
      <c r="D37" s="9"/>
      <c r="E37" s="9"/>
      <c r="F37" s="9"/>
      <c r="G37" s="11">
        <f>COUNTIFS('POES+I '!F:F,"&gt;=01/10/2022",'POES+I '!F:F,"&lt;=07/10/2022")</f>
        <v>6</v>
      </c>
      <c r="H37" s="11">
        <f>COUNTIFS('PEIC-A'!F:F,"&gt;=01/10/2022",'PEIC-A'!F:F,"&lt;=07/10/2022")</f>
        <v>5</v>
      </c>
      <c r="I37" s="11">
        <f>COUNTIFS('PEIC I+D'!F:F,"&gt;=01/10/2022",'PEIC I+D'!F:F,"&lt;=07/10/2022")</f>
        <v>4</v>
      </c>
      <c r="J37" s="40">
        <f>SUM(D37:I37)</f>
        <v>15</v>
      </c>
      <c r="K37" s="4"/>
      <c r="L37" s="6" t="s">
        <v>2160</v>
      </c>
      <c r="M37" s="48"/>
      <c r="N37" s="48"/>
      <c r="O37" s="48"/>
      <c r="P37" s="11">
        <f>COUNTIFS('POES+I '!I:I,"&gt;=01/10/2022",'POES+I '!I:I,"&lt;=07/10/2022",'POES+I '!H:H,"SI")</f>
        <v>2</v>
      </c>
      <c r="Q37" s="11">
        <f>COUNTIFS('PEIC-A'!I:I,"&gt;=01/10/2022",'PEIC-A'!I:I,"&lt;=07/10/2022",'PEIC-A'!H:H,"SI")</f>
        <v>0</v>
      </c>
      <c r="R37" s="11">
        <f>COUNTIFS('PEIC I+D'!I:I,"&gt;=01/10/2022",'PEIC I+D'!I:I,"&lt;=07/10/2022",'PEIC I+D'!H:H,"SI")</f>
        <v>55</v>
      </c>
      <c r="S37" s="40">
        <f>SUM(M37:R37)</f>
        <v>57</v>
      </c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6" t="s">
        <v>2199</v>
      </c>
      <c r="D38" s="9"/>
      <c r="E38" s="9"/>
      <c r="F38" s="9"/>
      <c r="G38" s="11">
        <f>COUNTIFS('POES+I '!F:F,"&gt;=08/10/2022",'POES+I '!F:F,"&lt;=14/10/2022")</f>
        <v>5</v>
      </c>
      <c r="H38" s="11">
        <f>COUNTIFS('PEIC-A'!F:F,"&gt;=08/10/2022",'PEIC-A'!F:F,"&lt;=14/10/2022")</f>
        <v>1</v>
      </c>
      <c r="I38" s="39" t="s">
        <v>2200</v>
      </c>
      <c r="J38" s="40">
        <f>SUM(D38:I38)</f>
        <v>6</v>
      </c>
      <c r="K38" s="4"/>
      <c r="L38" s="6" t="s">
        <v>2199</v>
      </c>
      <c r="M38" s="48"/>
      <c r="N38" s="48"/>
      <c r="O38" s="48"/>
      <c r="P38" s="11">
        <f>COUNTIFS('POES+I '!I:I,"&gt;=08/10/2022",'POES+I '!I:I,"&lt;=14/10/2022",'POES+I '!H:H,"SI")</f>
        <v>10</v>
      </c>
      <c r="Q38" s="11">
        <f>COUNTIFS('PEIC-A'!I:I,"&gt;=08/10/2022",'PEIC-A'!I:I,"&lt;=14/10/2022",'PEIC-A'!H:H,"SI")</f>
        <v>0</v>
      </c>
      <c r="R38" s="39" t="s">
        <v>2200</v>
      </c>
      <c r="S38" s="40">
        <f t="shared" ref="S38:S45" si="2">SUM(M38:R38)</f>
        <v>10</v>
      </c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6" t="s">
        <v>2243</v>
      </c>
      <c r="D39" s="9"/>
      <c r="E39" s="9"/>
      <c r="F39" s="9"/>
      <c r="G39" s="39" t="s">
        <v>2284</v>
      </c>
      <c r="H39" s="11">
        <f>COUNTIFS('PEIC-A'!F:F,"&gt;=15/10/2022",'PEIC-A'!F:F,"&lt;=21/10/2022")</f>
        <v>6</v>
      </c>
      <c r="I39" s="39"/>
      <c r="J39" s="40">
        <f t="shared" ref="J39:J45" si="3">SUM(D39:I39)</f>
        <v>6</v>
      </c>
      <c r="K39" s="4"/>
      <c r="L39" s="6" t="s">
        <v>2243</v>
      </c>
      <c r="M39" s="48"/>
      <c r="N39" s="48"/>
      <c r="O39" s="48"/>
      <c r="P39" s="39" t="s">
        <v>2284</v>
      </c>
      <c r="Q39" s="11">
        <f>COUNTIFS('PEIC-A'!I:I,"&gt;=15/10/2022",'PEIC-A'!I:I,"&lt;=21/10/2022",'PEIC-A'!H:H,"SI")</f>
        <v>2</v>
      </c>
      <c r="R39" s="39"/>
      <c r="S39" s="40">
        <f t="shared" si="2"/>
        <v>2</v>
      </c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6" t="s">
        <v>2280</v>
      </c>
      <c r="D40" s="9"/>
      <c r="E40" s="9"/>
      <c r="F40" s="9"/>
      <c r="G40" s="9"/>
      <c r="H40" s="11">
        <f>COUNTIFS('PEIC-A'!F:F,"&gt;=22/10/2022",'PEIC-A'!F:F,"&lt;=28/10/2022")</f>
        <v>3</v>
      </c>
      <c r="I40" s="39"/>
      <c r="J40" s="40">
        <f t="shared" si="3"/>
        <v>3</v>
      </c>
      <c r="K40" s="4"/>
      <c r="L40" s="6" t="s">
        <v>2280</v>
      </c>
      <c r="M40" s="48"/>
      <c r="N40" s="48"/>
      <c r="O40" s="48"/>
      <c r="P40" s="48"/>
      <c r="Q40" s="11">
        <f>COUNTIFS('PEIC-A'!I:I,"&gt;=22/10/2022",'PEIC-A'!I:I,"&lt;=28/10/2022",'PEIC-A'!H:H,"SI")</f>
        <v>3</v>
      </c>
      <c r="R40" s="39"/>
      <c r="S40" s="40">
        <f t="shared" si="2"/>
        <v>3</v>
      </c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6" t="s">
        <v>2281</v>
      </c>
      <c r="D41" s="9"/>
      <c r="E41" s="9"/>
      <c r="F41" s="9"/>
      <c r="G41" s="9"/>
      <c r="H41" s="11">
        <f>COUNTIFS('PEIC-A'!F:F,"&gt;=29/10/2022",'PEIC-A'!F:F,"&lt;=04/11/2022")</f>
        <v>3</v>
      </c>
      <c r="I41" s="39"/>
      <c r="J41" s="40">
        <f t="shared" si="3"/>
        <v>3</v>
      </c>
      <c r="K41" s="4"/>
      <c r="L41" s="6" t="s">
        <v>2281</v>
      </c>
      <c r="M41" s="48"/>
      <c r="N41" s="48"/>
      <c r="O41" s="48"/>
      <c r="P41" s="48"/>
      <c r="Q41" s="11">
        <f>COUNTIFS('PEIC-A'!I:I,"&gt;=29/10/2022",'PEIC-A'!I:I,"&lt;=04/11/2022",'PEIC-A'!H:H,"SI")</f>
        <v>6</v>
      </c>
      <c r="R41" s="39"/>
      <c r="S41" s="40">
        <f t="shared" si="2"/>
        <v>6</v>
      </c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6" t="s">
        <v>2282</v>
      </c>
      <c r="D42" s="9"/>
      <c r="E42" s="9"/>
      <c r="F42" s="9"/>
      <c r="G42" s="9"/>
      <c r="H42" s="11">
        <f>COUNTIFS('PEIC-A'!F:F,"&gt;=05/11/2022",'PEIC-A'!F:F,"&lt;=11/11/2022")</f>
        <v>7</v>
      </c>
      <c r="I42" s="39"/>
      <c r="J42" s="40">
        <f t="shared" si="3"/>
        <v>7</v>
      </c>
      <c r="K42" s="4"/>
      <c r="L42" s="6" t="s">
        <v>2282</v>
      </c>
      <c r="M42" s="48"/>
      <c r="N42" s="48"/>
      <c r="O42" s="48"/>
      <c r="P42" s="48"/>
      <c r="Q42" s="11">
        <f>COUNTIFS('PEIC-A'!I:I,"&gt;=05/11/2022",'PEIC-A'!I:I,"&lt;=11/11/2022",'PEIC-A'!H:H,"SI")</f>
        <v>5</v>
      </c>
      <c r="R42" s="39"/>
      <c r="S42" s="40">
        <f t="shared" si="2"/>
        <v>5</v>
      </c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6" t="s">
        <v>2283</v>
      </c>
      <c r="D43" s="9"/>
      <c r="E43" s="9"/>
      <c r="F43" s="9"/>
      <c r="G43" s="9"/>
      <c r="H43" s="11">
        <f>COUNTIFS('PEIC-A'!F:F,"&gt;=12/11/2022",'PEIC-A'!F:F,"&lt;=18/11/2022")</f>
        <v>14</v>
      </c>
      <c r="I43" s="39"/>
      <c r="J43" s="40">
        <f t="shared" si="3"/>
        <v>14</v>
      </c>
      <c r="K43" s="4"/>
      <c r="L43" s="6" t="s">
        <v>2283</v>
      </c>
      <c r="M43" s="48"/>
      <c r="N43" s="48"/>
      <c r="O43" s="48"/>
      <c r="P43" s="48"/>
      <c r="Q43" s="11">
        <f>COUNTIFS('PEIC-A'!I:I,"&gt;=12/11/2022",'PEIC-A'!I:I,"&lt;=18/11/2022",'PEIC-A'!H:H,"SI")</f>
        <v>2</v>
      </c>
      <c r="R43" s="39"/>
      <c r="S43" s="40">
        <f t="shared" si="2"/>
        <v>2</v>
      </c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6" t="s">
        <v>2335</v>
      </c>
      <c r="D44" s="9"/>
      <c r="E44" s="9"/>
      <c r="F44" s="9"/>
      <c r="G44" s="9"/>
      <c r="H44" s="11">
        <f>COUNTIFS('PEIC-A'!F:F,"&gt;=19/11/2022",'PEIC-A'!F:F,"&lt;=25/11/2022")</f>
        <v>12</v>
      </c>
      <c r="I44" s="39"/>
      <c r="J44" s="40">
        <f t="shared" si="3"/>
        <v>12</v>
      </c>
      <c r="K44" s="4"/>
      <c r="L44" s="6" t="s">
        <v>2335</v>
      </c>
      <c r="M44" s="48"/>
      <c r="N44" s="48"/>
      <c r="O44" s="48"/>
      <c r="P44" s="48"/>
      <c r="Q44" s="11">
        <f>COUNTIFS('PEIC-A'!I:I,"&gt;=19/11/2022",'PEIC-A'!I:I,"&lt;=25/11/2022",'PEIC-A'!H:H,"SI")</f>
        <v>6</v>
      </c>
      <c r="R44" s="39"/>
      <c r="S44" s="40">
        <f t="shared" si="2"/>
        <v>6</v>
      </c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6" t="s">
        <v>2386</v>
      </c>
      <c r="D45" s="9"/>
      <c r="E45" s="9"/>
      <c r="F45" s="9"/>
      <c r="G45" s="9"/>
      <c r="H45" s="11">
        <f>COUNTIFS('PEIC-A'!F:F,"&gt;=26/11/2022",'PEIC-A'!F:F,"&lt;=02/12/2022")</f>
        <v>7</v>
      </c>
      <c r="I45" s="39"/>
      <c r="J45" s="40">
        <f t="shared" si="3"/>
        <v>7</v>
      </c>
      <c r="K45" s="4"/>
      <c r="L45" s="6" t="s">
        <v>2386</v>
      </c>
      <c r="M45" s="48"/>
      <c r="N45" s="48"/>
      <c r="O45" s="48"/>
      <c r="P45" s="48"/>
      <c r="Q45" s="11">
        <f>COUNTIFS('PEIC-A'!I:I,"&gt;=26/11/2022",'PEIC-A'!I:I,"&lt;=30/11/2022",'PEIC-A'!H:H,"SI")</f>
        <v>22</v>
      </c>
      <c r="R45" s="39"/>
      <c r="S45" s="40">
        <f t="shared" si="2"/>
        <v>22</v>
      </c>
      <c r="T45" s="4"/>
      <c r="U45" s="4"/>
      <c r="V45" s="4"/>
      <c r="W45" s="4"/>
      <c r="X45" s="4"/>
      <c r="Y45" s="4"/>
      <c r="Z45" s="4"/>
    </row>
    <row r="46" spans="1:26" ht="15.75" customHeight="1" thickBot="1" x14ac:dyDescent="0.3">
      <c r="A46" s="4"/>
      <c r="B46" s="4"/>
      <c r="C46" s="6"/>
      <c r="D46" s="9"/>
      <c r="E46" s="9"/>
      <c r="F46" s="9"/>
      <c r="G46" s="9"/>
      <c r="H46" s="39" t="s">
        <v>2371</v>
      </c>
      <c r="I46" s="39"/>
      <c r="J46" s="40"/>
      <c r="K46" s="4"/>
      <c r="L46" s="6"/>
      <c r="M46" s="48"/>
      <c r="N46" s="48"/>
      <c r="O46" s="48"/>
      <c r="P46" s="48"/>
      <c r="Q46" s="39" t="s">
        <v>2371</v>
      </c>
      <c r="R46" s="39"/>
      <c r="S46" s="53"/>
      <c r="T46" s="4"/>
      <c r="U46" s="4"/>
      <c r="V46" s="4"/>
      <c r="W46" s="4"/>
      <c r="X46" s="4"/>
      <c r="Y46" s="4"/>
      <c r="Z46" s="4"/>
    </row>
    <row r="47" spans="1:26" ht="15.75" customHeight="1" thickBot="1" x14ac:dyDescent="0.3">
      <c r="B47" s="1"/>
      <c r="C47" s="13" t="s">
        <v>22</v>
      </c>
      <c r="D47" s="14">
        <f>SUM(D5:D13)</f>
        <v>153</v>
      </c>
      <c r="E47" s="14">
        <f>SUM(E5:E20)</f>
        <v>73</v>
      </c>
      <c r="F47" s="14">
        <f>SUM(F5:F21)</f>
        <v>56</v>
      </c>
      <c r="G47" s="14">
        <f>SUM(G5:G38)</f>
        <v>32</v>
      </c>
      <c r="H47" s="14">
        <f>SUM(H5:H45)</f>
        <v>78</v>
      </c>
      <c r="I47" s="14">
        <f>SUM(I5:I37)</f>
        <v>249</v>
      </c>
      <c r="J47" s="15">
        <f>SUM(D47:I47)</f>
        <v>641</v>
      </c>
      <c r="K47" s="1"/>
      <c r="L47" s="13" t="s">
        <v>22</v>
      </c>
      <c r="M47" s="14">
        <f>SUM(M5:M13)</f>
        <v>52</v>
      </c>
      <c r="N47" s="14">
        <f>SUM(N5:N20)</f>
        <v>39</v>
      </c>
      <c r="O47" s="14">
        <f>SUM(O5:O21)</f>
        <v>30</v>
      </c>
      <c r="P47" s="14">
        <f>SUM(P5:P38)</f>
        <v>15</v>
      </c>
      <c r="Q47" s="14">
        <f>SUM(Q5:Q45)</f>
        <v>52</v>
      </c>
      <c r="R47" s="14">
        <f>SUM(R5:R37)</f>
        <v>176</v>
      </c>
      <c r="S47" s="15">
        <f>SUM(M47:R47)</f>
        <v>364</v>
      </c>
    </row>
    <row r="48" spans="1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2:1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2:1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2:1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2:1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2:1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2:1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2:1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2:1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2:1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2:1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2:1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2:1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2:1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2:1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2:1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2:1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2:1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2:1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2:1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2:1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2:1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2:1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2:1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2:1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2:1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2:1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2:1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2:1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2:1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2:1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2:1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2:1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2:1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2:1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2:1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2:1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2:1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2:1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2:1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2:1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2:1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2:1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2:1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2:1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2:1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2:1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2:1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2:1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2:1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2:1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2:1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2:1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2:1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2:1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2:1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2:1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2:1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2:1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2:1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2:1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2:1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2:1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2:1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2:1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2:1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2:1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2:1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2:1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2:1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2:1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2:1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2:1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2:1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2:1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2:1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2:1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2:1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2:1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2:1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2:1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2:1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2:1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2:1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2:1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2:1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2:1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2:1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2:1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2:1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2:1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2:1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2:1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2:1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2:1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2:1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2:1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2:1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2:1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2:1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2:1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2:1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2:1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2:1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2:1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2:1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2:1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2:1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2:1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2:1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2:1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2:1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2:1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2:1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2:1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2:1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2:1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2:1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2:1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2:1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2:1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2:1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2:1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2:1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2:1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2:1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2:1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2:1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2:1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2:1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2:1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2:1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2:1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2:1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2:1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2:1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2:1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2:1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2:1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2:1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2:1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2:1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2:1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2:1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2:1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2:1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2:1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2:1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2:1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2:1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2:1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2:1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2:1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2:1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2:1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2:1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2:1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2:1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2:1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2:1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2:1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2:1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2:1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2:1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2:1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2:1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2:1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2:1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2:1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2:1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2:1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2:1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2:1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2:1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2:1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2:1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2:1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2:1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2:1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2:1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2:1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2:1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2:1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2:1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2:1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2:1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2:1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2:1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2:1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2:1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2:1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2:1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2:1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2:1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2:1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2:1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2:1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2:1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2:1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2:1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2:1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2:1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2:1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2:1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2:1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2:1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2:1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2:1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2:1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2:1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2:1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2:1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2:1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2:1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2:1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2:1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2:1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2:1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2:1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2:1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2:1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2:1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2:1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2:1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2:1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2:1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2:1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2:1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2:1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2:1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2:1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2:1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2:1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2:1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2:1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2:1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2:1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2:1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2:1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2:1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2:1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2:1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2:1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2:1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2:1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2:1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2:1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2:1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2:1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2:1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2:1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2:1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2:1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2:1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2:1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2:1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2:1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2:1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2:1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2:1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2:1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2:1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2:1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2:1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2:1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2:1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2:1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2:1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2:1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2:1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2:1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2:1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2:1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2:1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2:1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2:1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2:1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2:1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2:1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2:1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2:1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2:1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2:1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2:1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2:1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2:1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2:1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2:1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2:1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2:1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2:1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2:1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2:1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2:1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2:1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2:1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2:1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2:1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2:1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2:1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2:1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2:1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2:1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2:1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2:1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2:1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2:1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2:1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2:1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2:1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2:1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2:1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2:1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2:1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2:1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2:1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2:1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2:1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2:1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2:1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2:1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2:1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2:1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2:1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2:1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2:1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2:1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2:1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2:1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2:1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2:1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2:1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2:1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2:1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2:1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2:1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2:1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2:1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2:1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2:1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2:1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2:1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2:1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2:1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2:1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2:1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2:1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2:1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2:1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2:1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2:1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2:1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2:1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2:1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2:1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2:1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2:1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2:1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2:1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2:1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2:1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2:1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2:1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2:1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2:1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2:1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2:1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2:1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2:1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2:1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2:1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2:1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2:1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2:1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2:1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2:1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2:1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2:1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2:1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2:1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2:1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2:1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2:1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2:1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2:1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2:1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2:1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2:1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2:1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2:1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2:1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2:1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2:1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2:1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2:1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2:1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2:1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2:1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2:1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2:1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2:1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2:1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2:1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2:1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2:1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2:1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2:1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2:1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2:1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2:1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2:1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2:1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2:1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2:1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2:1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2:1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2:1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2:1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2:1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2:1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2:1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2:1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2:1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2:1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2:1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2:1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2:1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2:1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2:1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2:1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2:1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2:1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2:1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2:1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2:1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2:1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2:1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2:1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2:1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2:1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2:1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2:1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2:1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2:1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2:1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2:1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2:1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2:1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2:1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2:1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2:1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2:1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2:1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2:1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2:1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2:1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2:1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2:1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2:1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2:1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2:1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2:1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2:1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2:1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2:1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2:1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2:1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2:1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2:1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2:1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2:1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2:1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2:1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2:1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2:1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2:1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2:1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2:1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2:1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2:1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2:1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2:1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2:1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2:1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2:1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2:1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2:1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2:1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2:1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2:1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2:1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2:1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2:1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2:1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2:1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2:1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2:1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2:1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2:1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2:1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2:1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2:1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2:1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2:1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2:1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2:1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2:1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2:1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2:1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2:1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2:1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2:1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2:1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2:1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2:1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2:1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2:1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2:1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2:1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2:1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2:1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2:1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2:1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2:1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2:1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2:1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2:1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2:1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2:1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2:1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2:1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2:1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2:1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2:1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2:1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2:1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2:1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2:1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2:1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2:1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2:1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2:1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2:1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2:1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2:1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2:1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2:1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2:1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2:1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2:1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2:1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2:1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2:1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2:1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2:1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2:1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2:1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2:1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2:1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2:1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2:1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2:1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2:1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2:1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2:1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2:1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2:1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2:1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2:1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2:1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2:1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2:1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2:1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2:1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2:1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2:1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2:1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2:1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2:1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2:1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2:1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2:1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2:1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2:1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2:1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2:1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2:1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2:1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2:1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2:1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2:1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2:1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2:1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2:1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2:1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2:1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2:1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2:1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2:1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2:1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2:1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2:1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2:1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2:1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2:1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2:1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2:1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2:1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2:1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2:1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2:1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2:1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2:1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2:1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2:1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2:1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2:1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2:1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2:1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2:1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2:1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2:1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2:1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2:1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2:1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2:1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2:1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2:1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2:1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2:1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2:1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2:1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2:1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2:1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2:1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2:1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2:1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2:1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2:1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2:1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2:1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2:1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2:1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2:1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2:1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2:1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2:1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2:1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2:1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2:1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2:1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2:1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2:1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2:1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2:1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2:1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2:1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2:1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2:1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2:1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2:1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2:1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2:1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2:1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2:1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2:1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2:1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2:1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2:1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2:1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2:1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2:1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2:1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2:1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2:1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2:1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2:1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2:1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2:1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2:1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2:1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2:1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2:1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2:1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2:1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2:1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2:1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2:1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2:1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2:1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2:1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2:1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2:1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2:1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2:1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2:1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2:1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2:1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2:1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2:1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2:1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2:1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2:1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2:1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2:1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2:1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2:1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2:1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2:1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2:1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2:1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2:1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2:1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2:1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2:1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2:1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2:1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2:1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2:1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2:1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2:1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2:1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2:1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2:1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2:1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2:1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2:1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2:1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2:1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2:1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2:1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2:1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2:1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2:1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2:1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2:1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2:1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2:1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2:1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2:1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2:1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2:1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2:1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2:1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2:1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2:1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2:1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2:1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2:1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2:1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2:1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2:1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2:1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2:1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2:1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2:1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2:1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2:1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2:1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2:1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2:1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2:1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2:1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2:1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2:1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2:1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2:1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2:1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2:1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2:1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2:1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2:1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2:1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2:1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2:1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2:1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2:1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2:1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2:1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2:1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2:1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2:1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2:1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2:1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2:1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2:1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2:1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2:1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2:1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2:1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2:1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2:1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2:1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2:1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2:1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2:1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2:1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2:1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2:1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2:1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2:1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2:1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2:1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2:1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2:1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2:1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2:1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2:1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2:1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2:1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2:1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2:1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2:1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2:1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2:1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2:1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2:1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2:1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2:1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2:1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2:1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2:1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2:1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2:1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2:1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2:1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2:1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2:1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2:16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2:16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2:16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2:16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2:16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2:16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2:16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2:16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2:16" ht="15.7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2:16" ht="15.7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2:16" ht="15.7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2:16" ht="15.75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2:16" ht="15.75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2:16" ht="15.75" customHeight="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2:16" ht="15.75" customHeight="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2:16" ht="15.75" customHeight="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2:16" ht="15.75" customHeight="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2:16" ht="15.75" customHeight="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2:16" ht="15.75" customHeight="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2:16" ht="15.75" customHeight="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2:16" ht="15.75" customHeight="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2:16" ht="15.75" customHeight="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2:16" ht="15.75" customHeight="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2:16" ht="15.75" customHeight="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</sheetData>
  <mergeCells count="2">
    <mergeCell ref="C2:J3"/>
    <mergeCell ref="L2:S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18.140625" customWidth="1"/>
    <col min="2" max="2" width="20.7109375" customWidth="1"/>
    <col min="3" max="3" width="22" customWidth="1"/>
    <col min="4" max="4" width="37.140625" customWidth="1"/>
    <col min="5" max="5" width="19.42578125" customWidth="1"/>
    <col min="6" max="6" width="10.7109375" customWidth="1"/>
    <col min="7" max="7" width="11.5703125" customWidth="1"/>
    <col min="8" max="8" width="13.140625" customWidth="1"/>
    <col min="9" max="9" width="16.85546875" customWidth="1"/>
    <col min="10" max="10" width="37.28515625" customWidth="1"/>
    <col min="11" max="26" width="9.140625" customWidth="1"/>
  </cols>
  <sheetData>
    <row r="1" spans="1:10" ht="30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ht="17.25" customHeight="1" x14ac:dyDescent="0.25">
      <c r="A2" s="19" t="s">
        <v>33</v>
      </c>
      <c r="B2" s="19" t="s">
        <v>34</v>
      </c>
      <c r="C2" s="19" t="s">
        <v>35</v>
      </c>
      <c r="D2" s="19" t="s">
        <v>36</v>
      </c>
      <c r="E2" s="19" t="s">
        <v>37</v>
      </c>
      <c r="F2" s="20">
        <v>44616</v>
      </c>
      <c r="G2" s="20">
        <v>44617</v>
      </c>
      <c r="H2" s="21" t="s">
        <v>38</v>
      </c>
      <c r="I2" s="20"/>
      <c r="J2" s="22" t="s">
        <v>39</v>
      </c>
    </row>
    <row r="3" spans="1:10" x14ac:dyDescent="0.25">
      <c r="A3" s="19" t="s">
        <v>40</v>
      </c>
      <c r="B3" s="19" t="s">
        <v>41</v>
      </c>
      <c r="C3" s="19" t="s">
        <v>42</v>
      </c>
      <c r="D3" s="19" t="s">
        <v>43</v>
      </c>
      <c r="E3" s="19" t="s">
        <v>44</v>
      </c>
      <c r="F3" s="23">
        <v>44621</v>
      </c>
      <c r="G3" s="20">
        <v>44622</v>
      </c>
      <c r="H3" s="21" t="s">
        <v>45</v>
      </c>
      <c r="I3" s="20">
        <v>44665</v>
      </c>
      <c r="J3" s="24"/>
    </row>
    <row r="4" spans="1:10" x14ac:dyDescent="0.25">
      <c r="A4" s="19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23">
        <v>44622</v>
      </c>
      <c r="G4" s="20">
        <v>44622</v>
      </c>
      <c r="H4" s="21" t="s">
        <v>38</v>
      </c>
      <c r="I4" s="20"/>
      <c r="J4" s="24"/>
    </row>
    <row r="5" spans="1:10" x14ac:dyDescent="0.25">
      <c r="A5" s="19" t="s">
        <v>51</v>
      </c>
      <c r="B5" s="19" t="s">
        <v>52</v>
      </c>
      <c r="C5" s="19" t="s">
        <v>53</v>
      </c>
      <c r="D5" s="19" t="s">
        <v>54</v>
      </c>
      <c r="E5" s="19" t="s">
        <v>55</v>
      </c>
      <c r="F5" s="23">
        <v>44623</v>
      </c>
      <c r="G5" s="23">
        <v>44624</v>
      </c>
      <c r="H5" s="21" t="s">
        <v>38</v>
      </c>
      <c r="I5" s="20"/>
      <c r="J5" s="24"/>
    </row>
    <row r="6" spans="1:10" x14ac:dyDescent="0.25">
      <c r="A6" s="19" t="s">
        <v>56</v>
      </c>
      <c r="B6" s="19" t="s">
        <v>57</v>
      </c>
      <c r="C6" s="19" t="s">
        <v>58</v>
      </c>
      <c r="D6" s="19" t="s">
        <v>59</v>
      </c>
      <c r="E6" s="19" t="s">
        <v>60</v>
      </c>
      <c r="F6" s="23">
        <v>44627</v>
      </c>
      <c r="G6" s="23">
        <v>44627</v>
      </c>
      <c r="H6" s="21" t="s">
        <v>38</v>
      </c>
      <c r="I6" s="20"/>
      <c r="J6" s="24"/>
    </row>
    <row r="7" spans="1:10" x14ac:dyDescent="0.25">
      <c r="A7" s="19" t="s">
        <v>61</v>
      </c>
      <c r="B7" s="19" t="s">
        <v>62</v>
      </c>
      <c r="C7" s="19" t="s">
        <v>63</v>
      </c>
      <c r="D7" s="19" t="s">
        <v>64</v>
      </c>
      <c r="E7" s="19" t="s">
        <v>65</v>
      </c>
      <c r="F7" s="23">
        <v>44627</v>
      </c>
      <c r="G7" s="23">
        <v>44628</v>
      </c>
      <c r="H7" s="21" t="s">
        <v>38</v>
      </c>
      <c r="I7" s="20"/>
      <c r="J7" s="24"/>
    </row>
    <row r="8" spans="1:10" x14ac:dyDescent="0.25">
      <c r="A8" s="19" t="s">
        <v>66</v>
      </c>
      <c r="B8" s="19" t="s">
        <v>67</v>
      </c>
      <c r="C8" s="19" t="s">
        <v>68</v>
      </c>
      <c r="D8" s="19" t="s">
        <v>69</v>
      </c>
      <c r="E8" s="19" t="s">
        <v>70</v>
      </c>
      <c r="F8" s="23">
        <v>44628</v>
      </c>
      <c r="G8" s="23">
        <v>44629</v>
      </c>
      <c r="H8" s="21" t="s">
        <v>38</v>
      </c>
      <c r="I8" s="20"/>
      <c r="J8" s="24"/>
    </row>
    <row r="9" spans="1:10" x14ac:dyDescent="0.25">
      <c r="A9" s="19" t="s">
        <v>71</v>
      </c>
      <c r="B9" s="19" t="s">
        <v>72</v>
      </c>
      <c r="C9" s="19" t="s">
        <v>73</v>
      </c>
      <c r="D9" s="19" t="s">
        <v>74</v>
      </c>
      <c r="E9" s="19" t="s">
        <v>75</v>
      </c>
      <c r="F9" s="23">
        <v>44631</v>
      </c>
      <c r="G9" s="23">
        <v>44631</v>
      </c>
      <c r="H9" s="21" t="s">
        <v>45</v>
      </c>
      <c r="I9" s="20">
        <v>44636</v>
      </c>
      <c r="J9" s="24"/>
    </row>
    <row r="10" spans="1:10" x14ac:dyDescent="0.25">
      <c r="A10" s="19" t="s">
        <v>76</v>
      </c>
      <c r="B10" s="19" t="s">
        <v>77</v>
      </c>
      <c r="C10" s="19" t="s">
        <v>78</v>
      </c>
      <c r="D10" s="19" t="s">
        <v>79</v>
      </c>
      <c r="E10" s="19" t="s">
        <v>80</v>
      </c>
      <c r="F10" s="23">
        <v>44635</v>
      </c>
      <c r="G10" s="23">
        <v>44635</v>
      </c>
      <c r="H10" s="21" t="s">
        <v>45</v>
      </c>
      <c r="I10" s="20">
        <v>44663</v>
      </c>
      <c r="J10" s="24"/>
    </row>
    <row r="11" spans="1:10" x14ac:dyDescent="0.25">
      <c r="A11" s="19" t="s">
        <v>81</v>
      </c>
      <c r="B11" s="19" t="s">
        <v>82</v>
      </c>
      <c r="C11" s="19" t="s">
        <v>83</v>
      </c>
      <c r="D11" s="19" t="s">
        <v>84</v>
      </c>
      <c r="E11" s="19" t="s">
        <v>85</v>
      </c>
      <c r="F11" s="23">
        <v>44635</v>
      </c>
      <c r="G11" s="23">
        <v>44635</v>
      </c>
      <c r="H11" s="21" t="s">
        <v>45</v>
      </c>
      <c r="I11" s="20">
        <v>44672</v>
      </c>
      <c r="J11" s="24"/>
    </row>
    <row r="12" spans="1:10" x14ac:dyDescent="0.25">
      <c r="A12" s="19" t="s">
        <v>86</v>
      </c>
      <c r="B12" s="19" t="s">
        <v>87</v>
      </c>
      <c r="C12" s="19" t="s">
        <v>88</v>
      </c>
      <c r="D12" s="19" t="s">
        <v>89</v>
      </c>
      <c r="E12" s="19" t="s">
        <v>90</v>
      </c>
      <c r="F12" s="23">
        <v>44635</v>
      </c>
      <c r="G12" s="23">
        <v>44635</v>
      </c>
      <c r="H12" s="21" t="s">
        <v>45</v>
      </c>
      <c r="I12" s="20">
        <v>44671</v>
      </c>
      <c r="J12" s="24"/>
    </row>
    <row r="13" spans="1:10" x14ac:dyDescent="0.25">
      <c r="A13" s="19" t="s">
        <v>91</v>
      </c>
      <c r="B13" s="19" t="s">
        <v>92</v>
      </c>
      <c r="C13" s="19" t="s">
        <v>93</v>
      </c>
      <c r="D13" s="19" t="s">
        <v>94</v>
      </c>
      <c r="E13" s="19" t="s">
        <v>95</v>
      </c>
      <c r="F13" s="23">
        <v>44637</v>
      </c>
      <c r="G13" s="23">
        <v>44638</v>
      </c>
      <c r="H13" s="21" t="s">
        <v>38</v>
      </c>
      <c r="I13" s="20"/>
      <c r="J13" s="24"/>
    </row>
    <row r="14" spans="1:10" x14ac:dyDescent="0.25">
      <c r="A14" s="19" t="s">
        <v>96</v>
      </c>
      <c r="B14" s="19" t="s">
        <v>97</v>
      </c>
      <c r="C14" s="19" t="s">
        <v>98</v>
      </c>
      <c r="D14" s="19" t="s">
        <v>99</v>
      </c>
      <c r="E14" s="19" t="s">
        <v>100</v>
      </c>
      <c r="F14" s="23">
        <v>44638</v>
      </c>
      <c r="G14" s="23">
        <v>44641</v>
      </c>
      <c r="H14" s="21" t="s">
        <v>38</v>
      </c>
      <c r="I14" s="20"/>
      <c r="J14" s="24"/>
    </row>
    <row r="15" spans="1:10" x14ac:dyDescent="0.25">
      <c r="A15" s="19" t="s">
        <v>101</v>
      </c>
      <c r="B15" s="19" t="s">
        <v>102</v>
      </c>
      <c r="C15" s="19" t="s">
        <v>103</v>
      </c>
      <c r="D15" s="19" t="s">
        <v>104</v>
      </c>
      <c r="E15" s="19" t="s">
        <v>105</v>
      </c>
      <c r="F15" s="23">
        <v>44639</v>
      </c>
      <c r="G15" s="23">
        <v>44641</v>
      </c>
      <c r="H15" s="21" t="s">
        <v>38</v>
      </c>
      <c r="I15" s="20"/>
      <c r="J15" s="24"/>
    </row>
    <row r="16" spans="1:10" x14ac:dyDescent="0.25">
      <c r="A16" s="19" t="s">
        <v>106</v>
      </c>
      <c r="B16" s="19" t="s">
        <v>107</v>
      </c>
      <c r="C16" s="19" t="s">
        <v>108</v>
      </c>
      <c r="D16" s="19" t="s">
        <v>109</v>
      </c>
      <c r="E16" s="19" t="s">
        <v>110</v>
      </c>
      <c r="F16" s="23">
        <v>44639</v>
      </c>
      <c r="G16" s="23">
        <v>44641</v>
      </c>
      <c r="H16" s="21" t="s">
        <v>38</v>
      </c>
      <c r="I16" s="20"/>
      <c r="J16" s="24"/>
    </row>
    <row r="17" spans="1:10" x14ac:dyDescent="0.25">
      <c r="A17" s="19" t="s">
        <v>111</v>
      </c>
      <c r="B17" s="19" t="s">
        <v>112</v>
      </c>
      <c r="C17" s="19" t="s">
        <v>113</v>
      </c>
      <c r="D17" s="19" t="s">
        <v>114</v>
      </c>
      <c r="E17" s="19" t="s">
        <v>115</v>
      </c>
      <c r="F17" s="23">
        <v>44641</v>
      </c>
      <c r="G17" s="23">
        <v>44641</v>
      </c>
      <c r="H17" s="21" t="s">
        <v>38</v>
      </c>
      <c r="I17" s="20"/>
      <c r="J17" s="24"/>
    </row>
    <row r="18" spans="1:10" x14ac:dyDescent="0.25">
      <c r="A18" s="19" t="s">
        <v>116</v>
      </c>
      <c r="B18" s="19" t="s">
        <v>117</v>
      </c>
      <c r="C18" s="19" t="s">
        <v>83</v>
      </c>
      <c r="D18" s="19" t="s">
        <v>84</v>
      </c>
      <c r="E18" s="19" t="s">
        <v>118</v>
      </c>
      <c r="F18" s="23">
        <v>44641</v>
      </c>
      <c r="G18" s="23">
        <v>44641</v>
      </c>
      <c r="H18" s="21" t="s">
        <v>38</v>
      </c>
      <c r="I18" s="20"/>
      <c r="J18" s="24"/>
    </row>
    <row r="19" spans="1:10" x14ac:dyDescent="0.25">
      <c r="A19" s="19" t="s">
        <v>119</v>
      </c>
      <c r="B19" s="19" t="s">
        <v>120</v>
      </c>
      <c r="C19" s="19" t="s">
        <v>121</v>
      </c>
      <c r="D19" s="19" t="s">
        <v>122</v>
      </c>
      <c r="E19" s="19" t="s">
        <v>123</v>
      </c>
      <c r="F19" s="23">
        <v>44641</v>
      </c>
      <c r="G19" s="23">
        <v>44642</v>
      </c>
      <c r="H19" s="21" t="s">
        <v>45</v>
      </c>
      <c r="I19" s="20">
        <v>44671</v>
      </c>
      <c r="J19" s="24"/>
    </row>
    <row r="20" spans="1:10" x14ac:dyDescent="0.25">
      <c r="A20" s="19" t="s">
        <v>124</v>
      </c>
      <c r="B20" s="19" t="s">
        <v>125</v>
      </c>
      <c r="C20" s="19" t="s">
        <v>126</v>
      </c>
      <c r="D20" s="19" t="s">
        <v>127</v>
      </c>
      <c r="E20" s="19" t="s">
        <v>128</v>
      </c>
      <c r="F20" s="23">
        <v>44641</v>
      </c>
      <c r="G20" s="23">
        <v>44642</v>
      </c>
      <c r="H20" s="21" t="s">
        <v>38</v>
      </c>
      <c r="I20" s="20"/>
      <c r="J20" s="24"/>
    </row>
    <row r="21" spans="1:10" ht="15.75" customHeight="1" x14ac:dyDescent="0.25">
      <c r="A21" s="19" t="s">
        <v>129</v>
      </c>
      <c r="B21" s="19" t="s">
        <v>130</v>
      </c>
      <c r="C21" s="19" t="s">
        <v>131</v>
      </c>
      <c r="D21" s="19" t="s">
        <v>132</v>
      </c>
      <c r="E21" s="19" t="s">
        <v>133</v>
      </c>
      <c r="F21" s="23">
        <v>44641</v>
      </c>
      <c r="G21" s="23">
        <v>44642</v>
      </c>
      <c r="H21" s="21" t="s">
        <v>38</v>
      </c>
      <c r="I21" s="20"/>
      <c r="J21" s="24"/>
    </row>
    <row r="22" spans="1:10" ht="15.75" customHeight="1" x14ac:dyDescent="0.25">
      <c r="A22" s="19" t="s">
        <v>134</v>
      </c>
      <c r="B22" s="19" t="s">
        <v>135</v>
      </c>
      <c r="C22" s="19" t="s">
        <v>136</v>
      </c>
      <c r="D22" s="19" t="s">
        <v>137</v>
      </c>
      <c r="E22" s="19" t="s">
        <v>138</v>
      </c>
      <c r="F22" s="23">
        <v>44641</v>
      </c>
      <c r="G22" s="23">
        <v>44642</v>
      </c>
      <c r="H22" s="21" t="s">
        <v>38</v>
      </c>
      <c r="I22" s="20"/>
      <c r="J22" s="24"/>
    </row>
    <row r="23" spans="1:10" ht="15.75" customHeight="1" x14ac:dyDescent="0.25">
      <c r="A23" s="19" t="s">
        <v>139</v>
      </c>
      <c r="B23" s="19" t="s">
        <v>140</v>
      </c>
      <c r="C23" s="19" t="s">
        <v>141</v>
      </c>
      <c r="D23" s="19" t="s">
        <v>142</v>
      </c>
      <c r="E23" s="19" t="s">
        <v>143</v>
      </c>
      <c r="F23" s="23">
        <v>44642</v>
      </c>
      <c r="G23" s="23">
        <v>44643</v>
      </c>
      <c r="H23" s="21" t="s">
        <v>38</v>
      </c>
      <c r="I23" s="20"/>
      <c r="J23" s="24"/>
    </row>
    <row r="24" spans="1:10" ht="15.75" customHeight="1" x14ac:dyDescent="0.25">
      <c r="A24" s="19" t="s">
        <v>144</v>
      </c>
      <c r="B24" s="19" t="s">
        <v>145</v>
      </c>
      <c r="C24" s="19" t="s">
        <v>146</v>
      </c>
      <c r="D24" s="19" t="s">
        <v>147</v>
      </c>
      <c r="E24" s="19" t="s">
        <v>148</v>
      </c>
      <c r="F24" s="23">
        <v>44643</v>
      </c>
      <c r="G24" s="23">
        <v>44643</v>
      </c>
      <c r="H24" s="21" t="s">
        <v>38</v>
      </c>
      <c r="I24" s="20"/>
      <c r="J24" s="24"/>
    </row>
    <row r="25" spans="1:10" ht="15.75" customHeight="1" x14ac:dyDescent="0.25">
      <c r="A25" s="19" t="s">
        <v>149</v>
      </c>
      <c r="B25" s="19" t="s">
        <v>150</v>
      </c>
      <c r="C25" s="19" t="s">
        <v>151</v>
      </c>
      <c r="D25" s="19" t="s">
        <v>152</v>
      </c>
      <c r="E25" s="19" t="s">
        <v>153</v>
      </c>
      <c r="F25" s="23">
        <v>44643</v>
      </c>
      <c r="G25" s="23">
        <v>44643</v>
      </c>
      <c r="H25" s="21" t="s">
        <v>38</v>
      </c>
      <c r="I25" s="20"/>
      <c r="J25" s="24"/>
    </row>
    <row r="26" spans="1:10" ht="15.75" customHeight="1" x14ac:dyDescent="0.25">
      <c r="A26" s="19" t="s">
        <v>154</v>
      </c>
      <c r="B26" s="19" t="s">
        <v>155</v>
      </c>
      <c r="C26" s="19" t="s">
        <v>156</v>
      </c>
      <c r="D26" s="19" t="s">
        <v>157</v>
      </c>
      <c r="E26" s="19" t="s">
        <v>158</v>
      </c>
      <c r="F26" s="23">
        <v>44643</v>
      </c>
      <c r="G26" s="23">
        <v>44645</v>
      </c>
      <c r="H26" s="21" t="s">
        <v>38</v>
      </c>
      <c r="I26" s="20"/>
      <c r="J26" s="24"/>
    </row>
    <row r="27" spans="1:10" ht="15.75" customHeight="1" x14ac:dyDescent="0.25">
      <c r="A27" s="19" t="s">
        <v>159</v>
      </c>
      <c r="B27" s="19" t="s">
        <v>160</v>
      </c>
      <c r="C27" s="19" t="s">
        <v>161</v>
      </c>
      <c r="D27" s="19" t="s">
        <v>162</v>
      </c>
      <c r="E27" s="19" t="s">
        <v>163</v>
      </c>
      <c r="F27" s="23">
        <v>44643</v>
      </c>
      <c r="G27" s="23">
        <v>44645</v>
      </c>
      <c r="H27" s="21" t="s">
        <v>38</v>
      </c>
      <c r="I27" s="20"/>
      <c r="J27" s="24"/>
    </row>
    <row r="28" spans="1:10" ht="15.75" customHeight="1" x14ac:dyDescent="0.25">
      <c r="A28" s="19" t="s">
        <v>164</v>
      </c>
      <c r="B28" s="19" t="s">
        <v>165</v>
      </c>
      <c r="C28" s="19" t="s">
        <v>166</v>
      </c>
      <c r="D28" s="19" t="s">
        <v>167</v>
      </c>
      <c r="E28" s="19" t="s">
        <v>168</v>
      </c>
      <c r="F28" s="23">
        <v>44643</v>
      </c>
      <c r="G28" s="23">
        <v>44645</v>
      </c>
      <c r="H28" s="21" t="s">
        <v>38</v>
      </c>
      <c r="I28" s="20"/>
      <c r="J28" s="24"/>
    </row>
    <row r="29" spans="1:10" ht="15.75" customHeight="1" x14ac:dyDescent="0.25">
      <c r="A29" s="19" t="s">
        <v>169</v>
      </c>
      <c r="B29" s="19" t="s">
        <v>170</v>
      </c>
      <c r="C29" s="19" t="s">
        <v>171</v>
      </c>
      <c r="D29" s="19" t="s">
        <v>172</v>
      </c>
      <c r="E29" s="19" t="s">
        <v>173</v>
      </c>
      <c r="F29" s="23">
        <v>44643</v>
      </c>
      <c r="G29" s="23">
        <v>44645</v>
      </c>
      <c r="H29" s="21" t="s">
        <v>38</v>
      </c>
      <c r="I29" s="20"/>
      <c r="J29" s="24"/>
    </row>
    <row r="30" spans="1:10" ht="15.75" customHeight="1" x14ac:dyDescent="0.25">
      <c r="A30" s="19" t="s">
        <v>174</v>
      </c>
      <c r="B30" s="19" t="s">
        <v>175</v>
      </c>
      <c r="C30" s="19" t="s">
        <v>176</v>
      </c>
      <c r="D30" s="19" t="s">
        <v>177</v>
      </c>
      <c r="E30" s="19" t="s">
        <v>178</v>
      </c>
      <c r="F30" s="23">
        <v>44644</v>
      </c>
      <c r="G30" s="23">
        <v>44645</v>
      </c>
      <c r="H30" s="21" t="s">
        <v>45</v>
      </c>
      <c r="I30" s="20">
        <v>44673</v>
      </c>
      <c r="J30" s="24"/>
    </row>
    <row r="31" spans="1:10" ht="15.75" customHeight="1" x14ac:dyDescent="0.25">
      <c r="A31" s="19" t="s">
        <v>179</v>
      </c>
      <c r="B31" s="19" t="s">
        <v>180</v>
      </c>
      <c r="C31" s="19" t="s">
        <v>181</v>
      </c>
      <c r="D31" s="19" t="s">
        <v>182</v>
      </c>
      <c r="E31" s="19" t="s">
        <v>183</v>
      </c>
      <c r="F31" s="23">
        <v>44645</v>
      </c>
      <c r="G31" s="23">
        <v>44645</v>
      </c>
      <c r="H31" s="21" t="s">
        <v>38</v>
      </c>
      <c r="I31" s="20"/>
      <c r="J31" s="24"/>
    </row>
    <row r="32" spans="1:10" ht="15.75" customHeight="1" x14ac:dyDescent="0.25">
      <c r="A32" s="19" t="s">
        <v>184</v>
      </c>
      <c r="B32" s="19" t="s">
        <v>185</v>
      </c>
      <c r="C32" s="19" t="s">
        <v>186</v>
      </c>
      <c r="D32" s="19" t="s">
        <v>187</v>
      </c>
      <c r="E32" s="19" t="s">
        <v>188</v>
      </c>
      <c r="F32" s="23">
        <v>44645</v>
      </c>
      <c r="G32" s="23">
        <v>44648</v>
      </c>
      <c r="H32" s="21" t="s">
        <v>45</v>
      </c>
      <c r="I32" s="20">
        <v>44672</v>
      </c>
      <c r="J32" s="24"/>
    </row>
    <row r="33" spans="1:10" ht="15.75" customHeight="1" x14ac:dyDescent="0.25">
      <c r="A33" s="19" t="s">
        <v>189</v>
      </c>
      <c r="B33" s="19" t="s">
        <v>190</v>
      </c>
      <c r="C33" s="19" t="s">
        <v>191</v>
      </c>
      <c r="D33" s="19" t="s">
        <v>192</v>
      </c>
      <c r="E33" s="19" t="s">
        <v>193</v>
      </c>
      <c r="F33" s="23">
        <v>44648</v>
      </c>
      <c r="G33" s="23">
        <v>44649</v>
      </c>
      <c r="H33" s="21" t="s">
        <v>38</v>
      </c>
      <c r="I33" s="20"/>
      <c r="J33" s="24"/>
    </row>
    <row r="34" spans="1:10" ht="15.75" customHeight="1" x14ac:dyDescent="0.25">
      <c r="A34" s="19" t="s">
        <v>194</v>
      </c>
      <c r="B34" s="19" t="s">
        <v>195</v>
      </c>
      <c r="C34" s="19" t="s">
        <v>196</v>
      </c>
      <c r="D34" s="19" t="s">
        <v>197</v>
      </c>
      <c r="E34" s="19" t="s">
        <v>198</v>
      </c>
      <c r="F34" s="23">
        <v>44648</v>
      </c>
      <c r="G34" s="23">
        <v>44649</v>
      </c>
      <c r="H34" s="21" t="s">
        <v>38</v>
      </c>
      <c r="I34" s="20"/>
      <c r="J34" s="24"/>
    </row>
    <row r="35" spans="1:10" ht="15.75" customHeight="1" x14ac:dyDescent="0.25">
      <c r="A35" s="19" t="s">
        <v>199</v>
      </c>
      <c r="B35" s="19" t="s">
        <v>200</v>
      </c>
      <c r="C35" s="19" t="s">
        <v>201</v>
      </c>
      <c r="D35" s="19" t="s">
        <v>202</v>
      </c>
      <c r="E35" s="19" t="s">
        <v>203</v>
      </c>
      <c r="F35" s="23">
        <v>44648</v>
      </c>
      <c r="G35" s="23">
        <v>44649</v>
      </c>
      <c r="H35" s="21" t="s">
        <v>38</v>
      </c>
      <c r="I35" s="20"/>
      <c r="J35" s="24"/>
    </row>
    <row r="36" spans="1:10" ht="15.75" customHeight="1" x14ac:dyDescent="0.25">
      <c r="A36" s="19" t="s">
        <v>204</v>
      </c>
      <c r="B36" s="19" t="s">
        <v>205</v>
      </c>
      <c r="C36" s="19" t="s">
        <v>206</v>
      </c>
      <c r="D36" s="19" t="s">
        <v>207</v>
      </c>
      <c r="E36" s="19" t="s">
        <v>208</v>
      </c>
      <c r="F36" s="23">
        <v>44648</v>
      </c>
      <c r="G36" s="23">
        <v>44649</v>
      </c>
      <c r="H36" s="21" t="s">
        <v>38</v>
      </c>
      <c r="I36" s="20"/>
      <c r="J36" s="24"/>
    </row>
    <row r="37" spans="1:10" ht="15.75" customHeight="1" x14ac:dyDescent="0.25">
      <c r="A37" s="19" t="s">
        <v>209</v>
      </c>
      <c r="B37" s="19" t="s">
        <v>210</v>
      </c>
      <c r="C37" s="19" t="s">
        <v>211</v>
      </c>
      <c r="D37" s="19" t="s">
        <v>212</v>
      </c>
      <c r="E37" s="19" t="s">
        <v>213</v>
      </c>
      <c r="F37" s="23">
        <v>44648</v>
      </c>
      <c r="G37" s="23">
        <v>44649</v>
      </c>
      <c r="H37" s="21" t="s">
        <v>38</v>
      </c>
      <c r="I37" s="20"/>
      <c r="J37" s="24"/>
    </row>
    <row r="38" spans="1:10" ht="15.75" customHeight="1" x14ac:dyDescent="0.25">
      <c r="A38" s="19" t="s">
        <v>214</v>
      </c>
      <c r="B38" s="19" t="s">
        <v>215</v>
      </c>
      <c r="C38" s="19" t="s">
        <v>216</v>
      </c>
      <c r="D38" s="19" t="s">
        <v>217</v>
      </c>
      <c r="E38" s="19" t="s">
        <v>218</v>
      </c>
      <c r="F38" s="23">
        <v>44649</v>
      </c>
      <c r="G38" s="23">
        <v>44649</v>
      </c>
      <c r="H38" s="21" t="s">
        <v>38</v>
      </c>
      <c r="I38" s="20"/>
      <c r="J38" s="24"/>
    </row>
    <row r="39" spans="1:10" ht="15.75" customHeight="1" x14ac:dyDescent="0.25">
      <c r="A39" s="19" t="s">
        <v>219</v>
      </c>
      <c r="B39" s="19" t="s">
        <v>220</v>
      </c>
      <c r="C39" s="19" t="s">
        <v>221</v>
      </c>
      <c r="D39" s="19" t="s">
        <v>222</v>
      </c>
      <c r="E39" s="19" t="s">
        <v>223</v>
      </c>
      <c r="F39" s="23">
        <v>44649</v>
      </c>
      <c r="G39" s="23">
        <v>44649</v>
      </c>
      <c r="H39" s="21" t="s">
        <v>45</v>
      </c>
      <c r="I39" s="20">
        <v>44672</v>
      </c>
      <c r="J39" s="24"/>
    </row>
    <row r="40" spans="1:10" ht="15.75" customHeight="1" x14ac:dyDescent="0.25">
      <c r="A40" s="19" t="s">
        <v>224</v>
      </c>
      <c r="B40" s="19" t="s">
        <v>225</v>
      </c>
      <c r="C40" s="19" t="s">
        <v>226</v>
      </c>
      <c r="D40" s="19" t="s">
        <v>227</v>
      </c>
      <c r="E40" s="19" t="s">
        <v>228</v>
      </c>
      <c r="F40" s="23">
        <v>44649</v>
      </c>
      <c r="G40" s="23">
        <v>44650</v>
      </c>
      <c r="H40" s="21" t="s">
        <v>38</v>
      </c>
      <c r="I40" s="20"/>
      <c r="J40" s="24"/>
    </row>
    <row r="41" spans="1:10" ht="15.75" customHeight="1" x14ac:dyDescent="0.25">
      <c r="A41" s="19" t="s">
        <v>229</v>
      </c>
      <c r="B41" s="19" t="s">
        <v>230</v>
      </c>
      <c r="C41" s="19" t="s">
        <v>230</v>
      </c>
      <c r="D41" s="19" t="s">
        <v>231</v>
      </c>
      <c r="E41" s="19" t="s">
        <v>232</v>
      </c>
      <c r="F41" s="23">
        <v>44649</v>
      </c>
      <c r="G41" s="23">
        <v>44650</v>
      </c>
      <c r="H41" s="21" t="s">
        <v>45</v>
      </c>
      <c r="I41" s="20">
        <v>44671</v>
      </c>
      <c r="J41" s="24"/>
    </row>
    <row r="42" spans="1:10" ht="15.75" customHeight="1" x14ac:dyDescent="0.25">
      <c r="A42" s="19" t="s">
        <v>233</v>
      </c>
      <c r="B42" s="19" t="s">
        <v>234</v>
      </c>
      <c r="C42" s="19" t="s">
        <v>235</v>
      </c>
      <c r="D42" s="19" t="s">
        <v>236</v>
      </c>
      <c r="E42" s="19" t="s">
        <v>237</v>
      </c>
      <c r="F42" s="23">
        <v>44650</v>
      </c>
      <c r="G42" s="23">
        <v>44651</v>
      </c>
      <c r="H42" s="21" t="s">
        <v>38</v>
      </c>
      <c r="I42" s="20"/>
      <c r="J42" s="24"/>
    </row>
    <row r="43" spans="1:10" ht="15.75" customHeight="1" x14ac:dyDescent="0.25">
      <c r="A43" s="19" t="s">
        <v>238</v>
      </c>
      <c r="B43" s="19" t="s">
        <v>112</v>
      </c>
      <c r="C43" s="19" t="s">
        <v>239</v>
      </c>
      <c r="D43" s="19" t="s">
        <v>240</v>
      </c>
      <c r="E43" s="19" t="s">
        <v>241</v>
      </c>
      <c r="F43" s="23">
        <v>44650</v>
      </c>
      <c r="G43" s="23">
        <v>44651</v>
      </c>
      <c r="H43" s="21" t="s">
        <v>45</v>
      </c>
      <c r="I43" s="20">
        <v>44662</v>
      </c>
      <c r="J43" s="24"/>
    </row>
    <row r="44" spans="1:10" ht="15.75" customHeight="1" x14ac:dyDescent="0.25">
      <c r="A44" s="19" t="s">
        <v>242</v>
      </c>
      <c r="B44" s="19" t="s">
        <v>243</v>
      </c>
      <c r="C44" s="19" t="s">
        <v>244</v>
      </c>
      <c r="D44" s="19" t="s">
        <v>245</v>
      </c>
      <c r="E44" s="19" t="s">
        <v>246</v>
      </c>
      <c r="F44" s="23">
        <v>44650</v>
      </c>
      <c r="G44" s="23">
        <v>44651</v>
      </c>
      <c r="H44" s="21" t="s">
        <v>38</v>
      </c>
      <c r="I44" s="20"/>
      <c r="J44" s="24"/>
    </row>
    <row r="45" spans="1:10" ht="15.75" customHeight="1" x14ac:dyDescent="0.25">
      <c r="A45" s="19" t="s">
        <v>247</v>
      </c>
      <c r="B45" s="19" t="s">
        <v>248</v>
      </c>
      <c r="C45" s="19" t="s">
        <v>249</v>
      </c>
      <c r="D45" s="19" t="s">
        <v>250</v>
      </c>
      <c r="E45" s="19" t="s">
        <v>251</v>
      </c>
      <c r="F45" s="23">
        <v>44651</v>
      </c>
      <c r="G45" s="23">
        <v>44652</v>
      </c>
      <c r="H45" s="21" t="s">
        <v>38</v>
      </c>
      <c r="I45" s="20"/>
      <c r="J45" s="24"/>
    </row>
    <row r="46" spans="1:10" ht="17.25" customHeight="1" x14ac:dyDescent="0.25">
      <c r="A46" s="19" t="s">
        <v>252</v>
      </c>
      <c r="B46" s="19" t="s">
        <v>253</v>
      </c>
      <c r="C46" s="19" t="s">
        <v>254</v>
      </c>
      <c r="D46" s="19" t="s">
        <v>255</v>
      </c>
      <c r="E46" s="19" t="s">
        <v>256</v>
      </c>
      <c r="F46" s="20">
        <v>44651</v>
      </c>
      <c r="G46" s="20">
        <v>44652</v>
      </c>
      <c r="H46" s="21" t="s">
        <v>45</v>
      </c>
      <c r="I46" s="20">
        <v>44663</v>
      </c>
      <c r="J46" s="22" t="s">
        <v>39</v>
      </c>
    </row>
    <row r="47" spans="1:10" ht="15.75" customHeight="1" x14ac:dyDescent="0.25">
      <c r="A47" s="19" t="s">
        <v>257</v>
      </c>
      <c r="B47" s="19" t="s">
        <v>258</v>
      </c>
      <c r="C47" s="19" t="s">
        <v>259</v>
      </c>
      <c r="D47" s="19" t="s">
        <v>260</v>
      </c>
      <c r="E47" s="19" t="s">
        <v>261</v>
      </c>
      <c r="F47" s="23">
        <v>44651</v>
      </c>
      <c r="G47" s="23">
        <v>44652</v>
      </c>
      <c r="H47" s="21" t="s">
        <v>38</v>
      </c>
      <c r="I47" s="20"/>
      <c r="J47" s="24"/>
    </row>
    <row r="48" spans="1:10" ht="15.75" customHeight="1" x14ac:dyDescent="0.25">
      <c r="A48" s="19" t="s">
        <v>262</v>
      </c>
      <c r="B48" s="19" t="s">
        <v>263</v>
      </c>
      <c r="C48" s="19" t="s">
        <v>264</v>
      </c>
      <c r="D48" s="19" t="s">
        <v>265</v>
      </c>
      <c r="E48" s="19" t="s">
        <v>266</v>
      </c>
      <c r="F48" s="23">
        <v>44652</v>
      </c>
      <c r="G48" s="23">
        <v>44652</v>
      </c>
      <c r="H48" s="21" t="s">
        <v>38</v>
      </c>
      <c r="I48" s="20"/>
      <c r="J48" s="24"/>
    </row>
    <row r="49" spans="1:10" ht="15.75" customHeight="1" x14ac:dyDescent="0.25">
      <c r="A49" s="19" t="s">
        <v>267</v>
      </c>
      <c r="B49" s="19" t="s">
        <v>268</v>
      </c>
      <c r="C49" s="19" t="s">
        <v>269</v>
      </c>
      <c r="D49" s="19" t="s">
        <v>270</v>
      </c>
      <c r="E49" s="19" t="s">
        <v>271</v>
      </c>
      <c r="F49" s="23">
        <v>44655</v>
      </c>
      <c r="G49" s="23">
        <v>44655</v>
      </c>
      <c r="H49" s="21" t="s">
        <v>38</v>
      </c>
      <c r="I49" s="20"/>
      <c r="J49" s="24"/>
    </row>
    <row r="50" spans="1:10" ht="15.75" customHeight="1" x14ac:dyDescent="0.25">
      <c r="A50" s="19" t="s">
        <v>272</v>
      </c>
      <c r="B50" s="19" t="s">
        <v>273</v>
      </c>
      <c r="C50" s="19" t="s">
        <v>274</v>
      </c>
      <c r="D50" s="19" t="s">
        <v>275</v>
      </c>
      <c r="E50" s="19" t="s">
        <v>276</v>
      </c>
      <c r="F50" s="23">
        <v>44655</v>
      </c>
      <c r="G50" s="23">
        <v>44655</v>
      </c>
      <c r="H50" s="21" t="s">
        <v>38</v>
      </c>
      <c r="I50" s="20"/>
      <c r="J50" s="24"/>
    </row>
    <row r="51" spans="1:10" ht="15.75" customHeight="1" x14ac:dyDescent="0.25">
      <c r="A51" s="19" t="s">
        <v>277</v>
      </c>
      <c r="B51" s="19" t="s">
        <v>278</v>
      </c>
      <c r="C51" s="19" t="s">
        <v>279</v>
      </c>
      <c r="D51" s="19" t="s">
        <v>280</v>
      </c>
      <c r="E51" s="19" t="s">
        <v>281</v>
      </c>
      <c r="F51" s="23">
        <v>44655</v>
      </c>
      <c r="G51" s="23">
        <v>44656</v>
      </c>
      <c r="H51" s="21" t="s">
        <v>45</v>
      </c>
      <c r="I51" s="20">
        <v>44673</v>
      </c>
      <c r="J51" s="24"/>
    </row>
    <row r="52" spans="1:10" ht="15.75" customHeight="1" x14ac:dyDescent="0.25">
      <c r="A52" s="19" t="s">
        <v>282</v>
      </c>
      <c r="B52" s="19" t="s">
        <v>112</v>
      </c>
      <c r="C52" s="19" t="s">
        <v>239</v>
      </c>
      <c r="D52" s="19" t="s">
        <v>240</v>
      </c>
      <c r="E52" s="19" t="s">
        <v>283</v>
      </c>
      <c r="F52" s="23">
        <v>44655</v>
      </c>
      <c r="G52" s="23">
        <v>44656</v>
      </c>
      <c r="H52" s="21" t="s">
        <v>38</v>
      </c>
      <c r="I52" s="20"/>
      <c r="J52" s="24"/>
    </row>
    <row r="53" spans="1:10" ht="15.75" customHeight="1" x14ac:dyDescent="0.25">
      <c r="A53" s="19" t="s">
        <v>284</v>
      </c>
      <c r="B53" s="19" t="s">
        <v>285</v>
      </c>
      <c r="C53" s="19" t="s">
        <v>286</v>
      </c>
      <c r="D53" s="19" t="s">
        <v>287</v>
      </c>
      <c r="E53" s="19" t="s">
        <v>288</v>
      </c>
      <c r="F53" s="23">
        <v>44655</v>
      </c>
      <c r="G53" s="23">
        <v>44656</v>
      </c>
      <c r="H53" s="21" t="s">
        <v>45</v>
      </c>
      <c r="I53" s="20">
        <v>44673</v>
      </c>
      <c r="J53" s="24"/>
    </row>
    <row r="54" spans="1:10" ht="15.75" customHeight="1" x14ac:dyDescent="0.25">
      <c r="A54" s="19" t="s">
        <v>289</v>
      </c>
      <c r="B54" s="19" t="s">
        <v>41</v>
      </c>
      <c r="C54" s="19" t="s">
        <v>42</v>
      </c>
      <c r="D54" s="19" t="s">
        <v>43</v>
      </c>
      <c r="E54" s="19" t="s">
        <v>290</v>
      </c>
      <c r="F54" s="23">
        <v>44655</v>
      </c>
      <c r="G54" s="23">
        <v>44656</v>
      </c>
      <c r="H54" s="21" t="s">
        <v>38</v>
      </c>
      <c r="I54" s="20"/>
      <c r="J54" s="24"/>
    </row>
    <row r="55" spans="1:10" ht="15.75" customHeight="1" x14ac:dyDescent="0.25">
      <c r="A55" s="19" t="s">
        <v>291</v>
      </c>
      <c r="B55" s="19" t="s">
        <v>145</v>
      </c>
      <c r="C55" s="19" t="s">
        <v>292</v>
      </c>
      <c r="D55" s="19" t="s">
        <v>293</v>
      </c>
      <c r="E55" s="19" t="s">
        <v>294</v>
      </c>
      <c r="F55" s="20">
        <v>44655</v>
      </c>
      <c r="G55" s="20">
        <v>44656</v>
      </c>
      <c r="H55" s="21" t="s">
        <v>45</v>
      </c>
      <c r="I55" s="20">
        <v>44665</v>
      </c>
      <c r="J55" s="22" t="s">
        <v>295</v>
      </c>
    </row>
    <row r="56" spans="1:10" ht="15.75" customHeight="1" x14ac:dyDescent="0.25">
      <c r="A56" s="19" t="s">
        <v>296</v>
      </c>
      <c r="B56" s="19" t="s">
        <v>297</v>
      </c>
      <c r="C56" s="19" t="s">
        <v>298</v>
      </c>
      <c r="D56" s="19" t="s">
        <v>299</v>
      </c>
      <c r="E56" s="19" t="s">
        <v>300</v>
      </c>
      <c r="F56" s="23">
        <v>44655</v>
      </c>
      <c r="G56" s="23">
        <v>44656</v>
      </c>
      <c r="H56" s="21" t="s">
        <v>38</v>
      </c>
      <c r="I56" s="20"/>
      <c r="J56" s="24"/>
    </row>
    <row r="57" spans="1:10" ht="15.75" customHeight="1" x14ac:dyDescent="0.25">
      <c r="A57" s="19" t="s">
        <v>301</v>
      </c>
      <c r="B57" s="19" t="s">
        <v>302</v>
      </c>
      <c r="C57" s="19" t="s">
        <v>303</v>
      </c>
      <c r="D57" s="19" t="s">
        <v>304</v>
      </c>
      <c r="E57" s="19" t="s">
        <v>305</v>
      </c>
      <c r="F57" s="23">
        <v>44655</v>
      </c>
      <c r="G57" s="23">
        <v>44656</v>
      </c>
      <c r="H57" s="21" t="s">
        <v>38</v>
      </c>
      <c r="I57" s="20"/>
      <c r="J57" s="24"/>
    </row>
    <row r="58" spans="1:10" ht="15.75" customHeight="1" x14ac:dyDescent="0.25">
      <c r="A58" s="19" t="s">
        <v>306</v>
      </c>
      <c r="B58" s="19" t="s">
        <v>307</v>
      </c>
      <c r="C58" s="19" t="s">
        <v>308</v>
      </c>
      <c r="D58" s="19" t="s">
        <v>309</v>
      </c>
      <c r="E58" s="19" t="s">
        <v>310</v>
      </c>
      <c r="F58" s="23">
        <v>44655</v>
      </c>
      <c r="G58" s="23">
        <v>44656</v>
      </c>
      <c r="H58" s="21" t="s">
        <v>38</v>
      </c>
      <c r="I58" s="20"/>
      <c r="J58" s="24"/>
    </row>
    <row r="59" spans="1:10" ht="15.75" customHeight="1" x14ac:dyDescent="0.25">
      <c r="A59" s="19" t="s">
        <v>311</v>
      </c>
      <c r="B59" s="19" t="s">
        <v>312</v>
      </c>
      <c r="C59" s="19" t="s">
        <v>313</v>
      </c>
      <c r="D59" s="19" t="s">
        <v>314</v>
      </c>
      <c r="E59" s="19" t="s">
        <v>315</v>
      </c>
      <c r="F59" s="23">
        <v>44655</v>
      </c>
      <c r="G59" s="23">
        <v>44656</v>
      </c>
      <c r="H59" s="21" t="s">
        <v>38</v>
      </c>
      <c r="I59" s="20"/>
      <c r="J59" s="24"/>
    </row>
    <row r="60" spans="1:10" ht="15.75" customHeight="1" x14ac:dyDescent="0.25">
      <c r="A60" s="19" t="s">
        <v>316</v>
      </c>
      <c r="B60" s="19" t="s">
        <v>317</v>
      </c>
      <c r="C60" s="19" t="s">
        <v>318</v>
      </c>
      <c r="D60" s="19" t="s">
        <v>319</v>
      </c>
      <c r="E60" s="19" t="s">
        <v>320</v>
      </c>
      <c r="F60" s="23">
        <v>44655</v>
      </c>
      <c r="G60" s="23">
        <v>44656</v>
      </c>
      <c r="H60" s="21" t="s">
        <v>38</v>
      </c>
      <c r="I60" s="20"/>
      <c r="J60" s="24"/>
    </row>
    <row r="61" spans="1:10" ht="15.75" customHeight="1" x14ac:dyDescent="0.25">
      <c r="A61" s="19" t="s">
        <v>321</v>
      </c>
      <c r="B61" s="19" t="s">
        <v>322</v>
      </c>
      <c r="C61" s="19" t="s">
        <v>323</v>
      </c>
      <c r="D61" s="19" t="s">
        <v>324</v>
      </c>
      <c r="E61" s="19" t="s">
        <v>325</v>
      </c>
      <c r="F61" s="23">
        <v>44655</v>
      </c>
      <c r="G61" s="23">
        <v>44656</v>
      </c>
      <c r="H61" s="21" t="s">
        <v>38</v>
      </c>
      <c r="I61" s="20"/>
      <c r="J61" s="24"/>
    </row>
    <row r="62" spans="1:10" ht="15.75" customHeight="1" x14ac:dyDescent="0.25">
      <c r="A62" s="19" t="s">
        <v>326</v>
      </c>
      <c r="B62" s="19" t="s">
        <v>327</v>
      </c>
      <c r="C62" s="19" t="s">
        <v>328</v>
      </c>
      <c r="D62" s="19" t="s">
        <v>329</v>
      </c>
      <c r="E62" s="19" t="s">
        <v>330</v>
      </c>
      <c r="F62" s="23">
        <v>44655</v>
      </c>
      <c r="G62" s="23">
        <v>44656</v>
      </c>
      <c r="H62" s="21" t="s">
        <v>38</v>
      </c>
      <c r="I62" s="20"/>
      <c r="J62" s="24"/>
    </row>
    <row r="63" spans="1:10" ht="15.75" customHeight="1" x14ac:dyDescent="0.25">
      <c r="A63" s="19" t="s">
        <v>331</v>
      </c>
      <c r="B63" s="19" t="s">
        <v>332</v>
      </c>
      <c r="C63" s="19" t="s">
        <v>333</v>
      </c>
      <c r="D63" s="19" t="s">
        <v>334</v>
      </c>
      <c r="E63" s="19" t="s">
        <v>335</v>
      </c>
      <c r="F63" s="23">
        <v>44655</v>
      </c>
      <c r="G63" s="23">
        <v>44656</v>
      </c>
      <c r="H63" s="21" t="s">
        <v>38</v>
      </c>
      <c r="I63" s="20"/>
      <c r="J63" s="24"/>
    </row>
    <row r="64" spans="1:10" ht="15.75" customHeight="1" x14ac:dyDescent="0.25">
      <c r="A64" s="19" t="s">
        <v>336</v>
      </c>
      <c r="B64" s="19" t="s">
        <v>120</v>
      </c>
      <c r="C64" s="19" t="s">
        <v>337</v>
      </c>
      <c r="D64" s="19" t="s">
        <v>338</v>
      </c>
      <c r="E64" s="19" t="s">
        <v>339</v>
      </c>
      <c r="F64" s="23">
        <v>44655</v>
      </c>
      <c r="G64" s="23">
        <v>44656</v>
      </c>
      <c r="H64" s="21" t="s">
        <v>38</v>
      </c>
      <c r="I64" s="20"/>
      <c r="J64" s="24"/>
    </row>
    <row r="65" spans="1:10" ht="15.75" customHeight="1" x14ac:dyDescent="0.25">
      <c r="A65" s="19" t="s">
        <v>340</v>
      </c>
      <c r="B65" s="19" t="s">
        <v>341</v>
      </c>
      <c r="C65" s="19" t="s">
        <v>342</v>
      </c>
      <c r="D65" s="19" t="s">
        <v>343</v>
      </c>
      <c r="E65" s="19" t="s">
        <v>344</v>
      </c>
      <c r="F65" s="23">
        <v>44655</v>
      </c>
      <c r="G65" s="23">
        <v>44656</v>
      </c>
      <c r="H65" s="21" t="s">
        <v>38</v>
      </c>
      <c r="I65" s="20"/>
      <c r="J65" s="24"/>
    </row>
    <row r="66" spans="1:10" ht="15.75" customHeight="1" x14ac:dyDescent="0.25">
      <c r="A66" s="19" t="s">
        <v>345</v>
      </c>
      <c r="B66" s="19" t="s">
        <v>346</v>
      </c>
      <c r="C66" s="19" t="s">
        <v>347</v>
      </c>
      <c r="D66" s="19" t="s">
        <v>348</v>
      </c>
      <c r="E66" s="19" t="s">
        <v>349</v>
      </c>
      <c r="F66" s="23">
        <v>44656</v>
      </c>
      <c r="G66" s="23">
        <v>44656</v>
      </c>
      <c r="H66" s="21" t="s">
        <v>38</v>
      </c>
      <c r="I66" s="20"/>
      <c r="J66" s="24"/>
    </row>
    <row r="67" spans="1:10" ht="16.5" customHeight="1" x14ac:dyDescent="0.25">
      <c r="A67" s="19" t="s">
        <v>350</v>
      </c>
      <c r="B67" s="19" t="s">
        <v>351</v>
      </c>
      <c r="C67" s="19" t="s">
        <v>352</v>
      </c>
      <c r="D67" s="19" t="s">
        <v>353</v>
      </c>
      <c r="E67" s="19" t="s">
        <v>354</v>
      </c>
      <c r="F67" s="20">
        <v>44656</v>
      </c>
      <c r="G67" s="20">
        <v>44656</v>
      </c>
      <c r="H67" s="21" t="s">
        <v>38</v>
      </c>
      <c r="I67" s="20"/>
      <c r="J67" s="25" t="s">
        <v>39</v>
      </c>
    </row>
    <row r="68" spans="1:10" ht="15.75" customHeight="1" x14ac:dyDescent="0.25">
      <c r="A68" s="19" t="s">
        <v>355</v>
      </c>
      <c r="B68" s="19" t="s">
        <v>356</v>
      </c>
      <c r="C68" s="19" t="s">
        <v>357</v>
      </c>
      <c r="D68" s="19" t="s">
        <v>358</v>
      </c>
      <c r="E68" s="19" t="s">
        <v>359</v>
      </c>
      <c r="F68" s="23">
        <v>44656</v>
      </c>
      <c r="G68" s="23">
        <v>44656</v>
      </c>
      <c r="H68" s="21" t="s">
        <v>38</v>
      </c>
      <c r="I68" s="20"/>
      <c r="J68" s="24"/>
    </row>
    <row r="69" spans="1:10" ht="15.75" customHeight="1" x14ac:dyDescent="0.25">
      <c r="A69" s="19" t="s">
        <v>360</v>
      </c>
      <c r="B69" s="19" t="s">
        <v>361</v>
      </c>
      <c r="C69" s="19" t="s">
        <v>362</v>
      </c>
      <c r="D69" s="19" t="s">
        <v>363</v>
      </c>
      <c r="E69" s="19" t="s">
        <v>364</v>
      </c>
      <c r="F69" s="23">
        <v>44656</v>
      </c>
      <c r="G69" s="23">
        <v>44656</v>
      </c>
      <c r="H69" s="21" t="s">
        <v>45</v>
      </c>
      <c r="I69" s="20">
        <v>44672</v>
      </c>
      <c r="J69" s="24"/>
    </row>
    <row r="70" spans="1:10" ht="15.75" customHeight="1" x14ac:dyDescent="0.25">
      <c r="A70" s="19" t="s">
        <v>365</v>
      </c>
      <c r="B70" s="19" t="s">
        <v>366</v>
      </c>
      <c r="C70" s="19" t="s">
        <v>367</v>
      </c>
      <c r="D70" s="19" t="s">
        <v>368</v>
      </c>
      <c r="E70" s="19" t="s">
        <v>369</v>
      </c>
      <c r="F70" s="23">
        <v>44656</v>
      </c>
      <c r="G70" s="23">
        <v>44656</v>
      </c>
      <c r="H70" s="21" t="s">
        <v>45</v>
      </c>
      <c r="I70" s="20">
        <v>44672</v>
      </c>
      <c r="J70" s="24"/>
    </row>
    <row r="71" spans="1:10" ht="15.75" customHeight="1" x14ac:dyDescent="0.25">
      <c r="A71" s="19" t="s">
        <v>370</v>
      </c>
      <c r="B71" s="19" t="s">
        <v>371</v>
      </c>
      <c r="C71" s="19" t="s">
        <v>372</v>
      </c>
      <c r="D71" s="19" t="s">
        <v>373</v>
      </c>
      <c r="E71" s="19" t="s">
        <v>374</v>
      </c>
      <c r="F71" s="23">
        <v>44656</v>
      </c>
      <c r="G71" s="23">
        <v>44656</v>
      </c>
      <c r="H71" s="21" t="s">
        <v>45</v>
      </c>
      <c r="I71" s="20">
        <v>44672</v>
      </c>
      <c r="J71" s="24"/>
    </row>
    <row r="72" spans="1:10" ht="15.75" customHeight="1" x14ac:dyDescent="0.25">
      <c r="A72" s="19" t="s">
        <v>375</v>
      </c>
      <c r="B72" s="19" t="s">
        <v>376</v>
      </c>
      <c r="C72" s="19" t="s">
        <v>377</v>
      </c>
      <c r="D72" s="19" t="s">
        <v>378</v>
      </c>
      <c r="E72" s="19" t="s">
        <v>379</v>
      </c>
      <c r="F72" s="23">
        <v>44656</v>
      </c>
      <c r="G72" s="23">
        <v>44656</v>
      </c>
      <c r="H72" s="21" t="s">
        <v>38</v>
      </c>
      <c r="I72" s="20"/>
      <c r="J72" s="24"/>
    </row>
    <row r="73" spans="1:10" ht="15.75" customHeight="1" x14ac:dyDescent="0.25">
      <c r="A73" s="19" t="s">
        <v>380</v>
      </c>
      <c r="B73" s="19" t="s">
        <v>381</v>
      </c>
      <c r="C73" s="19" t="s">
        <v>382</v>
      </c>
      <c r="D73" s="19" t="s">
        <v>383</v>
      </c>
      <c r="E73" s="19" t="s">
        <v>384</v>
      </c>
      <c r="F73" s="23">
        <v>44656</v>
      </c>
      <c r="G73" s="23">
        <v>44656</v>
      </c>
      <c r="H73" s="21" t="s">
        <v>38</v>
      </c>
      <c r="I73" s="20"/>
      <c r="J73" s="24"/>
    </row>
    <row r="74" spans="1:10" ht="15.75" customHeight="1" x14ac:dyDescent="0.25">
      <c r="A74" s="19" t="s">
        <v>385</v>
      </c>
      <c r="B74" s="19" t="s">
        <v>386</v>
      </c>
      <c r="C74" s="19" t="s">
        <v>387</v>
      </c>
      <c r="D74" s="19" t="s">
        <v>388</v>
      </c>
      <c r="E74" s="19" t="s">
        <v>389</v>
      </c>
      <c r="F74" s="23">
        <v>44656</v>
      </c>
      <c r="G74" s="23">
        <v>44657</v>
      </c>
      <c r="H74" s="21" t="s">
        <v>45</v>
      </c>
      <c r="I74" s="20">
        <v>44673</v>
      </c>
      <c r="J74" s="26"/>
    </row>
    <row r="75" spans="1:10" ht="15.75" customHeight="1" x14ac:dyDescent="0.25">
      <c r="A75" s="19" t="s">
        <v>390</v>
      </c>
      <c r="B75" s="19" t="s">
        <v>386</v>
      </c>
      <c r="C75" s="19" t="s">
        <v>387</v>
      </c>
      <c r="D75" s="19" t="s">
        <v>391</v>
      </c>
      <c r="E75" s="19" t="s">
        <v>392</v>
      </c>
      <c r="F75" s="23">
        <v>44656</v>
      </c>
      <c r="G75" s="23">
        <v>44657</v>
      </c>
      <c r="H75" s="21" t="s">
        <v>45</v>
      </c>
      <c r="I75" s="20">
        <v>44673</v>
      </c>
      <c r="J75" s="26"/>
    </row>
    <row r="76" spans="1:10" ht="15.75" customHeight="1" x14ac:dyDescent="0.25">
      <c r="A76" s="19" t="s">
        <v>393</v>
      </c>
      <c r="B76" s="19" t="s">
        <v>317</v>
      </c>
      <c r="C76" s="19" t="s">
        <v>394</v>
      </c>
      <c r="D76" s="19" t="s">
        <v>395</v>
      </c>
      <c r="E76" s="19" t="s">
        <v>396</v>
      </c>
      <c r="F76" s="23">
        <v>44656</v>
      </c>
      <c r="G76" s="23">
        <v>44657</v>
      </c>
      <c r="H76" s="21" t="s">
        <v>38</v>
      </c>
      <c r="I76" s="20"/>
      <c r="J76" s="26"/>
    </row>
    <row r="77" spans="1:10" ht="15.75" customHeight="1" x14ac:dyDescent="0.25">
      <c r="A77" s="19" t="s">
        <v>397</v>
      </c>
      <c r="B77" s="19" t="s">
        <v>398</v>
      </c>
      <c r="C77" s="19" t="s">
        <v>399</v>
      </c>
      <c r="D77" s="19" t="s">
        <v>400</v>
      </c>
      <c r="E77" s="19" t="s">
        <v>401</v>
      </c>
      <c r="F77" s="23">
        <v>44656</v>
      </c>
      <c r="G77" s="23">
        <v>44657</v>
      </c>
      <c r="H77" s="21" t="s">
        <v>45</v>
      </c>
      <c r="I77" s="20">
        <v>44672</v>
      </c>
      <c r="J77" s="26"/>
    </row>
    <row r="78" spans="1:10" ht="15.75" customHeight="1" x14ac:dyDescent="0.25">
      <c r="A78" s="19" t="s">
        <v>402</v>
      </c>
      <c r="B78" s="19" t="s">
        <v>403</v>
      </c>
      <c r="C78" s="19" t="s">
        <v>404</v>
      </c>
      <c r="D78" s="19" t="s">
        <v>405</v>
      </c>
      <c r="E78" s="19" t="s">
        <v>406</v>
      </c>
      <c r="F78" s="23">
        <v>44656</v>
      </c>
      <c r="G78" s="23">
        <v>44657</v>
      </c>
      <c r="H78" s="21" t="s">
        <v>38</v>
      </c>
      <c r="I78" s="20"/>
      <c r="J78" s="26"/>
    </row>
    <row r="79" spans="1:10" ht="15.75" customHeight="1" x14ac:dyDescent="0.25">
      <c r="A79" s="19" t="s">
        <v>407</v>
      </c>
      <c r="B79" s="19" t="s">
        <v>408</v>
      </c>
      <c r="C79" s="19" t="s">
        <v>409</v>
      </c>
      <c r="D79" s="19" t="s">
        <v>410</v>
      </c>
      <c r="E79" s="19" t="s">
        <v>411</v>
      </c>
      <c r="F79" s="23">
        <v>44656</v>
      </c>
      <c r="G79" s="23">
        <v>44657</v>
      </c>
      <c r="H79" s="21" t="s">
        <v>38</v>
      </c>
      <c r="I79" s="20"/>
      <c r="J79" s="26"/>
    </row>
    <row r="80" spans="1:10" ht="15.75" customHeight="1" x14ac:dyDescent="0.25">
      <c r="A80" s="19" t="s">
        <v>412</v>
      </c>
      <c r="B80" s="19" t="s">
        <v>413</v>
      </c>
      <c r="C80" s="19" t="s">
        <v>414</v>
      </c>
      <c r="D80" s="19" t="s">
        <v>415</v>
      </c>
      <c r="E80" s="19" t="s">
        <v>416</v>
      </c>
      <c r="F80" s="23">
        <v>44656</v>
      </c>
      <c r="G80" s="23">
        <v>44657</v>
      </c>
      <c r="H80" s="21" t="s">
        <v>38</v>
      </c>
      <c r="I80" s="20"/>
      <c r="J80" s="26"/>
    </row>
    <row r="81" spans="1:10" ht="15.75" customHeight="1" x14ac:dyDescent="0.25">
      <c r="A81" s="19" t="s">
        <v>417</v>
      </c>
      <c r="B81" s="19" t="s">
        <v>418</v>
      </c>
      <c r="C81" s="19" t="s">
        <v>419</v>
      </c>
      <c r="D81" s="19" t="s">
        <v>420</v>
      </c>
      <c r="E81" s="19" t="s">
        <v>421</v>
      </c>
      <c r="F81" s="23">
        <v>44657</v>
      </c>
      <c r="G81" s="23">
        <v>44657</v>
      </c>
      <c r="H81" s="21" t="s">
        <v>45</v>
      </c>
      <c r="I81" s="20">
        <v>44672</v>
      </c>
      <c r="J81" s="26"/>
    </row>
    <row r="82" spans="1:10" ht="15.75" customHeight="1" x14ac:dyDescent="0.25">
      <c r="A82" s="19" t="s">
        <v>422</v>
      </c>
      <c r="B82" s="19" t="s">
        <v>423</v>
      </c>
      <c r="C82" s="19" t="s">
        <v>424</v>
      </c>
      <c r="D82" s="19" t="s">
        <v>425</v>
      </c>
      <c r="E82" s="19" t="s">
        <v>426</v>
      </c>
      <c r="F82" s="23">
        <v>44657</v>
      </c>
      <c r="G82" s="23">
        <v>44658</v>
      </c>
      <c r="H82" s="21" t="s">
        <v>45</v>
      </c>
      <c r="I82" s="20">
        <v>44673</v>
      </c>
      <c r="J82" s="26"/>
    </row>
    <row r="83" spans="1:10" ht="15.75" customHeight="1" x14ac:dyDescent="0.25">
      <c r="A83" s="19" t="s">
        <v>427</v>
      </c>
      <c r="B83" s="19" t="s">
        <v>428</v>
      </c>
      <c r="C83" s="19" t="s">
        <v>429</v>
      </c>
      <c r="D83" s="19" t="s">
        <v>430</v>
      </c>
      <c r="E83" s="19" t="s">
        <v>431</v>
      </c>
      <c r="F83" s="23">
        <v>44657</v>
      </c>
      <c r="G83" s="23">
        <v>44658</v>
      </c>
      <c r="H83" s="21" t="s">
        <v>38</v>
      </c>
      <c r="I83" s="20"/>
      <c r="J83" s="26"/>
    </row>
    <row r="84" spans="1:10" ht="15.75" customHeight="1" x14ac:dyDescent="0.25">
      <c r="A84" s="19" t="s">
        <v>432</v>
      </c>
      <c r="B84" s="19" t="s">
        <v>433</v>
      </c>
      <c r="C84" s="19" t="s">
        <v>434</v>
      </c>
      <c r="D84" s="19" t="s">
        <v>435</v>
      </c>
      <c r="E84" s="19" t="s">
        <v>436</v>
      </c>
      <c r="F84" s="23">
        <v>44658</v>
      </c>
      <c r="G84" s="23">
        <v>44658</v>
      </c>
      <c r="H84" s="21" t="s">
        <v>38</v>
      </c>
      <c r="I84" s="20"/>
      <c r="J84" s="26"/>
    </row>
    <row r="85" spans="1:10" ht="15.75" customHeight="1" x14ac:dyDescent="0.25">
      <c r="A85" s="19" t="s">
        <v>437</v>
      </c>
      <c r="B85" s="19" t="s">
        <v>438</v>
      </c>
      <c r="C85" s="19" t="s">
        <v>439</v>
      </c>
      <c r="D85" s="19" t="s">
        <v>440</v>
      </c>
      <c r="E85" s="19" t="s">
        <v>441</v>
      </c>
      <c r="F85" s="23">
        <v>44658</v>
      </c>
      <c r="G85" s="23">
        <v>44658</v>
      </c>
      <c r="H85" s="21" t="s">
        <v>38</v>
      </c>
      <c r="I85" s="20"/>
      <c r="J85" s="26"/>
    </row>
    <row r="86" spans="1:10" ht="15.75" customHeight="1" x14ac:dyDescent="0.25">
      <c r="A86" s="19" t="s">
        <v>442</v>
      </c>
      <c r="B86" s="19" t="s">
        <v>408</v>
      </c>
      <c r="C86" s="19" t="s">
        <v>443</v>
      </c>
      <c r="D86" s="19" t="s">
        <v>444</v>
      </c>
      <c r="E86" s="19" t="s">
        <v>445</v>
      </c>
      <c r="F86" s="23">
        <v>44658</v>
      </c>
      <c r="G86" s="23">
        <v>44658</v>
      </c>
      <c r="H86" s="21" t="s">
        <v>38</v>
      </c>
      <c r="I86" s="20"/>
      <c r="J86" s="26"/>
    </row>
    <row r="87" spans="1:10" ht="15.75" customHeight="1" x14ac:dyDescent="0.25">
      <c r="A87" s="19" t="s">
        <v>446</v>
      </c>
      <c r="B87" s="19" t="s">
        <v>447</v>
      </c>
      <c r="C87" s="19" t="s">
        <v>448</v>
      </c>
      <c r="D87" s="19" t="s">
        <v>449</v>
      </c>
      <c r="E87" s="19" t="s">
        <v>450</v>
      </c>
      <c r="F87" s="23">
        <v>44658</v>
      </c>
      <c r="G87" s="23">
        <v>44658</v>
      </c>
      <c r="H87" s="21" t="s">
        <v>38</v>
      </c>
      <c r="I87" s="20"/>
      <c r="J87" s="26"/>
    </row>
    <row r="88" spans="1:10" ht="15.75" customHeight="1" x14ac:dyDescent="0.25">
      <c r="A88" s="19" t="s">
        <v>451</v>
      </c>
      <c r="B88" s="19" t="s">
        <v>452</v>
      </c>
      <c r="C88" s="19" t="s">
        <v>453</v>
      </c>
      <c r="D88" s="19" t="s">
        <v>454</v>
      </c>
      <c r="E88" s="19" t="s">
        <v>455</v>
      </c>
      <c r="F88" s="23">
        <v>44658</v>
      </c>
      <c r="G88" s="23">
        <v>44658</v>
      </c>
      <c r="H88" s="21" t="s">
        <v>38</v>
      </c>
      <c r="I88" s="20"/>
      <c r="J88" s="26"/>
    </row>
    <row r="89" spans="1:10" ht="15.75" customHeight="1" x14ac:dyDescent="0.25">
      <c r="A89" s="19" t="s">
        <v>456</v>
      </c>
      <c r="B89" s="19" t="s">
        <v>457</v>
      </c>
      <c r="C89" s="19" t="s">
        <v>458</v>
      </c>
      <c r="D89" s="19" t="s">
        <v>459</v>
      </c>
      <c r="E89" s="19" t="s">
        <v>460</v>
      </c>
      <c r="F89" s="23">
        <v>44658</v>
      </c>
      <c r="G89" s="23">
        <v>44659</v>
      </c>
      <c r="H89" s="21" t="s">
        <v>38</v>
      </c>
      <c r="I89" s="20"/>
      <c r="J89" s="26"/>
    </row>
    <row r="90" spans="1:10" ht="15.75" customHeight="1" x14ac:dyDescent="0.25">
      <c r="A90" s="19" t="s">
        <v>461</v>
      </c>
      <c r="B90" s="19" t="s">
        <v>462</v>
      </c>
      <c r="C90" s="19" t="s">
        <v>463</v>
      </c>
      <c r="D90" s="19" t="s">
        <v>464</v>
      </c>
      <c r="E90" s="19" t="s">
        <v>465</v>
      </c>
      <c r="F90" s="23">
        <v>44659</v>
      </c>
      <c r="G90" s="23">
        <v>44659</v>
      </c>
      <c r="H90" s="21" t="s">
        <v>38</v>
      </c>
      <c r="I90" s="20"/>
      <c r="J90" s="26"/>
    </row>
    <row r="91" spans="1:10" ht="15" customHeight="1" x14ac:dyDescent="0.25">
      <c r="A91" s="19" t="s">
        <v>466</v>
      </c>
      <c r="B91" s="19" t="s">
        <v>467</v>
      </c>
      <c r="C91" s="19" t="s">
        <v>468</v>
      </c>
      <c r="D91" s="19" t="s">
        <v>469</v>
      </c>
      <c r="E91" s="19" t="s">
        <v>470</v>
      </c>
      <c r="F91" s="20">
        <v>44659</v>
      </c>
      <c r="G91" s="20">
        <v>44659</v>
      </c>
      <c r="H91" s="21" t="s">
        <v>45</v>
      </c>
      <c r="I91" s="20">
        <v>44673</v>
      </c>
      <c r="J91" s="27" t="s">
        <v>39</v>
      </c>
    </row>
    <row r="92" spans="1:10" ht="15.75" customHeight="1" x14ac:dyDescent="0.25">
      <c r="A92" s="19" t="s">
        <v>471</v>
      </c>
      <c r="B92" s="19" t="s">
        <v>472</v>
      </c>
      <c r="C92" s="19" t="s">
        <v>473</v>
      </c>
      <c r="D92" s="19" t="s">
        <v>474</v>
      </c>
      <c r="E92" s="19" t="s">
        <v>475</v>
      </c>
      <c r="F92" s="20">
        <v>44659</v>
      </c>
      <c r="G92" s="20">
        <v>44659</v>
      </c>
      <c r="H92" s="21" t="s">
        <v>38</v>
      </c>
      <c r="I92" s="20"/>
      <c r="J92" s="26"/>
    </row>
    <row r="93" spans="1:10" ht="15.75" customHeight="1" x14ac:dyDescent="0.25">
      <c r="A93" s="19" t="s">
        <v>476</v>
      </c>
      <c r="B93" s="19" t="s">
        <v>477</v>
      </c>
      <c r="C93" s="19" t="s">
        <v>478</v>
      </c>
      <c r="D93" s="19" t="s">
        <v>479</v>
      </c>
      <c r="E93" s="19" t="s">
        <v>480</v>
      </c>
      <c r="F93" s="23">
        <v>44661</v>
      </c>
      <c r="G93" s="23">
        <v>44662</v>
      </c>
      <c r="H93" s="21" t="s">
        <v>38</v>
      </c>
      <c r="I93" s="20"/>
      <c r="J93" s="26"/>
    </row>
    <row r="94" spans="1:10" ht="15.75" customHeight="1" x14ac:dyDescent="0.25">
      <c r="A94" s="19" t="s">
        <v>481</v>
      </c>
      <c r="B94" s="19" t="s">
        <v>482</v>
      </c>
      <c r="C94" s="19" t="s">
        <v>483</v>
      </c>
      <c r="D94" s="19" t="s">
        <v>484</v>
      </c>
      <c r="E94" s="19" t="s">
        <v>485</v>
      </c>
      <c r="F94" s="23">
        <v>44662</v>
      </c>
      <c r="G94" s="23">
        <v>44662</v>
      </c>
      <c r="H94" s="21" t="s">
        <v>38</v>
      </c>
      <c r="I94" s="20"/>
      <c r="J94" s="26"/>
    </row>
    <row r="95" spans="1:10" ht="15.75" customHeight="1" x14ac:dyDescent="0.25">
      <c r="A95" s="19" t="s">
        <v>486</v>
      </c>
      <c r="B95" s="19" t="s">
        <v>487</v>
      </c>
      <c r="C95" s="19" t="s">
        <v>488</v>
      </c>
      <c r="D95" s="19" t="s">
        <v>489</v>
      </c>
      <c r="E95" s="19" t="s">
        <v>490</v>
      </c>
      <c r="F95" s="23">
        <v>44662</v>
      </c>
      <c r="G95" s="23">
        <v>44662</v>
      </c>
      <c r="H95" s="21" t="s">
        <v>38</v>
      </c>
      <c r="I95" s="20"/>
      <c r="J95" s="26"/>
    </row>
    <row r="96" spans="1:10" ht="15.75" customHeight="1" x14ac:dyDescent="0.25">
      <c r="A96" s="19" t="s">
        <v>491</v>
      </c>
      <c r="B96" s="19" t="s">
        <v>492</v>
      </c>
      <c r="C96" s="19" t="s">
        <v>493</v>
      </c>
      <c r="D96" s="19" t="s">
        <v>494</v>
      </c>
      <c r="E96" s="19" t="s">
        <v>495</v>
      </c>
      <c r="F96" s="23">
        <v>44662</v>
      </c>
      <c r="G96" s="23">
        <v>44663</v>
      </c>
      <c r="H96" s="21" t="s">
        <v>45</v>
      </c>
      <c r="I96" s="20">
        <v>44671</v>
      </c>
      <c r="J96" s="26"/>
    </row>
    <row r="97" spans="1:10" ht="15.75" customHeight="1" x14ac:dyDescent="0.25">
      <c r="A97" s="19" t="s">
        <v>496</v>
      </c>
      <c r="B97" s="19" t="s">
        <v>332</v>
      </c>
      <c r="C97" s="19" t="s">
        <v>497</v>
      </c>
      <c r="D97" s="19" t="s">
        <v>498</v>
      </c>
      <c r="E97" s="19" t="s">
        <v>499</v>
      </c>
      <c r="F97" s="23">
        <v>44662</v>
      </c>
      <c r="G97" s="23">
        <v>44663</v>
      </c>
      <c r="H97" s="21" t="s">
        <v>45</v>
      </c>
      <c r="I97" s="20">
        <v>44673</v>
      </c>
      <c r="J97" s="26"/>
    </row>
    <row r="98" spans="1:10" ht="15.75" customHeight="1" x14ac:dyDescent="0.25">
      <c r="A98" s="19" t="s">
        <v>500</v>
      </c>
      <c r="B98" s="19" t="s">
        <v>501</v>
      </c>
      <c r="C98" s="19" t="s">
        <v>502</v>
      </c>
      <c r="D98" s="19" t="s">
        <v>503</v>
      </c>
      <c r="E98" s="19" t="s">
        <v>504</v>
      </c>
      <c r="F98" s="23">
        <v>44662</v>
      </c>
      <c r="G98" s="23">
        <v>44663</v>
      </c>
      <c r="H98" s="21" t="s">
        <v>38</v>
      </c>
      <c r="I98" s="20"/>
      <c r="J98" s="26"/>
    </row>
    <row r="99" spans="1:10" ht="15.75" customHeight="1" x14ac:dyDescent="0.25">
      <c r="A99" s="19" t="s">
        <v>505</v>
      </c>
      <c r="B99" s="19" t="s">
        <v>506</v>
      </c>
      <c r="C99" s="19" t="s">
        <v>507</v>
      </c>
      <c r="D99" s="19" t="s">
        <v>508</v>
      </c>
      <c r="E99" s="19" t="s">
        <v>509</v>
      </c>
      <c r="F99" s="23">
        <v>44663</v>
      </c>
      <c r="G99" s="23">
        <v>44663</v>
      </c>
      <c r="H99" s="21" t="s">
        <v>38</v>
      </c>
      <c r="I99" s="20"/>
      <c r="J99" s="26"/>
    </row>
    <row r="100" spans="1:10" ht="15.75" customHeight="1" x14ac:dyDescent="0.25">
      <c r="A100" s="19" t="s">
        <v>510</v>
      </c>
      <c r="B100" s="19" t="s">
        <v>511</v>
      </c>
      <c r="C100" s="19" t="s">
        <v>512</v>
      </c>
      <c r="D100" s="19" t="s">
        <v>513</v>
      </c>
      <c r="E100" s="19" t="s">
        <v>514</v>
      </c>
      <c r="F100" s="23">
        <v>44663</v>
      </c>
      <c r="G100" s="23">
        <v>44663</v>
      </c>
      <c r="H100" s="21" t="s">
        <v>38</v>
      </c>
      <c r="I100" s="20"/>
      <c r="J100" s="26"/>
    </row>
    <row r="101" spans="1:10" ht="15.75" customHeight="1" x14ac:dyDescent="0.25">
      <c r="A101" s="19" t="s">
        <v>515</v>
      </c>
      <c r="B101" s="19" t="s">
        <v>145</v>
      </c>
      <c r="C101" s="19" t="s">
        <v>516</v>
      </c>
      <c r="D101" s="19" t="s">
        <v>517</v>
      </c>
      <c r="E101" s="19" t="s">
        <v>518</v>
      </c>
      <c r="F101" s="23">
        <v>44663</v>
      </c>
      <c r="G101" s="23">
        <v>44663</v>
      </c>
      <c r="H101" s="21" t="s">
        <v>45</v>
      </c>
      <c r="I101" s="20">
        <v>44673</v>
      </c>
      <c r="J101" s="26"/>
    </row>
    <row r="102" spans="1:10" ht="15.75" customHeight="1" x14ac:dyDescent="0.25">
      <c r="A102" s="19" t="s">
        <v>519</v>
      </c>
      <c r="B102" s="19" t="s">
        <v>511</v>
      </c>
      <c r="C102" s="19" t="s">
        <v>512</v>
      </c>
      <c r="D102" s="19" t="s">
        <v>513</v>
      </c>
      <c r="E102" s="19" t="s">
        <v>520</v>
      </c>
      <c r="F102" s="23">
        <v>44663</v>
      </c>
      <c r="G102" s="23">
        <v>44664</v>
      </c>
      <c r="H102" s="21" t="s">
        <v>38</v>
      </c>
      <c r="I102" s="20"/>
      <c r="J102" s="26"/>
    </row>
    <row r="103" spans="1:10" ht="15.75" customHeight="1" x14ac:dyDescent="0.25">
      <c r="A103" s="19" t="s">
        <v>521</v>
      </c>
      <c r="B103" s="19" t="s">
        <v>522</v>
      </c>
      <c r="C103" s="19" t="s">
        <v>523</v>
      </c>
      <c r="D103" s="19" t="s">
        <v>524</v>
      </c>
      <c r="E103" s="19" t="s">
        <v>525</v>
      </c>
      <c r="F103" s="23">
        <v>44663</v>
      </c>
      <c r="G103" s="23">
        <v>44664</v>
      </c>
      <c r="H103" s="21" t="s">
        <v>45</v>
      </c>
      <c r="I103" s="20">
        <v>44670</v>
      </c>
      <c r="J103" s="26"/>
    </row>
    <row r="104" spans="1:10" ht="15.75" customHeight="1" x14ac:dyDescent="0.25">
      <c r="A104" s="19" t="s">
        <v>526</v>
      </c>
      <c r="B104" s="19" t="s">
        <v>527</v>
      </c>
      <c r="C104" s="19" t="s">
        <v>528</v>
      </c>
      <c r="D104" s="19" t="s">
        <v>529</v>
      </c>
      <c r="E104" s="19" t="s">
        <v>530</v>
      </c>
      <c r="F104" s="23">
        <v>44663</v>
      </c>
      <c r="G104" s="23">
        <v>44664</v>
      </c>
      <c r="H104" s="21" t="s">
        <v>38</v>
      </c>
      <c r="I104" s="20"/>
      <c r="J104" s="26"/>
    </row>
    <row r="105" spans="1:10" ht="15.75" customHeight="1" x14ac:dyDescent="0.25">
      <c r="A105" s="19" t="s">
        <v>531</v>
      </c>
      <c r="B105" s="19" t="s">
        <v>532</v>
      </c>
      <c r="C105" s="19" t="s">
        <v>533</v>
      </c>
      <c r="D105" s="19" t="s">
        <v>534</v>
      </c>
      <c r="E105" s="19" t="s">
        <v>535</v>
      </c>
      <c r="F105" s="23">
        <v>44663</v>
      </c>
      <c r="G105" s="23">
        <v>44664</v>
      </c>
      <c r="H105" s="21" t="s">
        <v>45</v>
      </c>
      <c r="I105" s="20">
        <v>44672</v>
      </c>
      <c r="J105" s="26"/>
    </row>
    <row r="106" spans="1:10" ht="15.75" customHeight="1" x14ac:dyDescent="0.25">
      <c r="A106" s="19" t="s">
        <v>536</v>
      </c>
      <c r="B106" s="19" t="s">
        <v>537</v>
      </c>
      <c r="C106" s="19" t="s">
        <v>538</v>
      </c>
      <c r="D106" s="19" t="s">
        <v>539</v>
      </c>
      <c r="E106" s="19" t="s">
        <v>540</v>
      </c>
      <c r="F106" s="23">
        <v>44664</v>
      </c>
      <c r="G106" s="23">
        <v>44664</v>
      </c>
      <c r="H106" s="21" t="s">
        <v>38</v>
      </c>
      <c r="I106" s="20"/>
      <c r="J106" s="26"/>
    </row>
    <row r="107" spans="1:10" ht="15.75" customHeight="1" x14ac:dyDescent="0.25">
      <c r="A107" s="19" t="s">
        <v>541</v>
      </c>
      <c r="B107" s="19" t="s">
        <v>297</v>
      </c>
      <c r="C107" s="19" t="s">
        <v>298</v>
      </c>
      <c r="D107" s="19" t="s">
        <v>299</v>
      </c>
      <c r="E107" s="19" t="s">
        <v>542</v>
      </c>
      <c r="F107" s="23">
        <v>44664</v>
      </c>
      <c r="G107" s="23">
        <v>44664</v>
      </c>
      <c r="H107" s="21" t="s">
        <v>38</v>
      </c>
      <c r="I107" s="20"/>
      <c r="J107" s="26"/>
    </row>
    <row r="108" spans="1:10" ht="15.75" customHeight="1" x14ac:dyDescent="0.25">
      <c r="A108" s="19" t="s">
        <v>543</v>
      </c>
      <c r="B108" s="19" t="s">
        <v>544</v>
      </c>
      <c r="C108" s="19" t="s">
        <v>545</v>
      </c>
      <c r="D108" s="19" t="s">
        <v>546</v>
      </c>
      <c r="E108" s="19" t="s">
        <v>547</v>
      </c>
      <c r="F108" s="23">
        <v>44664</v>
      </c>
      <c r="G108" s="23">
        <v>44664</v>
      </c>
      <c r="H108" s="21" t="s">
        <v>38</v>
      </c>
      <c r="I108" s="20"/>
      <c r="J108" s="26"/>
    </row>
    <row r="109" spans="1:10" ht="15.75" customHeight="1" x14ac:dyDescent="0.25">
      <c r="A109" s="19" t="s">
        <v>548</v>
      </c>
      <c r="B109" s="19" t="s">
        <v>549</v>
      </c>
      <c r="C109" s="19" t="s">
        <v>550</v>
      </c>
      <c r="D109" s="19" t="s">
        <v>551</v>
      </c>
      <c r="E109" s="19" t="s">
        <v>552</v>
      </c>
      <c r="F109" s="23">
        <v>44664</v>
      </c>
      <c r="G109" s="23">
        <v>44669</v>
      </c>
      <c r="H109" s="21" t="s">
        <v>45</v>
      </c>
      <c r="I109" s="20">
        <v>44671</v>
      </c>
      <c r="J109" s="26"/>
    </row>
    <row r="110" spans="1:10" ht="15.75" customHeight="1" x14ac:dyDescent="0.25">
      <c r="A110" s="19" t="s">
        <v>553</v>
      </c>
      <c r="B110" s="19" t="s">
        <v>554</v>
      </c>
      <c r="C110" s="19" t="s">
        <v>555</v>
      </c>
      <c r="D110" s="19" t="s">
        <v>556</v>
      </c>
      <c r="E110" s="19" t="s">
        <v>557</v>
      </c>
      <c r="F110" s="23">
        <v>44664</v>
      </c>
      <c r="G110" s="23">
        <v>44669</v>
      </c>
      <c r="H110" s="21" t="s">
        <v>45</v>
      </c>
      <c r="I110" s="20">
        <v>44673</v>
      </c>
      <c r="J110" s="26"/>
    </row>
    <row r="111" spans="1:10" ht="15.75" customHeight="1" x14ac:dyDescent="0.25">
      <c r="A111" s="19" t="s">
        <v>558</v>
      </c>
      <c r="B111" s="19" t="s">
        <v>559</v>
      </c>
      <c r="C111" s="19" t="s">
        <v>560</v>
      </c>
      <c r="D111" s="19" t="s">
        <v>561</v>
      </c>
      <c r="E111" s="19" t="s">
        <v>562</v>
      </c>
      <c r="F111" s="23">
        <v>44664</v>
      </c>
      <c r="G111" s="23">
        <v>44669</v>
      </c>
      <c r="H111" s="21" t="s">
        <v>45</v>
      </c>
      <c r="I111" s="20">
        <v>44673</v>
      </c>
      <c r="J111" s="26"/>
    </row>
    <row r="112" spans="1:10" ht="15.75" customHeight="1" x14ac:dyDescent="0.25">
      <c r="A112" s="19" t="s">
        <v>563</v>
      </c>
      <c r="B112" s="19" t="s">
        <v>564</v>
      </c>
      <c r="C112" s="19" t="s">
        <v>565</v>
      </c>
      <c r="D112" s="19" t="s">
        <v>566</v>
      </c>
      <c r="E112" s="19" t="s">
        <v>567</v>
      </c>
      <c r="F112" s="23">
        <v>44664</v>
      </c>
      <c r="G112" s="23">
        <v>44669</v>
      </c>
      <c r="H112" s="21" t="s">
        <v>38</v>
      </c>
      <c r="I112" s="20"/>
      <c r="J112" s="26"/>
    </row>
    <row r="113" spans="1:10" ht="15.75" customHeight="1" x14ac:dyDescent="0.25">
      <c r="A113" s="19" t="s">
        <v>568</v>
      </c>
      <c r="B113" s="19" t="s">
        <v>77</v>
      </c>
      <c r="C113" s="19" t="s">
        <v>569</v>
      </c>
      <c r="D113" s="19" t="s">
        <v>570</v>
      </c>
      <c r="E113" s="19" t="s">
        <v>571</v>
      </c>
      <c r="F113" s="23">
        <v>44664</v>
      </c>
      <c r="G113" s="23">
        <v>44669</v>
      </c>
      <c r="H113" s="21" t="s">
        <v>45</v>
      </c>
      <c r="I113" s="20">
        <v>44672</v>
      </c>
      <c r="J113" s="26"/>
    </row>
    <row r="114" spans="1:10" ht="15.75" customHeight="1" x14ac:dyDescent="0.25">
      <c r="A114" s="19" t="s">
        <v>572</v>
      </c>
      <c r="B114" s="19" t="s">
        <v>573</v>
      </c>
      <c r="C114" s="19" t="s">
        <v>574</v>
      </c>
      <c r="D114" s="19" t="s">
        <v>575</v>
      </c>
      <c r="E114" s="19" t="s">
        <v>576</v>
      </c>
      <c r="F114" s="23">
        <v>44664</v>
      </c>
      <c r="G114" s="23">
        <v>44669</v>
      </c>
      <c r="H114" s="21" t="s">
        <v>38</v>
      </c>
      <c r="I114" s="20"/>
      <c r="J114" s="26"/>
    </row>
    <row r="115" spans="1:10" ht="15.75" customHeight="1" x14ac:dyDescent="0.25">
      <c r="A115" s="19" t="s">
        <v>577</v>
      </c>
      <c r="B115" s="19" t="s">
        <v>180</v>
      </c>
      <c r="C115" s="19" t="s">
        <v>181</v>
      </c>
      <c r="D115" s="19" t="s">
        <v>578</v>
      </c>
      <c r="E115" s="19" t="s">
        <v>579</v>
      </c>
      <c r="F115" s="23">
        <v>44665</v>
      </c>
      <c r="G115" s="23">
        <v>44669</v>
      </c>
      <c r="H115" s="21" t="s">
        <v>38</v>
      </c>
      <c r="I115" s="20"/>
      <c r="J115" s="26"/>
    </row>
    <row r="116" spans="1:10" ht="15.75" customHeight="1" x14ac:dyDescent="0.25">
      <c r="A116" s="19" t="s">
        <v>580</v>
      </c>
      <c r="B116" s="19" t="s">
        <v>581</v>
      </c>
      <c r="C116" s="19" t="s">
        <v>582</v>
      </c>
      <c r="D116" s="19" t="s">
        <v>583</v>
      </c>
      <c r="E116" s="19" t="s">
        <v>584</v>
      </c>
      <c r="F116" s="23">
        <v>44666</v>
      </c>
      <c r="G116" s="23">
        <v>44669</v>
      </c>
      <c r="H116" s="21" t="s">
        <v>45</v>
      </c>
      <c r="I116" s="20">
        <v>44672</v>
      </c>
      <c r="J116" s="26"/>
    </row>
    <row r="117" spans="1:10" ht="15.75" customHeight="1" x14ac:dyDescent="0.25">
      <c r="A117" s="19" t="s">
        <v>585</v>
      </c>
      <c r="B117" s="19" t="s">
        <v>586</v>
      </c>
      <c r="C117" s="19" t="s">
        <v>587</v>
      </c>
      <c r="D117" s="19" t="s">
        <v>588</v>
      </c>
      <c r="E117" s="19" t="s">
        <v>589</v>
      </c>
      <c r="F117" s="23">
        <v>44666</v>
      </c>
      <c r="G117" s="23">
        <v>44669</v>
      </c>
      <c r="H117" s="21" t="s">
        <v>45</v>
      </c>
      <c r="I117" s="20">
        <v>44672</v>
      </c>
      <c r="J117" s="26"/>
    </row>
    <row r="118" spans="1:10" ht="15.75" customHeight="1" x14ac:dyDescent="0.25">
      <c r="A118" s="19" t="s">
        <v>590</v>
      </c>
      <c r="B118" s="19" t="s">
        <v>591</v>
      </c>
      <c r="C118" s="19" t="s">
        <v>592</v>
      </c>
      <c r="D118" s="19" t="s">
        <v>593</v>
      </c>
      <c r="E118" s="19" t="s">
        <v>594</v>
      </c>
      <c r="F118" s="23">
        <v>44666</v>
      </c>
      <c r="G118" s="23">
        <v>44669</v>
      </c>
      <c r="H118" s="21" t="s">
        <v>38</v>
      </c>
      <c r="I118" s="20"/>
      <c r="J118" s="26"/>
    </row>
    <row r="119" spans="1:10" ht="15.75" customHeight="1" x14ac:dyDescent="0.25">
      <c r="A119" s="19" t="s">
        <v>595</v>
      </c>
      <c r="B119" s="19" t="s">
        <v>596</v>
      </c>
      <c r="C119" s="19" t="s">
        <v>597</v>
      </c>
      <c r="D119" s="19" t="s">
        <v>598</v>
      </c>
      <c r="E119" s="19" t="s">
        <v>599</v>
      </c>
      <c r="F119" s="23">
        <v>44667</v>
      </c>
      <c r="G119" s="23">
        <v>44669</v>
      </c>
      <c r="H119" s="21" t="s">
        <v>38</v>
      </c>
      <c r="I119" s="20"/>
      <c r="J119" s="26"/>
    </row>
    <row r="120" spans="1:10" ht="15.75" customHeight="1" x14ac:dyDescent="0.25">
      <c r="A120" s="19" t="s">
        <v>600</v>
      </c>
      <c r="B120" s="19" t="s">
        <v>601</v>
      </c>
      <c r="C120" s="19" t="s">
        <v>602</v>
      </c>
      <c r="D120" s="19" t="s">
        <v>603</v>
      </c>
      <c r="E120" s="19" t="s">
        <v>604</v>
      </c>
      <c r="F120" s="23">
        <v>44668</v>
      </c>
      <c r="G120" s="23">
        <v>44669</v>
      </c>
      <c r="H120" s="21" t="s">
        <v>38</v>
      </c>
      <c r="I120" s="20"/>
      <c r="J120" s="26"/>
    </row>
    <row r="121" spans="1:10" ht="15.75" customHeight="1" x14ac:dyDescent="0.25">
      <c r="A121" s="19" t="s">
        <v>605</v>
      </c>
      <c r="B121" s="19" t="s">
        <v>606</v>
      </c>
      <c r="C121" s="19" t="s">
        <v>607</v>
      </c>
      <c r="D121" s="19" t="s">
        <v>608</v>
      </c>
      <c r="E121" s="19" t="s">
        <v>609</v>
      </c>
      <c r="F121" s="23">
        <v>44669</v>
      </c>
      <c r="G121" s="23">
        <v>44669</v>
      </c>
      <c r="H121" s="21" t="s">
        <v>45</v>
      </c>
      <c r="I121" s="20">
        <v>44672</v>
      </c>
      <c r="J121" s="20"/>
    </row>
    <row r="122" spans="1:10" ht="15.75" customHeight="1" x14ac:dyDescent="0.25">
      <c r="A122" s="19" t="s">
        <v>610</v>
      </c>
      <c r="B122" s="19" t="s">
        <v>611</v>
      </c>
      <c r="C122" s="19" t="s">
        <v>612</v>
      </c>
      <c r="D122" s="19" t="s">
        <v>613</v>
      </c>
      <c r="E122" s="19" t="s">
        <v>614</v>
      </c>
      <c r="F122" s="23">
        <v>44669</v>
      </c>
      <c r="G122" s="23">
        <v>44669</v>
      </c>
      <c r="H122" s="21" t="s">
        <v>45</v>
      </c>
      <c r="I122" s="20">
        <v>44673</v>
      </c>
      <c r="J122" s="20"/>
    </row>
    <row r="123" spans="1:10" ht="15.75" customHeight="1" x14ac:dyDescent="0.25">
      <c r="A123" s="19" t="s">
        <v>615</v>
      </c>
      <c r="B123" s="19" t="s">
        <v>616</v>
      </c>
      <c r="C123" s="19" t="s">
        <v>617</v>
      </c>
      <c r="D123" s="19" t="s">
        <v>618</v>
      </c>
      <c r="E123" s="19" t="s">
        <v>619</v>
      </c>
      <c r="F123" s="23">
        <v>44669</v>
      </c>
      <c r="G123" s="23">
        <v>44669</v>
      </c>
      <c r="H123" s="21" t="s">
        <v>45</v>
      </c>
      <c r="I123" s="20">
        <v>44672</v>
      </c>
      <c r="J123" s="20"/>
    </row>
    <row r="124" spans="1:10" ht="15.75" customHeight="1" x14ac:dyDescent="0.25">
      <c r="A124" s="19" t="s">
        <v>620</v>
      </c>
      <c r="B124" s="19" t="s">
        <v>428</v>
      </c>
      <c r="C124" s="19" t="s">
        <v>621</v>
      </c>
      <c r="D124" s="19" t="s">
        <v>622</v>
      </c>
      <c r="E124" s="19" t="s">
        <v>623</v>
      </c>
      <c r="F124" s="23">
        <v>44669</v>
      </c>
      <c r="G124" s="23">
        <v>44670</v>
      </c>
      <c r="H124" s="21" t="s">
        <v>38</v>
      </c>
      <c r="I124" s="20"/>
      <c r="J124" s="20"/>
    </row>
    <row r="125" spans="1:10" ht="15.75" customHeight="1" x14ac:dyDescent="0.25">
      <c r="A125" s="19" t="s">
        <v>624</v>
      </c>
      <c r="B125" s="19" t="s">
        <v>371</v>
      </c>
      <c r="C125" s="19" t="s">
        <v>372</v>
      </c>
      <c r="D125" s="19" t="s">
        <v>373</v>
      </c>
      <c r="E125" s="19" t="s">
        <v>625</v>
      </c>
      <c r="F125" s="23">
        <v>44669</v>
      </c>
      <c r="G125" s="23">
        <v>44670</v>
      </c>
      <c r="H125" s="21" t="s">
        <v>38</v>
      </c>
      <c r="I125" s="20"/>
      <c r="J125" s="20"/>
    </row>
    <row r="126" spans="1:10" ht="15.75" customHeight="1" x14ac:dyDescent="0.25">
      <c r="A126" s="19" t="s">
        <v>626</v>
      </c>
      <c r="B126" s="19" t="s">
        <v>627</v>
      </c>
      <c r="C126" s="19" t="s">
        <v>628</v>
      </c>
      <c r="D126" s="19" t="s">
        <v>629</v>
      </c>
      <c r="E126" s="19" t="s">
        <v>630</v>
      </c>
      <c r="F126" s="23">
        <v>44669</v>
      </c>
      <c r="G126" s="23">
        <v>44670</v>
      </c>
      <c r="H126" s="21" t="s">
        <v>38</v>
      </c>
      <c r="I126" s="20"/>
      <c r="J126" s="20"/>
    </row>
    <row r="127" spans="1:10" ht="15.75" customHeight="1" x14ac:dyDescent="0.25">
      <c r="A127" s="19" t="s">
        <v>631</v>
      </c>
      <c r="B127" s="19" t="s">
        <v>632</v>
      </c>
      <c r="C127" s="19" t="s">
        <v>633</v>
      </c>
      <c r="D127" s="19" t="s">
        <v>634</v>
      </c>
      <c r="E127" s="19" t="s">
        <v>635</v>
      </c>
      <c r="F127" s="23">
        <v>44669</v>
      </c>
      <c r="G127" s="23">
        <v>44670</v>
      </c>
      <c r="H127" s="21" t="s">
        <v>38</v>
      </c>
      <c r="I127" s="20"/>
      <c r="J127" s="20"/>
    </row>
    <row r="128" spans="1:10" ht="15.75" customHeight="1" x14ac:dyDescent="0.25">
      <c r="A128" s="19" t="s">
        <v>636</v>
      </c>
      <c r="B128" s="19" t="s">
        <v>637</v>
      </c>
      <c r="C128" s="19" t="s">
        <v>638</v>
      </c>
      <c r="D128" s="19" t="s">
        <v>639</v>
      </c>
      <c r="E128" s="19" t="s">
        <v>640</v>
      </c>
      <c r="F128" s="23">
        <v>44670</v>
      </c>
      <c r="G128" s="23">
        <v>44670</v>
      </c>
      <c r="H128" s="21" t="s">
        <v>45</v>
      </c>
      <c r="I128" s="20">
        <v>44673</v>
      </c>
      <c r="J128" s="20"/>
    </row>
    <row r="129" spans="1:10" ht="15.75" customHeight="1" x14ac:dyDescent="0.25">
      <c r="A129" s="19" t="s">
        <v>641</v>
      </c>
      <c r="B129" s="19" t="s">
        <v>642</v>
      </c>
      <c r="C129" s="19" t="s">
        <v>643</v>
      </c>
      <c r="D129" s="19" t="s">
        <v>644</v>
      </c>
      <c r="E129" s="19" t="s">
        <v>645</v>
      </c>
      <c r="F129" s="23">
        <v>44670</v>
      </c>
      <c r="G129" s="23">
        <v>44670</v>
      </c>
      <c r="H129" s="21" t="s">
        <v>38</v>
      </c>
      <c r="I129" s="20"/>
      <c r="J129" s="20"/>
    </row>
    <row r="130" spans="1:10" ht="15.75" customHeight="1" x14ac:dyDescent="0.25">
      <c r="A130" s="19" t="s">
        <v>646</v>
      </c>
      <c r="B130" s="19" t="s">
        <v>647</v>
      </c>
      <c r="C130" s="19" t="s">
        <v>648</v>
      </c>
      <c r="D130" s="19" t="s">
        <v>649</v>
      </c>
      <c r="E130" s="19" t="s">
        <v>650</v>
      </c>
      <c r="F130" s="23">
        <v>44670</v>
      </c>
      <c r="G130" s="23">
        <v>44670</v>
      </c>
      <c r="H130" s="21" t="s">
        <v>45</v>
      </c>
      <c r="I130" s="20">
        <v>44673</v>
      </c>
      <c r="J130" s="20"/>
    </row>
    <row r="131" spans="1:10" ht="15.75" customHeight="1" x14ac:dyDescent="0.25">
      <c r="A131" s="19" t="s">
        <v>651</v>
      </c>
      <c r="B131" s="19" t="s">
        <v>652</v>
      </c>
      <c r="C131" s="19" t="s">
        <v>434</v>
      </c>
      <c r="D131" s="19" t="s">
        <v>653</v>
      </c>
      <c r="E131" s="19" t="s">
        <v>654</v>
      </c>
      <c r="F131" s="23">
        <v>44670</v>
      </c>
      <c r="G131" s="23">
        <v>44670</v>
      </c>
      <c r="H131" s="21" t="s">
        <v>45</v>
      </c>
      <c r="I131" s="20">
        <v>44673</v>
      </c>
      <c r="J131" s="20"/>
    </row>
    <row r="132" spans="1:10" ht="15.75" customHeight="1" x14ac:dyDescent="0.25">
      <c r="A132" s="19" t="s">
        <v>655</v>
      </c>
      <c r="B132" s="19" t="s">
        <v>656</v>
      </c>
      <c r="C132" s="19" t="s">
        <v>657</v>
      </c>
      <c r="D132" s="19" t="s">
        <v>658</v>
      </c>
      <c r="E132" s="19" t="s">
        <v>659</v>
      </c>
      <c r="F132" s="23">
        <v>44670</v>
      </c>
      <c r="G132" s="23">
        <v>44670</v>
      </c>
      <c r="H132" s="21" t="s">
        <v>45</v>
      </c>
      <c r="I132" s="20">
        <v>44673</v>
      </c>
      <c r="J132" s="20"/>
    </row>
    <row r="133" spans="1:10" ht="15.75" customHeight="1" x14ac:dyDescent="0.25">
      <c r="A133" s="19" t="s">
        <v>660</v>
      </c>
      <c r="B133" s="19" t="s">
        <v>661</v>
      </c>
      <c r="C133" s="19" t="s">
        <v>662</v>
      </c>
      <c r="D133" s="19" t="s">
        <v>663</v>
      </c>
      <c r="E133" s="19" t="s">
        <v>664</v>
      </c>
      <c r="F133" s="23">
        <v>44670</v>
      </c>
      <c r="G133" s="23">
        <v>44670</v>
      </c>
      <c r="H133" s="21" t="s">
        <v>45</v>
      </c>
      <c r="I133" s="20">
        <v>44673</v>
      </c>
      <c r="J133" s="20"/>
    </row>
    <row r="134" spans="1:10" ht="15.75" customHeight="1" x14ac:dyDescent="0.25">
      <c r="A134" s="19" t="s">
        <v>665</v>
      </c>
      <c r="B134" s="19" t="s">
        <v>666</v>
      </c>
      <c r="C134" s="19" t="s">
        <v>667</v>
      </c>
      <c r="D134" s="19" t="s">
        <v>668</v>
      </c>
      <c r="E134" s="19" t="s">
        <v>669</v>
      </c>
      <c r="F134" s="23">
        <v>44670</v>
      </c>
      <c r="G134" s="23">
        <v>44670</v>
      </c>
      <c r="H134" s="21" t="s">
        <v>45</v>
      </c>
      <c r="I134" s="20">
        <v>44673</v>
      </c>
      <c r="J134" s="20"/>
    </row>
    <row r="135" spans="1:10" ht="15.75" customHeight="1" x14ac:dyDescent="0.25">
      <c r="A135" s="19" t="s">
        <v>670</v>
      </c>
      <c r="B135" s="19" t="s">
        <v>671</v>
      </c>
      <c r="C135" s="19" t="s">
        <v>672</v>
      </c>
      <c r="D135" s="19" t="s">
        <v>673</v>
      </c>
      <c r="E135" s="19" t="s">
        <v>674</v>
      </c>
      <c r="F135" s="23">
        <v>44670</v>
      </c>
      <c r="G135" s="23">
        <v>44671</v>
      </c>
      <c r="H135" s="21" t="s">
        <v>45</v>
      </c>
      <c r="I135" s="20">
        <v>44673</v>
      </c>
      <c r="J135" s="20"/>
    </row>
    <row r="136" spans="1:10" ht="15.75" customHeight="1" x14ac:dyDescent="0.25">
      <c r="A136" s="19" t="s">
        <v>675</v>
      </c>
      <c r="B136" s="19" t="s">
        <v>676</v>
      </c>
      <c r="C136" s="19" t="s">
        <v>677</v>
      </c>
      <c r="D136" s="19" t="s">
        <v>678</v>
      </c>
      <c r="E136" s="19" t="s">
        <v>679</v>
      </c>
      <c r="F136" s="23">
        <v>44670</v>
      </c>
      <c r="G136" s="23">
        <v>44671</v>
      </c>
      <c r="H136" s="21" t="s">
        <v>38</v>
      </c>
      <c r="I136" s="20"/>
      <c r="J136" s="20"/>
    </row>
    <row r="137" spans="1:10" ht="15.75" customHeight="1" x14ac:dyDescent="0.25">
      <c r="A137" s="19" t="s">
        <v>680</v>
      </c>
      <c r="B137" s="19" t="s">
        <v>428</v>
      </c>
      <c r="C137" s="19" t="s">
        <v>681</v>
      </c>
      <c r="D137" s="19" t="s">
        <v>682</v>
      </c>
      <c r="E137" s="19" t="s">
        <v>683</v>
      </c>
      <c r="F137" s="23">
        <v>44670</v>
      </c>
      <c r="G137" s="23">
        <v>44671</v>
      </c>
      <c r="H137" s="21" t="s">
        <v>45</v>
      </c>
      <c r="I137" s="20">
        <v>44673</v>
      </c>
      <c r="J137" s="20"/>
    </row>
    <row r="138" spans="1:10" ht="15.75" customHeight="1" x14ac:dyDescent="0.25">
      <c r="A138" s="19" t="s">
        <v>684</v>
      </c>
      <c r="B138" s="19" t="s">
        <v>685</v>
      </c>
      <c r="C138" s="19" t="s">
        <v>686</v>
      </c>
      <c r="D138" s="19" t="s">
        <v>687</v>
      </c>
      <c r="E138" s="19" t="s">
        <v>688</v>
      </c>
      <c r="F138" s="23">
        <v>44670</v>
      </c>
      <c r="G138" s="23">
        <v>44671</v>
      </c>
      <c r="H138" s="21" t="s">
        <v>38</v>
      </c>
      <c r="I138" s="20"/>
      <c r="J138" s="20"/>
    </row>
    <row r="139" spans="1:10" ht="15.75" customHeight="1" x14ac:dyDescent="0.25">
      <c r="A139" s="19" t="s">
        <v>689</v>
      </c>
      <c r="B139" s="19" t="s">
        <v>690</v>
      </c>
      <c r="C139" s="19" t="s">
        <v>691</v>
      </c>
      <c r="D139" s="19" t="s">
        <v>692</v>
      </c>
      <c r="E139" s="19" t="s">
        <v>693</v>
      </c>
      <c r="F139" s="23">
        <v>44670</v>
      </c>
      <c r="G139" s="23">
        <v>44671</v>
      </c>
      <c r="H139" s="21" t="s">
        <v>38</v>
      </c>
      <c r="I139" s="20"/>
      <c r="J139" s="20"/>
    </row>
    <row r="140" spans="1:10" ht="15.75" customHeight="1" x14ac:dyDescent="0.25">
      <c r="A140" s="19" t="s">
        <v>694</v>
      </c>
      <c r="B140" s="19" t="s">
        <v>695</v>
      </c>
      <c r="C140" s="19" t="s">
        <v>696</v>
      </c>
      <c r="D140" s="19" t="s">
        <v>697</v>
      </c>
      <c r="E140" s="19" t="s">
        <v>698</v>
      </c>
      <c r="F140" s="23">
        <v>44671</v>
      </c>
      <c r="G140" s="23">
        <v>44671</v>
      </c>
      <c r="H140" s="21" t="s">
        <v>45</v>
      </c>
      <c r="I140" s="20">
        <v>44673</v>
      </c>
      <c r="J140" s="20"/>
    </row>
    <row r="141" spans="1:10" ht="15.75" customHeight="1" x14ac:dyDescent="0.25">
      <c r="A141" s="19" t="s">
        <v>699</v>
      </c>
      <c r="B141" s="19" t="s">
        <v>700</v>
      </c>
      <c r="C141" s="19" t="s">
        <v>701</v>
      </c>
      <c r="D141" s="19" t="s">
        <v>702</v>
      </c>
      <c r="E141" s="19" t="s">
        <v>703</v>
      </c>
      <c r="F141" s="23">
        <v>44671</v>
      </c>
      <c r="G141" s="23">
        <v>44671</v>
      </c>
      <c r="H141" s="21" t="s">
        <v>45</v>
      </c>
      <c r="I141" s="20">
        <v>44673</v>
      </c>
      <c r="J141" s="20"/>
    </row>
    <row r="142" spans="1:10" ht="15.75" customHeight="1" x14ac:dyDescent="0.25">
      <c r="A142" s="19" t="s">
        <v>704</v>
      </c>
      <c r="B142" s="19" t="s">
        <v>705</v>
      </c>
      <c r="C142" s="19" t="s">
        <v>706</v>
      </c>
      <c r="D142" s="19" t="s">
        <v>707</v>
      </c>
      <c r="E142" s="19" t="s">
        <v>708</v>
      </c>
      <c r="F142" s="23">
        <v>44671</v>
      </c>
      <c r="G142" s="23">
        <v>44671</v>
      </c>
      <c r="H142" s="21" t="s">
        <v>45</v>
      </c>
      <c r="I142" s="20">
        <v>44673</v>
      </c>
      <c r="J142" s="20"/>
    </row>
    <row r="143" spans="1:10" ht="15.75" customHeight="1" x14ac:dyDescent="0.25">
      <c r="A143" s="19" t="s">
        <v>709</v>
      </c>
      <c r="B143" s="19" t="s">
        <v>361</v>
      </c>
      <c r="C143" s="19" t="s">
        <v>362</v>
      </c>
      <c r="D143" s="19" t="s">
        <v>513</v>
      </c>
      <c r="E143" s="19" t="s">
        <v>710</v>
      </c>
      <c r="F143" s="23">
        <v>44671</v>
      </c>
      <c r="G143" s="23">
        <v>44671</v>
      </c>
      <c r="H143" s="21" t="s">
        <v>38</v>
      </c>
      <c r="I143" s="20"/>
      <c r="J143" s="20"/>
    </row>
    <row r="144" spans="1:10" ht="15.75" customHeight="1" x14ac:dyDescent="0.25">
      <c r="A144" s="19" t="s">
        <v>711</v>
      </c>
      <c r="B144" s="19" t="s">
        <v>712</v>
      </c>
      <c r="C144" s="19" t="s">
        <v>713</v>
      </c>
      <c r="D144" s="19" t="s">
        <v>714</v>
      </c>
      <c r="E144" s="19" t="s">
        <v>715</v>
      </c>
      <c r="F144" s="23">
        <v>44671</v>
      </c>
      <c r="G144" s="23">
        <v>44671</v>
      </c>
      <c r="H144" s="21" t="s">
        <v>38</v>
      </c>
      <c r="I144" s="20"/>
      <c r="J144" s="20"/>
    </row>
    <row r="145" spans="1:10" ht="15.75" customHeight="1" x14ac:dyDescent="0.25">
      <c r="A145" s="19" t="s">
        <v>716</v>
      </c>
      <c r="B145" s="19" t="s">
        <v>717</v>
      </c>
      <c r="C145" s="19" t="s">
        <v>718</v>
      </c>
      <c r="D145" s="19" t="s">
        <v>719</v>
      </c>
      <c r="E145" s="19" t="s">
        <v>720</v>
      </c>
      <c r="F145" s="23">
        <v>44671</v>
      </c>
      <c r="G145" s="23">
        <v>44672</v>
      </c>
      <c r="H145" s="21" t="s">
        <v>45</v>
      </c>
      <c r="I145" s="20">
        <v>44673</v>
      </c>
      <c r="J145" s="20"/>
    </row>
    <row r="146" spans="1:10" ht="15.75" customHeight="1" x14ac:dyDescent="0.25">
      <c r="A146" s="19" t="s">
        <v>721</v>
      </c>
      <c r="B146" s="19" t="s">
        <v>722</v>
      </c>
      <c r="C146" s="19" t="s">
        <v>723</v>
      </c>
      <c r="D146" s="19" t="s">
        <v>724</v>
      </c>
      <c r="E146" s="19" t="s">
        <v>725</v>
      </c>
      <c r="F146" s="23">
        <v>44672</v>
      </c>
      <c r="G146" s="23">
        <v>44672</v>
      </c>
      <c r="H146" s="21" t="s">
        <v>38</v>
      </c>
      <c r="I146" s="20"/>
      <c r="J146" s="1"/>
    </row>
    <row r="147" spans="1:10" ht="15.75" customHeight="1" x14ac:dyDescent="0.25">
      <c r="A147" s="19" t="s">
        <v>726</v>
      </c>
      <c r="B147" s="19" t="s">
        <v>712</v>
      </c>
      <c r="C147" s="19" t="s">
        <v>713</v>
      </c>
      <c r="D147" s="19" t="s">
        <v>719</v>
      </c>
      <c r="E147" s="19" t="s">
        <v>727</v>
      </c>
      <c r="F147" s="23">
        <v>44672</v>
      </c>
      <c r="G147" s="23">
        <v>44672</v>
      </c>
      <c r="H147" s="21" t="s">
        <v>38</v>
      </c>
      <c r="I147" s="20"/>
      <c r="J147" s="25" t="s">
        <v>728</v>
      </c>
    </row>
    <row r="148" spans="1:10" ht="15.75" customHeight="1" x14ac:dyDescent="0.25">
      <c r="A148" s="19" t="s">
        <v>729</v>
      </c>
      <c r="B148" s="19" t="s">
        <v>730</v>
      </c>
      <c r="C148" s="19" t="s">
        <v>731</v>
      </c>
      <c r="D148" s="19" t="s">
        <v>697</v>
      </c>
      <c r="E148" s="19" t="s">
        <v>732</v>
      </c>
      <c r="F148" s="23">
        <v>44672</v>
      </c>
      <c r="G148" s="23">
        <v>44672</v>
      </c>
      <c r="H148" s="21" t="s">
        <v>38</v>
      </c>
      <c r="I148" s="20"/>
      <c r="J148" s="20"/>
    </row>
    <row r="149" spans="1:10" ht="15.75" customHeight="1" x14ac:dyDescent="0.25">
      <c r="A149" s="19" t="s">
        <v>733</v>
      </c>
      <c r="B149" s="19" t="s">
        <v>734</v>
      </c>
      <c r="C149" s="19" t="s">
        <v>735</v>
      </c>
      <c r="D149" s="19" t="s">
        <v>187</v>
      </c>
      <c r="E149" s="19" t="s">
        <v>736</v>
      </c>
      <c r="F149" s="23">
        <v>44672</v>
      </c>
      <c r="G149" s="23">
        <v>44672</v>
      </c>
      <c r="H149" s="21" t="s">
        <v>38</v>
      </c>
      <c r="I149" s="20"/>
      <c r="J149" s="20"/>
    </row>
    <row r="150" spans="1:10" ht="15.75" customHeight="1" x14ac:dyDescent="0.25">
      <c r="A150" s="19" t="s">
        <v>737</v>
      </c>
      <c r="B150" s="19" t="s">
        <v>738</v>
      </c>
      <c r="C150" s="19" t="s">
        <v>478</v>
      </c>
      <c r="D150" s="19" t="s">
        <v>479</v>
      </c>
      <c r="E150" s="19" t="s">
        <v>739</v>
      </c>
      <c r="F150" s="23">
        <v>44672</v>
      </c>
      <c r="G150" s="23">
        <v>44673</v>
      </c>
      <c r="H150" s="21" t="s">
        <v>45</v>
      </c>
      <c r="I150" s="20">
        <v>44673</v>
      </c>
      <c r="J150" s="20"/>
    </row>
    <row r="151" spans="1:10" ht="15.75" customHeight="1" x14ac:dyDescent="0.25">
      <c r="A151" s="19" t="s">
        <v>740</v>
      </c>
      <c r="B151" s="19" t="s">
        <v>145</v>
      </c>
      <c r="C151" s="19" t="s">
        <v>741</v>
      </c>
      <c r="D151" s="19" t="s">
        <v>742</v>
      </c>
      <c r="E151" s="19" t="s">
        <v>743</v>
      </c>
      <c r="F151" s="23">
        <v>44672</v>
      </c>
      <c r="G151" s="23">
        <v>44673</v>
      </c>
      <c r="H151" s="21" t="s">
        <v>45</v>
      </c>
      <c r="I151" s="20">
        <v>44673</v>
      </c>
      <c r="J151" s="20"/>
    </row>
    <row r="152" spans="1:10" ht="15.75" customHeight="1" x14ac:dyDescent="0.25">
      <c r="A152" s="19" t="s">
        <v>744</v>
      </c>
      <c r="B152" s="19" t="s">
        <v>671</v>
      </c>
      <c r="C152" s="19" t="s">
        <v>672</v>
      </c>
      <c r="D152" s="19" t="s">
        <v>745</v>
      </c>
      <c r="E152" s="19" t="s">
        <v>746</v>
      </c>
      <c r="F152" s="23">
        <v>44672</v>
      </c>
      <c r="G152" s="23">
        <v>44673</v>
      </c>
      <c r="H152" s="21" t="s">
        <v>38</v>
      </c>
      <c r="I152" s="20"/>
      <c r="J152" s="20"/>
    </row>
    <row r="153" spans="1:10" ht="15.75" customHeight="1" x14ac:dyDescent="0.25">
      <c r="A153" s="19" t="s">
        <v>747</v>
      </c>
      <c r="B153" s="19" t="s">
        <v>748</v>
      </c>
      <c r="C153" s="19" t="s">
        <v>749</v>
      </c>
      <c r="D153" s="19" t="s">
        <v>742</v>
      </c>
      <c r="E153" s="19" t="s">
        <v>750</v>
      </c>
      <c r="F153" s="23">
        <v>44673</v>
      </c>
      <c r="G153" s="23">
        <v>44673</v>
      </c>
      <c r="H153" s="21" t="s">
        <v>38</v>
      </c>
      <c r="I153" s="20"/>
      <c r="J153" s="20"/>
    </row>
    <row r="154" spans="1:10" ht="15.75" customHeight="1" x14ac:dyDescent="0.25">
      <c r="A154" s="19" t="s">
        <v>751</v>
      </c>
      <c r="B154" s="19" t="s">
        <v>457</v>
      </c>
      <c r="C154" s="19" t="s">
        <v>752</v>
      </c>
      <c r="D154" s="19" t="s">
        <v>353</v>
      </c>
      <c r="E154" s="19" t="s">
        <v>753</v>
      </c>
      <c r="F154" s="23">
        <v>44673</v>
      </c>
      <c r="G154" s="23">
        <v>44673</v>
      </c>
      <c r="H154" s="21" t="s">
        <v>38</v>
      </c>
      <c r="I154" s="20"/>
      <c r="J154" s="20"/>
    </row>
    <row r="155" spans="1:10" ht="15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 ht="15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 ht="15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 ht="15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 ht="15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 ht="15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 ht="15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 ht="15.75" customHeight="1" x14ac:dyDescent="0.25">
      <c r="A162" s="28"/>
      <c r="B162" s="29"/>
      <c r="C162" s="29"/>
      <c r="D162" s="29"/>
      <c r="E162" s="29"/>
      <c r="F162" s="29"/>
      <c r="G162" s="30"/>
      <c r="H162" s="29"/>
      <c r="J162" s="1"/>
    </row>
    <row r="163" spans="1:10" ht="15.75" customHeight="1" x14ac:dyDescent="0.25">
      <c r="A163" s="28"/>
      <c r="B163" s="29"/>
      <c r="C163" s="29"/>
      <c r="D163" s="29"/>
      <c r="E163" s="29"/>
      <c r="F163" s="29"/>
      <c r="G163" s="30"/>
      <c r="H163" s="29"/>
      <c r="J163" s="1"/>
    </row>
    <row r="164" spans="1:10" ht="15.75" customHeight="1" x14ac:dyDescent="0.25">
      <c r="A164" s="28"/>
      <c r="B164" s="29"/>
      <c r="C164" s="29"/>
      <c r="D164" s="29"/>
      <c r="E164" s="29"/>
      <c r="F164" s="29"/>
      <c r="G164" s="30"/>
      <c r="H164" s="29"/>
      <c r="J164" s="1"/>
    </row>
    <row r="165" spans="1:10" ht="15.75" customHeight="1" x14ac:dyDescent="0.25">
      <c r="A165" s="28"/>
      <c r="B165" s="29"/>
      <c r="C165" s="29"/>
      <c r="D165" s="29"/>
      <c r="E165" s="29"/>
      <c r="F165" s="29"/>
      <c r="G165" s="30"/>
      <c r="H165" s="29"/>
      <c r="J165" s="1"/>
    </row>
    <row r="166" spans="1:10" ht="15.75" customHeight="1" x14ac:dyDescent="0.25">
      <c r="B166" s="29"/>
      <c r="C166" s="29"/>
      <c r="D166" s="29"/>
      <c r="E166" s="29"/>
      <c r="F166" s="29"/>
      <c r="G166" s="30"/>
      <c r="H166" s="29"/>
      <c r="J166" s="1"/>
    </row>
    <row r="167" spans="1:10" ht="15.75" customHeight="1" x14ac:dyDescent="0.25">
      <c r="B167" s="29"/>
      <c r="C167" s="29"/>
      <c r="D167" s="29"/>
      <c r="E167" s="29"/>
      <c r="F167" s="29"/>
      <c r="G167" s="30"/>
      <c r="H167" s="29"/>
      <c r="J167" s="1"/>
    </row>
    <row r="168" spans="1:10" ht="15.75" customHeight="1" x14ac:dyDescent="0.25">
      <c r="B168" s="29"/>
      <c r="C168" s="29"/>
      <c r="D168" s="29"/>
      <c r="E168" s="29"/>
      <c r="F168" s="29"/>
      <c r="G168" s="30"/>
      <c r="H168" s="29"/>
      <c r="J168" s="1"/>
    </row>
    <row r="169" spans="1:10" ht="15.75" customHeight="1" x14ac:dyDescent="0.25">
      <c r="B169" s="29"/>
      <c r="C169" s="29"/>
      <c r="D169" s="29"/>
      <c r="E169" s="29"/>
      <c r="F169" s="29"/>
      <c r="G169" s="30"/>
      <c r="H169" s="29"/>
      <c r="J169" s="1"/>
    </row>
    <row r="170" spans="1:10" ht="15.75" customHeight="1" x14ac:dyDescent="0.25">
      <c r="A170" s="29"/>
      <c r="B170" s="29"/>
      <c r="C170" s="29"/>
      <c r="D170" s="29"/>
      <c r="E170" s="29"/>
      <c r="F170" s="29"/>
      <c r="G170" s="30"/>
      <c r="H170" s="29"/>
      <c r="J170" s="1"/>
    </row>
    <row r="171" spans="1:10" ht="15.75" customHeight="1" x14ac:dyDescent="0.25">
      <c r="A171" s="29"/>
      <c r="B171" s="29"/>
      <c r="C171" s="29"/>
      <c r="D171" s="29"/>
      <c r="E171" s="29"/>
      <c r="F171" s="29"/>
      <c r="G171" s="30"/>
      <c r="H171" s="29"/>
      <c r="J171" s="1"/>
    </row>
    <row r="172" spans="1:10" ht="15.75" customHeight="1" x14ac:dyDescent="0.25">
      <c r="A172" s="29"/>
      <c r="B172" s="29"/>
      <c r="C172" s="29"/>
      <c r="D172" s="29"/>
      <c r="E172" s="29"/>
      <c r="F172" s="29"/>
      <c r="G172" s="30"/>
      <c r="H172" s="29"/>
      <c r="J172" s="1"/>
    </row>
    <row r="173" spans="1:10" ht="15.75" customHeight="1" x14ac:dyDescent="0.25">
      <c r="A173" s="29"/>
      <c r="B173" s="29"/>
      <c r="C173" s="29"/>
      <c r="D173" s="29"/>
      <c r="E173" s="29"/>
      <c r="F173" s="29"/>
      <c r="G173" s="30"/>
      <c r="H173" s="29"/>
      <c r="J173" s="1"/>
    </row>
    <row r="174" spans="1:10" ht="15.75" customHeight="1" x14ac:dyDescent="0.25">
      <c r="A174" s="29"/>
      <c r="B174" s="29"/>
      <c r="C174" s="29"/>
      <c r="D174" s="29"/>
      <c r="E174" s="29"/>
      <c r="F174" s="29"/>
      <c r="G174" s="30"/>
      <c r="H174" s="29"/>
      <c r="J174" s="1"/>
    </row>
    <row r="175" spans="1:10" ht="15.75" customHeight="1" x14ac:dyDescent="0.25">
      <c r="A175" s="29"/>
      <c r="B175" s="29"/>
      <c r="C175" s="29"/>
      <c r="D175" s="29"/>
      <c r="E175" s="29"/>
      <c r="F175" s="29"/>
      <c r="G175" s="30"/>
      <c r="H175" s="29"/>
      <c r="J175" s="1"/>
    </row>
    <row r="176" spans="1:10" ht="15.75" customHeight="1" x14ac:dyDescent="0.25">
      <c r="A176" s="29"/>
      <c r="B176" s="29"/>
      <c r="C176" s="29"/>
      <c r="D176" s="29"/>
      <c r="E176" s="29"/>
      <c r="F176" s="29"/>
      <c r="G176" s="30"/>
      <c r="H176" s="29"/>
      <c r="J176" s="1"/>
    </row>
    <row r="177" spans="1:10" ht="15.75" customHeight="1" x14ac:dyDescent="0.25">
      <c r="A177" s="29"/>
      <c r="B177" s="29"/>
      <c r="C177" s="29"/>
      <c r="D177" s="29"/>
      <c r="E177" s="29"/>
      <c r="F177" s="29"/>
      <c r="G177" s="30"/>
      <c r="H177" s="29"/>
      <c r="J177" s="1"/>
    </row>
    <row r="178" spans="1:10" ht="15.75" customHeight="1" x14ac:dyDescent="0.25">
      <c r="A178" s="29"/>
      <c r="B178" s="29"/>
      <c r="C178" s="29"/>
      <c r="D178" s="29"/>
      <c r="E178" s="29"/>
      <c r="F178" s="29"/>
      <c r="G178" s="30"/>
      <c r="H178" s="29"/>
      <c r="J178" s="1"/>
    </row>
    <row r="179" spans="1:10" ht="15.75" customHeight="1" x14ac:dyDescent="0.25">
      <c r="A179" s="29"/>
      <c r="B179" s="29"/>
      <c r="C179" s="29"/>
      <c r="D179" s="29"/>
      <c r="E179" s="29"/>
      <c r="F179" s="29"/>
      <c r="G179" s="30"/>
      <c r="H179" s="29"/>
      <c r="J179" s="1"/>
    </row>
    <row r="180" spans="1:10" ht="15.75" customHeight="1" x14ac:dyDescent="0.25">
      <c r="A180" s="29"/>
      <c r="B180" s="29"/>
      <c r="C180" s="29"/>
      <c r="D180" s="29"/>
      <c r="E180" s="29"/>
      <c r="F180" s="29"/>
      <c r="G180" s="30"/>
      <c r="H180" s="29"/>
      <c r="J180" s="1"/>
    </row>
    <row r="181" spans="1:10" ht="15.75" customHeight="1" x14ac:dyDescent="0.25">
      <c r="A181" s="29"/>
      <c r="B181" s="29"/>
      <c r="C181" s="29"/>
      <c r="D181" s="29"/>
      <c r="E181" s="29"/>
      <c r="F181" s="29"/>
      <c r="G181" s="30"/>
      <c r="H181" s="29"/>
      <c r="J181" s="1"/>
    </row>
    <row r="182" spans="1:10" ht="15.75" customHeight="1" x14ac:dyDescent="0.25">
      <c r="A182" s="29"/>
      <c r="B182" s="29"/>
      <c r="C182" s="29"/>
      <c r="D182" s="29"/>
      <c r="E182" s="29"/>
      <c r="F182" s="29"/>
      <c r="G182" s="30"/>
      <c r="H182" s="29"/>
      <c r="J182" s="1"/>
    </row>
    <row r="183" spans="1:10" ht="15.75" customHeight="1" x14ac:dyDescent="0.25">
      <c r="A183" s="29"/>
      <c r="B183" s="29"/>
      <c r="C183" s="29"/>
      <c r="D183" s="29"/>
      <c r="E183" s="29"/>
      <c r="F183" s="29"/>
      <c r="G183" s="30"/>
      <c r="H183" s="29"/>
      <c r="J183" s="1"/>
    </row>
    <row r="184" spans="1:10" ht="15.75" customHeight="1" x14ac:dyDescent="0.25">
      <c r="A184" s="29"/>
      <c r="B184" s="29"/>
      <c r="C184" s="29"/>
      <c r="D184" s="29"/>
      <c r="E184" s="29"/>
      <c r="F184" s="29"/>
      <c r="G184" s="30"/>
      <c r="H184" s="29"/>
      <c r="J184" s="1"/>
    </row>
    <row r="185" spans="1:10" ht="15.75" customHeight="1" x14ac:dyDescent="0.25">
      <c r="A185" s="29"/>
      <c r="B185" s="29"/>
      <c r="C185" s="29"/>
      <c r="D185" s="29"/>
      <c r="E185" s="29"/>
      <c r="F185" s="29"/>
      <c r="G185" s="30"/>
      <c r="H185" s="29"/>
      <c r="J185" s="1"/>
    </row>
    <row r="186" spans="1:10" ht="15.75" customHeight="1" x14ac:dyDescent="0.25">
      <c r="A186" s="29"/>
      <c r="B186" s="29"/>
      <c r="C186" s="29"/>
      <c r="D186" s="29"/>
      <c r="E186" s="29"/>
      <c r="F186" s="29"/>
      <c r="G186" s="30"/>
      <c r="H186" s="29"/>
      <c r="J186" s="1"/>
    </row>
    <row r="187" spans="1:10" ht="15.75" customHeight="1" x14ac:dyDescent="0.25">
      <c r="A187" s="29"/>
      <c r="B187" s="29"/>
      <c r="C187" s="29"/>
      <c r="D187" s="29"/>
      <c r="E187" s="29"/>
      <c r="F187" s="29"/>
      <c r="G187" s="30"/>
      <c r="H187" s="29"/>
      <c r="J187" s="1"/>
    </row>
    <row r="188" spans="1:10" ht="15.75" customHeight="1" x14ac:dyDescent="0.25">
      <c r="A188" s="29"/>
      <c r="B188" s="29"/>
      <c r="C188" s="29"/>
      <c r="D188" s="29"/>
      <c r="E188" s="29"/>
      <c r="F188" s="29"/>
      <c r="G188" s="30"/>
      <c r="H188" s="29"/>
      <c r="J188" s="1"/>
    </row>
    <row r="189" spans="1:10" ht="15.75" customHeight="1" x14ac:dyDescent="0.25">
      <c r="A189" s="29"/>
      <c r="B189" s="29"/>
      <c r="C189" s="29"/>
      <c r="D189" s="29"/>
      <c r="E189" s="29"/>
      <c r="F189" s="29"/>
      <c r="G189" s="30"/>
      <c r="H189" s="29"/>
      <c r="J189" s="1"/>
    </row>
    <row r="190" spans="1:10" ht="15.75" customHeight="1" x14ac:dyDescent="0.25">
      <c r="A190" s="29"/>
      <c r="B190" s="29"/>
      <c r="C190" s="29"/>
      <c r="D190" s="29"/>
      <c r="E190" s="29"/>
      <c r="F190" s="29"/>
      <c r="G190" s="30"/>
      <c r="H190" s="29"/>
      <c r="J190" s="1"/>
    </row>
    <row r="191" spans="1:10" ht="15.75" customHeight="1" x14ac:dyDescent="0.25">
      <c r="A191" s="29"/>
      <c r="B191" s="29"/>
      <c r="C191" s="29"/>
      <c r="D191" s="29"/>
      <c r="E191" s="29"/>
      <c r="F191" s="29"/>
      <c r="G191" s="30"/>
      <c r="H191" s="29"/>
      <c r="J191" s="1"/>
    </row>
    <row r="192" spans="1:10" ht="15.75" customHeight="1" x14ac:dyDescent="0.25">
      <c r="A192" s="29"/>
      <c r="B192" s="29"/>
      <c r="C192" s="29"/>
      <c r="D192" s="29"/>
      <c r="E192" s="29"/>
      <c r="F192" s="29"/>
      <c r="G192" s="30"/>
      <c r="H192" s="29"/>
      <c r="J192" s="1"/>
    </row>
    <row r="193" spans="1:10" ht="15.75" customHeight="1" x14ac:dyDescent="0.25">
      <c r="A193" s="29"/>
      <c r="B193" s="29"/>
      <c r="C193" s="29"/>
      <c r="D193" s="29"/>
      <c r="E193" s="29"/>
      <c r="F193" s="29"/>
      <c r="G193" s="30"/>
      <c r="H193" s="29"/>
      <c r="J193" s="1"/>
    </row>
    <row r="194" spans="1:10" ht="15.75" customHeight="1" x14ac:dyDescent="0.25">
      <c r="A194" s="29"/>
      <c r="B194" s="29"/>
      <c r="C194" s="29"/>
      <c r="D194" s="29"/>
      <c r="E194" s="29"/>
      <c r="F194" s="29"/>
      <c r="G194" s="30"/>
      <c r="H194" s="29"/>
      <c r="J194" s="1"/>
    </row>
    <row r="195" spans="1:10" ht="15.75" customHeight="1" x14ac:dyDescent="0.25">
      <c r="A195" s="29"/>
      <c r="B195" s="29"/>
      <c r="C195" s="29"/>
      <c r="D195" s="29"/>
      <c r="E195" s="29"/>
      <c r="F195" s="29"/>
      <c r="G195" s="30"/>
      <c r="H195" s="29"/>
      <c r="J195" s="1"/>
    </row>
    <row r="196" spans="1:10" ht="15.75" customHeight="1" x14ac:dyDescent="0.25">
      <c r="A196" s="29"/>
      <c r="B196" s="29"/>
      <c r="C196" s="29"/>
      <c r="D196" s="29"/>
      <c r="E196" s="29"/>
      <c r="F196" s="29"/>
      <c r="G196" s="30"/>
      <c r="H196" s="29"/>
      <c r="J196" s="1"/>
    </row>
    <row r="197" spans="1:10" ht="15.75" customHeight="1" x14ac:dyDescent="0.25">
      <c r="A197" s="29"/>
      <c r="B197" s="29"/>
      <c r="C197" s="29"/>
      <c r="D197" s="29"/>
      <c r="E197" s="29"/>
      <c r="F197" s="29"/>
      <c r="G197" s="30"/>
      <c r="H197" s="29"/>
      <c r="J197" s="1"/>
    </row>
    <row r="198" spans="1:10" ht="15.75" customHeight="1" x14ac:dyDescent="0.25">
      <c r="A198" s="29"/>
      <c r="B198" s="29"/>
      <c r="C198" s="29"/>
      <c r="D198" s="29"/>
      <c r="E198" s="29"/>
      <c r="F198" s="29"/>
      <c r="G198" s="30"/>
      <c r="H198" s="29"/>
      <c r="J198" s="1"/>
    </row>
    <row r="199" spans="1:10" ht="15.75" customHeight="1" x14ac:dyDescent="0.25">
      <c r="A199" s="29"/>
      <c r="B199" s="29"/>
      <c r="C199" s="29"/>
      <c r="D199" s="29"/>
      <c r="E199" s="29"/>
      <c r="F199" s="29"/>
      <c r="G199" s="30"/>
      <c r="H199" s="29"/>
      <c r="J199" s="1"/>
    </row>
    <row r="200" spans="1:10" ht="15.75" customHeight="1" x14ac:dyDescent="0.25">
      <c r="A200" s="29"/>
      <c r="B200" s="29"/>
      <c r="C200" s="29"/>
      <c r="D200" s="29"/>
      <c r="E200" s="29"/>
      <c r="F200" s="29"/>
      <c r="G200" s="30"/>
      <c r="H200" s="29"/>
      <c r="J200" s="1"/>
    </row>
    <row r="201" spans="1:10" ht="15.75" customHeight="1" x14ac:dyDescent="0.25">
      <c r="A201" s="29"/>
      <c r="B201" s="29"/>
      <c r="C201" s="29"/>
      <c r="D201" s="29"/>
      <c r="E201" s="29"/>
      <c r="F201" s="29"/>
      <c r="G201" s="30"/>
      <c r="H201" s="29"/>
      <c r="J201" s="1"/>
    </row>
    <row r="202" spans="1:10" ht="15.75" customHeight="1" x14ac:dyDescent="0.25">
      <c r="A202" s="29"/>
      <c r="B202" s="29"/>
      <c r="C202" s="29"/>
      <c r="D202" s="29"/>
      <c r="E202" s="29"/>
      <c r="F202" s="29"/>
      <c r="G202" s="30"/>
      <c r="H202" s="29"/>
      <c r="J202" s="1"/>
    </row>
    <row r="203" spans="1:10" ht="15.75" customHeight="1" x14ac:dyDescent="0.25">
      <c r="A203" s="29"/>
      <c r="B203" s="29"/>
      <c r="C203" s="29"/>
      <c r="D203" s="29"/>
      <c r="E203" s="29"/>
      <c r="F203" s="29"/>
      <c r="G203" s="30"/>
      <c r="H203" s="29"/>
      <c r="J203" s="1"/>
    </row>
    <row r="204" spans="1:10" ht="15.75" customHeight="1" x14ac:dyDescent="0.25">
      <c r="A204" s="29"/>
      <c r="B204" s="29"/>
      <c r="C204" s="29"/>
      <c r="D204" s="29"/>
      <c r="E204" s="29"/>
      <c r="F204" s="29"/>
      <c r="G204" s="30"/>
      <c r="H204" s="29"/>
      <c r="J204" s="1"/>
    </row>
    <row r="205" spans="1:10" ht="15.75" customHeight="1" x14ac:dyDescent="0.25">
      <c r="A205" s="29"/>
      <c r="B205" s="29"/>
      <c r="C205" s="29"/>
      <c r="D205" s="29"/>
      <c r="E205" s="29"/>
      <c r="F205" s="29"/>
      <c r="G205" s="30"/>
      <c r="H205" s="29"/>
      <c r="J205" s="1"/>
    </row>
    <row r="206" spans="1:10" ht="15.75" customHeight="1" x14ac:dyDescent="0.25">
      <c r="A206" s="29"/>
      <c r="B206" s="29"/>
      <c r="C206" s="29"/>
      <c r="D206" s="29"/>
      <c r="E206" s="29"/>
      <c r="F206" s="29"/>
      <c r="G206" s="30"/>
      <c r="H206" s="29"/>
      <c r="J206" s="1"/>
    </row>
    <row r="207" spans="1:10" ht="15.75" customHeight="1" x14ac:dyDescent="0.25">
      <c r="A207" s="29"/>
      <c r="B207" s="29"/>
      <c r="C207" s="29"/>
      <c r="D207" s="29"/>
      <c r="E207" s="29"/>
      <c r="F207" s="29"/>
      <c r="G207" s="30"/>
      <c r="H207" s="29"/>
      <c r="J207" s="1"/>
    </row>
    <row r="208" spans="1:10" ht="15.75" customHeight="1" x14ac:dyDescent="0.25">
      <c r="A208" s="29"/>
      <c r="B208" s="29"/>
      <c r="C208" s="29"/>
      <c r="D208" s="29"/>
      <c r="E208" s="29"/>
      <c r="F208" s="29"/>
      <c r="G208" s="30"/>
      <c r="H208" s="29"/>
      <c r="J208" s="1"/>
    </row>
    <row r="209" spans="1:10" ht="15.75" customHeight="1" x14ac:dyDescent="0.25">
      <c r="A209" s="29"/>
      <c r="B209" s="29"/>
      <c r="C209" s="29"/>
      <c r="D209" s="29"/>
      <c r="E209" s="29"/>
      <c r="F209" s="29"/>
      <c r="G209" s="30"/>
      <c r="H209" s="29"/>
      <c r="J209" s="1"/>
    </row>
    <row r="210" spans="1:10" ht="15.75" customHeight="1" x14ac:dyDescent="0.25">
      <c r="A210" s="29"/>
      <c r="B210" s="29"/>
      <c r="C210" s="29"/>
      <c r="D210" s="29"/>
      <c r="E210" s="29"/>
      <c r="F210" s="29"/>
      <c r="G210" s="30"/>
      <c r="H210" s="29"/>
      <c r="J210" s="1"/>
    </row>
    <row r="211" spans="1:10" ht="15.75" customHeight="1" x14ac:dyDescent="0.25">
      <c r="A211" s="29"/>
      <c r="B211" s="29"/>
      <c r="C211" s="29"/>
      <c r="D211" s="29"/>
      <c r="E211" s="29"/>
      <c r="F211" s="29"/>
      <c r="G211" s="30"/>
      <c r="H211" s="29"/>
      <c r="J211" s="1"/>
    </row>
    <row r="212" spans="1:10" ht="15.75" customHeight="1" x14ac:dyDescent="0.25">
      <c r="A212" s="29"/>
      <c r="B212" s="29"/>
      <c r="C212" s="29"/>
      <c r="D212" s="29"/>
      <c r="E212" s="29"/>
      <c r="F212" s="29"/>
      <c r="G212" s="30"/>
      <c r="H212" s="29"/>
      <c r="J212" s="1"/>
    </row>
    <row r="213" spans="1:10" ht="15.75" customHeight="1" x14ac:dyDescent="0.25">
      <c r="A213" s="29"/>
      <c r="B213" s="29"/>
      <c r="C213" s="29"/>
      <c r="D213" s="29"/>
      <c r="E213" s="29"/>
      <c r="F213" s="29"/>
      <c r="G213" s="30"/>
      <c r="H213" s="29"/>
      <c r="J213" s="1"/>
    </row>
    <row r="214" spans="1:10" ht="15.75" customHeight="1" x14ac:dyDescent="0.25">
      <c r="A214" s="29"/>
      <c r="B214" s="29"/>
      <c r="C214" s="29"/>
      <c r="D214" s="29"/>
      <c r="E214" s="29"/>
      <c r="F214" s="29"/>
      <c r="G214" s="30"/>
      <c r="H214" s="29"/>
      <c r="J214" s="1"/>
    </row>
    <row r="215" spans="1:10" ht="15.75" customHeight="1" x14ac:dyDescent="0.25">
      <c r="A215" s="29"/>
      <c r="B215" s="29"/>
      <c r="C215" s="29"/>
      <c r="D215" s="29"/>
      <c r="E215" s="29"/>
      <c r="F215" s="29"/>
      <c r="G215" s="30"/>
      <c r="H215" s="29"/>
      <c r="J215" s="1"/>
    </row>
    <row r="216" spans="1:10" ht="15.75" customHeight="1" x14ac:dyDescent="0.25">
      <c r="A216" s="29"/>
      <c r="B216" s="29"/>
      <c r="C216" s="29"/>
      <c r="D216" s="29"/>
      <c r="E216" s="29"/>
      <c r="F216" s="29"/>
      <c r="G216" s="30"/>
      <c r="H216" s="29"/>
      <c r="J216" s="1"/>
    </row>
    <row r="217" spans="1:10" ht="15.75" customHeight="1" x14ac:dyDescent="0.25">
      <c r="A217" s="29"/>
      <c r="B217" s="29"/>
      <c r="C217" s="29"/>
      <c r="D217" s="29"/>
      <c r="E217" s="29"/>
      <c r="F217" s="29"/>
      <c r="G217" s="30"/>
      <c r="H217" s="29"/>
      <c r="J217" s="1"/>
    </row>
    <row r="218" spans="1:10" ht="15.75" customHeight="1" x14ac:dyDescent="0.25">
      <c r="A218" s="29"/>
      <c r="B218" s="29"/>
      <c r="C218" s="29"/>
      <c r="D218" s="29"/>
      <c r="E218" s="29"/>
      <c r="F218" s="29"/>
      <c r="G218" s="30"/>
      <c r="H218" s="29"/>
      <c r="J218" s="1"/>
    </row>
    <row r="219" spans="1:10" ht="15.75" customHeight="1" x14ac:dyDescent="0.25">
      <c r="A219" s="29"/>
      <c r="B219" s="29"/>
      <c r="C219" s="29"/>
      <c r="D219" s="29"/>
      <c r="E219" s="29"/>
      <c r="F219" s="29"/>
      <c r="G219" s="30"/>
      <c r="H219" s="29"/>
      <c r="J219" s="1"/>
    </row>
    <row r="220" spans="1:10" ht="15.75" customHeight="1" x14ac:dyDescent="0.25">
      <c r="A220" s="29"/>
      <c r="B220" s="29"/>
      <c r="C220" s="29"/>
      <c r="D220" s="29"/>
      <c r="E220" s="29"/>
      <c r="F220" s="29"/>
      <c r="G220" s="30"/>
      <c r="H220" s="29"/>
      <c r="J220" s="1"/>
    </row>
    <row r="221" spans="1:10" ht="15.75" customHeight="1" x14ac:dyDescent="0.25">
      <c r="A221" s="29"/>
      <c r="B221" s="29"/>
      <c r="C221" s="29"/>
      <c r="D221" s="29"/>
      <c r="E221" s="29"/>
      <c r="F221" s="29"/>
      <c r="G221" s="30"/>
      <c r="H221" s="29"/>
      <c r="J221" s="1"/>
    </row>
    <row r="222" spans="1:10" ht="15.75" customHeight="1" x14ac:dyDescent="0.25">
      <c r="A222" s="29"/>
      <c r="B222" s="29"/>
      <c r="C222" s="29"/>
      <c r="D222" s="29"/>
      <c r="E222" s="29"/>
      <c r="F222" s="29"/>
      <c r="G222" s="30"/>
      <c r="H222" s="29"/>
      <c r="J222" s="1"/>
    </row>
    <row r="223" spans="1:10" ht="15.75" customHeight="1" x14ac:dyDescent="0.25">
      <c r="A223" s="29"/>
      <c r="B223" s="29"/>
      <c r="C223" s="29"/>
      <c r="D223" s="29"/>
      <c r="E223" s="29"/>
      <c r="F223" s="29"/>
      <c r="G223" s="30"/>
      <c r="H223" s="29"/>
      <c r="J223" s="1"/>
    </row>
    <row r="224" spans="1:10" ht="15.75" customHeight="1" x14ac:dyDescent="0.25">
      <c r="A224" s="29"/>
      <c r="B224" s="29"/>
      <c r="C224" s="29"/>
      <c r="D224" s="29"/>
      <c r="E224" s="29"/>
      <c r="F224" s="29"/>
      <c r="G224" s="30"/>
      <c r="H224" s="29"/>
      <c r="J224" s="1"/>
    </row>
    <row r="225" spans="1:10" ht="15.75" customHeight="1" x14ac:dyDescent="0.25">
      <c r="A225" s="29"/>
      <c r="B225" s="29"/>
      <c r="C225" s="29"/>
      <c r="D225" s="29"/>
      <c r="E225" s="29"/>
      <c r="F225" s="29"/>
      <c r="G225" s="30"/>
      <c r="H225" s="29"/>
      <c r="J225" s="1"/>
    </row>
    <row r="226" spans="1:10" ht="15.75" customHeight="1" x14ac:dyDescent="0.25">
      <c r="A226" s="29"/>
      <c r="B226" s="29"/>
      <c r="C226" s="29"/>
      <c r="D226" s="29"/>
      <c r="E226" s="29"/>
      <c r="F226" s="29"/>
      <c r="G226" s="30"/>
      <c r="H226" s="29"/>
      <c r="J226" s="1"/>
    </row>
    <row r="227" spans="1:10" ht="15.75" customHeight="1" x14ac:dyDescent="0.25">
      <c r="A227" s="29"/>
      <c r="B227" s="29"/>
      <c r="C227" s="29"/>
      <c r="D227" s="29"/>
      <c r="E227" s="29"/>
      <c r="F227" s="29"/>
      <c r="G227" s="30"/>
      <c r="H227" s="29"/>
      <c r="J227" s="1"/>
    </row>
    <row r="228" spans="1:10" ht="15.75" customHeight="1" x14ac:dyDescent="0.25">
      <c r="A228" s="29"/>
      <c r="B228" s="29"/>
      <c r="C228" s="29"/>
      <c r="D228" s="29"/>
      <c r="E228" s="29"/>
      <c r="F228" s="29"/>
      <c r="G228" s="30"/>
      <c r="H228" s="29"/>
      <c r="J228" s="1"/>
    </row>
    <row r="229" spans="1:10" ht="15.75" customHeight="1" x14ac:dyDescent="0.25">
      <c r="A229" s="29"/>
      <c r="B229" s="29"/>
      <c r="C229" s="29"/>
      <c r="D229" s="29"/>
      <c r="E229" s="29"/>
      <c r="F229" s="29"/>
      <c r="G229" s="30"/>
      <c r="H229" s="29"/>
      <c r="J229" s="1"/>
    </row>
    <row r="230" spans="1:10" ht="15.75" customHeight="1" x14ac:dyDescent="0.25">
      <c r="A230" s="29"/>
      <c r="B230" s="29"/>
      <c r="C230" s="29"/>
      <c r="D230" s="29"/>
      <c r="E230" s="29"/>
      <c r="F230" s="29"/>
      <c r="G230" s="30"/>
      <c r="H230" s="29"/>
      <c r="J230" s="1"/>
    </row>
    <row r="231" spans="1:10" ht="15.75" customHeight="1" x14ac:dyDescent="0.25">
      <c r="A231" s="29"/>
      <c r="B231" s="29"/>
      <c r="C231" s="29"/>
      <c r="D231" s="29"/>
      <c r="E231" s="29"/>
      <c r="F231" s="29"/>
      <c r="G231" s="30"/>
      <c r="H231" s="29"/>
      <c r="J231" s="1"/>
    </row>
    <row r="232" spans="1:10" ht="15.75" customHeight="1" x14ac:dyDescent="0.25">
      <c r="A232" s="29"/>
      <c r="B232" s="29"/>
      <c r="C232" s="29"/>
      <c r="D232" s="29"/>
      <c r="E232" s="29"/>
      <c r="F232" s="29"/>
      <c r="G232" s="30"/>
      <c r="H232" s="29"/>
      <c r="J232" s="1"/>
    </row>
    <row r="233" spans="1:10" ht="15.75" customHeight="1" x14ac:dyDescent="0.25">
      <c r="A233" s="29"/>
      <c r="B233" s="29"/>
      <c r="C233" s="29"/>
      <c r="D233" s="29"/>
      <c r="E233" s="29"/>
      <c r="F233" s="29"/>
      <c r="G233" s="30"/>
      <c r="H233" s="29"/>
      <c r="J233" s="1"/>
    </row>
    <row r="234" spans="1:10" ht="15.75" customHeight="1" x14ac:dyDescent="0.25">
      <c r="A234" s="29"/>
      <c r="B234" s="29"/>
      <c r="C234" s="29"/>
      <c r="D234" s="29"/>
      <c r="E234" s="29"/>
      <c r="F234" s="29"/>
      <c r="G234" s="30"/>
      <c r="H234" s="29"/>
      <c r="J234" s="1"/>
    </row>
    <row r="235" spans="1:10" ht="15.75" customHeight="1" x14ac:dyDescent="0.25">
      <c r="A235" s="29"/>
      <c r="B235" s="29"/>
      <c r="C235" s="29"/>
      <c r="D235" s="29"/>
      <c r="E235" s="29"/>
      <c r="F235" s="29"/>
      <c r="G235" s="30"/>
      <c r="H235" s="29"/>
      <c r="J235" s="1"/>
    </row>
    <row r="236" spans="1:10" ht="15.75" customHeight="1" x14ac:dyDescent="0.25">
      <c r="A236" s="29"/>
      <c r="B236" s="29"/>
      <c r="C236" s="29"/>
      <c r="D236" s="29"/>
      <c r="E236" s="29"/>
      <c r="F236" s="29"/>
      <c r="G236" s="30"/>
      <c r="H236" s="29"/>
      <c r="J236" s="1"/>
    </row>
    <row r="237" spans="1:10" ht="15.75" customHeight="1" x14ac:dyDescent="0.25">
      <c r="A237" s="29"/>
      <c r="B237" s="29"/>
      <c r="C237" s="29"/>
      <c r="D237" s="29"/>
      <c r="E237" s="29"/>
      <c r="F237" s="29"/>
      <c r="G237" s="30"/>
      <c r="H237" s="29"/>
      <c r="J237" s="1"/>
    </row>
    <row r="238" spans="1:10" ht="15.75" customHeight="1" x14ac:dyDescent="0.25">
      <c r="A238" s="29"/>
      <c r="B238" s="29"/>
      <c r="C238" s="29"/>
      <c r="D238" s="29"/>
      <c r="E238" s="29"/>
      <c r="F238" s="29"/>
      <c r="G238" s="30"/>
      <c r="H238" s="29"/>
      <c r="J238" s="1"/>
    </row>
    <row r="239" spans="1:10" ht="15.75" customHeight="1" x14ac:dyDescent="0.25">
      <c r="A239" s="29"/>
      <c r="B239" s="29"/>
      <c r="C239" s="29"/>
      <c r="D239" s="29"/>
      <c r="E239" s="29"/>
      <c r="F239" s="29"/>
      <c r="G239" s="30"/>
      <c r="H239" s="29"/>
      <c r="J239" s="1"/>
    </row>
    <row r="240" spans="1:10" ht="15.75" customHeight="1" x14ac:dyDescent="0.25">
      <c r="A240" s="29"/>
      <c r="B240" s="29"/>
      <c r="C240" s="29"/>
      <c r="D240" s="29"/>
      <c r="E240" s="29"/>
      <c r="F240" s="29"/>
      <c r="G240" s="30"/>
      <c r="H240" s="29"/>
      <c r="J240" s="1"/>
    </row>
    <row r="241" spans="1:10" ht="15.75" customHeight="1" x14ac:dyDescent="0.25">
      <c r="A241" s="29"/>
      <c r="B241" s="29"/>
      <c r="C241" s="29"/>
      <c r="D241" s="29"/>
      <c r="E241" s="29"/>
      <c r="F241" s="29"/>
      <c r="G241" s="30"/>
      <c r="H241" s="29"/>
      <c r="J241" s="1"/>
    </row>
    <row r="242" spans="1:10" ht="15.75" customHeight="1" x14ac:dyDescent="0.25">
      <c r="A242" s="29"/>
      <c r="B242" s="29"/>
      <c r="C242" s="29"/>
      <c r="D242" s="29"/>
      <c r="E242" s="29"/>
      <c r="F242" s="29"/>
      <c r="G242" s="30"/>
      <c r="H242" s="29"/>
      <c r="J242" s="1"/>
    </row>
    <row r="243" spans="1:10" ht="15.75" customHeight="1" x14ac:dyDescent="0.25">
      <c r="A243" s="29"/>
      <c r="B243" s="29"/>
      <c r="C243" s="29"/>
      <c r="D243" s="29"/>
      <c r="E243" s="29"/>
      <c r="F243" s="29"/>
      <c r="G243" s="30"/>
      <c r="H243" s="29"/>
      <c r="J243" s="1"/>
    </row>
    <row r="244" spans="1:10" ht="15.75" customHeight="1" x14ac:dyDescent="0.25">
      <c r="A244" s="29"/>
      <c r="B244" s="29"/>
      <c r="C244" s="29"/>
      <c r="D244" s="29"/>
      <c r="E244" s="29"/>
      <c r="F244" s="29"/>
      <c r="G244" s="30"/>
      <c r="H244" s="29"/>
      <c r="J244" s="1"/>
    </row>
    <row r="245" spans="1:10" ht="15.75" customHeight="1" x14ac:dyDescent="0.25">
      <c r="A245" s="29"/>
      <c r="B245" s="29"/>
      <c r="C245" s="29"/>
      <c r="D245" s="29"/>
      <c r="E245" s="29"/>
      <c r="F245" s="29"/>
      <c r="G245" s="30"/>
      <c r="H245" s="29"/>
      <c r="J245" s="1"/>
    </row>
    <row r="246" spans="1:10" ht="15.75" customHeight="1" x14ac:dyDescent="0.25">
      <c r="A246" s="29"/>
      <c r="B246" s="29"/>
      <c r="C246" s="29"/>
      <c r="D246" s="29"/>
      <c r="E246" s="29"/>
      <c r="F246" s="29"/>
      <c r="G246" s="30"/>
      <c r="H246" s="29"/>
      <c r="J246" s="1"/>
    </row>
    <row r="247" spans="1:10" ht="15.75" customHeight="1" x14ac:dyDescent="0.25">
      <c r="A247" s="29"/>
      <c r="B247" s="29"/>
      <c r="C247" s="29"/>
      <c r="D247" s="29"/>
      <c r="E247" s="29"/>
      <c r="F247" s="29"/>
      <c r="G247" s="30"/>
      <c r="H247" s="29"/>
      <c r="J247" s="1"/>
    </row>
    <row r="248" spans="1:10" ht="15.75" customHeight="1" x14ac:dyDescent="0.25">
      <c r="A248" s="29"/>
      <c r="B248" s="29"/>
      <c r="C248" s="29"/>
      <c r="D248" s="29"/>
      <c r="E248" s="29"/>
      <c r="F248" s="29"/>
      <c r="G248" s="30"/>
      <c r="H248" s="29"/>
      <c r="J248" s="1"/>
    </row>
    <row r="249" spans="1:10" ht="15.75" customHeight="1" x14ac:dyDescent="0.25">
      <c r="A249" s="29"/>
      <c r="B249" s="29"/>
      <c r="C249" s="29"/>
      <c r="D249" s="29"/>
      <c r="E249" s="29"/>
      <c r="F249" s="29"/>
      <c r="G249" s="30"/>
      <c r="H249" s="29"/>
      <c r="J249" s="1"/>
    </row>
    <row r="250" spans="1:10" ht="15.75" customHeight="1" x14ac:dyDescent="0.25">
      <c r="A250" s="29"/>
      <c r="B250" s="29"/>
      <c r="C250" s="29"/>
      <c r="D250" s="29"/>
      <c r="E250" s="29"/>
      <c r="F250" s="29"/>
      <c r="G250" s="30"/>
      <c r="H250" s="29"/>
      <c r="J250" s="1"/>
    </row>
    <row r="251" spans="1:10" ht="15.75" customHeight="1" x14ac:dyDescent="0.25">
      <c r="A251" s="29"/>
      <c r="B251" s="29"/>
      <c r="C251" s="29"/>
      <c r="D251" s="29"/>
      <c r="E251" s="29"/>
      <c r="F251" s="29"/>
      <c r="G251" s="30"/>
      <c r="H251" s="29"/>
      <c r="J251" s="1"/>
    </row>
    <row r="252" spans="1:10" ht="15.75" customHeight="1" x14ac:dyDescent="0.25">
      <c r="A252" s="29"/>
      <c r="B252" s="29"/>
      <c r="C252" s="29"/>
      <c r="D252" s="29"/>
      <c r="E252" s="29"/>
      <c r="F252" s="29"/>
      <c r="G252" s="30"/>
      <c r="H252" s="29"/>
      <c r="J252" s="1"/>
    </row>
    <row r="253" spans="1:10" ht="15.75" customHeight="1" x14ac:dyDescent="0.25">
      <c r="A253" s="29"/>
      <c r="B253" s="29"/>
      <c r="C253" s="29"/>
      <c r="D253" s="29"/>
      <c r="E253" s="29"/>
      <c r="F253" s="29"/>
      <c r="G253" s="30"/>
      <c r="H253" s="29"/>
      <c r="J253" s="1"/>
    </row>
    <row r="254" spans="1:10" ht="15.75" customHeight="1" x14ac:dyDescent="0.25">
      <c r="A254" s="29"/>
      <c r="B254" s="29"/>
      <c r="C254" s="29"/>
      <c r="D254" s="29"/>
      <c r="E254" s="29"/>
      <c r="F254" s="29"/>
      <c r="G254" s="30"/>
      <c r="H254" s="29"/>
      <c r="J254" s="1"/>
    </row>
    <row r="255" spans="1:10" ht="15.75" customHeight="1" x14ac:dyDescent="0.25">
      <c r="A255" s="29"/>
      <c r="B255" s="29"/>
      <c r="C255" s="29"/>
      <c r="D255" s="29"/>
      <c r="E255" s="29"/>
      <c r="F255" s="29"/>
      <c r="G255" s="30"/>
      <c r="H255" s="29"/>
      <c r="J255" s="1"/>
    </row>
    <row r="256" spans="1:10" ht="15.75" customHeight="1" x14ac:dyDescent="0.25">
      <c r="A256" s="29"/>
      <c r="B256" s="29"/>
      <c r="C256" s="29"/>
      <c r="D256" s="29"/>
      <c r="E256" s="29"/>
      <c r="F256" s="29"/>
      <c r="G256" s="30"/>
      <c r="H256" s="29"/>
      <c r="J256" s="1"/>
    </row>
    <row r="257" spans="1:10" ht="15.75" customHeight="1" x14ac:dyDescent="0.25">
      <c r="A257" s="29"/>
      <c r="B257" s="29"/>
      <c r="C257" s="29"/>
      <c r="D257" s="29"/>
      <c r="E257" s="29"/>
      <c r="F257" s="29"/>
      <c r="G257" s="30"/>
      <c r="H257" s="29"/>
      <c r="J257" s="1"/>
    </row>
    <row r="258" spans="1:10" ht="15.75" customHeight="1" x14ac:dyDescent="0.25">
      <c r="A258" s="29"/>
      <c r="B258" s="29"/>
      <c r="C258" s="29"/>
      <c r="D258" s="29"/>
      <c r="E258" s="29"/>
      <c r="F258" s="29"/>
      <c r="G258" s="30"/>
      <c r="H258" s="29"/>
      <c r="J258" s="1"/>
    </row>
    <row r="259" spans="1:10" ht="15.75" customHeight="1" x14ac:dyDescent="0.25">
      <c r="A259" s="29"/>
      <c r="B259" s="29"/>
      <c r="C259" s="29"/>
      <c r="D259" s="29"/>
      <c r="E259" s="29"/>
      <c r="F259" s="29"/>
      <c r="G259" s="30"/>
      <c r="H259" s="29"/>
      <c r="J259" s="1"/>
    </row>
    <row r="260" spans="1:10" ht="15.75" customHeight="1" x14ac:dyDescent="0.25">
      <c r="A260" s="29"/>
      <c r="B260" s="29"/>
      <c r="C260" s="29"/>
      <c r="D260" s="29"/>
      <c r="E260" s="29"/>
      <c r="F260" s="29"/>
      <c r="G260" s="30"/>
      <c r="H260" s="29"/>
      <c r="J260" s="1"/>
    </row>
    <row r="261" spans="1:10" ht="15.75" customHeight="1" x14ac:dyDescent="0.25">
      <c r="A261" s="29"/>
      <c r="B261" s="29"/>
      <c r="C261" s="29"/>
      <c r="D261" s="29"/>
      <c r="E261" s="29"/>
      <c r="F261" s="29"/>
      <c r="G261" s="30"/>
      <c r="H261" s="29"/>
      <c r="J261" s="1"/>
    </row>
    <row r="262" spans="1:10" ht="15.75" customHeight="1" x14ac:dyDescent="0.25">
      <c r="A262" s="29"/>
      <c r="B262" s="29"/>
      <c r="C262" s="29"/>
      <c r="D262" s="29"/>
      <c r="E262" s="29"/>
      <c r="F262" s="29"/>
      <c r="G262" s="30"/>
      <c r="H262" s="29"/>
      <c r="J262" s="1"/>
    </row>
    <row r="263" spans="1:10" ht="15.75" customHeight="1" x14ac:dyDescent="0.25">
      <c r="A263" s="29"/>
      <c r="B263" s="29"/>
      <c r="C263" s="29"/>
      <c r="D263" s="29"/>
      <c r="E263" s="29"/>
      <c r="F263" s="29"/>
      <c r="G263" s="30"/>
      <c r="H263" s="29"/>
      <c r="J263" s="1"/>
    </row>
    <row r="264" spans="1:10" ht="15.75" customHeight="1" x14ac:dyDescent="0.25">
      <c r="A264" s="29"/>
      <c r="B264" s="29"/>
      <c r="C264" s="29"/>
      <c r="D264" s="29"/>
      <c r="E264" s="29"/>
      <c r="F264" s="29"/>
      <c r="G264" s="30"/>
      <c r="H264" s="29"/>
      <c r="J264" s="1"/>
    </row>
    <row r="265" spans="1:10" ht="15.75" customHeight="1" x14ac:dyDescent="0.25">
      <c r="A265" s="29"/>
      <c r="B265" s="29"/>
      <c r="C265" s="29"/>
      <c r="D265" s="29"/>
      <c r="E265" s="29"/>
      <c r="F265" s="29"/>
      <c r="G265" s="30"/>
      <c r="H265" s="29"/>
      <c r="J265" s="1"/>
    </row>
    <row r="266" spans="1:10" ht="15.75" customHeight="1" x14ac:dyDescent="0.25">
      <c r="A266" s="29"/>
      <c r="B266" s="29"/>
      <c r="C266" s="29"/>
      <c r="D266" s="29"/>
      <c r="E266" s="29"/>
      <c r="F266" s="29"/>
      <c r="G266" s="30"/>
      <c r="H266" s="29"/>
      <c r="J266" s="1"/>
    </row>
    <row r="267" spans="1:10" ht="15.75" customHeight="1" x14ac:dyDescent="0.25">
      <c r="A267" s="29"/>
      <c r="B267" s="29"/>
      <c r="C267" s="29"/>
      <c r="D267" s="29"/>
      <c r="E267" s="29"/>
      <c r="F267" s="29"/>
      <c r="G267" s="30"/>
      <c r="H267" s="29"/>
      <c r="J267" s="1"/>
    </row>
    <row r="268" spans="1:10" ht="15.75" customHeight="1" x14ac:dyDescent="0.25">
      <c r="A268" s="29"/>
      <c r="B268" s="29"/>
      <c r="C268" s="29"/>
      <c r="D268" s="29"/>
      <c r="E268" s="29"/>
      <c r="F268" s="29"/>
      <c r="G268" s="30"/>
      <c r="H268" s="29"/>
      <c r="J268" s="1"/>
    </row>
    <row r="269" spans="1:10" ht="15.75" customHeight="1" x14ac:dyDescent="0.25">
      <c r="A269" s="29"/>
      <c r="B269" s="29"/>
      <c r="C269" s="29"/>
      <c r="D269" s="29"/>
      <c r="E269" s="29"/>
      <c r="F269" s="29"/>
      <c r="G269" s="30"/>
      <c r="H269" s="29"/>
      <c r="J269" s="1"/>
    </row>
    <row r="270" spans="1:10" ht="15.75" customHeight="1" x14ac:dyDescent="0.25">
      <c r="A270" s="29"/>
      <c r="B270" s="29"/>
      <c r="C270" s="29"/>
      <c r="D270" s="29"/>
      <c r="E270" s="29"/>
      <c r="F270" s="29"/>
      <c r="G270" s="30"/>
      <c r="H270" s="29"/>
      <c r="J270" s="1"/>
    </row>
    <row r="271" spans="1:10" ht="15.75" customHeight="1" x14ac:dyDescent="0.25">
      <c r="A271" s="29"/>
      <c r="B271" s="29"/>
      <c r="C271" s="29"/>
      <c r="D271" s="29"/>
      <c r="E271" s="29"/>
      <c r="F271" s="29"/>
      <c r="G271" s="30"/>
      <c r="H271" s="29"/>
      <c r="J271" s="1"/>
    </row>
    <row r="272" spans="1:10" ht="15.75" customHeight="1" x14ac:dyDescent="0.25">
      <c r="A272" s="29"/>
      <c r="B272" s="29"/>
      <c r="C272" s="29"/>
      <c r="D272" s="29"/>
      <c r="E272" s="29"/>
      <c r="F272" s="29"/>
      <c r="G272" s="30"/>
      <c r="H272" s="29"/>
      <c r="J272" s="1"/>
    </row>
    <row r="273" spans="1:10" ht="15.75" customHeight="1" x14ac:dyDescent="0.25">
      <c r="A273" s="29"/>
      <c r="B273" s="29"/>
      <c r="C273" s="29"/>
      <c r="D273" s="29"/>
      <c r="E273" s="29"/>
      <c r="F273" s="29"/>
      <c r="G273" s="30"/>
      <c r="H273" s="29"/>
      <c r="J273" s="1"/>
    </row>
    <row r="274" spans="1:10" ht="15.75" customHeight="1" x14ac:dyDescent="0.25">
      <c r="A274" s="29"/>
      <c r="B274" s="29"/>
      <c r="C274" s="29"/>
      <c r="D274" s="29"/>
      <c r="E274" s="29"/>
      <c r="F274" s="29"/>
      <c r="G274" s="30"/>
      <c r="H274" s="29"/>
      <c r="J274" s="1"/>
    </row>
    <row r="275" spans="1:10" ht="15.75" customHeight="1" x14ac:dyDescent="0.25">
      <c r="A275" s="29"/>
      <c r="B275" s="29"/>
      <c r="C275" s="29"/>
      <c r="D275" s="29"/>
      <c r="E275" s="29"/>
      <c r="F275" s="29"/>
      <c r="G275" s="30"/>
      <c r="H275" s="29"/>
      <c r="J275" s="1"/>
    </row>
    <row r="276" spans="1:10" ht="15.75" customHeight="1" x14ac:dyDescent="0.25">
      <c r="A276" s="29"/>
      <c r="B276" s="29"/>
      <c r="C276" s="29"/>
      <c r="D276" s="29"/>
      <c r="E276" s="29"/>
      <c r="F276" s="29"/>
      <c r="G276" s="30"/>
      <c r="H276" s="29"/>
      <c r="J276" s="1"/>
    </row>
    <row r="277" spans="1:10" ht="15.75" customHeight="1" x14ac:dyDescent="0.25">
      <c r="B277" s="29"/>
      <c r="C277" s="29"/>
      <c r="D277" s="29"/>
      <c r="E277" s="29"/>
      <c r="F277" s="29"/>
      <c r="G277" s="30"/>
      <c r="H277" s="29"/>
      <c r="J277" s="1"/>
    </row>
    <row r="278" spans="1:10" ht="15.75" customHeight="1" x14ac:dyDescent="0.25">
      <c r="B278" s="29"/>
      <c r="C278" s="29"/>
      <c r="D278" s="29"/>
      <c r="E278" s="29"/>
      <c r="F278" s="29"/>
      <c r="G278" s="30"/>
      <c r="H278" s="29"/>
      <c r="J278" s="1"/>
    </row>
    <row r="279" spans="1:10" ht="15.75" customHeight="1" x14ac:dyDescent="0.25">
      <c r="B279" s="29"/>
      <c r="C279" s="29"/>
      <c r="D279" s="29"/>
      <c r="E279" s="29"/>
      <c r="F279" s="29"/>
      <c r="G279" s="30"/>
      <c r="H279" s="29"/>
      <c r="J279" s="1"/>
    </row>
    <row r="280" spans="1:10" ht="15.75" customHeight="1" x14ac:dyDescent="0.25">
      <c r="B280" s="29"/>
      <c r="C280" s="29"/>
      <c r="D280" s="29"/>
      <c r="E280" s="29"/>
      <c r="F280" s="29"/>
      <c r="G280" s="30"/>
      <c r="H280" s="29"/>
      <c r="J280" s="1"/>
    </row>
    <row r="281" spans="1:10" ht="15.75" customHeight="1" x14ac:dyDescent="0.25">
      <c r="B281" s="29"/>
      <c r="C281" s="29"/>
      <c r="D281" s="29"/>
      <c r="E281" s="29"/>
      <c r="F281" s="29"/>
      <c r="G281" s="30"/>
      <c r="H281" s="29"/>
      <c r="J281" s="1"/>
    </row>
    <row r="282" spans="1:10" ht="15.75" customHeight="1" x14ac:dyDescent="0.25">
      <c r="B282" s="29"/>
      <c r="C282" s="29"/>
      <c r="D282" s="29"/>
      <c r="E282" s="29"/>
      <c r="F282" s="29"/>
      <c r="G282" s="30"/>
      <c r="H282" s="29"/>
      <c r="J282" s="1"/>
    </row>
    <row r="283" spans="1:10" ht="15.75" customHeight="1" x14ac:dyDescent="0.25">
      <c r="B283" s="29"/>
      <c r="C283" s="29"/>
      <c r="D283" s="29"/>
      <c r="E283" s="29"/>
      <c r="F283" s="29"/>
      <c r="G283" s="30"/>
      <c r="H283" s="29"/>
      <c r="J283" s="1"/>
    </row>
    <row r="284" spans="1:10" ht="15.75" customHeight="1" x14ac:dyDescent="0.25">
      <c r="B284" s="29"/>
      <c r="C284" s="29"/>
      <c r="D284" s="29"/>
      <c r="E284" s="29"/>
      <c r="F284" s="29"/>
      <c r="G284" s="30"/>
      <c r="H284" s="29"/>
      <c r="J284" s="1"/>
    </row>
    <row r="285" spans="1:10" ht="15.75" customHeight="1" x14ac:dyDescent="0.25">
      <c r="B285" s="29"/>
      <c r="C285" s="29"/>
      <c r="D285" s="29"/>
      <c r="E285" s="29"/>
      <c r="F285" s="29"/>
      <c r="G285" s="30"/>
      <c r="H285" s="29"/>
      <c r="J285" s="1"/>
    </row>
    <row r="286" spans="1:10" ht="15.75" customHeight="1" x14ac:dyDescent="0.25">
      <c r="B286" s="29"/>
      <c r="C286" s="29"/>
      <c r="D286" s="29"/>
      <c r="E286" s="29"/>
      <c r="F286" s="29"/>
      <c r="G286" s="30"/>
      <c r="H286" s="29"/>
      <c r="J286" s="1"/>
    </row>
    <row r="287" spans="1:10" ht="15.75" customHeight="1" x14ac:dyDescent="0.25">
      <c r="B287" s="29"/>
      <c r="C287" s="29"/>
      <c r="D287" s="29"/>
      <c r="E287" s="29"/>
      <c r="F287" s="29"/>
      <c r="G287" s="30"/>
      <c r="H287" s="29"/>
      <c r="J287" s="1"/>
    </row>
    <row r="288" spans="1:10" ht="15.75" customHeight="1" x14ac:dyDescent="0.25">
      <c r="B288" s="29"/>
      <c r="C288" s="29"/>
      <c r="D288" s="29"/>
      <c r="E288" s="29"/>
      <c r="F288" s="29"/>
      <c r="G288" s="30"/>
      <c r="H288" s="29"/>
      <c r="J288" s="1"/>
    </row>
    <row r="289" spans="2:10" ht="15.75" customHeight="1" x14ac:dyDescent="0.25">
      <c r="B289" s="29"/>
      <c r="C289" s="29"/>
      <c r="D289" s="29"/>
      <c r="E289" s="29"/>
      <c r="F289" s="29"/>
      <c r="G289" s="30"/>
      <c r="H289" s="29"/>
      <c r="J289" s="1"/>
    </row>
    <row r="290" spans="2:10" ht="15.75" customHeight="1" x14ac:dyDescent="0.25">
      <c r="B290" s="29"/>
      <c r="C290" s="29"/>
      <c r="D290" s="29"/>
      <c r="E290" s="29"/>
      <c r="F290" s="29"/>
      <c r="G290" s="30"/>
      <c r="H290" s="29"/>
      <c r="J290" s="1"/>
    </row>
    <row r="291" spans="2:10" ht="15.75" customHeight="1" x14ac:dyDescent="0.25">
      <c r="B291" s="29"/>
      <c r="C291" s="29"/>
      <c r="D291" s="29"/>
      <c r="E291" s="29"/>
      <c r="F291" s="29"/>
      <c r="G291" s="30"/>
      <c r="H291" s="29"/>
      <c r="J291" s="1"/>
    </row>
    <row r="292" spans="2:10" ht="15.75" customHeight="1" x14ac:dyDescent="0.25">
      <c r="B292" s="29"/>
      <c r="C292" s="29"/>
      <c r="D292" s="29"/>
      <c r="E292" s="29"/>
      <c r="F292" s="29"/>
      <c r="G292" s="30"/>
      <c r="H292" s="29"/>
      <c r="J292" s="1"/>
    </row>
    <row r="293" spans="2:10" ht="15.75" customHeight="1" x14ac:dyDescent="0.25">
      <c r="B293" s="29"/>
      <c r="C293" s="29"/>
      <c r="D293" s="29"/>
      <c r="E293" s="29"/>
      <c r="F293" s="29"/>
      <c r="G293" s="30"/>
      <c r="H293" s="29"/>
      <c r="J293" s="1"/>
    </row>
    <row r="294" spans="2:10" ht="15.75" customHeight="1" x14ac:dyDescent="0.25">
      <c r="B294" s="29"/>
      <c r="C294" s="29"/>
      <c r="D294" s="29"/>
      <c r="E294" s="29"/>
      <c r="F294" s="29"/>
      <c r="G294" s="30"/>
      <c r="H294" s="29"/>
      <c r="J294" s="1"/>
    </row>
    <row r="295" spans="2:10" ht="15.75" customHeight="1" x14ac:dyDescent="0.25">
      <c r="B295" s="29"/>
      <c r="C295" s="29"/>
      <c r="D295" s="29"/>
      <c r="E295" s="29"/>
      <c r="F295" s="29"/>
      <c r="G295" s="30"/>
      <c r="H295" s="29"/>
      <c r="J295" s="1"/>
    </row>
    <row r="296" spans="2:10" ht="15.75" customHeight="1" x14ac:dyDescent="0.25">
      <c r="B296" s="29"/>
      <c r="C296" s="29"/>
      <c r="D296" s="29"/>
      <c r="E296" s="29"/>
      <c r="F296" s="29"/>
      <c r="G296" s="30"/>
      <c r="H296" s="29"/>
      <c r="J296" s="1"/>
    </row>
    <row r="297" spans="2:10" ht="15.75" customHeight="1" x14ac:dyDescent="0.25">
      <c r="B297" s="29"/>
      <c r="C297" s="29"/>
      <c r="D297" s="29"/>
      <c r="E297" s="29"/>
      <c r="F297" s="29"/>
      <c r="G297" s="30"/>
      <c r="H297" s="29"/>
      <c r="J297" s="1"/>
    </row>
    <row r="298" spans="2:10" ht="15.75" customHeight="1" x14ac:dyDescent="0.25">
      <c r="B298" s="29"/>
      <c r="C298" s="29"/>
      <c r="D298" s="29"/>
      <c r="E298" s="29"/>
      <c r="F298" s="29"/>
      <c r="G298" s="30"/>
      <c r="H298" s="29"/>
      <c r="J298" s="1"/>
    </row>
    <row r="299" spans="2:10" ht="15.75" customHeight="1" x14ac:dyDescent="0.25">
      <c r="B299" s="29"/>
      <c r="C299" s="29"/>
      <c r="D299" s="29"/>
      <c r="E299" s="29"/>
      <c r="F299" s="29"/>
      <c r="G299" s="30"/>
      <c r="H299" s="29"/>
      <c r="J299" s="1"/>
    </row>
    <row r="300" spans="2:10" ht="15.75" customHeight="1" x14ac:dyDescent="0.25">
      <c r="B300" s="29"/>
      <c r="C300" s="29"/>
      <c r="D300" s="29"/>
      <c r="E300" s="29"/>
      <c r="F300" s="29"/>
      <c r="G300" s="30"/>
      <c r="H300" s="29"/>
      <c r="J300" s="1"/>
    </row>
    <row r="301" spans="2:10" ht="15.75" customHeight="1" x14ac:dyDescent="0.25">
      <c r="B301" s="29"/>
      <c r="C301" s="29"/>
      <c r="D301" s="29"/>
      <c r="E301" s="29"/>
      <c r="F301" s="29"/>
      <c r="G301" s="30"/>
      <c r="H301" s="29"/>
      <c r="J301" s="1"/>
    </row>
    <row r="302" spans="2:10" ht="15.75" customHeight="1" x14ac:dyDescent="0.25">
      <c r="B302" s="29"/>
      <c r="C302" s="29"/>
      <c r="D302" s="29"/>
      <c r="E302" s="29"/>
      <c r="F302" s="29"/>
      <c r="G302" s="30"/>
      <c r="H302" s="29"/>
      <c r="J302" s="1"/>
    </row>
    <row r="303" spans="2:10" ht="15.75" customHeight="1" x14ac:dyDescent="0.25">
      <c r="B303" s="29"/>
      <c r="C303" s="29"/>
      <c r="D303" s="29"/>
      <c r="E303" s="29"/>
      <c r="F303" s="29"/>
      <c r="G303" s="30"/>
      <c r="H303" s="29"/>
      <c r="J303" s="1"/>
    </row>
    <row r="304" spans="2:10" ht="15.75" customHeight="1" x14ac:dyDescent="0.25">
      <c r="B304" s="29"/>
      <c r="C304" s="29"/>
      <c r="D304" s="29"/>
      <c r="E304" s="29"/>
      <c r="F304" s="29"/>
      <c r="G304" s="30"/>
      <c r="H304" s="29"/>
      <c r="J304" s="1"/>
    </row>
    <row r="305" spans="2:10" ht="15.75" customHeight="1" x14ac:dyDescent="0.25">
      <c r="B305" s="29"/>
      <c r="C305" s="29"/>
      <c r="D305" s="29"/>
      <c r="E305" s="29"/>
      <c r="F305" s="29"/>
      <c r="G305" s="30"/>
      <c r="H305" s="29"/>
      <c r="J305" s="1"/>
    </row>
    <row r="306" spans="2:10" ht="15.75" customHeight="1" x14ac:dyDescent="0.25">
      <c r="B306" s="29"/>
      <c r="C306" s="29"/>
      <c r="D306" s="29"/>
      <c r="E306" s="29"/>
      <c r="F306" s="29"/>
      <c r="G306" s="30"/>
      <c r="H306" s="29"/>
      <c r="J306" s="1"/>
    </row>
    <row r="307" spans="2:10" ht="15.75" customHeight="1" x14ac:dyDescent="0.25">
      <c r="B307" s="29"/>
      <c r="C307" s="29"/>
      <c r="D307" s="29"/>
      <c r="E307" s="29"/>
      <c r="F307" s="29"/>
      <c r="G307" s="30"/>
      <c r="H307" s="29"/>
      <c r="J307" s="1"/>
    </row>
    <row r="308" spans="2:10" ht="15.75" customHeight="1" x14ac:dyDescent="0.25">
      <c r="B308" s="29"/>
      <c r="C308" s="29"/>
      <c r="D308" s="29"/>
      <c r="E308" s="29"/>
      <c r="F308" s="29"/>
      <c r="G308" s="30"/>
      <c r="H308" s="29"/>
      <c r="J308" s="1"/>
    </row>
    <row r="309" spans="2:10" ht="15.75" customHeight="1" x14ac:dyDescent="0.25">
      <c r="B309" s="29"/>
      <c r="C309" s="29"/>
      <c r="D309" s="29"/>
      <c r="E309" s="29"/>
      <c r="F309" s="29"/>
      <c r="G309" s="30"/>
      <c r="H309" s="29"/>
      <c r="J309" s="1"/>
    </row>
    <row r="310" spans="2:10" ht="15.75" customHeight="1" x14ac:dyDescent="0.25">
      <c r="B310" s="29"/>
      <c r="C310" s="29"/>
      <c r="D310" s="29"/>
      <c r="E310" s="29"/>
      <c r="F310" s="29"/>
      <c r="G310" s="30"/>
      <c r="H310" s="29"/>
      <c r="J310" s="1"/>
    </row>
    <row r="311" spans="2:10" ht="15.75" customHeight="1" x14ac:dyDescent="0.25">
      <c r="B311" s="29"/>
      <c r="C311" s="29"/>
      <c r="D311" s="29"/>
      <c r="E311" s="29"/>
      <c r="F311" s="29"/>
      <c r="G311" s="30"/>
      <c r="H311" s="29"/>
      <c r="J311" s="1"/>
    </row>
    <row r="312" spans="2:10" ht="15.75" customHeight="1" x14ac:dyDescent="0.25">
      <c r="B312" s="29"/>
      <c r="C312" s="29"/>
      <c r="D312" s="29"/>
      <c r="E312" s="29"/>
      <c r="F312" s="29"/>
      <c r="G312" s="30"/>
      <c r="H312" s="29"/>
      <c r="J312" s="1"/>
    </row>
    <row r="313" spans="2:10" ht="15.75" customHeight="1" x14ac:dyDescent="0.25">
      <c r="B313" s="29"/>
      <c r="C313" s="29"/>
      <c r="D313" s="29"/>
      <c r="E313" s="29"/>
      <c r="F313" s="29"/>
      <c r="G313" s="30"/>
      <c r="H313" s="29"/>
      <c r="J313" s="1"/>
    </row>
    <row r="314" spans="2:10" ht="15.75" customHeight="1" x14ac:dyDescent="0.25">
      <c r="B314" s="29"/>
      <c r="C314" s="29"/>
      <c r="D314" s="29"/>
      <c r="E314" s="29"/>
      <c r="F314" s="29"/>
      <c r="G314" s="30"/>
      <c r="H314" s="29"/>
      <c r="J314" s="1"/>
    </row>
    <row r="315" spans="2:10" ht="15.75" customHeight="1" x14ac:dyDescent="0.25">
      <c r="B315" s="29"/>
      <c r="C315" s="29"/>
      <c r="D315" s="29"/>
      <c r="E315" s="29"/>
      <c r="F315" s="29"/>
      <c r="G315" s="30"/>
      <c r="H315" s="29"/>
      <c r="J315" s="1"/>
    </row>
    <row r="316" spans="2:10" ht="15.75" customHeight="1" x14ac:dyDescent="0.25">
      <c r="B316" s="29"/>
      <c r="C316" s="29"/>
      <c r="D316" s="29"/>
      <c r="E316" s="29"/>
      <c r="F316" s="29"/>
      <c r="G316" s="30"/>
      <c r="H316" s="29"/>
      <c r="J316" s="1"/>
    </row>
    <row r="317" spans="2:10" ht="15.75" customHeight="1" x14ac:dyDescent="0.25">
      <c r="B317" s="29"/>
      <c r="C317" s="29"/>
      <c r="D317" s="29"/>
      <c r="E317" s="29"/>
      <c r="F317" s="29"/>
      <c r="G317" s="30"/>
      <c r="H317" s="29"/>
      <c r="J317" s="1"/>
    </row>
    <row r="318" spans="2:10" ht="15.75" customHeight="1" x14ac:dyDescent="0.25">
      <c r="B318" s="29"/>
      <c r="C318" s="29"/>
      <c r="D318" s="29"/>
      <c r="E318" s="29"/>
      <c r="F318" s="29"/>
      <c r="G318" s="30"/>
      <c r="H318" s="29"/>
      <c r="J318" s="1"/>
    </row>
    <row r="319" spans="2:10" ht="15.75" customHeight="1" x14ac:dyDescent="0.25">
      <c r="B319" s="29"/>
      <c r="C319" s="29"/>
      <c r="D319" s="29"/>
      <c r="E319" s="29"/>
      <c r="F319" s="29"/>
      <c r="G319" s="30"/>
      <c r="H319" s="29"/>
      <c r="J319" s="1"/>
    </row>
    <row r="320" spans="2:10" ht="15.75" customHeight="1" x14ac:dyDescent="0.25">
      <c r="B320" s="29"/>
      <c r="C320" s="29"/>
      <c r="D320" s="29"/>
      <c r="E320" s="29"/>
      <c r="F320" s="29"/>
      <c r="G320" s="30"/>
      <c r="H320" s="29"/>
      <c r="J320" s="1"/>
    </row>
    <row r="321" spans="2:10" ht="15.75" customHeight="1" x14ac:dyDescent="0.25">
      <c r="B321" s="29"/>
      <c r="C321" s="29"/>
      <c r="D321" s="29"/>
      <c r="E321" s="29"/>
      <c r="F321" s="29"/>
      <c r="G321" s="30"/>
      <c r="H321" s="29"/>
      <c r="J321" s="1"/>
    </row>
    <row r="322" spans="2:10" ht="15.75" customHeight="1" x14ac:dyDescent="0.25">
      <c r="B322" s="29"/>
      <c r="C322" s="29"/>
      <c r="D322" s="29"/>
      <c r="E322" s="29"/>
      <c r="F322" s="29"/>
      <c r="G322" s="30"/>
      <c r="H322" s="29"/>
      <c r="J322" s="1"/>
    </row>
    <row r="323" spans="2:10" ht="15.75" customHeight="1" x14ac:dyDescent="0.25">
      <c r="B323" s="29"/>
      <c r="C323" s="29"/>
      <c r="D323" s="29"/>
      <c r="E323" s="29"/>
      <c r="F323" s="29"/>
      <c r="G323" s="30"/>
      <c r="H323" s="29"/>
      <c r="J323" s="1"/>
    </row>
    <row r="324" spans="2:10" ht="15.75" customHeight="1" x14ac:dyDescent="0.25">
      <c r="B324" s="29"/>
      <c r="C324" s="29"/>
      <c r="D324" s="29"/>
      <c r="E324" s="29"/>
      <c r="F324" s="29"/>
      <c r="G324" s="30"/>
      <c r="H324" s="29"/>
      <c r="J324" s="1"/>
    </row>
    <row r="325" spans="2:10" ht="15.75" customHeight="1" x14ac:dyDescent="0.25">
      <c r="B325" s="29"/>
      <c r="C325" s="29"/>
      <c r="D325" s="29"/>
      <c r="E325" s="29"/>
      <c r="F325" s="29"/>
      <c r="G325" s="30"/>
      <c r="H325" s="29"/>
      <c r="J325" s="1"/>
    </row>
    <row r="326" spans="2:10" ht="15.75" customHeight="1" x14ac:dyDescent="0.25">
      <c r="B326" s="29"/>
      <c r="C326" s="29"/>
      <c r="D326" s="29"/>
      <c r="E326" s="29"/>
      <c r="F326" s="29"/>
      <c r="G326" s="30"/>
      <c r="H326" s="29"/>
      <c r="J326" s="1"/>
    </row>
    <row r="327" spans="2:10" ht="15.75" customHeight="1" x14ac:dyDescent="0.25">
      <c r="B327" s="29"/>
      <c r="C327" s="29"/>
      <c r="D327" s="29"/>
      <c r="E327" s="29"/>
      <c r="F327" s="29"/>
      <c r="G327" s="30"/>
      <c r="H327" s="29"/>
      <c r="J327" s="1"/>
    </row>
    <row r="328" spans="2:10" ht="15.75" customHeight="1" x14ac:dyDescent="0.25">
      <c r="B328" s="29"/>
      <c r="C328" s="29"/>
      <c r="D328" s="29"/>
      <c r="E328" s="29"/>
      <c r="F328" s="29"/>
      <c r="G328" s="30"/>
      <c r="H328" s="29"/>
      <c r="J328" s="1"/>
    </row>
    <row r="329" spans="2:10" ht="15.75" customHeight="1" x14ac:dyDescent="0.25">
      <c r="B329" s="29"/>
      <c r="C329" s="29"/>
      <c r="D329" s="29"/>
      <c r="E329" s="29"/>
      <c r="F329" s="29"/>
      <c r="G329" s="30"/>
      <c r="H329" s="29"/>
      <c r="J329" s="1"/>
    </row>
    <row r="330" spans="2:10" ht="15.75" customHeight="1" x14ac:dyDescent="0.25">
      <c r="B330" s="29"/>
      <c r="C330" s="29"/>
      <c r="D330" s="29"/>
      <c r="E330" s="29"/>
      <c r="F330" s="29"/>
      <c r="G330" s="30"/>
      <c r="H330" s="29"/>
      <c r="J330" s="1"/>
    </row>
    <row r="331" spans="2:10" ht="15.75" customHeight="1" x14ac:dyDescent="0.25">
      <c r="B331" s="29"/>
      <c r="C331" s="29"/>
      <c r="D331" s="29"/>
      <c r="E331" s="29"/>
      <c r="F331" s="29"/>
      <c r="G331" s="30"/>
      <c r="H331" s="29"/>
      <c r="J331" s="1"/>
    </row>
    <row r="332" spans="2:10" ht="15.75" customHeight="1" x14ac:dyDescent="0.25">
      <c r="B332" s="29"/>
      <c r="C332" s="29"/>
      <c r="D332" s="29"/>
      <c r="E332" s="29"/>
      <c r="F332" s="29"/>
      <c r="G332" s="30"/>
      <c r="H332" s="29"/>
      <c r="J332" s="1"/>
    </row>
    <row r="333" spans="2:10" ht="15.75" customHeight="1" x14ac:dyDescent="0.25">
      <c r="B333" s="29"/>
      <c r="C333" s="29"/>
      <c r="D333" s="29"/>
      <c r="E333" s="29"/>
      <c r="F333" s="29"/>
      <c r="G333" s="30"/>
      <c r="H333" s="29"/>
      <c r="J333" s="1"/>
    </row>
    <row r="334" spans="2:10" ht="15.75" customHeight="1" x14ac:dyDescent="0.25">
      <c r="B334" s="29"/>
      <c r="C334" s="29"/>
      <c r="D334" s="29"/>
      <c r="E334" s="29"/>
      <c r="F334" s="29"/>
      <c r="G334" s="30"/>
      <c r="H334" s="29"/>
      <c r="J334" s="1"/>
    </row>
    <row r="335" spans="2:10" ht="15.75" customHeight="1" x14ac:dyDescent="0.25">
      <c r="B335" s="29"/>
      <c r="C335" s="29"/>
      <c r="D335" s="29"/>
      <c r="E335" s="29"/>
      <c r="F335" s="29"/>
      <c r="G335" s="30"/>
      <c r="H335" s="29"/>
      <c r="J335" s="1"/>
    </row>
    <row r="336" spans="2:10" ht="15.75" customHeight="1" x14ac:dyDescent="0.25">
      <c r="B336" s="29"/>
      <c r="C336" s="29"/>
      <c r="D336" s="29"/>
      <c r="E336" s="29"/>
      <c r="F336" s="29"/>
      <c r="G336" s="30"/>
      <c r="H336" s="29"/>
      <c r="J336" s="1"/>
    </row>
    <row r="337" spans="2:10" ht="15.75" customHeight="1" x14ac:dyDescent="0.25">
      <c r="B337" s="29"/>
      <c r="C337" s="29"/>
      <c r="D337" s="29"/>
      <c r="E337" s="29"/>
      <c r="F337" s="29"/>
      <c r="G337" s="30"/>
      <c r="H337" s="29"/>
      <c r="J337" s="1"/>
    </row>
    <row r="338" spans="2:10" ht="15.75" customHeight="1" x14ac:dyDescent="0.25">
      <c r="B338" s="29"/>
      <c r="C338" s="29"/>
      <c r="D338" s="29"/>
      <c r="E338" s="29"/>
      <c r="F338" s="29"/>
      <c r="G338" s="30"/>
      <c r="H338" s="29"/>
      <c r="J338" s="1"/>
    </row>
    <row r="339" spans="2:10" ht="15.75" customHeight="1" x14ac:dyDescent="0.25">
      <c r="B339" s="29"/>
      <c r="C339" s="29"/>
      <c r="D339" s="29"/>
      <c r="E339" s="29"/>
      <c r="F339" s="29"/>
      <c r="G339" s="30"/>
      <c r="H339" s="29"/>
      <c r="J339" s="1"/>
    </row>
    <row r="340" spans="2:10" ht="15.75" customHeight="1" x14ac:dyDescent="0.25">
      <c r="B340" s="29"/>
      <c r="C340" s="29"/>
      <c r="D340" s="29"/>
      <c r="E340" s="29"/>
      <c r="F340" s="29"/>
      <c r="G340" s="30"/>
      <c r="H340" s="29"/>
      <c r="J340" s="1"/>
    </row>
    <row r="341" spans="2:10" ht="15.75" customHeight="1" x14ac:dyDescent="0.25">
      <c r="B341" s="29"/>
      <c r="C341" s="29"/>
      <c r="D341" s="29"/>
      <c r="E341" s="29"/>
      <c r="F341" s="29"/>
      <c r="G341" s="30"/>
      <c r="H341" s="29"/>
      <c r="J341" s="1"/>
    </row>
    <row r="342" spans="2:10" ht="15.75" customHeight="1" x14ac:dyDescent="0.25">
      <c r="B342" s="29"/>
      <c r="C342" s="29"/>
      <c r="D342" s="29"/>
      <c r="E342" s="29"/>
      <c r="F342" s="29"/>
      <c r="G342" s="30"/>
      <c r="H342" s="29"/>
      <c r="J342" s="1"/>
    </row>
    <row r="343" spans="2:10" ht="15.75" customHeight="1" x14ac:dyDescent="0.25">
      <c r="B343" s="29"/>
      <c r="C343" s="29"/>
      <c r="D343" s="29"/>
      <c r="E343" s="29"/>
      <c r="F343" s="29"/>
      <c r="G343" s="30"/>
      <c r="H343" s="29"/>
      <c r="J343" s="1"/>
    </row>
    <row r="344" spans="2:10" ht="15.75" customHeight="1" x14ac:dyDescent="0.25">
      <c r="B344" s="29"/>
      <c r="C344" s="29"/>
      <c r="D344" s="29"/>
      <c r="E344" s="29"/>
      <c r="F344" s="29"/>
      <c r="G344" s="30"/>
      <c r="H344" s="29"/>
      <c r="J344" s="1"/>
    </row>
    <row r="345" spans="2:10" ht="15.75" customHeight="1" x14ac:dyDescent="0.25">
      <c r="B345" s="29"/>
      <c r="C345" s="29"/>
      <c r="D345" s="29"/>
      <c r="E345" s="29"/>
      <c r="F345" s="29"/>
      <c r="G345" s="30"/>
      <c r="H345" s="29"/>
      <c r="J345" s="1"/>
    </row>
    <row r="346" spans="2:10" ht="15.75" customHeight="1" x14ac:dyDescent="0.25">
      <c r="B346" s="29"/>
      <c r="C346" s="29"/>
      <c r="D346" s="29"/>
      <c r="E346" s="29"/>
      <c r="F346" s="29"/>
      <c r="G346" s="30"/>
      <c r="H346" s="29"/>
      <c r="J346" s="1"/>
    </row>
    <row r="347" spans="2:10" ht="15.75" customHeight="1" x14ac:dyDescent="0.25">
      <c r="B347" s="29"/>
      <c r="C347" s="29"/>
      <c r="D347" s="29"/>
      <c r="E347" s="29"/>
      <c r="F347" s="29"/>
      <c r="G347" s="30"/>
      <c r="H347" s="29"/>
      <c r="J347" s="1"/>
    </row>
    <row r="348" spans="2:10" ht="15.75" customHeight="1" x14ac:dyDescent="0.25">
      <c r="B348" s="29"/>
      <c r="C348" s="29"/>
      <c r="D348" s="29"/>
      <c r="E348" s="29"/>
      <c r="F348" s="29"/>
      <c r="G348" s="30"/>
      <c r="H348" s="29"/>
      <c r="J348" s="1"/>
    </row>
    <row r="349" spans="2:10" ht="15.75" customHeight="1" x14ac:dyDescent="0.25">
      <c r="B349" s="29"/>
      <c r="C349" s="29"/>
      <c r="D349" s="29"/>
      <c r="E349" s="29"/>
      <c r="F349" s="29"/>
      <c r="G349" s="30"/>
      <c r="H349" s="29"/>
      <c r="J349" s="1"/>
    </row>
    <row r="350" spans="2:10" ht="15.75" customHeight="1" x14ac:dyDescent="0.25">
      <c r="B350" s="29"/>
      <c r="C350" s="29"/>
      <c r="D350" s="29"/>
      <c r="E350" s="29"/>
      <c r="F350" s="29"/>
      <c r="G350" s="30"/>
      <c r="H350" s="29"/>
      <c r="J350" s="1"/>
    </row>
    <row r="351" spans="2:10" ht="15.75" customHeight="1" x14ac:dyDescent="0.25">
      <c r="B351" s="29"/>
      <c r="C351" s="29"/>
      <c r="D351" s="29"/>
      <c r="E351" s="29"/>
      <c r="F351" s="29"/>
      <c r="G351" s="30"/>
      <c r="H351" s="29"/>
      <c r="J351" s="1"/>
    </row>
    <row r="352" spans="2:10" ht="15.75" customHeight="1" x14ac:dyDescent="0.25">
      <c r="B352" s="29"/>
      <c r="C352" s="29"/>
      <c r="D352" s="29"/>
      <c r="E352" s="29"/>
      <c r="F352" s="29"/>
      <c r="G352" s="30"/>
      <c r="H352" s="29"/>
      <c r="J352" s="1"/>
    </row>
    <row r="353" spans="1:10" ht="15.75" customHeight="1" x14ac:dyDescent="0.25">
      <c r="B353" s="29"/>
      <c r="C353" s="29"/>
      <c r="D353" s="29"/>
      <c r="E353" s="29"/>
      <c r="F353" s="29"/>
      <c r="G353" s="30"/>
      <c r="H353" s="29"/>
      <c r="J353" s="1"/>
    </row>
    <row r="354" spans="1:10" ht="15.75" customHeight="1" x14ac:dyDescent="0.25">
      <c r="B354" s="29"/>
      <c r="C354" s="29"/>
      <c r="D354" s="29"/>
      <c r="E354" s="29"/>
      <c r="F354" s="29"/>
      <c r="G354" s="30"/>
      <c r="H354" s="29"/>
      <c r="J354" s="1"/>
    </row>
    <row r="355" spans="1:10" ht="15.75" customHeight="1" x14ac:dyDescent="0.25">
      <c r="A355" s="28"/>
      <c r="B355" s="29"/>
      <c r="C355" s="29"/>
      <c r="D355" s="29"/>
      <c r="E355" s="29"/>
      <c r="F355" s="29"/>
      <c r="G355" s="30"/>
      <c r="H355" s="29"/>
      <c r="J355" s="1"/>
    </row>
    <row r="356" spans="1:10" ht="15.75" customHeight="1" x14ac:dyDescent="0.25">
      <c r="A356" s="28"/>
      <c r="B356" s="29"/>
      <c r="C356" s="29"/>
      <c r="D356" s="29"/>
      <c r="E356" s="29"/>
      <c r="F356" s="29"/>
      <c r="G356" s="30"/>
      <c r="H356" s="29"/>
      <c r="J356" s="1"/>
    </row>
    <row r="357" spans="1:10" ht="15.75" customHeight="1" x14ac:dyDescent="0.25">
      <c r="A357" s="28"/>
      <c r="B357" s="29"/>
      <c r="C357" s="29"/>
      <c r="D357" s="29"/>
      <c r="E357" s="29"/>
      <c r="F357" s="29"/>
      <c r="G357" s="30"/>
      <c r="H357" s="29"/>
      <c r="J357" s="1"/>
    </row>
    <row r="358" spans="1:10" ht="15.75" customHeight="1" x14ac:dyDescent="0.25">
      <c r="A358" s="28"/>
      <c r="B358" s="29"/>
      <c r="C358" s="29"/>
      <c r="D358" s="29"/>
      <c r="E358" s="29"/>
      <c r="F358" s="29"/>
      <c r="G358" s="30"/>
      <c r="H358" s="29"/>
      <c r="J358" s="1"/>
    </row>
    <row r="359" spans="1:10" ht="15.75" customHeight="1" x14ac:dyDescent="0.25">
      <c r="A359" s="28"/>
      <c r="B359" s="29"/>
      <c r="C359" s="29"/>
      <c r="D359" s="29"/>
      <c r="E359" s="29"/>
      <c r="F359" s="29"/>
      <c r="G359" s="30"/>
      <c r="H359" s="29"/>
      <c r="J359" s="1"/>
    </row>
    <row r="360" spans="1:10" ht="15.75" customHeight="1" x14ac:dyDescent="0.25">
      <c r="A360" s="28"/>
      <c r="B360" s="29"/>
      <c r="C360" s="29"/>
      <c r="D360" s="29"/>
      <c r="E360" s="29"/>
      <c r="F360" s="29"/>
      <c r="G360" s="30"/>
      <c r="H360" s="29"/>
      <c r="J360" s="1"/>
    </row>
    <row r="361" spans="1:10" ht="15.75" customHeight="1" x14ac:dyDescent="0.25">
      <c r="A361" s="28"/>
      <c r="B361" s="29"/>
      <c r="C361" s="29"/>
      <c r="D361" s="29"/>
      <c r="E361" s="29"/>
      <c r="F361" s="29"/>
      <c r="G361" s="30"/>
      <c r="H361" s="29"/>
      <c r="J361" s="1"/>
    </row>
    <row r="362" spans="1:10" ht="15.75" customHeight="1" x14ac:dyDescent="0.25">
      <c r="A362" s="28"/>
      <c r="B362" s="29"/>
      <c r="C362" s="29"/>
      <c r="D362" s="29"/>
      <c r="E362" s="29"/>
      <c r="F362" s="29"/>
      <c r="G362" s="30"/>
      <c r="H362" s="29"/>
      <c r="J362" s="1"/>
    </row>
    <row r="363" spans="1:10" ht="15.75" customHeight="1" x14ac:dyDescent="0.25">
      <c r="A363" s="28"/>
      <c r="B363" s="29"/>
      <c r="C363" s="29"/>
      <c r="D363" s="29"/>
      <c r="E363" s="29"/>
      <c r="F363" s="29"/>
      <c r="G363" s="30"/>
      <c r="H363" s="29"/>
      <c r="J363" s="1"/>
    </row>
    <row r="364" spans="1:10" ht="15.75" customHeight="1" x14ac:dyDescent="0.25">
      <c r="A364" s="28"/>
      <c r="B364" s="29"/>
      <c r="C364" s="29"/>
      <c r="D364" s="29"/>
      <c r="E364" s="29"/>
      <c r="F364" s="29"/>
      <c r="G364" s="30"/>
      <c r="H364" s="29"/>
      <c r="J364" s="1"/>
    </row>
    <row r="365" spans="1:10" ht="15.75" customHeight="1" x14ac:dyDescent="0.25">
      <c r="A365" s="28"/>
      <c r="B365" s="29"/>
      <c r="C365" s="29"/>
      <c r="D365" s="29"/>
      <c r="E365" s="29"/>
      <c r="F365" s="29"/>
      <c r="G365" s="30"/>
      <c r="H365" s="29"/>
      <c r="J365" s="1"/>
    </row>
    <row r="366" spans="1:10" ht="15.75" customHeight="1" x14ac:dyDescent="0.25">
      <c r="A366" s="28"/>
      <c r="B366" s="29"/>
      <c r="C366" s="29"/>
      <c r="D366" s="29"/>
      <c r="E366" s="29"/>
      <c r="F366" s="29"/>
      <c r="G366" s="30"/>
      <c r="H366" s="29"/>
      <c r="J366" s="1"/>
    </row>
    <row r="367" spans="1:10" ht="15.75" customHeight="1" x14ac:dyDescent="0.25">
      <c r="A367" s="28"/>
      <c r="B367" s="29"/>
      <c r="C367" s="29"/>
      <c r="D367" s="29"/>
      <c r="E367" s="29"/>
      <c r="F367" s="29"/>
      <c r="G367" s="30"/>
      <c r="H367" s="29"/>
      <c r="J367" s="1"/>
    </row>
    <row r="368" spans="1:10" ht="15.75" customHeight="1" x14ac:dyDescent="0.25">
      <c r="A368" s="28"/>
      <c r="B368" s="29"/>
      <c r="C368" s="29"/>
      <c r="D368" s="29"/>
      <c r="E368" s="29"/>
      <c r="F368" s="29"/>
      <c r="G368" s="30"/>
      <c r="H368" s="29"/>
      <c r="J368" s="1"/>
    </row>
    <row r="369" spans="1:10" ht="15.75" customHeight="1" x14ac:dyDescent="0.25">
      <c r="A369" s="28"/>
      <c r="B369" s="29"/>
      <c r="C369" s="29"/>
      <c r="D369" s="29"/>
      <c r="E369" s="29"/>
      <c r="F369" s="29"/>
      <c r="G369" s="30"/>
      <c r="H369" s="29"/>
      <c r="J369" s="1"/>
    </row>
    <row r="370" spans="1:10" ht="15.75" customHeight="1" x14ac:dyDescent="0.25">
      <c r="A370" s="28"/>
      <c r="B370" s="29"/>
      <c r="C370" s="29"/>
      <c r="D370" s="29"/>
      <c r="E370" s="29"/>
      <c r="F370" s="29"/>
      <c r="G370" s="30"/>
      <c r="H370" s="29"/>
      <c r="J370" s="1"/>
    </row>
    <row r="371" spans="1:10" ht="15.75" customHeight="1" x14ac:dyDescent="0.25">
      <c r="A371" s="28"/>
      <c r="B371" s="29"/>
      <c r="C371" s="29"/>
      <c r="D371" s="29"/>
      <c r="E371" s="29"/>
      <c r="F371" s="29"/>
      <c r="G371" s="30"/>
      <c r="H371" s="29"/>
      <c r="J371" s="1"/>
    </row>
    <row r="372" spans="1:10" ht="15.75" customHeight="1" x14ac:dyDescent="0.25">
      <c r="A372" s="28"/>
      <c r="B372" s="29"/>
      <c r="C372" s="29"/>
      <c r="D372" s="29"/>
      <c r="E372" s="29"/>
      <c r="F372" s="29"/>
      <c r="G372" s="30"/>
      <c r="H372" s="29"/>
      <c r="J372" s="1"/>
    </row>
    <row r="373" spans="1:10" ht="15.75" customHeight="1" x14ac:dyDescent="0.25">
      <c r="A373" s="28"/>
      <c r="B373" s="29"/>
      <c r="C373" s="29"/>
      <c r="D373" s="29"/>
      <c r="E373" s="29"/>
      <c r="F373" s="29"/>
      <c r="G373" s="30"/>
      <c r="H373" s="29"/>
      <c r="J373" s="1"/>
    </row>
    <row r="374" spans="1:10" ht="15.75" customHeight="1" x14ac:dyDescent="0.25">
      <c r="A374" s="28"/>
      <c r="B374" s="29"/>
      <c r="C374" s="29"/>
      <c r="D374" s="29"/>
      <c r="E374" s="29"/>
      <c r="F374" s="29"/>
      <c r="G374" s="30"/>
      <c r="H374" s="29"/>
      <c r="J374" s="1"/>
    </row>
    <row r="375" spans="1:10" ht="15.75" customHeight="1" x14ac:dyDescent="0.25">
      <c r="A375" s="28"/>
      <c r="B375" s="29"/>
      <c r="C375" s="29"/>
      <c r="D375" s="29"/>
      <c r="E375" s="29"/>
      <c r="F375" s="29"/>
      <c r="G375" s="30"/>
      <c r="H375" s="29"/>
      <c r="J375" s="1"/>
    </row>
    <row r="376" spans="1:10" ht="15.75" customHeight="1" x14ac:dyDescent="0.25">
      <c r="A376" s="28"/>
      <c r="B376" s="29"/>
      <c r="C376" s="29"/>
      <c r="D376" s="29"/>
      <c r="E376" s="29"/>
      <c r="F376" s="29"/>
      <c r="G376" s="30"/>
      <c r="H376" s="29"/>
      <c r="J376" s="1"/>
    </row>
    <row r="377" spans="1:10" ht="15.75" customHeight="1" x14ac:dyDescent="0.25">
      <c r="A377" s="28"/>
      <c r="B377" s="29"/>
      <c r="C377" s="29"/>
      <c r="D377" s="29"/>
      <c r="E377" s="29"/>
      <c r="F377" s="29"/>
      <c r="G377" s="30"/>
      <c r="H377" s="29"/>
      <c r="J377" s="1"/>
    </row>
    <row r="378" spans="1:10" ht="15.75" customHeight="1" x14ac:dyDescent="0.25">
      <c r="A378" s="28"/>
      <c r="B378" s="29"/>
      <c r="C378" s="29"/>
      <c r="D378" s="29"/>
      <c r="E378" s="29"/>
      <c r="F378" s="29"/>
      <c r="G378" s="30"/>
      <c r="H378" s="29"/>
      <c r="J378" s="1"/>
    </row>
    <row r="379" spans="1:10" ht="15.75" customHeight="1" x14ac:dyDescent="0.25">
      <c r="A379" s="28"/>
      <c r="B379" s="29"/>
      <c r="C379" s="29"/>
      <c r="D379" s="29"/>
      <c r="E379" s="29"/>
      <c r="F379" s="29"/>
      <c r="G379" s="30"/>
      <c r="H379" s="29"/>
      <c r="J379" s="1"/>
    </row>
    <row r="380" spans="1:10" ht="15.75" customHeight="1" x14ac:dyDescent="0.25">
      <c r="A380" s="28"/>
      <c r="B380" s="29"/>
      <c r="C380" s="29"/>
      <c r="D380" s="29"/>
      <c r="E380" s="29"/>
      <c r="F380" s="29"/>
      <c r="G380" s="30"/>
      <c r="H380" s="29"/>
      <c r="J380" s="1"/>
    </row>
    <row r="381" spans="1:10" ht="15.75" customHeight="1" x14ac:dyDescent="0.25">
      <c r="A381" s="28"/>
      <c r="B381" s="29"/>
      <c r="C381" s="29"/>
      <c r="D381" s="29"/>
      <c r="E381" s="29"/>
      <c r="F381" s="29"/>
      <c r="G381" s="30"/>
      <c r="H381" s="29"/>
      <c r="J381" s="1"/>
    </row>
    <row r="382" spans="1:10" ht="15.75" customHeight="1" x14ac:dyDescent="0.25">
      <c r="A382" s="28"/>
      <c r="B382" s="29"/>
      <c r="C382" s="29"/>
      <c r="D382" s="29"/>
      <c r="E382" s="29"/>
      <c r="F382" s="29"/>
      <c r="G382" s="30"/>
      <c r="H382" s="29"/>
      <c r="J382" s="1"/>
    </row>
    <row r="383" spans="1:10" ht="15.75" customHeight="1" x14ac:dyDescent="0.25">
      <c r="A383" s="28"/>
      <c r="B383" s="29"/>
      <c r="C383" s="29"/>
      <c r="D383" s="29"/>
      <c r="E383" s="29"/>
      <c r="F383" s="29"/>
      <c r="G383" s="30"/>
      <c r="H383" s="29"/>
      <c r="J383" s="1"/>
    </row>
    <row r="384" spans="1:10" ht="15.75" customHeight="1" x14ac:dyDescent="0.25">
      <c r="A384" s="28"/>
      <c r="B384" s="29"/>
      <c r="C384" s="29"/>
      <c r="D384" s="29"/>
      <c r="E384" s="29"/>
      <c r="F384" s="29"/>
      <c r="G384" s="30"/>
      <c r="H384" s="29"/>
      <c r="J384" s="1"/>
    </row>
    <row r="385" spans="1:10" ht="15.75" customHeight="1" x14ac:dyDescent="0.25">
      <c r="A385" s="28"/>
      <c r="B385" s="29"/>
      <c r="C385" s="29"/>
      <c r="D385" s="29"/>
      <c r="E385" s="29"/>
      <c r="F385" s="29"/>
      <c r="G385" s="30"/>
      <c r="H385" s="29"/>
      <c r="J385" s="1"/>
    </row>
    <row r="386" spans="1:10" ht="15.75" customHeight="1" x14ac:dyDescent="0.25">
      <c r="A386" s="28"/>
      <c r="B386" s="29"/>
      <c r="C386" s="29"/>
      <c r="D386" s="29"/>
      <c r="E386" s="29"/>
      <c r="F386" s="29"/>
      <c r="G386" s="30"/>
      <c r="H386" s="29"/>
      <c r="J386" s="1"/>
    </row>
    <row r="387" spans="1:10" ht="15.75" customHeight="1" x14ac:dyDescent="0.25">
      <c r="A387" s="28"/>
      <c r="B387" s="29"/>
      <c r="C387" s="29"/>
      <c r="D387" s="29"/>
      <c r="E387" s="29"/>
      <c r="F387" s="29"/>
      <c r="G387" s="30"/>
      <c r="H387" s="29"/>
      <c r="J387" s="1"/>
    </row>
    <row r="388" spans="1:10" ht="15.75" customHeight="1" x14ac:dyDescent="0.25">
      <c r="A388" s="28"/>
      <c r="B388" s="29"/>
      <c r="C388" s="29"/>
      <c r="D388" s="29"/>
      <c r="E388" s="29"/>
      <c r="F388" s="29"/>
      <c r="G388" s="30"/>
      <c r="H388" s="29"/>
      <c r="J388" s="1"/>
    </row>
    <row r="389" spans="1:10" ht="15.75" customHeight="1" x14ac:dyDescent="0.25">
      <c r="A389" s="28"/>
      <c r="B389" s="29"/>
      <c r="C389" s="29"/>
      <c r="D389" s="29"/>
      <c r="E389" s="29"/>
      <c r="F389" s="29"/>
      <c r="G389" s="30"/>
      <c r="H389" s="29"/>
      <c r="J389" s="1"/>
    </row>
    <row r="390" spans="1:10" ht="15.75" customHeight="1" x14ac:dyDescent="0.25">
      <c r="A390" s="28"/>
      <c r="B390" s="29"/>
      <c r="C390" s="29"/>
      <c r="D390" s="29"/>
      <c r="E390" s="29"/>
      <c r="F390" s="29"/>
      <c r="G390" s="30"/>
      <c r="H390" s="29"/>
      <c r="J390" s="1"/>
    </row>
    <row r="391" spans="1:10" ht="15.75" customHeight="1" x14ac:dyDescent="0.25">
      <c r="A391" s="28"/>
      <c r="B391" s="29"/>
      <c r="C391" s="29"/>
      <c r="D391" s="29"/>
      <c r="E391" s="29"/>
      <c r="F391" s="29"/>
      <c r="G391" s="30"/>
      <c r="H391" s="29"/>
      <c r="J391" s="1"/>
    </row>
    <row r="392" spans="1:10" ht="15.75" customHeight="1" x14ac:dyDescent="0.25">
      <c r="A392" s="28"/>
      <c r="B392" s="29"/>
      <c r="C392" s="29"/>
      <c r="D392" s="29"/>
      <c r="E392" s="29"/>
      <c r="F392" s="29"/>
      <c r="G392" s="30"/>
      <c r="H392" s="29"/>
      <c r="J392" s="1"/>
    </row>
    <row r="393" spans="1:10" ht="15.75" customHeight="1" x14ac:dyDescent="0.25">
      <c r="A393" s="28"/>
      <c r="B393" s="29"/>
      <c r="C393" s="29"/>
      <c r="D393" s="29"/>
      <c r="E393" s="29"/>
      <c r="F393" s="29"/>
      <c r="G393" s="30"/>
      <c r="H393" s="29"/>
      <c r="J393" s="1"/>
    </row>
    <row r="394" spans="1:10" ht="15.75" customHeight="1" x14ac:dyDescent="0.25">
      <c r="A394" s="28"/>
      <c r="B394" s="29"/>
      <c r="C394" s="29"/>
      <c r="D394" s="29"/>
      <c r="E394" s="29"/>
      <c r="F394" s="29"/>
      <c r="G394" s="30"/>
      <c r="H394" s="29"/>
      <c r="J394" s="1"/>
    </row>
    <row r="395" spans="1:10" ht="15.75" customHeight="1" x14ac:dyDescent="0.25">
      <c r="A395" s="28"/>
      <c r="B395" s="29"/>
      <c r="C395" s="29"/>
      <c r="D395" s="29"/>
      <c r="E395" s="29"/>
      <c r="F395" s="29"/>
      <c r="G395" s="30"/>
      <c r="H395" s="29"/>
      <c r="J395" s="1"/>
    </row>
    <row r="396" spans="1:10" ht="15.75" customHeight="1" x14ac:dyDescent="0.25">
      <c r="A396" s="28"/>
      <c r="B396" s="29"/>
      <c r="C396" s="29"/>
      <c r="D396" s="29"/>
      <c r="E396" s="29"/>
      <c r="F396" s="29"/>
      <c r="G396" s="30"/>
      <c r="H396" s="29"/>
      <c r="J396" s="1"/>
    </row>
    <row r="397" spans="1:10" ht="15.75" customHeight="1" x14ac:dyDescent="0.25">
      <c r="A397" s="28"/>
      <c r="B397" s="29"/>
      <c r="C397" s="29"/>
      <c r="D397" s="29"/>
      <c r="E397" s="29"/>
      <c r="F397" s="29"/>
      <c r="G397" s="30"/>
      <c r="H397" s="29"/>
      <c r="J397" s="1"/>
    </row>
    <row r="398" spans="1:10" ht="15.75" customHeight="1" x14ac:dyDescent="0.25">
      <c r="A398" s="28"/>
      <c r="B398" s="29"/>
      <c r="C398" s="29"/>
      <c r="D398" s="29"/>
      <c r="E398" s="29"/>
      <c r="F398" s="29"/>
      <c r="G398" s="30"/>
      <c r="H398" s="29"/>
      <c r="J398" s="1"/>
    </row>
    <row r="399" spans="1:10" ht="15.75" customHeight="1" x14ac:dyDescent="0.25">
      <c r="A399" s="28"/>
      <c r="B399" s="29"/>
      <c r="C399" s="29"/>
      <c r="D399" s="29"/>
      <c r="E399" s="29"/>
      <c r="F399" s="29"/>
      <c r="G399" s="30"/>
      <c r="H399" s="29"/>
      <c r="J399" s="1"/>
    </row>
    <row r="400" spans="1:10" ht="15.75" customHeight="1" x14ac:dyDescent="0.25">
      <c r="A400" s="28"/>
      <c r="B400" s="29"/>
      <c r="C400" s="29"/>
      <c r="D400" s="29"/>
      <c r="E400" s="29"/>
      <c r="F400" s="29"/>
      <c r="G400" s="30"/>
      <c r="H400" s="29"/>
      <c r="J400" s="1"/>
    </row>
    <row r="401" spans="1:10" ht="15.75" customHeight="1" x14ac:dyDescent="0.25">
      <c r="A401" s="28"/>
      <c r="B401" s="29"/>
      <c r="C401" s="29"/>
      <c r="D401" s="29"/>
      <c r="E401" s="29"/>
      <c r="F401" s="29"/>
      <c r="G401" s="30"/>
      <c r="H401" s="29"/>
      <c r="J401" s="1"/>
    </row>
    <row r="402" spans="1:10" ht="15.75" customHeight="1" x14ac:dyDescent="0.25">
      <c r="A402" s="28"/>
      <c r="B402" s="29"/>
      <c r="C402" s="29"/>
      <c r="D402" s="29"/>
      <c r="E402" s="29"/>
      <c r="F402" s="29"/>
      <c r="G402" s="30"/>
      <c r="H402" s="29"/>
      <c r="J402" s="1"/>
    </row>
    <row r="403" spans="1:10" ht="15.75" customHeight="1" x14ac:dyDescent="0.25">
      <c r="A403" s="28"/>
      <c r="B403" s="29"/>
      <c r="C403" s="29"/>
      <c r="D403" s="29"/>
      <c r="E403" s="29"/>
      <c r="F403" s="29"/>
      <c r="G403" s="30"/>
      <c r="H403" s="29"/>
      <c r="J403" s="1"/>
    </row>
    <row r="404" spans="1:10" ht="15.75" customHeight="1" x14ac:dyDescent="0.25">
      <c r="A404" s="28"/>
      <c r="B404" s="29"/>
      <c r="C404" s="29"/>
      <c r="D404" s="29"/>
      <c r="E404" s="29"/>
      <c r="F404" s="29"/>
      <c r="G404" s="30"/>
      <c r="H404" s="29"/>
      <c r="J404" s="1"/>
    </row>
    <row r="405" spans="1:10" ht="15.75" customHeight="1" x14ac:dyDescent="0.25">
      <c r="A405" s="28"/>
      <c r="B405" s="29"/>
      <c r="C405" s="29"/>
      <c r="D405" s="29"/>
      <c r="E405" s="29"/>
      <c r="F405" s="29"/>
      <c r="G405" s="30"/>
      <c r="H405" s="29"/>
      <c r="J405" s="1"/>
    </row>
    <row r="406" spans="1:10" ht="15.75" customHeight="1" x14ac:dyDescent="0.25">
      <c r="A406" s="28"/>
      <c r="B406" s="29"/>
      <c r="C406" s="29"/>
      <c r="D406" s="29"/>
      <c r="E406" s="29"/>
      <c r="F406" s="29"/>
      <c r="G406" s="30"/>
      <c r="H406" s="29"/>
      <c r="J406" s="1"/>
    </row>
    <row r="407" spans="1:10" ht="15.75" customHeight="1" x14ac:dyDescent="0.25">
      <c r="A407" s="28"/>
      <c r="B407" s="29"/>
      <c r="C407" s="29"/>
      <c r="D407" s="29"/>
      <c r="E407" s="29"/>
      <c r="F407" s="29"/>
      <c r="G407" s="30"/>
      <c r="H407" s="29"/>
      <c r="J407" s="1"/>
    </row>
    <row r="408" spans="1:10" ht="15.75" customHeight="1" x14ac:dyDescent="0.25">
      <c r="A408" s="28"/>
      <c r="B408" s="29"/>
      <c r="C408" s="29"/>
      <c r="D408" s="29"/>
      <c r="E408" s="29"/>
      <c r="F408" s="29"/>
      <c r="G408" s="30"/>
      <c r="H408" s="29"/>
      <c r="J408" s="1"/>
    </row>
    <row r="409" spans="1:10" ht="15.75" customHeight="1" x14ac:dyDescent="0.25">
      <c r="A409" s="28"/>
      <c r="B409" s="29"/>
      <c r="C409" s="29"/>
      <c r="D409" s="29"/>
      <c r="E409" s="29"/>
      <c r="F409" s="29"/>
      <c r="G409" s="30"/>
      <c r="H409" s="29"/>
      <c r="J409" s="1"/>
    </row>
    <row r="410" spans="1:10" ht="15.75" customHeight="1" x14ac:dyDescent="0.25">
      <c r="A410" s="28"/>
      <c r="B410" s="29"/>
      <c r="C410" s="29"/>
      <c r="D410" s="29"/>
      <c r="E410" s="29"/>
      <c r="F410" s="29"/>
      <c r="G410" s="30"/>
      <c r="H410" s="29"/>
      <c r="J410" s="1"/>
    </row>
    <row r="411" spans="1:10" ht="15.75" customHeight="1" x14ac:dyDescent="0.25">
      <c r="A411" s="28"/>
      <c r="B411" s="29"/>
      <c r="C411" s="29"/>
      <c r="D411" s="29"/>
      <c r="E411" s="29"/>
      <c r="F411" s="29"/>
      <c r="G411" s="30"/>
      <c r="H411" s="29"/>
      <c r="J411" s="1"/>
    </row>
    <row r="412" spans="1:10" ht="15.75" customHeight="1" x14ac:dyDescent="0.25">
      <c r="A412" s="28"/>
      <c r="B412" s="29"/>
      <c r="C412" s="29"/>
      <c r="D412" s="29"/>
      <c r="E412" s="29"/>
      <c r="F412" s="29"/>
      <c r="G412" s="30"/>
      <c r="H412" s="29"/>
      <c r="J412" s="1"/>
    </row>
    <row r="413" spans="1:10" ht="15.75" customHeight="1" x14ac:dyDescent="0.25">
      <c r="A413" s="28"/>
      <c r="B413" s="29"/>
      <c r="C413" s="29"/>
      <c r="D413" s="29"/>
      <c r="E413" s="29"/>
      <c r="F413" s="29"/>
      <c r="G413" s="30"/>
      <c r="H413" s="29"/>
      <c r="J413" s="1"/>
    </row>
    <row r="414" spans="1:10" ht="15.75" customHeight="1" x14ac:dyDescent="0.25">
      <c r="A414" s="28"/>
      <c r="B414" s="29"/>
      <c r="C414" s="29"/>
      <c r="D414" s="29"/>
      <c r="E414" s="29"/>
      <c r="F414" s="29"/>
      <c r="G414" s="30"/>
      <c r="H414" s="29"/>
      <c r="J414" s="1"/>
    </row>
    <row r="415" spans="1:10" ht="15.75" customHeight="1" x14ac:dyDescent="0.25">
      <c r="A415" s="28"/>
      <c r="B415" s="29"/>
      <c r="C415" s="29"/>
      <c r="D415" s="29"/>
      <c r="E415" s="29"/>
      <c r="F415" s="29"/>
      <c r="G415" s="30"/>
      <c r="H415" s="29"/>
      <c r="J415" s="1"/>
    </row>
    <row r="416" spans="1:10" ht="15.75" customHeight="1" x14ac:dyDescent="0.25">
      <c r="A416" s="28"/>
      <c r="B416" s="29"/>
      <c r="C416" s="29"/>
      <c r="D416" s="29"/>
      <c r="E416" s="29"/>
      <c r="F416" s="29"/>
      <c r="G416" s="30"/>
      <c r="H416" s="29"/>
      <c r="J416" s="1"/>
    </row>
    <row r="417" spans="1:10" ht="15.75" customHeight="1" x14ac:dyDescent="0.25">
      <c r="A417" s="28"/>
      <c r="B417" s="29"/>
      <c r="C417" s="29"/>
      <c r="D417" s="29"/>
      <c r="E417" s="29"/>
      <c r="F417" s="29"/>
      <c r="G417" s="30"/>
      <c r="H417" s="29"/>
      <c r="J417" s="1"/>
    </row>
    <row r="418" spans="1:10" ht="15.75" customHeight="1" x14ac:dyDescent="0.25">
      <c r="A418" s="28"/>
      <c r="B418" s="29"/>
      <c r="C418" s="29"/>
      <c r="D418" s="29"/>
      <c r="E418" s="29"/>
      <c r="F418" s="29"/>
      <c r="G418" s="30"/>
      <c r="H418" s="29"/>
      <c r="J418" s="1"/>
    </row>
    <row r="419" spans="1:10" ht="15.75" customHeight="1" x14ac:dyDescent="0.25">
      <c r="A419" s="28"/>
      <c r="B419" s="29"/>
      <c r="C419" s="29"/>
      <c r="D419" s="29"/>
      <c r="E419" s="29"/>
      <c r="F419" s="29"/>
      <c r="G419" s="30"/>
      <c r="H419" s="29"/>
      <c r="J419" s="1"/>
    </row>
    <row r="420" spans="1:10" ht="15.75" customHeight="1" x14ac:dyDescent="0.25">
      <c r="A420" s="28"/>
      <c r="B420" s="29"/>
      <c r="C420" s="29"/>
      <c r="D420" s="29"/>
      <c r="E420" s="29"/>
      <c r="F420" s="29"/>
      <c r="G420" s="30"/>
      <c r="H420" s="29"/>
      <c r="J420" s="1"/>
    </row>
    <row r="421" spans="1:10" ht="15.75" customHeight="1" x14ac:dyDescent="0.25">
      <c r="A421" s="28"/>
      <c r="B421" s="29"/>
      <c r="C421" s="29"/>
      <c r="D421" s="29"/>
      <c r="E421" s="29"/>
      <c r="F421" s="29"/>
      <c r="G421" s="30"/>
      <c r="H421" s="29"/>
      <c r="J421" s="1"/>
    </row>
    <row r="422" spans="1:10" ht="15.75" customHeight="1" x14ac:dyDescent="0.25">
      <c r="A422" s="28"/>
      <c r="B422" s="29"/>
      <c r="C422" s="29"/>
      <c r="D422" s="29"/>
      <c r="E422" s="29"/>
      <c r="F422" s="29"/>
      <c r="G422" s="30"/>
      <c r="H422" s="29"/>
      <c r="J422" s="1"/>
    </row>
    <row r="423" spans="1:10" ht="15.75" customHeight="1" x14ac:dyDescent="0.25">
      <c r="A423" s="28"/>
      <c r="B423" s="29"/>
      <c r="C423" s="29"/>
      <c r="D423" s="29"/>
      <c r="E423" s="29"/>
      <c r="F423" s="29"/>
      <c r="G423" s="30"/>
      <c r="H423" s="29"/>
      <c r="J423" s="1"/>
    </row>
    <row r="424" spans="1:10" ht="15.75" customHeight="1" x14ac:dyDescent="0.25">
      <c r="A424" s="28"/>
      <c r="B424" s="29"/>
      <c r="C424" s="29"/>
      <c r="D424" s="29"/>
      <c r="E424" s="29"/>
      <c r="F424" s="29"/>
      <c r="G424" s="30"/>
      <c r="H424" s="29"/>
      <c r="J424" s="1"/>
    </row>
    <row r="425" spans="1:10" ht="15.75" customHeight="1" x14ac:dyDescent="0.25">
      <c r="A425" s="28"/>
      <c r="B425" s="29"/>
      <c r="C425" s="29"/>
      <c r="D425" s="29"/>
      <c r="E425" s="29"/>
      <c r="F425" s="29"/>
      <c r="G425" s="30"/>
      <c r="H425" s="29"/>
      <c r="J425" s="1"/>
    </row>
    <row r="426" spans="1:10" ht="15.75" customHeight="1" x14ac:dyDescent="0.25">
      <c r="A426" s="28"/>
      <c r="B426" s="29"/>
      <c r="C426" s="29"/>
      <c r="D426" s="29"/>
      <c r="E426" s="29"/>
      <c r="F426" s="29"/>
      <c r="G426" s="30"/>
      <c r="H426" s="29"/>
      <c r="J426" s="1"/>
    </row>
    <row r="427" spans="1:10" ht="15.75" customHeight="1" x14ac:dyDescent="0.25">
      <c r="A427" s="28"/>
      <c r="B427" s="29"/>
      <c r="C427" s="29"/>
      <c r="D427" s="29"/>
      <c r="E427" s="29"/>
      <c r="F427" s="29"/>
      <c r="G427" s="30"/>
      <c r="H427" s="29"/>
      <c r="J427" s="1"/>
    </row>
    <row r="428" spans="1:10" ht="15.75" customHeight="1" x14ac:dyDescent="0.25">
      <c r="A428" s="28"/>
      <c r="B428" s="29"/>
      <c r="C428" s="29"/>
      <c r="D428" s="29"/>
      <c r="E428" s="29"/>
      <c r="F428" s="29"/>
      <c r="G428" s="30"/>
      <c r="H428" s="29"/>
      <c r="J428" s="1"/>
    </row>
    <row r="429" spans="1:10" ht="15.75" customHeight="1" x14ac:dyDescent="0.25">
      <c r="A429" s="28"/>
      <c r="B429" s="29"/>
      <c r="C429" s="29"/>
      <c r="D429" s="29"/>
      <c r="E429" s="29"/>
      <c r="F429" s="29"/>
      <c r="G429" s="30"/>
      <c r="H429" s="29"/>
      <c r="J429" s="1"/>
    </row>
    <row r="430" spans="1:10" ht="15.75" customHeight="1" x14ac:dyDescent="0.25">
      <c r="A430" s="28"/>
      <c r="B430" s="29"/>
      <c r="C430" s="29"/>
      <c r="D430" s="29"/>
      <c r="E430" s="29"/>
      <c r="F430" s="29"/>
      <c r="G430" s="30"/>
      <c r="H430" s="29"/>
      <c r="J430" s="1"/>
    </row>
    <row r="431" spans="1:10" ht="15.75" customHeight="1" x14ac:dyDescent="0.25">
      <c r="A431" s="28"/>
      <c r="B431" s="29"/>
      <c r="C431" s="29"/>
      <c r="D431" s="29"/>
      <c r="E431" s="29"/>
      <c r="F431" s="29"/>
      <c r="G431" s="30"/>
      <c r="H431" s="29"/>
      <c r="J431" s="1"/>
    </row>
    <row r="432" spans="1:10" ht="15.75" customHeight="1" x14ac:dyDescent="0.25">
      <c r="A432" s="28"/>
      <c r="B432" s="29"/>
      <c r="C432" s="29"/>
      <c r="D432" s="29"/>
      <c r="E432" s="29"/>
      <c r="F432" s="29"/>
      <c r="G432" s="30"/>
      <c r="H432" s="29"/>
      <c r="J432" s="1"/>
    </row>
    <row r="433" spans="1:10" ht="15.75" customHeight="1" x14ac:dyDescent="0.25">
      <c r="A433" s="28"/>
      <c r="B433" s="29"/>
      <c r="C433" s="29"/>
      <c r="D433" s="29"/>
      <c r="E433" s="29"/>
      <c r="F433" s="29"/>
      <c r="G433" s="30"/>
      <c r="H433" s="29"/>
      <c r="J433" s="1"/>
    </row>
    <row r="434" spans="1:10" ht="15.75" customHeight="1" x14ac:dyDescent="0.25">
      <c r="A434" s="28"/>
      <c r="B434" s="29"/>
      <c r="C434" s="29"/>
      <c r="D434" s="29"/>
      <c r="E434" s="29"/>
      <c r="F434" s="29"/>
      <c r="G434" s="30"/>
      <c r="H434" s="29"/>
      <c r="J434" s="1"/>
    </row>
    <row r="435" spans="1:10" ht="15.75" customHeight="1" x14ac:dyDescent="0.25">
      <c r="A435" s="28"/>
      <c r="B435" s="29"/>
      <c r="C435" s="29"/>
      <c r="D435" s="29"/>
      <c r="E435" s="29"/>
      <c r="F435" s="29"/>
      <c r="G435" s="30"/>
      <c r="H435" s="29"/>
      <c r="J435" s="1"/>
    </row>
    <row r="436" spans="1:10" ht="15.75" customHeight="1" x14ac:dyDescent="0.25">
      <c r="A436" s="28"/>
      <c r="B436" s="29"/>
      <c r="C436" s="29"/>
      <c r="D436" s="29"/>
      <c r="E436" s="29"/>
      <c r="F436" s="29"/>
      <c r="G436" s="30"/>
      <c r="H436" s="29"/>
      <c r="J436" s="1"/>
    </row>
    <row r="437" spans="1:10" ht="15.75" customHeight="1" x14ac:dyDescent="0.25">
      <c r="A437" s="28"/>
      <c r="B437" s="29"/>
      <c r="C437" s="29"/>
      <c r="D437" s="29"/>
      <c r="E437" s="29"/>
      <c r="F437" s="29"/>
      <c r="G437" s="30"/>
      <c r="H437" s="29"/>
      <c r="J437" s="1"/>
    </row>
    <row r="438" spans="1:10" ht="15.75" customHeight="1" x14ac:dyDescent="0.25">
      <c r="A438" s="28"/>
      <c r="B438" s="29"/>
      <c r="C438" s="29"/>
      <c r="D438" s="29"/>
      <c r="E438" s="29"/>
      <c r="F438" s="29"/>
      <c r="G438" s="30"/>
      <c r="H438" s="29"/>
      <c r="J438" s="1"/>
    </row>
    <row r="439" spans="1:10" ht="15.75" customHeight="1" x14ac:dyDescent="0.25">
      <c r="A439" s="28"/>
      <c r="B439" s="29"/>
      <c r="C439" s="29"/>
      <c r="D439" s="29"/>
      <c r="E439" s="29"/>
      <c r="F439" s="29"/>
      <c r="G439" s="30"/>
      <c r="H439" s="29"/>
      <c r="J439" s="1"/>
    </row>
    <row r="440" spans="1:10" ht="15.75" customHeight="1" x14ac:dyDescent="0.25">
      <c r="A440" s="28"/>
      <c r="B440" s="29"/>
      <c r="C440" s="29"/>
      <c r="D440" s="29"/>
      <c r="E440" s="29"/>
      <c r="F440" s="29"/>
      <c r="G440" s="30"/>
      <c r="H440" s="29"/>
      <c r="J440" s="1"/>
    </row>
    <row r="441" spans="1:10" ht="15.75" customHeight="1" x14ac:dyDescent="0.25">
      <c r="A441" s="28"/>
      <c r="B441" s="29"/>
      <c r="C441" s="29"/>
      <c r="D441" s="29"/>
      <c r="E441" s="29"/>
      <c r="F441" s="29"/>
      <c r="G441" s="30"/>
      <c r="H441" s="29"/>
      <c r="J441" s="1"/>
    </row>
    <row r="442" spans="1:10" ht="15.75" customHeight="1" x14ac:dyDescent="0.25">
      <c r="A442" s="28"/>
      <c r="B442" s="29"/>
      <c r="C442" s="29"/>
      <c r="D442" s="29"/>
      <c r="E442" s="29"/>
      <c r="F442" s="29"/>
      <c r="G442" s="30"/>
      <c r="H442" s="29"/>
      <c r="J442" s="1"/>
    </row>
    <row r="443" spans="1:10" ht="15.75" customHeight="1" x14ac:dyDescent="0.25">
      <c r="A443" s="28"/>
      <c r="B443" s="29"/>
      <c r="C443" s="29"/>
      <c r="D443" s="29"/>
      <c r="E443" s="29"/>
      <c r="F443" s="29"/>
      <c r="G443" s="30"/>
      <c r="H443" s="29"/>
      <c r="J443" s="1"/>
    </row>
    <row r="444" spans="1:10" ht="15.75" customHeight="1" x14ac:dyDescent="0.25">
      <c r="A444" s="28"/>
      <c r="B444" s="29"/>
      <c r="C444" s="29"/>
      <c r="D444" s="29"/>
      <c r="E444" s="29"/>
      <c r="F444" s="29"/>
      <c r="G444" s="30"/>
      <c r="H444" s="29"/>
      <c r="J444" s="1"/>
    </row>
    <row r="445" spans="1:10" ht="15.75" customHeight="1" x14ac:dyDescent="0.25">
      <c r="A445" s="28"/>
      <c r="B445" s="29"/>
      <c r="C445" s="29"/>
      <c r="D445" s="29"/>
      <c r="E445" s="29"/>
      <c r="F445" s="29"/>
      <c r="G445" s="30"/>
      <c r="H445" s="29"/>
      <c r="J445" s="1"/>
    </row>
    <row r="446" spans="1:10" ht="15.75" customHeight="1" x14ac:dyDescent="0.25">
      <c r="A446" s="28"/>
      <c r="B446" s="29"/>
      <c r="C446" s="29"/>
      <c r="D446" s="29"/>
      <c r="E446" s="29"/>
      <c r="F446" s="29"/>
      <c r="G446" s="30"/>
      <c r="H446" s="29"/>
      <c r="J446" s="1"/>
    </row>
    <row r="447" spans="1:10" ht="15.75" customHeight="1" x14ac:dyDescent="0.25">
      <c r="A447" s="28"/>
      <c r="B447" s="29"/>
      <c r="C447" s="29"/>
      <c r="D447" s="29"/>
      <c r="E447" s="29"/>
      <c r="F447" s="29"/>
      <c r="G447" s="30"/>
      <c r="H447" s="29"/>
      <c r="J447" s="1"/>
    </row>
    <row r="448" spans="1:10" ht="15.75" customHeight="1" x14ac:dyDescent="0.25">
      <c r="A448" s="28"/>
      <c r="B448" s="29"/>
      <c r="C448" s="29"/>
      <c r="D448" s="29"/>
      <c r="E448" s="29"/>
      <c r="F448" s="29"/>
      <c r="G448" s="30"/>
      <c r="H448" s="29"/>
      <c r="J448" s="1"/>
    </row>
    <row r="449" spans="1:10" ht="15.75" customHeight="1" x14ac:dyDescent="0.25">
      <c r="A449" s="28"/>
      <c r="B449" s="29"/>
      <c r="C449" s="29"/>
      <c r="D449" s="29"/>
      <c r="E449" s="29"/>
      <c r="F449" s="29"/>
      <c r="G449" s="30"/>
      <c r="H449" s="29"/>
      <c r="J449" s="1"/>
    </row>
    <row r="450" spans="1:10" ht="15.75" customHeight="1" x14ac:dyDescent="0.25">
      <c r="A450" s="28"/>
      <c r="B450" s="29"/>
      <c r="C450" s="29"/>
      <c r="D450" s="29"/>
      <c r="E450" s="29"/>
      <c r="F450" s="29"/>
      <c r="G450" s="30"/>
      <c r="H450" s="29"/>
      <c r="J450" s="1"/>
    </row>
    <row r="451" spans="1:10" ht="15.75" customHeight="1" x14ac:dyDescent="0.25">
      <c r="A451" s="28"/>
      <c r="B451" s="29"/>
      <c r="C451" s="29"/>
      <c r="D451" s="29"/>
      <c r="E451" s="29"/>
      <c r="F451" s="29"/>
      <c r="G451" s="30"/>
      <c r="H451" s="29"/>
      <c r="J451" s="1"/>
    </row>
    <row r="452" spans="1:10" ht="15.75" customHeight="1" x14ac:dyDescent="0.25">
      <c r="A452" s="28"/>
      <c r="B452" s="29"/>
      <c r="C452" s="29"/>
      <c r="D452" s="29"/>
      <c r="E452" s="29"/>
      <c r="F452" s="29"/>
      <c r="G452" s="30"/>
      <c r="H452" s="29"/>
      <c r="J452" s="1"/>
    </row>
    <row r="453" spans="1:10" ht="15.75" customHeight="1" x14ac:dyDescent="0.25">
      <c r="A453" s="28"/>
      <c r="B453" s="29"/>
      <c r="C453" s="29"/>
      <c r="D453" s="29"/>
      <c r="E453" s="29"/>
      <c r="F453" s="29"/>
      <c r="G453" s="30"/>
      <c r="H453" s="29"/>
      <c r="J453" s="1"/>
    </row>
    <row r="454" spans="1:10" ht="15.75" customHeight="1" x14ac:dyDescent="0.25">
      <c r="A454" s="28"/>
      <c r="B454" s="29"/>
      <c r="C454" s="29"/>
      <c r="D454" s="29"/>
      <c r="E454" s="29"/>
      <c r="F454" s="29"/>
      <c r="G454" s="30"/>
      <c r="H454" s="29"/>
      <c r="J454" s="1"/>
    </row>
    <row r="455" spans="1:10" ht="15.75" customHeight="1" x14ac:dyDescent="0.25">
      <c r="A455" s="28"/>
      <c r="B455" s="29"/>
      <c r="C455" s="29"/>
      <c r="D455" s="29"/>
      <c r="E455" s="29"/>
      <c r="F455" s="29"/>
      <c r="G455" s="30"/>
      <c r="H455" s="29"/>
      <c r="J455" s="1"/>
    </row>
    <row r="456" spans="1:10" ht="15.75" customHeight="1" x14ac:dyDescent="0.25">
      <c r="A456" s="28"/>
      <c r="B456" s="29"/>
      <c r="C456" s="29"/>
      <c r="D456" s="29"/>
      <c r="E456" s="29"/>
      <c r="F456" s="29"/>
      <c r="G456" s="30"/>
      <c r="H456" s="29"/>
      <c r="J456" s="1"/>
    </row>
    <row r="457" spans="1:10" ht="15.75" customHeight="1" x14ac:dyDescent="0.25">
      <c r="A457" s="28"/>
      <c r="B457" s="29"/>
      <c r="C457" s="29"/>
      <c r="D457" s="29"/>
      <c r="E457" s="29"/>
      <c r="F457" s="29"/>
      <c r="G457" s="30"/>
      <c r="H457" s="29"/>
      <c r="J457" s="1"/>
    </row>
    <row r="458" spans="1:10" ht="15.75" customHeight="1" x14ac:dyDescent="0.25">
      <c r="A458" s="28"/>
      <c r="B458" s="29"/>
      <c r="C458" s="29"/>
      <c r="D458" s="29"/>
      <c r="E458" s="29"/>
      <c r="F458" s="29"/>
      <c r="G458" s="30"/>
      <c r="H458" s="29"/>
      <c r="J458" s="1"/>
    </row>
    <row r="459" spans="1:10" ht="15.75" customHeight="1" x14ac:dyDescent="0.25">
      <c r="A459" s="28"/>
      <c r="B459" s="29"/>
      <c r="C459" s="29"/>
      <c r="D459" s="29"/>
      <c r="E459" s="29"/>
      <c r="F459" s="29"/>
      <c r="G459" s="30"/>
      <c r="H459" s="29"/>
      <c r="J459" s="1"/>
    </row>
    <row r="460" spans="1:10" ht="15.75" customHeight="1" x14ac:dyDescent="0.25">
      <c r="A460" s="28"/>
      <c r="B460" s="29"/>
      <c r="C460" s="29"/>
      <c r="D460" s="29"/>
      <c r="E460" s="29"/>
      <c r="F460" s="29"/>
      <c r="G460" s="30"/>
      <c r="H460" s="29"/>
      <c r="J460" s="1"/>
    </row>
    <row r="461" spans="1:10" ht="15.75" customHeight="1" x14ac:dyDescent="0.25">
      <c r="A461" s="28"/>
      <c r="B461" s="29"/>
      <c r="C461" s="29"/>
      <c r="D461" s="29"/>
      <c r="E461" s="29"/>
      <c r="F461" s="29"/>
      <c r="G461" s="30"/>
      <c r="H461" s="29"/>
      <c r="J461" s="1"/>
    </row>
    <row r="462" spans="1:10" ht="15.75" customHeight="1" x14ac:dyDescent="0.25">
      <c r="A462" s="28"/>
      <c r="B462" s="29"/>
      <c r="C462" s="29"/>
      <c r="D462" s="29"/>
      <c r="E462" s="29"/>
      <c r="F462" s="29"/>
      <c r="G462" s="30"/>
      <c r="H462" s="29"/>
      <c r="J462" s="1"/>
    </row>
    <row r="463" spans="1:10" ht="15.75" customHeight="1" x14ac:dyDescent="0.25">
      <c r="A463" s="28"/>
      <c r="B463" s="29"/>
      <c r="C463" s="29"/>
      <c r="D463" s="29"/>
      <c r="E463" s="29"/>
      <c r="F463" s="29"/>
      <c r="G463" s="30"/>
      <c r="H463" s="29"/>
      <c r="J463" s="1"/>
    </row>
    <row r="464" spans="1:10" ht="15.75" customHeight="1" x14ac:dyDescent="0.25">
      <c r="A464" s="28"/>
      <c r="B464" s="29"/>
      <c r="C464" s="29"/>
      <c r="D464" s="29"/>
      <c r="E464" s="29"/>
      <c r="F464" s="29"/>
      <c r="G464" s="30"/>
      <c r="H464" s="29"/>
      <c r="J464" s="1"/>
    </row>
    <row r="465" spans="1:10" ht="15.75" customHeight="1" x14ac:dyDescent="0.25">
      <c r="A465" s="28"/>
      <c r="B465" s="29"/>
      <c r="C465" s="29"/>
      <c r="D465" s="29"/>
      <c r="E465" s="29"/>
      <c r="F465" s="29"/>
      <c r="G465" s="30"/>
      <c r="H465" s="29"/>
      <c r="J465" s="1"/>
    </row>
    <row r="466" spans="1:10" ht="15.75" customHeight="1" x14ac:dyDescent="0.25">
      <c r="A466" s="28"/>
      <c r="B466" s="29"/>
      <c r="C466" s="29"/>
      <c r="D466" s="29"/>
      <c r="E466" s="29"/>
      <c r="F466" s="29"/>
      <c r="G466" s="30"/>
      <c r="H466" s="29"/>
      <c r="J466" s="1"/>
    </row>
    <row r="467" spans="1:10" ht="15.75" customHeight="1" x14ac:dyDescent="0.25">
      <c r="A467" s="28"/>
      <c r="B467" s="29"/>
      <c r="C467" s="29"/>
      <c r="D467" s="29"/>
      <c r="E467" s="29"/>
      <c r="F467" s="29"/>
      <c r="G467" s="30"/>
      <c r="H467" s="29"/>
      <c r="J467" s="1"/>
    </row>
    <row r="468" spans="1:10" ht="15.75" customHeight="1" x14ac:dyDescent="0.25">
      <c r="A468" s="28"/>
      <c r="B468" s="29"/>
      <c r="C468" s="29"/>
      <c r="D468" s="29"/>
      <c r="E468" s="29"/>
      <c r="F468" s="29"/>
      <c r="G468" s="30"/>
      <c r="H468" s="29"/>
      <c r="J468" s="1"/>
    </row>
    <row r="469" spans="1:10" ht="15.75" customHeight="1" x14ac:dyDescent="0.25">
      <c r="A469" s="28"/>
      <c r="B469" s="29"/>
      <c r="C469" s="29"/>
      <c r="D469" s="29"/>
      <c r="E469" s="29"/>
      <c r="F469" s="29"/>
      <c r="G469" s="30"/>
      <c r="H469" s="29"/>
      <c r="J469" s="1"/>
    </row>
    <row r="470" spans="1:10" ht="15.75" customHeight="1" x14ac:dyDescent="0.25">
      <c r="A470" s="28"/>
      <c r="B470" s="29"/>
      <c r="C470" s="29"/>
      <c r="D470" s="29"/>
      <c r="E470" s="29"/>
      <c r="F470" s="29"/>
      <c r="G470" s="30"/>
      <c r="H470" s="29"/>
      <c r="J470" s="1"/>
    </row>
    <row r="471" spans="1:10" ht="15.75" customHeight="1" x14ac:dyDescent="0.25">
      <c r="A471" s="28"/>
      <c r="B471" s="29"/>
      <c r="C471" s="29"/>
      <c r="D471" s="29"/>
      <c r="E471" s="29"/>
      <c r="F471" s="29"/>
      <c r="G471" s="30"/>
      <c r="H471" s="29"/>
      <c r="J471" s="1"/>
    </row>
    <row r="472" spans="1:10" ht="15.75" customHeight="1" x14ac:dyDescent="0.25">
      <c r="A472" s="28"/>
      <c r="B472" s="29"/>
      <c r="C472" s="29"/>
      <c r="D472" s="29"/>
      <c r="E472" s="29"/>
      <c r="F472" s="29"/>
      <c r="G472" s="30"/>
      <c r="H472" s="29"/>
      <c r="J472" s="1"/>
    </row>
    <row r="473" spans="1:10" ht="15.75" customHeight="1" x14ac:dyDescent="0.25">
      <c r="A473" s="28"/>
      <c r="B473" s="29"/>
      <c r="C473" s="29"/>
      <c r="D473" s="29"/>
      <c r="E473" s="29"/>
      <c r="F473" s="29"/>
      <c r="G473" s="30"/>
      <c r="H473" s="29"/>
      <c r="J473" s="1"/>
    </row>
    <row r="474" spans="1:10" ht="15.75" customHeight="1" x14ac:dyDescent="0.25">
      <c r="A474" s="28"/>
      <c r="B474" s="29"/>
      <c r="C474" s="29"/>
      <c r="D474" s="29"/>
      <c r="E474" s="29"/>
      <c r="F474" s="29"/>
      <c r="G474" s="30"/>
      <c r="H474" s="29"/>
      <c r="J474" s="1"/>
    </row>
    <row r="475" spans="1:10" ht="15.75" customHeight="1" x14ac:dyDescent="0.25">
      <c r="A475" s="28"/>
      <c r="B475" s="29"/>
      <c r="C475" s="29"/>
      <c r="D475" s="29"/>
      <c r="E475" s="29"/>
      <c r="F475" s="29"/>
      <c r="G475" s="30"/>
      <c r="H475" s="29"/>
      <c r="J475" s="1"/>
    </row>
    <row r="476" spans="1:10" ht="15.75" customHeight="1" x14ac:dyDescent="0.25">
      <c r="A476" s="28"/>
      <c r="B476" s="29"/>
      <c r="C476" s="29"/>
      <c r="D476" s="29"/>
      <c r="E476" s="29"/>
      <c r="F476" s="29"/>
      <c r="G476" s="30"/>
      <c r="H476" s="29"/>
      <c r="J476" s="1"/>
    </row>
    <row r="477" spans="1:10" ht="15.75" customHeight="1" x14ac:dyDescent="0.25">
      <c r="A477" s="28"/>
      <c r="B477" s="29"/>
      <c r="C477" s="29"/>
      <c r="D477" s="29"/>
      <c r="E477" s="29"/>
      <c r="F477" s="29"/>
      <c r="G477" s="30"/>
      <c r="H477" s="29"/>
      <c r="J477" s="1"/>
    </row>
    <row r="478" spans="1:10" ht="15.75" customHeight="1" x14ac:dyDescent="0.25">
      <c r="A478" s="28"/>
      <c r="B478" s="29"/>
      <c r="C478" s="29"/>
      <c r="D478" s="29"/>
      <c r="E478" s="29"/>
      <c r="F478" s="29"/>
      <c r="G478" s="30"/>
      <c r="H478" s="29"/>
      <c r="J478" s="1"/>
    </row>
    <row r="479" spans="1:10" ht="15.75" customHeight="1" x14ac:dyDescent="0.25">
      <c r="A479" s="28"/>
      <c r="B479" s="29"/>
      <c r="C479" s="29"/>
      <c r="D479" s="29"/>
      <c r="E479" s="29"/>
      <c r="F479" s="29"/>
      <c r="G479" s="30"/>
      <c r="H479" s="29"/>
      <c r="J479" s="1"/>
    </row>
    <row r="480" spans="1:10" ht="15.75" customHeight="1" x14ac:dyDescent="0.25">
      <c r="A480" s="28"/>
      <c r="B480" s="29"/>
      <c r="C480" s="29"/>
      <c r="D480" s="29"/>
      <c r="E480" s="29"/>
      <c r="F480" s="29"/>
      <c r="G480" s="30"/>
      <c r="H480" s="29"/>
      <c r="J480" s="1"/>
    </row>
    <row r="481" spans="1:10" ht="15.75" customHeight="1" x14ac:dyDescent="0.25">
      <c r="A481" s="28"/>
      <c r="B481" s="29"/>
      <c r="C481" s="29"/>
      <c r="D481" s="29"/>
      <c r="E481" s="29"/>
      <c r="F481" s="29"/>
      <c r="G481" s="30"/>
      <c r="H481" s="29"/>
      <c r="J481" s="1"/>
    </row>
    <row r="482" spans="1:10" ht="15.75" customHeight="1" x14ac:dyDescent="0.25">
      <c r="A482" s="28"/>
      <c r="B482" s="29"/>
      <c r="C482" s="29"/>
      <c r="D482" s="29"/>
      <c r="E482" s="29"/>
      <c r="F482" s="29"/>
      <c r="G482" s="30"/>
      <c r="H482" s="29"/>
      <c r="J482" s="1"/>
    </row>
    <row r="483" spans="1:10" ht="15.75" customHeight="1" x14ac:dyDescent="0.25">
      <c r="A483" s="28"/>
      <c r="B483" s="29"/>
      <c r="C483" s="29"/>
      <c r="D483" s="29"/>
      <c r="E483" s="29"/>
      <c r="F483" s="29"/>
      <c r="G483" s="30"/>
      <c r="H483" s="29"/>
      <c r="J483" s="1"/>
    </row>
    <row r="484" spans="1:10" ht="15.75" customHeight="1" x14ac:dyDescent="0.25">
      <c r="A484" s="28"/>
      <c r="B484" s="29"/>
      <c r="C484" s="29"/>
      <c r="D484" s="29"/>
      <c r="E484" s="29"/>
      <c r="F484" s="29"/>
      <c r="G484" s="30"/>
      <c r="H484" s="29"/>
      <c r="J484" s="1"/>
    </row>
    <row r="485" spans="1:10" ht="15.75" customHeight="1" x14ac:dyDescent="0.25">
      <c r="A485" s="28"/>
      <c r="B485" s="29"/>
      <c r="C485" s="29"/>
      <c r="D485" s="29"/>
      <c r="E485" s="29"/>
      <c r="F485" s="29"/>
      <c r="G485" s="30"/>
      <c r="H485" s="29"/>
      <c r="J485" s="1"/>
    </row>
    <row r="486" spans="1:10" ht="15.75" customHeight="1" x14ac:dyDescent="0.25">
      <c r="A486" s="28"/>
      <c r="B486" s="29"/>
      <c r="C486" s="29"/>
      <c r="D486" s="29"/>
      <c r="E486" s="29"/>
      <c r="F486" s="29"/>
      <c r="G486" s="30"/>
      <c r="H486" s="29"/>
      <c r="J486" s="1"/>
    </row>
    <row r="487" spans="1:10" ht="15.75" customHeight="1" x14ac:dyDescent="0.25">
      <c r="A487" s="28"/>
      <c r="B487" s="29"/>
      <c r="C487" s="29"/>
      <c r="D487" s="29"/>
      <c r="E487" s="29"/>
      <c r="F487" s="29"/>
      <c r="G487" s="30"/>
      <c r="H487" s="29"/>
      <c r="J487" s="1"/>
    </row>
    <row r="488" spans="1:10" ht="15.75" customHeight="1" x14ac:dyDescent="0.25">
      <c r="A488" s="28"/>
      <c r="B488" s="29"/>
      <c r="C488" s="29"/>
      <c r="D488" s="29"/>
      <c r="E488" s="29"/>
      <c r="F488" s="29"/>
      <c r="G488" s="30"/>
      <c r="H488" s="29"/>
      <c r="J488" s="1"/>
    </row>
    <row r="489" spans="1:10" ht="15.75" customHeight="1" x14ac:dyDescent="0.25">
      <c r="A489" s="28"/>
      <c r="B489" s="29"/>
      <c r="C489" s="29"/>
      <c r="D489" s="29"/>
      <c r="E489" s="29"/>
      <c r="F489" s="29"/>
      <c r="G489" s="30"/>
      <c r="H489" s="29"/>
      <c r="J489" s="1"/>
    </row>
    <row r="490" spans="1:10" ht="15.75" customHeight="1" x14ac:dyDescent="0.25">
      <c r="A490" s="28"/>
      <c r="B490" s="29"/>
      <c r="C490" s="29"/>
      <c r="D490" s="29"/>
      <c r="E490" s="29"/>
      <c r="F490" s="29"/>
      <c r="G490" s="30"/>
      <c r="H490" s="29"/>
      <c r="J490" s="1"/>
    </row>
    <row r="491" spans="1:10" ht="15.75" customHeight="1" x14ac:dyDescent="0.25">
      <c r="A491" s="28"/>
      <c r="B491" s="29"/>
      <c r="C491" s="29"/>
      <c r="D491" s="29"/>
      <c r="E491" s="29"/>
      <c r="F491" s="29"/>
      <c r="G491" s="30"/>
      <c r="H491" s="29"/>
      <c r="J491" s="1"/>
    </row>
    <row r="492" spans="1:10" ht="15.75" customHeight="1" x14ac:dyDescent="0.25">
      <c r="A492" s="28"/>
      <c r="B492" s="29"/>
      <c r="C492" s="29"/>
      <c r="D492" s="29"/>
      <c r="E492" s="29"/>
      <c r="F492" s="29"/>
      <c r="G492" s="30"/>
      <c r="H492" s="29"/>
      <c r="J492" s="1"/>
    </row>
    <row r="493" spans="1:10" ht="15.75" customHeight="1" x14ac:dyDescent="0.25">
      <c r="A493" s="28"/>
      <c r="B493" s="29"/>
      <c r="C493" s="29"/>
      <c r="D493" s="29"/>
      <c r="E493" s="29"/>
      <c r="F493" s="29"/>
      <c r="G493" s="30"/>
      <c r="H493" s="29"/>
      <c r="J493" s="1"/>
    </row>
    <row r="494" spans="1:10" ht="15.75" customHeight="1" x14ac:dyDescent="0.25">
      <c r="A494" s="28"/>
      <c r="B494" s="29"/>
      <c r="C494" s="29"/>
      <c r="D494" s="29"/>
      <c r="E494" s="29"/>
      <c r="F494" s="29"/>
      <c r="G494" s="30"/>
      <c r="H494" s="29"/>
      <c r="J494" s="1"/>
    </row>
    <row r="495" spans="1:10" ht="15.75" customHeight="1" x14ac:dyDescent="0.25">
      <c r="A495" s="28"/>
      <c r="B495" s="29"/>
      <c r="C495" s="29"/>
      <c r="D495" s="29"/>
      <c r="E495" s="29"/>
      <c r="F495" s="29"/>
      <c r="G495" s="30"/>
      <c r="H495" s="29"/>
      <c r="J495" s="1"/>
    </row>
    <row r="496" spans="1:10" ht="15.75" customHeight="1" x14ac:dyDescent="0.25">
      <c r="A496" s="28"/>
      <c r="B496" s="29"/>
      <c r="C496" s="29"/>
      <c r="D496" s="29"/>
      <c r="E496" s="29"/>
      <c r="F496" s="29"/>
      <c r="G496" s="30"/>
      <c r="H496" s="29"/>
      <c r="J496" s="1"/>
    </row>
    <row r="497" spans="1:10" ht="15.75" customHeight="1" x14ac:dyDescent="0.25">
      <c r="A497" s="28"/>
      <c r="B497" s="29"/>
      <c r="C497" s="29"/>
      <c r="D497" s="29"/>
      <c r="E497" s="29"/>
      <c r="F497" s="29"/>
      <c r="G497" s="30"/>
      <c r="H497" s="29"/>
      <c r="J497" s="1"/>
    </row>
    <row r="498" spans="1:10" ht="15.75" customHeight="1" x14ac:dyDescent="0.25">
      <c r="A498" s="28"/>
      <c r="B498" s="29"/>
      <c r="C498" s="29"/>
      <c r="D498" s="29"/>
      <c r="E498" s="29"/>
      <c r="F498" s="29"/>
      <c r="G498" s="30"/>
      <c r="H498" s="29"/>
      <c r="J498" s="1"/>
    </row>
    <row r="499" spans="1:10" ht="15.75" customHeight="1" x14ac:dyDescent="0.25">
      <c r="A499" s="28"/>
      <c r="B499" s="29"/>
      <c r="C499" s="29"/>
      <c r="D499" s="29"/>
      <c r="E499" s="29"/>
      <c r="F499" s="29"/>
      <c r="G499" s="30"/>
      <c r="H499" s="29"/>
      <c r="J499" s="1"/>
    </row>
    <row r="500" spans="1:10" ht="15.75" customHeight="1" x14ac:dyDescent="0.25">
      <c r="A500" s="28"/>
      <c r="B500" s="29"/>
      <c r="C500" s="29"/>
      <c r="D500" s="29"/>
      <c r="E500" s="29"/>
      <c r="F500" s="29"/>
      <c r="G500" s="30"/>
      <c r="H500" s="29"/>
      <c r="J500" s="1"/>
    </row>
    <row r="501" spans="1:10" ht="15.75" customHeight="1" x14ac:dyDescent="0.25">
      <c r="A501" s="28"/>
      <c r="B501" s="29"/>
      <c r="C501" s="29"/>
      <c r="D501" s="29"/>
      <c r="E501" s="29"/>
      <c r="F501" s="29"/>
      <c r="G501" s="30"/>
      <c r="H501" s="29"/>
      <c r="J501" s="1"/>
    </row>
    <row r="502" spans="1:10" ht="15.75" customHeight="1" x14ac:dyDescent="0.25">
      <c r="A502" s="28"/>
      <c r="B502" s="29"/>
      <c r="C502" s="29"/>
      <c r="D502" s="29"/>
      <c r="E502" s="29"/>
      <c r="F502" s="29"/>
      <c r="G502" s="30"/>
      <c r="H502" s="29"/>
      <c r="J502" s="1"/>
    </row>
    <row r="503" spans="1:10" ht="15.75" customHeight="1" x14ac:dyDescent="0.25">
      <c r="A503" s="28"/>
      <c r="B503" s="29"/>
      <c r="C503" s="29"/>
      <c r="D503" s="29"/>
      <c r="E503" s="29"/>
      <c r="F503" s="29"/>
      <c r="G503" s="30"/>
      <c r="H503" s="29"/>
      <c r="J503" s="1"/>
    </row>
    <row r="504" spans="1:10" ht="15.75" customHeight="1" x14ac:dyDescent="0.25">
      <c r="A504" s="28"/>
      <c r="B504" s="29"/>
      <c r="C504" s="29"/>
      <c r="D504" s="29"/>
      <c r="E504" s="29"/>
      <c r="F504" s="29"/>
      <c r="G504" s="30"/>
      <c r="H504" s="29"/>
      <c r="J504" s="1"/>
    </row>
    <row r="505" spans="1:10" ht="15.75" customHeight="1" x14ac:dyDescent="0.25">
      <c r="A505" s="28"/>
      <c r="B505" s="29"/>
      <c r="C505" s="29"/>
      <c r="D505" s="29"/>
      <c r="E505" s="29"/>
      <c r="F505" s="29"/>
      <c r="G505" s="30"/>
      <c r="H505" s="29"/>
      <c r="J505" s="1"/>
    </row>
    <row r="506" spans="1:10" ht="15.75" customHeight="1" x14ac:dyDescent="0.25">
      <c r="A506" s="28"/>
      <c r="B506" s="29"/>
      <c r="C506" s="29"/>
      <c r="D506" s="29"/>
      <c r="E506" s="29"/>
      <c r="F506" s="29"/>
      <c r="G506" s="30"/>
      <c r="H506" s="29"/>
      <c r="J506" s="1"/>
    </row>
    <row r="507" spans="1:10" ht="15.75" customHeight="1" x14ac:dyDescent="0.25">
      <c r="A507" s="28"/>
      <c r="B507" s="29"/>
      <c r="C507" s="29"/>
      <c r="D507" s="29"/>
      <c r="E507" s="29"/>
      <c r="F507" s="29"/>
      <c r="G507" s="30"/>
      <c r="H507" s="29"/>
      <c r="J507" s="1"/>
    </row>
    <row r="508" spans="1:10" ht="15.75" customHeight="1" x14ac:dyDescent="0.25">
      <c r="A508" s="28"/>
      <c r="B508" s="29"/>
      <c r="C508" s="29"/>
      <c r="D508" s="29"/>
      <c r="E508" s="29"/>
      <c r="F508" s="29"/>
      <c r="G508" s="30"/>
      <c r="H508" s="29"/>
      <c r="J508" s="1"/>
    </row>
    <row r="509" spans="1:10" ht="15.75" customHeight="1" x14ac:dyDescent="0.25">
      <c r="A509" s="28"/>
      <c r="B509" s="29"/>
      <c r="C509" s="29"/>
      <c r="D509" s="29"/>
      <c r="E509" s="29"/>
      <c r="F509" s="29"/>
      <c r="G509" s="30"/>
      <c r="H509" s="29"/>
      <c r="J509" s="1"/>
    </row>
    <row r="510" spans="1:10" ht="15.75" customHeight="1" x14ac:dyDescent="0.25">
      <c r="A510" s="28"/>
      <c r="B510" s="29"/>
      <c r="C510" s="29"/>
      <c r="D510" s="29"/>
      <c r="E510" s="29"/>
      <c r="F510" s="29"/>
      <c r="G510" s="30"/>
      <c r="H510" s="29"/>
      <c r="J510" s="1"/>
    </row>
    <row r="511" spans="1:10" ht="15.75" customHeight="1" x14ac:dyDescent="0.25">
      <c r="A511" s="28"/>
      <c r="B511" s="29"/>
      <c r="C511" s="29"/>
      <c r="D511" s="29"/>
      <c r="E511" s="29"/>
      <c r="F511" s="29"/>
      <c r="G511" s="30"/>
      <c r="H511" s="29"/>
      <c r="J511" s="1"/>
    </row>
    <row r="512" spans="1:10" ht="15.75" customHeight="1" x14ac:dyDescent="0.25">
      <c r="A512" s="28"/>
      <c r="B512" s="29"/>
      <c r="C512" s="29"/>
      <c r="D512" s="29"/>
      <c r="E512" s="29"/>
      <c r="F512" s="29"/>
      <c r="G512" s="30"/>
      <c r="H512" s="29"/>
      <c r="J512" s="1"/>
    </row>
    <row r="513" spans="1:10" ht="15.75" customHeight="1" x14ac:dyDescent="0.25">
      <c r="A513" s="28"/>
      <c r="B513" s="29"/>
      <c r="C513" s="29"/>
      <c r="D513" s="29"/>
      <c r="E513" s="29"/>
      <c r="F513" s="29"/>
      <c r="G513" s="30"/>
      <c r="H513" s="29"/>
      <c r="J513" s="1"/>
    </row>
    <row r="514" spans="1:10" ht="15.75" customHeight="1" x14ac:dyDescent="0.25">
      <c r="A514" s="28"/>
      <c r="B514" s="29"/>
      <c r="C514" s="29"/>
      <c r="D514" s="29"/>
      <c r="E514" s="29"/>
      <c r="F514" s="29"/>
      <c r="G514" s="30"/>
      <c r="H514" s="29"/>
      <c r="J514" s="1"/>
    </row>
    <row r="515" spans="1:10" ht="15.75" customHeight="1" x14ac:dyDescent="0.25">
      <c r="A515" s="28"/>
      <c r="B515" s="29"/>
      <c r="C515" s="29"/>
      <c r="D515" s="29"/>
      <c r="E515" s="29"/>
      <c r="F515" s="29"/>
      <c r="G515" s="30"/>
      <c r="H515" s="29"/>
      <c r="J515" s="1"/>
    </row>
    <row r="516" spans="1:10" ht="15.75" customHeight="1" x14ac:dyDescent="0.25">
      <c r="A516" s="28"/>
      <c r="B516" s="29"/>
      <c r="C516" s="29"/>
      <c r="D516" s="29"/>
      <c r="E516" s="29"/>
      <c r="F516" s="29"/>
      <c r="G516" s="30"/>
      <c r="H516" s="29"/>
      <c r="J516" s="1"/>
    </row>
    <row r="517" spans="1:10" ht="15.75" customHeight="1" x14ac:dyDescent="0.25">
      <c r="A517" s="28"/>
      <c r="B517" s="29"/>
      <c r="C517" s="29"/>
      <c r="D517" s="29"/>
      <c r="E517" s="29"/>
      <c r="F517" s="29"/>
      <c r="G517" s="30"/>
      <c r="H517" s="29"/>
      <c r="J517" s="1"/>
    </row>
    <row r="518" spans="1:10" ht="15.75" customHeight="1" x14ac:dyDescent="0.25">
      <c r="A518" s="28"/>
      <c r="B518" s="29"/>
      <c r="C518" s="29"/>
      <c r="D518" s="29"/>
      <c r="E518" s="29"/>
      <c r="F518" s="29"/>
      <c r="G518" s="30"/>
      <c r="H518" s="29"/>
      <c r="J518" s="1"/>
    </row>
    <row r="519" spans="1:10" ht="15.75" customHeight="1" x14ac:dyDescent="0.25">
      <c r="A519" s="28"/>
      <c r="B519" s="29"/>
      <c r="C519" s="29"/>
      <c r="D519" s="29"/>
      <c r="E519" s="29"/>
      <c r="F519" s="29"/>
      <c r="G519" s="30"/>
      <c r="H519" s="29"/>
      <c r="J519" s="1"/>
    </row>
    <row r="520" spans="1:10" ht="15.75" customHeight="1" x14ac:dyDescent="0.25">
      <c r="A520" s="28"/>
      <c r="B520" s="29"/>
      <c r="C520" s="29"/>
      <c r="D520" s="29"/>
      <c r="E520" s="29"/>
      <c r="F520" s="29"/>
      <c r="G520" s="30"/>
      <c r="H520" s="29"/>
      <c r="J520" s="1"/>
    </row>
    <row r="521" spans="1:10" ht="15.75" customHeight="1" x14ac:dyDescent="0.25">
      <c r="A521" s="28"/>
      <c r="B521" s="29"/>
      <c r="C521" s="29"/>
      <c r="D521" s="29"/>
      <c r="E521" s="29"/>
      <c r="F521" s="29"/>
      <c r="G521" s="30"/>
      <c r="H521" s="29"/>
      <c r="J521" s="1"/>
    </row>
    <row r="522" spans="1:10" ht="15.75" customHeight="1" x14ac:dyDescent="0.25">
      <c r="A522" s="28"/>
      <c r="B522" s="29"/>
      <c r="C522" s="29"/>
      <c r="D522" s="29"/>
      <c r="E522" s="29"/>
      <c r="F522" s="29"/>
      <c r="G522" s="30"/>
      <c r="H522" s="29"/>
      <c r="J522" s="1"/>
    </row>
    <row r="523" spans="1:10" ht="15.75" customHeight="1" x14ac:dyDescent="0.25">
      <c r="A523" s="28"/>
      <c r="B523" s="29"/>
      <c r="C523" s="29"/>
      <c r="D523" s="29"/>
      <c r="E523" s="29"/>
      <c r="F523" s="29"/>
      <c r="G523" s="30"/>
      <c r="H523" s="29"/>
      <c r="J523" s="1"/>
    </row>
    <row r="524" spans="1:10" ht="15.75" customHeight="1" x14ac:dyDescent="0.25">
      <c r="A524" s="28"/>
      <c r="B524" s="29"/>
      <c r="C524" s="29"/>
      <c r="D524" s="29"/>
      <c r="E524" s="29"/>
      <c r="F524" s="29"/>
      <c r="G524" s="30"/>
      <c r="H524" s="29"/>
      <c r="J524" s="1"/>
    </row>
    <row r="525" spans="1:10" ht="15.75" customHeight="1" x14ac:dyDescent="0.25">
      <c r="A525" s="28"/>
      <c r="B525" s="29"/>
      <c r="C525" s="29"/>
      <c r="D525" s="29"/>
      <c r="E525" s="29"/>
      <c r="F525" s="29"/>
      <c r="G525" s="30"/>
      <c r="H525" s="29"/>
      <c r="J525" s="1"/>
    </row>
    <row r="526" spans="1:10" ht="15.75" customHeight="1" x14ac:dyDescent="0.25">
      <c r="A526" s="28"/>
      <c r="B526" s="29"/>
      <c r="C526" s="29"/>
      <c r="D526" s="29"/>
      <c r="E526" s="29"/>
      <c r="F526" s="29"/>
      <c r="G526" s="30"/>
      <c r="H526" s="29"/>
      <c r="J526" s="1"/>
    </row>
    <row r="527" spans="1:10" ht="15.75" customHeight="1" x14ac:dyDescent="0.25">
      <c r="A527" s="28"/>
      <c r="B527" s="29"/>
      <c r="C527" s="29"/>
      <c r="D527" s="29"/>
      <c r="E527" s="29"/>
      <c r="F527" s="29"/>
      <c r="G527" s="30"/>
      <c r="H527" s="29"/>
      <c r="J527" s="1"/>
    </row>
    <row r="528" spans="1:10" ht="15.75" customHeight="1" x14ac:dyDescent="0.25">
      <c r="A528" s="28"/>
      <c r="B528" s="29"/>
      <c r="C528" s="29"/>
      <c r="D528" s="29"/>
      <c r="E528" s="29"/>
      <c r="F528" s="29"/>
      <c r="G528" s="30"/>
      <c r="H528" s="29"/>
      <c r="J528" s="1"/>
    </row>
    <row r="529" spans="1:10" ht="15.75" customHeight="1" x14ac:dyDescent="0.25">
      <c r="A529" s="28"/>
      <c r="B529" s="29"/>
      <c r="C529" s="29"/>
      <c r="D529" s="29"/>
      <c r="E529" s="29"/>
      <c r="F529" s="29"/>
      <c r="G529" s="30"/>
      <c r="H529" s="29"/>
      <c r="J529" s="1"/>
    </row>
    <row r="530" spans="1:10" ht="15.75" customHeight="1" x14ac:dyDescent="0.25">
      <c r="A530" s="28"/>
      <c r="B530" s="29"/>
      <c r="C530" s="29"/>
      <c r="D530" s="29"/>
      <c r="E530" s="29"/>
      <c r="F530" s="29"/>
      <c r="G530" s="30"/>
      <c r="H530" s="29"/>
      <c r="J530" s="1"/>
    </row>
    <row r="531" spans="1:10" ht="15.75" customHeight="1" x14ac:dyDescent="0.25">
      <c r="A531" s="28"/>
      <c r="B531" s="29"/>
      <c r="C531" s="29"/>
      <c r="D531" s="29"/>
      <c r="E531" s="29"/>
      <c r="F531" s="29"/>
      <c r="G531" s="30"/>
      <c r="H531" s="29"/>
      <c r="J531" s="1"/>
    </row>
    <row r="532" spans="1:10" ht="15.75" customHeight="1" x14ac:dyDescent="0.25">
      <c r="A532" s="28"/>
      <c r="B532" s="29"/>
      <c r="C532" s="29"/>
      <c r="D532" s="29"/>
      <c r="E532" s="29"/>
      <c r="F532" s="29"/>
      <c r="G532" s="30"/>
      <c r="H532" s="29"/>
      <c r="J532" s="1"/>
    </row>
    <row r="533" spans="1:10" ht="15.75" customHeight="1" x14ac:dyDescent="0.25">
      <c r="A533" s="28"/>
      <c r="B533" s="29"/>
      <c r="C533" s="29"/>
      <c r="D533" s="29"/>
      <c r="E533" s="29"/>
      <c r="F533" s="29"/>
      <c r="G533" s="30"/>
      <c r="H533" s="29"/>
      <c r="J533" s="1"/>
    </row>
    <row r="534" spans="1:10" ht="15.75" customHeight="1" x14ac:dyDescent="0.25">
      <c r="A534" s="28"/>
      <c r="B534" s="29"/>
      <c r="C534" s="29"/>
      <c r="D534" s="29"/>
      <c r="E534" s="29"/>
      <c r="F534" s="29"/>
      <c r="G534" s="30"/>
      <c r="H534" s="29"/>
      <c r="J534" s="1"/>
    </row>
    <row r="535" spans="1:10" ht="15.75" customHeight="1" x14ac:dyDescent="0.25">
      <c r="A535" s="28"/>
      <c r="B535" s="29"/>
      <c r="C535" s="29"/>
      <c r="D535" s="29"/>
      <c r="E535" s="29"/>
      <c r="F535" s="29"/>
      <c r="G535" s="30"/>
      <c r="H535" s="29"/>
      <c r="J535" s="1"/>
    </row>
    <row r="536" spans="1:10" ht="15.75" customHeight="1" x14ac:dyDescent="0.25">
      <c r="A536" s="28"/>
      <c r="B536" s="29"/>
      <c r="C536" s="29"/>
      <c r="D536" s="29"/>
      <c r="E536" s="29"/>
      <c r="F536" s="29"/>
      <c r="G536" s="30"/>
      <c r="H536" s="29"/>
      <c r="J536" s="1"/>
    </row>
    <row r="537" spans="1:10" ht="15.75" customHeight="1" x14ac:dyDescent="0.25">
      <c r="A537" s="28"/>
      <c r="B537" s="29"/>
      <c r="C537" s="29"/>
      <c r="D537" s="29"/>
      <c r="E537" s="29"/>
      <c r="F537" s="29"/>
      <c r="G537" s="30"/>
      <c r="H537" s="29"/>
      <c r="J537" s="1"/>
    </row>
    <row r="538" spans="1:10" ht="15.75" customHeight="1" x14ac:dyDescent="0.25">
      <c r="A538" s="28"/>
      <c r="B538" s="29"/>
      <c r="C538" s="29"/>
      <c r="D538" s="29"/>
      <c r="E538" s="29"/>
      <c r="F538" s="29"/>
      <c r="G538" s="30"/>
      <c r="H538" s="29"/>
      <c r="J538" s="1"/>
    </row>
    <row r="539" spans="1:10" ht="15.75" customHeight="1" x14ac:dyDescent="0.25">
      <c r="A539" s="28"/>
      <c r="B539" s="29"/>
      <c r="C539" s="29"/>
      <c r="D539" s="29"/>
      <c r="E539" s="29"/>
      <c r="F539" s="29"/>
      <c r="G539" s="30"/>
      <c r="H539" s="29"/>
      <c r="J539" s="1"/>
    </row>
    <row r="540" spans="1:10" ht="15.75" customHeight="1" x14ac:dyDescent="0.25">
      <c r="A540" s="28"/>
      <c r="B540" s="29"/>
      <c r="C540" s="29"/>
      <c r="D540" s="29"/>
      <c r="E540" s="29"/>
      <c r="F540" s="29"/>
      <c r="G540" s="30"/>
      <c r="H540" s="29"/>
      <c r="J540" s="1"/>
    </row>
    <row r="541" spans="1:10" ht="15.75" customHeight="1" x14ac:dyDescent="0.25">
      <c r="A541" s="28"/>
      <c r="B541" s="29"/>
      <c r="C541" s="29"/>
      <c r="D541" s="29"/>
      <c r="E541" s="29"/>
      <c r="F541" s="29"/>
      <c r="G541" s="30"/>
      <c r="H541" s="29"/>
      <c r="J541" s="1"/>
    </row>
    <row r="542" spans="1:10" ht="15.75" customHeight="1" x14ac:dyDescent="0.25">
      <c r="A542" s="28"/>
      <c r="B542" s="29"/>
      <c r="C542" s="29"/>
      <c r="D542" s="29"/>
      <c r="E542" s="29"/>
      <c r="F542" s="29"/>
      <c r="G542" s="30"/>
      <c r="H542" s="29"/>
      <c r="J542" s="1"/>
    </row>
    <row r="543" spans="1:10" ht="15.75" customHeight="1" x14ac:dyDescent="0.25">
      <c r="A543" s="28"/>
      <c r="B543" s="29"/>
      <c r="C543" s="29"/>
      <c r="D543" s="29"/>
      <c r="E543" s="29"/>
      <c r="F543" s="29"/>
      <c r="G543" s="30"/>
      <c r="H543" s="29"/>
      <c r="J543" s="1"/>
    </row>
    <row r="544" spans="1:10" ht="15.75" customHeight="1" x14ac:dyDescent="0.25">
      <c r="A544" s="28"/>
      <c r="B544" s="29"/>
      <c r="C544" s="29"/>
      <c r="D544" s="29"/>
      <c r="E544" s="29"/>
      <c r="F544" s="29"/>
      <c r="G544" s="30"/>
      <c r="H544" s="29"/>
      <c r="J544" s="1"/>
    </row>
    <row r="545" spans="1:10" ht="15.75" customHeight="1" x14ac:dyDescent="0.25">
      <c r="A545" s="28"/>
      <c r="B545" s="29"/>
      <c r="C545" s="29"/>
      <c r="D545" s="29"/>
      <c r="E545" s="29"/>
      <c r="F545" s="29"/>
      <c r="G545" s="30"/>
      <c r="H545" s="29"/>
      <c r="J545" s="1"/>
    </row>
    <row r="546" spans="1:10" ht="15.75" customHeight="1" x14ac:dyDescent="0.25">
      <c r="A546" s="28"/>
      <c r="B546" s="29"/>
      <c r="C546" s="29"/>
      <c r="D546" s="29"/>
      <c r="E546" s="29"/>
      <c r="F546" s="29"/>
      <c r="G546" s="30"/>
      <c r="H546" s="29"/>
      <c r="J546" s="1"/>
    </row>
    <row r="547" spans="1:10" ht="15.75" customHeight="1" x14ac:dyDescent="0.25">
      <c r="A547" s="28"/>
      <c r="B547" s="29"/>
      <c r="C547" s="29"/>
      <c r="D547" s="29"/>
      <c r="E547" s="29"/>
      <c r="F547" s="29"/>
      <c r="G547" s="30"/>
      <c r="H547" s="29"/>
      <c r="J547" s="1"/>
    </row>
    <row r="548" spans="1:10" ht="15.75" customHeight="1" x14ac:dyDescent="0.25">
      <c r="A548" s="28"/>
      <c r="B548" s="29"/>
      <c r="C548" s="29"/>
      <c r="D548" s="29"/>
      <c r="E548" s="29"/>
      <c r="F548" s="29"/>
      <c r="G548" s="30"/>
      <c r="H548" s="29"/>
      <c r="J548" s="1"/>
    </row>
    <row r="549" spans="1:10" ht="15.75" customHeight="1" x14ac:dyDescent="0.25">
      <c r="A549" s="28"/>
      <c r="B549" s="29"/>
      <c r="C549" s="29"/>
      <c r="D549" s="29"/>
      <c r="E549" s="29"/>
      <c r="F549" s="29"/>
      <c r="G549" s="30"/>
      <c r="H549" s="29"/>
      <c r="J549" s="1"/>
    </row>
    <row r="550" spans="1:10" ht="15.75" customHeight="1" x14ac:dyDescent="0.25">
      <c r="A550" s="28"/>
      <c r="B550" s="29"/>
      <c r="C550" s="29"/>
      <c r="D550" s="29"/>
      <c r="E550" s="29"/>
      <c r="F550" s="29"/>
      <c r="G550" s="30"/>
      <c r="H550" s="29"/>
      <c r="J550" s="1"/>
    </row>
    <row r="551" spans="1:10" ht="15.75" customHeight="1" x14ac:dyDescent="0.25">
      <c r="A551" s="28"/>
      <c r="B551" s="29"/>
      <c r="C551" s="29"/>
      <c r="D551" s="29"/>
      <c r="E551" s="29"/>
      <c r="F551" s="29"/>
      <c r="G551" s="30"/>
      <c r="H551" s="29"/>
      <c r="J551" s="1"/>
    </row>
    <row r="552" spans="1:10" ht="15.75" customHeight="1" x14ac:dyDescent="0.25">
      <c r="A552" s="28"/>
      <c r="B552" s="29"/>
      <c r="C552" s="29"/>
      <c r="D552" s="29"/>
      <c r="E552" s="29"/>
      <c r="F552" s="29"/>
      <c r="G552" s="30"/>
      <c r="H552" s="29"/>
      <c r="J552" s="1"/>
    </row>
    <row r="553" spans="1:10" ht="15.75" customHeight="1" x14ac:dyDescent="0.25">
      <c r="A553" s="28"/>
      <c r="B553" s="29"/>
      <c r="C553" s="29"/>
      <c r="D553" s="29"/>
      <c r="E553" s="29"/>
      <c r="F553" s="29"/>
      <c r="G553" s="30"/>
      <c r="H553" s="29"/>
      <c r="J553" s="1"/>
    </row>
    <row r="554" spans="1:10" ht="15.75" customHeight="1" x14ac:dyDescent="0.25">
      <c r="A554" s="28"/>
      <c r="B554" s="29"/>
      <c r="C554" s="29"/>
      <c r="D554" s="29"/>
      <c r="E554" s="29"/>
      <c r="F554" s="29"/>
      <c r="G554" s="30"/>
      <c r="H554" s="29"/>
      <c r="J554" s="1"/>
    </row>
    <row r="555" spans="1:10" ht="15.75" customHeight="1" x14ac:dyDescent="0.25">
      <c r="A555" s="28"/>
      <c r="B555" s="29"/>
      <c r="C555" s="29"/>
      <c r="D555" s="29"/>
      <c r="E555" s="29"/>
      <c r="F555" s="29"/>
      <c r="G555" s="30"/>
      <c r="H555" s="29"/>
      <c r="J555" s="1"/>
    </row>
    <row r="556" spans="1:10" ht="15.75" customHeight="1" x14ac:dyDescent="0.25">
      <c r="A556" s="28"/>
      <c r="B556" s="29"/>
      <c r="C556" s="29"/>
      <c r="D556" s="29"/>
      <c r="E556" s="29"/>
      <c r="F556" s="29"/>
      <c r="G556" s="30"/>
      <c r="H556" s="29"/>
      <c r="J556" s="1"/>
    </row>
    <row r="557" spans="1:10" ht="15.75" customHeight="1" x14ac:dyDescent="0.25">
      <c r="A557" s="28"/>
      <c r="B557" s="29"/>
      <c r="C557" s="29"/>
      <c r="D557" s="29"/>
      <c r="E557" s="29"/>
      <c r="F557" s="29"/>
      <c r="G557" s="30"/>
      <c r="H557" s="29"/>
      <c r="J557" s="1"/>
    </row>
    <row r="558" spans="1:10" ht="15.75" customHeight="1" x14ac:dyDescent="0.25">
      <c r="A558" s="28"/>
      <c r="B558" s="29"/>
      <c r="C558" s="29"/>
      <c r="D558" s="29"/>
      <c r="E558" s="29"/>
      <c r="F558" s="29"/>
      <c r="G558" s="30"/>
      <c r="H558" s="29"/>
      <c r="J558" s="1"/>
    </row>
    <row r="559" spans="1:10" ht="15.75" customHeight="1" x14ac:dyDescent="0.25">
      <c r="A559" s="28"/>
      <c r="B559" s="29"/>
      <c r="C559" s="29"/>
      <c r="D559" s="29"/>
      <c r="E559" s="29"/>
      <c r="F559" s="29"/>
      <c r="G559" s="30"/>
      <c r="H559" s="29"/>
      <c r="J559" s="1"/>
    </row>
    <row r="560" spans="1:10" ht="15.75" customHeight="1" x14ac:dyDescent="0.25">
      <c r="A560" s="28"/>
      <c r="B560" s="29"/>
      <c r="C560" s="29"/>
      <c r="D560" s="29"/>
      <c r="E560" s="29"/>
      <c r="F560" s="29"/>
      <c r="G560" s="30"/>
      <c r="H560" s="29"/>
      <c r="J560" s="1"/>
    </row>
    <row r="561" spans="1:10" ht="15.75" customHeight="1" x14ac:dyDescent="0.25">
      <c r="A561" s="28"/>
      <c r="B561" s="29"/>
      <c r="C561" s="29"/>
      <c r="D561" s="29"/>
      <c r="E561" s="29"/>
      <c r="F561" s="29"/>
      <c r="G561" s="30"/>
      <c r="H561" s="29"/>
      <c r="J561" s="1"/>
    </row>
    <row r="562" spans="1:10" ht="15.75" customHeight="1" x14ac:dyDescent="0.25">
      <c r="A562" s="28"/>
      <c r="B562" s="29"/>
      <c r="C562" s="29"/>
      <c r="D562" s="29"/>
      <c r="E562" s="29"/>
      <c r="F562" s="29"/>
      <c r="G562" s="30"/>
      <c r="H562" s="29"/>
      <c r="J562" s="1"/>
    </row>
    <row r="563" spans="1:10" ht="15.75" customHeight="1" x14ac:dyDescent="0.25">
      <c r="A563" s="28"/>
      <c r="B563" s="29"/>
      <c r="C563" s="29"/>
      <c r="D563" s="29"/>
      <c r="E563" s="29"/>
      <c r="F563" s="29"/>
      <c r="G563" s="30"/>
      <c r="H563" s="29"/>
      <c r="J563" s="1"/>
    </row>
    <row r="564" spans="1:10" ht="15.75" customHeight="1" x14ac:dyDescent="0.25">
      <c r="A564" s="28"/>
      <c r="B564" s="29"/>
      <c r="C564" s="29"/>
      <c r="D564" s="29"/>
      <c r="E564" s="29"/>
      <c r="F564" s="29"/>
      <c r="G564" s="30"/>
      <c r="H564" s="29"/>
      <c r="J564" s="1"/>
    </row>
    <row r="565" spans="1:10" ht="15.75" customHeight="1" x14ac:dyDescent="0.25">
      <c r="A565" s="28"/>
      <c r="B565" s="29"/>
      <c r="C565" s="29"/>
      <c r="D565" s="29"/>
      <c r="E565" s="29"/>
      <c r="F565" s="29"/>
      <c r="G565" s="30"/>
      <c r="H565" s="29"/>
      <c r="J565" s="1"/>
    </row>
    <row r="566" spans="1:10" ht="15.75" customHeight="1" x14ac:dyDescent="0.25">
      <c r="A566" s="28"/>
      <c r="B566" s="29"/>
      <c r="C566" s="29"/>
      <c r="D566" s="29"/>
      <c r="E566" s="29"/>
      <c r="F566" s="29"/>
      <c r="G566" s="30"/>
      <c r="H566" s="29"/>
      <c r="J566" s="1"/>
    </row>
    <row r="567" spans="1:10" ht="15.75" customHeight="1" x14ac:dyDescent="0.25">
      <c r="A567" s="28"/>
      <c r="B567" s="29"/>
      <c r="C567" s="29"/>
      <c r="D567" s="29"/>
      <c r="E567" s="29"/>
      <c r="F567" s="29"/>
      <c r="G567" s="30"/>
      <c r="H567" s="29"/>
      <c r="J567" s="1"/>
    </row>
    <row r="568" spans="1:10" ht="15.75" customHeight="1" x14ac:dyDescent="0.25">
      <c r="A568" s="28"/>
      <c r="B568" s="29"/>
      <c r="C568" s="29"/>
      <c r="D568" s="29"/>
      <c r="E568" s="29"/>
      <c r="F568" s="29"/>
      <c r="G568" s="30"/>
      <c r="H568" s="29"/>
      <c r="J568" s="1"/>
    </row>
    <row r="569" spans="1:10" ht="15.75" customHeight="1" x14ac:dyDescent="0.25">
      <c r="A569" s="28"/>
      <c r="B569" s="29"/>
      <c r="C569" s="29"/>
      <c r="D569" s="29"/>
      <c r="E569" s="29"/>
      <c r="F569" s="29"/>
      <c r="G569" s="30"/>
      <c r="H569" s="29"/>
      <c r="J569" s="1"/>
    </row>
    <row r="570" spans="1:10" ht="15.75" customHeight="1" x14ac:dyDescent="0.25">
      <c r="A570" s="28"/>
      <c r="B570" s="29"/>
      <c r="C570" s="29"/>
      <c r="D570" s="29"/>
      <c r="E570" s="29"/>
      <c r="F570" s="29"/>
      <c r="G570" s="30"/>
      <c r="H570" s="29"/>
      <c r="J570" s="1"/>
    </row>
    <row r="571" spans="1:10" ht="15.75" customHeight="1" x14ac:dyDescent="0.25">
      <c r="A571" s="28"/>
      <c r="B571" s="29"/>
      <c r="C571" s="29"/>
      <c r="D571" s="29"/>
      <c r="E571" s="29"/>
      <c r="F571" s="29"/>
      <c r="G571" s="30"/>
      <c r="H571" s="29"/>
      <c r="J571" s="1"/>
    </row>
    <row r="572" spans="1:10" ht="15.75" customHeight="1" x14ac:dyDescent="0.25">
      <c r="A572" s="28"/>
      <c r="B572" s="29"/>
      <c r="C572" s="29"/>
      <c r="D572" s="29"/>
      <c r="E572" s="29"/>
      <c r="F572" s="29"/>
      <c r="G572" s="30"/>
      <c r="H572" s="29"/>
      <c r="J572" s="1"/>
    </row>
    <row r="573" spans="1:10" ht="15.75" customHeight="1" x14ac:dyDescent="0.25">
      <c r="A573" s="28"/>
      <c r="B573" s="29"/>
      <c r="C573" s="29"/>
      <c r="D573" s="29"/>
      <c r="E573" s="29"/>
      <c r="F573" s="29"/>
      <c r="G573" s="30"/>
      <c r="H573" s="29"/>
      <c r="J573" s="1"/>
    </row>
    <row r="574" spans="1:10" ht="15.75" customHeight="1" x14ac:dyDescent="0.25">
      <c r="A574" s="28"/>
      <c r="B574" s="29"/>
      <c r="C574" s="29"/>
      <c r="D574" s="29"/>
      <c r="E574" s="29"/>
      <c r="F574" s="29"/>
      <c r="G574" s="30"/>
      <c r="H574" s="29"/>
      <c r="J574" s="1"/>
    </row>
    <row r="575" spans="1:10" ht="15.75" customHeight="1" x14ac:dyDescent="0.25">
      <c r="A575" s="28"/>
      <c r="B575" s="29"/>
      <c r="C575" s="29"/>
      <c r="D575" s="29"/>
      <c r="E575" s="29"/>
      <c r="F575" s="29"/>
      <c r="G575" s="30"/>
      <c r="H575" s="29"/>
      <c r="J575" s="1"/>
    </row>
    <row r="576" spans="1:10" ht="15.75" customHeight="1" x14ac:dyDescent="0.25">
      <c r="A576" s="28"/>
      <c r="B576" s="29"/>
      <c r="C576" s="29"/>
      <c r="D576" s="29"/>
      <c r="E576" s="29"/>
      <c r="F576" s="29"/>
      <c r="G576" s="30"/>
      <c r="H576" s="29"/>
      <c r="J576" s="1"/>
    </row>
    <row r="577" spans="1:10" ht="15.75" customHeight="1" x14ac:dyDescent="0.25">
      <c r="A577" s="28"/>
      <c r="B577" s="29"/>
      <c r="C577" s="29"/>
      <c r="D577" s="29"/>
      <c r="E577" s="29"/>
      <c r="F577" s="29"/>
      <c r="G577" s="30"/>
      <c r="H577" s="29"/>
      <c r="J577" s="1"/>
    </row>
    <row r="578" spans="1:10" ht="15.75" customHeight="1" x14ac:dyDescent="0.25">
      <c r="A578" s="28"/>
      <c r="B578" s="29"/>
      <c r="C578" s="29"/>
      <c r="D578" s="29"/>
      <c r="E578" s="29"/>
      <c r="F578" s="29"/>
      <c r="G578" s="30"/>
      <c r="H578" s="29"/>
      <c r="J578" s="1"/>
    </row>
    <row r="579" spans="1:10" ht="15.75" customHeight="1" x14ac:dyDescent="0.25">
      <c r="A579" s="28"/>
      <c r="B579" s="29"/>
      <c r="C579" s="29"/>
      <c r="D579" s="29"/>
      <c r="E579" s="29"/>
      <c r="F579" s="29"/>
      <c r="G579" s="30"/>
      <c r="H579" s="29"/>
      <c r="J579" s="1"/>
    </row>
    <row r="580" spans="1:10" ht="15.75" customHeight="1" x14ac:dyDescent="0.25">
      <c r="A580" s="28"/>
      <c r="B580" s="29"/>
      <c r="C580" s="29"/>
      <c r="D580" s="29"/>
      <c r="E580" s="29"/>
      <c r="F580" s="29"/>
      <c r="G580" s="30"/>
      <c r="H580" s="29"/>
      <c r="J580" s="1"/>
    </row>
    <row r="581" spans="1:10" ht="15.75" customHeight="1" x14ac:dyDescent="0.25">
      <c r="A581" s="28"/>
      <c r="B581" s="29"/>
      <c r="C581" s="29"/>
      <c r="D581" s="29"/>
      <c r="E581" s="29"/>
      <c r="F581" s="29"/>
      <c r="G581" s="30"/>
      <c r="H581" s="29"/>
      <c r="J581" s="1"/>
    </row>
    <row r="582" spans="1:10" ht="15.75" customHeight="1" x14ac:dyDescent="0.25">
      <c r="A582" s="28"/>
      <c r="B582" s="29"/>
      <c r="C582" s="29"/>
      <c r="D582" s="29"/>
      <c r="E582" s="29"/>
      <c r="F582" s="29"/>
      <c r="G582" s="30"/>
      <c r="H582" s="29"/>
      <c r="J582" s="1"/>
    </row>
    <row r="583" spans="1:10" ht="15.75" customHeight="1" x14ac:dyDescent="0.25">
      <c r="A583" s="28"/>
      <c r="B583" s="29"/>
      <c r="C583" s="29"/>
      <c r="D583" s="29"/>
      <c r="E583" s="29"/>
      <c r="F583" s="29"/>
      <c r="G583" s="30"/>
      <c r="H583" s="29"/>
      <c r="J583" s="1"/>
    </row>
    <row r="584" spans="1:10" ht="15.75" customHeight="1" x14ac:dyDescent="0.25">
      <c r="A584" s="28"/>
      <c r="B584" s="29"/>
      <c r="C584" s="29"/>
      <c r="D584" s="29"/>
      <c r="E584" s="29"/>
      <c r="F584" s="29"/>
      <c r="G584" s="30"/>
      <c r="H584" s="29"/>
      <c r="J584" s="1"/>
    </row>
    <row r="585" spans="1:10" ht="15.75" customHeight="1" x14ac:dyDescent="0.25">
      <c r="A585" s="28"/>
      <c r="B585" s="29"/>
      <c r="C585" s="29"/>
      <c r="D585" s="29"/>
      <c r="E585" s="29"/>
      <c r="F585" s="29"/>
      <c r="G585" s="30"/>
      <c r="H585" s="29"/>
      <c r="J585" s="1"/>
    </row>
    <row r="586" spans="1:10" ht="15.75" customHeight="1" x14ac:dyDescent="0.25">
      <c r="A586" s="28"/>
      <c r="B586" s="29"/>
      <c r="C586" s="29"/>
      <c r="D586" s="29"/>
      <c r="E586" s="29"/>
      <c r="F586" s="29"/>
      <c r="G586" s="30"/>
      <c r="H586" s="29"/>
      <c r="J586" s="1"/>
    </row>
    <row r="587" spans="1:10" ht="15.75" customHeight="1" x14ac:dyDescent="0.25">
      <c r="A587" s="28"/>
      <c r="B587" s="29"/>
      <c r="C587" s="29"/>
      <c r="D587" s="29"/>
      <c r="E587" s="29"/>
      <c r="F587" s="29"/>
      <c r="G587" s="30"/>
      <c r="H587" s="29"/>
      <c r="J587" s="1"/>
    </row>
    <row r="588" spans="1:10" ht="15.75" customHeight="1" x14ac:dyDescent="0.25">
      <c r="A588" s="28"/>
      <c r="B588" s="29"/>
      <c r="C588" s="29"/>
      <c r="D588" s="29"/>
      <c r="E588" s="29"/>
      <c r="F588" s="29"/>
      <c r="G588" s="30"/>
      <c r="H588" s="29"/>
      <c r="J588" s="1"/>
    </row>
    <row r="589" spans="1:10" ht="15.75" customHeight="1" x14ac:dyDescent="0.25">
      <c r="A589" s="28"/>
      <c r="B589" s="29"/>
      <c r="C589" s="29"/>
      <c r="D589" s="29"/>
      <c r="E589" s="29"/>
      <c r="F589" s="29"/>
      <c r="G589" s="30"/>
      <c r="H589" s="29"/>
      <c r="J589" s="1"/>
    </row>
    <row r="590" spans="1:10" ht="15.75" customHeight="1" x14ac:dyDescent="0.25">
      <c r="A590" s="28"/>
      <c r="B590" s="29"/>
      <c r="C590" s="29"/>
      <c r="D590" s="29"/>
      <c r="E590" s="29"/>
      <c r="F590" s="29"/>
      <c r="G590" s="30"/>
      <c r="H590" s="29"/>
      <c r="J590" s="1"/>
    </row>
    <row r="591" spans="1:10" ht="15.75" customHeight="1" x14ac:dyDescent="0.25">
      <c r="A591" s="28"/>
      <c r="B591" s="29"/>
      <c r="C591" s="29"/>
      <c r="D591" s="29"/>
      <c r="E591" s="29"/>
      <c r="F591" s="29"/>
      <c r="G591" s="30"/>
      <c r="H591" s="29"/>
      <c r="J591" s="1"/>
    </row>
    <row r="592" spans="1:10" ht="15.75" customHeight="1" x14ac:dyDescent="0.25">
      <c r="A592" s="28"/>
      <c r="B592" s="29"/>
      <c r="C592" s="29"/>
      <c r="D592" s="29"/>
      <c r="E592" s="29"/>
      <c r="F592" s="29"/>
      <c r="G592" s="30"/>
      <c r="H592" s="29"/>
      <c r="J592" s="1"/>
    </row>
    <row r="593" spans="1:10" ht="15.75" customHeight="1" x14ac:dyDescent="0.25">
      <c r="A593" s="28"/>
      <c r="B593" s="29"/>
      <c r="C593" s="29"/>
      <c r="D593" s="29"/>
      <c r="E593" s="29"/>
      <c r="F593" s="29"/>
      <c r="G593" s="30"/>
      <c r="H593" s="29"/>
      <c r="J593" s="1"/>
    </row>
    <row r="594" spans="1:10" ht="15.75" customHeight="1" x14ac:dyDescent="0.25">
      <c r="A594" s="28"/>
      <c r="B594" s="29"/>
      <c r="C594" s="29"/>
      <c r="D594" s="29"/>
      <c r="E594" s="29"/>
      <c r="F594" s="29"/>
      <c r="G594" s="30"/>
      <c r="H594" s="29"/>
      <c r="J594" s="1"/>
    </row>
    <row r="595" spans="1:10" ht="15.75" customHeight="1" x14ac:dyDescent="0.25">
      <c r="A595" s="28"/>
      <c r="B595" s="29"/>
      <c r="C595" s="29"/>
      <c r="D595" s="29"/>
      <c r="E595" s="29"/>
      <c r="F595" s="29"/>
      <c r="G595" s="30"/>
      <c r="H595" s="29"/>
      <c r="J595" s="1"/>
    </row>
    <row r="596" spans="1:10" ht="15.75" customHeight="1" x14ac:dyDescent="0.25">
      <c r="A596" s="28"/>
      <c r="B596" s="29"/>
      <c r="C596" s="29"/>
      <c r="D596" s="29"/>
      <c r="E596" s="29"/>
      <c r="F596" s="29"/>
      <c r="G596" s="30"/>
      <c r="H596" s="29"/>
      <c r="J596" s="1"/>
    </row>
    <row r="597" spans="1:10" ht="15.75" customHeight="1" x14ac:dyDescent="0.25">
      <c r="A597" s="28"/>
      <c r="B597" s="29"/>
      <c r="C597" s="29"/>
      <c r="D597" s="29"/>
      <c r="E597" s="29"/>
      <c r="F597" s="29"/>
      <c r="G597" s="30"/>
      <c r="H597" s="29"/>
      <c r="J597" s="1"/>
    </row>
    <row r="598" spans="1:10" ht="15.75" customHeight="1" x14ac:dyDescent="0.25">
      <c r="A598" s="28"/>
      <c r="B598" s="29"/>
      <c r="C598" s="29"/>
      <c r="D598" s="29"/>
      <c r="E598" s="29"/>
      <c r="F598" s="29"/>
      <c r="G598" s="30"/>
      <c r="H598" s="29"/>
      <c r="J598" s="1"/>
    </row>
    <row r="599" spans="1:10" ht="15.75" customHeight="1" x14ac:dyDescent="0.25">
      <c r="A599" s="28"/>
      <c r="B599" s="29"/>
      <c r="C599" s="29"/>
      <c r="D599" s="29"/>
      <c r="E599" s="29"/>
      <c r="F599" s="29"/>
      <c r="G599" s="30"/>
      <c r="H599" s="29"/>
      <c r="J599" s="1"/>
    </row>
    <row r="600" spans="1:10" ht="15.75" customHeight="1" x14ac:dyDescent="0.25">
      <c r="A600" s="28"/>
      <c r="B600" s="29"/>
      <c r="C600" s="29"/>
      <c r="D600" s="29"/>
      <c r="E600" s="29"/>
      <c r="F600" s="29"/>
      <c r="G600" s="30"/>
      <c r="H600" s="29"/>
      <c r="J600" s="1"/>
    </row>
    <row r="601" spans="1:10" ht="15.75" customHeight="1" x14ac:dyDescent="0.25">
      <c r="A601" s="28"/>
      <c r="B601" s="29"/>
      <c r="C601" s="29"/>
      <c r="D601" s="29"/>
      <c r="E601" s="29"/>
      <c r="F601" s="29"/>
      <c r="G601" s="30"/>
      <c r="H601" s="29"/>
      <c r="J601" s="1"/>
    </row>
    <row r="602" spans="1:10" ht="15.75" customHeight="1" x14ac:dyDescent="0.25">
      <c r="A602" s="28"/>
      <c r="B602" s="29"/>
      <c r="C602" s="29"/>
      <c r="D602" s="29"/>
      <c r="E602" s="29"/>
      <c r="F602" s="29"/>
      <c r="G602" s="30"/>
      <c r="H602" s="29"/>
      <c r="J602" s="1"/>
    </row>
    <row r="603" spans="1:10" ht="15.75" customHeight="1" x14ac:dyDescent="0.25">
      <c r="A603" s="28"/>
      <c r="B603" s="29"/>
      <c r="C603" s="29"/>
      <c r="D603" s="29"/>
      <c r="E603" s="29"/>
      <c r="F603" s="29"/>
      <c r="G603" s="30"/>
      <c r="H603" s="29"/>
      <c r="J603" s="1"/>
    </row>
    <row r="604" spans="1:10" ht="15.75" customHeight="1" x14ac:dyDescent="0.25">
      <c r="A604" s="28"/>
      <c r="B604" s="29"/>
      <c r="C604" s="29"/>
      <c r="D604" s="29"/>
      <c r="E604" s="29"/>
      <c r="F604" s="29"/>
      <c r="G604" s="30"/>
      <c r="H604" s="29"/>
      <c r="J604" s="1"/>
    </row>
    <row r="605" spans="1:10" ht="15.75" customHeight="1" x14ac:dyDescent="0.25">
      <c r="A605" s="28"/>
      <c r="B605" s="29"/>
      <c r="C605" s="29"/>
      <c r="D605" s="29"/>
      <c r="E605" s="29"/>
      <c r="F605" s="29"/>
      <c r="G605" s="30"/>
      <c r="H605" s="29"/>
      <c r="J605" s="1"/>
    </row>
    <row r="606" spans="1:10" ht="15.75" customHeight="1" x14ac:dyDescent="0.25">
      <c r="A606" s="28"/>
      <c r="B606" s="29"/>
      <c r="C606" s="29"/>
      <c r="D606" s="29"/>
      <c r="E606" s="29"/>
      <c r="F606" s="29"/>
      <c r="G606" s="30"/>
      <c r="H606" s="29"/>
      <c r="J606" s="1"/>
    </row>
    <row r="607" spans="1:10" ht="15.75" customHeight="1" x14ac:dyDescent="0.25">
      <c r="A607" s="28"/>
      <c r="B607" s="29"/>
      <c r="C607" s="29"/>
      <c r="D607" s="29"/>
      <c r="E607" s="29"/>
      <c r="F607" s="29"/>
      <c r="G607" s="30"/>
      <c r="H607" s="29"/>
      <c r="J607" s="1"/>
    </row>
    <row r="608" spans="1:10" ht="15.75" customHeight="1" x14ac:dyDescent="0.25">
      <c r="A608" s="28"/>
      <c r="B608" s="29"/>
      <c r="C608" s="29"/>
      <c r="D608" s="29"/>
      <c r="E608" s="29"/>
      <c r="F608" s="29"/>
      <c r="G608" s="30"/>
      <c r="H608" s="29"/>
      <c r="J608" s="1"/>
    </row>
    <row r="609" spans="1:10" ht="15.75" customHeight="1" x14ac:dyDescent="0.25">
      <c r="A609" s="28"/>
      <c r="B609" s="29"/>
      <c r="C609" s="29"/>
      <c r="D609" s="29"/>
      <c r="E609" s="29"/>
      <c r="F609" s="29"/>
      <c r="G609" s="30"/>
      <c r="H609" s="29"/>
      <c r="J609" s="1"/>
    </row>
    <row r="610" spans="1:10" ht="15.75" customHeight="1" x14ac:dyDescent="0.25">
      <c r="A610" s="28"/>
      <c r="B610" s="29"/>
      <c r="C610" s="29"/>
      <c r="D610" s="29"/>
      <c r="E610" s="29"/>
      <c r="F610" s="29"/>
      <c r="G610" s="30"/>
      <c r="H610" s="29"/>
      <c r="J610" s="1"/>
    </row>
    <row r="611" spans="1:10" ht="15.75" customHeight="1" x14ac:dyDescent="0.25">
      <c r="A611" s="28"/>
      <c r="B611" s="29"/>
      <c r="C611" s="29"/>
      <c r="D611" s="29"/>
      <c r="E611" s="29"/>
      <c r="F611" s="29"/>
      <c r="G611" s="30"/>
      <c r="H611" s="29"/>
      <c r="J611" s="1"/>
    </row>
    <row r="612" spans="1:10" ht="15.75" customHeight="1" x14ac:dyDescent="0.25">
      <c r="A612" s="28"/>
      <c r="B612" s="29"/>
      <c r="C612" s="29"/>
      <c r="D612" s="29"/>
      <c r="E612" s="29"/>
      <c r="F612" s="29"/>
      <c r="G612" s="30"/>
      <c r="H612" s="29"/>
      <c r="J612" s="1"/>
    </row>
    <row r="613" spans="1:10" ht="15.75" customHeight="1" x14ac:dyDescent="0.25">
      <c r="A613" s="28"/>
      <c r="B613" s="29"/>
      <c r="C613" s="29"/>
      <c r="D613" s="29"/>
      <c r="E613" s="29"/>
      <c r="F613" s="29"/>
      <c r="G613" s="30"/>
      <c r="H613" s="29"/>
      <c r="J613" s="1"/>
    </row>
    <row r="614" spans="1:10" ht="15.75" customHeight="1" x14ac:dyDescent="0.25">
      <c r="A614" s="28"/>
      <c r="B614" s="29"/>
      <c r="C614" s="29"/>
      <c r="D614" s="29"/>
      <c r="E614" s="29"/>
      <c r="F614" s="29"/>
      <c r="G614" s="30"/>
      <c r="H614" s="29"/>
      <c r="J614" s="1"/>
    </row>
    <row r="615" spans="1:10" ht="15.75" customHeight="1" x14ac:dyDescent="0.25">
      <c r="A615" s="28"/>
      <c r="B615" s="29"/>
      <c r="C615" s="29"/>
      <c r="D615" s="29"/>
      <c r="E615" s="29"/>
      <c r="F615" s="29"/>
      <c r="G615" s="30"/>
      <c r="H615" s="29"/>
      <c r="J615" s="1"/>
    </row>
    <row r="616" spans="1:10" ht="15.75" customHeight="1" x14ac:dyDescent="0.25">
      <c r="A616" s="28"/>
      <c r="B616" s="29"/>
      <c r="C616" s="29"/>
      <c r="D616" s="29"/>
      <c r="E616" s="29"/>
      <c r="F616" s="29"/>
      <c r="G616" s="30"/>
      <c r="H616" s="29"/>
      <c r="J616" s="1"/>
    </row>
    <row r="617" spans="1:10" ht="15.75" customHeight="1" x14ac:dyDescent="0.25">
      <c r="A617" s="28"/>
      <c r="B617" s="29"/>
      <c r="C617" s="29"/>
      <c r="D617" s="29"/>
      <c r="E617" s="29"/>
      <c r="F617" s="29"/>
      <c r="G617" s="30"/>
      <c r="H617" s="29"/>
      <c r="J617" s="1"/>
    </row>
    <row r="618" spans="1:10" ht="15.75" customHeight="1" x14ac:dyDescent="0.25">
      <c r="A618" s="28"/>
      <c r="B618" s="29"/>
      <c r="C618" s="29"/>
      <c r="D618" s="29"/>
      <c r="E618" s="29"/>
      <c r="F618" s="29"/>
      <c r="G618" s="30"/>
      <c r="H618" s="29"/>
      <c r="J618" s="1"/>
    </row>
    <row r="619" spans="1:10" ht="15.75" customHeight="1" x14ac:dyDescent="0.25">
      <c r="A619" s="28"/>
      <c r="B619" s="29"/>
      <c r="C619" s="29"/>
      <c r="D619" s="29"/>
      <c r="E619" s="29"/>
      <c r="F619" s="29"/>
      <c r="G619" s="30"/>
      <c r="H619" s="29"/>
      <c r="J619" s="1"/>
    </row>
    <row r="620" spans="1:10" ht="15.75" customHeight="1" x14ac:dyDescent="0.25">
      <c r="A620" s="28"/>
      <c r="B620" s="29"/>
      <c r="C620" s="29"/>
      <c r="D620" s="29"/>
      <c r="E620" s="29"/>
      <c r="F620" s="29"/>
      <c r="G620" s="30"/>
      <c r="H620" s="29"/>
      <c r="J620" s="1"/>
    </row>
    <row r="621" spans="1:10" ht="15.75" customHeight="1" x14ac:dyDescent="0.25">
      <c r="A621" s="28"/>
      <c r="B621" s="29"/>
      <c r="C621" s="29"/>
      <c r="D621" s="29"/>
      <c r="E621" s="29"/>
      <c r="F621" s="29"/>
      <c r="G621" s="30"/>
      <c r="H621" s="29"/>
      <c r="J621" s="1"/>
    </row>
    <row r="622" spans="1:10" ht="15.75" customHeight="1" x14ac:dyDescent="0.25">
      <c r="A622" s="28"/>
      <c r="B622" s="29"/>
      <c r="C622" s="29"/>
      <c r="D622" s="29"/>
      <c r="E622" s="29"/>
      <c r="F622" s="29"/>
      <c r="G622" s="30"/>
      <c r="H622" s="29"/>
      <c r="J622" s="1"/>
    </row>
    <row r="623" spans="1:10" ht="15.75" customHeight="1" x14ac:dyDescent="0.25">
      <c r="A623" s="28"/>
      <c r="B623" s="29"/>
      <c r="C623" s="29"/>
      <c r="D623" s="29"/>
      <c r="E623" s="29"/>
      <c r="F623" s="29"/>
      <c r="G623" s="30"/>
      <c r="H623" s="29"/>
      <c r="J623" s="1"/>
    </row>
    <row r="624" spans="1:10" ht="15.75" customHeight="1" x14ac:dyDescent="0.25">
      <c r="A624" s="28"/>
      <c r="B624" s="29"/>
      <c r="C624" s="29"/>
      <c r="D624" s="29"/>
      <c r="E624" s="29"/>
      <c r="F624" s="29"/>
      <c r="G624" s="30"/>
      <c r="H624" s="29"/>
      <c r="J624" s="1"/>
    </row>
    <row r="625" spans="1:10" ht="15.75" customHeight="1" x14ac:dyDescent="0.25">
      <c r="A625" s="28"/>
      <c r="B625" s="29"/>
      <c r="C625" s="29"/>
      <c r="D625" s="29"/>
      <c r="E625" s="29"/>
      <c r="F625" s="29"/>
      <c r="G625" s="30"/>
      <c r="H625" s="29"/>
      <c r="J625" s="1"/>
    </row>
    <row r="626" spans="1:10" ht="15.75" customHeight="1" x14ac:dyDescent="0.25">
      <c r="A626" s="28"/>
      <c r="B626" s="29"/>
      <c r="C626" s="29"/>
      <c r="D626" s="29"/>
      <c r="E626" s="29"/>
      <c r="F626" s="29"/>
      <c r="G626" s="30"/>
      <c r="H626" s="29"/>
      <c r="J626" s="1"/>
    </row>
    <row r="627" spans="1:10" ht="15.75" customHeight="1" x14ac:dyDescent="0.25">
      <c r="A627" s="28"/>
      <c r="B627" s="29"/>
      <c r="C627" s="29"/>
      <c r="D627" s="29"/>
      <c r="E627" s="29"/>
      <c r="F627" s="29"/>
      <c r="G627" s="30"/>
      <c r="H627" s="29"/>
      <c r="J627" s="1"/>
    </row>
    <row r="628" spans="1:10" ht="15.75" customHeight="1" x14ac:dyDescent="0.25">
      <c r="A628" s="28"/>
      <c r="B628" s="29"/>
      <c r="C628" s="29"/>
      <c r="D628" s="29"/>
      <c r="E628" s="29"/>
      <c r="F628" s="29"/>
      <c r="G628" s="30"/>
      <c r="H628" s="29"/>
      <c r="J628" s="1"/>
    </row>
    <row r="629" spans="1:10" ht="15.75" customHeight="1" x14ac:dyDescent="0.25">
      <c r="A629" s="28"/>
      <c r="B629" s="29"/>
      <c r="C629" s="29"/>
      <c r="D629" s="29"/>
      <c r="E629" s="29"/>
      <c r="F629" s="29"/>
      <c r="G629" s="30"/>
      <c r="H629" s="29"/>
      <c r="J629" s="1"/>
    </row>
    <row r="630" spans="1:10" ht="15.75" customHeight="1" x14ac:dyDescent="0.25">
      <c r="A630" s="28"/>
      <c r="B630" s="29"/>
      <c r="C630" s="29"/>
      <c r="D630" s="29"/>
      <c r="E630" s="29"/>
      <c r="F630" s="29"/>
      <c r="G630" s="30"/>
      <c r="H630" s="29"/>
      <c r="J630" s="1"/>
    </row>
    <row r="631" spans="1:10" ht="15.75" customHeight="1" x14ac:dyDescent="0.25">
      <c r="A631" s="28"/>
      <c r="B631" s="29"/>
      <c r="C631" s="29"/>
      <c r="D631" s="29"/>
      <c r="E631" s="29"/>
      <c r="F631" s="29"/>
      <c r="G631" s="30"/>
      <c r="H631" s="29"/>
      <c r="J631" s="1"/>
    </row>
    <row r="632" spans="1:10" ht="15.75" customHeight="1" x14ac:dyDescent="0.25">
      <c r="A632" s="28"/>
      <c r="B632" s="29"/>
      <c r="C632" s="29"/>
      <c r="D632" s="29"/>
      <c r="E632" s="29"/>
      <c r="F632" s="29"/>
      <c r="G632" s="30"/>
      <c r="H632" s="29"/>
      <c r="J632" s="1"/>
    </row>
    <row r="633" spans="1:10" ht="15.75" customHeight="1" x14ac:dyDescent="0.25">
      <c r="A633" s="28"/>
      <c r="B633" s="29"/>
      <c r="C633" s="29"/>
      <c r="D633" s="29"/>
      <c r="E633" s="29"/>
      <c r="F633" s="29"/>
      <c r="G633" s="30"/>
      <c r="H633" s="29"/>
      <c r="J633" s="1"/>
    </row>
    <row r="634" spans="1:10" ht="15.75" customHeight="1" x14ac:dyDescent="0.25">
      <c r="A634" s="28"/>
      <c r="B634" s="29"/>
      <c r="C634" s="29"/>
      <c r="D634" s="29"/>
      <c r="E634" s="29"/>
      <c r="F634" s="29"/>
      <c r="G634" s="30"/>
      <c r="H634" s="29"/>
      <c r="J634" s="1"/>
    </row>
    <row r="635" spans="1:10" ht="15.75" customHeight="1" x14ac:dyDescent="0.25">
      <c r="A635" s="28"/>
      <c r="B635" s="29"/>
      <c r="C635" s="29"/>
      <c r="D635" s="29"/>
      <c r="E635" s="29"/>
      <c r="F635" s="29"/>
      <c r="G635" s="30"/>
      <c r="H635" s="29"/>
      <c r="J635" s="1"/>
    </row>
    <row r="636" spans="1:10" ht="15.75" customHeight="1" x14ac:dyDescent="0.25">
      <c r="A636" s="28"/>
      <c r="B636" s="29"/>
      <c r="C636" s="29"/>
      <c r="D636" s="29"/>
      <c r="E636" s="29"/>
      <c r="F636" s="29"/>
      <c r="G636" s="30"/>
      <c r="H636" s="29"/>
      <c r="J636" s="1"/>
    </row>
    <row r="637" spans="1:10" ht="15.75" customHeight="1" x14ac:dyDescent="0.25">
      <c r="A637" s="28"/>
      <c r="B637" s="29"/>
      <c r="C637" s="29"/>
      <c r="D637" s="29"/>
      <c r="E637" s="29"/>
      <c r="F637" s="29"/>
      <c r="G637" s="30"/>
      <c r="H637" s="29"/>
      <c r="J637" s="1"/>
    </row>
    <row r="638" spans="1:10" ht="15.75" customHeight="1" x14ac:dyDescent="0.25">
      <c r="A638" s="28"/>
      <c r="B638" s="29"/>
      <c r="C638" s="29"/>
      <c r="D638" s="29"/>
      <c r="E638" s="29"/>
      <c r="F638" s="29"/>
      <c r="G638" s="30"/>
      <c r="H638" s="29"/>
      <c r="J638" s="1"/>
    </row>
    <row r="639" spans="1:10" ht="15.75" customHeight="1" x14ac:dyDescent="0.25">
      <c r="A639" s="28"/>
      <c r="B639" s="29"/>
      <c r="C639" s="29"/>
      <c r="D639" s="29"/>
      <c r="E639" s="29"/>
      <c r="F639" s="29"/>
      <c r="G639" s="30"/>
      <c r="H639" s="29"/>
      <c r="J639" s="1"/>
    </row>
    <row r="640" spans="1:10" ht="15.75" customHeight="1" x14ac:dyDescent="0.25">
      <c r="A640" s="28"/>
      <c r="B640" s="29"/>
      <c r="C640" s="29"/>
      <c r="D640" s="29"/>
      <c r="E640" s="29"/>
      <c r="F640" s="29"/>
      <c r="G640" s="30"/>
      <c r="H640" s="29"/>
      <c r="J640" s="1"/>
    </row>
    <row r="641" spans="1:10" ht="15.75" customHeight="1" x14ac:dyDescent="0.25">
      <c r="A641" s="28"/>
      <c r="B641" s="29"/>
      <c r="C641" s="29"/>
      <c r="D641" s="29"/>
      <c r="E641" s="29"/>
      <c r="F641" s="29"/>
      <c r="G641" s="30"/>
      <c r="H641" s="29"/>
      <c r="J641" s="1"/>
    </row>
    <row r="642" spans="1:10" ht="15.75" customHeight="1" x14ac:dyDescent="0.25">
      <c r="A642" s="28"/>
      <c r="B642" s="29"/>
      <c r="C642" s="29"/>
      <c r="D642" s="29"/>
      <c r="E642" s="29"/>
      <c r="F642" s="29"/>
      <c r="G642" s="30"/>
      <c r="H642" s="29"/>
      <c r="J642" s="1"/>
    </row>
    <row r="643" spans="1:10" ht="15.75" customHeight="1" x14ac:dyDescent="0.25">
      <c r="A643" s="28"/>
      <c r="B643" s="29"/>
      <c r="C643" s="29"/>
      <c r="D643" s="29"/>
      <c r="E643" s="29"/>
      <c r="F643" s="29"/>
      <c r="G643" s="30"/>
      <c r="H643" s="29"/>
      <c r="J643" s="1"/>
    </row>
    <row r="644" spans="1:10" ht="15.75" customHeight="1" x14ac:dyDescent="0.25">
      <c r="A644" s="28"/>
      <c r="B644" s="29"/>
      <c r="C644" s="29"/>
      <c r="D644" s="29"/>
      <c r="E644" s="29"/>
      <c r="F644" s="29"/>
      <c r="G644" s="30"/>
      <c r="H644" s="29"/>
      <c r="J644" s="1"/>
    </row>
    <row r="645" spans="1:10" ht="15.75" customHeight="1" x14ac:dyDescent="0.25">
      <c r="A645" s="28"/>
      <c r="B645" s="29"/>
      <c r="C645" s="29"/>
      <c r="D645" s="29"/>
      <c r="E645" s="29"/>
      <c r="F645" s="29"/>
      <c r="G645" s="30"/>
      <c r="H645" s="29"/>
      <c r="J645" s="1"/>
    </row>
    <row r="646" spans="1:10" ht="15.75" customHeight="1" x14ac:dyDescent="0.25">
      <c r="A646" s="28"/>
      <c r="B646" s="29"/>
      <c r="C646" s="29"/>
      <c r="D646" s="29"/>
      <c r="E646" s="29"/>
      <c r="F646" s="29"/>
      <c r="G646" s="30"/>
      <c r="H646" s="29"/>
      <c r="J646" s="1"/>
    </row>
    <row r="647" spans="1:10" ht="15.75" customHeight="1" x14ac:dyDescent="0.25">
      <c r="A647" s="28"/>
      <c r="B647" s="29"/>
      <c r="C647" s="29"/>
      <c r="D647" s="29"/>
      <c r="E647" s="29"/>
      <c r="F647" s="29"/>
      <c r="G647" s="30"/>
      <c r="H647" s="29"/>
      <c r="J647" s="1"/>
    </row>
    <row r="648" spans="1:10" ht="15.75" customHeight="1" x14ac:dyDescent="0.25">
      <c r="A648" s="28"/>
      <c r="B648" s="29"/>
      <c r="C648" s="29"/>
      <c r="D648" s="29"/>
      <c r="E648" s="29"/>
      <c r="F648" s="29"/>
      <c r="G648" s="30"/>
      <c r="H648" s="29"/>
      <c r="J648" s="1"/>
    </row>
    <row r="649" spans="1:10" ht="15.75" customHeight="1" x14ac:dyDescent="0.25">
      <c r="A649" s="28"/>
      <c r="B649" s="29"/>
      <c r="C649" s="29"/>
      <c r="D649" s="29"/>
      <c r="E649" s="29"/>
      <c r="F649" s="29"/>
      <c r="G649" s="30"/>
      <c r="H649" s="29"/>
      <c r="J649" s="1"/>
    </row>
    <row r="650" spans="1:10" ht="15.75" customHeight="1" x14ac:dyDescent="0.25">
      <c r="A650" s="28"/>
      <c r="B650" s="29"/>
      <c r="C650" s="29"/>
      <c r="D650" s="29"/>
      <c r="E650" s="29"/>
      <c r="F650" s="29"/>
      <c r="G650" s="30"/>
      <c r="H650" s="29"/>
      <c r="J650" s="1"/>
    </row>
    <row r="651" spans="1:10" ht="15.75" customHeight="1" x14ac:dyDescent="0.25">
      <c r="A651" s="28"/>
      <c r="B651" s="29"/>
      <c r="C651" s="29"/>
      <c r="D651" s="29"/>
      <c r="E651" s="29"/>
      <c r="F651" s="29"/>
      <c r="G651" s="30"/>
      <c r="H651" s="29"/>
      <c r="J651" s="1"/>
    </row>
    <row r="652" spans="1:10" ht="15.75" customHeight="1" x14ac:dyDescent="0.25">
      <c r="A652" s="28"/>
      <c r="B652" s="29"/>
      <c r="C652" s="29"/>
      <c r="D652" s="29"/>
      <c r="E652" s="29"/>
      <c r="F652" s="29"/>
      <c r="G652" s="30"/>
      <c r="H652" s="29"/>
      <c r="J652" s="1"/>
    </row>
    <row r="653" spans="1:10" ht="15.75" customHeight="1" x14ac:dyDescent="0.25">
      <c r="A653" s="28"/>
      <c r="B653" s="29"/>
      <c r="C653" s="29"/>
      <c r="D653" s="29"/>
      <c r="E653" s="29"/>
      <c r="F653" s="29"/>
      <c r="G653" s="30"/>
      <c r="H653" s="29"/>
      <c r="J653" s="1"/>
    </row>
    <row r="654" spans="1:10" ht="15.75" customHeight="1" x14ac:dyDescent="0.25">
      <c r="A654" s="28"/>
      <c r="B654" s="29"/>
      <c r="C654" s="29"/>
      <c r="D654" s="29"/>
      <c r="E654" s="29"/>
      <c r="F654" s="29"/>
      <c r="G654" s="30"/>
      <c r="H654" s="29"/>
      <c r="J654" s="1"/>
    </row>
    <row r="655" spans="1:10" ht="15.75" customHeight="1" x14ac:dyDescent="0.25">
      <c r="A655" s="28"/>
      <c r="B655" s="29"/>
      <c r="C655" s="29"/>
      <c r="D655" s="29"/>
      <c r="E655" s="29"/>
      <c r="F655" s="29"/>
      <c r="G655" s="30"/>
      <c r="H655" s="29"/>
      <c r="J655" s="1"/>
    </row>
    <row r="656" spans="1:10" ht="15.75" customHeight="1" x14ac:dyDescent="0.25">
      <c r="A656" s="28"/>
      <c r="B656" s="29"/>
      <c r="C656" s="29"/>
      <c r="D656" s="29"/>
      <c r="E656" s="29"/>
      <c r="F656" s="29"/>
      <c r="G656" s="30"/>
      <c r="H656" s="29"/>
      <c r="J656" s="1"/>
    </row>
    <row r="657" spans="1:10" ht="15.75" customHeight="1" x14ac:dyDescent="0.25">
      <c r="A657" s="28"/>
      <c r="B657" s="29"/>
      <c r="C657" s="29"/>
      <c r="D657" s="29"/>
      <c r="E657" s="29"/>
      <c r="F657" s="29"/>
      <c r="G657" s="30"/>
      <c r="H657" s="29"/>
      <c r="J657" s="1"/>
    </row>
    <row r="658" spans="1:10" ht="15.75" customHeight="1" x14ac:dyDescent="0.25">
      <c r="A658" s="28"/>
      <c r="B658" s="29"/>
      <c r="C658" s="29"/>
      <c r="D658" s="29"/>
      <c r="E658" s="29"/>
      <c r="F658" s="29"/>
      <c r="G658" s="30"/>
      <c r="H658" s="29"/>
      <c r="J658" s="1"/>
    </row>
    <row r="659" spans="1:10" ht="15.75" customHeight="1" x14ac:dyDescent="0.25">
      <c r="A659" s="28"/>
      <c r="B659" s="29"/>
      <c r="C659" s="29"/>
      <c r="D659" s="29"/>
      <c r="E659" s="29"/>
      <c r="F659" s="29"/>
      <c r="G659" s="30"/>
      <c r="H659" s="29"/>
      <c r="J659" s="1"/>
    </row>
    <row r="660" spans="1:10" ht="15.75" customHeight="1" x14ac:dyDescent="0.25">
      <c r="A660" s="28"/>
      <c r="B660" s="29"/>
      <c r="C660" s="29"/>
      <c r="D660" s="29"/>
      <c r="E660" s="29"/>
      <c r="F660" s="29"/>
      <c r="G660" s="30"/>
      <c r="H660" s="29"/>
      <c r="J660" s="1"/>
    </row>
    <row r="661" spans="1:10" ht="15.75" customHeight="1" x14ac:dyDescent="0.25">
      <c r="A661" s="28"/>
      <c r="B661" s="29"/>
      <c r="C661" s="29"/>
      <c r="D661" s="29"/>
      <c r="E661" s="29"/>
      <c r="F661" s="29"/>
      <c r="G661" s="30"/>
      <c r="H661" s="29"/>
      <c r="J661" s="1"/>
    </row>
    <row r="662" spans="1:10" ht="15.75" customHeight="1" x14ac:dyDescent="0.25">
      <c r="A662" s="28"/>
      <c r="B662" s="29"/>
      <c r="C662" s="29"/>
      <c r="D662" s="29"/>
      <c r="E662" s="29"/>
      <c r="F662" s="29"/>
      <c r="G662" s="30"/>
      <c r="H662" s="29"/>
      <c r="J662" s="1"/>
    </row>
    <row r="663" spans="1:10" ht="15.75" customHeight="1" x14ac:dyDescent="0.25">
      <c r="A663" s="28"/>
      <c r="B663" s="29"/>
      <c r="C663" s="29"/>
      <c r="D663" s="29"/>
      <c r="E663" s="29"/>
      <c r="F663" s="29"/>
      <c r="G663" s="30"/>
      <c r="H663" s="29"/>
      <c r="J663" s="1"/>
    </row>
    <row r="664" spans="1:10" ht="15.75" customHeight="1" x14ac:dyDescent="0.25">
      <c r="A664" s="28"/>
      <c r="B664" s="29"/>
      <c r="C664" s="29"/>
      <c r="D664" s="29"/>
      <c r="E664" s="29"/>
      <c r="F664" s="29"/>
      <c r="G664" s="30"/>
      <c r="H664" s="29"/>
      <c r="J664" s="1"/>
    </row>
    <row r="665" spans="1:10" ht="15.75" customHeight="1" x14ac:dyDescent="0.25">
      <c r="A665" s="28"/>
      <c r="B665" s="29"/>
      <c r="C665" s="29"/>
      <c r="D665" s="29"/>
      <c r="E665" s="29"/>
      <c r="F665" s="29"/>
      <c r="G665" s="30"/>
      <c r="H665" s="29"/>
      <c r="J665" s="1"/>
    </row>
    <row r="666" spans="1:10" ht="15.75" customHeight="1" x14ac:dyDescent="0.25">
      <c r="A666" s="28"/>
      <c r="B666" s="29"/>
      <c r="C666" s="29"/>
      <c r="D666" s="29"/>
      <c r="E666" s="29"/>
      <c r="F666" s="29"/>
      <c r="G666" s="30"/>
      <c r="H666" s="29"/>
      <c r="J666" s="1"/>
    </row>
    <row r="667" spans="1:10" ht="15.75" customHeight="1" x14ac:dyDescent="0.25">
      <c r="A667" s="28"/>
      <c r="B667" s="29"/>
      <c r="C667" s="29"/>
      <c r="D667" s="29"/>
      <c r="E667" s="29"/>
      <c r="F667" s="29"/>
      <c r="G667" s="30"/>
      <c r="H667" s="29"/>
      <c r="J667" s="1"/>
    </row>
    <row r="668" spans="1:10" ht="15.75" customHeight="1" x14ac:dyDescent="0.25">
      <c r="A668" s="28"/>
      <c r="B668" s="29"/>
      <c r="C668" s="29"/>
      <c r="D668" s="29"/>
      <c r="E668" s="29"/>
      <c r="F668" s="29"/>
      <c r="G668" s="30"/>
      <c r="H668" s="29"/>
      <c r="J668" s="1"/>
    </row>
    <row r="669" spans="1:10" ht="15.75" customHeight="1" x14ac:dyDescent="0.25">
      <c r="A669" s="28"/>
      <c r="B669" s="29"/>
      <c r="C669" s="29"/>
      <c r="D669" s="29"/>
      <c r="E669" s="29"/>
      <c r="F669" s="29"/>
      <c r="G669" s="30"/>
      <c r="H669" s="29"/>
      <c r="J669" s="1"/>
    </row>
    <row r="670" spans="1:10" ht="15.75" customHeight="1" x14ac:dyDescent="0.25">
      <c r="A670" s="28"/>
      <c r="B670" s="29"/>
      <c r="C670" s="29"/>
      <c r="D670" s="29"/>
      <c r="E670" s="29"/>
      <c r="F670" s="29"/>
      <c r="G670" s="30"/>
      <c r="H670" s="29"/>
      <c r="J670" s="1"/>
    </row>
    <row r="671" spans="1:10" ht="15.75" customHeight="1" x14ac:dyDescent="0.25">
      <c r="A671" s="28"/>
      <c r="B671" s="29"/>
      <c r="C671" s="29"/>
      <c r="D671" s="29"/>
      <c r="E671" s="29"/>
      <c r="F671" s="29"/>
      <c r="G671" s="30"/>
      <c r="H671" s="29"/>
      <c r="J671" s="1"/>
    </row>
    <row r="672" spans="1:10" ht="15.75" customHeight="1" x14ac:dyDescent="0.25">
      <c r="A672" s="28"/>
      <c r="B672" s="29"/>
      <c r="C672" s="29"/>
      <c r="D672" s="29"/>
      <c r="E672" s="29"/>
      <c r="F672" s="29"/>
      <c r="G672" s="30"/>
      <c r="H672" s="29"/>
      <c r="J672" s="1"/>
    </row>
    <row r="673" spans="1:10" ht="15.75" customHeight="1" x14ac:dyDescent="0.25">
      <c r="A673" s="28"/>
      <c r="B673" s="29"/>
      <c r="C673" s="29"/>
      <c r="D673" s="29"/>
      <c r="E673" s="29"/>
      <c r="F673" s="29"/>
      <c r="G673" s="30"/>
      <c r="H673" s="29"/>
      <c r="J673" s="1"/>
    </row>
    <row r="674" spans="1:10" ht="15.75" customHeight="1" x14ac:dyDescent="0.25">
      <c r="A674" s="28"/>
      <c r="B674" s="29"/>
      <c r="C674" s="29"/>
      <c r="D674" s="29"/>
      <c r="E674" s="29"/>
      <c r="F674" s="29"/>
      <c r="G674" s="30"/>
      <c r="H674" s="29"/>
      <c r="J674" s="1"/>
    </row>
    <row r="675" spans="1:10" ht="15.75" customHeight="1" x14ac:dyDescent="0.25">
      <c r="A675" s="28"/>
      <c r="B675" s="29"/>
      <c r="C675" s="29"/>
      <c r="D675" s="29"/>
      <c r="E675" s="29"/>
      <c r="F675" s="29"/>
      <c r="G675" s="30"/>
      <c r="H675" s="29"/>
      <c r="J675" s="1"/>
    </row>
    <row r="676" spans="1:10" ht="15.75" customHeight="1" x14ac:dyDescent="0.25">
      <c r="A676" s="28"/>
      <c r="B676" s="29"/>
      <c r="C676" s="29"/>
      <c r="D676" s="29"/>
      <c r="E676" s="29"/>
      <c r="F676" s="29"/>
      <c r="G676" s="30"/>
      <c r="H676" s="29"/>
      <c r="J676" s="1"/>
    </row>
    <row r="677" spans="1:10" ht="15.75" customHeight="1" x14ac:dyDescent="0.25">
      <c r="A677" s="28"/>
      <c r="B677" s="29"/>
      <c r="C677" s="29"/>
      <c r="D677" s="29"/>
      <c r="E677" s="29"/>
      <c r="F677" s="29"/>
      <c r="G677" s="30"/>
      <c r="H677" s="29"/>
      <c r="J677" s="1"/>
    </row>
    <row r="678" spans="1:10" ht="15.75" customHeight="1" x14ac:dyDescent="0.25">
      <c r="A678" s="28"/>
      <c r="B678" s="29"/>
      <c r="C678" s="29"/>
      <c r="D678" s="29"/>
      <c r="E678" s="29"/>
      <c r="F678" s="29"/>
      <c r="G678" s="30"/>
      <c r="H678" s="29"/>
      <c r="J678" s="1"/>
    </row>
    <row r="679" spans="1:10" ht="15.75" customHeight="1" x14ac:dyDescent="0.25">
      <c r="A679" s="28"/>
      <c r="B679" s="29"/>
      <c r="C679" s="29"/>
      <c r="D679" s="29"/>
      <c r="E679" s="29"/>
      <c r="F679" s="29"/>
      <c r="G679" s="30"/>
      <c r="H679" s="29"/>
      <c r="J679" s="1"/>
    </row>
    <row r="680" spans="1:10" ht="15.75" customHeight="1" x14ac:dyDescent="0.25">
      <c r="A680" s="28"/>
      <c r="B680" s="29"/>
      <c r="C680" s="29"/>
      <c r="D680" s="29"/>
      <c r="E680" s="29"/>
      <c r="F680" s="29"/>
      <c r="G680" s="30"/>
      <c r="H680" s="29"/>
      <c r="J680" s="1"/>
    </row>
    <row r="681" spans="1:10" ht="15.75" customHeight="1" x14ac:dyDescent="0.25">
      <c r="A681" s="28"/>
      <c r="B681" s="29"/>
      <c r="C681" s="29"/>
      <c r="D681" s="29"/>
      <c r="E681" s="29"/>
      <c r="F681" s="29"/>
      <c r="G681" s="30"/>
      <c r="H681" s="29"/>
      <c r="J681" s="1"/>
    </row>
    <row r="682" spans="1:10" ht="15.75" customHeight="1" x14ac:dyDescent="0.25">
      <c r="A682" s="28"/>
      <c r="B682" s="29"/>
      <c r="C682" s="29"/>
      <c r="D682" s="29"/>
      <c r="E682" s="29"/>
      <c r="F682" s="29"/>
      <c r="G682" s="30"/>
      <c r="H682" s="29"/>
      <c r="J682" s="1"/>
    </row>
    <row r="683" spans="1:10" ht="15.75" customHeight="1" x14ac:dyDescent="0.25">
      <c r="A683" s="28"/>
      <c r="B683" s="29"/>
      <c r="C683" s="29"/>
      <c r="D683" s="29"/>
      <c r="E683" s="29"/>
      <c r="F683" s="29"/>
      <c r="G683" s="30"/>
      <c r="H683" s="29"/>
      <c r="J683" s="1"/>
    </row>
    <row r="684" spans="1:10" ht="15.75" customHeight="1" x14ac:dyDescent="0.25">
      <c r="A684" s="28"/>
      <c r="B684" s="29"/>
      <c r="C684" s="29"/>
      <c r="D684" s="29"/>
      <c r="E684" s="29"/>
      <c r="F684" s="29"/>
      <c r="G684" s="30"/>
      <c r="H684" s="29"/>
      <c r="J684" s="1"/>
    </row>
    <row r="685" spans="1:10" ht="15.75" customHeight="1" x14ac:dyDescent="0.25">
      <c r="A685" s="28"/>
      <c r="B685" s="29"/>
      <c r="C685" s="29"/>
      <c r="D685" s="29"/>
      <c r="E685" s="29"/>
      <c r="F685" s="29"/>
      <c r="G685" s="30"/>
      <c r="H685" s="29"/>
      <c r="J685" s="1"/>
    </row>
    <row r="686" spans="1:10" ht="15.75" customHeight="1" x14ac:dyDescent="0.25">
      <c r="A686" s="28"/>
      <c r="B686" s="29"/>
      <c r="C686" s="29"/>
      <c r="D686" s="29"/>
      <c r="E686" s="29"/>
      <c r="F686" s="29"/>
      <c r="G686" s="30"/>
      <c r="H686" s="29"/>
      <c r="J686" s="1"/>
    </row>
    <row r="687" spans="1:10" ht="15.75" customHeight="1" x14ac:dyDescent="0.25">
      <c r="A687" s="28"/>
      <c r="B687" s="29"/>
      <c r="C687" s="29"/>
      <c r="D687" s="29"/>
      <c r="E687" s="29"/>
      <c r="F687" s="29"/>
      <c r="G687" s="30"/>
      <c r="H687" s="29"/>
      <c r="J687" s="1"/>
    </row>
    <row r="688" spans="1:10" ht="15.75" customHeight="1" x14ac:dyDescent="0.25">
      <c r="A688" s="28"/>
      <c r="B688" s="29"/>
      <c r="C688" s="29"/>
      <c r="D688" s="29"/>
      <c r="E688" s="29"/>
      <c r="F688" s="29"/>
      <c r="G688" s="30"/>
      <c r="H688" s="29"/>
      <c r="J688" s="1"/>
    </row>
    <row r="689" spans="1:10" ht="15.75" customHeight="1" x14ac:dyDescent="0.25">
      <c r="A689" s="28"/>
      <c r="B689" s="29"/>
      <c r="C689" s="29"/>
      <c r="D689" s="29"/>
      <c r="E689" s="29"/>
      <c r="F689" s="29"/>
      <c r="G689" s="30"/>
      <c r="H689" s="29"/>
      <c r="J689" s="1"/>
    </row>
    <row r="690" spans="1:10" ht="15.75" customHeight="1" x14ac:dyDescent="0.25">
      <c r="A690" s="28"/>
      <c r="B690" s="29"/>
      <c r="C690" s="29"/>
      <c r="D690" s="29"/>
      <c r="E690" s="29"/>
      <c r="F690" s="29"/>
      <c r="G690" s="30"/>
      <c r="H690" s="29"/>
      <c r="J690" s="1"/>
    </row>
    <row r="691" spans="1:10" ht="15.75" customHeight="1" x14ac:dyDescent="0.25">
      <c r="A691" s="28"/>
      <c r="B691" s="29"/>
      <c r="C691" s="29"/>
      <c r="D691" s="29"/>
      <c r="E691" s="29"/>
      <c r="F691" s="29"/>
      <c r="G691" s="30"/>
      <c r="H691" s="29"/>
      <c r="J691" s="1"/>
    </row>
    <row r="692" spans="1:10" ht="15.75" customHeight="1" x14ac:dyDescent="0.25">
      <c r="A692" s="28"/>
      <c r="B692" s="29"/>
      <c r="C692" s="29"/>
      <c r="D692" s="29"/>
      <c r="E692" s="29"/>
      <c r="F692" s="29"/>
      <c r="G692" s="30"/>
      <c r="H692" s="29"/>
      <c r="J692" s="1"/>
    </row>
    <row r="693" spans="1:10" ht="15.75" customHeight="1" x14ac:dyDescent="0.25">
      <c r="A693" s="28"/>
      <c r="B693" s="29"/>
      <c r="C693" s="29"/>
      <c r="D693" s="29"/>
      <c r="E693" s="29"/>
      <c r="F693" s="29"/>
      <c r="G693" s="30"/>
      <c r="H693" s="29"/>
      <c r="J693" s="1"/>
    </row>
    <row r="694" spans="1:10" ht="15.75" customHeight="1" x14ac:dyDescent="0.25">
      <c r="A694" s="28"/>
      <c r="B694" s="29"/>
      <c r="C694" s="29"/>
      <c r="D694" s="29"/>
      <c r="E694" s="29"/>
      <c r="F694" s="29"/>
      <c r="G694" s="30"/>
      <c r="H694" s="29"/>
      <c r="J694" s="1"/>
    </row>
    <row r="695" spans="1:10" ht="15.75" customHeight="1" x14ac:dyDescent="0.25">
      <c r="A695" s="28"/>
      <c r="B695" s="29"/>
      <c r="C695" s="29"/>
      <c r="D695" s="29"/>
      <c r="E695" s="29"/>
      <c r="F695" s="29"/>
      <c r="G695" s="30"/>
      <c r="H695" s="29"/>
      <c r="J695" s="1"/>
    </row>
    <row r="696" spans="1:10" ht="15.75" customHeight="1" x14ac:dyDescent="0.25">
      <c r="A696" s="28"/>
      <c r="B696" s="29"/>
      <c r="C696" s="29"/>
      <c r="D696" s="29"/>
      <c r="E696" s="29"/>
      <c r="F696" s="29"/>
      <c r="G696" s="30"/>
      <c r="H696" s="29"/>
      <c r="J696" s="1"/>
    </row>
    <row r="697" spans="1:10" ht="15.75" customHeight="1" x14ac:dyDescent="0.25">
      <c r="A697" s="28"/>
      <c r="B697" s="29"/>
      <c r="C697" s="29"/>
      <c r="D697" s="29"/>
      <c r="E697" s="29"/>
      <c r="F697" s="29"/>
      <c r="G697" s="30"/>
      <c r="H697" s="29"/>
      <c r="J697" s="1"/>
    </row>
    <row r="698" spans="1:10" ht="15.75" customHeight="1" x14ac:dyDescent="0.25">
      <c r="A698" s="28"/>
      <c r="B698" s="29"/>
      <c r="C698" s="29"/>
      <c r="D698" s="29"/>
      <c r="E698" s="29"/>
      <c r="F698" s="29"/>
      <c r="G698" s="30"/>
      <c r="H698" s="29"/>
      <c r="J698" s="1"/>
    </row>
    <row r="699" spans="1:10" ht="15.75" customHeight="1" x14ac:dyDescent="0.25">
      <c r="A699" s="28"/>
      <c r="B699" s="29"/>
      <c r="C699" s="29"/>
      <c r="D699" s="29"/>
      <c r="E699" s="29"/>
      <c r="F699" s="29"/>
      <c r="G699" s="30"/>
      <c r="H699" s="29"/>
      <c r="J699" s="1"/>
    </row>
    <row r="700" spans="1:10" ht="15.75" customHeight="1" x14ac:dyDescent="0.25">
      <c r="A700" s="28"/>
      <c r="B700" s="29"/>
      <c r="C700" s="29"/>
      <c r="D700" s="29"/>
      <c r="E700" s="29"/>
      <c r="F700" s="29"/>
      <c r="G700" s="30"/>
      <c r="H700" s="29"/>
      <c r="J700" s="1"/>
    </row>
    <row r="701" spans="1:10" ht="15.75" customHeight="1" x14ac:dyDescent="0.25">
      <c r="A701" s="28"/>
      <c r="B701" s="29"/>
      <c r="C701" s="29"/>
      <c r="D701" s="29"/>
      <c r="E701" s="29"/>
      <c r="F701" s="29"/>
      <c r="G701" s="30"/>
      <c r="H701" s="29"/>
      <c r="J701" s="1"/>
    </row>
    <row r="702" spans="1:10" ht="15.75" customHeight="1" x14ac:dyDescent="0.25">
      <c r="A702" s="28"/>
      <c r="B702" s="29"/>
      <c r="C702" s="29"/>
      <c r="D702" s="29"/>
      <c r="E702" s="29"/>
      <c r="F702" s="29"/>
      <c r="G702" s="30"/>
      <c r="H702" s="29"/>
      <c r="J702" s="1"/>
    </row>
    <row r="703" spans="1:10" ht="15.75" customHeight="1" x14ac:dyDescent="0.25">
      <c r="A703" s="28"/>
      <c r="B703" s="29"/>
      <c r="C703" s="29"/>
      <c r="D703" s="29"/>
      <c r="E703" s="29"/>
      <c r="F703" s="29"/>
      <c r="G703" s="30"/>
      <c r="H703" s="29"/>
      <c r="J703" s="1"/>
    </row>
    <row r="704" spans="1:10" ht="15.75" customHeight="1" x14ac:dyDescent="0.25">
      <c r="A704" s="28"/>
      <c r="B704" s="29"/>
      <c r="C704" s="29"/>
      <c r="D704" s="29"/>
      <c r="E704" s="29"/>
      <c r="F704" s="29"/>
      <c r="G704" s="30"/>
      <c r="H704" s="29"/>
      <c r="J704" s="1"/>
    </row>
    <row r="705" spans="1:10" ht="15.75" customHeight="1" x14ac:dyDescent="0.25">
      <c r="A705" s="28"/>
      <c r="B705" s="29"/>
      <c r="C705" s="29"/>
      <c r="D705" s="29"/>
      <c r="E705" s="29"/>
      <c r="F705" s="29"/>
      <c r="G705" s="30"/>
      <c r="H705" s="29"/>
      <c r="J705" s="1"/>
    </row>
    <row r="706" spans="1:10" ht="15.75" customHeight="1" x14ac:dyDescent="0.25">
      <c r="A706" s="28"/>
      <c r="B706" s="29"/>
      <c r="C706" s="29"/>
      <c r="D706" s="29"/>
      <c r="E706" s="29"/>
      <c r="F706" s="29"/>
      <c r="G706" s="30"/>
      <c r="H706" s="29"/>
      <c r="J706" s="1"/>
    </row>
    <row r="707" spans="1:10" ht="15.75" customHeight="1" x14ac:dyDescent="0.25">
      <c r="A707" s="28"/>
      <c r="B707" s="29"/>
      <c r="C707" s="29"/>
      <c r="D707" s="29"/>
      <c r="E707" s="29"/>
      <c r="F707" s="29"/>
      <c r="G707" s="30"/>
      <c r="H707" s="29"/>
      <c r="J707" s="1"/>
    </row>
    <row r="708" spans="1:10" ht="15.75" customHeight="1" x14ac:dyDescent="0.25">
      <c r="A708" s="28"/>
      <c r="B708" s="29"/>
      <c r="C708" s="29"/>
      <c r="D708" s="29"/>
      <c r="E708" s="29"/>
      <c r="F708" s="29"/>
      <c r="G708" s="30"/>
      <c r="H708" s="29"/>
      <c r="J708" s="1"/>
    </row>
    <row r="709" spans="1:10" ht="15.75" customHeight="1" x14ac:dyDescent="0.25">
      <c r="A709" s="28"/>
      <c r="B709" s="29"/>
      <c r="C709" s="29"/>
      <c r="D709" s="29"/>
      <c r="E709" s="29"/>
      <c r="F709" s="29"/>
      <c r="G709" s="30"/>
      <c r="H709" s="29"/>
      <c r="J709" s="1"/>
    </row>
    <row r="710" spans="1:10" ht="15.75" customHeight="1" x14ac:dyDescent="0.25">
      <c r="A710" s="28"/>
      <c r="B710" s="29"/>
      <c r="C710" s="29"/>
      <c r="D710" s="29"/>
      <c r="E710" s="29"/>
      <c r="F710" s="29"/>
      <c r="G710" s="30"/>
      <c r="H710" s="29"/>
      <c r="J710" s="1"/>
    </row>
    <row r="711" spans="1:10" ht="15.75" customHeight="1" x14ac:dyDescent="0.25">
      <c r="A711" s="28"/>
      <c r="B711" s="29"/>
      <c r="C711" s="29"/>
      <c r="D711" s="29"/>
      <c r="E711" s="29"/>
      <c r="F711" s="29"/>
      <c r="G711" s="30"/>
      <c r="H711" s="29"/>
      <c r="J711" s="1"/>
    </row>
    <row r="712" spans="1:10" ht="15.75" customHeight="1" x14ac:dyDescent="0.25">
      <c r="A712" s="28"/>
      <c r="B712" s="29"/>
      <c r="C712" s="29"/>
      <c r="D712" s="29"/>
      <c r="E712" s="29"/>
      <c r="F712" s="29"/>
      <c r="G712" s="30"/>
      <c r="H712" s="29"/>
      <c r="J712" s="1"/>
    </row>
    <row r="713" spans="1:10" ht="15.75" customHeight="1" x14ac:dyDescent="0.25">
      <c r="A713" s="28"/>
      <c r="B713" s="29"/>
      <c r="C713" s="29"/>
      <c r="D713" s="29"/>
      <c r="E713" s="29"/>
      <c r="F713" s="29"/>
      <c r="G713" s="30"/>
      <c r="H713" s="29"/>
      <c r="J713" s="1"/>
    </row>
    <row r="714" spans="1:10" ht="15.75" customHeight="1" x14ac:dyDescent="0.25">
      <c r="A714" s="28"/>
      <c r="B714" s="29"/>
      <c r="C714" s="29"/>
      <c r="D714" s="29"/>
      <c r="E714" s="29"/>
      <c r="F714" s="29"/>
      <c r="G714" s="30"/>
      <c r="H714" s="29"/>
      <c r="J714" s="1"/>
    </row>
    <row r="715" spans="1:10" ht="15.75" customHeight="1" x14ac:dyDescent="0.25">
      <c r="A715" s="28"/>
      <c r="B715" s="29"/>
      <c r="C715" s="29"/>
      <c r="D715" s="29"/>
      <c r="E715" s="29"/>
      <c r="F715" s="29"/>
      <c r="G715" s="30"/>
      <c r="H715" s="29"/>
      <c r="J715" s="1"/>
    </row>
    <row r="716" spans="1:10" ht="15.75" customHeight="1" x14ac:dyDescent="0.25">
      <c r="A716" s="28"/>
      <c r="B716" s="29"/>
      <c r="C716" s="29"/>
      <c r="D716" s="29"/>
      <c r="E716" s="29"/>
      <c r="F716" s="29"/>
      <c r="G716" s="30"/>
      <c r="H716" s="29"/>
      <c r="J716" s="1"/>
    </row>
    <row r="717" spans="1:10" ht="15.75" customHeight="1" x14ac:dyDescent="0.25">
      <c r="A717" s="28"/>
      <c r="B717" s="29"/>
      <c r="C717" s="29"/>
      <c r="D717" s="29"/>
      <c r="E717" s="29"/>
      <c r="F717" s="29"/>
      <c r="G717" s="30"/>
      <c r="H717" s="29"/>
      <c r="J717" s="1"/>
    </row>
    <row r="718" spans="1:10" ht="15.75" customHeight="1" x14ac:dyDescent="0.25">
      <c r="A718" s="28"/>
      <c r="B718" s="29"/>
      <c r="C718" s="29"/>
      <c r="D718" s="29"/>
      <c r="E718" s="29"/>
      <c r="F718" s="29"/>
      <c r="G718" s="30"/>
      <c r="H718" s="29"/>
      <c r="J718" s="1"/>
    </row>
    <row r="719" spans="1:10" ht="15.75" customHeight="1" x14ac:dyDescent="0.25">
      <c r="A719" s="28"/>
      <c r="B719" s="29"/>
      <c r="C719" s="29"/>
      <c r="D719" s="29"/>
      <c r="E719" s="29"/>
      <c r="F719" s="29"/>
      <c r="G719" s="30"/>
      <c r="H719" s="29"/>
      <c r="J719" s="1"/>
    </row>
    <row r="720" spans="1:10" ht="15.75" customHeight="1" x14ac:dyDescent="0.25">
      <c r="A720" s="28"/>
      <c r="B720" s="29"/>
      <c r="C720" s="29"/>
      <c r="D720" s="29"/>
      <c r="E720" s="29"/>
      <c r="F720" s="29"/>
      <c r="G720" s="30"/>
      <c r="H720" s="29"/>
      <c r="J720" s="1"/>
    </row>
    <row r="721" spans="1:10" ht="15.75" customHeight="1" x14ac:dyDescent="0.25">
      <c r="A721" s="28"/>
      <c r="B721" s="29"/>
      <c r="C721" s="29"/>
      <c r="D721" s="29"/>
      <c r="E721" s="29"/>
      <c r="F721" s="29"/>
      <c r="G721" s="30"/>
      <c r="H721" s="29"/>
      <c r="J721" s="1"/>
    </row>
    <row r="722" spans="1:10" ht="15.75" customHeight="1" x14ac:dyDescent="0.25">
      <c r="A722" s="28"/>
      <c r="B722" s="29"/>
      <c r="C722" s="29"/>
      <c r="D722" s="29"/>
      <c r="E722" s="29"/>
      <c r="F722" s="29"/>
      <c r="G722" s="30"/>
      <c r="H722" s="29"/>
      <c r="J722" s="1"/>
    </row>
    <row r="723" spans="1:10" ht="15.75" customHeight="1" x14ac:dyDescent="0.25">
      <c r="A723" s="28"/>
      <c r="B723" s="29"/>
      <c r="C723" s="29"/>
      <c r="D723" s="29"/>
      <c r="E723" s="29"/>
      <c r="F723" s="29"/>
      <c r="G723" s="30"/>
      <c r="H723" s="29"/>
      <c r="J723" s="1"/>
    </row>
    <row r="724" spans="1:10" ht="15.75" customHeight="1" x14ac:dyDescent="0.25">
      <c r="A724" s="28"/>
      <c r="B724" s="29"/>
      <c r="C724" s="29"/>
      <c r="D724" s="29"/>
      <c r="E724" s="29"/>
      <c r="F724" s="29"/>
      <c r="G724" s="30"/>
      <c r="H724" s="29"/>
      <c r="J724" s="1"/>
    </row>
    <row r="725" spans="1:10" ht="15.75" customHeight="1" x14ac:dyDescent="0.25">
      <c r="A725" s="28"/>
      <c r="B725" s="29"/>
      <c r="C725" s="29"/>
      <c r="D725" s="29"/>
      <c r="E725" s="29"/>
      <c r="F725" s="29"/>
      <c r="G725" s="30"/>
      <c r="H725" s="29"/>
      <c r="J725" s="1"/>
    </row>
    <row r="726" spans="1:10" ht="15.75" customHeight="1" x14ac:dyDescent="0.25">
      <c r="A726" s="28"/>
      <c r="B726" s="29"/>
      <c r="C726" s="29"/>
      <c r="D726" s="29"/>
      <c r="E726" s="29"/>
      <c r="F726" s="29"/>
      <c r="G726" s="30"/>
      <c r="H726" s="29"/>
      <c r="J726" s="1"/>
    </row>
    <row r="727" spans="1:10" ht="15.75" customHeight="1" x14ac:dyDescent="0.25">
      <c r="A727" s="28"/>
      <c r="B727" s="29"/>
      <c r="C727" s="29"/>
      <c r="D727" s="29"/>
      <c r="E727" s="29"/>
      <c r="F727" s="29"/>
      <c r="G727" s="30"/>
      <c r="H727" s="29"/>
      <c r="J727" s="1"/>
    </row>
    <row r="728" spans="1:10" ht="15.75" customHeight="1" x14ac:dyDescent="0.25">
      <c r="A728" s="28"/>
      <c r="B728" s="29"/>
      <c r="C728" s="29"/>
      <c r="D728" s="29"/>
      <c r="E728" s="29"/>
      <c r="F728" s="29"/>
      <c r="G728" s="30"/>
      <c r="H728" s="29"/>
      <c r="J728" s="1"/>
    </row>
    <row r="729" spans="1:10" ht="15.75" customHeight="1" x14ac:dyDescent="0.25">
      <c r="A729" s="28"/>
      <c r="B729" s="29"/>
      <c r="C729" s="29"/>
      <c r="D729" s="29"/>
      <c r="E729" s="29"/>
      <c r="F729" s="29"/>
      <c r="G729" s="30"/>
      <c r="H729" s="29"/>
      <c r="J729" s="1"/>
    </row>
    <row r="730" spans="1:10" ht="15.75" customHeight="1" x14ac:dyDescent="0.25">
      <c r="A730" s="28"/>
      <c r="B730" s="29"/>
      <c r="C730" s="29"/>
      <c r="D730" s="29"/>
      <c r="E730" s="29"/>
      <c r="F730" s="29"/>
      <c r="G730" s="30"/>
      <c r="H730" s="29"/>
      <c r="J730" s="1"/>
    </row>
    <row r="731" spans="1:10" ht="15.75" customHeight="1" x14ac:dyDescent="0.25">
      <c r="A731" s="28"/>
      <c r="B731" s="29"/>
      <c r="C731" s="29"/>
      <c r="D731" s="29"/>
      <c r="E731" s="29"/>
      <c r="F731" s="29"/>
      <c r="G731" s="30"/>
      <c r="H731" s="29"/>
      <c r="J731" s="1"/>
    </row>
    <row r="732" spans="1:10" ht="15.75" customHeight="1" x14ac:dyDescent="0.25">
      <c r="A732" s="28"/>
      <c r="B732" s="29"/>
      <c r="C732" s="29"/>
      <c r="D732" s="29"/>
      <c r="E732" s="29"/>
      <c r="F732" s="29"/>
      <c r="G732" s="30"/>
      <c r="H732" s="29"/>
      <c r="J732" s="1"/>
    </row>
    <row r="733" spans="1:10" ht="15.75" customHeight="1" x14ac:dyDescent="0.25">
      <c r="A733" s="28"/>
      <c r="B733" s="29"/>
      <c r="C733" s="29"/>
      <c r="D733" s="29"/>
      <c r="E733" s="29"/>
      <c r="F733" s="29"/>
      <c r="G733" s="30"/>
      <c r="H733" s="29"/>
      <c r="J733" s="1"/>
    </row>
    <row r="734" spans="1:10" ht="15.75" customHeight="1" x14ac:dyDescent="0.25">
      <c r="A734" s="28"/>
      <c r="B734" s="29"/>
      <c r="C734" s="29"/>
      <c r="D734" s="29"/>
      <c r="E734" s="29"/>
      <c r="F734" s="29"/>
      <c r="G734" s="30"/>
      <c r="H734" s="29"/>
      <c r="J734" s="1"/>
    </row>
    <row r="735" spans="1:10" ht="15.75" customHeight="1" x14ac:dyDescent="0.25">
      <c r="A735" s="28"/>
      <c r="B735" s="29"/>
      <c r="C735" s="29"/>
      <c r="D735" s="29"/>
      <c r="E735" s="29"/>
      <c r="F735" s="29"/>
      <c r="G735" s="30"/>
      <c r="H735" s="29"/>
      <c r="J735" s="1"/>
    </row>
    <row r="736" spans="1:10" ht="15.75" customHeight="1" x14ac:dyDescent="0.25">
      <c r="A736" s="28"/>
      <c r="B736" s="29"/>
      <c r="C736" s="29"/>
      <c r="D736" s="29"/>
      <c r="E736" s="29"/>
      <c r="F736" s="29"/>
      <c r="G736" s="30"/>
      <c r="H736" s="29"/>
      <c r="J736" s="1"/>
    </row>
    <row r="737" spans="1:10" ht="15.75" customHeight="1" x14ac:dyDescent="0.25">
      <c r="A737" s="28"/>
      <c r="B737" s="29"/>
      <c r="C737" s="29"/>
      <c r="D737" s="29"/>
      <c r="E737" s="29"/>
      <c r="F737" s="29"/>
      <c r="G737" s="30"/>
      <c r="H737" s="29"/>
      <c r="J737" s="1"/>
    </row>
    <row r="738" spans="1:10" ht="15.75" customHeight="1" x14ac:dyDescent="0.25">
      <c r="A738" s="28"/>
      <c r="B738" s="29"/>
      <c r="C738" s="29"/>
      <c r="D738" s="29"/>
      <c r="E738" s="29"/>
      <c r="F738" s="29"/>
      <c r="G738" s="30"/>
      <c r="H738" s="29"/>
      <c r="J738" s="1"/>
    </row>
    <row r="739" spans="1:10" ht="15.75" customHeight="1" x14ac:dyDescent="0.25">
      <c r="A739" s="28"/>
      <c r="B739" s="29"/>
      <c r="C739" s="29"/>
      <c r="D739" s="29"/>
      <c r="E739" s="29"/>
      <c r="F739" s="29"/>
      <c r="G739" s="30"/>
      <c r="H739" s="29"/>
      <c r="J739" s="1"/>
    </row>
    <row r="740" spans="1:10" ht="15.75" customHeight="1" x14ac:dyDescent="0.25">
      <c r="A740" s="28"/>
      <c r="B740" s="29"/>
      <c r="C740" s="29"/>
      <c r="D740" s="29"/>
      <c r="E740" s="29"/>
      <c r="F740" s="29"/>
      <c r="G740" s="30"/>
      <c r="H740" s="29"/>
      <c r="J740" s="1"/>
    </row>
    <row r="741" spans="1:10" ht="15.75" customHeight="1" x14ac:dyDescent="0.25">
      <c r="A741" s="28"/>
      <c r="B741" s="29"/>
      <c r="C741" s="29"/>
      <c r="D741" s="29"/>
      <c r="E741" s="29"/>
      <c r="F741" s="29"/>
      <c r="G741" s="30"/>
      <c r="H741" s="29"/>
      <c r="J741" s="1"/>
    </row>
    <row r="742" spans="1:10" ht="15.75" customHeight="1" x14ac:dyDescent="0.25">
      <c r="A742" s="28"/>
      <c r="B742" s="29"/>
      <c r="C742" s="29"/>
      <c r="D742" s="29"/>
      <c r="E742" s="29"/>
      <c r="F742" s="29"/>
      <c r="G742" s="30"/>
      <c r="H742" s="29"/>
      <c r="J742" s="1"/>
    </row>
    <row r="743" spans="1:10" ht="15.75" customHeight="1" x14ac:dyDescent="0.25">
      <c r="A743" s="28"/>
      <c r="B743" s="29"/>
      <c r="C743" s="29"/>
      <c r="D743" s="29"/>
      <c r="E743" s="29"/>
      <c r="F743" s="29"/>
      <c r="G743" s="30"/>
      <c r="H743" s="29"/>
      <c r="J743" s="1"/>
    </row>
    <row r="744" spans="1:10" ht="15.75" customHeight="1" x14ac:dyDescent="0.25">
      <c r="A744" s="28"/>
      <c r="B744" s="29"/>
      <c r="C744" s="29"/>
      <c r="D744" s="29"/>
      <c r="E744" s="29"/>
      <c r="F744" s="29"/>
      <c r="G744" s="30"/>
      <c r="H744" s="29"/>
      <c r="J744" s="1"/>
    </row>
    <row r="745" spans="1:10" ht="15.75" customHeight="1" x14ac:dyDescent="0.25">
      <c r="A745" s="28"/>
      <c r="B745" s="29"/>
      <c r="C745" s="29"/>
      <c r="D745" s="29"/>
      <c r="E745" s="29"/>
      <c r="F745" s="29"/>
      <c r="G745" s="30"/>
      <c r="H745" s="29"/>
      <c r="J745" s="1"/>
    </row>
    <row r="746" spans="1:10" ht="15.75" customHeight="1" x14ac:dyDescent="0.25">
      <c r="A746" s="28"/>
      <c r="B746" s="29"/>
      <c r="C746" s="29"/>
      <c r="D746" s="29"/>
      <c r="E746" s="29"/>
      <c r="F746" s="29"/>
      <c r="G746" s="30"/>
      <c r="H746" s="29"/>
      <c r="J746" s="1"/>
    </row>
    <row r="747" spans="1:10" ht="15.75" customHeight="1" x14ac:dyDescent="0.25">
      <c r="A747" s="28"/>
      <c r="B747" s="29"/>
      <c r="C747" s="29"/>
      <c r="D747" s="29"/>
      <c r="E747" s="29"/>
      <c r="F747" s="29"/>
      <c r="G747" s="30"/>
      <c r="H747" s="29"/>
      <c r="J747" s="1"/>
    </row>
    <row r="748" spans="1:10" ht="15.75" customHeight="1" x14ac:dyDescent="0.25">
      <c r="A748" s="28"/>
      <c r="B748" s="29"/>
      <c r="C748" s="29"/>
      <c r="D748" s="29"/>
      <c r="E748" s="29"/>
      <c r="F748" s="29"/>
      <c r="G748" s="30"/>
      <c r="H748" s="29"/>
      <c r="J748" s="1"/>
    </row>
    <row r="749" spans="1:10" ht="15.75" customHeight="1" x14ac:dyDescent="0.25">
      <c r="A749" s="28"/>
      <c r="B749" s="29"/>
      <c r="C749" s="29"/>
      <c r="D749" s="29"/>
      <c r="E749" s="29"/>
      <c r="F749" s="29"/>
      <c r="G749" s="30"/>
      <c r="H749" s="29"/>
      <c r="J749" s="1"/>
    </row>
    <row r="750" spans="1:10" ht="15.75" customHeight="1" x14ac:dyDescent="0.25">
      <c r="A750" s="28"/>
      <c r="B750" s="29"/>
      <c r="C750" s="29"/>
      <c r="D750" s="29"/>
      <c r="E750" s="29"/>
      <c r="F750" s="29"/>
      <c r="G750" s="30"/>
      <c r="H750" s="29"/>
      <c r="J750" s="1"/>
    </row>
    <row r="751" spans="1:10" ht="15.75" customHeight="1" x14ac:dyDescent="0.25">
      <c r="A751" s="28"/>
      <c r="B751" s="29"/>
      <c r="C751" s="29"/>
      <c r="D751" s="29"/>
      <c r="E751" s="29"/>
      <c r="F751" s="29"/>
      <c r="G751" s="30"/>
      <c r="H751" s="29"/>
      <c r="J751" s="1"/>
    </row>
    <row r="752" spans="1:10" ht="15.75" customHeight="1" x14ac:dyDescent="0.25">
      <c r="A752" s="28"/>
      <c r="B752" s="29"/>
      <c r="C752" s="29"/>
      <c r="D752" s="29"/>
      <c r="E752" s="29"/>
      <c r="F752" s="29"/>
      <c r="G752" s="30"/>
      <c r="H752" s="29"/>
      <c r="J752" s="1"/>
    </row>
    <row r="753" spans="1:10" ht="15.75" customHeight="1" x14ac:dyDescent="0.25">
      <c r="A753" s="28"/>
      <c r="B753" s="29"/>
      <c r="C753" s="29"/>
      <c r="D753" s="29"/>
      <c r="E753" s="29"/>
      <c r="F753" s="29"/>
      <c r="G753" s="30"/>
      <c r="H753" s="29"/>
      <c r="J753" s="1"/>
    </row>
    <row r="754" spans="1:10" ht="15.75" customHeight="1" x14ac:dyDescent="0.25">
      <c r="A754" s="28"/>
      <c r="B754" s="29"/>
      <c r="C754" s="29"/>
      <c r="D754" s="29"/>
      <c r="E754" s="29"/>
      <c r="F754" s="29"/>
      <c r="G754" s="30"/>
      <c r="H754" s="29"/>
      <c r="J754" s="1"/>
    </row>
    <row r="755" spans="1:10" ht="15.75" customHeight="1" x14ac:dyDescent="0.25">
      <c r="A755" s="28"/>
      <c r="B755" s="29"/>
      <c r="C755" s="29"/>
      <c r="D755" s="29"/>
      <c r="E755" s="29"/>
      <c r="F755" s="29"/>
      <c r="G755" s="30"/>
      <c r="H755" s="29"/>
      <c r="J755" s="1"/>
    </row>
    <row r="756" spans="1:10" ht="15.75" customHeight="1" x14ac:dyDescent="0.25">
      <c r="A756" s="28"/>
      <c r="B756" s="29"/>
      <c r="C756" s="29"/>
      <c r="D756" s="29"/>
      <c r="E756" s="29"/>
      <c r="F756" s="29"/>
      <c r="G756" s="30"/>
      <c r="H756" s="29"/>
      <c r="J756" s="1"/>
    </row>
    <row r="757" spans="1:10" ht="15.75" customHeight="1" x14ac:dyDescent="0.25">
      <c r="A757" s="28"/>
      <c r="B757" s="29"/>
      <c r="C757" s="29"/>
      <c r="D757" s="29"/>
      <c r="E757" s="29"/>
      <c r="F757" s="29"/>
      <c r="G757" s="30"/>
      <c r="H757" s="29"/>
      <c r="J757" s="1"/>
    </row>
    <row r="758" spans="1:10" ht="15.75" customHeight="1" x14ac:dyDescent="0.25">
      <c r="A758" s="28"/>
      <c r="B758" s="29"/>
      <c r="C758" s="29"/>
      <c r="D758" s="29"/>
      <c r="E758" s="29"/>
      <c r="F758" s="29"/>
      <c r="G758" s="30"/>
      <c r="H758" s="29"/>
      <c r="J758" s="1"/>
    </row>
    <row r="759" spans="1:10" ht="15.75" customHeight="1" x14ac:dyDescent="0.25">
      <c r="A759" s="28"/>
      <c r="B759" s="29"/>
      <c r="C759" s="29"/>
      <c r="D759" s="29"/>
      <c r="E759" s="29"/>
      <c r="F759" s="29"/>
      <c r="G759" s="30"/>
      <c r="H759" s="29"/>
      <c r="J759" s="1"/>
    </row>
    <row r="760" spans="1:10" ht="15.75" customHeight="1" x14ac:dyDescent="0.25">
      <c r="A760" s="28"/>
      <c r="B760" s="29"/>
      <c r="C760" s="29"/>
      <c r="D760" s="29"/>
      <c r="E760" s="29"/>
      <c r="F760" s="29"/>
      <c r="G760" s="30"/>
      <c r="H760" s="29"/>
      <c r="J760" s="1"/>
    </row>
    <row r="761" spans="1:10" ht="15.75" customHeight="1" x14ac:dyDescent="0.25">
      <c r="A761" s="28"/>
      <c r="B761" s="29"/>
      <c r="C761" s="29"/>
      <c r="D761" s="29"/>
      <c r="E761" s="29"/>
      <c r="F761" s="29"/>
      <c r="G761" s="30"/>
      <c r="H761" s="29"/>
      <c r="J761" s="1"/>
    </row>
    <row r="762" spans="1:10" ht="15.75" customHeight="1" x14ac:dyDescent="0.25">
      <c r="A762" s="28"/>
      <c r="B762" s="29"/>
      <c r="C762" s="29"/>
      <c r="D762" s="29"/>
      <c r="E762" s="29"/>
      <c r="F762" s="29"/>
      <c r="G762" s="30"/>
      <c r="H762" s="29"/>
      <c r="J762" s="1"/>
    </row>
    <row r="763" spans="1:10" ht="15.75" customHeight="1" x14ac:dyDescent="0.25">
      <c r="A763" s="28"/>
      <c r="B763" s="29"/>
      <c r="C763" s="29"/>
      <c r="D763" s="29"/>
      <c r="E763" s="29"/>
      <c r="F763" s="29"/>
      <c r="G763" s="30"/>
      <c r="H763" s="29"/>
      <c r="J763" s="1"/>
    </row>
    <row r="764" spans="1:10" ht="15.75" customHeight="1" x14ac:dyDescent="0.25">
      <c r="A764" s="28"/>
      <c r="B764" s="29"/>
      <c r="C764" s="29"/>
      <c r="D764" s="29"/>
      <c r="E764" s="29"/>
      <c r="F764" s="29"/>
      <c r="G764" s="30"/>
      <c r="H764" s="29"/>
      <c r="J764" s="1"/>
    </row>
    <row r="765" spans="1:10" ht="15.75" customHeight="1" x14ac:dyDescent="0.25">
      <c r="A765" s="28"/>
      <c r="B765" s="29"/>
      <c r="C765" s="29"/>
      <c r="D765" s="29"/>
      <c r="E765" s="29"/>
      <c r="F765" s="29"/>
      <c r="G765" s="30"/>
      <c r="H765" s="29"/>
      <c r="J765" s="1"/>
    </row>
    <row r="766" spans="1:10" ht="15.75" customHeight="1" x14ac:dyDescent="0.25">
      <c r="A766" s="28"/>
      <c r="B766" s="29"/>
      <c r="C766" s="29"/>
      <c r="D766" s="29"/>
      <c r="E766" s="29"/>
      <c r="F766" s="29"/>
      <c r="G766" s="30"/>
      <c r="H766" s="29"/>
      <c r="J766" s="1"/>
    </row>
    <row r="767" spans="1:10" ht="15.75" customHeight="1" x14ac:dyDescent="0.25">
      <c r="A767" s="28"/>
      <c r="B767" s="29"/>
      <c r="C767" s="29"/>
      <c r="D767" s="29"/>
      <c r="E767" s="29"/>
      <c r="F767" s="29"/>
      <c r="G767" s="30"/>
      <c r="H767" s="29"/>
      <c r="J767" s="1"/>
    </row>
    <row r="768" spans="1:10" ht="15.75" customHeight="1" x14ac:dyDescent="0.25">
      <c r="A768" s="28"/>
      <c r="B768" s="29"/>
      <c r="C768" s="29"/>
      <c r="D768" s="29"/>
      <c r="E768" s="29"/>
      <c r="F768" s="29"/>
      <c r="G768" s="30"/>
      <c r="H768" s="29"/>
      <c r="J768" s="1"/>
    </row>
    <row r="769" spans="1:10" ht="15.75" customHeight="1" x14ac:dyDescent="0.25">
      <c r="A769" s="28"/>
      <c r="B769" s="29"/>
      <c r="C769" s="29"/>
      <c r="D769" s="29"/>
      <c r="E769" s="29"/>
      <c r="F769" s="29"/>
      <c r="G769" s="30"/>
      <c r="H769" s="29"/>
      <c r="J769" s="1"/>
    </row>
    <row r="770" spans="1:10" ht="15.75" customHeight="1" x14ac:dyDescent="0.25">
      <c r="A770" s="28"/>
      <c r="B770" s="29"/>
      <c r="C770" s="29"/>
      <c r="D770" s="29"/>
      <c r="E770" s="29"/>
      <c r="F770" s="29"/>
      <c r="G770" s="30"/>
      <c r="H770" s="29"/>
      <c r="J770" s="1"/>
    </row>
    <row r="771" spans="1:10" ht="15.75" customHeight="1" x14ac:dyDescent="0.25">
      <c r="A771" s="28"/>
      <c r="B771" s="29"/>
      <c r="C771" s="29"/>
      <c r="D771" s="29"/>
      <c r="E771" s="29"/>
      <c r="F771" s="29"/>
      <c r="G771" s="30"/>
      <c r="H771" s="29"/>
      <c r="J771" s="1"/>
    </row>
    <row r="772" spans="1:10" ht="15.75" customHeight="1" x14ac:dyDescent="0.25">
      <c r="A772" s="28"/>
      <c r="B772" s="29"/>
      <c r="C772" s="29"/>
      <c r="D772" s="29"/>
      <c r="E772" s="29"/>
      <c r="F772" s="29"/>
      <c r="G772" s="30"/>
      <c r="H772" s="29"/>
      <c r="J772" s="1"/>
    </row>
    <row r="773" spans="1:10" ht="15.75" customHeight="1" x14ac:dyDescent="0.25">
      <c r="A773" s="28"/>
      <c r="B773" s="29"/>
      <c r="C773" s="29"/>
      <c r="D773" s="29"/>
      <c r="E773" s="29"/>
      <c r="F773" s="29"/>
      <c r="G773" s="30"/>
      <c r="H773" s="29"/>
      <c r="J773" s="1"/>
    </row>
    <row r="774" spans="1:10" ht="15.75" customHeight="1" x14ac:dyDescent="0.25">
      <c r="A774" s="28"/>
      <c r="B774" s="29"/>
      <c r="C774" s="29"/>
      <c r="D774" s="29"/>
      <c r="E774" s="29"/>
      <c r="F774" s="29"/>
      <c r="G774" s="30"/>
      <c r="H774" s="29"/>
      <c r="J774" s="1"/>
    </row>
    <row r="775" spans="1:10" ht="15.75" customHeight="1" x14ac:dyDescent="0.25">
      <c r="A775" s="28"/>
      <c r="B775" s="29"/>
      <c r="C775" s="29"/>
      <c r="D775" s="29"/>
      <c r="E775" s="29"/>
      <c r="F775" s="29"/>
      <c r="G775" s="30"/>
      <c r="H775" s="29"/>
      <c r="J775" s="1"/>
    </row>
    <row r="776" spans="1:10" ht="15.75" customHeight="1" x14ac:dyDescent="0.25">
      <c r="A776" s="28"/>
      <c r="B776" s="29"/>
      <c r="C776" s="29"/>
      <c r="D776" s="29"/>
      <c r="E776" s="29"/>
      <c r="F776" s="29"/>
      <c r="G776" s="30"/>
      <c r="H776" s="29"/>
      <c r="J776" s="1"/>
    </row>
    <row r="777" spans="1:10" ht="15.75" customHeight="1" x14ac:dyDescent="0.25">
      <c r="A777" s="28"/>
      <c r="B777" s="29"/>
      <c r="C777" s="29"/>
      <c r="D777" s="29"/>
      <c r="E777" s="29"/>
      <c r="F777" s="29"/>
      <c r="G777" s="30"/>
      <c r="H777" s="29"/>
      <c r="J777" s="1"/>
    </row>
    <row r="778" spans="1:10" ht="15.75" customHeight="1" x14ac:dyDescent="0.25">
      <c r="A778" s="28"/>
      <c r="B778" s="29"/>
      <c r="C778" s="29"/>
      <c r="D778" s="29"/>
      <c r="E778" s="29"/>
      <c r="F778" s="29"/>
      <c r="G778" s="30"/>
      <c r="H778" s="29"/>
      <c r="J778" s="1"/>
    </row>
    <row r="779" spans="1:10" ht="15.75" customHeight="1" x14ac:dyDescent="0.25">
      <c r="A779" s="28"/>
      <c r="B779" s="29"/>
      <c r="C779" s="29"/>
      <c r="D779" s="29"/>
      <c r="E779" s="29"/>
      <c r="F779" s="29"/>
      <c r="G779" s="30"/>
      <c r="H779" s="29"/>
      <c r="J779" s="1"/>
    </row>
    <row r="780" spans="1:10" ht="15.75" customHeight="1" x14ac:dyDescent="0.25">
      <c r="A780" s="28"/>
      <c r="B780" s="29"/>
      <c r="C780" s="29"/>
      <c r="D780" s="29"/>
      <c r="E780" s="29"/>
      <c r="F780" s="29"/>
      <c r="G780" s="30"/>
      <c r="H780" s="29"/>
      <c r="J780" s="1"/>
    </row>
    <row r="781" spans="1:10" ht="15.75" customHeight="1" x14ac:dyDescent="0.25">
      <c r="A781" s="28"/>
      <c r="B781" s="29"/>
      <c r="C781" s="29"/>
      <c r="D781" s="29"/>
      <c r="E781" s="29"/>
      <c r="F781" s="29"/>
      <c r="G781" s="30"/>
      <c r="H781" s="29"/>
      <c r="J781" s="1"/>
    </row>
    <row r="782" spans="1:10" ht="15.75" customHeight="1" x14ac:dyDescent="0.25">
      <c r="A782" s="28"/>
      <c r="B782" s="29"/>
      <c r="C782" s="29"/>
      <c r="D782" s="29"/>
      <c r="E782" s="29"/>
      <c r="F782" s="29"/>
      <c r="G782" s="30"/>
      <c r="H782" s="29"/>
      <c r="J782" s="1"/>
    </row>
    <row r="783" spans="1:10" ht="15.75" customHeight="1" x14ac:dyDescent="0.25">
      <c r="A783" s="28"/>
      <c r="B783" s="29"/>
      <c r="C783" s="29"/>
      <c r="D783" s="29"/>
      <c r="E783" s="29"/>
      <c r="F783" s="29"/>
      <c r="G783" s="30"/>
      <c r="H783" s="29"/>
      <c r="J783" s="1"/>
    </row>
    <row r="784" spans="1:10" ht="15.75" customHeight="1" x14ac:dyDescent="0.25">
      <c r="A784" s="28"/>
      <c r="B784" s="29"/>
      <c r="C784" s="29"/>
      <c r="D784" s="29"/>
      <c r="E784" s="29"/>
      <c r="F784" s="29"/>
      <c r="G784" s="30"/>
      <c r="H784" s="29"/>
      <c r="J784" s="1"/>
    </row>
    <row r="785" spans="1:10" ht="15.75" customHeight="1" x14ac:dyDescent="0.25">
      <c r="A785" s="28"/>
      <c r="B785" s="29"/>
      <c r="C785" s="29"/>
      <c r="D785" s="29"/>
      <c r="E785" s="29"/>
      <c r="F785" s="29"/>
      <c r="G785" s="30"/>
      <c r="H785" s="29"/>
      <c r="J785" s="1"/>
    </row>
    <row r="786" spans="1:10" ht="15.75" customHeight="1" x14ac:dyDescent="0.25">
      <c r="A786" s="28"/>
      <c r="B786" s="29"/>
      <c r="C786" s="29"/>
      <c r="D786" s="29"/>
      <c r="E786" s="29"/>
      <c r="F786" s="29"/>
      <c r="G786" s="30"/>
      <c r="H786" s="29"/>
      <c r="J786" s="1"/>
    </row>
    <row r="787" spans="1:10" ht="15.75" customHeight="1" x14ac:dyDescent="0.25">
      <c r="A787" s="28"/>
      <c r="B787" s="29"/>
      <c r="C787" s="29"/>
      <c r="D787" s="29"/>
      <c r="E787" s="29"/>
      <c r="F787" s="29"/>
      <c r="G787" s="30"/>
      <c r="H787" s="29"/>
      <c r="J787" s="1"/>
    </row>
    <row r="788" spans="1:10" ht="15.75" customHeight="1" x14ac:dyDescent="0.25">
      <c r="A788" s="28"/>
      <c r="B788" s="29"/>
      <c r="C788" s="29"/>
      <c r="D788" s="29"/>
      <c r="E788" s="29"/>
      <c r="F788" s="29"/>
      <c r="G788" s="30"/>
      <c r="H788" s="29"/>
      <c r="J788" s="1"/>
    </row>
    <row r="789" spans="1:10" ht="15.75" customHeight="1" x14ac:dyDescent="0.25">
      <c r="A789" s="28"/>
      <c r="B789" s="29"/>
      <c r="C789" s="29"/>
      <c r="D789" s="29"/>
      <c r="E789" s="29"/>
      <c r="F789" s="29"/>
      <c r="G789" s="30"/>
      <c r="H789" s="29"/>
      <c r="J789" s="1"/>
    </row>
    <row r="790" spans="1:10" ht="15.75" customHeight="1" x14ac:dyDescent="0.25">
      <c r="A790" s="28"/>
      <c r="B790" s="29"/>
      <c r="C790" s="29"/>
      <c r="D790" s="29"/>
      <c r="E790" s="29"/>
      <c r="F790" s="29"/>
      <c r="G790" s="30"/>
      <c r="H790" s="29"/>
      <c r="J790" s="1"/>
    </row>
    <row r="791" spans="1:10" ht="15.75" customHeight="1" x14ac:dyDescent="0.25">
      <c r="A791" s="28"/>
      <c r="B791" s="29"/>
      <c r="C791" s="29"/>
      <c r="D791" s="29"/>
      <c r="E791" s="29"/>
      <c r="F791" s="29"/>
      <c r="G791" s="30"/>
      <c r="H791" s="29"/>
      <c r="J791" s="1"/>
    </row>
    <row r="792" spans="1:10" ht="15.75" customHeight="1" x14ac:dyDescent="0.25">
      <c r="A792" s="28"/>
      <c r="B792" s="29"/>
      <c r="C792" s="29"/>
      <c r="D792" s="29"/>
      <c r="E792" s="29"/>
      <c r="F792" s="29"/>
      <c r="G792" s="30"/>
      <c r="H792" s="29"/>
      <c r="J792" s="1"/>
    </row>
    <row r="793" spans="1:10" ht="15.75" customHeight="1" x14ac:dyDescent="0.25">
      <c r="A793" s="28"/>
      <c r="B793" s="29"/>
      <c r="C793" s="29"/>
      <c r="D793" s="29"/>
      <c r="E793" s="29"/>
      <c r="F793" s="29"/>
      <c r="G793" s="30"/>
      <c r="H793" s="29"/>
      <c r="J793" s="1"/>
    </row>
    <row r="794" spans="1:10" ht="15.75" customHeight="1" x14ac:dyDescent="0.25">
      <c r="A794" s="28"/>
      <c r="B794" s="29"/>
      <c r="C794" s="29"/>
      <c r="D794" s="29"/>
      <c r="E794" s="29"/>
      <c r="F794" s="29"/>
      <c r="G794" s="30"/>
      <c r="H794" s="29"/>
      <c r="J794" s="1"/>
    </row>
    <row r="795" spans="1:10" ht="15.75" customHeight="1" x14ac:dyDescent="0.25">
      <c r="A795" s="28"/>
      <c r="B795" s="29"/>
      <c r="C795" s="29"/>
      <c r="D795" s="29"/>
      <c r="E795" s="29"/>
      <c r="F795" s="29"/>
      <c r="G795" s="30"/>
      <c r="H795" s="29"/>
      <c r="J795" s="1"/>
    </row>
    <row r="796" spans="1:10" ht="15.75" customHeight="1" x14ac:dyDescent="0.25">
      <c r="A796" s="28"/>
      <c r="B796" s="29"/>
      <c r="C796" s="29"/>
      <c r="D796" s="29"/>
      <c r="E796" s="29"/>
      <c r="F796" s="29"/>
      <c r="G796" s="30"/>
      <c r="H796" s="29"/>
      <c r="J796" s="1"/>
    </row>
    <row r="797" spans="1:10" ht="15.75" customHeight="1" x14ac:dyDescent="0.25">
      <c r="A797" s="28"/>
      <c r="B797" s="29"/>
      <c r="C797" s="29"/>
      <c r="D797" s="29"/>
      <c r="E797" s="29"/>
      <c r="F797" s="29"/>
      <c r="G797" s="30"/>
      <c r="H797" s="29"/>
      <c r="J797" s="1"/>
    </row>
    <row r="798" spans="1:10" ht="15.75" customHeight="1" x14ac:dyDescent="0.25">
      <c r="A798" s="28"/>
      <c r="B798" s="29"/>
      <c r="C798" s="29"/>
      <c r="D798" s="29"/>
      <c r="E798" s="29"/>
      <c r="F798" s="29"/>
      <c r="G798" s="30"/>
      <c r="H798" s="29"/>
      <c r="J798" s="1"/>
    </row>
    <row r="799" spans="1:10" ht="15.75" customHeight="1" x14ac:dyDescent="0.25">
      <c r="A799" s="28"/>
      <c r="B799" s="29"/>
      <c r="C799" s="29"/>
      <c r="D799" s="29"/>
      <c r="E799" s="29"/>
      <c r="F799" s="29"/>
      <c r="G799" s="30"/>
      <c r="H799" s="29"/>
      <c r="J799" s="1"/>
    </row>
    <row r="800" spans="1:10" ht="15.75" customHeight="1" x14ac:dyDescent="0.25">
      <c r="A800" s="28"/>
      <c r="B800" s="29"/>
      <c r="C800" s="29"/>
      <c r="D800" s="29"/>
      <c r="E800" s="29"/>
      <c r="F800" s="29"/>
      <c r="G800" s="30"/>
      <c r="H800" s="29"/>
      <c r="J800" s="1"/>
    </row>
    <row r="801" spans="1:10" ht="15.75" customHeight="1" x14ac:dyDescent="0.25">
      <c r="A801" s="28"/>
      <c r="B801" s="29"/>
      <c r="C801" s="29"/>
      <c r="D801" s="29"/>
      <c r="E801" s="29"/>
      <c r="F801" s="29"/>
      <c r="G801" s="30"/>
      <c r="H801" s="29"/>
      <c r="J801" s="1"/>
    </row>
    <row r="802" spans="1:10" ht="15.75" customHeight="1" x14ac:dyDescent="0.25">
      <c r="A802" s="28"/>
      <c r="B802" s="29"/>
      <c r="C802" s="29"/>
      <c r="D802" s="29"/>
      <c r="E802" s="29"/>
      <c r="F802" s="29"/>
      <c r="G802" s="30"/>
      <c r="H802" s="29"/>
      <c r="J802" s="1"/>
    </row>
    <row r="803" spans="1:10" ht="15.75" customHeight="1" x14ac:dyDescent="0.25">
      <c r="A803" s="28"/>
      <c r="B803" s="29"/>
      <c r="C803" s="29"/>
      <c r="D803" s="29"/>
      <c r="E803" s="29"/>
      <c r="F803" s="29"/>
      <c r="G803" s="30"/>
      <c r="H803" s="29"/>
      <c r="J803" s="1"/>
    </row>
    <row r="804" spans="1:10" ht="15.75" customHeight="1" x14ac:dyDescent="0.25">
      <c r="A804" s="28"/>
      <c r="B804" s="29"/>
      <c r="C804" s="29"/>
      <c r="D804" s="29"/>
      <c r="E804" s="29"/>
      <c r="F804" s="29"/>
      <c r="G804" s="30"/>
      <c r="H804" s="29"/>
      <c r="J804" s="1"/>
    </row>
    <row r="805" spans="1:10" ht="15.75" customHeight="1" x14ac:dyDescent="0.25">
      <c r="A805" s="28"/>
      <c r="B805" s="29"/>
      <c r="C805" s="29"/>
      <c r="D805" s="29"/>
      <c r="E805" s="29"/>
      <c r="F805" s="29"/>
      <c r="G805" s="30"/>
      <c r="H805" s="29"/>
      <c r="J805" s="1"/>
    </row>
    <row r="806" spans="1:10" ht="15.75" customHeight="1" x14ac:dyDescent="0.25">
      <c r="A806" s="28"/>
      <c r="B806" s="29"/>
      <c r="C806" s="29"/>
      <c r="D806" s="29"/>
      <c r="E806" s="29"/>
      <c r="F806" s="29"/>
      <c r="G806" s="30"/>
      <c r="H806" s="29"/>
      <c r="J806" s="1"/>
    </row>
    <row r="807" spans="1:10" ht="15.75" customHeight="1" x14ac:dyDescent="0.25">
      <c r="A807" s="28"/>
      <c r="B807" s="29"/>
      <c r="C807" s="29"/>
      <c r="D807" s="29"/>
      <c r="E807" s="29"/>
      <c r="F807" s="29"/>
      <c r="G807" s="30"/>
      <c r="H807" s="29"/>
      <c r="J807" s="1"/>
    </row>
    <row r="808" spans="1:10" ht="15.75" customHeight="1" x14ac:dyDescent="0.25">
      <c r="A808" s="28"/>
      <c r="B808" s="29"/>
      <c r="C808" s="29"/>
      <c r="D808" s="29"/>
      <c r="E808" s="29"/>
      <c r="F808" s="29"/>
      <c r="G808" s="30"/>
      <c r="H808" s="29"/>
      <c r="J808" s="1"/>
    </row>
    <row r="809" spans="1:10" ht="15.75" customHeight="1" x14ac:dyDescent="0.25">
      <c r="A809" s="28"/>
      <c r="B809" s="29"/>
      <c r="C809" s="29"/>
      <c r="D809" s="29"/>
      <c r="E809" s="29"/>
      <c r="F809" s="29"/>
      <c r="G809" s="30"/>
      <c r="H809" s="29"/>
      <c r="J809" s="1"/>
    </row>
    <row r="810" spans="1:10" ht="15.75" customHeight="1" x14ac:dyDescent="0.25">
      <c r="A810" s="28"/>
      <c r="B810" s="29"/>
      <c r="C810" s="29"/>
      <c r="D810" s="29"/>
      <c r="E810" s="29"/>
      <c r="F810" s="29"/>
      <c r="G810" s="30"/>
      <c r="H810" s="29"/>
      <c r="J810" s="1"/>
    </row>
    <row r="811" spans="1:10" ht="15.75" customHeight="1" x14ac:dyDescent="0.25">
      <c r="A811" s="28"/>
      <c r="B811" s="29"/>
      <c r="C811" s="29"/>
      <c r="D811" s="29"/>
      <c r="E811" s="29"/>
      <c r="F811" s="29"/>
      <c r="G811" s="30"/>
      <c r="H811" s="29"/>
      <c r="J811" s="1"/>
    </row>
    <row r="812" spans="1:10" ht="15.75" customHeight="1" x14ac:dyDescent="0.25">
      <c r="A812" s="28"/>
      <c r="B812" s="29"/>
      <c r="C812" s="29"/>
      <c r="D812" s="29"/>
      <c r="E812" s="29"/>
      <c r="F812" s="29"/>
      <c r="G812" s="30"/>
      <c r="H812" s="29"/>
      <c r="J812" s="1"/>
    </row>
    <row r="813" spans="1:10" ht="15.75" customHeight="1" x14ac:dyDescent="0.25">
      <c r="A813" s="28"/>
      <c r="B813" s="29"/>
      <c r="C813" s="29"/>
      <c r="D813" s="29"/>
      <c r="E813" s="29"/>
      <c r="F813" s="29"/>
      <c r="G813" s="30"/>
      <c r="H813" s="29"/>
      <c r="J813" s="1"/>
    </row>
    <row r="814" spans="1:10" ht="15.75" customHeight="1" x14ac:dyDescent="0.25">
      <c r="A814" s="28"/>
      <c r="B814" s="29"/>
      <c r="C814" s="29"/>
      <c r="D814" s="29"/>
      <c r="E814" s="29"/>
      <c r="F814" s="29"/>
      <c r="G814" s="30"/>
      <c r="H814" s="29"/>
      <c r="J814" s="1"/>
    </row>
    <row r="815" spans="1:10" ht="15.75" customHeight="1" x14ac:dyDescent="0.25">
      <c r="A815" s="28"/>
      <c r="B815" s="29"/>
      <c r="C815" s="29"/>
      <c r="D815" s="29"/>
      <c r="E815" s="29"/>
      <c r="F815" s="29"/>
      <c r="G815" s="30"/>
      <c r="H815" s="29"/>
      <c r="J815" s="1"/>
    </row>
    <row r="816" spans="1:10" ht="15.75" customHeight="1" x14ac:dyDescent="0.25">
      <c r="A816" s="28"/>
      <c r="B816" s="29"/>
      <c r="C816" s="29"/>
      <c r="D816" s="29"/>
      <c r="E816" s="29"/>
      <c r="F816" s="29"/>
      <c r="G816" s="30"/>
      <c r="H816" s="29"/>
      <c r="J816" s="1"/>
    </row>
    <row r="817" spans="1:10" ht="15.75" customHeight="1" x14ac:dyDescent="0.25">
      <c r="A817" s="28"/>
      <c r="B817" s="29"/>
      <c r="C817" s="29"/>
      <c r="D817" s="29"/>
      <c r="E817" s="29"/>
      <c r="F817" s="29"/>
      <c r="G817" s="30"/>
      <c r="H817" s="29"/>
      <c r="J817" s="1"/>
    </row>
    <row r="818" spans="1:10" ht="15.75" customHeight="1" x14ac:dyDescent="0.25">
      <c r="A818" s="28"/>
      <c r="B818" s="29"/>
      <c r="C818" s="29"/>
      <c r="D818" s="29"/>
      <c r="E818" s="29"/>
      <c r="F818" s="29"/>
      <c r="G818" s="30"/>
      <c r="H818" s="29"/>
      <c r="J818" s="1"/>
    </row>
    <row r="819" spans="1:10" ht="15.75" customHeight="1" x14ac:dyDescent="0.25">
      <c r="A819" s="28"/>
      <c r="B819" s="29"/>
      <c r="C819" s="29"/>
      <c r="D819" s="29"/>
      <c r="E819" s="29"/>
      <c r="F819" s="29"/>
      <c r="G819" s="30"/>
      <c r="H819" s="29"/>
      <c r="J819" s="1"/>
    </row>
    <row r="820" spans="1:10" ht="15.75" customHeight="1" x14ac:dyDescent="0.25">
      <c r="A820" s="28"/>
      <c r="B820" s="29"/>
      <c r="C820" s="29"/>
      <c r="D820" s="29"/>
      <c r="E820" s="29"/>
      <c r="F820" s="29"/>
      <c r="G820" s="30"/>
      <c r="H820" s="29"/>
      <c r="J820" s="1"/>
    </row>
    <row r="821" spans="1:10" ht="15.75" customHeight="1" x14ac:dyDescent="0.25">
      <c r="A821" s="28"/>
      <c r="B821" s="29"/>
      <c r="C821" s="29"/>
      <c r="D821" s="29"/>
      <c r="E821" s="29"/>
      <c r="F821" s="29"/>
      <c r="G821" s="30"/>
      <c r="H821" s="29"/>
      <c r="J821" s="1"/>
    </row>
    <row r="822" spans="1:10" ht="15.75" customHeight="1" x14ac:dyDescent="0.25">
      <c r="A822" s="28"/>
      <c r="B822" s="29"/>
      <c r="C822" s="29"/>
      <c r="D822" s="29"/>
      <c r="E822" s="29"/>
      <c r="F822" s="29"/>
      <c r="G822" s="30"/>
      <c r="H822" s="29"/>
      <c r="J822" s="1"/>
    </row>
    <row r="823" spans="1:10" ht="15.75" customHeight="1" x14ac:dyDescent="0.25">
      <c r="A823" s="28"/>
      <c r="B823" s="29"/>
      <c r="C823" s="29"/>
      <c r="D823" s="29"/>
      <c r="E823" s="29"/>
      <c r="F823" s="29"/>
      <c r="G823" s="30"/>
      <c r="H823" s="29"/>
      <c r="J823" s="1"/>
    </row>
    <row r="824" spans="1:10" ht="15.75" customHeight="1" x14ac:dyDescent="0.25">
      <c r="A824" s="28"/>
      <c r="B824" s="29"/>
      <c r="C824" s="29"/>
      <c r="D824" s="29"/>
      <c r="E824" s="29"/>
      <c r="F824" s="29"/>
      <c r="G824" s="30"/>
      <c r="H824" s="29"/>
      <c r="J824" s="1"/>
    </row>
    <row r="825" spans="1:10" ht="15.75" customHeight="1" x14ac:dyDescent="0.25">
      <c r="A825" s="28"/>
      <c r="B825" s="29"/>
      <c r="C825" s="29"/>
      <c r="D825" s="29"/>
      <c r="E825" s="29"/>
      <c r="F825" s="29"/>
      <c r="G825" s="30"/>
      <c r="H825" s="29"/>
      <c r="J825" s="1"/>
    </row>
    <row r="826" spans="1:10" ht="15.75" customHeight="1" x14ac:dyDescent="0.25">
      <c r="A826" s="28"/>
      <c r="B826" s="29"/>
      <c r="C826" s="29"/>
      <c r="D826" s="29"/>
      <c r="E826" s="29"/>
      <c r="F826" s="29"/>
      <c r="G826" s="30"/>
      <c r="H826" s="29"/>
      <c r="J826" s="1"/>
    </row>
    <row r="827" spans="1:10" ht="15.75" customHeight="1" x14ac:dyDescent="0.25">
      <c r="A827" s="28"/>
      <c r="B827" s="29"/>
      <c r="C827" s="29"/>
      <c r="D827" s="29"/>
      <c r="E827" s="29"/>
      <c r="F827" s="29"/>
      <c r="G827" s="30"/>
      <c r="H827" s="29"/>
      <c r="J827" s="1"/>
    </row>
    <row r="828" spans="1:10" ht="15.75" customHeight="1" x14ac:dyDescent="0.25">
      <c r="A828" s="28"/>
      <c r="B828" s="29"/>
      <c r="C828" s="29"/>
      <c r="D828" s="29"/>
      <c r="E828" s="29"/>
      <c r="F828" s="29"/>
      <c r="G828" s="30"/>
      <c r="H828" s="29"/>
      <c r="J828" s="1"/>
    </row>
    <row r="829" spans="1:10" ht="15.75" customHeight="1" x14ac:dyDescent="0.25">
      <c r="A829" s="28"/>
      <c r="B829" s="29"/>
      <c r="C829" s="29"/>
      <c r="D829" s="29"/>
      <c r="E829" s="29"/>
      <c r="F829" s="29"/>
      <c r="G829" s="30"/>
      <c r="H829" s="29"/>
      <c r="J829" s="1"/>
    </row>
    <row r="830" spans="1:10" ht="15.75" customHeight="1" x14ac:dyDescent="0.25">
      <c r="A830" s="28"/>
      <c r="B830" s="29"/>
      <c r="C830" s="29"/>
      <c r="D830" s="29"/>
      <c r="E830" s="29"/>
      <c r="F830" s="29"/>
      <c r="G830" s="30"/>
      <c r="H830" s="29"/>
      <c r="J830" s="1"/>
    </row>
    <row r="831" spans="1:10" ht="15.75" customHeight="1" x14ac:dyDescent="0.25">
      <c r="A831" s="28"/>
      <c r="B831" s="29"/>
      <c r="C831" s="29"/>
      <c r="D831" s="29"/>
      <c r="E831" s="29"/>
      <c r="F831" s="29"/>
      <c r="G831" s="30"/>
      <c r="H831" s="29"/>
      <c r="J831" s="1"/>
    </row>
    <row r="832" spans="1:10" ht="15.75" customHeight="1" x14ac:dyDescent="0.25">
      <c r="A832" s="28"/>
      <c r="B832" s="29"/>
      <c r="C832" s="29"/>
      <c r="D832" s="29"/>
      <c r="E832" s="29"/>
      <c r="F832" s="29"/>
      <c r="G832" s="30"/>
      <c r="H832" s="29"/>
      <c r="J832" s="1"/>
    </row>
    <row r="833" spans="1:10" ht="15.75" customHeight="1" x14ac:dyDescent="0.25">
      <c r="A833" s="28"/>
      <c r="B833" s="29"/>
      <c r="C833" s="29"/>
      <c r="D833" s="29"/>
      <c r="E833" s="29"/>
      <c r="F833" s="29"/>
      <c r="G833" s="30"/>
      <c r="H833" s="29"/>
      <c r="J833" s="1"/>
    </row>
    <row r="834" spans="1:10" ht="15.75" customHeight="1" x14ac:dyDescent="0.25">
      <c r="A834" s="28"/>
      <c r="B834" s="29"/>
      <c r="C834" s="29"/>
      <c r="D834" s="29"/>
      <c r="E834" s="29"/>
      <c r="F834" s="29"/>
      <c r="G834" s="30"/>
      <c r="H834" s="29"/>
      <c r="J834" s="1"/>
    </row>
    <row r="835" spans="1:10" ht="15.75" customHeight="1" x14ac:dyDescent="0.25">
      <c r="A835" s="28"/>
      <c r="B835" s="29"/>
      <c r="C835" s="29"/>
      <c r="D835" s="29"/>
      <c r="E835" s="29"/>
      <c r="F835" s="29"/>
      <c r="G835" s="30"/>
      <c r="H835" s="29"/>
      <c r="J835" s="1"/>
    </row>
    <row r="836" spans="1:10" ht="15.75" customHeight="1" x14ac:dyDescent="0.25">
      <c r="A836" s="28"/>
      <c r="B836" s="29"/>
      <c r="C836" s="29"/>
      <c r="D836" s="29"/>
      <c r="E836" s="29"/>
      <c r="F836" s="29"/>
      <c r="G836" s="30"/>
      <c r="H836" s="29"/>
      <c r="J836" s="1"/>
    </row>
    <row r="837" spans="1:10" ht="15.75" customHeight="1" x14ac:dyDescent="0.25">
      <c r="A837" s="28"/>
      <c r="B837" s="29"/>
      <c r="C837" s="29"/>
      <c r="D837" s="29"/>
      <c r="E837" s="29"/>
      <c r="F837" s="29"/>
      <c r="G837" s="30"/>
      <c r="H837" s="29"/>
      <c r="J837" s="1"/>
    </row>
    <row r="838" spans="1:10" ht="15.75" customHeight="1" x14ac:dyDescent="0.25">
      <c r="A838" s="28"/>
      <c r="B838" s="29"/>
      <c r="C838" s="29"/>
      <c r="D838" s="29"/>
      <c r="E838" s="29"/>
      <c r="F838" s="29"/>
      <c r="G838" s="30"/>
      <c r="H838" s="29"/>
      <c r="J838" s="1"/>
    </row>
    <row r="839" spans="1:10" ht="15.75" customHeight="1" x14ac:dyDescent="0.25">
      <c r="A839" s="28"/>
      <c r="B839" s="29"/>
      <c r="C839" s="29"/>
      <c r="D839" s="29"/>
      <c r="E839" s="29"/>
      <c r="F839" s="29"/>
      <c r="G839" s="30"/>
      <c r="H839" s="29"/>
      <c r="J839" s="1"/>
    </row>
    <row r="840" spans="1:10" ht="15.75" customHeight="1" x14ac:dyDescent="0.25">
      <c r="A840" s="28"/>
      <c r="B840" s="29"/>
      <c r="C840" s="29"/>
      <c r="D840" s="29"/>
      <c r="E840" s="29"/>
      <c r="F840" s="29"/>
      <c r="G840" s="30"/>
      <c r="H840" s="29"/>
      <c r="J840" s="1"/>
    </row>
    <row r="841" spans="1:10" ht="15.75" customHeight="1" x14ac:dyDescent="0.25">
      <c r="A841" s="28"/>
      <c r="B841" s="29"/>
      <c r="C841" s="29"/>
      <c r="D841" s="29"/>
      <c r="E841" s="29"/>
      <c r="F841" s="29"/>
      <c r="G841" s="30"/>
      <c r="H841" s="29"/>
      <c r="J841" s="1"/>
    </row>
    <row r="842" spans="1:10" ht="15.75" customHeight="1" x14ac:dyDescent="0.25">
      <c r="A842" s="28"/>
      <c r="B842" s="29"/>
      <c r="C842" s="29"/>
      <c r="D842" s="29"/>
      <c r="E842" s="29"/>
      <c r="F842" s="29"/>
      <c r="G842" s="30"/>
      <c r="H842" s="29"/>
      <c r="J842" s="1"/>
    </row>
    <row r="843" spans="1:10" ht="15.75" customHeight="1" x14ac:dyDescent="0.25">
      <c r="A843" s="28"/>
      <c r="B843" s="29"/>
      <c r="C843" s="29"/>
      <c r="D843" s="29"/>
      <c r="E843" s="29"/>
      <c r="F843" s="29"/>
      <c r="G843" s="30"/>
      <c r="H843" s="29"/>
      <c r="J843" s="1"/>
    </row>
    <row r="844" spans="1:10" ht="15.75" customHeight="1" x14ac:dyDescent="0.25">
      <c r="A844" s="28"/>
      <c r="B844" s="29"/>
      <c r="C844" s="29"/>
      <c r="D844" s="29"/>
      <c r="E844" s="29"/>
      <c r="F844" s="29"/>
      <c r="G844" s="30"/>
      <c r="H844" s="29"/>
      <c r="J844" s="1"/>
    </row>
    <row r="845" spans="1:10" ht="15.75" customHeight="1" x14ac:dyDescent="0.25">
      <c r="A845" s="28"/>
      <c r="B845" s="29"/>
      <c r="C845" s="29"/>
      <c r="D845" s="29"/>
      <c r="E845" s="29"/>
      <c r="F845" s="29"/>
      <c r="G845" s="30"/>
      <c r="H845" s="29"/>
      <c r="J845" s="1"/>
    </row>
    <row r="846" spans="1:10" ht="15.75" customHeight="1" x14ac:dyDescent="0.25">
      <c r="A846" s="28"/>
      <c r="B846" s="29"/>
      <c r="C846" s="29"/>
      <c r="D846" s="29"/>
      <c r="E846" s="29"/>
      <c r="F846" s="29"/>
      <c r="G846" s="30"/>
      <c r="H846" s="29"/>
      <c r="J846" s="1"/>
    </row>
    <row r="847" spans="1:10" ht="15.75" customHeight="1" x14ac:dyDescent="0.25">
      <c r="A847" s="28"/>
      <c r="B847" s="29"/>
      <c r="C847" s="29"/>
      <c r="D847" s="29"/>
      <c r="E847" s="29"/>
      <c r="F847" s="29"/>
      <c r="G847" s="30"/>
      <c r="H847" s="29"/>
      <c r="J847" s="1"/>
    </row>
    <row r="848" spans="1:10" ht="15.75" customHeight="1" x14ac:dyDescent="0.25">
      <c r="A848" s="28"/>
      <c r="B848" s="29"/>
      <c r="C848" s="29"/>
      <c r="D848" s="29"/>
      <c r="E848" s="29"/>
      <c r="F848" s="29"/>
      <c r="G848" s="30"/>
      <c r="H848" s="29"/>
      <c r="J848" s="1"/>
    </row>
    <row r="849" spans="1:10" ht="15.75" customHeight="1" x14ac:dyDescent="0.25">
      <c r="A849" s="28"/>
      <c r="B849" s="29"/>
      <c r="C849" s="29"/>
      <c r="D849" s="29"/>
      <c r="E849" s="29"/>
      <c r="F849" s="29"/>
      <c r="G849" s="30"/>
      <c r="H849" s="29"/>
      <c r="J849" s="1"/>
    </row>
    <row r="850" spans="1:10" ht="15.75" customHeight="1" x14ac:dyDescent="0.25">
      <c r="A850" s="28"/>
      <c r="B850" s="29"/>
      <c r="C850" s="29"/>
      <c r="D850" s="29"/>
      <c r="E850" s="29"/>
      <c r="F850" s="29"/>
      <c r="G850" s="30"/>
      <c r="H850" s="29"/>
      <c r="J850" s="1"/>
    </row>
    <row r="851" spans="1:10" ht="15.75" customHeight="1" x14ac:dyDescent="0.25">
      <c r="A851" s="28"/>
      <c r="B851" s="29"/>
      <c r="C851" s="29"/>
      <c r="D851" s="29"/>
      <c r="E851" s="29"/>
      <c r="F851" s="29"/>
      <c r="G851" s="30"/>
      <c r="H851" s="29"/>
      <c r="J851" s="1"/>
    </row>
    <row r="852" spans="1:10" ht="15.75" customHeight="1" x14ac:dyDescent="0.25">
      <c r="A852" s="28"/>
      <c r="B852" s="29"/>
      <c r="C852" s="29"/>
      <c r="D852" s="29"/>
      <c r="E852" s="29"/>
      <c r="F852" s="29"/>
      <c r="G852" s="30"/>
      <c r="H852" s="29"/>
      <c r="J852" s="1"/>
    </row>
    <row r="853" spans="1:10" ht="15.75" customHeight="1" x14ac:dyDescent="0.25">
      <c r="A853" s="28"/>
      <c r="B853" s="29"/>
      <c r="C853" s="29"/>
      <c r="D853" s="29"/>
      <c r="E853" s="29"/>
      <c r="F853" s="29"/>
      <c r="G853" s="30"/>
      <c r="H853" s="29"/>
      <c r="J853" s="1"/>
    </row>
    <row r="854" spans="1:10" ht="15.75" customHeight="1" x14ac:dyDescent="0.25">
      <c r="A854" s="28"/>
      <c r="B854" s="29"/>
      <c r="C854" s="29"/>
      <c r="D854" s="29"/>
      <c r="E854" s="29"/>
      <c r="F854" s="29"/>
      <c r="G854" s="30"/>
      <c r="H854" s="29"/>
      <c r="J854" s="1"/>
    </row>
    <row r="855" spans="1:10" ht="15.75" customHeight="1" x14ac:dyDescent="0.25">
      <c r="A855" s="28"/>
      <c r="B855" s="29"/>
      <c r="C855" s="29"/>
      <c r="D855" s="29"/>
      <c r="E855" s="29"/>
      <c r="F855" s="29"/>
      <c r="G855" s="30"/>
      <c r="H855" s="29"/>
      <c r="J855" s="1"/>
    </row>
    <row r="856" spans="1:10" ht="15.75" customHeight="1" x14ac:dyDescent="0.25">
      <c r="A856" s="28"/>
      <c r="B856" s="29"/>
      <c r="C856" s="29"/>
      <c r="D856" s="29"/>
      <c r="E856" s="29"/>
      <c r="F856" s="29"/>
      <c r="G856" s="30"/>
      <c r="H856" s="29"/>
      <c r="J856" s="1"/>
    </row>
    <row r="857" spans="1:10" ht="15.75" customHeight="1" x14ac:dyDescent="0.25">
      <c r="A857" s="28"/>
      <c r="B857" s="29"/>
      <c r="C857" s="29"/>
      <c r="D857" s="29"/>
      <c r="E857" s="29"/>
      <c r="F857" s="29"/>
      <c r="G857" s="30"/>
      <c r="H857" s="29"/>
      <c r="J857" s="1"/>
    </row>
    <row r="858" spans="1:10" ht="15.75" customHeight="1" x14ac:dyDescent="0.25">
      <c r="A858" s="28"/>
      <c r="B858" s="29"/>
      <c r="C858" s="29"/>
      <c r="D858" s="29"/>
      <c r="E858" s="29"/>
      <c r="F858" s="29"/>
      <c r="G858" s="30"/>
      <c r="H858" s="29"/>
      <c r="J858" s="1"/>
    </row>
    <row r="859" spans="1:10" ht="15.75" customHeight="1" x14ac:dyDescent="0.25">
      <c r="A859" s="28"/>
      <c r="B859" s="29"/>
      <c r="C859" s="29"/>
      <c r="D859" s="29"/>
      <c r="E859" s="29"/>
      <c r="F859" s="29"/>
      <c r="G859" s="30"/>
      <c r="H859" s="29"/>
      <c r="J859" s="1"/>
    </row>
    <row r="860" spans="1:10" ht="15.75" customHeight="1" x14ac:dyDescent="0.25">
      <c r="A860" s="28"/>
      <c r="B860" s="29"/>
      <c r="C860" s="29"/>
      <c r="D860" s="29"/>
      <c r="E860" s="29"/>
      <c r="F860" s="29"/>
      <c r="G860" s="30"/>
      <c r="H860" s="29"/>
      <c r="J860" s="1"/>
    </row>
    <row r="861" spans="1:10" ht="15.75" customHeight="1" x14ac:dyDescent="0.25">
      <c r="A861" s="28"/>
      <c r="B861" s="29"/>
      <c r="C861" s="29"/>
      <c r="D861" s="29"/>
      <c r="E861" s="29"/>
      <c r="F861" s="29"/>
      <c r="G861" s="30"/>
      <c r="H861" s="29"/>
      <c r="J861" s="1"/>
    </row>
    <row r="862" spans="1:10" ht="15.75" customHeight="1" x14ac:dyDescent="0.25">
      <c r="A862" s="28"/>
      <c r="B862" s="29"/>
      <c r="C862" s="29"/>
      <c r="D862" s="29"/>
      <c r="E862" s="29"/>
      <c r="F862" s="29"/>
      <c r="G862" s="30"/>
      <c r="H862" s="29"/>
      <c r="J862" s="1"/>
    </row>
    <row r="863" spans="1:10" ht="15.75" customHeight="1" x14ac:dyDescent="0.25">
      <c r="A863" s="28"/>
      <c r="B863" s="29"/>
      <c r="C863" s="29"/>
      <c r="D863" s="29"/>
      <c r="E863" s="29"/>
      <c r="F863" s="29"/>
      <c r="G863" s="30"/>
      <c r="H863" s="29"/>
      <c r="J863" s="1"/>
    </row>
    <row r="864" spans="1:10" ht="15.75" customHeight="1" x14ac:dyDescent="0.25">
      <c r="A864" s="28"/>
      <c r="B864" s="29"/>
      <c r="C864" s="29"/>
      <c r="D864" s="29"/>
      <c r="E864" s="29"/>
      <c r="F864" s="29"/>
      <c r="G864" s="30"/>
      <c r="H864" s="29"/>
      <c r="J864" s="1"/>
    </row>
    <row r="865" spans="1:10" ht="15.75" customHeight="1" x14ac:dyDescent="0.25">
      <c r="A865" s="28"/>
      <c r="B865" s="29"/>
      <c r="C865" s="29"/>
      <c r="D865" s="29"/>
      <c r="E865" s="29"/>
      <c r="F865" s="29"/>
      <c r="G865" s="30"/>
      <c r="H865" s="29"/>
      <c r="J865" s="1"/>
    </row>
    <row r="866" spans="1:10" ht="15.75" customHeight="1" x14ac:dyDescent="0.25">
      <c r="A866" s="28"/>
      <c r="B866" s="29"/>
      <c r="C866" s="29"/>
      <c r="D866" s="29"/>
      <c r="E866" s="29"/>
      <c r="F866" s="29"/>
      <c r="G866" s="30"/>
      <c r="H866" s="29"/>
      <c r="J866" s="1"/>
    </row>
    <row r="867" spans="1:10" ht="15.75" customHeight="1" x14ac:dyDescent="0.25">
      <c r="A867" s="28"/>
      <c r="B867" s="29"/>
      <c r="C867" s="29"/>
      <c r="D867" s="29"/>
      <c r="E867" s="29"/>
      <c r="F867" s="29"/>
      <c r="G867" s="30"/>
      <c r="H867" s="29"/>
      <c r="J867" s="1"/>
    </row>
    <row r="868" spans="1:10" ht="15.75" customHeight="1" x14ac:dyDescent="0.25">
      <c r="A868" s="28"/>
      <c r="B868" s="29"/>
      <c r="C868" s="29"/>
      <c r="D868" s="29"/>
      <c r="E868" s="29"/>
      <c r="F868" s="29"/>
      <c r="G868" s="30"/>
      <c r="H868" s="29"/>
      <c r="J868" s="1"/>
    </row>
    <row r="869" spans="1:10" ht="15.75" customHeight="1" x14ac:dyDescent="0.25">
      <c r="A869" s="28"/>
      <c r="B869" s="29"/>
      <c r="C869" s="29"/>
      <c r="D869" s="29"/>
      <c r="E869" s="29"/>
      <c r="F869" s="29"/>
      <c r="G869" s="30"/>
      <c r="H869" s="29"/>
      <c r="J869" s="1"/>
    </row>
    <row r="870" spans="1:10" ht="15.75" customHeight="1" x14ac:dyDescent="0.25">
      <c r="A870" s="28"/>
      <c r="B870" s="29"/>
      <c r="C870" s="29"/>
      <c r="D870" s="29"/>
      <c r="E870" s="29"/>
      <c r="F870" s="29"/>
      <c r="G870" s="30"/>
      <c r="H870" s="29"/>
      <c r="J870" s="1"/>
    </row>
    <row r="871" spans="1:10" ht="15.75" customHeight="1" x14ac:dyDescent="0.25">
      <c r="A871" s="28"/>
      <c r="B871" s="29"/>
      <c r="C871" s="29"/>
      <c r="D871" s="29"/>
      <c r="E871" s="29"/>
      <c r="F871" s="29"/>
      <c r="G871" s="30"/>
      <c r="H871" s="29"/>
      <c r="J871" s="1"/>
    </row>
    <row r="872" spans="1:10" ht="15.75" customHeight="1" x14ac:dyDescent="0.25">
      <c r="A872" s="28"/>
      <c r="B872" s="29"/>
      <c r="C872" s="29"/>
      <c r="D872" s="29"/>
      <c r="E872" s="29"/>
      <c r="F872" s="29"/>
      <c r="G872" s="30"/>
      <c r="H872" s="29"/>
      <c r="J872" s="1"/>
    </row>
    <row r="873" spans="1:10" ht="15.75" customHeight="1" x14ac:dyDescent="0.25">
      <c r="A873" s="28"/>
      <c r="B873" s="29"/>
      <c r="C873" s="29"/>
      <c r="D873" s="29"/>
      <c r="E873" s="29"/>
      <c r="F873" s="29"/>
      <c r="G873" s="30"/>
      <c r="H873" s="29"/>
      <c r="J873" s="1"/>
    </row>
    <row r="874" spans="1:10" ht="15.75" customHeight="1" x14ac:dyDescent="0.25">
      <c r="A874" s="28"/>
      <c r="B874" s="29"/>
      <c r="C874" s="29"/>
      <c r="D874" s="29"/>
      <c r="E874" s="29"/>
      <c r="F874" s="29"/>
      <c r="G874" s="30"/>
      <c r="H874" s="29"/>
      <c r="J874" s="1"/>
    </row>
    <row r="875" spans="1:10" ht="15.75" customHeight="1" x14ac:dyDescent="0.25">
      <c r="A875" s="28"/>
      <c r="B875" s="29"/>
      <c r="C875" s="29"/>
      <c r="D875" s="29"/>
      <c r="E875" s="29"/>
      <c r="F875" s="29"/>
      <c r="G875" s="30"/>
      <c r="H875" s="29"/>
      <c r="J875" s="1"/>
    </row>
    <row r="876" spans="1:10" ht="15.75" customHeight="1" x14ac:dyDescent="0.25">
      <c r="A876" s="28"/>
      <c r="B876" s="29"/>
      <c r="C876" s="29"/>
      <c r="D876" s="29"/>
      <c r="E876" s="29"/>
      <c r="F876" s="29"/>
      <c r="G876" s="30"/>
      <c r="H876" s="29"/>
      <c r="J876" s="1"/>
    </row>
    <row r="877" spans="1:10" ht="15.75" customHeight="1" x14ac:dyDescent="0.25">
      <c r="A877" s="28"/>
      <c r="B877" s="29"/>
      <c r="C877" s="29"/>
      <c r="D877" s="29"/>
      <c r="E877" s="29"/>
      <c r="F877" s="29"/>
      <c r="G877" s="30"/>
      <c r="H877" s="29"/>
      <c r="J877" s="1"/>
    </row>
    <row r="878" spans="1:10" ht="15.75" customHeight="1" x14ac:dyDescent="0.25">
      <c r="A878" s="28"/>
      <c r="B878" s="29"/>
      <c r="C878" s="29"/>
      <c r="D878" s="29"/>
      <c r="E878" s="29"/>
      <c r="F878" s="29"/>
      <c r="G878" s="30"/>
      <c r="H878" s="29"/>
      <c r="J878" s="1"/>
    </row>
    <row r="879" spans="1:10" ht="15.75" customHeight="1" x14ac:dyDescent="0.25">
      <c r="A879" s="28"/>
      <c r="B879" s="29"/>
      <c r="C879" s="29"/>
      <c r="D879" s="29"/>
      <c r="E879" s="29"/>
      <c r="F879" s="29"/>
      <c r="G879" s="30"/>
      <c r="H879" s="29"/>
      <c r="J879" s="1"/>
    </row>
    <row r="880" spans="1:10" ht="15.75" customHeight="1" x14ac:dyDescent="0.25">
      <c r="A880" s="28"/>
      <c r="B880" s="29"/>
      <c r="C880" s="29"/>
      <c r="D880" s="29"/>
      <c r="E880" s="29"/>
      <c r="F880" s="29"/>
      <c r="G880" s="30"/>
      <c r="H880" s="29"/>
      <c r="J880" s="1"/>
    </row>
    <row r="881" spans="1:10" ht="15.75" customHeight="1" x14ac:dyDescent="0.25">
      <c r="A881" s="28"/>
      <c r="B881" s="29"/>
      <c r="C881" s="29"/>
      <c r="D881" s="29"/>
      <c r="E881" s="29"/>
      <c r="F881" s="29"/>
      <c r="G881" s="30"/>
      <c r="H881" s="29"/>
      <c r="J881" s="1"/>
    </row>
    <row r="882" spans="1:10" ht="15.75" customHeight="1" x14ac:dyDescent="0.25">
      <c r="A882" s="28"/>
      <c r="B882" s="29"/>
      <c r="C882" s="29"/>
      <c r="D882" s="29"/>
      <c r="E882" s="29"/>
      <c r="F882" s="29"/>
      <c r="G882" s="30"/>
      <c r="H882" s="29"/>
      <c r="J882" s="1"/>
    </row>
    <row r="883" spans="1:10" ht="15.75" customHeight="1" x14ac:dyDescent="0.25">
      <c r="A883" s="28"/>
      <c r="B883" s="29"/>
      <c r="C883" s="29"/>
      <c r="D883" s="29"/>
      <c r="E883" s="29"/>
      <c r="F883" s="29"/>
      <c r="G883" s="30"/>
      <c r="H883" s="29"/>
      <c r="J883" s="1"/>
    </row>
    <row r="884" spans="1:10" ht="15.75" customHeight="1" x14ac:dyDescent="0.25">
      <c r="A884" s="28"/>
      <c r="B884" s="29"/>
      <c r="C884" s="29"/>
      <c r="D884" s="29"/>
      <c r="E884" s="29"/>
      <c r="F884" s="29"/>
      <c r="G884" s="30"/>
      <c r="H884" s="29"/>
      <c r="J884" s="1"/>
    </row>
    <row r="885" spans="1:10" ht="15.75" customHeight="1" x14ac:dyDescent="0.25">
      <c r="A885" s="28"/>
      <c r="B885" s="29"/>
      <c r="C885" s="29"/>
      <c r="D885" s="29"/>
      <c r="E885" s="29"/>
      <c r="F885" s="29"/>
      <c r="G885" s="30"/>
      <c r="H885" s="29"/>
      <c r="J885" s="1"/>
    </row>
    <row r="886" spans="1:10" ht="15.75" customHeight="1" x14ac:dyDescent="0.25">
      <c r="A886" s="28"/>
      <c r="B886" s="29"/>
      <c r="C886" s="29"/>
      <c r="D886" s="29"/>
      <c r="E886" s="29"/>
      <c r="F886" s="29"/>
      <c r="G886" s="30"/>
      <c r="H886" s="29"/>
      <c r="J886" s="1"/>
    </row>
    <row r="887" spans="1:10" ht="15.75" customHeight="1" x14ac:dyDescent="0.25">
      <c r="A887" s="28"/>
      <c r="B887" s="29"/>
      <c r="C887" s="29"/>
      <c r="D887" s="29"/>
      <c r="E887" s="29"/>
      <c r="F887" s="29"/>
      <c r="G887" s="30"/>
      <c r="H887" s="29"/>
      <c r="J887" s="1"/>
    </row>
    <row r="888" spans="1:10" ht="15.75" customHeight="1" x14ac:dyDescent="0.25">
      <c r="A888" s="28"/>
      <c r="B888" s="29"/>
      <c r="C888" s="29"/>
      <c r="D888" s="29"/>
      <c r="E888" s="29"/>
      <c r="F888" s="29"/>
      <c r="G888" s="30"/>
      <c r="H888" s="29"/>
      <c r="J888" s="1"/>
    </row>
    <row r="889" spans="1:10" ht="15.75" customHeight="1" x14ac:dyDescent="0.25">
      <c r="A889" s="28"/>
      <c r="B889" s="29"/>
      <c r="C889" s="29"/>
      <c r="D889" s="29"/>
      <c r="E889" s="29"/>
      <c r="F889" s="29"/>
      <c r="G889" s="30"/>
      <c r="H889" s="29"/>
      <c r="J889" s="1"/>
    </row>
    <row r="890" spans="1:10" ht="15.75" customHeight="1" x14ac:dyDescent="0.25">
      <c r="A890" s="28"/>
      <c r="B890" s="29"/>
      <c r="C890" s="29"/>
      <c r="D890" s="29"/>
      <c r="E890" s="29"/>
      <c r="F890" s="29"/>
      <c r="G890" s="30"/>
      <c r="H890" s="29"/>
      <c r="J890" s="1"/>
    </row>
    <row r="891" spans="1:10" ht="15.75" customHeight="1" x14ac:dyDescent="0.25">
      <c r="A891" s="28"/>
      <c r="B891" s="29"/>
      <c r="C891" s="29"/>
      <c r="D891" s="29"/>
      <c r="E891" s="29"/>
      <c r="F891" s="29"/>
      <c r="G891" s="30"/>
      <c r="H891" s="29"/>
      <c r="J891" s="1"/>
    </row>
    <row r="892" spans="1:10" ht="15.75" customHeight="1" x14ac:dyDescent="0.25">
      <c r="A892" s="28"/>
      <c r="B892" s="29"/>
      <c r="C892" s="29"/>
      <c r="D892" s="29"/>
      <c r="E892" s="29"/>
      <c r="F892" s="29"/>
      <c r="G892" s="30"/>
      <c r="H892" s="29"/>
      <c r="J892" s="1"/>
    </row>
    <row r="893" spans="1:10" ht="15.75" customHeight="1" x14ac:dyDescent="0.25">
      <c r="A893" s="28"/>
      <c r="B893" s="29"/>
      <c r="C893" s="29"/>
      <c r="D893" s="29"/>
      <c r="E893" s="29"/>
      <c r="F893" s="29"/>
      <c r="G893" s="30"/>
      <c r="H893" s="29"/>
      <c r="J893" s="1"/>
    </row>
    <row r="894" spans="1:10" ht="15.75" customHeight="1" x14ac:dyDescent="0.25">
      <c r="A894" s="28"/>
      <c r="B894" s="29"/>
      <c r="C894" s="29"/>
      <c r="D894" s="29"/>
      <c r="E894" s="29"/>
      <c r="F894" s="29"/>
      <c r="G894" s="30"/>
      <c r="H894" s="29"/>
      <c r="J894" s="1"/>
    </row>
    <row r="895" spans="1:10" ht="15.75" customHeight="1" x14ac:dyDescent="0.25">
      <c r="A895" s="28"/>
      <c r="B895" s="29"/>
      <c r="C895" s="29"/>
      <c r="D895" s="29"/>
      <c r="E895" s="29"/>
      <c r="F895" s="29"/>
      <c r="G895" s="30"/>
      <c r="H895" s="29"/>
      <c r="J895" s="1"/>
    </row>
    <row r="896" spans="1:10" ht="15.75" customHeight="1" x14ac:dyDescent="0.25">
      <c r="A896" s="28"/>
      <c r="B896" s="29"/>
      <c r="C896" s="29"/>
      <c r="D896" s="29"/>
      <c r="E896" s="29"/>
      <c r="F896" s="29"/>
      <c r="G896" s="30"/>
      <c r="H896" s="29"/>
      <c r="J896" s="1"/>
    </row>
    <row r="897" spans="1:10" ht="15.75" customHeight="1" x14ac:dyDescent="0.25">
      <c r="A897" s="28"/>
      <c r="B897" s="29"/>
      <c r="C897" s="29"/>
      <c r="D897" s="29"/>
      <c r="E897" s="29"/>
      <c r="F897" s="29"/>
      <c r="G897" s="30"/>
      <c r="H897" s="29"/>
      <c r="J897" s="1"/>
    </row>
    <row r="898" spans="1:10" ht="15.75" customHeight="1" x14ac:dyDescent="0.25">
      <c r="A898" s="28"/>
      <c r="B898" s="29"/>
      <c r="C898" s="29"/>
      <c r="D898" s="29"/>
      <c r="E898" s="29"/>
      <c r="F898" s="29"/>
      <c r="G898" s="30"/>
      <c r="H898" s="29"/>
      <c r="J898" s="1"/>
    </row>
    <row r="899" spans="1:10" ht="15.75" customHeight="1" x14ac:dyDescent="0.25">
      <c r="A899" s="28"/>
      <c r="B899" s="29"/>
      <c r="C899" s="29"/>
      <c r="D899" s="29"/>
      <c r="E899" s="29"/>
      <c r="F899" s="29"/>
      <c r="G899" s="30"/>
      <c r="H899" s="29"/>
      <c r="J899" s="1"/>
    </row>
    <row r="900" spans="1:10" ht="15.75" customHeight="1" x14ac:dyDescent="0.25">
      <c r="A900" s="28"/>
      <c r="B900" s="29"/>
      <c r="C900" s="29"/>
      <c r="D900" s="29"/>
      <c r="E900" s="29"/>
      <c r="F900" s="29"/>
      <c r="G900" s="30"/>
      <c r="H900" s="29"/>
      <c r="J900" s="1"/>
    </row>
    <row r="901" spans="1:10" ht="15.75" customHeight="1" x14ac:dyDescent="0.25">
      <c r="A901" s="28"/>
      <c r="B901" s="29"/>
      <c r="C901" s="29"/>
      <c r="D901" s="29"/>
      <c r="E901" s="29"/>
      <c r="F901" s="29"/>
      <c r="G901" s="30"/>
      <c r="H901" s="29"/>
      <c r="J901" s="1"/>
    </row>
    <row r="902" spans="1:10" ht="15.75" customHeight="1" x14ac:dyDescent="0.25">
      <c r="A902" s="28"/>
      <c r="B902" s="29"/>
      <c r="C902" s="29"/>
      <c r="D902" s="29"/>
      <c r="E902" s="29"/>
      <c r="F902" s="29"/>
      <c r="G902" s="30"/>
      <c r="H902" s="29"/>
      <c r="J902" s="1"/>
    </row>
    <row r="903" spans="1:10" ht="15.75" customHeight="1" x14ac:dyDescent="0.25">
      <c r="A903" s="28"/>
      <c r="B903" s="29"/>
      <c r="C903" s="29"/>
      <c r="D903" s="29"/>
      <c r="E903" s="29"/>
      <c r="F903" s="29"/>
      <c r="G903" s="30"/>
      <c r="H903" s="29"/>
      <c r="J903" s="1"/>
    </row>
    <row r="904" spans="1:10" ht="15.75" customHeight="1" x14ac:dyDescent="0.25">
      <c r="A904" s="28"/>
      <c r="B904" s="29"/>
      <c r="C904" s="29"/>
      <c r="D904" s="29"/>
      <c r="E904" s="29"/>
      <c r="F904" s="29"/>
      <c r="G904" s="30"/>
      <c r="H904" s="29"/>
      <c r="J904" s="1"/>
    </row>
    <row r="905" spans="1:10" ht="15.75" customHeight="1" x14ac:dyDescent="0.25">
      <c r="A905" s="28"/>
      <c r="B905" s="29"/>
      <c r="C905" s="29"/>
      <c r="D905" s="29"/>
      <c r="E905" s="29"/>
      <c r="F905" s="29"/>
      <c r="G905" s="30"/>
      <c r="H905" s="29"/>
      <c r="J905" s="1"/>
    </row>
    <row r="906" spans="1:10" ht="15.75" customHeight="1" x14ac:dyDescent="0.25">
      <c r="A906" s="28"/>
      <c r="B906" s="29"/>
      <c r="C906" s="29"/>
      <c r="D906" s="29"/>
      <c r="E906" s="29"/>
      <c r="F906" s="29"/>
      <c r="G906" s="30"/>
      <c r="H906" s="29"/>
      <c r="J906" s="1"/>
    </row>
    <row r="907" spans="1:10" ht="15.75" customHeight="1" x14ac:dyDescent="0.25">
      <c r="A907" s="28"/>
      <c r="B907" s="29"/>
      <c r="C907" s="29"/>
      <c r="D907" s="29"/>
      <c r="E907" s="29"/>
      <c r="F907" s="29"/>
      <c r="G907" s="30"/>
      <c r="H907" s="29"/>
      <c r="J907" s="1"/>
    </row>
    <row r="908" spans="1:10" ht="15.75" customHeight="1" x14ac:dyDescent="0.25">
      <c r="A908" s="28"/>
      <c r="B908" s="29"/>
      <c r="C908" s="29"/>
      <c r="D908" s="29"/>
      <c r="E908" s="29"/>
      <c r="F908" s="29"/>
      <c r="G908" s="30"/>
      <c r="H908" s="29"/>
      <c r="J908" s="1"/>
    </row>
    <row r="909" spans="1:10" ht="15.75" customHeight="1" x14ac:dyDescent="0.25">
      <c r="A909" s="28"/>
      <c r="B909" s="29"/>
      <c r="C909" s="29"/>
      <c r="D909" s="29"/>
      <c r="E909" s="29"/>
      <c r="F909" s="29"/>
      <c r="G909" s="30"/>
      <c r="H909" s="29"/>
      <c r="J909" s="1"/>
    </row>
    <row r="910" spans="1:10" ht="15.75" customHeight="1" x14ac:dyDescent="0.25">
      <c r="A910" s="28"/>
      <c r="B910" s="29"/>
      <c r="C910" s="29"/>
      <c r="D910" s="29"/>
      <c r="E910" s="29"/>
      <c r="F910" s="29"/>
      <c r="G910" s="30"/>
      <c r="H910" s="29"/>
      <c r="J910" s="1"/>
    </row>
    <row r="911" spans="1:10" ht="15.75" customHeight="1" x14ac:dyDescent="0.25">
      <c r="A911" s="28"/>
      <c r="B911" s="29"/>
      <c r="C911" s="29"/>
      <c r="D911" s="29"/>
      <c r="E911" s="29"/>
      <c r="F911" s="29"/>
      <c r="G911" s="30"/>
      <c r="H911" s="29"/>
      <c r="J911" s="1"/>
    </row>
    <row r="912" spans="1:10" ht="15.75" customHeight="1" x14ac:dyDescent="0.25">
      <c r="A912" s="28"/>
      <c r="B912" s="29"/>
      <c r="C912" s="29"/>
      <c r="D912" s="29"/>
      <c r="E912" s="29"/>
      <c r="F912" s="29"/>
      <c r="G912" s="30"/>
      <c r="H912" s="29"/>
      <c r="J912" s="1"/>
    </row>
    <row r="913" spans="1:10" ht="15.75" customHeight="1" x14ac:dyDescent="0.25">
      <c r="A913" s="28"/>
      <c r="B913" s="29"/>
      <c r="C913" s="29"/>
      <c r="D913" s="29"/>
      <c r="E913" s="29"/>
      <c r="F913" s="29"/>
      <c r="G913" s="30"/>
      <c r="H913" s="29"/>
      <c r="J913" s="1"/>
    </row>
    <row r="914" spans="1:10" ht="15.75" customHeight="1" x14ac:dyDescent="0.25">
      <c r="A914" s="28"/>
      <c r="B914" s="29"/>
      <c r="C914" s="29"/>
      <c r="D914" s="29"/>
      <c r="E914" s="29"/>
      <c r="F914" s="29"/>
      <c r="G914" s="30"/>
      <c r="H914" s="29"/>
      <c r="J914" s="1"/>
    </row>
    <row r="915" spans="1:10" ht="15.75" customHeight="1" x14ac:dyDescent="0.25">
      <c r="A915" s="28"/>
      <c r="B915" s="29"/>
      <c r="C915" s="29"/>
      <c r="D915" s="29"/>
      <c r="E915" s="29"/>
      <c r="F915" s="29"/>
      <c r="G915" s="30"/>
      <c r="H915" s="29"/>
      <c r="J915" s="1"/>
    </row>
    <row r="916" spans="1:10" ht="15.75" customHeight="1" x14ac:dyDescent="0.25">
      <c r="A916" s="28"/>
      <c r="B916" s="29"/>
      <c r="C916" s="29"/>
      <c r="D916" s="29"/>
      <c r="E916" s="29"/>
      <c r="F916" s="29"/>
      <c r="G916" s="30"/>
      <c r="H916" s="29"/>
      <c r="J916" s="1"/>
    </row>
    <row r="917" spans="1:10" ht="15.75" customHeight="1" x14ac:dyDescent="0.25">
      <c r="A917" s="28"/>
      <c r="B917" s="29"/>
      <c r="C917" s="29"/>
      <c r="D917" s="29"/>
      <c r="E917" s="29"/>
      <c r="F917" s="29"/>
      <c r="G917" s="30"/>
      <c r="H917" s="29"/>
      <c r="J917" s="1"/>
    </row>
    <row r="918" spans="1:10" ht="15.75" customHeight="1" x14ac:dyDescent="0.25">
      <c r="A918" s="28"/>
      <c r="B918" s="29"/>
      <c r="C918" s="29"/>
      <c r="D918" s="29"/>
      <c r="E918" s="29"/>
      <c r="F918" s="29"/>
      <c r="G918" s="30"/>
      <c r="H918" s="29"/>
      <c r="J918" s="1"/>
    </row>
    <row r="919" spans="1:10" ht="15.75" customHeight="1" x14ac:dyDescent="0.25">
      <c r="A919" s="28"/>
      <c r="B919" s="29"/>
      <c r="C919" s="29"/>
      <c r="D919" s="29"/>
      <c r="E919" s="29"/>
      <c r="F919" s="29"/>
      <c r="G919" s="30"/>
      <c r="H919" s="29"/>
      <c r="J919" s="1"/>
    </row>
    <row r="920" spans="1:10" ht="15.75" customHeight="1" x14ac:dyDescent="0.25">
      <c r="A920" s="28"/>
      <c r="B920" s="29"/>
      <c r="C920" s="29"/>
      <c r="D920" s="29"/>
      <c r="E920" s="29"/>
      <c r="F920" s="29"/>
      <c r="G920" s="30"/>
      <c r="H920" s="29"/>
      <c r="J920" s="1"/>
    </row>
    <row r="921" spans="1:10" ht="15.75" customHeight="1" x14ac:dyDescent="0.25">
      <c r="A921" s="28"/>
      <c r="B921" s="29"/>
      <c r="C921" s="29"/>
      <c r="D921" s="29"/>
      <c r="E921" s="29"/>
      <c r="F921" s="29"/>
      <c r="G921" s="30"/>
      <c r="H921" s="29"/>
      <c r="J921" s="1"/>
    </row>
    <row r="922" spans="1:10" ht="15.75" customHeight="1" x14ac:dyDescent="0.25">
      <c r="A922" s="28"/>
      <c r="B922" s="29"/>
      <c r="C922" s="29"/>
      <c r="D922" s="29"/>
      <c r="E922" s="29"/>
      <c r="F922" s="29"/>
      <c r="G922" s="30"/>
      <c r="H922" s="29"/>
      <c r="J922" s="1"/>
    </row>
    <row r="923" spans="1:10" ht="15.75" customHeight="1" x14ac:dyDescent="0.25">
      <c r="A923" s="28"/>
      <c r="B923" s="29"/>
      <c r="C923" s="29"/>
      <c r="D923" s="29"/>
      <c r="E923" s="29"/>
      <c r="F923" s="29"/>
      <c r="G923" s="30"/>
      <c r="H923" s="29"/>
      <c r="J923" s="1"/>
    </row>
    <row r="924" spans="1:10" ht="15.75" customHeight="1" x14ac:dyDescent="0.25">
      <c r="A924" s="28"/>
      <c r="B924" s="29"/>
      <c r="C924" s="29"/>
      <c r="D924" s="29"/>
      <c r="E924" s="29"/>
      <c r="F924" s="29"/>
      <c r="G924" s="30"/>
      <c r="H924" s="29"/>
      <c r="J924" s="1"/>
    </row>
    <row r="925" spans="1:10" ht="15.75" customHeight="1" x14ac:dyDescent="0.25">
      <c r="A925" s="28"/>
      <c r="B925" s="29"/>
      <c r="C925" s="29"/>
      <c r="D925" s="29"/>
      <c r="E925" s="29"/>
      <c r="F925" s="29"/>
      <c r="G925" s="30"/>
      <c r="H925" s="29"/>
      <c r="J925" s="1"/>
    </row>
    <row r="926" spans="1:10" ht="15.75" customHeight="1" x14ac:dyDescent="0.25">
      <c r="A926" s="28"/>
      <c r="B926" s="29"/>
      <c r="C926" s="29"/>
      <c r="D926" s="29"/>
      <c r="E926" s="29"/>
      <c r="F926" s="29"/>
      <c r="G926" s="30"/>
      <c r="H926" s="29"/>
      <c r="J926" s="1"/>
    </row>
    <row r="927" spans="1:10" ht="15.75" customHeight="1" x14ac:dyDescent="0.25">
      <c r="A927" s="28"/>
      <c r="B927" s="29"/>
      <c r="C927" s="29"/>
      <c r="D927" s="29"/>
      <c r="E927" s="29"/>
      <c r="F927" s="29"/>
      <c r="G927" s="30"/>
      <c r="H927" s="29"/>
      <c r="J927" s="1"/>
    </row>
    <row r="928" spans="1:10" ht="15.75" customHeight="1" x14ac:dyDescent="0.25">
      <c r="A928" s="28"/>
      <c r="B928" s="29"/>
      <c r="C928" s="29"/>
      <c r="D928" s="29"/>
      <c r="E928" s="29"/>
      <c r="F928" s="29"/>
      <c r="G928" s="30"/>
      <c r="H928" s="29"/>
      <c r="J928" s="1"/>
    </row>
    <row r="929" spans="1:10" ht="15.75" customHeight="1" x14ac:dyDescent="0.25">
      <c r="A929" s="28"/>
      <c r="B929" s="29"/>
      <c r="C929" s="29"/>
      <c r="D929" s="29"/>
      <c r="E929" s="29"/>
      <c r="F929" s="29"/>
      <c r="G929" s="30"/>
      <c r="H929" s="29"/>
      <c r="J929" s="1"/>
    </row>
    <row r="930" spans="1:10" ht="15.75" customHeight="1" x14ac:dyDescent="0.25">
      <c r="A930" s="28"/>
      <c r="B930" s="29"/>
      <c r="C930" s="29"/>
      <c r="D930" s="29"/>
      <c r="E930" s="29"/>
      <c r="F930" s="29"/>
      <c r="G930" s="30"/>
      <c r="H930" s="29"/>
      <c r="J930" s="1"/>
    </row>
    <row r="931" spans="1:10" ht="15.75" customHeight="1" x14ac:dyDescent="0.25">
      <c r="A931" s="28"/>
      <c r="B931" s="29"/>
      <c r="C931" s="29"/>
      <c r="D931" s="29"/>
      <c r="E931" s="29"/>
      <c r="F931" s="29"/>
      <c r="G931" s="30"/>
      <c r="H931" s="29"/>
      <c r="J931" s="1"/>
    </row>
    <row r="932" spans="1:10" ht="15.75" customHeight="1" x14ac:dyDescent="0.25">
      <c r="A932" s="28"/>
      <c r="B932" s="29"/>
      <c r="C932" s="29"/>
      <c r="D932" s="29"/>
      <c r="E932" s="29"/>
      <c r="F932" s="29"/>
      <c r="G932" s="30"/>
      <c r="H932" s="29"/>
      <c r="J932" s="1"/>
    </row>
    <row r="933" spans="1:10" ht="15.75" customHeight="1" x14ac:dyDescent="0.25">
      <c r="A933" s="28"/>
      <c r="B933" s="29"/>
      <c r="C933" s="29"/>
      <c r="D933" s="29"/>
      <c r="E933" s="29"/>
      <c r="F933" s="29"/>
      <c r="G933" s="30"/>
      <c r="H933" s="29"/>
      <c r="J933" s="1"/>
    </row>
    <row r="934" spans="1:10" ht="15.75" customHeight="1" x14ac:dyDescent="0.25">
      <c r="A934" s="28"/>
      <c r="B934" s="29"/>
      <c r="C934" s="29"/>
      <c r="D934" s="29"/>
      <c r="E934" s="29"/>
      <c r="F934" s="29"/>
      <c r="G934" s="30"/>
      <c r="H934" s="29"/>
      <c r="J934" s="1"/>
    </row>
    <row r="935" spans="1:10" ht="15.75" customHeight="1" x14ac:dyDescent="0.25">
      <c r="A935" s="28"/>
      <c r="B935" s="29"/>
      <c r="C935" s="29"/>
      <c r="D935" s="29"/>
      <c r="E935" s="29"/>
      <c r="F935" s="29"/>
      <c r="G935" s="30"/>
      <c r="H935" s="29"/>
      <c r="J935" s="1"/>
    </row>
    <row r="936" spans="1:10" ht="15.75" customHeight="1" x14ac:dyDescent="0.25">
      <c r="A936" s="28"/>
      <c r="B936" s="29"/>
      <c r="C936" s="29"/>
      <c r="D936" s="29"/>
      <c r="E936" s="29"/>
      <c r="F936" s="29"/>
      <c r="G936" s="30"/>
      <c r="H936" s="29"/>
      <c r="J936" s="1"/>
    </row>
    <row r="937" spans="1:10" ht="15.75" customHeight="1" x14ac:dyDescent="0.25">
      <c r="A937" s="28"/>
      <c r="B937" s="29"/>
      <c r="C937" s="29"/>
      <c r="D937" s="29"/>
      <c r="E937" s="29"/>
      <c r="F937" s="29"/>
      <c r="G937" s="30"/>
      <c r="H937" s="29"/>
      <c r="J937" s="1"/>
    </row>
    <row r="938" spans="1:10" ht="15.75" customHeight="1" x14ac:dyDescent="0.25">
      <c r="A938" s="28"/>
      <c r="B938" s="29"/>
      <c r="C938" s="29"/>
      <c r="D938" s="29"/>
      <c r="E938" s="29"/>
      <c r="F938" s="29"/>
      <c r="G938" s="30"/>
      <c r="H938" s="29"/>
      <c r="J938" s="1"/>
    </row>
    <row r="939" spans="1:10" ht="15.75" customHeight="1" x14ac:dyDescent="0.25">
      <c r="A939" s="28"/>
      <c r="B939" s="29"/>
      <c r="C939" s="29"/>
      <c r="D939" s="29"/>
      <c r="E939" s="29"/>
      <c r="F939" s="29"/>
      <c r="G939" s="30"/>
      <c r="H939" s="29"/>
      <c r="J939" s="1"/>
    </row>
    <row r="940" spans="1:10" ht="15.75" customHeight="1" x14ac:dyDescent="0.25">
      <c r="A940" s="28"/>
      <c r="B940" s="29"/>
      <c r="C940" s="29"/>
      <c r="D940" s="29"/>
      <c r="E940" s="29"/>
      <c r="F940" s="29"/>
      <c r="G940" s="30"/>
      <c r="H940" s="29"/>
      <c r="J940" s="1"/>
    </row>
    <row r="941" spans="1:10" ht="15.75" customHeight="1" x14ac:dyDescent="0.25">
      <c r="A941" s="28"/>
      <c r="B941" s="29"/>
      <c r="C941" s="29"/>
      <c r="D941" s="29"/>
      <c r="E941" s="29"/>
      <c r="F941" s="29"/>
      <c r="G941" s="30"/>
      <c r="H941" s="29"/>
      <c r="J941" s="1"/>
    </row>
    <row r="942" spans="1:10" ht="15.75" customHeight="1" x14ac:dyDescent="0.25">
      <c r="A942" s="28"/>
      <c r="B942" s="29"/>
      <c r="C942" s="29"/>
      <c r="D942" s="29"/>
      <c r="E942" s="29"/>
      <c r="F942" s="29"/>
      <c r="G942" s="30"/>
      <c r="H942" s="29"/>
      <c r="J942" s="1"/>
    </row>
    <row r="943" spans="1:10" ht="15.75" customHeight="1" x14ac:dyDescent="0.25">
      <c r="A943" s="28"/>
      <c r="B943" s="29"/>
      <c r="C943" s="29"/>
      <c r="D943" s="29"/>
      <c r="E943" s="29"/>
      <c r="F943" s="29"/>
      <c r="G943" s="30"/>
      <c r="H943" s="29"/>
      <c r="J943" s="1"/>
    </row>
    <row r="944" spans="1:10" ht="15.75" customHeight="1" x14ac:dyDescent="0.25">
      <c r="A944" s="28"/>
      <c r="B944" s="29"/>
      <c r="C944" s="29"/>
      <c r="D944" s="29"/>
      <c r="E944" s="29"/>
      <c r="F944" s="29"/>
      <c r="G944" s="30"/>
      <c r="H944" s="29"/>
      <c r="J944" s="1"/>
    </row>
    <row r="945" spans="1:10" ht="15.75" customHeight="1" x14ac:dyDescent="0.25">
      <c r="A945" s="28"/>
      <c r="B945" s="29"/>
      <c r="C945" s="29"/>
      <c r="D945" s="29"/>
      <c r="E945" s="29"/>
      <c r="F945" s="29"/>
      <c r="G945" s="30"/>
      <c r="H945" s="29"/>
      <c r="J945" s="1"/>
    </row>
    <row r="946" spans="1:10" ht="15.75" customHeight="1" x14ac:dyDescent="0.25">
      <c r="A946" s="28"/>
      <c r="B946" s="29"/>
      <c r="C946" s="29"/>
      <c r="D946" s="29"/>
      <c r="E946" s="29"/>
      <c r="F946" s="29"/>
      <c r="G946" s="30"/>
      <c r="H946" s="29"/>
      <c r="J946" s="1"/>
    </row>
    <row r="947" spans="1:10" ht="15.75" customHeight="1" x14ac:dyDescent="0.25">
      <c r="A947" s="28"/>
      <c r="B947" s="29"/>
      <c r="C947" s="29"/>
      <c r="D947" s="29"/>
      <c r="E947" s="29"/>
      <c r="F947" s="29"/>
      <c r="G947" s="30"/>
      <c r="H947" s="29"/>
      <c r="J947" s="1"/>
    </row>
    <row r="948" spans="1:10" ht="15.75" customHeight="1" x14ac:dyDescent="0.25">
      <c r="A948" s="28"/>
      <c r="B948" s="29"/>
      <c r="C948" s="29"/>
      <c r="D948" s="29"/>
      <c r="E948" s="29"/>
      <c r="F948" s="29"/>
      <c r="G948" s="30"/>
      <c r="H948" s="29"/>
      <c r="J948" s="1"/>
    </row>
    <row r="949" spans="1:10" ht="15.75" customHeight="1" x14ac:dyDescent="0.25">
      <c r="A949" s="28"/>
      <c r="B949" s="29"/>
      <c r="C949" s="29"/>
      <c r="D949" s="29"/>
      <c r="E949" s="29"/>
      <c r="F949" s="29"/>
      <c r="G949" s="30"/>
      <c r="H949" s="29"/>
      <c r="J949" s="1"/>
    </row>
    <row r="950" spans="1:10" ht="15.75" customHeight="1" x14ac:dyDescent="0.25">
      <c r="A950" s="28"/>
      <c r="B950" s="29"/>
      <c r="C950" s="29"/>
      <c r="D950" s="29"/>
      <c r="E950" s="29"/>
      <c r="F950" s="29"/>
      <c r="G950" s="30"/>
      <c r="H950" s="29"/>
      <c r="J950" s="1"/>
    </row>
    <row r="951" spans="1:10" ht="15.75" customHeight="1" x14ac:dyDescent="0.25">
      <c r="A951" s="28"/>
      <c r="B951" s="29"/>
      <c r="C951" s="29"/>
      <c r="D951" s="29"/>
      <c r="E951" s="29"/>
      <c r="F951" s="29"/>
      <c r="G951" s="30"/>
      <c r="H951" s="29"/>
      <c r="J951" s="1"/>
    </row>
    <row r="952" spans="1:10" ht="15.75" customHeight="1" x14ac:dyDescent="0.25">
      <c r="A952" s="28"/>
      <c r="B952" s="29"/>
      <c r="C952" s="29"/>
      <c r="D952" s="29"/>
      <c r="E952" s="29"/>
      <c r="F952" s="29"/>
      <c r="G952" s="30"/>
      <c r="H952" s="29"/>
      <c r="J952" s="1"/>
    </row>
    <row r="953" spans="1:10" ht="15.75" customHeight="1" x14ac:dyDescent="0.25">
      <c r="A953" s="28"/>
      <c r="B953" s="29"/>
      <c r="C953" s="29"/>
      <c r="D953" s="29"/>
      <c r="E953" s="29"/>
      <c r="F953" s="29"/>
      <c r="G953" s="30"/>
      <c r="H953" s="29"/>
      <c r="J953" s="1"/>
    </row>
    <row r="954" spans="1:10" ht="15.75" customHeight="1" x14ac:dyDescent="0.25">
      <c r="A954" s="28"/>
      <c r="B954" s="29"/>
      <c r="C954" s="29"/>
      <c r="D954" s="29"/>
      <c r="E954" s="29"/>
      <c r="F954" s="29"/>
      <c r="G954" s="30"/>
      <c r="H954" s="29"/>
      <c r="J954" s="1"/>
    </row>
    <row r="955" spans="1:10" ht="15.75" customHeight="1" x14ac:dyDescent="0.25">
      <c r="A955" s="28"/>
      <c r="B955" s="29"/>
      <c r="C955" s="29"/>
      <c r="D955" s="29"/>
      <c r="E955" s="29"/>
      <c r="F955" s="29"/>
      <c r="G955" s="30"/>
      <c r="H955" s="29"/>
      <c r="J955" s="1"/>
    </row>
    <row r="956" spans="1:10" ht="15.75" customHeight="1" x14ac:dyDescent="0.25">
      <c r="A956" s="28"/>
      <c r="B956" s="29"/>
      <c r="C956" s="29"/>
      <c r="D956" s="29"/>
      <c r="E956" s="29"/>
      <c r="F956" s="29"/>
      <c r="G956" s="30"/>
      <c r="H956" s="29"/>
      <c r="J956" s="1"/>
    </row>
    <row r="957" spans="1:10" ht="15.75" customHeight="1" x14ac:dyDescent="0.25">
      <c r="A957" s="28"/>
      <c r="B957" s="29"/>
      <c r="C957" s="29"/>
      <c r="D957" s="29"/>
      <c r="E957" s="29"/>
      <c r="F957" s="29"/>
      <c r="G957" s="30"/>
      <c r="H957" s="29"/>
      <c r="J957" s="1"/>
    </row>
    <row r="958" spans="1:10" ht="15.75" customHeight="1" x14ac:dyDescent="0.25">
      <c r="A958" s="28"/>
      <c r="B958" s="29"/>
      <c r="C958" s="29"/>
      <c r="D958" s="29"/>
      <c r="E958" s="29"/>
      <c r="F958" s="29"/>
      <c r="G958" s="30"/>
      <c r="H958" s="29"/>
      <c r="J958" s="1"/>
    </row>
    <row r="959" spans="1:10" ht="15.75" customHeight="1" x14ac:dyDescent="0.25">
      <c r="A959" s="28"/>
      <c r="B959" s="29"/>
      <c r="C959" s="29"/>
      <c r="D959" s="29"/>
      <c r="E959" s="29"/>
      <c r="F959" s="29"/>
      <c r="G959" s="30"/>
      <c r="H959" s="29"/>
      <c r="J959" s="1"/>
    </row>
    <row r="960" spans="1:10" ht="15.75" customHeight="1" x14ac:dyDescent="0.25">
      <c r="A960" s="28"/>
      <c r="B960" s="29"/>
      <c r="C960" s="29"/>
      <c r="D960" s="29"/>
      <c r="E960" s="29"/>
      <c r="F960" s="29"/>
      <c r="G960" s="30"/>
      <c r="H960" s="29"/>
      <c r="J960" s="1"/>
    </row>
    <row r="961" spans="1:10" ht="15.75" customHeight="1" x14ac:dyDescent="0.25">
      <c r="A961" s="28"/>
      <c r="B961" s="29"/>
      <c r="C961" s="29"/>
      <c r="D961" s="29"/>
      <c r="E961" s="29"/>
      <c r="F961" s="29"/>
      <c r="G961" s="30"/>
      <c r="H961" s="29"/>
      <c r="J961" s="1"/>
    </row>
    <row r="962" spans="1:10" ht="15.75" customHeight="1" x14ac:dyDescent="0.25">
      <c r="A962" s="28"/>
      <c r="B962" s="29"/>
      <c r="C962" s="29"/>
      <c r="D962" s="29"/>
      <c r="E962" s="29"/>
      <c r="F962" s="29"/>
      <c r="G962" s="30"/>
      <c r="H962" s="29"/>
      <c r="J962" s="1"/>
    </row>
    <row r="963" spans="1:10" ht="15.75" customHeight="1" x14ac:dyDescent="0.25">
      <c r="A963" s="28"/>
      <c r="B963" s="29"/>
      <c r="C963" s="29"/>
      <c r="D963" s="29"/>
      <c r="E963" s="29"/>
      <c r="F963" s="29"/>
      <c r="G963" s="30"/>
      <c r="H963" s="29"/>
      <c r="J963" s="1"/>
    </row>
    <row r="964" spans="1:10" ht="15.75" customHeight="1" x14ac:dyDescent="0.25">
      <c r="A964" s="28"/>
      <c r="B964" s="29"/>
      <c r="C964" s="29"/>
      <c r="D964" s="29"/>
      <c r="E964" s="29"/>
      <c r="F964" s="29"/>
      <c r="G964" s="30"/>
      <c r="H964" s="29"/>
      <c r="J964" s="1"/>
    </row>
    <row r="965" spans="1:10" ht="15.75" customHeight="1" x14ac:dyDescent="0.25">
      <c r="A965" s="28"/>
      <c r="B965" s="29"/>
      <c r="C965" s="29"/>
      <c r="D965" s="29"/>
      <c r="E965" s="29"/>
      <c r="F965" s="29"/>
      <c r="G965" s="30"/>
      <c r="H965" s="29"/>
      <c r="J965" s="1"/>
    </row>
    <row r="966" spans="1:10" ht="15.75" customHeight="1" x14ac:dyDescent="0.25">
      <c r="A966" s="28"/>
      <c r="B966" s="29"/>
      <c r="C966" s="29"/>
      <c r="D966" s="29"/>
      <c r="E966" s="29"/>
      <c r="F966" s="29"/>
      <c r="G966" s="30"/>
      <c r="H966" s="29"/>
      <c r="J966" s="1"/>
    </row>
    <row r="967" spans="1:10" ht="15.75" customHeight="1" x14ac:dyDescent="0.25">
      <c r="A967" s="28"/>
      <c r="B967" s="29"/>
      <c r="C967" s="29"/>
      <c r="D967" s="29"/>
      <c r="E967" s="29"/>
      <c r="F967" s="29"/>
      <c r="G967" s="30"/>
      <c r="H967" s="29"/>
      <c r="J967" s="1"/>
    </row>
    <row r="968" spans="1:10" ht="15.75" customHeight="1" x14ac:dyDescent="0.25">
      <c r="A968" s="28"/>
      <c r="B968" s="29"/>
      <c r="C968" s="29"/>
      <c r="D968" s="29"/>
      <c r="E968" s="29"/>
      <c r="F968" s="29"/>
      <c r="G968" s="30"/>
      <c r="H968" s="29"/>
      <c r="J968" s="1"/>
    </row>
    <row r="969" spans="1:10" ht="15.75" customHeight="1" x14ac:dyDescent="0.25">
      <c r="A969" s="28"/>
      <c r="B969" s="29"/>
      <c r="C969" s="29"/>
      <c r="D969" s="29"/>
      <c r="E969" s="29"/>
      <c r="F969" s="29"/>
      <c r="G969" s="30"/>
      <c r="H969" s="29"/>
      <c r="J969" s="1"/>
    </row>
    <row r="970" spans="1:10" ht="15.75" customHeight="1" x14ac:dyDescent="0.25">
      <c r="A970" s="28"/>
      <c r="B970" s="29"/>
      <c r="C970" s="29"/>
      <c r="D970" s="29"/>
      <c r="E970" s="29"/>
      <c r="F970" s="29"/>
      <c r="G970" s="30"/>
      <c r="H970" s="29"/>
      <c r="J970" s="1"/>
    </row>
    <row r="971" spans="1:10" ht="15.75" customHeight="1" x14ac:dyDescent="0.25">
      <c r="A971" s="28"/>
      <c r="B971" s="29"/>
      <c r="C971" s="29"/>
      <c r="D971" s="29"/>
      <c r="E971" s="29"/>
      <c r="F971" s="29"/>
      <c r="G971" s="30"/>
      <c r="H971" s="29"/>
      <c r="J971" s="1"/>
    </row>
    <row r="972" spans="1:10" ht="15.75" customHeight="1" x14ac:dyDescent="0.25">
      <c r="A972" s="28"/>
      <c r="B972" s="29"/>
      <c r="C972" s="29"/>
      <c r="D972" s="29"/>
      <c r="E972" s="29"/>
      <c r="F972" s="29"/>
      <c r="G972" s="30"/>
      <c r="H972" s="29"/>
      <c r="J972" s="1"/>
    </row>
    <row r="973" spans="1:10" ht="15.75" customHeight="1" x14ac:dyDescent="0.25">
      <c r="A973" s="28"/>
      <c r="B973" s="29"/>
      <c r="C973" s="29"/>
      <c r="D973" s="29"/>
      <c r="E973" s="29"/>
      <c r="F973" s="29"/>
      <c r="G973" s="30"/>
      <c r="H973" s="29"/>
      <c r="J973" s="1"/>
    </row>
    <row r="974" spans="1:10" ht="15.75" customHeight="1" x14ac:dyDescent="0.25">
      <c r="A974" s="28"/>
      <c r="B974" s="29"/>
      <c r="C974" s="29"/>
      <c r="D974" s="29"/>
      <c r="E974" s="29"/>
      <c r="F974" s="29"/>
      <c r="G974" s="30"/>
      <c r="H974" s="29"/>
      <c r="J974" s="1"/>
    </row>
    <row r="975" spans="1:10" ht="15.75" customHeight="1" x14ac:dyDescent="0.25">
      <c r="A975" s="28"/>
      <c r="B975" s="29"/>
      <c r="C975" s="29"/>
      <c r="D975" s="29"/>
      <c r="E975" s="29"/>
      <c r="F975" s="29"/>
      <c r="G975" s="30"/>
      <c r="H975" s="29"/>
      <c r="J975" s="1"/>
    </row>
    <row r="976" spans="1:10" ht="15.75" customHeight="1" x14ac:dyDescent="0.25">
      <c r="A976" s="28"/>
      <c r="B976" s="29"/>
      <c r="C976" s="29"/>
      <c r="D976" s="29"/>
      <c r="E976" s="29"/>
      <c r="F976" s="29"/>
      <c r="G976" s="30"/>
      <c r="H976" s="29"/>
      <c r="J976" s="1"/>
    </row>
    <row r="977" spans="1:10" ht="15.75" customHeight="1" x14ac:dyDescent="0.25">
      <c r="A977" s="28"/>
      <c r="B977" s="29"/>
      <c r="C977" s="29"/>
      <c r="D977" s="29"/>
      <c r="E977" s="29"/>
      <c r="F977" s="29"/>
      <c r="G977" s="30"/>
      <c r="H977" s="29"/>
      <c r="J977" s="1"/>
    </row>
    <row r="978" spans="1:10" ht="15.75" customHeight="1" x14ac:dyDescent="0.25">
      <c r="A978" s="28"/>
      <c r="B978" s="29"/>
      <c r="C978" s="29"/>
      <c r="D978" s="29"/>
      <c r="E978" s="29"/>
      <c r="F978" s="29"/>
      <c r="G978" s="30"/>
      <c r="H978" s="29"/>
      <c r="J978" s="1"/>
    </row>
    <row r="979" spans="1:10" ht="15.75" customHeight="1" x14ac:dyDescent="0.25">
      <c r="A979" s="28"/>
      <c r="B979" s="29"/>
      <c r="C979" s="29"/>
      <c r="D979" s="29"/>
      <c r="E979" s="29"/>
      <c r="F979" s="29"/>
      <c r="G979" s="30"/>
      <c r="H979" s="29"/>
      <c r="J979" s="1"/>
    </row>
    <row r="980" spans="1:10" ht="15.75" customHeight="1" x14ac:dyDescent="0.25">
      <c r="A980" s="28"/>
      <c r="B980" s="29"/>
      <c r="C980" s="29"/>
      <c r="D980" s="29"/>
      <c r="E980" s="29"/>
      <c r="F980" s="29"/>
      <c r="G980" s="30"/>
      <c r="H980" s="29"/>
      <c r="J980" s="1"/>
    </row>
    <row r="981" spans="1:10" ht="15.75" customHeight="1" x14ac:dyDescent="0.25">
      <c r="A981" s="28"/>
      <c r="B981" s="29"/>
      <c r="C981" s="29"/>
      <c r="D981" s="29"/>
      <c r="E981" s="29"/>
      <c r="F981" s="29"/>
      <c r="G981" s="30"/>
      <c r="H981" s="29"/>
      <c r="J981" s="1"/>
    </row>
    <row r="982" spans="1:10" ht="15.75" customHeight="1" x14ac:dyDescent="0.25">
      <c r="A982" s="28"/>
      <c r="B982" s="29"/>
      <c r="C982" s="29"/>
      <c r="D982" s="29"/>
      <c r="E982" s="29"/>
      <c r="F982" s="29"/>
      <c r="G982" s="30"/>
      <c r="H982" s="29"/>
      <c r="J982" s="1"/>
    </row>
    <row r="983" spans="1:10" ht="15.75" customHeight="1" x14ac:dyDescent="0.25">
      <c r="A983" s="28"/>
      <c r="B983" s="29"/>
      <c r="C983" s="29"/>
      <c r="D983" s="29"/>
      <c r="E983" s="29"/>
      <c r="F983" s="29"/>
      <c r="G983" s="30"/>
      <c r="H983" s="29"/>
      <c r="J983" s="1"/>
    </row>
    <row r="984" spans="1:10" ht="15.75" customHeight="1" x14ac:dyDescent="0.25">
      <c r="A984" s="28"/>
      <c r="B984" s="29"/>
      <c r="C984" s="29"/>
      <c r="D984" s="29"/>
      <c r="E984" s="29"/>
      <c r="F984" s="29"/>
      <c r="G984" s="30"/>
      <c r="H984" s="29"/>
      <c r="J984" s="1"/>
    </row>
    <row r="985" spans="1:10" ht="15.75" customHeight="1" x14ac:dyDescent="0.25">
      <c r="A985" s="28"/>
      <c r="B985" s="29"/>
      <c r="C985" s="29"/>
      <c r="D985" s="29"/>
      <c r="E985" s="29"/>
      <c r="F985" s="29"/>
      <c r="G985" s="30"/>
      <c r="H985" s="29"/>
      <c r="J985" s="1"/>
    </row>
    <row r="986" spans="1:10" ht="15.75" customHeight="1" x14ac:dyDescent="0.25">
      <c r="A986" s="28"/>
      <c r="B986" s="29"/>
      <c r="C986" s="29"/>
      <c r="D986" s="29"/>
      <c r="E986" s="29"/>
      <c r="F986" s="29"/>
      <c r="G986" s="30"/>
      <c r="H986" s="29"/>
      <c r="J986" s="1"/>
    </row>
    <row r="987" spans="1:10" ht="15.75" customHeight="1" x14ac:dyDescent="0.25">
      <c r="A987" s="28"/>
      <c r="B987" s="29"/>
      <c r="C987" s="29"/>
      <c r="D987" s="29"/>
      <c r="E987" s="29"/>
      <c r="F987" s="29"/>
      <c r="G987" s="30"/>
      <c r="H987" s="29"/>
      <c r="J987" s="1"/>
    </row>
    <row r="988" spans="1:10" ht="15.75" customHeight="1" x14ac:dyDescent="0.25">
      <c r="A988" s="28"/>
      <c r="B988" s="29"/>
      <c r="C988" s="29"/>
      <c r="D988" s="29"/>
      <c r="E988" s="29"/>
      <c r="F988" s="29"/>
      <c r="G988" s="30"/>
      <c r="H988" s="29"/>
      <c r="J988" s="1"/>
    </row>
    <row r="989" spans="1:10" ht="15.75" customHeight="1" x14ac:dyDescent="0.25">
      <c r="A989" s="28"/>
      <c r="B989" s="29"/>
      <c r="C989" s="29"/>
      <c r="D989" s="29"/>
      <c r="E989" s="29"/>
      <c r="F989" s="29"/>
      <c r="G989" s="30"/>
      <c r="H989" s="29"/>
      <c r="J989" s="1"/>
    </row>
    <row r="990" spans="1:10" ht="15.75" customHeight="1" x14ac:dyDescent="0.25">
      <c r="A990" s="28"/>
      <c r="B990" s="29"/>
      <c r="C990" s="29"/>
      <c r="D990" s="29"/>
      <c r="E990" s="29"/>
      <c r="F990" s="29"/>
      <c r="G990" s="30"/>
      <c r="H990" s="29"/>
      <c r="J990" s="1"/>
    </row>
    <row r="991" spans="1:10" ht="15.75" customHeight="1" x14ac:dyDescent="0.25">
      <c r="A991" s="28"/>
      <c r="B991" s="29"/>
      <c r="C991" s="29"/>
      <c r="D991" s="29"/>
      <c r="E991" s="29"/>
      <c r="F991" s="29"/>
      <c r="G991" s="30"/>
      <c r="H991" s="29"/>
      <c r="J991" s="1"/>
    </row>
    <row r="992" spans="1:10" ht="15.75" customHeight="1" x14ac:dyDescent="0.25">
      <c r="A992" s="28"/>
      <c r="B992" s="29"/>
      <c r="C992" s="29"/>
      <c r="D992" s="29"/>
      <c r="E992" s="29"/>
      <c r="F992" s="29"/>
      <c r="G992" s="30"/>
      <c r="H992" s="29"/>
      <c r="J992" s="1"/>
    </row>
    <row r="993" spans="1:10" ht="15.75" customHeight="1" x14ac:dyDescent="0.25">
      <c r="A993" s="28"/>
      <c r="B993" s="29"/>
      <c r="C993" s="29"/>
      <c r="D993" s="29"/>
      <c r="E993" s="29"/>
      <c r="F993" s="29"/>
      <c r="G993" s="30"/>
      <c r="H993" s="29"/>
      <c r="J993" s="1"/>
    </row>
    <row r="994" spans="1:10" ht="15.75" customHeight="1" x14ac:dyDescent="0.25">
      <c r="A994" s="28"/>
      <c r="B994" s="29"/>
      <c r="C994" s="29"/>
      <c r="D994" s="29"/>
      <c r="E994" s="29"/>
      <c r="F994" s="29"/>
      <c r="G994" s="30"/>
      <c r="H994" s="29"/>
      <c r="J994" s="1"/>
    </row>
    <row r="995" spans="1:10" ht="15.75" customHeight="1" x14ac:dyDescent="0.25">
      <c r="A995" s="28"/>
      <c r="B995" s="29"/>
      <c r="C995" s="29"/>
      <c r="D995" s="29"/>
      <c r="E995" s="29"/>
      <c r="F995" s="29"/>
      <c r="G995" s="30"/>
      <c r="H995" s="29"/>
      <c r="J995" s="1"/>
    </row>
    <row r="996" spans="1:10" ht="15.75" customHeight="1" x14ac:dyDescent="0.25">
      <c r="A996" s="28"/>
      <c r="B996" s="29"/>
      <c r="C996" s="29"/>
      <c r="D996" s="29"/>
      <c r="E996" s="29"/>
      <c r="F996" s="29"/>
      <c r="G996" s="30"/>
      <c r="H996" s="29"/>
      <c r="J996" s="1"/>
    </row>
    <row r="997" spans="1:10" ht="15.75" customHeight="1" x14ac:dyDescent="0.25">
      <c r="A997" s="28"/>
      <c r="B997" s="29"/>
      <c r="C997" s="29"/>
      <c r="D997" s="29"/>
      <c r="E997" s="29"/>
      <c r="F997" s="29"/>
      <c r="G997" s="30"/>
      <c r="H997" s="29"/>
      <c r="J997" s="1"/>
    </row>
    <row r="998" spans="1:10" ht="15.75" customHeight="1" x14ac:dyDescent="0.25">
      <c r="A998" s="28"/>
      <c r="B998" s="29"/>
      <c r="C998" s="29"/>
      <c r="D998" s="29"/>
      <c r="E998" s="29"/>
      <c r="F998" s="29"/>
      <c r="G998" s="30"/>
      <c r="H998" s="29"/>
      <c r="J998" s="1"/>
    </row>
    <row r="999" spans="1:10" ht="15.75" customHeight="1" x14ac:dyDescent="0.25">
      <c r="A999" s="28"/>
      <c r="B999" s="29"/>
      <c r="C999" s="29"/>
      <c r="D999" s="29"/>
      <c r="E999" s="29"/>
      <c r="F999" s="29"/>
      <c r="G999" s="30"/>
      <c r="H999" s="29"/>
      <c r="J999" s="1"/>
    </row>
    <row r="1000" spans="1:10" ht="15.75" customHeight="1" x14ac:dyDescent="0.25">
      <c r="A1000" s="28"/>
      <c r="B1000" s="29"/>
      <c r="C1000" s="29"/>
      <c r="D1000" s="29"/>
      <c r="E1000" s="29"/>
      <c r="F1000" s="29"/>
      <c r="G1000" s="30"/>
      <c r="H1000" s="29"/>
      <c r="J1000" s="1"/>
    </row>
  </sheetData>
  <conditionalFormatting sqref="H2">
    <cfRule type="cellIs" dxfId="419" priority="1" operator="equal">
      <formula>"SI"</formula>
    </cfRule>
  </conditionalFormatting>
  <conditionalFormatting sqref="H1:H154 H162:H1000 J1">
    <cfRule type="cellIs" dxfId="418" priority="2" operator="equal">
      <formula>"NO"</formula>
    </cfRule>
  </conditionalFormatting>
  <conditionalFormatting sqref="H1:H154 H162:H1000 J1">
    <cfRule type="cellIs" dxfId="417" priority="3" operator="equal">
      <formula>"SI"</formula>
    </cfRule>
  </conditionalFormatting>
  <conditionalFormatting sqref="I1">
    <cfRule type="cellIs" dxfId="416" priority="4" operator="equal">
      <formula>"NO"</formula>
    </cfRule>
  </conditionalFormatting>
  <conditionalFormatting sqref="I1">
    <cfRule type="cellIs" dxfId="415" priority="5" operator="equal">
      <formula>"SI"</formula>
    </cfRule>
  </conditionalFormatting>
  <dataValidations count="1">
    <dataValidation type="list" allowBlank="1" showErrorMessage="1" sqref="H2:H161">
      <formula1>"SI,NO"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56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18.140625" customWidth="1"/>
    <col min="2" max="2" width="19.85546875" customWidth="1"/>
    <col min="3" max="3" width="18.28515625" customWidth="1"/>
    <col min="4" max="4" width="32.42578125" customWidth="1"/>
    <col min="5" max="5" width="18.42578125" customWidth="1"/>
    <col min="6" max="6" width="10.42578125" customWidth="1"/>
    <col min="7" max="7" width="10.7109375" customWidth="1"/>
    <col min="8" max="8" width="12.7109375" customWidth="1"/>
    <col min="9" max="9" width="16.140625" customWidth="1"/>
    <col min="10" max="10" width="19.5703125" customWidth="1"/>
    <col min="11" max="26" width="9.140625" customWidth="1"/>
  </cols>
  <sheetData>
    <row r="1" spans="1:10" ht="30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754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x14ac:dyDescent="0.25">
      <c r="A2" s="31">
        <f t="shared" ref="A2:A74" si="0">ROW(A1)</f>
        <v>1</v>
      </c>
      <c r="B2" s="19" t="s">
        <v>755</v>
      </c>
      <c r="C2" s="19" t="s">
        <v>756</v>
      </c>
      <c r="D2" s="19" t="s">
        <v>757</v>
      </c>
      <c r="E2" s="19" t="s">
        <v>758</v>
      </c>
      <c r="F2" s="23">
        <v>44630</v>
      </c>
      <c r="G2" s="20">
        <v>44631</v>
      </c>
      <c r="H2" s="21" t="s">
        <v>38</v>
      </c>
      <c r="I2" s="20"/>
      <c r="J2" s="19"/>
    </row>
    <row r="3" spans="1:10" x14ac:dyDescent="0.25">
      <c r="A3" s="31">
        <f t="shared" si="0"/>
        <v>2</v>
      </c>
      <c r="B3" s="19" t="s">
        <v>759</v>
      </c>
      <c r="C3" s="19" t="s">
        <v>760</v>
      </c>
      <c r="D3" s="19" t="s">
        <v>761</v>
      </c>
      <c r="E3" s="19" t="s">
        <v>762</v>
      </c>
      <c r="F3" s="23">
        <v>44635</v>
      </c>
      <c r="G3" s="20">
        <v>44636</v>
      </c>
      <c r="H3" s="21" t="s">
        <v>38</v>
      </c>
      <c r="I3" s="20"/>
      <c r="J3" s="19"/>
    </row>
    <row r="4" spans="1:10" x14ac:dyDescent="0.25">
      <c r="A4" s="31">
        <f t="shared" si="0"/>
        <v>3</v>
      </c>
      <c r="B4" s="19" t="s">
        <v>763</v>
      </c>
      <c r="C4" s="19" t="s">
        <v>764</v>
      </c>
      <c r="D4" s="19" t="s">
        <v>765</v>
      </c>
      <c r="E4" s="19" t="s">
        <v>766</v>
      </c>
      <c r="F4" s="23">
        <v>44641</v>
      </c>
      <c r="G4" s="20">
        <v>44642</v>
      </c>
      <c r="H4" s="21" t="s">
        <v>38</v>
      </c>
      <c r="I4" s="20"/>
      <c r="J4" s="19"/>
    </row>
    <row r="5" spans="1:10" x14ac:dyDescent="0.25">
      <c r="A5" s="31">
        <f t="shared" si="0"/>
        <v>4</v>
      </c>
      <c r="B5" s="19" t="s">
        <v>767</v>
      </c>
      <c r="C5" s="19" t="s">
        <v>768</v>
      </c>
      <c r="D5" s="19" t="s">
        <v>769</v>
      </c>
      <c r="E5" s="19" t="s">
        <v>770</v>
      </c>
      <c r="F5" s="23">
        <v>44655</v>
      </c>
      <c r="G5" s="23">
        <v>44656</v>
      </c>
      <c r="H5" s="21" t="s">
        <v>38</v>
      </c>
      <c r="I5" s="20"/>
      <c r="J5" s="19"/>
    </row>
    <row r="6" spans="1:10" x14ac:dyDescent="0.25">
      <c r="A6" s="31">
        <f t="shared" si="0"/>
        <v>5</v>
      </c>
      <c r="B6" s="19" t="s">
        <v>452</v>
      </c>
      <c r="C6" s="19" t="s">
        <v>771</v>
      </c>
      <c r="D6" s="19" t="s">
        <v>772</v>
      </c>
      <c r="E6" s="19" t="s">
        <v>773</v>
      </c>
      <c r="F6" s="23">
        <v>44655</v>
      </c>
      <c r="G6" s="23">
        <v>44656</v>
      </c>
      <c r="H6" s="21" t="s">
        <v>38</v>
      </c>
      <c r="I6" s="20"/>
      <c r="J6" s="19"/>
    </row>
    <row r="7" spans="1:10" x14ac:dyDescent="0.25">
      <c r="A7" s="31">
        <f t="shared" si="0"/>
        <v>6</v>
      </c>
      <c r="B7" s="19" t="s">
        <v>774</v>
      </c>
      <c r="C7" s="19" t="s">
        <v>775</v>
      </c>
      <c r="D7" s="19" t="s">
        <v>776</v>
      </c>
      <c r="E7" s="19" t="s">
        <v>777</v>
      </c>
      <c r="F7" s="23">
        <v>44658</v>
      </c>
      <c r="G7" s="23">
        <v>44659</v>
      </c>
      <c r="H7" s="21" t="s">
        <v>38</v>
      </c>
      <c r="I7" s="20"/>
      <c r="J7" s="19"/>
    </row>
    <row r="8" spans="1:10" x14ac:dyDescent="0.25">
      <c r="A8" s="31">
        <f t="shared" si="0"/>
        <v>7</v>
      </c>
      <c r="B8" s="19" t="s">
        <v>778</v>
      </c>
      <c r="C8" s="19" t="s">
        <v>779</v>
      </c>
      <c r="D8" s="19" t="s">
        <v>780</v>
      </c>
      <c r="E8" s="19" t="s">
        <v>781</v>
      </c>
      <c r="F8" s="23">
        <v>44659</v>
      </c>
      <c r="G8" s="23">
        <v>44659</v>
      </c>
      <c r="H8" s="21" t="s">
        <v>45</v>
      </c>
      <c r="I8" s="20">
        <v>44720</v>
      </c>
      <c r="J8" s="19"/>
    </row>
    <row r="9" spans="1:10" x14ac:dyDescent="0.25">
      <c r="A9" s="31">
        <f t="shared" si="0"/>
        <v>8</v>
      </c>
      <c r="B9" s="19" t="s">
        <v>782</v>
      </c>
      <c r="C9" s="19" t="s">
        <v>783</v>
      </c>
      <c r="D9" s="19" t="s">
        <v>784</v>
      </c>
      <c r="E9" s="19" t="s">
        <v>785</v>
      </c>
      <c r="F9" s="23">
        <v>44663</v>
      </c>
      <c r="G9" s="23">
        <v>44663</v>
      </c>
      <c r="H9" s="21" t="s">
        <v>45</v>
      </c>
      <c r="I9" s="20">
        <v>44720</v>
      </c>
      <c r="J9" s="19"/>
    </row>
    <row r="10" spans="1:10" x14ac:dyDescent="0.25">
      <c r="A10" s="31">
        <f t="shared" si="0"/>
        <v>9</v>
      </c>
      <c r="B10" s="19" t="s">
        <v>601</v>
      </c>
      <c r="C10" s="19" t="s">
        <v>786</v>
      </c>
      <c r="D10" s="19" t="s">
        <v>787</v>
      </c>
      <c r="E10" s="19" t="s">
        <v>788</v>
      </c>
      <c r="F10" s="23">
        <v>44664</v>
      </c>
      <c r="G10" s="23">
        <v>44664</v>
      </c>
      <c r="H10" s="21" t="s">
        <v>45</v>
      </c>
      <c r="I10" s="20">
        <v>44720</v>
      </c>
      <c r="J10" s="19"/>
    </row>
    <row r="11" spans="1:10" x14ac:dyDescent="0.25">
      <c r="A11" s="31">
        <f t="shared" si="0"/>
        <v>10</v>
      </c>
      <c r="B11" s="19" t="s">
        <v>789</v>
      </c>
      <c r="C11" s="19" t="s">
        <v>790</v>
      </c>
      <c r="D11" s="19" t="s">
        <v>791</v>
      </c>
      <c r="E11" s="19" t="s">
        <v>792</v>
      </c>
      <c r="F11" s="23">
        <v>44664</v>
      </c>
      <c r="G11" s="23">
        <v>44669</v>
      </c>
      <c r="H11" s="21" t="s">
        <v>45</v>
      </c>
      <c r="I11" s="20">
        <v>44721</v>
      </c>
      <c r="J11" s="19"/>
    </row>
    <row r="12" spans="1:10" x14ac:dyDescent="0.25">
      <c r="A12" s="31">
        <f t="shared" si="0"/>
        <v>11</v>
      </c>
      <c r="B12" s="19" t="s">
        <v>793</v>
      </c>
      <c r="C12" s="19" t="s">
        <v>794</v>
      </c>
      <c r="D12" s="19" t="s">
        <v>795</v>
      </c>
      <c r="E12" s="19" t="s">
        <v>796</v>
      </c>
      <c r="F12" s="23">
        <v>44665</v>
      </c>
      <c r="G12" s="23">
        <v>44669</v>
      </c>
      <c r="H12" s="21" t="s">
        <v>45</v>
      </c>
      <c r="I12" s="20">
        <v>44722</v>
      </c>
      <c r="J12" s="19"/>
    </row>
    <row r="13" spans="1:10" ht="14.25" customHeight="1" x14ac:dyDescent="0.25">
      <c r="A13" s="31">
        <f t="shared" si="0"/>
        <v>12</v>
      </c>
      <c r="B13" s="19" t="s">
        <v>797</v>
      </c>
      <c r="C13" s="19" t="s">
        <v>798</v>
      </c>
      <c r="D13" s="19" t="s">
        <v>799</v>
      </c>
      <c r="E13" s="19" t="s">
        <v>800</v>
      </c>
      <c r="F13" s="23">
        <v>44671</v>
      </c>
      <c r="G13" s="23">
        <v>44671</v>
      </c>
      <c r="H13" s="21" t="s">
        <v>45</v>
      </c>
      <c r="I13" s="20">
        <v>44705</v>
      </c>
      <c r="J13" s="26" t="s">
        <v>801</v>
      </c>
    </row>
    <row r="14" spans="1:10" x14ac:dyDescent="0.25">
      <c r="A14" s="31">
        <f t="shared" si="0"/>
        <v>13</v>
      </c>
      <c r="B14" s="19" t="s">
        <v>802</v>
      </c>
      <c r="C14" s="19" t="s">
        <v>803</v>
      </c>
      <c r="D14" s="19" t="s">
        <v>804</v>
      </c>
      <c r="E14" s="19" t="s">
        <v>805</v>
      </c>
      <c r="F14" s="23">
        <v>44672</v>
      </c>
      <c r="G14" s="23">
        <v>44673</v>
      </c>
      <c r="H14" s="21" t="s">
        <v>45</v>
      </c>
      <c r="I14" s="20">
        <v>44722</v>
      </c>
      <c r="J14" s="19"/>
    </row>
    <row r="15" spans="1:10" x14ac:dyDescent="0.25">
      <c r="A15" s="31">
        <f t="shared" si="0"/>
        <v>14</v>
      </c>
      <c r="B15" s="19" t="s">
        <v>97</v>
      </c>
      <c r="C15" s="19" t="s">
        <v>98</v>
      </c>
      <c r="D15" s="19" t="s">
        <v>806</v>
      </c>
      <c r="E15" s="19" t="s">
        <v>807</v>
      </c>
      <c r="F15" s="23">
        <v>44672</v>
      </c>
      <c r="G15" s="23">
        <v>44673</v>
      </c>
      <c r="H15" s="21" t="s">
        <v>38</v>
      </c>
      <c r="I15" s="20"/>
      <c r="J15" s="19"/>
    </row>
    <row r="16" spans="1:10" x14ac:dyDescent="0.25">
      <c r="A16" s="31">
        <f t="shared" si="0"/>
        <v>15</v>
      </c>
      <c r="B16" s="19" t="s">
        <v>808</v>
      </c>
      <c r="C16" s="19" t="s">
        <v>809</v>
      </c>
      <c r="D16" s="19" t="s">
        <v>810</v>
      </c>
      <c r="E16" s="19" t="s">
        <v>811</v>
      </c>
      <c r="F16" s="23">
        <v>44673</v>
      </c>
      <c r="G16" s="23">
        <v>44673</v>
      </c>
      <c r="H16" s="21" t="s">
        <v>38</v>
      </c>
      <c r="I16" s="20"/>
      <c r="J16" s="19"/>
    </row>
    <row r="17" spans="1:10" x14ac:dyDescent="0.25">
      <c r="A17" s="31">
        <f t="shared" si="0"/>
        <v>16</v>
      </c>
      <c r="B17" s="19" t="s">
        <v>812</v>
      </c>
      <c r="C17" s="19" t="s">
        <v>813</v>
      </c>
      <c r="D17" s="19" t="s">
        <v>814</v>
      </c>
      <c r="E17" s="19" t="s">
        <v>815</v>
      </c>
      <c r="F17" s="23">
        <v>44673</v>
      </c>
      <c r="G17" s="23">
        <v>44676</v>
      </c>
      <c r="H17" s="21" t="s">
        <v>38</v>
      </c>
      <c r="I17" s="20"/>
      <c r="J17" s="19"/>
    </row>
    <row r="18" spans="1:10" x14ac:dyDescent="0.25">
      <c r="A18" s="31">
        <f t="shared" si="0"/>
        <v>17</v>
      </c>
      <c r="B18" s="19" t="s">
        <v>816</v>
      </c>
      <c r="C18" s="19" t="s">
        <v>817</v>
      </c>
      <c r="D18" s="19" t="s">
        <v>818</v>
      </c>
      <c r="E18" s="19" t="s">
        <v>819</v>
      </c>
      <c r="F18" s="23">
        <v>44675</v>
      </c>
      <c r="G18" s="23">
        <v>44676</v>
      </c>
      <c r="H18" s="21" t="s">
        <v>45</v>
      </c>
      <c r="I18" s="20">
        <v>44722</v>
      </c>
      <c r="J18" s="19"/>
    </row>
    <row r="19" spans="1:10" x14ac:dyDescent="0.25">
      <c r="A19" s="31">
        <f t="shared" si="0"/>
        <v>18</v>
      </c>
      <c r="B19" s="19" t="s">
        <v>820</v>
      </c>
      <c r="C19" s="19" t="s">
        <v>821</v>
      </c>
      <c r="D19" s="19" t="s">
        <v>822</v>
      </c>
      <c r="E19" s="19" t="s">
        <v>823</v>
      </c>
      <c r="F19" s="23">
        <v>44677</v>
      </c>
      <c r="G19" s="23">
        <v>44678</v>
      </c>
      <c r="H19" s="21" t="s">
        <v>45</v>
      </c>
      <c r="I19" s="20">
        <v>44720</v>
      </c>
      <c r="J19" s="19"/>
    </row>
    <row r="20" spans="1:10" x14ac:dyDescent="0.25">
      <c r="A20" s="31">
        <f t="shared" si="0"/>
        <v>19</v>
      </c>
      <c r="B20" s="19" t="s">
        <v>824</v>
      </c>
      <c r="C20" s="19" t="s">
        <v>825</v>
      </c>
      <c r="D20" s="19" t="s">
        <v>826</v>
      </c>
      <c r="E20" s="19" t="s">
        <v>827</v>
      </c>
      <c r="F20" s="23">
        <v>44678</v>
      </c>
      <c r="G20" s="23">
        <v>44679</v>
      </c>
      <c r="H20" s="21" t="s">
        <v>45</v>
      </c>
      <c r="I20" s="20">
        <v>44707</v>
      </c>
      <c r="J20" s="19"/>
    </row>
    <row r="21" spans="1:10" ht="15.75" customHeight="1" x14ac:dyDescent="0.25">
      <c r="A21" s="31">
        <f t="shared" si="0"/>
        <v>20</v>
      </c>
      <c r="B21" s="19" t="s">
        <v>828</v>
      </c>
      <c r="C21" s="19" t="s">
        <v>829</v>
      </c>
      <c r="D21" s="19" t="s">
        <v>830</v>
      </c>
      <c r="E21" s="19" t="s">
        <v>831</v>
      </c>
      <c r="F21" s="23">
        <v>44682</v>
      </c>
      <c r="G21" s="23">
        <v>44683</v>
      </c>
      <c r="H21" s="21" t="s">
        <v>45</v>
      </c>
      <c r="I21" s="20">
        <v>44721</v>
      </c>
      <c r="J21" s="19"/>
    </row>
    <row r="22" spans="1:10" ht="15.75" customHeight="1" x14ac:dyDescent="0.25">
      <c r="A22" s="31">
        <f t="shared" si="0"/>
        <v>21</v>
      </c>
      <c r="B22" s="19" t="s">
        <v>832</v>
      </c>
      <c r="C22" s="19" t="s">
        <v>833</v>
      </c>
      <c r="D22" s="19" t="s">
        <v>834</v>
      </c>
      <c r="E22" s="19" t="s">
        <v>835</v>
      </c>
      <c r="F22" s="23">
        <v>44683</v>
      </c>
      <c r="G22" s="23">
        <v>44683</v>
      </c>
      <c r="H22" s="21" t="s">
        <v>45</v>
      </c>
      <c r="I22" s="20">
        <v>44721</v>
      </c>
      <c r="J22" s="19"/>
    </row>
    <row r="23" spans="1:10" ht="15.75" customHeight="1" x14ac:dyDescent="0.25">
      <c r="A23" s="31">
        <f t="shared" si="0"/>
        <v>22</v>
      </c>
      <c r="B23" s="19" t="s">
        <v>836</v>
      </c>
      <c r="C23" s="19" t="s">
        <v>836</v>
      </c>
      <c r="D23" s="19" t="s">
        <v>837</v>
      </c>
      <c r="E23" s="19" t="s">
        <v>838</v>
      </c>
      <c r="F23" s="23">
        <v>44684</v>
      </c>
      <c r="G23" s="23">
        <v>44685</v>
      </c>
      <c r="H23" s="21" t="s">
        <v>38</v>
      </c>
      <c r="I23" s="20"/>
      <c r="J23" s="19"/>
    </row>
    <row r="24" spans="1:10" ht="15.75" customHeight="1" x14ac:dyDescent="0.25">
      <c r="A24" s="31">
        <f t="shared" si="0"/>
        <v>23</v>
      </c>
      <c r="B24" s="19" t="s">
        <v>839</v>
      </c>
      <c r="C24" s="19" t="s">
        <v>840</v>
      </c>
      <c r="D24" s="19" t="s">
        <v>841</v>
      </c>
      <c r="E24" s="19" t="s">
        <v>842</v>
      </c>
      <c r="F24" s="23">
        <v>44685</v>
      </c>
      <c r="G24" s="23">
        <v>44685</v>
      </c>
      <c r="H24" s="21" t="s">
        <v>45</v>
      </c>
      <c r="I24" s="20">
        <v>44721</v>
      </c>
      <c r="J24" s="19"/>
    </row>
    <row r="25" spans="1:10" ht="15.75" customHeight="1" x14ac:dyDescent="0.25">
      <c r="A25" s="31">
        <f t="shared" si="0"/>
        <v>24</v>
      </c>
      <c r="B25" s="19" t="s">
        <v>67</v>
      </c>
      <c r="C25" s="19" t="s">
        <v>843</v>
      </c>
      <c r="D25" s="19" t="s">
        <v>844</v>
      </c>
      <c r="E25" s="19" t="s">
        <v>845</v>
      </c>
      <c r="F25" s="23">
        <v>44685</v>
      </c>
      <c r="G25" s="23">
        <v>44686</v>
      </c>
      <c r="H25" s="21" t="s">
        <v>45</v>
      </c>
      <c r="I25" s="20">
        <v>44720</v>
      </c>
      <c r="J25" s="19"/>
    </row>
    <row r="26" spans="1:10" ht="15.75" customHeight="1" x14ac:dyDescent="0.25">
      <c r="A26" s="31">
        <f t="shared" si="0"/>
        <v>25</v>
      </c>
      <c r="B26" s="19" t="s">
        <v>846</v>
      </c>
      <c r="C26" s="19" t="s">
        <v>83</v>
      </c>
      <c r="D26" s="19" t="s">
        <v>847</v>
      </c>
      <c r="E26" s="19" t="s">
        <v>848</v>
      </c>
      <c r="F26" s="23">
        <v>44685</v>
      </c>
      <c r="G26" s="23">
        <v>44686</v>
      </c>
      <c r="H26" s="21" t="s">
        <v>45</v>
      </c>
      <c r="I26" s="20">
        <v>44720</v>
      </c>
      <c r="J26" s="20"/>
    </row>
    <row r="27" spans="1:10" ht="15.75" customHeight="1" x14ac:dyDescent="0.25">
      <c r="A27" s="31">
        <f t="shared" si="0"/>
        <v>26</v>
      </c>
      <c r="B27" s="19" t="s">
        <v>849</v>
      </c>
      <c r="C27" s="19" t="s">
        <v>850</v>
      </c>
      <c r="D27" s="19" t="s">
        <v>851</v>
      </c>
      <c r="E27" s="19" t="s">
        <v>852</v>
      </c>
      <c r="F27" s="23">
        <v>44686</v>
      </c>
      <c r="G27" s="23">
        <v>44686</v>
      </c>
      <c r="H27" s="21" t="s">
        <v>45</v>
      </c>
      <c r="I27" s="20">
        <v>44707</v>
      </c>
      <c r="J27" s="20"/>
    </row>
    <row r="28" spans="1:10" ht="15.75" customHeight="1" x14ac:dyDescent="0.25">
      <c r="A28" s="31">
        <f t="shared" si="0"/>
        <v>27</v>
      </c>
      <c r="B28" s="19" t="s">
        <v>853</v>
      </c>
      <c r="C28" s="19" t="s">
        <v>854</v>
      </c>
      <c r="D28" s="19" t="s">
        <v>855</v>
      </c>
      <c r="E28" s="19" t="s">
        <v>856</v>
      </c>
      <c r="F28" s="23">
        <v>44687</v>
      </c>
      <c r="G28" s="23">
        <v>44687</v>
      </c>
      <c r="H28" s="21" t="s">
        <v>45</v>
      </c>
      <c r="I28" s="20">
        <v>44722</v>
      </c>
      <c r="J28" s="20"/>
    </row>
    <row r="29" spans="1:10" ht="15.75" customHeight="1" x14ac:dyDescent="0.25">
      <c r="A29" s="31">
        <f t="shared" si="0"/>
        <v>28</v>
      </c>
      <c r="B29" s="19" t="s">
        <v>857</v>
      </c>
      <c r="C29" s="19" t="s">
        <v>858</v>
      </c>
      <c r="D29" s="19" t="s">
        <v>859</v>
      </c>
      <c r="E29" s="19" t="s">
        <v>860</v>
      </c>
      <c r="F29" s="23">
        <v>44687</v>
      </c>
      <c r="G29" s="23">
        <v>44690</v>
      </c>
      <c r="H29" s="21" t="s">
        <v>38</v>
      </c>
      <c r="I29" s="20"/>
      <c r="J29" s="20"/>
    </row>
    <row r="30" spans="1:10" ht="15.75" customHeight="1" x14ac:dyDescent="0.25">
      <c r="A30" s="31">
        <f t="shared" si="0"/>
        <v>29</v>
      </c>
      <c r="B30" s="19" t="s">
        <v>861</v>
      </c>
      <c r="C30" s="19" t="s">
        <v>862</v>
      </c>
      <c r="D30" s="19" t="s">
        <v>863</v>
      </c>
      <c r="E30" s="19" t="s">
        <v>864</v>
      </c>
      <c r="F30" s="23">
        <v>44687</v>
      </c>
      <c r="G30" s="23">
        <v>44690</v>
      </c>
      <c r="H30" s="21" t="s">
        <v>38</v>
      </c>
      <c r="I30" s="20"/>
      <c r="J30" s="20"/>
    </row>
    <row r="31" spans="1:10" ht="15.75" customHeight="1" x14ac:dyDescent="0.25">
      <c r="A31" s="31">
        <f t="shared" si="0"/>
        <v>30</v>
      </c>
      <c r="B31" s="19" t="s">
        <v>865</v>
      </c>
      <c r="C31" s="19" t="s">
        <v>866</v>
      </c>
      <c r="D31" s="19" t="s">
        <v>867</v>
      </c>
      <c r="E31" s="19" t="s">
        <v>868</v>
      </c>
      <c r="F31" s="23">
        <v>44687</v>
      </c>
      <c r="G31" s="23">
        <v>44690</v>
      </c>
      <c r="H31" s="21" t="s">
        <v>38</v>
      </c>
      <c r="I31" s="20"/>
      <c r="J31" s="20"/>
    </row>
    <row r="32" spans="1:10" ht="15.75" customHeight="1" x14ac:dyDescent="0.25">
      <c r="A32" s="31">
        <f t="shared" si="0"/>
        <v>31</v>
      </c>
      <c r="B32" s="19" t="s">
        <v>869</v>
      </c>
      <c r="C32" s="19" t="s">
        <v>870</v>
      </c>
      <c r="D32" s="19" t="s">
        <v>871</v>
      </c>
      <c r="E32" s="19" t="s">
        <v>872</v>
      </c>
      <c r="F32" s="23">
        <v>44689</v>
      </c>
      <c r="G32" s="23">
        <v>44690</v>
      </c>
      <c r="H32" s="21" t="s">
        <v>38</v>
      </c>
      <c r="I32" s="20"/>
      <c r="J32" s="20"/>
    </row>
    <row r="33" spans="1:10" ht="15.75" customHeight="1" x14ac:dyDescent="0.25">
      <c r="A33" s="31">
        <f t="shared" si="0"/>
        <v>32</v>
      </c>
      <c r="B33" s="19" t="s">
        <v>112</v>
      </c>
      <c r="C33" s="19" t="s">
        <v>873</v>
      </c>
      <c r="D33" s="19" t="s">
        <v>874</v>
      </c>
      <c r="E33" s="19" t="s">
        <v>875</v>
      </c>
      <c r="F33" s="23">
        <v>44690</v>
      </c>
      <c r="G33" s="23">
        <v>44690</v>
      </c>
      <c r="H33" s="21" t="s">
        <v>38</v>
      </c>
      <c r="I33" s="20"/>
      <c r="J33" s="20"/>
    </row>
    <row r="34" spans="1:10" ht="15.75" customHeight="1" x14ac:dyDescent="0.25">
      <c r="A34" s="31">
        <f t="shared" si="0"/>
        <v>33</v>
      </c>
      <c r="B34" s="19" t="s">
        <v>876</v>
      </c>
      <c r="C34" s="19" t="s">
        <v>877</v>
      </c>
      <c r="D34" s="19" t="s">
        <v>878</v>
      </c>
      <c r="E34" s="19" t="s">
        <v>879</v>
      </c>
      <c r="F34" s="23">
        <v>44690</v>
      </c>
      <c r="G34" s="23">
        <v>44691</v>
      </c>
      <c r="H34" s="21" t="s">
        <v>45</v>
      </c>
      <c r="I34" s="20">
        <v>44722</v>
      </c>
      <c r="J34" s="20"/>
    </row>
    <row r="35" spans="1:10" ht="15.75" customHeight="1" x14ac:dyDescent="0.25">
      <c r="A35" s="31">
        <f t="shared" si="0"/>
        <v>34</v>
      </c>
      <c r="B35" s="19" t="s">
        <v>346</v>
      </c>
      <c r="C35" s="19" t="s">
        <v>880</v>
      </c>
      <c r="D35" s="19" t="s">
        <v>881</v>
      </c>
      <c r="E35" s="19" t="s">
        <v>882</v>
      </c>
      <c r="F35" s="23">
        <v>44690</v>
      </c>
      <c r="G35" s="23">
        <v>44691</v>
      </c>
      <c r="H35" s="21" t="s">
        <v>45</v>
      </c>
      <c r="I35" s="20">
        <v>44720</v>
      </c>
      <c r="J35" s="20"/>
    </row>
    <row r="36" spans="1:10" ht="15.75" customHeight="1" x14ac:dyDescent="0.25">
      <c r="A36" s="31">
        <f t="shared" si="0"/>
        <v>35</v>
      </c>
      <c r="B36" s="19" t="s">
        <v>883</v>
      </c>
      <c r="C36" s="19" t="s">
        <v>884</v>
      </c>
      <c r="D36" s="19" t="s">
        <v>885</v>
      </c>
      <c r="E36" s="19" t="s">
        <v>886</v>
      </c>
      <c r="F36" s="23">
        <v>44690</v>
      </c>
      <c r="G36" s="23">
        <v>44691</v>
      </c>
      <c r="H36" s="21" t="s">
        <v>45</v>
      </c>
      <c r="I36" s="20">
        <v>44719</v>
      </c>
      <c r="J36" s="20"/>
    </row>
    <row r="37" spans="1:10" ht="15.75" customHeight="1" x14ac:dyDescent="0.25">
      <c r="A37" s="31">
        <f t="shared" si="0"/>
        <v>36</v>
      </c>
      <c r="B37" s="19" t="s">
        <v>887</v>
      </c>
      <c r="C37" s="19" t="s">
        <v>888</v>
      </c>
      <c r="D37" s="19" t="s">
        <v>889</v>
      </c>
      <c r="E37" s="19" t="s">
        <v>890</v>
      </c>
      <c r="F37" s="23">
        <v>44691</v>
      </c>
      <c r="G37" s="23">
        <v>44692</v>
      </c>
      <c r="H37" s="21" t="s">
        <v>45</v>
      </c>
      <c r="I37" s="20">
        <v>44722</v>
      </c>
      <c r="J37" s="20"/>
    </row>
    <row r="38" spans="1:10" ht="15.75" customHeight="1" x14ac:dyDescent="0.25">
      <c r="A38" s="31">
        <f t="shared" si="0"/>
        <v>37</v>
      </c>
      <c r="B38" s="19" t="s">
        <v>891</v>
      </c>
      <c r="C38" s="19" t="s">
        <v>892</v>
      </c>
      <c r="D38" s="19" t="s">
        <v>893</v>
      </c>
      <c r="E38" s="19" t="s">
        <v>894</v>
      </c>
      <c r="F38" s="23">
        <v>44691</v>
      </c>
      <c r="G38" s="23">
        <v>44692</v>
      </c>
      <c r="H38" s="21" t="s">
        <v>45</v>
      </c>
      <c r="I38" s="20">
        <v>44721</v>
      </c>
      <c r="J38" s="20"/>
    </row>
    <row r="39" spans="1:10" ht="15.75" customHeight="1" x14ac:dyDescent="0.25">
      <c r="A39" s="31">
        <f t="shared" si="0"/>
        <v>38</v>
      </c>
      <c r="B39" s="19" t="s">
        <v>895</v>
      </c>
      <c r="C39" s="19" t="s">
        <v>896</v>
      </c>
      <c r="D39" s="19" t="s">
        <v>897</v>
      </c>
      <c r="E39" s="19" t="s">
        <v>898</v>
      </c>
      <c r="F39" s="23">
        <v>44691</v>
      </c>
      <c r="G39" s="23">
        <v>44692</v>
      </c>
      <c r="H39" s="21" t="s">
        <v>45</v>
      </c>
      <c r="I39" s="20">
        <v>44721</v>
      </c>
      <c r="J39" s="20"/>
    </row>
    <row r="40" spans="1:10" ht="15.75" customHeight="1" x14ac:dyDescent="0.25">
      <c r="A40" s="31">
        <f t="shared" si="0"/>
        <v>39</v>
      </c>
      <c r="B40" s="19" t="s">
        <v>899</v>
      </c>
      <c r="C40" s="19" t="s">
        <v>900</v>
      </c>
      <c r="D40" s="19" t="s">
        <v>901</v>
      </c>
      <c r="E40" s="19" t="s">
        <v>902</v>
      </c>
      <c r="F40" s="23">
        <v>44693</v>
      </c>
      <c r="G40" s="23">
        <v>44693</v>
      </c>
      <c r="H40" s="21" t="s">
        <v>45</v>
      </c>
      <c r="I40" s="20">
        <v>44721</v>
      </c>
      <c r="J40" s="20"/>
    </row>
    <row r="41" spans="1:10" ht="15.75" customHeight="1" x14ac:dyDescent="0.25">
      <c r="A41" s="31">
        <f t="shared" si="0"/>
        <v>40</v>
      </c>
      <c r="B41" s="19" t="s">
        <v>190</v>
      </c>
      <c r="C41" s="19" t="s">
        <v>903</v>
      </c>
      <c r="D41" s="19" t="s">
        <v>904</v>
      </c>
      <c r="E41" s="19" t="s">
        <v>905</v>
      </c>
      <c r="F41" s="23">
        <v>44693</v>
      </c>
      <c r="G41" s="23">
        <v>44693</v>
      </c>
      <c r="H41" s="21" t="s">
        <v>38</v>
      </c>
      <c r="I41" s="20"/>
      <c r="J41" s="20"/>
    </row>
    <row r="42" spans="1:10" ht="15.75" customHeight="1" x14ac:dyDescent="0.25">
      <c r="A42" s="31">
        <f t="shared" si="0"/>
        <v>41</v>
      </c>
      <c r="B42" s="19" t="s">
        <v>887</v>
      </c>
      <c r="C42" s="19" t="s">
        <v>888</v>
      </c>
      <c r="D42" s="19" t="s">
        <v>889</v>
      </c>
      <c r="E42" s="19" t="s">
        <v>906</v>
      </c>
      <c r="F42" s="23">
        <v>44693</v>
      </c>
      <c r="G42" s="23">
        <v>44694</v>
      </c>
      <c r="H42" s="21" t="s">
        <v>38</v>
      </c>
      <c r="I42" s="20"/>
      <c r="J42" s="20"/>
    </row>
    <row r="43" spans="1:10" ht="15.75" customHeight="1" x14ac:dyDescent="0.25">
      <c r="A43" s="31">
        <f t="shared" si="0"/>
        <v>42</v>
      </c>
      <c r="B43" s="19" t="s">
        <v>849</v>
      </c>
      <c r="C43" s="19" t="s">
        <v>907</v>
      </c>
      <c r="D43" s="19" t="s">
        <v>908</v>
      </c>
      <c r="E43" s="19" t="s">
        <v>909</v>
      </c>
      <c r="F43" s="23">
        <v>44697</v>
      </c>
      <c r="G43" s="23">
        <v>44700</v>
      </c>
      <c r="H43" s="21" t="s">
        <v>45</v>
      </c>
      <c r="I43" s="20">
        <v>44722</v>
      </c>
      <c r="J43" s="20"/>
    </row>
    <row r="44" spans="1:10" ht="15.75" customHeight="1" x14ac:dyDescent="0.25">
      <c r="A44" s="31">
        <f t="shared" si="0"/>
        <v>43</v>
      </c>
      <c r="B44" s="19" t="s">
        <v>386</v>
      </c>
      <c r="C44" s="19" t="s">
        <v>387</v>
      </c>
      <c r="D44" s="19" t="s">
        <v>391</v>
      </c>
      <c r="E44" s="19" t="s">
        <v>910</v>
      </c>
      <c r="F44" s="23">
        <v>44698</v>
      </c>
      <c r="G44" s="23">
        <v>44700</v>
      </c>
      <c r="H44" s="21" t="s">
        <v>45</v>
      </c>
      <c r="I44" s="20">
        <v>44722</v>
      </c>
      <c r="J44" s="20"/>
    </row>
    <row r="45" spans="1:10" ht="15.75" customHeight="1" x14ac:dyDescent="0.25">
      <c r="A45" s="31">
        <f t="shared" si="0"/>
        <v>44</v>
      </c>
      <c r="B45" s="19" t="s">
        <v>911</v>
      </c>
      <c r="C45" s="19" t="s">
        <v>912</v>
      </c>
      <c r="D45" s="19" t="s">
        <v>913</v>
      </c>
      <c r="E45" s="19" t="s">
        <v>914</v>
      </c>
      <c r="F45" s="23">
        <v>44698</v>
      </c>
      <c r="G45" s="23">
        <v>44700</v>
      </c>
      <c r="H45" s="21" t="s">
        <v>45</v>
      </c>
      <c r="I45" s="20">
        <v>44721</v>
      </c>
      <c r="J45" s="20"/>
    </row>
    <row r="46" spans="1:10" ht="15.75" customHeight="1" x14ac:dyDescent="0.25">
      <c r="A46" s="31">
        <f t="shared" si="0"/>
        <v>45</v>
      </c>
      <c r="B46" s="19" t="s">
        <v>428</v>
      </c>
      <c r="C46" s="19" t="s">
        <v>621</v>
      </c>
      <c r="D46" s="19" t="s">
        <v>622</v>
      </c>
      <c r="E46" s="19" t="s">
        <v>915</v>
      </c>
      <c r="F46" s="23">
        <v>44698</v>
      </c>
      <c r="G46" s="23">
        <v>44700</v>
      </c>
      <c r="H46" s="21" t="s">
        <v>38</v>
      </c>
      <c r="I46" s="20"/>
      <c r="J46" s="20"/>
    </row>
    <row r="47" spans="1:10" ht="15.75" customHeight="1" x14ac:dyDescent="0.25">
      <c r="A47" s="31">
        <f t="shared" si="0"/>
        <v>46</v>
      </c>
      <c r="B47" s="19" t="s">
        <v>916</v>
      </c>
      <c r="C47" s="19" t="s">
        <v>858</v>
      </c>
      <c r="D47" s="19" t="s">
        <v>917</v>
      </c>
      <c r="E47" s="19" t="s">
        <v>918</v>
      </c>
      <c r="F47" s="23">
        <v>44698</v>
      </c>
      <c r="G47" s="23">
        <v>44700</v>
      </c>
      <c r="H47" s="21" t="s">
        <v>45</v>
      </c>
      <c r="I47" s="20">
        <v>44722</v>
      </c>
      <c r="J47" s="20"/>
    </row>
    <row r="48" spans="1:10" ht="15.75" customHeight="1" x14ac:dyDescent="0.25">
      <c r="A48" s="31">
        <f t="shared" si="0"/>
        <v>47</v>
      </c>
      <c r="B48" s="19" t="s">
        <v>876</v>
      </c>
      <c r="C48" s="19" t="s">
        <v>877</v>
      </c>
      <c r="D48" s="19" t="s">
        <v>878</v>
      </c>
      <c r="E48" s="19" t="s">
        <v>919</v>
      </c>
      <c r="F48" s="23">
        <v>44700</v>
      </c>
      <c r="G48" s="23">
        <v>44700</v>
      </c>
      <c r="H48" s="21" t="s">
        <v>38</v>
      </c>
      <c r="I48" s="20"/>
      <c r="J48" s="20"/>
    </row>
    <row r="49" spans="1:10" ht="15.75" customHeight="1" x14ac:dyDescent="0.25">
      <c r="A49" s="31">
        <f t="shared" si="0"/>
        <v>48</v>
      </c>
      <c r="B49" s="19" t="s">
        <v>789</v>
      </c>
      <c r="C49" s="19" t="s">
        <v>790</v>
      </c>
      <c r="D49" s="19" t="s">
        <v>791</v>
      </c>
      <c r="E49" s="19" t="s">
        <v>920</v>
      </c>
      <c r="F49" s="23">
        <v>44701</v>
      </c>
      <c r="G49" s="23">
        <v>44701</v>
      </c>
      <c r="H49" s="21" t="s">
        <v>38</v>
      </c>
      <c r="I49" s="20"/>
      <c r="J49" s="20"/>
    </row>
    <row r="50" spans="1:10" ht="15.75" customHeight="1" x14ac:dyDescent="0.25">
      <c r="A50" s="31">
        <f t="shared" si="0"/>
        <v>49</v>
      </c>
      <c r="B50" s="19" t="s">
        <v>921</v>
      </c>
      <c r="C50" s="19" t="s">
        <v>922</v>
      </c>
      <c r="D50" s="19" t="s">
        <v>923</v>
      </c>
      <c r="E50" s="19" t="s">
        <v>924</v>
      </c>
      <c r="F50" s="23">
        <v>44701</v>
      </c>
      <c r="G50" s="23">
        <v>44701</v>
      </c>
      <c r="H50" s="21" t="s">
        <v>45</v>
      </c>
      <c r="I50" s="20">
        <v>44720</v>
      </c>
      <c r="J50" s="20"/>
    </row>
    <row r="51" spans="1:10" ht="15.75" customHeight="1" x14ac:dyDescent="0.25">
      <c r="A51" s="31">
        <f t="shared" si="0"/>
        <v>50</v>
      </c>
      <c r="B51" s="19" t="s">
        <v>925</v>
      </c>
      <c r="C51" s="19" t="s">
        <v>926</v>
      </c>
      <c r="D51" s="19" t="s">
        <v>927</v>
      </c>
      <c r="E51" s="19" t="s">
        <v>928</v>
      </c>
      <c r="F51" s="23">
        <v>44701</v>
      </c>
      <c r="G51" s="23">
        <v>44704</v>
      </c>
      <c r="H51" s="21" t="s">
        <v>45</v>
      </c>
      <c r="I51" s="20">
        <v>44721</v>
      </c>
      <c r="J51" s="20"/>
    </row>
    <row r="52" spans="1:10" ht="15.75" customHeight="1" x14ac:dyDescent="0.25">
      <c r="A52" s="31">
        <f t="shared" si="0"/>
        <v>51</v>
      </c>
      <c r="B52" s="19" t="s">
        <v>929</v>
      </c>
      <c r="C52" s="19" t="s">
        <v>930</v>
      </c>
      <c r="D52" s="19" t="s">
        <v>931</v>
      </c>
      <c r="E52" s="19" t="s">
        <v>932</v>
      </c>
      <c r="F52" s="23">
        <v>44701</v>
      </c>
      <c r="G52" s="23">
        <v>44704</v>
      </c>
      <c r="H52" s="21" t="s">
        <v>45</v>
      </c>
      <c r="I52" s="20">
        <v>44721</v>
      </c>
      <c r="J52" s="20"/>
    </row>
    <row r="53" spans="1:10" ht="15.75" customHeight="1" x14ac:dyDescent="0.25">
      <c r="A53" s="31">
        <f t="shared" si="0"/>
        <v>52</v>
      </c>
      <c r="B53" s="19" t="s">
        <v>933</v>
      </c>
      <c r="C53" s="19" t="s">
        <v>934</v>
      </c>
      <c r="D53" s="19" t="s">
        <v>935</v>
      </c>
      <c r="E53" s="19" t="s">
        <v>936</v>
      </c>
      <c r="F53" s="23">
        <v>44704</v>
      </c>
      <c r="G53" s="23">
        <v>44704</v>
      </c>
      <c r="H53" s="21" t="s">
        <v>38</v>
      </c>
      <c r="I53" s="20"/>
      <c r="J53" s="20"/>
    </row>
    <row r="54" spans="1:10" ht="15.75" customHeight="1" x14ac:dyDescent="0.25">
      <c r="A54" s="31">
        <f t="shared" si="0"/>
        <v>53</v>
      </c>
      <c r="B54" s="19" t="s">
        <v>937</v>
      </c>
      <c r="C54" s="19" t="s">
        <v>938</v>
      </c>
      <c r="D54" s="19" t="s">
        <v>939</v>
      </c>
      <c r="E54" s="19" t="s">
        <v>940</v>
      </c>
      <c r="F54" s="23">
        <v>44704</v>
      </c>
      <c r="G54" s="23">
        <v>44704</v>
      </c>
      <c r="H54" s="21" t="s">
        <v>45</v>
      </c>
      <c r="I54" s="20">
        <v>44722</v>
      </c>
      <c r="J54" s="20"/>
    </row>
    <row r="55" spans="1:10" ht="15.75" customHeight="1" x14ac:dyDescent="0.25">
      <c r="A55" s="31">
        <f t="shared" si="0"/>
        <v>54</v>
      </c>
      <c r="B55" s="19" t="s">
        <v>77</v>
      </c>
      <c r="C55" s="19" t="s">
        <v>941</v>
      </c>
      <c r="D55" s="19" t="s">
        <v>942</v>
      </c>
      <c r="E55" s="19" t="s">
        <v>943</v>
      </c>
      <c r="F55" s="23">
        <v>44707</v>
      </c>
      <c r="G55" s="23">
        <v>44707</v>
      </c>
      <c r="H55" s="21" t="s">
        <v>45</v>
      </c>
      <c r="I55" s="20">
        <v>44722</v>
      </c>
      <c r="J55" s="20"/>
    </row>
    <row r="56" spans="1:10" ht="15.75" customHeight="1" x14ac:dyDescent="0.25">
      <c r="A56" s="31">
        <f t="shared" si="0"/>
        <v>55</v>
      </c>
      <c r="B56" s="19" t="s">
        <v>944</v>
      </c>
      <c r="C56" s="19" t="s">
        <v>945</v>
      </c>
      <c r="D56" s="19" t="s">
        <v>946</v>
      </c>
      <c r="E56" s="19" t="s">
        <v>947</v>
      </c>
      <c r="F56" s="23">
        <v>44708</v>
      </c>
      <c r="G56" s="23">
        <v>44711</v>
      </c>
      <c r="H56" s="21" t="s">
        <v>38</v>
      </c>
      <c r="I56" s="20"/>
      <c r="J56" s="20"/>
    </row>
    <row r="57" spans="1:10" ht="15.75" customHeight="1" x14ac:dyDescent="0.25">
      <c r="A57" s="31">
        <f t="shared" si="0"/>
        <v>56</v>
      </c>
      <c r="B57" s="19" t="s">
        <v>948</v>
      </c>
      <c r="C57" s="19" t="s">
        <v>949</v>
      </c>
      <c r="D57" s="19" t="s">
        <v>950</v>
      </c>
      <c r="E57" s="19" t="s">
        <v>951</v>
      </c>
      <c r="F57" s="23">
        <v>44711</v>
      </c>
      <c r="G57" s="23">
        <v>44711</v>
      </c>
      <c r="H57" s="21" t="s">
        <v>38</v>
      </c>
      <c r="I57" s="20"/>
      <c r="J57" s="20"/>
    </row>
    <row r="58" spans="1:10" ht="15.75" customHeight="1" x14ac:dyDescent="0.25">
      <c r="A58" s="31">
        <f t="shared" si="0"/>
        <v>57</v>
      </c>
      <c r="B58" s="19" t="s">
        <v>952</v>
      </c>
      <c r="C58" s="19" t="s">
        <v>953</v>
      </c>
      <c r="D58" s="19" t="s">
        <v>954</v>
      </c>
      <c r="E58" s="19" t="s">
        <v>955</v>
      </c>
      <c r="F58" s="23">
        <v>44711</v>
      </c>
      <c r="G58" s="23">
        <v>44712</v>
      </c>
      <c r="H58" s="21" t="s">
        <v>45</v>
      </c>
      <c r="I58" s="20">
        <v>44720</v>
      </c>
      <c r="J58" s="20"/>
    </row>
    <row r="59" spans="1:10" ht="15.75" customHeight="1" x14ac:dyDescent="0.25">
      <c r="A59" s="31">
        <f t="shared" si="0"/>
        <v>58</v>
      </c>
      <c r="B59" s="19" t="s">
        <v>112</v>
      </c>
      <c r="C59" s="19" t="s">
        <v>873</v>
      </c>
      <c r="D59" s="19" t="s">
        <v>874</v>
      </c>
      <c r="E59" s="19" t="s">
        <v>956</v>
      </c>
      <c r="F59" s="23">
        <v>44712</v>
      </c>
      <c r="G59" s="23">
        <v>44712</v>
      </c>
      <c r="H59" s="21" t="s">
        <v>38</v>
      </c>
      <c r="I59" s="20"/>
      <c r="J59" s="20"/>
    </row>
    <row r="60" spans="1:10" ht="15.75" customHeight="1" x14ac:dyDescent="0.25">
      <c r="A60" s="31">
        <f t="shared" si="0"/>
        <v>59</v>
      </c>
      <c r="B60" s="19" t="s">
        <v>957</v>
      </c>
      <c r="C60" s="19" t="s">
        <v>958</v>
      </c>
      <c r="D60" s="19" t="s">
        <v>959</v>
      </c>
      <c r="E60" s="19" t="s">
        <v>960</v>
      </c>
      <c r="F60" s="23">
        <v>44714</v>
      </c>
      <c r="G60" s="23">
        <v>44653</v>
      </c>
      <c r="H60" s="21" t="s">
        <v>45</v>
      </c>
      <c r="I60" s="20">
        <v>44721</v>
      </c>
      <c r="J60" s="20"/>
    </row>
    <row r="61" spans="1:10" ht="15" customHeight="1" x14ac:dyDescent="0.25">
      <c r="A61" s="31">
        <f t="shared" si="0"/>
        <v>60</v>
      </c>
      <c r="B61" s="19" t="s">
        <v>661</v>
      </c>
      <c r="C61" s="19" t="s">
        <v>961</v>
      </c>
      <c r="D61" s="19" t="s">
        <v>962</v>
      </c>
      <c r="E61" s="19" t="s">
        <v>963</v>
      </c>
      <c r="F61" s="23">
        <v>44715</v>
      </c>
      <c r="G61" s="23">
        <v>44719</v>
      </c>
      <c r="H61" s="21" t="s">
        <v>45</v>
      </c>
      <c r="I61" s="20">
        <v>44721</v>
      </c>
      <c r="J61" s="32" t="s">
        <v>964</v>
      </c>
    </row>
    <row r="62" spans="1:10" ht="15.75" customHeight="1" x14ac:dyDescent="0.25">
      <c r="A62" s="31">
        <f t="shared" si="0"/>
        <v>61</v>
      </c>
      <c r="B62" s="19" t="s">
        <v>793</v>
      </c>
      <c r="C62" s="19" t="s">
        <v>794</v>
      </c>
      <c r="D62" s="19" t="s">
        <v>795</v>
      </c>
      <c r="E62" s="19" t="s">
        <v>965</v>
      </c>
      <c r="F62" s="23">
        <v>44716</v>
      </c>
      <c r="G62" s="23">
        <v>44719</v>
      </c>
      <c r="H62" s="21" t="s">
        <v>38</v>
      </c>
      <c r="I62" s="20"/>
      <c r="J62" s="20"/>
    </row>
    <row r="63" spans="1:10" ht="15.75" customHeight="1" x14ac:dyDescent="0.25">
      <c r="A63" s="31">
        <f t="shared" si="0"/>
        <v>62</v>
      </c>
      <c r="B63" s="19" t="s">
        <v>966</v>
      </c>
      <c r="C63" s="19" t="s">
        <v>840</v>
      </c>
      <c r="D63" s="19" t="s">
        <v>967</v>
      </c>
      <c r="E63" s="19" t="s">
        <v>968</v>
      </c>
      <c r="F63" s="23">
        <v>44718</v>
      </c>
      <c r="G63" s="23">
        <v>44719</v>
      </c>
      <c r="H63" s="21" t="s">
        <v>38</v>
      </c>
      <c r="I63" s="20"/>
      <c r="J63" s="20"/>
    </row>
    <row r="64" spans="1:10" ht="15.75" customHeight="1" x14ac:dyDescent="0.25">
      <c r="A64" s="31">
        <f t="shared" si="0"/>
        <v>63</v>
      </c>
      <c r="B64" s="19" t="s">
        <v>969</v>
      </c>
      <c r="C64" s="19" t="s">
        <v>970</v>
      </c>
      <c r="D64" s="19" t="s">
        <v>971</v>
      </c>
      <c r="E64" s="19" t="s">
        <v>972</v>
      </c>
      <c r="F64" s="23">
        <v>44718</v>
      </c>
      <c r="G64" s="23">
        <v>44719</v>
      </c>
      <c r="H64" s="21" t="s">
        <v>38</v>
      </c>
      <c r="I64" s="20"/>
      <c r="J64" s="20"/>
    </row>
    <row r="65" spans="1:10" ht="15.75" customHeight="1" x14ac:dyDescent="0.25">
      <c r="A65" s="31">
        <f t="shared" si="0"/>
        <v>64</v>
      </c>
      <c r="B65" s="19" t="s">
        <v>656</v>
      </c>
      <c r="C65" s="19" t="s">
        <v>657</v>
      </c>
      <c r="D65" s="19" t="s">
        <v>658</v>
      </c>
      <c r="E65" s="19" t="s">
        <v>973</v>
      </c>
      <c r="F65" s="23">
        <v>44718</v>
      </c>
      <c r="G65" s="23">
        <v>44719</v>
      </c>
      <c r="H65" s="21" t="s">
        <v>45</v>
      </c>
      <c r="I65" s="20">
        <v>44722</v>
      </c>
      <c r="J65" s="20"/>
    </row>
    <row r="66" spans="1:10" ht="15.75" customHeight="1" x14ac:dyDescent="0.25">
      <c r="A66" s="31">
        <f t="shared" si="0"/>
        <v>65</v>
      </c>
      <c r="B66" s="19" t="s">
        <v>974</v>
      </c>
      <c r="C66" s="19" t="s">
        <v>975</v>
      </c>
      <c r="D66" s="19" t="s">
        <v>976</v>
      </c>
      <c r="E66" s="19" t="s">
        <v>977</v>
      </c>
      <c r="F66" s="23">
        <v>44718</v>
      </c>
      <c r="G66" s="23">
        <v>44719</v>
      </c>
      <c r="H66" s="21" t="s">
        <v>45</v>
      </c>
      <c r="I66" s="20">
        <v>44722</v>
      </c>
      <c r="J66" s="20"/>
    </row>
    <row r="67" spans="1:10" ht="15.75" customHeight="1" x14ac:dyDescent="0.25">
      <c r="A67" s="31">
        <f t="shared" si="0"/>
        <v>66</v>
      </c>
      <c r="B67" s="19" t="s">
        <v>978</v>
      </c>
      <c r="C67" s="19" t="s">
        <v>176</v>
      </c>
      <c r="D67" s="19" t="s">
        <v>979</v>
      </c>
      <c r="E67" s="19" t="s">
        <v>980</v>
      </c>
      <c r="F67" s="23">
        <v>44719</v>
      </c>
      <c r="G67" s="23">
        <v>44719</v>
      </c>
      <c r="H67" s="21" t="s">
        <v>38</v>
      </c>
      <c r="I67" s="20"/>
      <c r="J67" s="20"/>
    </row>
    <row r="68" spans="1:10" ht="15.75" customHeight="1" x14ac:dyDescent="0.25">
      <c r="A68" s="31">
        <f t="shared" si="0"/>
        <v>67</v>
      </c>
      <c r="B68" s="19" t="s">
        <v>981</v>
      </c>
      <c r="C68" s="19" t="s">
        <v>982</v>
      </c>
      <c r="D68" s="19" t="s">
        <v>983</v>
      </c>
      <c r="E68" s="19" t="s">
        <v>984</v>
      </c>
      <c r="F68" s="23">
        <v>44719</v>
      </c>
      <c r="G68" s="23">
        <v>44719</v>
      </c>
      <c r="H68" s="21" t="s">
        <v>38</v>
      </c>
      <c r="I68" s="20"/>
      <c r="J68" s="20"/>
    </row>
    <row r="69" spans="1:10" ht="15.75" customHeight="1" x14ac:dyDescent="0.25">
      <c r="A69" s="31">
        <f t="shared" si="0"/>
        <v>68</v>
      </c>
      <c r="B69" s="19" t="s">
        <v>985</v>
      </c>
      <c r="C69" s="19" t="s">
        <v>986</v>
      </c>
      <c r="D69" s="33" t="s">
        <v>987</v>
      </c>
      <c r="E69" s="19" t="s">
        <v>988</v>
      </c>
      <c r="F69" s="23">
        <v>44719</v>
      </c>
      <c r="G69" s="23">
        <v>44721</v>
      </c>
      <c r="H69" s="21" t="s">
        <v>38</v>
      </c>
      <c r="I69" s="20"/>
      <c r="J69" s="20"/>
    </row>
    <row r="70" spans="1:10" ht="15.75" customHeight="1" x14ac:dyDescent="0.25">
      <c r="A70" s="31">
        <f t="shared" si="0"/>
        <v>69</v>
      </c>
      <c r="B70" s="19" t="s">
        <v>72</v>
      </c>
      <c r="C70" s="19" t="s">
        <v>989</v>
      </c>
      <c r="D70" s="33" t="s">
        <v>990</v>
      </c>
      <c r="E70" s="19" t="s">
        <v>991</v>
      </c>
      <c r="F70" s="23">
        <v>44720</v>
      </c>
      <c r="G70" s="23">
        <v>44721</v>
      </c>
      <c r="H70" s="21" t="s">
        <v>45</v>
      </c>
      <c r="I70" s="20">
        <v>44721</v>
      </c>
      <c r="J70" s="20"/>
    </row>
    <row r="71" spans="1:10" ht="15.75" customHeight="1" x14ac:dyDescent="0.25">
      <c r="A71" s="31">
        <f t="shared" si="0"/>
        <v>70</v>
      </c>
      <c r="B71" s="19" t="s">
        <v>992</v>
      </c>
      <c r="C71" s="19" t="s">
        <v>922</v>
      </c>
      <c r="D71" s="33" t="s">
        <v>923</v>
      </c>
      <c r="E71" s="19" t="s">
        <v>993</v>
      </c>
      <c r="F71" s="23">
        <v>44720</v>
      </c>
      <c r="G71" s="23">
        <v>44721</v>
      </c>
      <c r="H71" s="21" t="s">
        <v>38</v>
      </c>
      <c r="I71" s="20"/>
      <c r="J71" s="20"/>
    </row>
    <row r="72" spans="1:10" ht="15.75" customHeight="1" x14ac:dyDescent="0.25">
      <c r="A72" s="31">
        <f t="shared" si="0"/>
        <v>71</v>
      </c>
      <c r="B72" s="19" t="s">
        <v>68</v>
      </c>
      <c r="C72" s="19" t="s">
        <v>994</v>
      </c>
      <c r="D72" s="33" t="s">
        <v>995</v>
      </c>
      <c r="E72" s="19" t="s">
        <v>996</v>
      </c>
      <c r="F72" s="23">
        <v>44721</v>
      </c>
      <c r="G72" s="23">
        <v>44721</v>
      </c>
      <c r="H72" s="21" t="s">
        <v>38</v>
      </c>
      <c r="I72" s="20"/>
      <c r="J72" s="20"/>
    </row>
    <row r="73" spans="1:10" ht="15.75" customHeight="1" x14ac:dyDescent="0.25">
      <c r="A73" s="31">
        <f t="shared" si="0"/>
        <v>72</v>
      </c>
      <c r="B73" s="19" t="s">
        <v>72</v>
      </c>
      <c r="C73" s="19" t="s">
        <v>989</v>
      </c>
      <c r="D73" s="33" t="s">
        <v>997</v>
      </c>
      <c r="E73" s="19" t="s">
        <v>998</v>
      </c>
      <c r="F73" s="23">
        <v>44721</v>
      </c>
      <c r="G73" s="23">
        <v>44721</v>
      </c>
      <c r="H73" s="21" t="s">
        <v>38</v>
      </c>
      <c r="I73" s="20"/>
      <c r="J73" s="20"/>
    </row>
    <row r="74" spans="1:10" ht="15.75" customHeight="1" x14ac:dyDescent="0.25">
      <c r="A74" s="31">
        <f t="shared" si="0"/>
        <v>73</v>
      </c>
      <c r="B74" s="19" t="s">
        <v>999</v>
      </c>
      <c r="C74" s="19" t="s">
        <v>941</v>
      </c>
      <c r="D74" s="19" t="s">
        <v>942</v>
      </c>
      <c r="E74" s="19" t="s">
        <v>1000</v>
      </c>
      <c r="F74" s="23">
        <v>44722</v>
      </c>
      <c r="G74" s="23">
        <v>44722</v>
      </c>
      <c r="H74" s="21" t="s">
        <v>38</v>
      </c>
      <c r="I74" s="20"/>
      <c r="J74" s="20"/>
    </row>
    <row r="75" spans="1:10" ht="15.75" customHeight="1" x14ac:dyDescent="0.25"/>
    <row r="76" spans="1:10" ht="15.75" customHeight="1" x14ac:dyDescent="0.25"/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2">
    <cfRule type="cellIs" dxfId="414" priority="1" operator="equal">
      <formula>"SI"</formula>
    </cfRule>
  </conditionalFormatting>
  <conditionalFormatting sqref="H2:H26">
    <cfRule type="cellIs" dxfId="413" priority="2" operator="equal">
      <formula>"NO"</formula>
    </cfRule>
  </conditionalFormatting>
  <conditionalFormatting sqref="H2:H26">
    <cfRule type="cellIs" dxfId="412" priority="3" operator="equal">
      <formula>"SI"</formula>
    </cfRule>
  </conditionalFormatting>
  <conditionalFormatting sqref="H1 J1">
    <cfRule type="cellIs" dxfId="411" priority="4" operator="equal">
      <formula>"NO"</formula>
    </cfRule>
  </conditionalFormatting>
  <conditionalFormatting sqref="H1 J1">
    <cfRule type="cellIs" dxfId="410" priority="5" operator="equal">
      <formula>"SI"</formula>
    </cfRule>
  </conditionalFormatting>
  <conditionalFormatting sqref="I1">
    <cfRule type="cellIs" dxfId="409" priority="6" operator="equal">
      <formula>"NO"</formula>
    </cfRule>
  </conditionalFormatting>
  <conditionalFormatting sqref="I1">
    <cfRule type="cellIs" dxfId="408" priority="7" operator="equal">
      <formula>"SI"</formula>
    </cfRule>
  </conditionalFormatting>
  <conditionalFormatting sqref="H27:H59">
    <cfRule type="cellIs" dxfId="407" priority="8" operator="equal">
      <formula>"NO"</formula>
    </cfRule>
  </conditionalFormatting>
  <conditionalFormatting sqref="H27:H59">
    <cfRule type="cellIs" dxfId="406" priority="9" operator="equal">
      <formula>"SI"</formula>
    </cfRule>
  </conditionalFormatting>
  <conditionalFormatting sqref="H60:H67">
    <cfRule type="cellIs" dxfId="405" priority="10" operator="equal">
      <formula>"NO"</formula>
    </cfRule>
  </conditionalFormatting>
  <conditionalFormatting sqref="H60:H67">
    <cfRule type="cellIs" dxfId="404" priority="11" operator="equal">
      <formula>"SI"</formula>
    </cfRule>
  </conditionalFormatting>
  <conditionalFormatting sqref="H68">
    <cfRule type="cellIs" dxfId="403" priority="12" operator="equal">
      <formula>"NO"</formula>
    </cfRule>
  </conditionalFormatting>
  <conditionalFormatting sqref="H68">
    <cfRule type="cellIs" dxfId="402" priority="13" operator="equal">
      <formula>"SI"</formula>
    </cfRule>
  </conditionalFormatting>
  <conditionalFormatting sqref="H73">
    <cfRule type="cellIs" dxfId="401" priority="14" operator="equal">
      <formula>"NO"</formula>
    </cfRule>
  </conditionalFormatting>
  <conditionalFormatting sqref="H73">
    <cfRule type="cellIs" dxfId="400" priority="15" operator="equal">
      <formula>"SI"</formula>
    </cfRule>
  </conditionalFormatting>
  <conditionalFormatting sqref="H72">
    <cfRule type="cellIs" dxfId="399" priority="16" operator="equal">
      <formula>"NO"</formula>
    </cfRule>
  </conditionalFormatting>
  <conditionalFormatting sqref="H72">
    <cfRule type="cellIs" dxfId="398" priority="17" operator="equal">
      <formula>"SI"</formula>
    </cfRule>
  </conditionalFormatting>
  <conditionalFormatting sqref="H71">
    <cfRule type="cellIs" dxfId="397" priority="18" operator="equal">
      <formula>"NO"</formula>
    </cfRule>
  </conditionalFormatting>
  <conditionalFormatting sqref="H71">
    <cfRule type="cellIs" dxfId="396" priority="19" operator="equal">
      <formula>"SI"</formula>
    </cfRule>
  </conditionalFormatting>
  <conditionalFormatting sqref="H70">
    <cfRule type="cellIs" dxfId="395" priority="20" operator="equal">
      <formula>"NO"</formula>
    </cfRule>
  </conditionalFormatting>
  <conditionalFormatting sqref="H70">
    <cfRule type="cellIs" dxfId="394" priority="21" operator="equal">
      <formula>"SI"</formula>
    </cfRule>
  </conditionalFormatting>
  <conditionalFormatting sqref="H69">
    <cfRule type="cellIs" dxfId="393" priority="22" operator="equal">
      <formula>"NO"</formula>
    </cfRule>
  </conditionalFormatting>
  <conditionalFormatting sqref="H69">
    <cfRule type="cellIs" dxfId="392" priority="23" operator="equal">
      <formula>"SI"</formula>
    </cfRule>
  </conditionalFormatting>
  <conditionalFormatting sqref="H74">
    <cfRule type="cellIs" dxfId="391" priority="24" operator="equal">
      <formula>"NO"</formula>
    </cfRule>
  </conditionalFormatting>
  <conditionalFormatting sqref="H74">
    <cfRule type="cellIs" dxfId="390" priority="25" operator="equal">
      <formula>"SI"</formula>
    </cfRule>
  </conditionalFormatting>
  <dataValidations count="1">
    <dataValidation type="list" allowBlank="1" showErrorMessage="1" sqref="H2:H74">
      <formula1>"SI,NO"</formula1>
    </dataValidation>
  </dataValidations>
  <hyperlinks>
    <hyperlink ref="D69" r:id="rId1"/>
    <hyperlink ref="D70" r:id="rId2"/>
    <hyperlink ref="D71" r:id="rId3"/>
    <hyperlink ref="D72" r:id="rId4"/>
    <hyperlink ref="D73" r:id="rId5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J57" sqref="A1:J57"/>
    </sheetView>
  </sheetViews>
  <sheetFormatPr baseColWidth="10" defaultColWidth="14.42578125" defaultRowHeight="15" customHeight="1" x14ac:dyDescent="0.25"/>
  <cols>
    <col min="1" max="1" width="18.140625" customWidth="1"/>
    <col min="2" max="2" width="29.7109375" customWidth="1"/>
    <col min="3" max="3" width="16.28515625" customWidth="1"/>
    <col min="4" max="4" width="35.28515625" customWidth="1"/>
    <col min="5" max="5" width="19.42578125" customWidth="1"/>
    <col min="6" max="6" width="8.140625" customWidth="1"/>
    <col min="7" max="7" width="10.5703125" customWidth="1"/>
    <col min="8" max="8" width="12.85546875" customWidth="1"/>
    <col min="9" max="9" width="16.5703125" customWidth="1"/>
    <col min="10" max="10" width="37.28515625" customWidth="1"/>
    <col min="11" max="26" width="10.7109375" customWidth="1"/>
  </cols>
  <sheetData>
    <row r="1" spans="1:10" ht="30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754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x14ac:dyDescent="0.25">
      <c r="A2" s="34">
        <f t="shared" ref="A2:A57" si="0">ROW(A1)</f>
        <v>1</v>
      </c>
      <c r="B2" s="19" t="s">
        <v>1001</v>
      </c>
      <c r="C2" s="19" t="s">
        <v>1002</v>
      </c>
      <c r="D2" s="19" t="s">
        <v>1003</v>
      </c>
      <c r="E2" s="19" t="s">
        <v>1004</v>
      </c>
      <c r="F2" s="23">
        <v>44677</v>
      </c>
      <c r="G2" s="23">
        <v>44678</v>
      </c>
      <c r="H2" s="21" t="s">
        <v>45</v>
      </c>
      <c r="I2" s="20">
        <v>44705</v>
      </c>
      <c r="J2" s="24"/>
    </row>
    <row r="3" spans="1:10" x14ac:dyDescent="0.25">
      <c r="A3" s="34">
        <f t="shared" si="0"/>
        <v>2</v>
      </c>
      <c r="B3" s="19" t="s">
        <v>723</v>
      </c>
      <c r="C3" s="19" t="s">
        <v>1005</v>
      </c>
      <c r="D3" s="19" t="s">
        <v>1006</v>
      </c>
      <c r="E3" s="19" t="s">
        <v>1007</v>
      </c>
      <c r="F3" s="23">
        <v>44677</v>
      </c>
      <c r="G3" s="23">
        <v>44678</v>
      </c>
      <c r="H3" s="21" t="s">
        <v>38</v>
      </c>
      <c r="I3" s="20"/>
      <c r="J3" s="24"/>
    </row>
    <row r="4" spans="1:10" x14ac:dyDescent="0.25">
      <c r="A4" s="34">
        <f t="shared" si="0"/>
        <v>3</v>
      </c>
      <c r="B4" s="19" t="s">
        <v>1008</v>
      </c>
      <c r="C4" s="19" t="s">
        <v>1009</v>
      </c>
      <c r="D4" s="19" t="s">
        <v>1010</v>
      </c>
      <c r="E4" s="19" t="s">
        <v>1011</v>
      </c>
      <c r="F4" s="20">
        <v>44680</v>
      </c>
      <c r="G4" s="20">
        <v>44680</v>
      </c>
      <c r="H4" s="21" t="s">
        <v>38</v>
      </c>
      <c r="I4" s="20"/>
      <c r="J4" s="24"/>
    </row>
    <row r="5" spans="1:10" x14ac:dyDescent="0.25">
      <c r="A5" s="34">
        <f t="shared" si="0"/>
        <v>4</v>
      </c>
      <c r="B5" s="19" t="s">
        <v>1012</v>
      </c>
      <c r="C5" s="19" t="s">
        <v>1013</v>
      </c>
      <c r="D5" s="19" t="s">
        <v>1014</v>
      </c>
      <c r="E5" s="19" t="s">
        <v>1015</v>
      </c>
      <c r="F5" s="20">
        <v>44680</v>
      </c>
      <c r="G5" s="20">
        <v>44680</v>
      </c>
      <c r="H5" s="21" t="s">
        <v>38</v>
      </c>
      <c r="I5" s="20"/>
      <c r="J5" s="24"/>
    </row>
    <row r="6" spans="1:10" x14ac:dyDescent="0.25">
      <c r="A6" s="34">
        <f t="shared" si="0"/>
        <v>5</v>
      </c>
      <c r="B6" s="19" t="s">
        <v>1016</v>
      </c>
      <c r="C6" s="19" t="s">
        <v>1017</v>
      </c>
      <c r="D6" s="19" t="s">
        <v>1018</v>
      </c>
      <c r="E6" s="19" t="s">
        <v>1019</v>
      </c>
      <c r="F6" s="20">
        <v>44683</v>
      </c>
      <c r="G6" s="20">
        <v>44684</v>
      </c>
      <c r="H6" s="21" t="s">
        <v>45</v>
      </c>
      <c r="I6" s="20">
        <v>44715</v>
      </c>
      <c r="J6" s="24"/>
    </row>
    <row r="7" spans="1:10" x14ac:dyDescent="0.25">
      <c r="A7" s="34">
        <f t="shared" si="0"/>
        <v>6</v>
      </c>
      <c r="B7" s="19" t="s">
        <v>1020</v>
      </c>
      <c r="C7" s="19" t="s">
        <v>1021</v>
      </c>
      <c r="D7" s="19" t="s">
        <v>353</v>
      </c>
      <c r="E7" s="19" t="s">
        <v>1022</v>
      </c>
      <c r="F7" s="20">
        <v>44684</v>
      </c>
      <c r="G7" s="20">
        <v>44685</v>
      </c>
      <c r="H7" s="21" t="s">
        <v>38</v>
      </c>
      <c r="I7" s="20"/>
      <c r="J7" s="24"/>
    </row>
    <row r="8" spans="1:10" x14ac:dyDescent="0.25">
      <c r="A8" s="34">
        <f t="shared" si="0"/>
        <v>7</v>
      </c>
      <c r="B8" s="19" t="s">
        <v>1023</v>
      </c>
      <c r="C8" s="19" t="s">
        <v>1024</v>
      </c>
      <c r="D8" s="19" t="s">
        <v>1025</v>
      </c>
      <c r="E8" s="19" t="s">
        <v>1026</v>
      </c>
      <c r="F8" s="20">
        <v>44691</v>
      </c>
      <c r="G8" s="20">
        <v>44692</v>
      </c>
      <c r="H8" s="21" t="s">
        <v>45</v>
      </c>
      <c r="I8" s="20">
        <v>44724</v>
      </c>
      <c r="J8" s="24"/>
    </row>
    <row r="9" spans="1:10" x14ac:dyDescent="0.25">
      <c r="A9" s="34">
        <f t="shared" si="0"/>
        <v>8</v>
      </c>
      <c r="B9" s="19" t="s">
        <v>1012</v>
      </c>
      <c r="C9" s="19" t="s">
        <v>1013</v>
      </c>
      <c r="D9" s="19" t="s">
        <v>1014</v>
      </c>
      <c r="E9" s="19" t="s">
        <v>1027</v>
      </c>
      <c r="F9" s="20">
        <v>44691</v>
      </c>
      <c r="G9" s="20">
        <v>44692</v>
      </c>
      <c r="H9" s="21" t="s">
        <v>38</v>
      </c>
      <c r="I9" s="20"/>
      <c r="J9" s="24"/>
    </row>
    <row r="10" spans="1:10" x14ac:dyDescent="0.25">
      <c r="A10" s="34">
        <f t="shared" si="0"/>
        <v>9</v>
      </c>
      <c r="B10" s="19" t="s">
        <v>899</v>
      </c>
      <c r="C10" s="19" t="s">
        <v>900</v>
      </c>
      <c r="D10" s="19" t="s">
        <v>901</v>
      </c>
      <c r="E10" s="19" t="s">
        <v>1028</v>
      </c>
      <c r="F10" s="20">
        <v>44692</v>
      </c>
      <c r="G10" s="20">
        <v>44693</v>
      </c>
      <c r="H10" s="21" t="s">
        <v>38</v>
      </c>
      <c r="I10" s="20"/>
      <c r="J10" s="24"/>
    </row>
    <row r="11" spans="1:10" x14ac:dyDescent="0.25">
      <c r="A11" s="34">
        <f t="shared" si="0"/>
        <v>10</v>
      </c>
      <c r="B11" s="19" t="s">
        <v>1029</v>
      </c>
      <c r="C11" s="19" t="s">
        <v>1030</v>
      </c>
      <c r="D11" s="19" t="s">
        <v>1031</v>
      </c>
      <c r="E11" s="19" t="s">
        <v>1032</v>
      </c>
      <c r="F11" s="20">
        <v>44693</v>
      </c>
      <c r="G11" s="20">
        <v>44694</v>
      </c>
      <c r="H11" s="21" t="s">
        <v>38</v>
      </c>
      <c r="I11" s="20"/>
      <c r="J11" s="24"/>
    </row>
    <row r="12" spans="1:10" x14ac:dyDescent="0.25">
      <c r="A12" s="34">
        <f t="shared" si="0"/>
        <v>11</v>
      </c>
      <c r="B12" s="19" t="s">
        <v>1033</v>
      </c>
      <c r="C12" s="19" t="s">
        <v>1034</v>
      </c>
      <c r="D12" s="19" t="s">
        <v>1035</v>
      </c>
      <c r="E12" s="19" t="s">
        <v>1036</v>
      </c>
      <c r="F12" s="20">
        <v>44698</v>
      </c>
      <c r="G12" s="20">
        <v>44700</v>
      </c>
      <c r="H12" s="21" t="s">
        <v>45</v>
      </c>
      <c r="I12" s="20">
        <v>44724</v>
      </c>
      <c r="J12" s="20"/>
    </row>
    <row r="13" spans="1:10" x14ac:dyDescent="0.25">
      <c r="A13" s="34">
        <f t="shared" si="0"/>
        <v>12</v>
      </c>
      <c r="B13" s="19" t="s">
        <v>1037</v>
      </c>
      <c r="C13" s="19" t="s">
        <v>1038</v>
      </c>
      <c r="D13" s="19" t="s">
        <v>787</v>
      </c>
      <c r="E13" s="19" t="s">
        <v>1039</v>
      </c>
      <c r="F13" s="20">
        <v>44700</v>
      </c>
      <c r="G13" s="20">
        <v>44700</v>
      </c>
      <c r="H13" s="21" t="s">
        <v>45</v>
      </c>
      <c r="I13" s="20">
        <v>44725</v>
      </c>
      <c r="J13" s="20"/>
    </row>
    <row r="14" spans="1:10" x14ac:dyDescent="0.25">
      <c r="A14" s="34">
        <f t="shared" si="0"/>
        <v>13</v>
      </c>
      <c r="B14" s="19" t="s">
        <v>1040</v>
      </c>
      <c r="C14" s="19" t="s">
        <v>1041</v>
      </c>
      <c r="D14" s="19" t="s">
        <v>1042</v>
      </c>
      <c r="E14" s="19" t="s">
        <v>1043</v>
      </c>
      <c r="F14" s="20">
        <v>44701</v>
      </c>
      <c r="G14" s="20">
        <v>44701</v>
      </c>
      <c r="H14" s="21" t="s">
        <v>45</v>
      </c>
      <c r="I14" s="20">
        <v>44726</v>
      </c>
      <c r="J14" s="20"/>
    </row>
    <row r="15" spans="1:10" x14ac:dyDescent="0.25">
      <c r="A15" s="34">
        <f t="shared" si="0"/>
        <v>14</v>
      </c>
      <c r="B15" s="19" t="s">
        <v>1044</v>
      </c>
      <c r="C15" s="19" t="s">
        <v>1045</v>
      </c>
      <c r="D15" s="19" t="s">
        <v>787</v>
      </c>
      <c r="E15" s="19" t="s">
        <v>1046</v>
      </c>
      <c r="F15" s="20">
        <v>44705</v>
      </c>
      <c r="G15" s="20">
        <v>44705</v>
      </c>
      <c r="H15" s="21" t="s">
        <v>38</v>
      </c>
      <c r="I15" s="20"/>
      <c r="J15" s="20"/>
    </row>
    <row r="16" spans="1:10" x14ac:dyDescent="0.25">
      <c r="A16" s="34">
        <f t="shared" si="0"/>
        <v>15</v>
      </c>
      <c r="B16" s="19" t="s">
        <v>1047</v>
      </c>
      <c r="C16" s="19" t="s">
        <v>1048</v>
      </c>
      <c r="D16" s="19" t="s">
        <v>1049</v>
      </c>
      <c r="E16" s="19" t="s">
        <v>1050</v>
      </c>
      <c r="F16" s="20">
        <v>44705</v>
      </c>
      <c r="G16" s="20">
        <v>44707</v>
      </c>
      <c r="H16" s="21" t="s">
        <v>38</v>
      </c>
      <c r="I16" s="20"/>
      <c r="J16" s="20"/>
    </row>
    <row r="17" spans="1:10" x14ac:dyDescent="0.25">
      <c r="A17" s="34">
        <f t="shared" si="0"/>
        <v>16</v>
      </c>
      <c r="B17" s="19" t="s">
        <v>849</v>
      </c>
      <c r="C17" s="19" t="s">
        <v>850</v>
      </c>
      <c r="D17" s="19" t="s">
        <v>851</v>
      </c>
      <c r="E17" s="19" t="s">
        <v>1051</v>
      </c>
      <c r="F17" s="20">
        <v>44705</v>
      </c>
      <c r="G17" s="20">
        <v>44707</v>
      </c>
      <c r="H17" s="21" t="s">
        <v>45</v>
      </c>
      <c r="I17" s="20">
        <v>44712</v>
      </c>
      <c r="J17" s="20"/>
    </row>
    <row r="18" spans="1:10" x14ac:dyDescent="0.25">
      <c r="A18" s="34">
        <f t="shared" si="0"/>
        <v>17</v>
      </c>
      <c r="B18" s="19" t="s">
        <v>1052</v>
      </c>
      <c r="C18" s="19" t="s">
        <v>1053</v>
      </c>
      <c r="D18" s="19" t="s">
        <v>1054</v>
      </c>
      <c r="E18" s="19" t="s">
        <v>1055</v>
      </c>
      <c r="F18" s="20">
        <v>44706</v>
      </c>
      <c r="G18" s="20">
        <v>44707</v>
      </c>
      <c r="H18" s="21" t="s">
        <v>45</v>
      </c>
      <c r="I18" s="20">
        <v>44715</v>
      </c>
      <c r="J18" s="20"/>
    </row>
    <row r="19" spans="1:10" x14ac:dyDescent="0.25">
      <c r="A19" s="34">
        <f t="shared" si="0"/>
        <v>18</v>
      </c>
      <c r="B19" s="19" t="s">
        <v>1056</v>
      </c>
      <c r="C19" s="19" t="s">
        <v>1057</v>
      </c>
      <c r="D19" s="19" t="s">
        <v>1058</v>
      </c>
      <c r="E19" s="19" t="s">
        <v>1059</v>
      </c>
      <c r="F19" s="20">
        <v>44707</v>
      </c>
      <c r="G19" s="20">
        <v>44707</v>
      </c>
      <c r="H19" s="21" t="s">
        <v>45</v>
      </c>
      <c r="I19" s="20">
        <v>44727</v>
      </c>
      <c r="J19" s="20"/>
    </row>
    <row r="20" spans="1:10" x14ac:dyDescent="0.25">
      <c r="A20" s="34">
        <f t="shared" si="0"/>
        <v>19</v>
      </c>
      <c r="B20" s="19" t="s">
        <v>1060</v>
      </c>
      <c r="C20" s="19" t="s">
        <v>1061</v>
      </c>
      <c r="D20" s="19" t="s">
        <v>1062</v>
      </c>
      <c r="E20" s="19" t="s">
        <v>1063</v>
      </c>
      <c r="F20" s="20">
        <v>44708</v>
      </c>
      <c r="G20" s="20">
        <v>44708</v>
      </c>
      <c r="H20" s="21" t="s">
        <v>38</v>
      </c>
      <c r="I20" s="20"/>
      <c r="J20" s="20"/>
    </row>
    <row r="21" spans="1:10" ht="15.75" customHeight="1" x14ac:dyDescent="0.25">
      <c r="A21" s="34">
        <f t="shared" si="0"/>
        <v>20</v>
      </c>
      <c r="B21" s="19" t="s">
        <v>1064</v>
      </c>
      <c r="C21" s="19" t="s">
        <v>1065</v>
      </c>
      <c r="D21" s="19" t="s">
        <v>1066</v>
      </c>
      <c r="E21" s="19" t="s">
        <v>1067</v>
      </c>
      <c r="F21" s="20">
        <v>44708</v>
      </c>
      <c r="G21" s="20">
        <v>44708</v>
      </c>
      <c r="H21" s="21" t="s">
        <v>45</v>
      </c>
      <c r="I21" s="20">
        <v>44727</v>
      </c>
      <c r="J21" s="20"/>
    </row>
    <row r="22" spans="1:10" ht="15.75" customHeight="1" x14ac:dyDescent="0.25">
      <c r="A22" s="34">
        <f t="shared" si="0"/>
        <v>21</v>
      </c>
      <c r="B22" s="19" t="s">
        <v>1068</v>
      </c>
      <c r="C22" s="19" t="s">
        <v>1069</v>
      </c>
      <c r="D22" s="19" t="s">
        <v>1070</v>
      </c>
      <c r="E22" s="19" t="s">
        <v>1071</v>
      </c>
      <c r="F22" s="20">
        <v>44708</v>
      </c>
      <c r="G22" s="20">
        <v>44711</v>
      </c>
      <c r="H22" s="21" t="s">
        <v>45</v>
      </c>
      <c r="I22" s="20">
        <v>44726</v>
      </c>
      <c r="J22" s="20"/>
    </row>
    <row r="23" spans="1:10" ht="15.75" customHeight="1" x14ac:dyDescent="0.25">
      <c r="A23" s="34">
        <f t="shared" si="0"/>
        <v>22</v>
      </c>
      <c r="B23" s="19" t="s">
        <v>1072</v>
      </c>
      <c r="C23" s="19" t="s">
        <v>1073</v>
      </c>
      <c r="D23" s="19" t="s">
        <v>561</v>
      </c>
      <c r="E23" s="19" t="s">
        <v>1074</v>
      </c>
      <c r="F23" s="20">
        <v>44708</v>
      </c>
      <c r="G23" s="20">
        <v>44711</v>
      </c>
      <c r="H23" s="21" t="s">
        <v>45</v>
      </c>
      <c r="I23" s="20">
        <v>44726</v>
      </c>
      <c r="J23" s="20"/>
    </row>
    <row r="24" spans="1:10" ht="15.75" customHeight="1" x14ac:dyDescent="0.25">
      <c r="A24" s="34">
        <f t="shared" si="0"/>
        <v>23</v>
      </c>
      <c r="B24" s="19" t="s">
        <v>1075</v>
      </c>
      <c r="C24" s="19" t="s">
        <v>1076</v>
      </c>
      <c r="D24" s="19" t="s">
        <v>1077</v>
      </c>
      <c r="E24" s="19" t="s">
        <v>1078</v>
      </c>
      <c r="F24" s="20">
        <v>44711</v>
      </c>
      <c r="G24" s="20">
        <v>44711</v>
      </c>
      <c r="H24" s="21" t="s">
        <v>45</v>
      </c>
      <c r="I24" s="20">
        <v>44726</v>
      </c>
      <c r="J24" s="20"/>
    </row>
    <row r="25" spans="1:10" ht="15.75" customHeight="1" x14ac:dyDescent="0.25">
      <c r="A25" s="34">
        <f t="shared" si="0"/>
        <v>24</v>
      </c>
      <c r="B25" s="19" t="s">
        <v>1079</v>
      </c>
      <c r="C25" s="19" t="s">
        <v>1080</v>
      </c>
      <c r="D25" s="19" t="s">
        <v>1081</v>
      </c>
      <c r="E25" s="19" t="s">
        <v>1082</v>
      </c>
      <c r="F25" s="20">
        <v>44711</v>
      </c>
      <c r="G25" s="20">
        <v>44712</v>
      </c>
      <c r="H25" s="21" t="s">
        <v>38</v>
      </c>
      <c r="I25" s="20"/>
      <c r="J25" s="20"/>
    </row>
    <row r="26" spans="1:10" ht="15" customHeight="1" x14ac:dyDescent="0.25">
      <c r="A26" s="34">
        <f t="shared" si="0"/>
        <v>25</v>
      </c>
      <c r="B26" s="26" t="s">
        <v>1083</v>
      </c>
      <c r="C26" s="19" t="s">
        <v>1084</v>
      </c>
      <c r="D26" s="19" t="s">
        <v>1085</v>
      </c>
      <c r="E26" s="19" t="s">
        <v>1086</v>
      </c>
      <c r="F26" s="20">
        <v>44711</v>
      </c>
      <c r="G26" s="20">
        <v>44712</v>
      </c>
      <c r="H26" s="21" t="s">
        <v>38</v>
      </c>
      <c r="I26" s="20"/>
      <c r="J26" s="20"/>
    </row>
    <row r="27" spans="1:10" ht="15.75" customHeight="1" x14ac:dyDescent="0.25">
      <c r="A27" s="34">
        <f t="shared" si="0"/>
        <v>26</v>
      </c>
      <c r="B27" s="26" t="s">
        <v>1047</v>
      </c>
      <c r="C27" s="26" t="s">
        <v>1087</v>
      </c>
      <c r="D27" s="26" t="s">
        <v>1088</v>
      </c>
      <c r="E27" s="19" t="s">
        <v>1089</v>
      </c>
      <c r="F27" s="20">
        <v>44712</v>
      </c>
      <c r="G27" s="20">
        <v>44712</v>
      </c>
      <c r="H27" s="21" t="s">
        <v>38</v>
      </c>
      <c r="I27" s="20"/>
      <c r="J27" s="20"/>
    </row>
    <row r="28" spans="1:10" ht="15.75" customHeight="1" x14ac:dyDescent="0.25">
      <c r="A28" s="34">
        <f t="shared" si="0"/>
        <v>27</v>
      </c>
      <c r="B28" s="19" t="s">
        <v>1090</v>
      </c>
      <c r="C28" s="19" t="s">
        <v>1091</v>
      </c>
      <c r="D28" s="19" t="s">
        <v>1092</v>
      </c>
      <c r="E28" s="19" t="s">
        <v>1093</v>
      </c>
      <c r="F28" s="20">
        <v>44714</v>
      </c>
      <c r="G28" s="20">
        <v>44715</v>
      </c>
      <c r="H28" s="21" t="s">
        <v>45</v>
      </c>
      <c r="I28" s="20">
        <v>44727</v>
      </c>
      <c r="J28" s="20"/>
    </row>
    <row r="29" spans="1:10" ht="15.75" customHeight="1" x14ac:dyDescent="0.25">
      <c r="A29" s="34">
        <f t="shared" si="0"/>
        <v>28</v>
      </c>
      <c r="B29" s="19" t="s">
        <v>1094</v>
      </c>
      <c r="C29" s="19" t="s">
        <v>1095</v>
      </c>
      <c r="D29" s="19" t="s">
        <v>1096</v>
      </c>
      <c r="E29" s="19" t="s">
        <v>1097</v>
      </c>
      <c r="F29" s="20">
        <v>44715</v>
      </c>
      <c r="G29" s="20">
        <v>44715</v>
      </c>
      <c r="H29" s="21" t="s">
        <v>45</v>
      </c>
      <c r="I29" s="20">
        <v>44727</v>
      </c>
      <c r="J29" s="20"/>
    </row>
    <row r="30" spans="1:10" ht="15.75" customHeight="1" x14ac:dyDescent="0.25">
      <c r="A30" s="34">
        <f t="shared" si="0"/>
        <v>29</v>
      </c>
      <c r="B30" s="19" t="s">
        <v>1098</v>
      </c>
      <c r="C30" s="19" t="s">
        <v>1098</v>
      </c>
      <c r="D30" s="19" t="s">
        <v>1099</v>
      </c>
      <c r="E30" s="19" t="s">
        <v>1100</v>
      </c>
      <c r="F30" s="20">
        <v>44715</v>
      </c>
      <c r="G30" s="20">
        <v>44715</v>
      </c>
      <c r="H30" s="21" t="s">
        <v>45</v>
      </c>
      <c r="I30" s="20">
        <v>44727</v>
      </c>
      <c r="J30" s="20"/>
    </row>
    <row r="31" spans="1:10" ht="15.75" customHeight="1" x14ac:dyDescent="0.25">
      <c r="A31" s="34">
        <f t="shared" si="0"/>
        <v>30</v>
      </c>
      <c r="B31" s="19" t="s">
        <v>661</v>
      </c>
      <c r="C31" s="19" t="s">
        <v>961</v>
      </c>
      <c r="D31" s="19" t="s">
        <v>962</v>
      </c>
      <c r="E31" s="19" t="s">
        <v>1101</v>
      </c>
      <c r="F31" s="20">
        <v>44715</v>
      </c>
      <c r="G31" s="20">
        <v>44715</v>
      </c>
      <c r="H31" s="21" t="s">
        <v>38</v>
      </c>
      <c r="I31" s="20"/>
      <c r="J31" s="20"/>
    </row>
    <row r="32" spans="1:10" ht="15.75" customHeight="1" x14ac:dyDescent="0.25">
      <c r="A32" s="34">
        <f t="shared" si="0"/>
        <v>31</v>
      </c>
      <c r="B32" s="19" t="s">
        <v>1102</v>
      </c>
      <c r="C32" s="19" t="s">
        <v>1103</v>
      </c>
      <c r="D32" s="19" t="s">
        <v>1104</v>
      </c>
      <c r="E32" s="19" t="s">
        <v>1105</v>
      </c>
      <c r="F32" s="20">
        <v>44716</v>
      </c>
      <c r="G32" s="20">
        <v>44719</v>
      </c>
      <c r="H32" s="21" t="s">
        <v>38</v>
      </c>
      <c r="I32" s="20"/>
      <c r="J32" s="20"/>
    </row>
    <row r="33" spans="1:10" ht="15.75" customHeight="1" x14ac:dyDescent="0.25">
      <c r="A33" s="34">
        <f t="shared" si="0"/>
        <v>32</v>
      </c>
      <c r="B33" s="19" t="s">
        <v>1106</v>
      </c>
      <c r="C33" s="19" t="s">
        <v>1107</v>
      </c>
      <c r="D33" s="19" t="s">
        <v>1108</v>
      </c>
      <c r="E33" s="19" t="s">
        <v>1109</v>
      </c>
      <c r="F33" s="20">
        <v>44717</v>
      </c>
      <c r="G33" s="20">
        <v>44719</v>
      </c>
      <c r="H33" s="21" t="s">
        <v>45</v>
      </c>
      <c r="I33" s="20">
        <v>44726</v>
      </c>
      <c r="J33" s="20"/>
    </row>
    <row r="34" spans="1:10" ht="15.75" customHeight="1" x14ac:dyDescent="0.25">
      <c r="A34" s="34">
        <f t="shared" si="0"/>
        <v>33</v>
      </c>
      <c r="B34" s="19" t="s">
        <v>1110</v>
      </c>
      <c r="C34" s="19" t="s">
        <v>1111</v>
      </c>
      <c r="D34" s="19" t="s">
        <v>1112</v>
      </c>
      <c r="E34" s="19" t="s">
        <v>1113</v>
      </c>
      <c r="F34" s="20">
        <v>44717</v>
      </c>
      <c r="G34" s="20">
        <v>44719</v>
      </c>
      <c r="H34" s="21" t="s">
        <v>38</v>
      </c>
      <c r="I34" s="20"/>
      <c r="J34" s="20"/>
    </row>
    <row r="35" spans="1:10" ht="15.75" customHeight="1" x14ac:dyDescent="0.25">
      <c r="A35" s="34">
        <f t="shared" si="0"/>
        <v>34</v>
      </c>
      <c r="B35" s="19" t="s">
        <v>1114</v>
      </c>
      <c r="C35" s="19" t="s">
        <v>1115</v>
      </c>
      <c r="D35" s="19" t="s">
        <v>1116</v>
      </c>
      <c r="E35" s="19" t="s">
        <v>1117</v>
      </c>
      <c r="F35" s="20">
        <v>44717</v>
      </c>
      <c r="G35" s="20">
        <v>44719</v>
      </c>
      <c r="H35" s="21" t="s">
        <v>45</v>
      </c>
      <c r="I35" s="20">
        <v>44726</v>
      </c>
      <c r="J35" s="32" t="s">
        <v>1118</v>
      </c>
    </row>
    <row r="36" spans="1:10" ht="15.75" customHeight="1" x14ac:dyDescent="0.25">
      <c r="A36" s="34">
        <f t="shared" si="0"/>
        <v>35</v>
      </c>
      <c r="B36" s="19" t="s">
        <v>68</v>
      </c>
      <c r="C36" s="19" t="s">
        <v>1119</v>
      </c>
      <c r="D36" s="19" t="s">
        <v>1120</v>
      </c>
      <c r="E36" s="19" t="s">
        <v>1121</v>
      </c>
      <c r="F36" s="20">
        <v>44717</v>
      </c>
      <c r="G36" s="20">
        <v>44719</v>
      </c>
      <c r="H36" s="21" t="s">
        <v>45</v>
      </c>
      <c r="I36" s="20">
        <v>44726</v>
      </c>
      <c r="J36" s="20"/>
    </row>
    <row r="37" spans="1:10" ht="15.75" customHeight="1" x14ac:dyDescent="0.25">
      <c r="A37" s="34">
        <f t="shared" si="0"/>
        <v>36</v>
      </c>
      <c r="B37" s="19" t="s">
        <v>1122</v>
      </c>
      <c r="C37" s="19" t="s">
        <v>1123</v>
      </c>
      <c r="D37" s="19" t="s">
        <v>1124</v>
      </c>
      <c r="E37" s="19" t="s">
        <v>1125</v>
      </c>
      <c r="F37" s="20">
        <v>44717</v>
      </c>
      <c r="G37" s="20">
        <v>44719</v>
      </c>
      <c r="H37" s="21" t="s">
        <v>45</v>
      </c>
      <c r="I37" s="20">
        <v>44726</v>
      </c>
      <c r="J37" s="20"/>
    </row>
    <row r="38" spans="1:10" ht="15.75" customHeight="1" x14ac:dyDescent="0.25">
      <c r="A38" s="34">
        <f t="shared" si="0"/>
        <v>37</v>
      </c>
      <c r="B38" s="19" t="s">
        <v>285</v>
      </c>
      <c r="C38" s="19" t="s">
        <v>1126</v>
      </c>
      <c r="D38" s="19" t="s">
        <v>1127</v>
      </c>
      <c r="E38" s="19" t="s">
        <v>1128</v>
      </c>
      <c r="F38" s="20">
        <v>44717</v>
      </c>
      <c r="G38" s="20">
        <v>44719</v>
      </c>
      <c r="H38" s="21" t="s">
        <v>45</v>
      </c>
      <c r="I38" s="20">
        <v>44726</v>
      </c>
      <c r="J38" s="20"/>
    </row>
    <row r="39" spans="1:10" ht="15.75" customHeight="1" x14ac:dyDescent="0.25">
      <c r="A39" s="34">
        <f t="shared" si="0"/>
        <v>38</v>
      </c>
      <c r="B39" s="19" t="s">
        <v>1129</v>
      </c>
      <c r="C39" s="19" t="s">
        <v>1130</v>
      </c>
      <c r="D39" s="19" t="s">
        <v>1131</v>
      </c>
      <c r="E39" s="19" t="s">
        <v>1132</v>
      </c>
      <c r="F39" s="20">
        <v>44718</v>
      </c>
      <c r="G39" s="20">
        <v>44719</v>
      </c>
      <c r="H39" s="21" t="s">
        <v>38</v>
      </c>
      <c r="I39" s="20"/>
      <c r="J39" s="20"/>
    </row>
    <row r="40" spans="1:10" ht="15.75" customHeight="1" x14ac:dyDescent="0.25">
      <c r="A40" s="34">
        <f t="shared" si="0"/>
        <v>39</v>
      </c>
      <c r="B40" s="19" t="s">
        <v>554</v>
      </c>
      <c r="C40" s="19" t="s">
        <v>1133</v>
      </c>
      <c r="D40" s="19" t="s">
        <v>1134</v>
      </c>
      <c r="E40" s="19" t="s">
        <v>1135</v>
      </c>
      <c r="F40" s="20">
        <v>44718</v>
      </c>
      <c r="G40" s="20">
        <v>44719</v>
      </c>
      <c r="H40" s="21" t="s">
        <v>38</v>
      </c>
      <c r="I40" s="20"/>
      <c r="J40" s="20"/>
    </row>
    <row r="41" spans="1:10" ht="15" customHeight="1" x14ac:dyDescent="0.25">
      <c r="A41" s="34">
        <f t="shared" si="0"/>
        <v>40</v>
      </c>
      <c r="B41" s="19" t="s">
        <v>717</v>
      </c>
      <c r="C41" s="19" t="s">
        <v>1136</v>
      </c>
      <c r="D41" s="19" t="s">
        <v>1137</v>
      </c>
      <c r="E41" s="19" t="s">
        <v>1138</v>
      </c>
      <c r="F41" s="20">
        <v>44718</v>
      </c>
      <c r="G41" s="20">
        <v>44719</v>
      </c>
      <c r="H41" s="21" t="s">
        <v>45</v>
      </c>
      <c r="I41" s="20">
        <v>44726</v>
      </c>
      <c r="J41" s="27" t="s">
        <v>1139</v>
      </c>
    </row>
    <row r="42" spans="1:10" ht="15.75" customHeight="1" x14ac:dyDescent="0.25">
      <c r="A42" s="34">
        <f t="shared" si="0"/>
        <v>41</v>
      </c>
      <c r="B42" s="19" t="s">
        <v>1110</v>
      </c>
      <c r="C42" s="19" t="s">
        <v>1111</v>
      </c>
      <c r="D42" s="19" t="s">
        <v>1140</v>
      </c>
      <c r="E42" s="19" t="s">
        <v>1141</v>
      </c>
      <c r="F42" s="20">
        <v>44719</v>
      </c>
      <c r="G42" s="20">
        <v>44722</v>
      </c>
      <c r="H42" s="21" t="s">
        <v>45</v>
      </c>
      <c r="I42" s="20">
        <v>44726</v>
      </c>
      <c r="J42" s="20"/>
    </row>
    <row r="43" spans="1:10" ht="15.75" customHeight="1" x14ac:dyDescent="0.25">
      <c r="A43" s="34">
        <f t="shared" si="0"/>
        <v>42</v>
      </c>
      <c r="B43" s="19" t="s">
        <v>1142</v>
      </c>
      <c r="C43" s="19" t="s">
        <v>1143</v>
      </c>
      <c r="D43" s="19" t="s">
        <v>1144</v>
      </c>
      <c r="E43" s="19" t="s">
        <v>1145</v>
      </c>
      <c r="F43" s="20">
        <v>44721</v>
      </c>
      <c r="G43" s="20">
        <v>44722</v>
      </c>
      <c r="H43" s="21" t="s">
        <v>38</v>
      </c>
      <c r="I43" s="20"/>
      <c r="J43" s="20"/>
    </row>
    <row r="44" spans="1:10" ht="15.75" customHeight="1" x14ac:dyDescent="0.25">
      <c r="A44" s="34">
        <f t="shared" si="0"/>
        <v>43</v>
      </c>
      <c r="B44" s="19" t="s">
        <v>1146</v>
      </c>
      <c r="C44" s="19" t="s">
        <v>1147</v>
      </c>
      <c r="D44" s="19" t="s">
        <v>1148</v>
      </c>
      <c r="E44" s="19" t="s">
        <v>1149</v>
      </c>
      <c r="F44" s="20">
        <v>44722</v>
      </c>
      <c r="G44" s="20">
        <v>44725</v>
      </c>
      <c r="H44" s="21" t="s">
        <v>38</v>
      </c>
      <c r="I44" s="20"/>
      <c r="J44" s="20"/>
    </row>
    <row r="45" spans="1:10" ht="15.75" customHeight="1" x14ac:dyDescent="0.25">
      <c r="A45" s="34">
        <f t="shared" si="0"/>
        <v>44</v>
      </c>
      <c r="B45" s="19" t="s">
        <v>1150</v>
      </c>
      <c r="C45" s="19" t="s">
        <v>1151</v>
      </c>
      <c r="D45" s="19" t="s">
        <v>1152</v>
      </c>
      <c r="E45" s="19" t="s">
        <v>1153</v>
      </c>
      <c r="F45" s="20">
        <v>44722</v>
      </c>
      <c r="G45" s="20">
        <v>44725</v>
      </c>
      <c r="H45" s="21" t="s">
        <v>45</v>
      </c>
      <c r="I45" s="20">
        <v>44727</v>
      </c>
      <c r="J45" s="20" t="s">
        <v>1154</v>
      </c>
    </row>
    <row r="46" spans="1:10" ht="15.75" customHeight="1" x14ac:dyDescent="0.25">
      <c r="A46" s="34">
        <f t="shared" si="0"/>
        <v>45</v>
      </c>
      <c r="B46" s="19" t="s">
        <v>428</v>
      </c>
      <c r="C46" s="19" t="s">
        <v>681</v>
      </c>
      <c r="D46" s="19" t="s">
        <v>682</v>
      </c>
      <c r="E46" s="19" t="s">
        <v>1155</v>
      </c>
      <c r="F46" s="20">
        <v>44725</v>
      </c>
      <c r="G46" s="20">
        <v>44725</v>
      </c>
      <c r="H46" s="21" t="s">
        <v>45</v>
      </c>
      <c r="I46" s="20">
        <v>44726</v>
      </c>
      <c r="J46" s="20"/>
    </row>
    <row r="47" spans="1:10" ht="13.5" customHeight="1" x14ac:dyDescent="0.25">
      <c r="A47" s="34">
        <f t="shared" si="0"/>
        <v>46</v>
      </c>
      <c r="B47" s="19" t="s">
        <v>1156</v>
      </c>
      <c r="C47" s="19" t="s">
        <v>1157</v>
      </c>
      <c r="D47" s="19" t="s">
        <v>1158</v>
      </c>
      <c r="E47" s="19" t="s">
        <v>1159</v>
      </c>
      <c r="F47" s="20">
        <v>44725</v>
      </c>
      <c r="G47" s="20">
        <v>44726</v>
      </c>
      <c r="H47" s="21" t="s">
        <v>45</v>
      </c>
      <c r="I47" s="20">
        <v>44727</v>
      </c>
      <c r="J47" s="27" t="s">
        <v>1160</v>
      </c>
    </row>
    <row r="48" spans="1:10" ht="15.75" customHeight="1" x14ac:dyDescent="0.25">
      <c r="A48" s="34">
        <f t="shared" si="0"/>
        <v>47</v>
      </c>
      <c r="B48" s="19" t="s">
        <v>1161</v>
      </c>
      <c r="C48" s="19" t="s">
        <v>1162</v>
      </c>
      <c r="D48" s="19" t="s">
        <v>1163</v>
      </c>
      <c r="E48" s="19" t="s">
        <v>1164</v>
      </c>
      <c r="F48" s="20">
        <v>44725</v>
      </c>
      <c r="G48" s="20">
        <v>44726</v>
      </c>
      <c r="H48" s="21" t="s">
        <v>38</v>
      </c>
      <c r="I48" s="20"/>
      <c r="J48" s="20"/>
    </row>
    <row r="49" spans="1:10" ht="15" customHeight="1" x14ac:dyDescent="0.25">
      <c r="A49" s="34">
        <f t="shared" si="0"/>
        <v>48</v>
      </c>
      <c r="B49" s="19" t="s">
        <v>1165</v>
      </c>
      <c r="C49" s="19" t="s">
        <v>1166</v>
      </c>
      <c r="D49" s="19" t="s">
        <v>1167</v>
      </c>
      <c r="E49" s="19" t="s">
        <v>1168</v>
      </c>
      <c r="F49" s="20">
        <v>44726</v>
      </c>
      <c r="G49" s="20">
        <v>44726</v>
      </c>
      <c r="H49" s="21" t="s">
        <v>45</v>
      </c>
      <c r="I49" s="20">
        <v>44727</v>
      </c>
      <c r="J49" s="27" t="s">
        <v>1160</v>
      </c>
    </row>
    <row r="50" spans="1:10" ht="15.75" customHeight="1" x14ac:dyDescent="0.25">
      <c r="A50" s="34">
        <f t="shared" si="0"/>
        <v>49</v>
      </c>
      <c r="B50" s="19" t="s">
        <v>418</v>
      </c>
      <c r="C50" s="19" t="s">
        <v>419</v>
      </c>
      <c r="D50" s="19" t="s">
        <v>420</v>
      </c>
      <c r="E50" s="19" t="s">
        <v>1169</v>
      </c>
      <c r="F50" s="20">
        <v>44726</v>
      </c>
      <c r="G50" s="20">
        <v>44727</v>
      </c>
      <c r="H50" s="21" t="s">
        <v>45</v>
      </c>
      <c r="I50" s="20">
        <v>44727</v>
      </c>
      <c r="J50" s="20"/>
    </row>
    <row r="51" spans="1:10" ht="15" customHeight="1" x14ac:dyDescent="0.25">
      <c r="A51" s="34">
        <f t="shared" si="0"/>
        <v>50</v>
      </c>
      <c r="B51" s="19" t="s">
        <v>1170</v>
      </c>
      <c r="C51" s="19" t="s">
        <v>1171</v>
      </c>
      <c r="D51" s="19" t="s">
        <v>1172</v>
      </c>
      <c r="E51" s="19" t="s">
        <v>1173</v>
      </c>
      <c r="F51" s="20">
        <v>44726</v>
      </c>
      <c r="G51" s="20">
        <v>44727</v>
      </c>
      <c r="H51" s="21" t="s">
        <v>38</v>
      </c>
      <c r="I51" s="20"/>
      <c r="J51" s="27" t="s">
        <v>1160</v>
      </c>
    </row>
    <row r="52" spans="1:10" ht="15.75" customHeight="1" x14ac:dyDescent="0.25">
      <c r="A52" s="34">
        <f t="shared" si="0"/>
        <v>51</v>
      </c>
      <c r="B52" s="19" t="s">
        <v>723</v>
      </c>
      <c r="C52" s="19" t="s">
        <v>1174</v>
      </c>
      <c r="D52" s="19" t="s">
        <v>1175</v>
      </c>
      <c r="E52" s="19" t="s">
        <v>1176</v>
      </c>
      <c r="F52" s="20">
        <v>44726</v>
      </c>
      <c r="G52" s="20">
        <v>44727</v>
      </c>
      <c r="H52" s="21" t="s">
        <v>38</v>
      </c>
      <c r="I52" s="20"/>
      <c r="J52" s="20"/>
    </row>
    <row r="53" spans="1:10" ht="15.75" customHeight="1" x14ac:dyDescent="0.25">
      <c r="A53" s="34">
        <f t="shared" si="0"/>
        <v>52</v>
      </c>
      <c r="B53" s="19" t="s">
        <v>1002</v>
      </c>
      <c r="C53" s="19" t="s">
        <v>1073</v>
      </c>
      <c r="D53" s="19" t="s">
        <v>561</v>
      </c>
      <c r="E53" s="19" t="s">
        <v>1177</v>
      </c>
      <c r="F53" s="20">
        <v>44726</v>
      </c>
      <c r="G53" s="20">
        <v>44727</v>
      </c>
      <c r="H53" s="21" t="s">
        <v>38</v>
      </c>
      <c r="I53" s="20"/>
      <c r="J53" s="20"/>
    </row>
    <row r="54" spans="1:10" ht="15.75" customHeight="1" x14ac:dyDescent="0.25">
      <c r="A54" s="34">
        <f t="shared" si="0"/>
        <v>53</v>
      </c>
      <c r="B54" s="19" t="s">
        <v>1178</v>
      </c>
      <c r="C54" s="19" t="s">
        <v>1179</v>
      </c>
      <c r="D54" s="19" t="s">
        <v>524</v>
      </c>
      <c r="E54" s="19" t="s">
        <v>1180</v>
      </c>
      <c r="F54" s="20">
        <v>44726</v>
      </c>
      <c r="G54" s="20">
        <v>44727</v>
      </c>
      <c r="H54" s="21" t="s">
        <v>38</v>
      </c>
      <c r="I54" s="20"/>
      <c r="J54" s="20"/>
    </row>
    <row r="55" spans="1:10" ht="15.75" customHeight="1" x14ac:dyDescent="0.25">
      <c r="A55" s="34">
        <f t="shared" si="0"/>
        <v>54</v>
      </c>
      <c r="B55" s="19" t="s">
        <v>1181</v>
      </c>
      <c r="C55" s="19" t="s">
        <v>1182</v>
      </c>
      <c r="D55" s="19" t="s">
        <v>1183</v>
      </c>
      <c r="E55" s="19" t="s">
        <v>1184</v>
      </c>
      <c r="F55" s="20">
        <v>44726</v>
      </c>
      <c r="G55" s="20">
        <v>44727</v>
      </c>
      <c r="H55" s="21" t="s">
        <v>38</v>
      </c>
      <c r="I55" s="20"/>
      <c r="J55" s="20"/>
    </row>
    <row r="56" spans="1:10" ht="15.75" customHeight="1" x14ac:dyDescent="0.25">
      <c r="A56" s="34">
        <f t="shared" si="0"/>
        <v>55</v>
      </c>
      <c r="B56" s="19" t="s">
        <v>522</v>
      </c>
      <c r="C56" s="19" t="s">
        <v>523</v>
      </c>
      <c r="D56" s="19" t="s">
        <v>524</v>
      </c>
      <c r="E56" s="19" t="s">
        <v>1185</v>
      </c>
      <c r="F56" s="20">
        <v>44726</v>
      </c>
      <c r="G56" s="20">
        <v>44727</v>
      </c>
      <c r="H56" s="21" t="s">
        <v>45</v>
      </c>
      <c r="I56" s="20">
        <v>44727</v>
      </c>
      <c r="J56" s="20"/>
    </row>
    <row r="57" spans="1:10" ht="14.25" customHeight="1" x14ac:dyDescent="0.25">
      <c r="A57" s="34">
        <f t="shared" si="0"/>
        <v>56</v>
      </c>
      <c r="B57" s="19" t="s">
        <v>1186</v>
      </c>
      <c r="C57" s="19" t="s">
        <v>1187</v>
      </c>
      <c r="D57" s="19" t="s">
        <v>1188</v>
      </c>
      <c r="E57" s="19" t="s">
        <v>1189</v>
      </c>
      <c r="F57" s="20">
        <v>44727</v>
      </c>
      <c r="G57" s="20">
        <v>44727</v>
      </c>
      <c r="H57" s="21" t="s">
        <v>45</v>
      </c>
      <c r="I57" s="20">
        <v>44727</v>
      </c>
      <c r="J57" s="27" t="s">
        <v>1190</v>
      </c>
    </row>
    <row r="58" spans="1:10" ht="15.75" customHeight="1" x14ac:dyDescent="0.25"/>
    <row r="59" spans="1:10" ht="15.75" customHeight="1" x14ac:dyDescent="0.25"/>
    <row r="60" spans="1:10" ht="15.75" customHeight="1" x14ac:dyDescent="0.25"/>
    <row r="61" spans="1:10" ht="15.75" customHeight="1" x14ac:dyDescent="0.25"/>
    <row r="62" spans="1:10" ht="15.75" customHeight="1" x14ac:dyDescent="0.25"/>
    <row r="63" spans="1:10" ht="15.75" customHeight="1" x14ac:dyDescent="0.25"/>
    <row r="64" spans="1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1 J1">
    <cfRule type="cellIs" dxfId="389" priority="1" operator="equal">
      <formula>"NO"</formula>
    </cfRule>
  </conditionalFormatting>
  <conditionalFormatting sqref="H1 J1">
    <cfRule type="cellIs" dxfId="388" priority="2" operator="equal">
      <formula>"SI"</formula>
    </cfRule>
  </conditionalFormatting>
  <conditionalFormatting sqref="I1">
    <cfRule type="cellIs" dxfId="387" priority="3" operator="equal">
      <formula>"NO"</formula>
    </cfRule>
  </conditionalFormatting>
  <conditionalFormatting sqref="I1">
    <cfRule type="cellIs" dxfId="386" priority="4" operator="equal">
      <formula>"SI"</formula>
    </cfRule>
  </conditionalFormatting>
  <conditionalFormatting sqref="H2:H28">
    <cfRule type="cellIs" dxfId="385" priority="5" operator="equal">
      <formula>"SI"</formula>
    </cfRule>
  </conditionalFormatting>
  <conditionalFormatting sqref="H2:H28">
    <cfRule type="cellIs" dxfId="384" priority="6" operator="equal">
      <formula>"NO"</formula>
    </cfRule>
  </conditionalFormatting>
  <conditionalFormatting sqref="H2:H28">
    <cfRule type="cellIs" dxfId="383" priority="7" operator="equal">
      <formula>"SI"</formula>
    </cfRule>
  </conditionalFormatting>
  <conditionalFormatting sqref="H29">
    <cfRule type="cellIs" dxfId="382" priority="8" operator="equal">
      <formula>"SI"</formula>
    </cfRule>
  </conditionalFormatting>
  <conditionalFormatting sqref="H29">
    <cfRule type="cellIs" dxfId="381" priority="9" operator="equal">
      <formula>"NO"</formula>
    </cfRule>
  </conditionalFormatting>
  <conditionalFormatting sqref="H29">
    <cfRule type="cellIs" dxfId="380" priority="10" operator="equal">
      <formula>"SI"</formula>
    </cfRule>
  </conditionalFormatting>
  <conditionalFormatting sqref="H30">
    <cfRule type="cellIs" dxfId="379" priority="11" operator="equal">
      <formula>"SI"</formula>
    </cfRule>
  </conditionalFormatting>
  <conditionalFormatting sqref="H30">
    <cfRule type="cellIs" dxfId="378" priority="12" operator="equal">
      <formula>"NO"</formula>
    </cfRule>
  </conditionalFormatting>
  <conditionalFormatting sqref="H30">
    <cfRule type="cellIs" dxfId="377" priority="13" operator="equal">
      <formula>"SI"</formula>
    </cfRule>
  </conditionalFormatting>
  <conditionalFormatting sqref="H31:H48">
    <cfRule type="cellIs" dxfId="376" priority="14" operator="equal">
      <formula>"SI"</formula>
    </cfRule>
  </conditionalFormatting>
  <conditionalFormatting sqref="H31:H48">
    <cfRule type="cellIs" dxfId="375" priority="15" operator="equal">
      <formula>"NO"</formula>
    </cfRule>
  </conditionalFormatting>
  <conditionalFormatting sqref="H31:H48">
    <cfRule type="cellIs" dxfId="374" priority="16" operator="equal">
      <formula>"SI"</formula>
    </cfRule>
  </conditionalFormatting>
  <conditionalFormatting sqref="H49:H56">
    <cfRule type="cellIs" dxfId="373" priority="17" operator="equal">
      <formula>"SI"</formula>
    </cfRule>
  </conditionalFormatting>
  <conditionalFormatting sqref="H49:H56">
    <cfRule type="cellIs" dxfId="372" priority="18" operator="equal">
      <formula>"NO"</formula>
    </cfRule>
  </conditionalFormatting>
  <conditionalFormatting sqref="H49:H56">
    <cfRule type="cellIs" dxfId="371" priority="19" operator="equal">
      <formula>"SI"</formula>
    </cfRule>
  </conditionalFormatting>
  <conditionalFormatting sqref="H51">
    <cfRule type="cellIs" dxfId="370" priority="20" operator="equal">
      <formula>"SI"</formula>
    </cfRule>
  </conditionalFormatting>
  <conditionalFormatting sqref="H51">
    <cfRule type="cellIs" dxfId="369" priority="21" operator="equal">
      <formula>"NO"</formula>
    </cfRule>
  </conditionalFormatting>
  <conditionalFormatting sqref="H51">
    <cfRule type="cellIs" dxfId="368" priority="22" operator="equal">
      <formula>"SI"</formula>
    </cfRule>
  </conditionalFormatting>
  <conditionalFormatting sqref="H57">
    <cfRule type="cellIs" dxfId="367" priority="23" operator="equal">
      <formula>"SI"</formula>
    </cfRule>
  </conditionalFormatting>
  <conditionalFormatting sqref="H57">
    <cfRule type="cellIs" dxfId="366" priority="24" operator="equal">
      <formula>"NO"</formula>
    </cfRule>
  </conditionalFormatting>
  <conditionalFormatting sqref="H57">
    <cfRule type="cellIs" dxfId="365" priority="25" operator="equal">
      <formula>"SI"</formula>
    </cfRule>
  </conditionalFormatting>
  <dataValidations count="1">
    <dataValidation type="list" allowBlank="1" showErrorMessage="1" sqref="H2:H57">
      <formula1>"SI,NO"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17" activePane="bottomLeft" state="frozen"/>
      <selection pane="bottomLeft" activeCell="B33" sqref="B33"/>
    </sheetView>
  </sheetViews>
  <sheetFormatPr baseColWidth="10" defaultColWidth="14.42578125" defaultRowHeight="15" customHeight="1" x14ac:dyDescent="0.25"/>
  <cols>
    <col min="1" max="1" width="18.140625" customWidth="1"/>
    <col min="2" max="2" width="43.5703125" customWidth="1"/>
    <col min="3" max="3" width="36.42578125" customWidth="1"/>
    <col min="4" max="4" width="35.28515625" customWidth="1"/>
    <col min="5" max="5" width="19.42578125" customWidth="1"/>
    <col min="6" max="6" width="8.140625" customWidth="1"/>
    <col min="7" max="7" width="10.5703125" customWidth="1"/>
    <col min="8" max="8" width="24.5703125" customWidth="1"/>
    <col min="9" max="9" width="16.5703125" customWidth="1"/>
    <col min="10" max="10" width="37.28515625" customWidth="1"/>
    <col min="11" max="26" width="10.7109375" customWidth="1"/>
  </cols>
  <sheetData>
    <row r="1" spans="1:10" ht="30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754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x14ac:dyDescent="0.25">
      <c r="A2" s="35">
        <f t="shared" ref="A2:A33" si="0">ROW(A1)</f>
        <v>1</v>
      </c>
      <c r="B2" s="19" t="s">
        <v>1191</v>
      </c>
      <c r="C2" s="19" t="s">
        <v>1192</v>
      </c>
      <c r="D2" s="19" t="s">
        <v>1193</v>
      </c>
      <c r="E2" s="19" t="s">
        <v>1194</v>
      </c>
      <c r="F2" s="20">
        <v>44664</v>
      </c>
      <c r="G2" s="20">
        <v>44664</v>
      </c>
      <c r="H2" s="21" t="s">
        <v>45</v>
      </c>
      <c r="I2" s="20">
        <v>44683</v>
      </c>
      <c r="J2" s="24"/>
    </row>
    <row r="3" spans="1:10" x14ac:dyDescent="0.25">
      <c r="A3" s="35">
        <f t="shared" si="0"/>
        <v>2</v>
      </c>
      <c r="B3" s="19" t="s">
        <v>1191</v>
      </c>
      <c r="C3" s="19" t="s">
        <v>1192</v>
      </c>
      <c r="D3" s="19" t="s">
        <v>1193</v>
      </c>
      <c r="E3" s="19" t="s">
        <v>1195</v>
      </c>
      <c r="F3" s="20">
        <v>44683</v>
      </c>
      <c r="G3" s="20">
        <v>44683</v>
      </c>
      <c r="H3" s="21" t="s">
        <v>45</v>
      </c>
      <c r="I3" s="20">
        <v>44727</v>
      </c>
      <c r="J3" s="24"/>
    </row>
    <row r="4" spans="1:10" x14ac:dyDescent="0.25">
      <c r="A4" s="35">
        <f t="shared" si="0"/>
        <v>3</v>
      </c>
      <c r="B4" s="19" t="s">
        <v>1196</v>
      </c>
      <c r="C4" s="19" t="s">
        <v>1197</v>
      </c>
      <c r="D4" s="19" t="s">
        <v>1198</v>
      </c>
      <c r="E4" s="19" t="s">
        <v>1199</v>
      </c>
      <c r="F4" s="20">
        <v>44700</v>
      </c>
      <c r="G4" s="20">
        <v>44701</v>
      </c>
      <c r="H4" s="21" t="s">
        <v>38</v>
      </c>
      <c r="I4" s="20"/>
      <c r="J4" s="24"/>
    </row>
    <row r="5" spans="1:10" x14ac:dyDescent="0.25">
      <c r="A5" s="35">
        <f t="shared" si="0"/>
        <v>4</v>
      </c>
      <c r="B5" s="19" t="s">
        <v>1200</v>
      </c>
      <c r="C5" s="19" t="s">
        <v>1201</v>
      </c>
      <c r="D5" s="19" t="s">
        <v>1202</v>
      </c>
      <c r="E5" s="19" t="s">
        <v>1203</v>
      </c>
      <c r="F5" s="20">
        <v>44739</v>
      </c>
      <c r="G5" s="20">
        <v>44739</v>
      </c>
      <c r="H5" s="21" t="s">
        <v>38</v>
      </c>
      <c r="I5" s="20"/>
      <c r="J5" s="24"/>
    </row>
    <row r="6" spans="1:10" x14ac:dyDescent="0.25">
      <c r="A6" s="35">
        <f t="shared" si="0"/>
        <v>5</v>
      </c>
      <c r="B6" s="19" t="s">
        <v>1204</v>
      </c>
      <c r="C6" s="19" t="s">
        <v>1205</v>
      </c>
      <c r="D6" s="19" t="s">
        <v>1206</v>
      </c>
      <c r="E6" s="19" t="s">
        <v>1207</v>
      </c>
      <c r="F6" s="20">
        <v>44740</v>
      </c>
      <c r="G6" s="20">
        <v>44741</v>
      </c>
      <c r="H6" s="21" t="s">
        <v>38</v>
      </c>
      <c r="I6" s="20"/>
      <c r="J6" s="24"/>
    </row>
    <row r="7" spans="1:10" x14ac:dyDescent="0.25">
      <c r="A7" s="35">
        <f t="shared" si="0"/>
        <v>6</v>
      </c>
      <c r="B7" s="19" t="s">
        <v>1208</v>
      </c>
      <c r="C7" s="19" t="s">
        <v>1209</v>
      </c>
      <c r="D7" s="19" t="s">
        <v>1210</v>
      </c>
      <c r="E7" s="19" t="s">
        <v>1211</v>
      </c>
      <c r="F7" s="20">
        <v>44747</v>
      </c>
      <c r="G7" s="20">
        <v>44747</v>
      </c>
      <c r="H7" s="21" t="s">
        <v>38</v>
      </c>
      <c r="I7" s="20"/>
      <c r="J7" s="24"/>
    </row>
    <row r="8" spans="1:10" x14ac:dyDescent="0.25">
      <c r="A8" s="35">
        <f t="shared" si="0"/>
        <v>7</v>
      </c>
      <c r="B8" s="19" t="s">
        <v>1212</v>
      </c>
      <c r="C8" s="19" t="s">
        <v>1212</v>
      </c>
      <c r="D8" s="19" t="s">
        <v>1213</v>
      </c>
      <c r="E8" s="19" t="s">
        <v>1214</v>
      </c>
      <c r="F8" s="20">
        <v>44753</v>
      </c>
      <c r="G8" s="20">
        <v>44753</v>
      </c>
      <c r="H8" s="21" t="s">
        <v>38</v>
      </c>
      <c r="I8" s="20"/>
      <c r="J8" s="24"/>
    </row>
    <row r="9" spans="1:10" x14ac:dyDescent="0.25">
      <c r="A9" s="35">
        <f t="shared" si="0"/>
        <v>8</v>
      </c>
      <c r="B9" s="19" t="s">
        <v>1215</v>
      </c>
      <c r="C9" s="19" t="s">
        <v>1216</v>
      </c>
      <c r="D9" s="19" t="s">
        <v>1217</v>
      </c>
      <c r="E9" s="19" t="s">
        <v>1218</v>
      </c>
      <c r="F9" s="20">
        <v>44802</v>
      </c>
      <c r="G9" s="20">
        <v>44802</v>
      </c>
      <c r="H9" s="21" t="s">
        <v>38</v>
      </c>
      <c r="I9" s="20"/>
      <c r="J9" s="24"/>
    </row>
    <row r="10" spans="1:10" x14ac:dyDescent="0.25">
      <c r="A10" s="35">
        <f t="shared" si="0"/>
        <v>9</v>
      </c>
      <c r="B10" s="19" t="s">
        <v>748</v>
      </c>
      <c r="C10" s="38" t="s">
        <v>1270</v>
      </c>
      <c r="D10" s="19" t="s">
        <v>1271</v>
      </c>
      <c r="E10" s="19" t="s">
        <v>1272</v>
      </c>
      <c r="F10" s="20">
        <v>44806</v>
      </c>
      <c r="G10" s="20">
        <v>44806</v>
      </c>
      <c r="H10" s="21" t="s">
        <v>38</v>
      </c>
      <c r="I10" s="20"/>
      <c r="J10" s="24"/>
    </row>
    <row r="11" spans="1:10" x14ac:dyDescent="0.25">
      <c r="A11" s="35">
        <f t="shared" si="0"/>
        <v>10</v>
      </c>
      <c r="B11" s="19" t="s">
        <v>1312</v>
      </c>
      <c r="C11" s="19" t="s">
        <v>1313</v>
      </c>
      <c r="D11" s="19" t="s">
        <v>1314</v>
      </c>
      <c r="E11" s="19" t="s">
        <v>1315</v>
      </c>
      <c r="F11" s="20">
        <v>44811</v>
      </c>
      <c r="G11" s="20">
        <v>44811</v>
      </c>
      <c r="H11" s="21" t="s">
        <v>38</v>
      </c>
      <c r="I11" s="20"/>
      <c r="J11" s="24"/>
    </row>
    <row r="12" spans="1:10" x14ac:dyDescent="0.25">
      <c r="A12" s="35">
        <f t="shared" si="0"/>
        <v>11</v>
      </c>
      <c r="B12" s="19" t="s">
        <v>1316</v>
      </c>
      <c r="C12" s="19" t="s">
        <v>1317</v>
      </c>
      <c r="D12" s="19" t="s">
        <v>1318</v>
      </c>
      <c r="E12" s="19" t="s">
        <v>1319</v>
      </c>
      <c r="F12" s="20">
        <v>44812</v>
      </c>
      <c r="G12" s="20">
        <v>44812</v>
      </c>
      <c r="H12" s="21" t="s">
        <v>45</v>
      </c>
      <c r="I12" s="20">
        <v>44829</v>
      </c>
      <c r="J12" s="24"/>
    </row>
    <row r="13" spans="1:10" x14ac:dyDescent="0.25">
      <c r="A13" s="35">
        <f t="shared" si="0"/>
        <v>12</v>
      </c>
      <c r="B13" s="19" t="s">
        <v>1399</v>
      </c>
      <c r="C13" s="19" t="s">
        <v>1400</v>
      </c>
      <c r="D13" s="19" t="s">
        <v>1401</v>
      </c>
      <c r="E13" s="19" t="s">
        <v>1402</v>
      </c>
      <c r="F13" s="20">
        <v>44816</v>
      </c>
      <c r="G13" s="20">
        <v>44816</v>
      </c>
      <c r="H13" s="21" t="s">
        <v>45</v>
      </c>
      <c r="I13" s="20">
        <v>44847</v>
      </c>
      <c r="J13" s="24"/>
    </row>
    <row r="14" spans="1:10" x14ac:dyDescent="0.25">
      <c r="A14" s="35">
        <f t="shared" si="0"/>
        <v>13</v>
      </c>
      <c r="B14" s="19" t="s">
        <v>1399</v>
      </c>
      <c r="C14" s="19" t="s">
        <v>1400</v>
      </c>
      <c r="D14" s="19" t="s">
        <v>1401</v>
      </c>
      <c r="E14" s="19" t="s">
        <v>1403</v>
      </c>
      <c r="F14" s="20">
        <v>44816</v>
      </c>
      <c r="G14" s="20">
        <v>44816</v>
      </c>
      <c r="H14" s="21" t="s">
        <v>38</v>
      </c>
      <c r="I14" s="20"/>
      <c r="J14" s="24"/>
    </row>
    <row r="15" spans="1:10" x14ac:dyDescent="0.25">
      <c r="A15" s="35">
        <f t="shared" si="0"/>
        <v>14</v>
      </c>
      <c r="B15" s="19" t="s">
        <v>1485</v>
      </c>
      <c r="C15" s="19" t="s">
        <v>1486</v>
      </c>
      <c r="D15" s="19" t="s">
        <v>1487</v>
      </c>
      <c r="E15" s="19" t="s">
        <v>1491</v>
      </c>
      <c r="F15" s="20">
        <v>44818</v>
      </c>
      <c r="G15" s="20">
        <v>44819</v>
      </c>
      <c r="H15" s="21" t="s">
        <v>45</v>
      </c>
      <c r="I15" s="20">
        <v>44847</v>
      </c>
      <c r="J15" s="24"/>
    </row>
    <row r="16" spans="1:10" x14ac:dyDescent="0.25">
      <c r="A16" s="35">
        <f t="shared" si="0"/>
        <v>15</v>
      </c>
      <c r="B16" s="19" t="s">
        <v>1488</v>
      </c>
      <c r="C16" s="19" t="s">
        <v>1489</v>
      </c>
      <c r="D16" s="19" t="s">
        <v>1490</v>
      </c>
      <c r="E16" s="19" t="s">
        <v>1492</v>
      </c>
      <c r="F16" s="20">
        <v>44818</v>
      </c>
      <c r="G16" s="20">
        <v>44819</v>
      </c>
      <c r="H16" s="21" t="s">
        <v>45</v>
      </c>
      <c r="I16" s="20">
        <v>44838</v>
      </c>
      <c r="J16" s="24"/>
    </row>
    <row r="17" spans="1:10" x14ac:dyDescent="0.25">
      <c r="A17" s="35">
        <f t="shared" si="0"/>
        <v>16</v>
      </c>
      <c r="B17" s="19" t="s">
        <v>1753</v>
      </c>
      <c r="C17" s="19" t="s">
        <v>1754</v>
      </c>
      <c r="D17" s="19" t="s">
        <v>1755</v>
      </c>
      <c r="E17" s="19" t="s">
        <v>1759</v>
      </c>
      <c r="F17" s="20">
        <v>44824</v>
      </c>
      <c r="G17" s="20">
        <v>44825</v>
      </c>
      <c r="H17" s="21" t="s">
        <v>38</v>
      </c>
      <c r="I17" s="20"/>
      <c r="J17" s="24"/>
    </row>
    <row r="18" spans="1:10" x14ac:dyDescent="0.25">
      <c r="A18" s="35">
        <f t="shared" si="0"/>
        <v>17</v>
      </c>
      <c r="B18" s="19" t="s">
        <v>1756</v>
      </c>
      <c r="C18" s="19" t="s">
        <v>1757</v>
      </c>
      <c r="D18" s="19" t="s">
        <v>1758</v>
      </c>
      <c r="E18" s="19" t="s">
        <v>1759</v>
      </c>
      <c r="F18" s="20">
        <v>44825</v>
      </c>
      <c r="G18" s="20">
        <v>44825</v>
      </c>
      <c r="H18" s="21" t="s">
        <v>45</v>
      </c>
      <c r="I18" s="20">
        <v>44848</v>
      </c>
      <c r="J18" s="24"/>
    </row>
    <row r="19" spans="1:10" x14ac:dyDescent="0.25">
      <c r="A19" s="35">
        <f t="shared" si="0"/>
        <v>18</v>
      </c>
      <c r="B19" s="19" t="s">
        <v>1900</v>
      </c>
      <c r="C19" s="19" t="s">
        <v>1901</v>
      </c>
      <c r="D19" s="19" t="s">
        <v>1902</v>
      </c>
      <c r="E19" s="19" t="s">
        <v>1903</v>
      </c>
      <c r="F19" s="20">
        <v>44826</v>
      </c>
      <c r="G19" s="20">
        <v>44826</v>
      </c>
      <c r="H19" s="21" t="s">
        <v>45</v>
      </c>
      <c r="I19" s="20">
        <v>44848</v>
      </c>
      <c r="J19" s="24"/>
    </row>
    <row r="20" spans="1:10" x14ac:dyDescent="0.25">
      <c r="A20" s="35">
        <f t="shared" si="0"/>
        <v>19</v>
      </c>
      <c r="B20" s="19" t="s">
        <v>1714</v>
      </c>
      <c r="C20" s="19" t="s">
        <v>2005</v>
      </c>
      <c r="D20" s="19" t="s">
        <v>2006</v>
      </c>
      <c r="E20" s="19" t="s">
        <v>2007</v>
      </c>
      <c r="F20" s="20">
        <v>44827</v>
      </c>
      <c r="G20" s="20">
        <v>44829</v>
      </c>
      <c r="H20" s="21" t="s">
        <v>38</v>
      </c>
      <c r="I20" s="20"/>
      <c r="J20" s="24"/>
    </row>
    <row r="21" spans="1:10" ht="15.75" customHeight="1" x14ac:dyDescent="0.25">
      <c r="A21" s="35">
        <f t="shared" si="0"/>
        <v>20</v>
      </c>
      <c r="B21" s="19" t="s">
        <v>2016</v>
      </c>
      <c r="C21" s="19" t="s">
        <v>2016</v>
      </c>
      <c r="D21" s="19" t="s">
        <v>2017</v>
      </c>
      <c r="E21" s="19" t="s">
        <v>2018</v>
      </c>
      <c r="F21" s="20">
        <v>44830</v>
      </c>
      <c r="G21" s="20">
        <v>44830</v>
      </c>
      <c r="H21" s="21" t="s">
        <v>38</v>
      </c>
      <c r="I21" s="20"/>
      <c r="J21" s="20"/>
    </row>
    <row r="22" spans="1:10" ht="15.75" customHeight="1" x14ac:dyDescent="0.25">
      <c r="A22" s="35">
        <f t="shared" si="0"/>
        <v>21</v>
      </c>
      <c r="B22" s="19" t="s">
        <v>2093</v>
      </c>
      <c r="C22" s="19" t="s">
        <v>2094</v>
      </c>
      <c r="D22" s="19" t="s">
        <v>2095</v>
      </c>
      <c r="E22" s="19" t="s">
        <v>2096</v>
      </c>
      <c r="F22" s="20">
        <v>44832</v>
      </c>
      <c r="G22" s="20">
        <v>44832</v>
      </c>
      <c r="H22" s="21" t="s">
        <v>38</v>
      </c>
      <c r="I22" s="20"/>
      <c r="J22" s="20"/>
    </row>
    <row r="23" spans="1:10" ht="15.75" customHeight="1" x14ac:dyDescent="0.25">
      <c r="A23" s="35">
        <f t="shared" si="0"/>
        <v>22</v>
      </c>
      <c r="B23" s="19" t="s">
        <v>2154</v>
      </c>
      <c r="C23" s="19" t="s">
        <v>2155</v>
      </c>
      <c r="D23" s="19" t="s">
        <v>2156</v>
      </c>
      <c r="E23" s="19" t="s">
        <v>2158</v>
      </c>
      <c r="F23" s="20">
        <v>44835</v>
      </c>
      <c r="G23" s="20">
        <v>44837</v>
      </c>
      <c r="H23" s="21" t="s">
        <v>45</v>
      </c>
      <c r="I23" s="20">
        <v>44847</v>
      </c>
      <c r="J23" s="20"/>
    </row>
    <row r="24" spans="1:10" ht="15.75" customHeight="1" x14ac:dyDescent="0.25">
      <c r="A24" s="35">
        <f t="shared" si="0"/>
        <v>23</v>
      </c>
      <c r="B24" s="19" t="s">
        <v>1714</v>
      </c>
      <c r="C24" s="19" t="s">
        <v>2005</v>
      </c>
      <c r="D24" s="19" t="s">
        <v>2157</v>
      </c>
      <c r="E24" s="19" t="s">
        <v>2159</v>
      </c>
      <c r="F24" s="20">
        <v>44835</v>
      </c>
      <c r="G24" s="20">
        <v>44837</v>
      </c>
      <c r="H24" s="21" t="s">
        <v>38</v>
      </c>
      <c r="I24" s="20"/>
      <c r="J24" s="20"/>
    </row>
    <row r="25" spans="1:10" ht="15.75" customHeight="1" x14ac:dyDescent="0.25">
      <c r="A25" s="35">
        <f t="shared" si="0"/>
        <v>24</v>
      </c>
      <c r="B25" s="19" t="s">
        <v>2167</v>
      </c>
      <c r="C25" s="19" t="s">
        <v>2168</v>
      </c>
      <c r="D25" s="19" t="s">
        <v>2169</v>
      </c>
      <c r="E25" s="19" t="s">
        <v>2170</v>
      </c>
      <c r="F25" s="20">
        <v>44837</v>
      </c>
      <c r="G25" s="20">
        <v>44838</v>
      </c>
      <c r="H25" s="21" t="s">
        <v>45</v>
      </c>
      <c r="I25" s="20">
        <v>44847</v>
      </c>
      <c r="J25" s="20"/>
    </row>
    <row r="26" spans="1:10" ht="15.75" customHeight="1" x14ac:dyDescent="0.25">
      <c r="A26" s="35">
        <f t="shared" si="0"/>
        <v>25</v>
      </c>
      <c r="B26" s="19" t="s">
        <v>2171</v>
      </c>
      <c r="C26" s="19" t="s">
        <v>2172</v>
      </c>
      <c r="D26" s="19" t="s">
        <v>2173</v>
      </c>
      <c r="E26" s="19" t="s">
        <v>2177</v>
      </c>
      <c r="F26" s="20">
        <v>44838</v>
      </c>
      <c r="G26" s="20">
        <v>44839</v>
      </c>
      <c r="H26" s="21" t="s">
        <v>38</v>
      </c>
      <c r="I26" s="20"/>
      <c r="J26" s="20"/>
    </row>
    <row r="27" spans="1:10" ht="15.75" customHeight="1" x14ac:dyDescent="0.25">
      <c r="A27" s="35">
        <f t="shared" si="0"/>
        <v>26</v>
      </c>
      <c r="B27" s="19" t="s">
        <v>2174</v>
      </c>
      <c r="C27" s="19" t="s">
        <v>2175</v>
      </c>
      <c r="D27" s="19" t="s">
        <v>2176</v>
      </c>
      <c r="E27" s="19" t="s">
        <v>2178</v>
      </c>
      <c r="F27" s="20">
        <v>44838</v>
      </c>
      <c r="G27" s="20">
        <v>44839</v>
      </c>
      <c r="H27" s="21" t="s">
        <v>45</v>
      </c>
      <c r="I27" s="20">
        <v>44840</v>
      </c>
      <c r="J27" s="20"/>
    </row>
    <row r="28" spans="1:10" ht="15.75" customHeight="1" x14ac:dyDescent="0.25">
      <c r="A28" s="35">
        <f t="shared" si="0"/>
        <v>27</v>
      </c>
      <c r="B28" s="19" t="s">
        <v>2190</v>
      </c>
      <c r="C28" s="19" t="s">
        <v>2191</v>
      </c>
      <c r="D28" s="19" t="s">
        <v>2192</v>
      </c>
      <c r="E28" s="19" t="s">
        <v>2193</v>
      </c>
      <c r="F28" s="20">
        <v>44841</v>
      </c>
      <c r="G28" s="20">
        <v>44845</v>
      </c>
      <c r="H28" s="21" t="s">
        <v>38</v>
      </c>
      <c r="I28" s="20"/>
      <c r="J28" s="20"/>
    </row>
    <row r="29" spans="1:10" ht="15.75" customHeight="1" x14ac:dyDescent="0.25">
      <c r="A29" s="35">
        <f t="shared" si="0"/>
        <v>28</v>
      </c>
      <c r="B29" s="19" t="s">
        <v>253</v>
      </c>
      <c r="C29" s="19" t="s">
        <v>254</v>
      </c>
      <c r="D29" s="19" t="s">
        <v>255</v>
      </c>
      <c r="E29" s="19" t="s">
        <v>2194</v>
      </c>
      <c r="F29" s="20">
        <v>44844</v>
      </c>
      <c r="G29" s="20">
        <v>44845</v>
      </c>
      <c r="H29" s="21" t="s">
        <v>45</v>
      </c>
      <c r="I29" s="20">
        <v>44847</v>
      </c>
      <c r="J29" s="20"/>
    </row>
    <row r="30" spans="1:10" ht="15.75" customHeight="1" x14ac:dyDescent="0.25">
      <c r="A30" s="35">
        <f t="shared" si="0"/>
        <v>29</v>
      </c>
      <c r="B30" s="19" t="s">
        <v>2195</v>
      </c>
      <c r="C30" s="19" t="s">
        <v>2196</v>
      </c>
      <c r="D30" s="19" t="s">
        <v>2197</v>
      </c>
      <c r="E30" s="19" t="s">
        <v>2198</v>
      </c>
      <c r="F30" s="20">
        <v>44845</v>
      </c>
      <c r="G30" s="20">
        <v>44846</v>
      </c>
      <c r="H30" s="21" t="s">
        <v>45</v>
      </c>
      <c r="I30" s="20">
        <v>44848</v>
      </c>
      <c r="J30" s="20"/>
    </row>
    <row r="31" spans="1:10" ht="15.75" customHeight="1" x14ac:dyDescent="0.25">
      <c r="A31" s="35">
        <f t="shared" si="0"/>
        <v>30</v>
      </c>
      <c r="B31" s="19" t="s">
        <v>2201</v>
      </c>
      <c r="C31" s="19" t="s">
        <v>2202</v>
      </c>
      <c r="D31" s="19" t="s">
        <v>2203</v>
      </c>
      <c r="E31" s="19" t="s">
        <v>2204</v>
      </c>
      <c r="F31" s="20">
        <v>44846</v>
      </c>
      <c r="G31" s="20">
        <v>44846</v>
      </c>
      <c r="H31" s="21" t="s">
        <v>45</v>
      </c>
      <c r="I31" s="20">
        <v>44848</v>
      </c>
      <c r="J31" s="20"/>
    </row>
    <row r="32" spans="1:10" ht="15.75" customHeight="1" x14ac:dyDescent="0.25">
      <c r="A32" s="35">
        <f t="shared" si="0"/>
        <v>31</v>
      </c>
      <c r="B32" s="19" t="s">
        <v>2206</v>
      </c>
      <c r="C32" s="19" t="s">
        <v>2207</v>
      </c>
      <c r="D32" s="19" t="s">
        <v>2208</v>
      </c>
      <c r="E32" s="19" t="s">
        <v>2209</v>
      </c>
      <c r="F32" s="20">
        <v>44846</v>
      </c>
      <c r="G32" s="20">
        <v>44847</v>
      </c>
      <c r="H32" s="21" t="s">
        <v>45</v>
      </c>
      <c r="I32" s="20">
        <v>44848</v>
      </c>
      <c r="J32" s="20"/>
    </row>
    <row r="33" spans="1:10" ht="15.75" customHeight="1" x14ac:dyDescent="0.25">
      <c r="A33" s="35">
        <f t="shared" si="0"/>
        <v>32</v>
      </c>
      <c r="B33" s="19" t="s">
        <v>2214</v>
      </c>
      <c r="C33" s="19" t="s">
        <v>2215</v>
      </c>
      <c r="D33" s="19" t="s">
        <v>2216</v>
      </c>
      <c r="E33" s="19" t="s">
        <v>2217</v>
      </c>
      <c r="F33" s="20">
        <v>44847</v>
      </c>
      <c r="G33" s="20">
        <v>44848</v>
      </c>
      <c r="H33" s="21" t="s">
        <v>38</v>
      </c>
      <c r="I33" s="20"/>
      <c r="J33" s="20"/>
    </row>
    <row r="34" spans="1:10" ht="15.75" customHeight="1" x14ac:dyDescent="0.25"/>
    <row r="35" spans="1:10" ht="15.75" customHeight="1" x14ac:dyDescent="0.25"/>
    <row r="36" spans="1:10" ht="15.75" customHeight="1" x14ac:dyDescent="0.25"/>
    <row r="37" spans="1:10" ht="15.75" customHeight="1" x14ac:dyDescent="0.25"/>
    <row r="38" spans="1:10" ht="15.75" customHeight="1" x14ac:dyDescent="0.25"/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1 J1">
    <cfRule type="cellIs" dxfId="364" priority="28" operator="equal">
      <formula>"NO"</formula>
    </cfRule>
  </conditionalFormatting>
  <conditionalFormatting sqref="H1 J1">
    <cfRule type="cellIs" dxfId="363" priority="29" operator="equal">
      <formula>"SI"</formula>
    </cfRule>
  </conditionalFormatting>
  <conditionalFormatting sqref="I1">
    <cfRule type="cellIs" dxfId="362" priority="30" operator="equal">
      <formula>"NO"</formula>
    </cfRule>
  </conditionalFormatting>
  <conditionalFormatting sqref="I1">
    <cfRule type="cellIs" dxfId="361" priority="31" operator="equal">
      <formula>"SI"</formula>
    </cfRule>
  </conditionalFormatting>
  <conditionalFormatting sqref="H2:H21">
    <cfRule type="cellIs" dxfId="360" priority="32" operator="equal">
      <formula>"SI"</formula>
    </cfRule>
  </conditionalFormatting>
  <conditionalFormatting sqref="H2:H21">
    <cfRule type="cellIs" dxfId="359" priority="33" operator="equal">
      <formula>"NO"</formula>
    </cfRule>
  </conditionalFormatting>
  <conditionalFormatting sqref="H2:H21">
    <cfRule type="cellIs" dxfId="358" priority="34" operator="equal">
      <formula>"SI"</formula>
    </cfRule>
  </conditionalFormatting>
  <conditionalFormatting sqref="H22:H24">
    <cfRule type="cellIs" dxfId="357" priority="25" operator="equal">
      <formula>"SI"</formula>
    </cfRule>
  </conditionalFormatting>
  <conditionalFormatting sqref="H22:H24">
    <cfRule type="cellIs" dxfId="356" priority="26" operator="equal">
      <formula>"NO"</formula>
    </cfRule>
  </conditionalFormatting>
  <conditionalFormatting sqref="H22:H24">
    <cfRule type="cellIs" dxfId="355" priority="27" operator="equal">
      <formula>"SI"</formula>
    </cfRule>
  </conditionalFormatting>
  <conditionalFormatting sqref="H25:H27">
    <cfRule type="cellIs" dxfId="354" priority="22" operator="equal">
      <formula>"SI"</formula>
    </cfRule>
  </conditionalFormatting>
  <conditionalFormatting sqref="H25:H27">
    <cfRule type="cellIs" dxfId="353" priority="23" operator="equal">
      <formula>"NO"</formula>
    </cfRule>
  </conditionalFormatting>
  <conditionalFormatting sqref="H25:H27">
    <cfRule type="cellIs" dxfId="352" priority="24" operator="equal">
      <formula>"SI"</formula>
    </cfRule>
  </conditionalFormatting>
  <conditionalFormatting sqref="H28">
    <cfRule type="cellIs" dxfId="351" priority="19" operator="equal">
      <formula>"SI"</formula>
    </cfRule>
  </conditionalFormatting>
  <conditionalFormatting sqref="H28">
    <cfRule type="cellIs" dxfId="350" priority="20" operator="equal">
      <formula>"NO"</formula>
    </cfRule>
  </conditionalFormatting>
  <conditionalFormatting sqref="H28">
    <cfRule type="cellIs" dxfId="349" priority="21" operator="equal">
      <formula>"SI"</formula>
    </cfRule>
  </conditionalFormatting>
  <conditionalFormatting sqref="H29">
    <cfRule type="cellIs" dxfId="348" priority="16" operator="equal">
      <formula>"SI"</formula>
    </cfRule>
  </conditionalFormatting>
  <conditionalFormatting sqref="H29">
    <cfRule type="cellIs" dxfId="347" priority="17" operator="equal">
      <formula>"NO"</formula>
    </cfRule>
  </conditionalFormatting>
  <conditionalFormatting sqref="H29">
    <cfRule type="cellIs" dxfId="346" priority="18" operator="equal">
      <formula>"SI"</formula>
    </cfRule>
  </conditionalFormatting>
  <conditionalFormatting sqref="H30">
    <cfRule type="cellIs" dxfId="345" priority="13" operator="equal">
      <formula>"SI"</formula>
    </cfRule>
  </conditionalFormatting>
  <conditionalFormatting sqref="H30">
    <cfRule type="cellIs" dxfId="344" priority="14" operator="equal">
      <formula>"NO"</formula>
    </cfRule>
  </conditionalFormatting>
  <conditionalFormatting sqref="H30">
    <cfRule type="cellIs" dxfId="343" priority="15" operator="equal">
      <formula>"SI"</formula>
    </cfRule>
  </conditionalFormatting>
  <conditionalFormatting sqref="H31">
    <cfRule type="cellIs" dxfId="342" priority="10" operator="equal">
      <formula>"SI"</formula>
    </cfRule>
  </conditionalFormatting>
  <conditionalFormatting sqref="H31">
    <cfRule type="cellIs" dxfId="341" priority="11" operator="equal">
      <formula>"NO"</formula>
    </cfRule>
  </conditionalFormatting>
  <conditionalFormatting sqref="H31">
    <cfRule type="cellIs" dxfId="340" priority="12" operator="equal">
      <formula>"SI"</formula>
    </cfRule>
  </conditionalFormatting>
  <conditionalFormatting sqref="H32">
    <cfRule type="cellIs" dxfId="339" priority="7" operator="equal">
      <formula>"SI"</formula>
    </cfRule>
  </conditionalFormatting>
  <conditionalFormatting sqref="H32">
    <cfRule type="cellIs" dxfId="338" priority="8" operator="equal">
      <formula>"NO"</formula>
    </cfRule>
  </conditionalFormatting>
  <conditionalFormatting sqref="H32">
    <cfRule type="cellIs" dxfId="337" priority="9" operator="equal">
      <formula>"SI"</formula>
    </cfRule>
  </conditionalFormatting>
  <conditionalFormatting sqref="H33">
    <cfRule type="cellIs" dxfId="336" priority="1" operator="equal">
      <formula>"SI"</formula>
    </cfRule>
  </conditionalFormatting>
  <conditionalFormatting sqref="H33">
    <cfRule type="cellIs" dxfId="335" priority="2" operator="equal">
      <formula>"NO"</formula>
    </cfRule>
  </conditionalFormatting>
  <conditionalFormatting sqref="H33">
    <cfRule type="cellIs" dxfId="334" priority="3" operator="equal">
      <formula>"SI"</formula>
    </cfRule>
  </conditionalFormatting>
  <dataValidations count="1">
    <dataValidation type="list" allowBlank="1" showErrorMessage="1" sqref="H2:H33">
      <formula1>"SI,NO"</formula1>
    </dataValidation>
  </dataValidation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workbookViewId="0">
      <pane ySplit="1" topLeftCell="A44" activePane="bottomLeft" state="frozen"/>
      <selection pane="bottomLeft" activeCell="F47" sqref="F47:F60"/>
    </sheetView>
  </sheetViews>
  <sheetFormatPr baseColWidth="10" defaultColWidth="14.42578125" defaultRowHeight="15" customHeight="1" x14ac:dyDescent="0.25"/>
  <cols>
    <col min="1" max="1" width="19" customWidth="1"/>
    <col min="2" max="2" width="29.28515625" customWidth="1"/>
    <col min="3" max="3" width="26.5703125" customWidth="1"/>
    <col min="4" max="4" width="33.85546875" customWidth="1"/>
    <col min="5" max="5" width="21.28515625" customWidth="1"/>
    <col min="6" max="6" width="17.28515625" customWidth="1"/>
    <col min="7" max="7" width="17.85546875" customWidth="1"/>
    <col min="8" max="8" width="26.140625" customWidth="1"/>
    <col min="9" max="9" width="16.7109375" customWidth="1"/>
    <col min="10" max="10" width="39.7109375" customWidth="1"/>
    <col min="11" max="26" width="10.7109375" customWidth="1"/>
  </cols>
  <sheetData>
    <row r="1" spans="1:10" ht="28.5" customHeight="1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ht="14.25" customHeight="1" x14ac:dyDescent="0.25">
      <c r="A2" s="36">
        <f t="shared" ref="A2:A65" si="0">ROW(A1)</f>
        <v>1</v>
      </c>
      <c r="B2" s="19" t="s">
        <v>1219</v>
      </c>
      <c r="C2" s="19" t="s">
        <v>1220</v>
      </c>
      <c r="D2" s="19" t="s">
        <v>1221</v>
      </c>
      <c r="E2" s="19" t="s">
        <v>1222</v>
      </c>
      <c r="F2" s="20">
        <v>44755</v>
      </c>
      <c r="G2" s="20">
        <v>44755</v>
      </c>
      <c r="H2" s="21" t="s">
        <v>45</v>
      </c>
      <c r="I2" s="20">
        <v>44882</v>
      </c>
      <c r="J2" s="22"/>
    </row>
    <row r="3" spans="1:10" ht="14.25" customHeight="1" x14ac:dyDescent="0.25">
      <c r="A3" s="36">
        <f t="shared" si="0"/>
        <v>2</v>
      </c>
      <c r="B3" s="19" t="s">
        <v>1223</v>
      </c>
      <c r="C3" s="19" t="s">
        <v>986</v>
      </c>
      <c r="D3" s="19" t="s">
        <v>987</v>
      </c>
      <c r="E3" s="19" t="s">
        <v>1224</v>
      </c>
      <c r="F3" s="20">
        <v>44764</v>
      </c>
      <c r="G3" s="20">
        <v>44764</v>
      </c>
      <c r="H3" s="21" t="s">
        <v>45</v>
      </c>
      <c r="I3" s="20">
        <v>44827</v>
      </c>
      <c r="J3" s="22"/>
    </row>
    <row r="4" spans="1:10" ht="14.25" customHeight="1" x14ac:dyDescent="0.25">
      <c r="A4" s="36">
        <f t="shared" si="0"/>
        <v>3</v>
      </c>
      <c r="B4" s="19" t="s">
        <v>1079</v>
      </c>
      <c r="C4" s="19" t="s">
        <v>986</v>
      </c>
      <c r="D4" s="19" t="s">
        <v>987</v>
      </c>
      <c r="E4" s="19" t="s">
        <v>1225</v>
      </c>
      <c r="F4" s="20">
        <v>44767</v>
      </c>
      <c r="G4" s="20">
        <v>44767</v>
      </c>
      <c r="H4" s="21" t="s">
        <v>45</v>
      </c>
      <c r="I4" s="20">
        <v>44792</v>
      </c>
      <c r="J4" s="22"/>
    </row>
    <row r="5" spans="1:10" ht="14.25" customHeight="1" x14ac:dyDescent="0.25">
      <c r="A5" s="36">
        <f t="shared" si="0"/>
        <v>4</v>
      </c>
      <c r="B5" s="19" t="s">
        <v>1223</v>
      </c>
      <c r="C5" s="19" t="s">
        <v>986</v>
      </c>
      <c r="D5" s="19" t="s">
        <v>987</v>
      </c>
      <c r="E5" s="19" t="s">
        <v>1226</v>
      </c>
      <c r="F5" s="20">
        <v>44767</v>
      </c>
      <c r="G5" s="20">
        <v>44767</v>
      </c>
      <c r="H5" s="21" t="s">
        <v>38</v>
      </c>
      <c r="I5" s="20"/>
      <c r="J5" s="22"/>
    </row>
    <row r="6" spans="1:10" ht="14.25" customHeight="1" x14ac:dyDescent="0.25">
      <c r="A6" s="36">
        <f t="shared" si="0"/>
        <v>5</v>
      </c>
      <c r="B6" s="19" t="s">
        <v>1227</v>
      </c>
      <c r="C6" s="19" t="s">
        <v>1228</v>
      </c>
      <c r="D6" s="19" t="s">
        <v>1229</v>
      </c>
      <c r="E6" s="19" t="s">
        <v>1230</v>
      </c>
      <c r="F6" s="20">
        <v>44768</v>
      </c>
      <c r="G6" s="20">
        <v>44768</v>
      </c>
      <c r="H6" s="21" t="s">
        <v>38</v>
      </c>
      <c r="I6" s="20"/>
      <c r="J6" s="22"/>
    </row>
    <row r="7" spans="1:10" ht="14.25" customHeight="1" x14ac:dyDescent="0.25">
      <c r="A7" s="36">
        <f t="shared" si="0"/>
        <v>6</v>
      </c>
      <c r="B7" s="19" t="s">
        <v>1231</v>
      </c>
      <c r="C7" s="19" t="s">
        <v>1232</v>
      </c>
      <c r="D7" s="19" t="s">
        <v>1233</v>
      </c>
      <c r="E7" s="19" t="s">
        <v>1234</v>
      </c>
      <c r="F7" s="20">
        <v>44771</v>
      </c>
      <c r="G7" s="20">
        <v>44771</v>
      </c>
      <c r="H7" s="21" t="s">
        <v>45</v>
      </c>
      <c r="I7" s="20">
        <v>44813</v>
      </c>
      <c r="J7" s="22"/>
    </row>
    <row r="8" spans="1:10" ht="14.25" customHeight="1" x14ac:dyDescent="0.25">
      <c r="A8" s="36">
        <f t="shared" si="0"/>
        <v>7</v>
      </c>
      <c r="B8" s="19" t="s">
        <v>1219</v>
      </c>
      <c r="C8" s="19" t="s">
        <v>1220</v>
      </c>
      <c r="D8" s="19" t="s">
        <v>1221</v>
      </c>
      <c r="E8" s="19" t="s">
        <v>1235</v>
      </c>
      <c r="F8" s="20">
        <v>44777</v>
      </c>
      <c r="G8" s="20">
        <v>44777</v>
      </c>
      <c r="H8" s="21" t="s">
        <v>38</v>
      </c>
      <c r="I8" s="20"/>
      <c r="J8" s="22"/>
    </row>
    <row r="9" spans="1:10" ht="14.25" customHeight="1" x14ac:dyDescent="0.25">
      <c r="A9" s="36">
        <f t="shared" si="0"/>
        <v>8</v>
      </c>
      <c r="B9" s="19" t="s">
        <v>302</v>
      </c>
      <c r="C9" s="19" t="s">
        <v>1236</v>
      </c>
      <c r="D9" s="19" t="s">
        <v>1237</v>
      </c>
      <c r="E9" s="19" t="s">
        <v>1238</v>
      </c>
      <c r="F9" s="20">
        <v>44781</v>
      </c>
      <c r="G9" s="20">
        <v>44781</v>
      </c>
      <c r="H9" s="21" t="s">
        <v>45</v>
      </c>
      <c r="I9" s="20">
        <v>44791</v>
      </c>
      <c r="J9" s="22"/>
    </row>
    <row r="10" spans="1:10" ht="14.25" customHeight="1" x14ac:dyDescent="0.25">
      <c r="A10" s="36">
        <f t="shared" si="0"/>
        <v>9</v>
      </c>
      <c r="B10" s="19" t="s">
        <v>1239</v>
      </c>
      <c r="C10" s="19" t="s">
        <v>1240</v>
      </c>
      <c r="D10" s="19" t="s">
        <v>1241</v>
      </c>
      <c r="E10" s="19" t="s">
        <v>1242</v>
      </c>
      <c r="F10" s="20">
        <v>44783</v>
      </c>
      <c r="G10" s="20">
        <v>44783</v>
      </c>
      <c r="H10" s="21" t="s">
        <v>45</v>
      </c>
      <c r="I10" s="20">
        <v>44811</v>
      </c>
      <c r="J10" s="22"/>
    </row>
    <row r="11" spans="1:10" ht="14.25" customHeight="1" x14ac:dyDescent="0.25">
      <c r="A11" s="36">
        <f t="shared" si="0"/>
        <v>10</v>
      </c>
      <c r="B11" s="19" t="s">
        <v>891</v>
      </c>
      <c r="C11" s="19" t="s">
        <v>892</v>
      </c>
      <c r="D11" s="19" t="s">
        <v>1243</v>
      </c>
      <c r="E11" s="19" t="s">
        <v>1244</v>
      </c>
      <c r="F11" s="20">
        <v>44789</v>
      </c>
      <c r="G11" s="20">
        <v>44789</v>
      </c>
      <c r="H11" s="21" t="s">
        <v>38</v>
      </c>
      <c r="I11" s="20"/>
      <c r="J11" s="22"/>
    </row>
    <row r="12" spans="1:10" ht="14.25" customHeight="1" x14ac:dyDescent="0.25">
      <c r="A12" s="36">
        <f t="shared" si="0"/>
        <v>11</v>
      </c>
      <c r="B12" s="19" t="s">
        <v>1245</v>
      </c>
      <c r="C12" s="19" t="s">
        <v>1246</v>
      </c>
      <c r="D12" s="19" t="s">
        <v>1247</v>
      </c>
      <c r="E12" s="19" t="s">
        <v>1248</v>
      </c>
      <c r="F12" s="20">
        <v>44797</v>
      </c>
      <c r="G12" s="20">
        <v>44797</v>
      </c>
      <c r="H12" s="21" t="s">
        <v>38</v>
      </c>
      <c r="I12" s="20"/>
      <c r="J12" s="22"/>
    </row>
    <row r="13" spans="1:10" ht="14.25" customHeight="1" x14ac:dyDescent="0.25">
      <c r="A13" s="36">
        <f t="shared" si="0"/>
        <v>12</v>
      </c>
      <c r="B13" s="19" t="s">
        <v>1223</v>
      </c>
      <c r="C13" s="19" t="s">
        <v>986</v>
      </c>
      <c r="D13" s="19" t="s">
        <v>987</v>
      </c>
      <c r="E13" s="19" t="s">
        <v>1249</v>
      </c>
      <c r="F13" s="20">
        <v>44798</v>
      </c>
      <c r="G13" s="20">
        <v>44802</v>
      </c>
      <c r="H13" s="21" t="s">
        <v>38</v>
      </c>
      <c r="I13" s="20"/>
      <c r="J13" s="22"/>
    </row>
    <row r="14" spans="1:10" ht="14.25" customHeight="1" x14ac:dyDescent="0.25">
      <c r="A14" s="36">
        <f t="shared" si="0"/>
        <v>13</v>
      </c>
      <c r="B14" s="19" t="s">
        <v>1250</v>
      </c>
      <c r="C14" s="19" t="s">
        <v>1251</v>
      </c>
      <c r="D14" s="19" t="s">
        <v>1252</v>
      </c>
      <c r="E14" s="19" t="s">
        <v>1253</v>
      </c>
      <c r="F14" s="20">
        <v>44798</v>
      </c>
      <c r="G14" s="20">
        <v>44802</v>
      </c>
      <c r="H14" s="21" t="s">
        <v>45</v>
      </c>
      <c r="I14" s="20">
        <v>44826</v>
      </c>
      <c r="J14" s="20"/>
    </row>
    <row r="15" spans="1:10" ht="14.25" customHeight="1" x14ac:dyDescent="0.25">
      <c r="A15" s="36">
        <f t="shared" si="0"/>
        <v>14</v>
      </c>
      <c r="B15" s="19" t="s">
        <v>1231</v>
      </c>
      <c r="C15" s="19" t="s">
        <v>1232</v>
      </c>
      <c r="D15" s="19" t="s">
        <v>1233</v>
      </c>
      <c r="E15" s="19" t="s">
        <v>1339</v>
      </c>
      <c r="F15" s="20">
        <v>44813</v>
      </c>
      <c r="G15" s="20">
        <v>44813</v>
      </c>
      <c r="H15" s="21" t="s">
        <v>38</v>
      </c>
      <c r="I15" s="20"/>
      <c r="J15" s="20"/>
    </row>
    <row r="16" spans="1:10" ht="15" customHeight="1" x14ac:dyDescent="0.25">
      <c r="A16" s="36">
        <f t="shared" si="0"/>
        <v>15</v>
      </c>
      <c r="B16" s="19" t="s">
        <v>1493</v>
      </c>
      <c r="C16" s="19" t="s">
        <v>1340</v>
      </c>
      <c r="D16" s="19" t="s">
        <v>1494</v>
      </c>
      <c r="E16" s="19" t="s">
        <v>1495</v>
      </c>
      <c r="F16" s="20">
        <v>44818</v>
      </c>
      <c r="G16" s="20">
        <v>44819</v>
      </c>
      <c r="H16" s="21" t="s">
        <v>38</v>
      </c>
      <c r="I16" s="20"/>
      <c r="J16" s="20"/>
    </row>
    <row r="17" spans="1:10" ht="15.75" customHeight="1" x14ac:dyDescent="0.25">
      <c r="A17" s="36">
        <f t="shared" si="0"/>
        <v>16</v>
      </c>
      <c r="B17" s="19" t="s">
        <v>1861</v>
      </c>
      <c r="C17" s="19" t="s">
        <v>1862</v>
      </c>
      <c r="D17" s="19" t="s">
        <v>1863</v>
      </c>
      <c r="E17" s="19" t="s">
        <v>1896</v>
      </c>
      <c r="F17" s="20">
        <v>44826</v>
      </c>
      <c r="G17" s="20">
        <v>44826</v>
      </c>
      <c r="H17" s="21" t="s">
        <v>38</v>
      </c>
      <c r="I17" s="20"/>
      <c r="J17" s="20"/>
    </row>
    <row r="18" spans="1:10" ht="15.75" customHeight="1" x14ac:dyDescent="0.25">
      <c r="A18" s="36">
        <f t="shared" si="0"/>
        <v>17</v>
      </c>
      <c r="B18" s="19" t="s">
        <v>41</v>
      </c>
      <c r="C18" s="19" t="s">
        <v>443</v>
      </c>
      <c r="D18" s="19" t="s">
        <v>2079</v>
      </c>
      <c r="E18" s="19" t="s">
        <v>2086</v>
      </c>
      <c r="F18" s="20">
        <v>44830</v>
      </c>
      <c r="G18" s="20">
        <v>44831</v>
      </c>
      <c r="H18" s="21" t="s">
        <v>38</v>
      </c>
      <c r="I18" s="20"/>
      <c r="J18" s="20"/>
    </row>
    <row r="19" spans="1:10" ht="15.75" customHeight="1" x14ac:dyDescent="0.25">
      <c r="A19" s="36">
        <f t="shared" si="0"/>
        <v>18</v>
      </c>
      <c r="B19" s="19" t="s">
        <v>2080</v>
      </c>
      <c r="C19" s="19" t="s">
        <v>2081</v>
      </c>
      <c r="D19" s="19" t="s">
        <v>2082</v>
      </c>
      <c r="E19" s="19" t="s">
        <v>2087</v>
      </c>
      <c r="F19" s="20">
        <v>44831</v>
      </c>
      <c r="G19" s="20">
        <v>44831</v>
      </c>
      <c r="H19" s="21" t="s">
        <v>45</v>
      </c>
      <c r="I19" s="20">
        <v>44865</v>
      </c>
      <c r="J19" s="20"/>
    </row>
    <row r="20" spans="1:10" ht="15.75" customHeight="1" x14ac:dyDescent="0.25">
      <c r="A20" s="36">
        <f t="shared" si="0"/>
        <v>19</v>
      </c>
      <c r="B20" s="19" t="s">
        <v>2083</v>
      </c>
      <c r="C20" s="19" t="s">
        <v>2084</v>
      </c>
      <c r="D20" s="19" t="s">
        <v>2085</v>
      </c>
      <c r="E20" s="19" t="s">
        <v>2088</v>
      </c>
      <c r="F20" s="20">
        <v>44831</v>
      </c>
      <c r="G20" s="20">
        <v>44831</v>
      </c>
      <c r="H20" s="21" t="s">
        <v>45</v>
      </c>
      <c r="I20" s="20">
        <v>44861</v>
      </c>
      <c r="J20" s="20"/>
    </row>
    <row r="21" spans="1:10" ht="15.75" customHeight="1" x14ac:dyDescent="0.25">
      <c r="A21" s="36">
        <f t="shared" si="0"/>
        <v>20</v>
      </c>
      <c r="B21" s="19" t="s">
        <v>2097</v>
      </c>
      <c r="C21" s="19" t="s">
        <v>1323</v>
      </c>
      <c r="D21" s="19" t="s">
        <v>1324</v>
      </c>
      <c r="E21" s="19" t="s">
        <v>2098</v>
      </c>
      <c r="F21" s="20">
        <v>44832</v>
      </c>
      <c r="G21" s="20">
        <v>44832</v>
      </c>
      <c r="H21" s="21" t="s">
        <v>45</v>
      </c>
      <c r="I21" s="20">
        <v>44882</v>
      </c>
      <c r="J21" s="20"/>
    </row>
    <row r="22" spans="1:10" ht="15.75" customHeight="1" x14ac:dyDescent="0.25">
      <c r="A22" s="36">
        <f t="shared" si="0"/>
        <v>21</v>
      </c>
      <c r="B22" s="19" t="s">
        <v>1404</v>
      </c>
      <c r="C22" s="19" t="s">
        <v>1343</v>
      </c>
      <c r="D22" s="19" t="s">
        <v>2165</v>
      </c>
      <c r="E22" s="19" t="s">
        <v>2166</v>
      </c>
      <c r="F22" s="20">
        <v>44837</v>
      </c>
      <c r="G22" s="20">
        <v>44838</v>
      </c>
      <c r="H22" s="21" t="s">
        <v>38</v>
      </c>
      <c r="I22" s="20"/>
      <c r="J22" s="20"/>
    </row>
    <row r="23" spans="1:10" ht="15.75" customHeight="1" x14ac:dyDescent="0.25">
      <c r="A23" s="36">
        <f t="shared" si="0"/>
        <v>22</v>
      </c>
      <c r="B23" s="19" t="s">
        <v>2179</v>
      </c>
      <c r="C23" s="19" t="s">
        <v>2180</v>
      </c>
      <c r="D23" s="19" t="s">
        <v>2181</v>
      </c>
      <c r="E23" s="19" t="s">
        <v>2182</v>
      </c>
      <c r="F23" s="20">
        <v>44838</v>
      </c>
      <c r="G23" s="20">
        <v>44839</v>
      </c>
      <c r="H23" s="21" t="s">
        <v>38</v>
      </c>
      <c r="I23" s="20"/>
      <c r="J23" s="20"/>
    </row>
    <row r="24" spans="1:10" ht="15.75" customHeight="1" x14ac:dyDescent="0.25">
      <c r="A24" s="36">
        <f t="shared" si="0"/>
        <v>23</v>
      </c>
      <c r="B24" s="19" t="s">
        <v>1921</v>
      </c>
      <c r="C24" s="19" t="s">
        <v>1922</v>
      </c>
      <c r="D24" s="19" t="s">
        <v>1923</v>
      </c>
      <c r="E24" s="19" t="s">
        <v>2183</v>
      </c>
      <c r="F24" s="20">
        <v>44838</v>
      </c>
      <c r="G24" s="20">
        <v>44839</v>
      </c>
      <c r="H24" s="21" t="s">
        <v>45</v>
      </c>
      <c r="I24" s="20">
        <v>44851</v>
      </c>
      <c r="J24" s="20"/>
    </row>
    <row r="25" spans="1:10" ht="15.75" customHeight="1" x14ac:dyDescent="0.25">
      <c r="A25" s="36">
        <f t="shared" si="0"/>
        <v>24</v>
      </c>
      <c r="B25" s="19" t="s">
        <v>2184</v>
      </c>
      <c r="C25" s="19" t="s">
        <v>2185</v>
      </c>
      <c r="D25" s="19" t="s">
        <v>1564</v>
      </c>
      <c r="E25" s="19" t="s">
        <v>2186</v>
      </c>
      <c r="F25" s="20">
        <v>44839</v>
      </c>
      <c r="G25" s="20">
        <v>44839</v>
      </c>
      <c r="H25" s="21" t="s">
        <v>45</v>
      </c>
      <c r="I25" s="20">
        <v>44852</v>
      </c>
      <c r="J25" s="20"/>
    </row>
    <row r="26" spans="1:10" ht="15.75" customHeight="1" x14ac:dyDescent="0.25">
      <c r="A26" s="36">
        <f t="shared" si="0"/>
        <v>25</v>
      </c>
      <c r="B26" s="19" t="s">
        <v>2187</v>
      </c>
      <c r="C26" s="19" t="s">
        <v>1672</v>
      </c>
      <c r="D26" s="19" t="s">
        <v>2188</v>
      </c>
      <c r="E26" s="19" t="s">
        <v>2189</v>
      </c>
      <c r="F26" s="20">
        <v>44839</v>
      </c>
      <c r="G26" s="20">
        <v>44840</v>
      </c>
      <c r="H26" s="21" t="s">
        <v>45</v>
      </c>
      <c r="I26" s="20">
        <v>44858</v>
      </c>
      <c r="J26" s="20"/>
    </row>
    <row r="27" spans="1:10" ht="15.75" customHeight="1" x14ac:dyDescent="0.25">
      <c r="A27" s="36">
        <f t="shared" si="0"/>
        <v>26</v>
      </c>
      <c r="B27" s="19" t="s">
        <v>2210</v>
      </c>
      <c r="C27" s="19" t="s">
        <v>2211</v>
      </c>
      <c r="D27" s="19" t="s">
        <v>2212</v>
      </c>
      <c r="E27" s="19" t="s">
        <v>2213</v>
      </c>
      <c r="F27" s="20">
        <v>44846</v>
      </c>
      <c r="G27" s="20">
        <v>44847</v>
      </c>
      <c r="H27" s="21" t="s">
        <v>45</v>
      </c>
      <c r="I27" s="20">
        <v>44865</v>
      </c>
      <c r="J27" s="20"/>
    </row>
    <row r="28" spans="1:10" ht="15.75" customHeight="1" x14ac:dyDescent="0.25">
      <c r="A28" s="36">
        <f t="shared" si="0"/>
        <v>27</v>
      </c>
      <c r="B28" s="19" t="s">
        <v>2218</v>
      </c>
      <c r="C28" s="19" t="s">
        <v>2219</v>
      </c>
      <c r="D28" s="19" t="s">
        <v>2220</v>
      </c>
      <c r="E28" s="19" t="s">
        <v>2221</v>
      </c>
      <c r="F28" s="20">
        <v>44851</v>
      </c>
      <c r="G28" s="20">
        <v>44852</v>
      </c>
      <c r="H28" s="21" t="s">
        <v>45</v>
      </c>
      <c r="I28" s="20">
        <v>44866</v>
      </c>
      <c r="J28" s="20"/>
    </row>
    <row r="29" spans="1:10" ht="15.75" customHeight="1" x14ac:dyDescent="0.25">
      <c r="A29" s="36">
        <f t="shared" si="0"/>
        <v>28</v>
      </c>
      <c r="B29" s="19" t="s">
        <v>2222</v>
      </c>
      <c r="C29" s="19" t="s">
        <v>2223</v>
      </c>
      <c r="D29" s="19" t="s">
        <v>2224</v>
      </c>
      <c r="E29" s="19" t="s">
        <v>2227</v>
      </c>
      <c r="F29" s="20">
        <v>44852</v>
      </c>
      <c r="G29" s="20">
        <v>44853</v>
      </c>
      <c r="H29" s="21" t="s">
        <v>45</v>
      </c>
      <c r="I29" s="20">
        <v>44873</v>
      </c>
      <c r="J29" s="20"/>
    </row>
    <row r="30" spans="1:10" ht="15.75" customHeight="1" x14ac:dyDescent="0.25">
      <c r="A30" s="36">
        <f t="shared" si="0"/>
        <v>29</v>
      </c>
      <c r="B30" s="19" t="s">
        <v>1052</v>
      </c>
      <c r="C30" s="19" t="s">
        <v>2225</v>
      </c>
      <c r="D30" s="19" t="s">
        <v>2226</v>
      </c>
      <c r="E30" s="19" t="s">
        <v>2228</v>
      </c>
      <c r="F30" s="20">
        <v>44852</v>
      </c>
      <c r="G30" s="20">
        <v>44853</v>
      </c>
      <c r="H30" s="21" t="s">
        <v>45</v>
      </c>
      <c r="I30" s="20">
        <v>44867</v>
      </c>
      <c r="J30" s="20"/>
    </row>
    <row r="31" spans="1:10" ht="15.75" customHeight="1" x14ac:dyDescent="0.25">
      <c r="A31" s="36">
        <f t="shared" si="0"/>
        <v>30</v>
      </c>
      <c r="B31" s="19" t="s">
        <v>1156</v>
      </c>
      <c r="C31" s="19" t="s">
        <v>2229</v>
      </c>
      <c r="D31" s="19" t="s">
        <v>2230</v>
      </c>
      <c r="E31" s="19" t="s">
        <v>2231</v>
      </c>
      <c r="F31" s="20">
        <v>44853</v>
      </c>
      <c r="G31" s="20">
        <v>44853</v>
      </c>
      <c r="H31" s="21" t="s">
        <v>45</v>
      </c>
      <c r="I31" s="20">
        <v>44858</v>
      </c>
      <c r="J31" s="20"/>
    </row>
    <row r="32" spans="1:10" ht="15.75" customHeight="1" x14ac:dyDescent="0.25">
      <c r="A32" s="36">
        <f t="shared" si="0"/>
        <v>31</v>
      </c>
      <c r="B32" s="19" t="s">
        <v>782</v>
      </c>
      <c r="C32" s="19" t="s">
        <v>2232</v>
      </c>
      <c r="D32" s="19" t="s">
        <v>2233</v>
      </c>
      <c r="E32" s="19" t="s">
        <v>2234</v>
      </c>
      <c r="F32" s="20">
        <v>44853</v>
      </c>
      <c r="G32" s="20">
        <v>44854</v>
      </c>
      <c r="H32" s="21" t="s">
        <v>45</v>
      </c>
      <c r="I32" s="20">
        <v>44867</v>
      </c>
      <c r="J32" s="20"/>
    </row>
    <row r="33" spans="1:10" ht="15.75" customHeight="1" x14ac:dyDescent="0.25">
      <c r="A33" s="36">
        <f t="shared" si="0"/>
        <v>32</v>
      </c>
      <c r="B33" s="19" t="s">
        <v>2235</v>
      </c>
      <c r="C33" s="19" t="s">
        <v>2236</v>
      </c>
      <c r="D33" s="19" t="s">
        <v>2237</v>
      </c>
      <c r="E33" s="19" t="s">
        <v>2238</v>
      </c>
      <c r="F33" s="20">
        <v>44854</v>
      </c>
      <c r="G33" s="20">
        <v>44855</v>
      </c>
      <c r="H33" s="21" t="s">
        <v>45</v>
      </c>
      <c r="I33" s="20">
        <v>44890</v>
      </c>
      <c r="J33" s="20"/>
    </row>
    <row r="34" spans="1:10" ht="15.75" customHeight="1" x14ac:dyDescent="0.25">
      <c r="A34" s="36">
        <f t="shared" si="0"/>
        <v>33</v>
      </c>
      <c r="B34" s="19" t="s">
        <v>2239</v>
      </c>
      <c r="C34" s="19" t="s">
        <v>2240</v>
      </c>
      <c r="D34" s="19" t="s">
        <v>2241</v>
      </c>
      <c r="E34" s="19" t="s">
        <v>2242</v>
      </c>
      <c r="F34" s="20">
        <v>44860</v>
      </c>
      <c r="G34" s="20">
        <v>44860</v>
      </c>
      <c r="H34" s="21" t="s">
        <v>45</v>
      </c>
      <c r="I34" s="20">
        <v>44873</v>
      </c>
      <c r="J34" s="20"/>
    </row>
    <row r="35" spans="1:10" ht="15.75" customHeight="1" x14ac:dyDescent="0.25">
      <c r="A35" s="36">
        <f t="shared" si="0"/>
        <v>34</v>
      </c>
      <c r="B35" s="19" t="s">
        <v>2244</v>
      </c>
      <c r="C35" s="19" t="s">
        <v>2245</v>
      </c>
      <c r="D35" s="19" t="s">
        <v>2246</v>
      </c>
      <c r="E35" s="19" t="s">
        <v>2247</v>
      </c>
      <c r="F35" s="20">
        <v>44861</v>
      </c>
      <c r="G35" s="20">
        <v>44861</v>
      </c>
      <c r="H35" s="21" t="s">
        <v>45</v>
      </c>
      <c r="I35" s="20">
        <v>44893</v>
      </c>
      <c r="J35" s="20"/>
    </row>
    <row r="36" spans="1:10" ht="15.75" customHeight="1" x14ac:dyDescent="0.25">
      <c r="A36" s="36">
        <f t="shared" si="0"/>
        <v>35</v>
      </c>
      <c r="B36" s="19" t="s">
        <v>849</v>
      </c>
      <c r="C36" s="19" t="s">
        <v>2248</v>
      </c>
      <c r="D36" s="19" t="s">
        <v>2249</v>
      </c>
      <c r="E36" s="19" t="s">
        <v>2250</v>
      </c>
      <c r="F36" s="20">
        <v>44862</v>
      </c>
      <c r="G36" s="20">
        <v>44862</v>
      </c>
      <c r="H36" s="21" t="s">
        <v>45</v>
      </c>
      <c r="I36" s="20">
        <v>44868</v>
      </c>
      <c r="J36" s="20"/>
    </row>
    <row r="37" spans="1:10" ht="15.75" customHeight="1" x14ac:dyDescent="0.25">
      <c r="A37" s="36">
        <f t="shared" si="0"/>
        <v>36</v>
      </c>
      <c r="B37" s="19" t="s">
        <v>2251</v>
      </c>
      <c r="C37" s="19" t="s">
        <v>1824</v>
      </c>
      <c r="D37" s="19" t="s">
        <v>2252</v>
      </c>
      <c r="E37" s="19" t="s">
        <v>2253</v>
      </c>
      <c r="F37" s="20">
        <v>44863</v>
      </c>
      <c r="G37" s="20">
        <v>44865</v>
      </c>
      <c r="H37" s="21" t="s">
        <v>45</v>
      </c>
      <c r="I37" s="20">
        <v>44889</v>
      </c>
      <c r="J37" s="20"/>
    </row>
    <row r="38" spans="1:10" ht="15.75" customHeight="1" x14ac:dyDescent="0.25">
      <c r="A38" s="36">
        <f t="shared" si="0"/>
        <v>37</v>
      </c>
      <c r="B38" s="19" t="s">
        <v>1052</v>
      </c>
      <c r="C38" s="19" t="s">
        <v>2225</v>
      </c>
      <c r="D38" s="19" t="s">
        <v>2226</v>
      </c>
      <c r="E38" s="19" t="s">
        <v>2254</v>
      </c>
      <c r="F38" s="20">
        <v>44865</v>
      </c>
      <c r="G38" s="20">
        <v>44866</v>
      </c>
      <c r="H38" s="21" t="s">
        <v>38</v>
      </c>
      <c r="I38" s="20"/>
      <c r="J38" s="20"/>
    </row>
    <row r="39" spans="1:10" ht="15.75" customHeight="1" x14ac:dyDescent="0.25">
      <c r="A39" s="36">
        <f t="shared" si="0"/>
        <v>38</v>
      </c>
      <c r="B39" s="19" t="s">
        <v>428</v>
      </c>
      <c r="C39" s="19" t="s">
        <v>621</v>
      </c>
      <c r="D39" s="19" t="s">
        <v>622</v>
      </c>
      <c r="E39" s="19" t="s">
        <v>2255</v>
      </c>
      <c r="F39" s="20">
        <v>44867</v>
      </c>
      <c r="G39" s="20">
        <v>44868</v>
      </c>
      <c r="H39" s="21" t="s">
        <v>45</v>
      </c>
      <c r="I39" s="20">
        <v>44889</v>
      </c>
      <c r="J39" s="20"/>
    </row>
    <row r="40" spans="1:10" ht="15.75" customHeight="1" x14ac:dyDescent="0.25">
      <c r="A40" s="36">
        <f t="shared" si="0"/>
        <v>39</v>
      </c>
      <c r="B40" s="19" t="s">
        <v>2256</v>
      </c>
      <c r="C40" s="19" t="s">
        <v>1251</v>
      </c>
      <c r="D40" s="19" t="s">
        <v>2257</v>
      </c>
      <c r="E40" s="19" t="s">
        <v>2264</v>
      </c>
      <c r="F40" s="20">
        <v>44872</v>
      </c>
      <c r="G40" s="20">
        <v>44873</v>
      </c>
      <c r="H40" s="21" t="s">
        <v>45</v>
      </c>
      <c r="I40" s="20">
        <v>44876</v>
      </c>
      <c r="J40" s="20"/>
    </row>
    <row r="41" spans="1:10" ht="15.75" customHeight="1" x14ac:dyDescent="0.25">
      <c r="A41" s="36">
        <f t="shared" si="0"/>
        <v>40</v>
      </c>
      <c r="B41" s="19" t="s">
        <v>2258</v>
      </c>
      <c r="C41" s="19" t="s">
        <v>2259</v>
      </c>
      <c r="D41" s="19" t="s">
        <v>2260</v>
      </c>
      <c r="E41" s="19" t="s">
        <v>2265</v>
      </c>
      <c r="F41" s="20">
        <v>44872</v>
      </c>
      <c r="G41" s="20">
        <v>44873</v>
      </c>
      <c r="H41" s="21" t="s">
        <v>45</v>
      </c>
      <c r="I41" s="20">
        <v>44876</v>
      </c>
      <c r="J41" s="20"/>
    </row>
    <row r="42" spans="1:10" ht="15.75" customHeight="1" x14ac:dyDescent="0.25">
      <c r="A42" s="36">
        <f t="shared" si="0"/>
        <v>41</v>
      </c>
      <c r="B42" s="19" t="s">
        <v>2261</v>
      </c>
      <c r="C42" s="19" t="s">
        <v>2262</v>
      </c>
      <c r="D42" s="19" t="s">
        <v>2263</v>
      </c>
      <c r="E42" s="19" t="s">
        <v>2266</v>
      </c>
      <c r="F42" s="20">
        <v>44872</v>
      </c>
      <c r="G42" s="20">
        <v>44873</v>
      </c>
      <c r="H42" s="21" t="s">
        <v>45</v>
      </c>
      <c r="I42" s="20">
        <v>44876</v>
      </c>
      <c r="J42" s="20"/>
    </row>
    <row r="43" spans="1:10" ht="15.75" customHeight="1" x14ac:dyDescent="0.25">
      <c r="A43" s="36">
        <f t="shared" si="0"/>
        <v>42</v>
      </c>
      <c r="B43" s="19" t="s">
        <v>2267</v>
      </c>
      <c r="C43" s="19" t="s">
        <v>2100</v>
      </c>
      <c r="D43" s="19" t="s">
        <v>2101</v>
      </c>
      <c r="E43" s="19" t="s">
        <v>2268</v>
      </c>
      <c r="F43" s="20">
        <v>44873</v>
      </c>
      <c r="G43" s="20">
        <v>44874</v>
      </c>
      <c r="H43" s="21" t="s">
        <v>38</v>
      </c>
      <c r="I43" s="20"/>
      <c r="J43" s="20"/>
    </row>
    <row r="44" spans="1:10" ht="15.75" customHeight="1" x14ac:dyDescent="0.25">
      <c r="A44" s="36">
        <f t="shared" si="0"/>
        <v>43</v>
      </c>
      <c r="B44" s="19" t="s">
        <v>782</v>
      </c>
      <c r="C44" s="19" t="s">
        <v>2269</v>
      </c>
      <c r="D44" s="19" t="s">
        <v>2270</v>
      </c>
      <c r="E44" s="19" t="s">
        <v>2271</v>
      </c>
      <c r="F44" s="20">
        <v>44874</v>
      </c>
      <c r="G44" s="20">
        <v>44874</v>
      </c>
      <c r="H44" s="21" t="s">
        <v>45</v>
      </c>
      <c r="I44" s="20">
        <v>44895</v>
      </c>
      <c r="J44" s="20"/>
    </row>
    <row r="45" spans="1:10" ht="15.75" customHeight="1" x14ac:dyDescent="0.25">
      <c r="A45" s="36">
        <f t="shared" si="0"/>
        <v>44</v>
      </c>
      <c r="B45" s="19" t="s">
        <v>2272</v>
      </c>
      <c r="C45" s="19" t="s">
        <v>83</v>
      </c>
      <c r="D45" s="19" t="s">
        <v>2273</v>
      </c>
      <c r="E45" s="19" t="s">
        <v>2274</v>
      </c>
      <c r="F45" s="20">
        <v>44874</v>
      </c>
      <c r="G45" s="20">
        <v>44875</v>
      </c>
      <c r="H45" s="21" t="s">
        <v>45</v>
      </c>
      <c r="I45" s="20">
        <v>44894</v>
      </c>
      <c r="J45" s="20"/>
    </row>
    <row r="46" spans="1:10" ht="15.75" customHeight="1" x14ac:dyDescent="0.25">
      <c r="A46" s="36">
        <f t="shared" si="0"/>
        <v>45</v>
      </c>
      <c r="B46" s="19" t="s">
        <v>2275</v>
      </c>
      <c r="C46" s="19" t="s">
        <v>2276</v>
      </c>
      <c r="D46" s="19" t="s">
        <v>2277</v>
      </c>
      <c r="E46" s="19" t="s">
        <v>2296</v>
      </c>
      <c r="F46" s="20">
        <v>44876</v>
      </c>
      <c r="G46" s="20">
        <v>44879</v>
      </c>
      <c r="H46" s="21" t="s">
        <v>38</v>
      </c>
      <c r="I46" s="20"/>
      <c r="J46" s="20"/>
    </row>
    <row r="47" spans="1:10" ht="15.75" customHeight="1" x14ac:dyDescent="0.25">
      <c r="A47" s="36">
        <f t="shared" si="0"/>
        <v>46</v>
      </c>
      <c r="B47" s="19" t="s">
        <v>676</v>
      </c>
      <c r="C47" s="19" t="s">
        <v>2278</v>
      </c>
      <c r="D47" s="19" t="s">
        <v>2279</v>
      </c>
      <c r="E47" s="19" t="s">
        <v>2297</v>
      </c>
      <c r="F47" s="20">
        <v>44878</v>
      </c>
      <c r="G47" s="20">
        <v>44879</v>
      </c>
      <c r="H47" s="21" t="s">
        <v>38</v>
      </c>
      <c r="I47" s="20"/>
      <c r="J47" s="20"/>
    </row>
    <row r="48" spans="1:10" ht="15.75" customHeight="1" x14ac:dyDescent="0.25">
      <c r="A48" s="36">
        <f t="shared" si="0"/>
        <v>47</v>
      </c>
      <c r="B48" s="19" t="s">
        <v>2285</v>
      </c>
      <c r="C48" s="19" t="s">
        <v>2286</v>
      </c>
      <c r="D48" s="19" t="s">
        <v>2287</v>
      </c>
      <c r="E48" s="19" t="s">
        <v>2298</v>
      </c>
      <c r="F48" s="20">
        <v>44879</v>
      </c>
      <c r="G48" s="20">
        <v>44881</v>
      </c>
      <c r="H48" s="21" t="s">
        <v>45</v>
      </c>
      <c r="I48" s="20">
        <v>44889</v>
      </c>
      <c r="J48" s="20"/>
    </row>
    <row r="49" spans="1:10" ht="15.75" customHeight="1" x14ac:dyDescent="0.25">
      <c r="A49" s="36">
        <f t="shared" si="0"/>
        <v>48</v>
      </c>
      <c r="B49" s="19" t="s">
        <v>190</v>
      </c>
      <c r="C49" s="19" t="s">
        <v>191</v>
      </c>
      <c r="D49" s="19" t="s">
        <v>2288</v>
      </c>
      <c r="E49" s="19" t="s">
        <v>2299</v>
      </c>
      <c r="F49" s="20">
        <v>44879</v>
      </c>
      <c r="G49" s="20">
        <v>44881</v>
      </c>
      <c r="H49" s="21" t="s">
        <v>38</v>
      </c>
      <c r="I49" s="20"/>
      <c r="J49" s="20"/>
    </row>
    <row r="50" spans="1:10" ht="15.75" customHeight="1" x14ac:dyDescent="0.25">
      <c r="A50" s="36">
        <f t="shared" si="0"/>
        <v>49</v>
      </c>
      <c r="B50" s="19" t="s">
        <v>1781</v>
      </c>
      <c r="C50" s="19" t="s">
        <v>1782</v>
      </c>
      <c r="D50" s="19" t="s">
        <v>1783</v>
      </c>
      <c r="E50" s="19" t="s">
        <v>2300</v>
      </c>
      <c r="F50" s="20">
        <v>44880</v>
      </c>
      <c r="G50" s="20">
        <v>44881</v>
      </c>
      <c r="H50" s="21" t="s">
        <v>45</v>
      </c>
      <c r="I50" s="20">
        <v>44894</v>
      </c>
      <c r="J50" s="20"/>
    </row>
    <row r="51" spans="1:10" ht="15.75" customHeight="1" x14ac:dyDescent="0.25">
      <c r="A51" s="36">
        <f t="shared" si="0"/>
        <v>50</v>
      </c>
      <c r="B51" s="19" t="s">
        <v>2289</v>
      </c>
      <c r="C51" s="19" t="s">
        <v>2290</v>
      </c>
      <c r="D51" s="19" t="s">
        <v>2291</v>
      </c>
      <c r="E51" s="19" t="s">
        <v>2301</v>
      </c>
      <c r="F51" s="20">
        <v>44880</v>
      </c>
      <c r="G51" s="20">
        <v>44881</v>
      </c>
      <c r="H51" s="21" t="s">
        <v>45</v>
      </c>
      <c r="I51" s="20">
        <v>44893</v>
      </c>
      <c r="J51" s="20"/>
    </row>
    <row r="52" spans="1:10" ht="15.75" customHeight="1" x14ac:dyDescent="0.25">
      <c r="A52" s="36">
        <f t="shared" si="0"/>
        <v>51</v>
      </c>
      <c r="B52" s="19" t="s">
        <v>2292</v>
      </c>
      <c r="C52" s="19" t="s">
        <v>2293</v>
      </c>
      <c r="D52" s="19" t="s">
        <v>2237</v>
      </c>
      <c r="E52" s="19" t="s">
        <v>2302</v>
      </c>
      <c r="F52" s="20">
        <v>44880</v>
      </c>
      <c r="G52" s="20">
        <v>44881</v>
      </c>
      <c r="H52" s="21" t="s">
        <v>45</v>
      </c>
      <c r="I52" s="20">
        <v>44893</v>
      </c>
      <c r="J52" s="20"/>
    </row>
    <row r="53" spans="1:10" ht="15.75" customHeight="1" x14ac:dyDescent="0.25">
      <c r="A53" s="36">
        <f t="shared" si="0"/>
        <v>52</v>
      </c>
      <c r="B53" s="19" t="s">
        <v>190</v>
      </c>
      <c r="C53" s="19" t="s">
        <v>2294</v>
      </c>
      <c r="D53" s="19" t="s">
        <v>2295</v>
      </c>
      <c r="E53" s="19" t="s">
        <v>2303</v>
      </c>
      <c r="F53" s="20">
        <v>44880</v>
      </c>
      <c r="G53" s="20">
        <v>44881</v>
      </c>
      <c r="H53" s="21" t="s">
        <v>45</v>
      </c>
      <c r="I53" s="20">
        <v>44894</v>
      </c>
      <c r="J53" s="20"/>
    </row>
    <row r="54" spans="1:10" ht="15.75" customHeight="1" x14ac:dyDescent="0.25">
      <c r="A54" s="36">
        <f t="shared" si="0"/>
        <v>53</v>
      </c>
      <c r="B54" s="19" t="s">
        <v>1760</v>
      </c>
      <c r="C54" s="19" t="s">
        <v>1761</v>
      </c>
      <c r="D54" s="19" t="s">
        <v>1762</v>
      </c>
      <c r="E54" s="19" t="s">
        <v>2304</v>
      </c>
      <c r="F54" s="20">
        <v>44880</v>
      </c>
      <c r="G54" s="20">
        <v>44881</v>
      </c>
      <c r="H54" s="21" t="s">
        <v>45</v>
      </c>
      <c r="I54" s="20">
        <v>44893</v>
      </c>
      <c r="J54" s="20"/>
    </row>
    <row r="55" spans="1:10" ht="15.75" customHeight="1" x14ac:dyDescent="0.25">
      <c r="A55" s="36">
        <f t="shared" si="0"/>
        <v>54</v>
      </c>
      <c r="B55" s="19" t="s">
        <v>2305</v>
      </c>
      <c r="C55" s="19" t="s">
        <v>2306</v>
      </c>
      <c r="D55" s="19" t="s">
        <v>2307</v>
      </c>
      <c r="E55" s="19" t="s">
        <v>2310</v>
      </c>
      <c r="F55" s="20">
        <v>44881</v>
      </c>
      <c r="G55" s="20">
        <v>44882</v>
      </c>
      <c r="H55" s="21" t="s">
        <v>45</v>
      </c>
      <c r="I55" s="20">
        <v>44889</v>
      </c>
      <c r="J55" s="20"/>
    </row>
    <row r="56" spans="1:10" ht="15.75" customHeight="1" x14ac:dyDescent="0.25">
      <c r="A56" s="36">
        <f t="shared" si="0"/>
        <v>55</v>
      </c>
      <c r="B56" s="19" t="s">
        <v>2136</v>
      </c>
      <c r="C56" s="19" t="s">
        <v>2137</v>
      </c>
      <c r="D56" s="19" t="s">
        <v>2138</v>
      </c>
      <c r="E56" s="19" t="s">
        <v>2311</v>
      </c>
      <c r="F56" s="20">
        <v>44881</v>
      </c>
      <c r="G56" s="20">
        <v>44882</v>
      </c>
      <c r="H56" s="21" t="s">
        <v>45</v>
      </c>
      <c r="I56" s="20">
        <v>44895</v>
      </c>
      <c r="J56" s="20"/>
    </row>
    <row r="57" spans="1:10" ht="15.75" customHeight="1" x14ac:dyDescent="0.25">
      <c r="A57" s="36">
        <f t="shared" si="0"/>
        <v>56</v>
      </c>
      <c r="B57" s="19" t="s">
        <v>2042</v>
      </c>
      <c r="C57" s="19" t="s">
        <v>2308</v>
      </c>
      <c r="D57" s="19" t="s">
        <v>2309</v>
      </c>
      <c r="E57" s="19" t="s">
        <v>2312</v>
      </c>
      <c r="F57" s="20">
        <v>44881</v>
      </c>
      <c r="G57" s="20">
        <v>44882</v>
      </c>
      <c r="H57" s="21" t="s">
        <v>38</v>
      </c>
      <c r="I57" s="20"/>
      <c r="J57" s="20"/>
    </row>
    <row r="58" spans="1:10" ht="15.75" customHeight="1" x14ac:dyDescent="0.25">
      <c r="A58" s="36">
        <f t="shared" si="0"/>
        <v>57</v>
      </c>
      <c r="B58" s="19" t="s">
        <v>2097</v>
      </c>
      <c r="C58" s="19" t="s">
        <v>1323</v>
      </c>
      <c r="D58" s="19" t="s">
        <v>1324</v>
      </c>
      <c r="E58" s="19" t="s">
        <v>2313</v>
      </c>
      <c r="F58" s="20">
        <v>44882</v>
      </c>
      <c r="G58" s="20">
        <v>44882</v>
      </c>
      <c r="H58" s="21" t="s">
        <v>38</v>
      </c>
      <c r="I58" s="20"/>
      <c r="J58" s="20"/>
    </row>
    <row r="59" spans="1:10" ht="15.75" customHeight="1" x14ac:dyDescent="0.25">
      <c r="A59" s="36">
        <f t="shared" si="0"/>
        <v>58</v>
      </c>
      <c r="B59" s="19" t="s">
        <v>2042</v>
      </c>
      <c r="C59" s="19" t="s">
        <v>2308</v>
      </c>
      <c r="D59" s="19" t="s">
        <v>2325</v>
      </c>
      <c r="E59" s="19" t="s">
        <v>2320</v>
      </c>
      <c r="F59" s="20">
        <v>44883</v>
      </c>
      <c r="G59" s="20">
        <v>44887</v>
      </c>
      <c r="H59" s="21" t="s">
        <v>38</v>
      </c>
      <c r="I59" s="20"/>
      <c r="J59" s="20"/>
    </row>
    <row r="60" spans="1:10" ht="15.75" customHeight="1" x14ac:dyDescent="0.25">
      <c r="A60" s="36">
        <f t="shared" si="0"/>
        <v>59</v>
      </c>
      <c r="B60" s="19" t="s">
        <v>1505</v>
      </c>
      <c r="C60" s="19" t="s">
        <v>1506</v>
      </c>
      <c r="D60" s="19" t="s">
        <v>1507</v>
      </c>
      <c r="E60" s="19" t="s">
        <v>2321</v>
      </c>
      <c r="F60" s="20">
        <v>44883</v>
      </c>
      <c r="G60" s="20">
        <v>44887</v>
      </c>
      <c r="H60" s="21" t="s">
        <v>45</v>
      </c>
      <c r="I60" s="20">
        <v>44893</v>
      </c>
      <c r="J60" s="20"/>
    </row>
    <row r="61" spans="1:10" ht="15.75" customHeight="1" x14ac:dyDescent="0.25">
      <c r="A61" s="36">
        <f t="shared" si="0"/>
        <v>60</v>
      </c>
      <c r="B61" s="19" t="s">
        <v>522</v>
      </c>
      <c r="C61" s="19" t="s">
        <v>1030</v>
      </c>
      <c r="D61" s="19" t="s">
        <v>2314</v>
      </c>
      <c r="E61" s="19" t="s">
        <v>2322</v>
      </c>
      <c r="F61" s="20">
        <v>44884</v>
      </c>
      <c r="G61" s="20">
        <v>44887</v>
      </c>
      <c r="H61" s="21" t="s">
        <v>38</v>
      </c>
      <c r="I61" s="20"/>
      <c r="J61" s="20"/>
    </row>
    <row r="62" spans="1:10" ht="15.75" customHeight="1" x14ac:dyDescent="0.25">
      <c r="A62" s="36">
        <f t="shared" si="0"/>
        <v>61</v>
      </c>
      <c r="B62" s="19" t="s">
        <v>2315</v>
      </c>
      <c r="C62" s="19" t="s">
        <v>2316</v>
      </c>
      <c r="D62" s="19" t="s">
        <v>2317</v>
      </c>
      <c r="E62" s="19" t="s">
        <v>2323</v>
      </c>
      <c r="F62" s="20">
        <v>44886</v>
      </c>
      <c r="G62" s="20">
        <v>44887</v>
      </c>
      <c r="H62" s="21" t="s">
        <v>45</v>
      </c>
      <c r="I62" s="20">
        <v>44893</v>
      </c>
      <c r="J62" s="20"/>
    </row>
    <row r="63" spans="1:10" ht="15.75" customHeight="1" x14ac:dyDescent="0.25">
      <c r="A63" s="36">
        <f t="shared" si="0"/>
        <v>62</v>
      </c>
      <c r="B63" s="19" t="s">
        <v>763</v>
      </c>
      <c r="C63" s="19" t="s">
        <v>2318</v>
      </c>
      <c r="D63" s="19" t="s">
        <v>2319</v>
      </c>
      <c r="E63" s="19" t="s">
        <v>2324</v>
      </c>
      <c r="F63" s="20">
        <v>44886</v>
      </c>
      <c r="G63" s="20">
        <v>44887</v>
      </c>
      <c r="H63" s="21" t="s">
        <v>45</v>
      </c>
      <c r="I63" s="20">
        <v>44889</v>
      </c>
      <c r="J63" s="20"/>
    </row>
    <row r="64" spans="1:10" ht="15.75" customHeight="1" x14ac:dyDescent="0.25">
      <c r="A64" s="36">
        <f t="shared" si="0"/>
        <v>63</v>
      </c>
      <c r="B64" s="19" t="s">
        <v>522</v>
      </c>
      <c r="C64" s="19" t="s">
        <v>239</v>
      </c>
      <c r="D64" s="19" t="s">
        <v>2326</v>
      </c>
      <c r="E64" s="19" t="s">
        <v>2332</v>
      </c>
      <c r="F64" s="20">
        <v>44887</v>
      </c>
      <c r="G64" s="20">
        <v>44888</v>
      </c>
      <c r="H64" s="21" t="s">
        <v>38</v>
      </c>
      <c r="I64" s="20"/>
      <c r="J64" s="20"/>
    </row>
    <row r="65" spans="1:10" ht="15.75" customHeight="1" x14ac:dyDescent="0.25">
      <c r="A65" s="36">
        <f t="shared" si="0"/>
        <v>64</v>
      </c>
      <c r="B65" s="19" t="s">
        <v>1925</v>
      </c>
      <c r="C65" s="19" t="s">
        <v>2327</v>
      </c>
      <c r="D65" s="19" t="s">
        <v>2328</v>
      </c>
      <c r="E65" s="19" t="s">
        <v>2333</v>
      </c>
      <c r="F65" s="20">
        <v>44887</v>
      </c>
      <c r="G65" s="20">
        <v>44888</v>
      </c>
      <c r="H65" s="21" t="s">
        <v>45</v>
      </c>
      <c r="I65" s="20">
        <v>44895</v>
      </c>
      <c r="J65" s="20"/>
    </row>
    <row r="66" spans="1:10" ht="15.75" customHeight="1" x14ac:dyDescent="0.25">
      <c r="A66" s="36">
        <f t="shared" ref="A66:A79" si="1">ROW(A65)</f>
        <v>65</v>
      </c>
      <c r="B66" s="19" t="s">
        <v>2329</v>
      </c>
      <c r="C66" s="19" t="s">
        <v>2330</v>
      </c>
      <c r="D66" s="19" t="s">
        <v>2331</v>
      </c>
      <c r="E66" s="19" t="s">
        <v>2334</v>
      </c>
      <c r="F66" s="20">
        <v>44887</v>
      </c>
      <c r="G66" s="20">
        <v>44888</v>
      </c>
      <c r="H66" s="21" t="s">
        <v>45</v>
      </c>
      <c r="I66" s="20">
        <v>44895</v>
      </c>
      <c r="J66" s="20"/>
    </row>
    <row r="67" spans="1:10" ht="15.75" customHeight="1" x14ac:dyDescent="0.25">
      <c r="A67" s="36">
        <f t="shared" si="1"/>
        <v>66</v>
      </c>
      <c r="B67" s="19" t="s">
        <v>190</v>
      </c>
      <c r="C67" s="19" t="s">
        <v>2294</v>
      </c>
      <c r="D67" s="19" t="s">
        <v>2295</v>
      </c>
      <c r="E67" s="19" t="s">
        <v>2339</v>
      </c>
      <c r="F67" s="20">
        <v>44888</v>
      </c>
      <c r="G67" s="20">
        <v>44888</v>
      </c>
      <c r="H67" s="21" t="s">
        <v>38</v>
      </c>
      <c r="I67" s="20"/>
      <c r="J67" s="20"/>
    </row>
    <row r="68" spans="1:10" ht="15.75" customHeight="1" x14ac:dyDescent="0.25">
      <c r="A68" s="36">
        <f t="shared" si="1"/>
        <v>67</v>
      </c>
      <c r="B68" s="19" t="s">
        <v>2336</v>
      </c>
      <c r="C68" s="19" t="s">
        <v>2337</v>
      </c>
      <c r="D68" s="19" t="s">
        <v>2338</v>
      </c>
      <c r="E68" s="19" t="s">
        <v>2340</v>
      </c>
      <c r="F68" s="20">
        <v>44888</v>
      </c>
      <c r="G68" s="20">
        <v>44888</v>
      </c>
      <c r="H68" s="21" t="s">
        <v>38</v>
      </c>
      <c r="I68" s="20"/>
      <c r="J68" s="20"/>
    </row>
    <row r="69" spans="1:10" ht="15.75" customHeight="1" x14ac:dyDescent="0.25">
      <c r="A69" s="36">
        <f t="shared" si="1"/>
        <v>68</v>
      </c>
      <c r="B69" s="19" t="s">
        <v>2341</v>
      </c>
      <c r="C69" s="19" t="s">
        <v>2342</v>
      </c>
      <c r="D69" s="19" t="s">
        <v>2343</v>
      </c>
      <c r="E69" s="19" t="s">
        <v>2344</v>
      </c>
      <c r="F69" s="20">
        <v>44888</v>
      </c>
      <c r="G69" s="20">
        <v>44889</v>
      </c>
      <c r="H69" s="21" t="s">
        <v>45</v>
      </c>
      <c r="I69" s="20">
        <v>44895</v>
      </c>
      <c r="J69" s="20"/>
    </row>
    <row r="70" spans="1:10" ht="15.75" customHeight="1" x14ac:dyDescent="0.25">
      <c r="A70" s="36">
        <f t="shared" si="1"/>
        <v>69</v>
      </c>
      <c r="B70" s="19" t="s">
        <v>1191</v>
      </c>
      <c r="C70" s="19" t="s">
        <v>2115</v>
      </c>
      <c r="D70" s="19" t="s">
        <v>2116</v>
      </c>
      <c r="E70" s="19" t="s">
        <v>2345</v>
      </c>
      <c r="F70" s="20">
        <v>44889</v>
      </c>
      <c r="G70" s="20">
        <v>44889</v>
      </c>
      <c r="H70" s="21" t="s">
        <v>45</v>
      </c>
      <c r="I70" s="20">
        <v>44894</v>
      </c>
      <c r="J70" s="20"/>
    </row>
    <row r="71" spans="1:10" ht="15.75" customHeight="1" x14ac:dyDescent="0.25">
      <c r="A71" s="36">
        <f t="shared" si="1"/>
        <v>70</v>
      </c>
      <c r="B71" s="19" t="s">
        <v>2346</v>
      </c>
      <c r="C71" s="19" t="s">
        <v>2347</v>
      </c>
      <c r="D71" s="19" t="s">
        <v>2348</v>
      </c>
      <c r="E71" s="19" t="s">
        <v>2349</v>
      </c>
      <c r="F71" s="20">
        <v>44889</v>
      </c>
      <c r="G71" s="20">
        <v>44890</v>
      </c>
      <c r="H71" s="21" t="s">
        <v>45</v>
      </c>
      <c r="I71" s="20">
        <v>44893</v>
      </c>
      <c r="J71" s="20"/>
    </row>
    <row r="72" spans="1:10" ht="15.75" customHeight="1" x14ac:dyDescent="0.25">
      <c r="A72" s="36">
        <f t="shared" si="1"/>
        <v>71</v>
      </c>
      <c r="B72" s="19" t="s">
        <v>929</v>
      </c>
      <c r="C72" s="19" t="s">
        <v>930</v>
      </c>
      <c r="D72" s="19" t="s">
        <v>931</v>
      </c>
      <c r="E72" s="19" t="s">
        <v>2350</v>
      </c>
      <c r="F72" s="20">
        <v>44890</v>
      </c>
      <c r="G72" s="20">
        <v>44893</v>
      </c>
      <c r="H72" s="21" t="s">
        <v>45</v>
      </c>
      <c r="I72" s="20">
        <v>44894</v>
      </c>
      <c r="J72" s="20"/>
    </row>
    <row r="73" spans="1:10" ht="15.75" customHeight="1" x14ac:dyDescent="0.25">
      <c r="A73" s="36">
        <f t="shared" si="1"/>
        <v>72</v>
      </c>
      <c r="B73" s="19" t="s">
        <v>2351</v>
      </c>
      <c r="C73" s="19" t="s">
        <v>1761</v>
      </c>
      <c r="D73" s="19" t="s">
        <v>1762</v>
      </c>
      <c r="E73" s="19" t="s">
        <v>2352</v>
      </c>
      <c r="F73" s="20">
        <v>44893</v>
      </c>
      <c r="G73" s="20">
        <v>44893</v>
      </c>
      <c r="H73" s="21" t="s">
        <v>38</v>
      </c>
      <c r="I73" s="20"/>
      <c r="J73" s="20"/>
    </row>
    <row r="74" spans="1:10" ht="15.75" customHeight="1" x14ac:dyDescent="0.25">
      <c r="A74" s="36">
        <f t="shared" si="1"/>
        <v>73</v>
      </c>
      <c r="B74" s="19" t="s">
        <v>2353</v>
      </c>
      <c r="C74" s="19" t="s">
        <v>2354</v>
      </c>
      <c r="D74" s="19" t="s">
        <v>2355</v>
      </c>
      <c r="E74" s="19" t="s">
        <v>2358</v>
      </c>
      <c r="F74" s="20">
        <v>44893</v>
      </c>
      <c r="G74" s="20">
        <v>44894</v>
      </c>
      <c r="H74" s="21" t="s">
        <v>45</v>
      </c>
      <c r="I74" s="20">
        <v>44894</v>
      </c>
      <c r="J74" s="20"/>
    </row>
    <row r="75" spans="1:10" ht="15.75" customHeight="1" x14ac:dyDescent="0.25">
      <c r="A75" s="36">
        <f t="shared" si="1"/>
        <v>74</v>
      </c>
      <c r="B75" s="19" t="s">
        <v>2356</v>
      </c>
      <c r="C75" s="19" t="s">
        <v>1360</v>
      </c>
      <c r="D75" s="19" t="s">
        <v>2357</v>
      </c>
      <c r="E75" s="19" t="s">
        <v>2359</v>
      </c>
      <c r="F75" s="20">
        <v>44893</v>
      </c>
      <c r="G75" s="20">
        <v>44894</v>
      </c>
      <c r="H75" s="21" t="s">
        <v>45</v>
      </c>
      <c r="I75" s="20">
        <v>44894</v>
      </c>
      <c r="J75" s="20"/>
    </row>
    <row r="76" spans="1:10" ht="15.75" customHeight="1" x14ac:dyDescent="0.25">
      <c r="A76" s="36">
        <f t="shared" si="1"/>
        <v>75</v>
      </c>
      <c r="B76" s="19" t="s">
        <v>2360</v>
      </c>
      <c r="C76" s="19" t="s">
        <v>2361</v>
      </c>
      <c r="D76" s="19" t="s">
        <v>2362</v>
      </c>
      <c r="E76" s="19" t="s">
        <v>2367</v>
      </c>
      <c r="F76" s="20">
        <v>44894</v>
      </c>
      <c r="G76" s="20">
        <v>44894</v>
      </c>
      <c r="H76" s="21" t="s">
        <v>45</v>
      </c>
      <c r="I76" s="20">
        <v>44894</v>
      </c>
      <c r="J76" s="20"/>
    </row>
    <row r="77" spans="1:10" ht="15.75" customHeight="1" x14ac:dyDescent="0.25">
      <c r="A77" s="36">
        <f t="shared" si="1"/>
        <v>76</v>
      </c>
      <c r="B77" s="19" t="s">
        <v>2363</v>
      </c>
      <c r="C77" s="19" t="s">
        <v>2364</v>
      </c>
      <c r="D77" s="19" t="s">
        <v>2365</v>
      </c>
      <c r="E77" s="19" t="s">
        <v>2368</v>
      </c>
      <c r="F77" s="20">
        <v>44894</v>
      </c>
      <c r="G77" s="20">
        <v>44894</v>
      </c>
      <c r="H77" s="21" t="s">
        <v>45</v>
      </c>
      <c r="I77" s="20">
        <v>44895</v>
      </c>
      <c r="J77" s="20"/>
    </row>
    <row r="78" spans="1:10" ht="15.75" customHeight="1" x14ac:dyDescent="0.25">
      <c r="A78" s="36">
        <f t="shared" si="1"/>
        <v>77</v>
      </c>
      <c r="B78" s="19" t="s">
        <v>2366</v>
      </c>
      <c r="C78" s="19" t="s">
        <v>1797</v>
      </c>
      <c r="D78" s="19" t="s">
        <v>1798</v>
      </c>
      <c r="E78" s="19" t="s">
        <v>2369</v>
      </c>
      <c r="F78" s="20">
        <v>44894</v>
      </c>
      <c r="G78" s="20">
        <v>44894</v>
      </c>
      <c r="H78" s="21" t="s">
        <v>45</v>
      </c>
      <c r="I78" s="20">
        <v>44895</v>
      </c>
      <c r="J78" s="20"/>
    </row>
    <row r="79" spans="1:10" ht="15.75" customHeight="1" x14ac:dyDescent="0.25">
      <c r="A79" s="36">
        <f t="shared" si="1"/>
        <v>78</v>
      </c>
      <c r="B79" s="19" t="s">
        <v>1796</v>
      </c>
      <c r="C79" s="19" t="s">
        <v>1797</v>
      </c>
      <c r="D79" s="19" t="s">
        <v>1798</v>
      </c>
      <c r="E79" s="19" t="s">
        <v>2370</v>
      </c>
      <c r="F79" s="20">
        <v>44895</v>
      </c>
      <c r="G79" s="20">
        <v>44895</v>
      </c>
      <c r="H79" s="21" t="s">
        <v>38</v>
      </c>
      <c r="I79" s="20"/>
      <c r="J79" s="20"/>
    </row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conditionalFormatting sqref="H2:H15">
    <cfRule type="cellIs" dxfId="333" priority="217" operator="equal">
      <formula>"SI"</formula>
    </cfRule>
  </conditionalFormatting>
  <conditionalFormatting sqref="H1:H15 J1">
    <cfRule type="cellIs" dxfId="332" priority="218" operator="equal">
      <formula>"NO"</formula>
    </cfRule>
  </conditionalFormatting>
  <conditionalFormatting sqref="H1:H15 J1">
    <cfRule type="cellIs" dxfId="331" priority="219" operator="equal">
      <formula>"SI"</formula>
    </cfRule>
  </conditionalFormatting>
  <conditionalFormatting sqref="I1">
    <cfRule type="cellIs" dxfId="330" priority="220" operator="equal">
      <formula>"NO"</formula>
    </cfRule>
  </conditionalFormatting>
  <conditionalFormatting sqref="I1">
    <cfRule type="cellIs" dxfId="329" priority="221" operator="equal">
      <formula>"SI"</formula>
    </cfRule>
  </conditionalFormatting>
  <conditionalFormatting sqref="H3:H15">
    <cfRule type="cellIs" dxfId="328" priority="222" operator="equal">
      <formula>"SI"</formula>
    </cfRule>
  </conditionalFormatting>
  <conditionalFormatting sqref="H3:H15">
    <cfRule type="cellIs" dxfId="327" priority="223" operator="equal">
      <formula>"NO"</formula>
    </cfRule>
  </conditionalFormatting>
  <conditionalFormatting sqref="H3:H15">
    <cfRule type="cellIs" dxfId="326" priority="224" operator="equal">
      <formula>"SI"</formula>
    </cfRule>
  </conditionalFormatting>
  <conditionalFormatting sqref="H16">
    <cfRule type="cellIs" dxfId="325" priority="211" operator="equal">
      <formula>"SI"</formula>
    </cfRule>
  </conditionalFormatting>
  <conditionalFormatting sqref="H16">
    <cfRule type="cellIs" dxfId="324" priority="212" operator="equal">
      <formula>"NO"</formula>
    </cfRule>
  </conditionalFormatting>
  <conditionalFormatting sqref="H16">
    <cfRule type="cellIs" dxfId="323" priority="213" operator="equal">
      <formula>"SI"</formula>
    </cfRule>
  </conditionalFormatting>
  <conditionalFormatting sqref="H16">
    <cfRule type="cellIs" dxfId="322" priority="214" operator="equal">
      <formula>"SI"</formula>
    </cfRule>
  </conditionalFormatting>
  <conditionalFormatting sqref="H16">
    <cfRule type="cellIs" dxfId="321" priority="215" operator="equal">
      <formula>"NO"</formula>
    </cfRule>
  </conditionalFormatting>
  <conditionalFormatting sqref="H16">
    <cfRule type="cellIs" dxfId="320" priority="216" operator="equal">
      <formula>"SI"</formula>
    </cfRule>
  </conditionalFormatting>
  <conditionalFormatting sqref="H17:H20">
    <cfRule type="cellIs" dxfId="319" priority="199" operator="equal">
      <formula>"SI"</formula>
    </cfRule>
  </conditionalFormatting>
  <conditionalFormatting sqref="H17:H20">
    <cfRule type="cellIs" dxfId="318" priority="200" operator="equal">
      <formula>"NO"</formula>
    </cfRule>
  </conditionalFormatting>
  <conditionalFormatting sqref="H17:H20">
    <cfRule type="cellIs" dxfId="317" priority="201" operator="equal">
      <formula>"SI"</formula>
    </cfRule>
  </conditionalFormatting>
  <conditionalFormatting sqref="H17:H20">
    <cfRule type="cellIs" dxfId="316" priority="202" operator="equal">
      <formula>"SI"</formula>
    </cfRule>
  </conditionalFormatting>
  <conditionalFormatting sqref="H17:H20">
    <cfRule type="cellIs" dxfId="315" priority="203" operator="equal">
      <formula>"NO"</formula>
    </cfRule>
  </conditionalFormatting>
  <conditionalFormatting sqref="H17:H20">
    <cfRule type="cellIs" dxfId="314" priority="204" operator="equal">
      <formula>"SI"</formula>
    </cfRule>
  </conditionalFormatting>
  <conditionalFormatting sqref="H21">
    <cfRule type="cellIs" dxfId="313" priority="193" operator="equal">
      <formula>"SI"</formula>
    </cfRule>
  </conditionalFormatting>
  <conditionalFormatting sqref="H21">
    <cfRule type="cellIs" dxfId="312" priority="194" operator="equal">
      <formula>"NO"</formula>
    </cfRule>
  </conditionalFormatting>
  <conditionalFormatting sqref="H21">
    <cfRule type="cellIs" dxfId="311" priority="195" operator="equal">
      <formula>"SI"</formula>
    </cfRule>
  </conditionalFormatting>
  <conditionalFormatting sqref="H21">
    <cfRule type="cellIs" dxfId="310" priority="196" operator="equal">
      <formula>"SI"</formula>
    </cfRule>
  </conditionalFormatting>
  <conditionalFormatting sqref="H21">
    <cfRule type="cellIs" dxfId="309" priority="197" operator="equal">
      <formula>"NO"</formula>
    </cfRule>
  </conditionalFormatting>
  <conditionalFormatting sqref="H21">
    <cfRule type="cellIs" dxfId="308" priority="198" operator="equal">
      <formula>"SI"</formula>
    </cfRule>
  </conditionalFormatting>
  <conditionalFormatting sqref="H22:H24">
    <cfRule type="cellIs" dxfId="307" priority="187" operator="equal">
      <formula>"SI"</formula>
    </cfRule>
  </conditionalFormatting>
  <conditionalFormatting sqref="H22:H24">
    <cfRule type="cellIs" dxfId="306" priority="188" operator="equal">
      <formula>"NO"</formula>
    </cfRule>
  </conditionalFormatting>
  <conditionalFormatting sqref="H22:H24">
    <cfRule type="cellIs" dxfId="305" priority="189" operator="equal">
      <formula>"SI"</formula>
    </cfRule>
  </conditionalFormatting>
  <conditionalFormatting sqref="H22:H24">
    <cfRule type="cellIs" dxfId="304" priority="190" operator="equal">
      <formula>"SI"</formula>
    </cfRule>
  </conditionalFormatting>
  <conditionalFormatting sqref="H22:H24">
    <cfRule type="cellIs" dxfId="303" priority="191" operator="equal">
      <formula>"NO"</formula>
    </cfRule>
  </conditionalFormatting>
  <conditionalFormatting sqref="H22:H24">
    <cfRule type="cellIs" dxfId="302" priority="192" operator="equal">
      <formula>"SI"</formula>
    </cfRule>
  </conditionalFormatting>
  <conditionalFormatting sqref="H25">
    <cfRule type="cellIs" dxfId="301" priority="181" operator="equal">
      <formula>"SI"</formula>
    </cfRule>
  </conditionalFormatting>
  <conditionalFormatting sqref="H25">
    <cfRule type="cellIs" dxfId="300" priority="182" operator="equal">
      <formula>"NO"</formula>
    </cfRule>
  </conditionalFormatting>
  <conditionalFormatting sqref="H25">
    <cfRule type="cellIs" dxfId="299" priority="183" operator="equal">
      <formula>"SI"</formula>
    </cfRule>
  </conditionalFormatting>
  <conditionalFormatting sqref="H25">
    <cfRule type="cellIs" dxfId="298" priority="184" operator="equal">
      <formula>"SI"</formula>
    </cfRule>
  </conditionalFormatting>
  <conditionalFormatting sqref="H25">
    <cfRule type="cellIs" dxfId="297" priority="185" operator="equal">
      <formula>"NO"</formula>
    </cfRule>
  </conditionalFormatting>
  <conditionalFormatting sqref="H25">
    <cfRule type="cellIs" dxfId="296" priority="186" operator="equal">
      <formula>"SI"</formula>
    </cfRule>
  </conditionalFormatting>
  <conditionalFormatting sqref="H26">
    <cfRule type="cellIs" dxfId="295" priority="175" operator="equal">
      <formula>"SI"</formula>
    </cfRule>
  </conditionalFormatting>
  <conditionalFormatting sqref="H26">
    <cfRule type="cellIs" dxfId="294" priority="176" operator="equal">
      <formula>"NO"</formula>
    </cfRule>
  </conditionalFormatting>
  <conditionalFormatting sqref="H26">
    <cfRule type="cellIs" dxfId="293" priority="177" operator="equal">
      <formula>"SI"</formula>
    </cfRule>
  </conditionalFormatting>
  <conditionalFormatting sqref="H26">
    <cfRule type="cellIs" dxfId="292" priority="178" operator="equal">
      <formula>"SI"</formula>
    </cfRule>
  </conditionalFormatting>
  <conditionalFormatting sqref="H26">
    <cfRule type="cellIs" dxfId="291" priority="179" operator="equal">
      <formula>"NO"</formula>
    </cfRule>
  </conditionalFormatting>
  <conditionalFormatting sqref="H26">
    <cfRule type="cellIs" dxfId="290" priority="180" operator="equal">
      <formula>"SI"</formula>
    </cfRule>
  </conditionalFormatting>
  <conditionalFormatting sqref="H27">
    <cfRule type="cellIs" dxfId="289" priority="163" operator="equal">
      <formula>"SI"</formula>
    </cfRule>
  </conditionalFormatting>
  <conditionalFormatting sqref="H27">
    <cfRule type="cellIs" dxfId="288" priority="164" operator="equal">
      <formula>"NO"</formula>
    </cfRule>
  </conditionalFormatting>
  <conditionalFormatting sqref="H27">
    <cfRule type="cellIs" dxfId="287" priority="165" operator="equal">
      <formula>"SI"</formula>
    </cfRule>
  </conditionalFormatting>
  <conditionalFormatting sqref="H27">
    <cfRule type="cellIs" dxfId="286" priority="166" operator="equal">
      <formula>"SI"</formula>
    </cfRule>
  </conditionalFormatting>
  <conditionalFormatting sqref="H27">
    <cfRule type="cellIs" dxfId="285" priority="167" operator="equal">
      <formula>"NO"</formula>
    </cfRule>
  </conditionalFormatting>
  <conditionalFormatting sqref="H27">
    <cfRule type="cellIs" dxfId="284" priority="168" operator="equal">
      <formula>"SI"</formula>
    </cfRule>
  </conditionalFormatting>
  <conditionalFormatting sqref="H28">
    <cfRule type="cellIs" dxfId="283" priority="157" operator="equal">
      <formula>"SI"</formula>
    </cfRule>
  </conditionalFormatting>
  <conditionalFormatting sqref="H28">
    <cfRule type="cellIs" dxfId="282" priority="158" operator="equal">
      <formula>"NO"</formula>
    </cfRule>
  </conditionalFormatting>
  <conditionalFormatting sqref="H28">
    <cfRule type="cellIs" dxfId="281" priority="159" operator="equal">
      <formula>"SI"</formula>
    </cfRule>
  </conditionalFormatting>
  <conditionalFormatting sqref="H28">
    <cfRule type="cellIs" dxfId="280" priority="160" operator="equal">
      <formula>"SI"</formula>
    </cfRule>
  </conditionalFormatting>
  <conditionalFormatting sqref="H28">
    <cfRule type="cellIs" dxfId="279" priority="161" operator="equal">
      <formula>"NO"</formula>
    </cfRule>
  </conditionalFormatting>
  <conditionalFormatting sqref="H28">
    <cfRule type="cellIs" dxfId="278" priority="162" operator="equal">
      <formula>"SI"</formula>
    </cfRule>
  </conditionalFormatting>
  <conditionalFormatting sqref="H29:H31">
    <cfRule type="cellIs" dxfId="277" priority="127" operator="equal">
      <formula>"SI"</formula>
    </cfRule>
  </conditionalFormatting>
  <conditionalFormatting sqref="H29:H31">
    <cfRule type="cellIs" dxfId="276" priority="128" operator="equal">
      <formula>"NO"</formula>
    </cfRule>
  </conditionalFormatting>
  <conditionalFormatting sqref="H29:H31">
    <cfRule type="cellIs" dxfId="275" priority="129" operator="equal">
      <formula>"SI"</formula>
    </cfRule>
  </conditionalFormatting>
  <conditionalFormatting sqref="H29:H31">
    <cfRule type="cellIs" dxfId="274" priority="130" operator="equal">
      <formula>"SI"</formula>
    </cfRule>
  </conditionalFormatting>
  <conditionalFormatting sqref="H29:H31">
    <cfRule type="cellIs" dxfId="273" priority="131" operator="equal">
      <formula>"NO"</formula>
    </cfRule>
  </conditionalFormatting>
  <conditionalFormatting sqref="H29:H31">
    <cfRule type="cellIs" dxfId="272" priority="132" operator="equal">
      <formula>"SI"</formula>
    </cfRule>
  </conditionalFormatting>
  <conditionalFormatting sqref="H32">
    <cfRule type="cellIs" dxfId="271" priority="121" operator="equal">
      <formula>"SI"</formula>
    </cfRule>
  </conditionalFormatting>
  <conditionalFormatting sqref="H32">
    <cfRule type="cellIs" dxfId="270" priority="122" operator="equal">
      <formula>"NO"</formula>
    </cfRule>
  </conditionalFormatting>
  <conditionalFormatting sqref="H32">
    <cfRule type="cellIs" dxfId="269" priority="123" operator="equal">
      <formula>"SI"</formula>
    </cfRule>
  </conditionalFormatting>
  <conditionalFormatting sqref="H32">
    <cfRule type="cellIs" dxfId="268" priority="124" operator="equal">
      <formula>"SI"</formula>
    </cfRule>
  </conditionalFormatting>
  <conditionalFormatting sqref="H32">
    <cfRule type="cellIs" dxfId="267" priority="125" operator="equal">
      <formula>"NO"</formula>
    </cfRule>
  </conditionalFormatting>
  <conditionalFormatting sqref="H32">
    <cfRule type="cellIs" dxfId="266" priority="126" operator="equal">
      <formula>"SI"</formula>
    </cfRule>
  </conditionalFormatting>
  <conditionalFormatting sqref="H33">
    <cfRule type="cellIs" dxfId="265" priority="115" operator="equal">
      <formula>"SI"</formula>
    </cfRule>
  </conditionalFormatting>
  <conditionalFormatting sqref="H33">
    <cfRule type="cellIs" dxfId="264" priority="116" operator="equal">
      <formula>"NO"</formula>
    </cfRule>
  </conditionalFormatting>
  <conditionalFormatting sqref="H33">
    <cfRule type="cellIs" dxfId="263" priority="117" operator="equal">
      <formula>"SI"</formula>
    </cfRule>
  </conditionalFormatting>
  <conditionalFormatting sqref="H33">
    <cfRule type="cellIs" dxfId="262" priority="118" operator="equal">
      <formula>"SI"</formula>
    </cfRule>
  </conditionalFormatting>
  <conditionalFormatting sqref="H33">
    <cfRule type="cellIs" dxfId="261" priority="119" operator="equal">
      <formula>"NO"</formula>
    </cfRule>
  </conditionalFormatting>
  <conditionalFormatting sqref="H33">
    <cfRule type="cellIs" dxfId="260" priority="120" operator="equal">
      <formula>"SI"</formula>
    </cfRule>
  </conditionalFormatting>
  <conditionalFormatting sqref="H34">
    <cfRule type="cellIs" dxfId="259" priority="109" operator="equal">
      <formula>"SI"</formula>
    </cfRule>
  </conditionalFormatting>
  <conditionalFormatting sqref="H34">
    <cfRule type="cellIs" dxfId="258" priority="110" operator="equal">
      <formula>"NO"</formula>
    </cfRule>
  </conditionalFormatting>
  <conditionalFormatting sqref="H34">
    <cfRule type="cellIs" dxfId="257" priority="111" operator="equal">
      <formula>"SI"</formula>
    </cfRule>
  </conditionalFormatting>
  <conditionalFormatting sqref="H34">
    <cfRule type="cellIs" dxfId="256" priority="112" operator="equal">
      <formula>"SI"</formula>
    </cfRule>
  </conditionalFormatting>
  <conditionalFormatting sqref="H34">
    <cfRule type="cellIs" dxfId="255" priority="113" operator="equal">
      <formula>"NO"</formula>
    </cfRule>
  </conditionalFormatting>
  <conditionalFormatting sqref="H34">
    <cfRule type="cellIs" dxfId="254" priority="114" operator="equal">
      <formula>"SI"</formula>
    </cfRule>
  </conditionalFormatting>
  <conditionalFormatting sqref="H35">
    <cfRule type="cellIs" dxfId="253" priority="103" operator="equal">
      <formula>"SI"</formula>
    </cfRule>
  </conditionalFormatting>
  <conditionalFormatting sqref="H35">
    <cfRule type="cellIs" dxfId="252" priority="104" operator="equal">
      <formula>"NO"</formula>
    </cfRule>
  </conditionalFormatting>
  <conditionalFormatting sqref="H35">
    <cfRule type="cellIs" dxfId="251" priority="105" operator="equal">
      <formula>"SI"</formula>
    </cfRule>
  </conditionalFormatting>
  <conditionalFormatting sqref="H35">
    <cfRule type="cellIs" dxfId="250" priority="106" operator="equal">
      <formula>"SI"</formula>
    </cfRule>
  </conditionalFormatting>
  <conditionalFormatting sqref="H35">
    <cfRule type="cellIs" dxfId="249" priority="107" operator="equal">
      <formula>"NO"</formula>
    </cfRule>
  </conditionalFormatting>
  <conditionalFormatting sqref="H35">
    <cfRule type="cellIs" dxfId="248" priority="108" operator="equal">
      <formula>"SI"</formula>
    </cfRule>
  </conditionalFormatting>
  <conditionalFormatting sqref="H36">
    <cfRule type="cellIs" dxfId="247" priority="97" operator="equal">
      <formula>"SI"</formula>
    </cfRule>
  </conditionalFormatting>
  <conditionalFormatting sqref="H36">
    <cfRule type="cellIs" dxfId="246" priority="98" operator="equal">
      <formula>"NO"</formula>
    </cfRule>
  </conditionalFormatting>
  <conditionalFormatting sqref="H36">
    <cfRule type="cellIs" dxfId="245" priority="99" operator="equal">
      <formula>"SI"</formula>
    </cfRule>
  </conditionalFormatting>
  <conditionalFormatting sqref="H36">
    <cfRule type="cellIs" dxfId="244" priority="100" operator="equal">
      <formula>"SI"</formula>
    </cfRule>
  </conditionalFormatting>
  <conditionalFormatting sqref="H36">
    <cfRule type="cellIs" dxfId="243" priority="101" operator="equal">
      <formula>"NO"</formula>
    </cfRule>
  </conditionalFormatting>
  <conditionalFormatting sqref="H36">
    <cfRule type="cellIs" dxfId="242" priority="102" operator="equal">
      <formula>"SI"</formula>
    </cfRule>
  </conditionalFormatting>
  <conditionalFormatting sqref="H37">
    <cfRule type="cellIs" dxfId="241" priority="91" operator="equal">
      <formula>"SI"</formula>
    </cfRule>
  </conditionalFormatting>
  <conditionalFormatting sqref="H37">
    <cfRule type="cellIs" dxfId="240" priority="92" operator="equal">
      <formula>"NO"</formula>
    </cfRule>
  </conditionalFormatting>
  <conditionalFormatting sqref="H37">
    <cfRule type="cellIs" dxfId="239" priority="93" operator="equal">
      <formula>"SI"</formula>
    </cfRule>
  </conditionalFormatting>
  <conditionalFormatting sqref="H37">
    <cfRule type="cellIs" dxfId="238" priority="94" operator="equal">
      <formula>"SI"</formula>
    </cfRule>
  </conditionalFormatting>
  <conditionalFormatting sqref="H37">
    <cfRule type="cellIs" dxfId="237" priority="95" operator="equal">
      <formula>"NO"</formula>
    </cfRule>
  </conditionalFormatting>
  <conditionalFormatting sqref="H37">
    <cfRule type="cellIs" dxfId="236" priority="96" operator="equal">
      <formula>"SI"</formula>
    </cfRule>
  </conditionalFormatting>
  <conditionalFormatting sqref="H38">
    <cfRule type="cellIs" dxfId="235" priority="85" operator="equal">
      <formula>"SI"</formula>
    </cfRule>
  </conditionalFormatting>
  <conditionalFormatting sqref="H38">
    <cfRule type="cellIs" dxfId="234" priority="86" operator="equal">
      <formula>"NO"</formula>
    </cfRule>
  </conditionalFormatting>
  <conditionalFormatting sqref="H38">
    <cfRule type="cellIs" dxfId="233" priority="87" operator="equal">
      <formula>"SI"</formula>
    </cfRule>
  </conditionalFormatting>
  <conditionalFormatting sqref="H38">
    <cfRule type="cellIs" dxfId="232" priority="88" operator="equal">
      <formula>"SI"</formula>
    </cfRule>
  </conditionalFormatting>
  <conditionalFormatting sqref="H38">
    <cfRule type="cellIs" dxfId="231" priority="89" operator="equal">
      <formula>"NO"</formula>
    </cfRule>
  </conditionalFormatting>
  <conditionalFormatting sqref="H38">
    <cfRule type="cellIs" dxfId="230" priority="90" operator="equal">
      <formula>"SI"</formula>
    </cfRule>
  </conditionalFormatting>
  <conditionalFormatting sqref="H39">
    <cfRule type="cellIs" dxfId="229" priority="79" operator="equal">
      <formula>"SI"</formula>
    </cfRule>
  </conditionalFormatting>
  <conditionalFormatting sqref="H39">
    <cfRule type="cellIs" dxfId="228" priority="80" operator="equal">
      <formula>"NO"</formula>
    </cfRule>
  </conditionalFormatting>
  <conditionalFormatting sqref="H39">
    <cfRule type="cellIs" dxfId="227" priority="81" operator="equal">
      <formula>"SI"</formula>
    </cfRule>
  </conditionalFormatting>
  <conditionalFormatting sqref="H39">
    <cfRule type="cellIs" dxfId="226" priority="82" operator="equal">
      <formula>"SI"</formula>
    </cfRule>
  </conditionalFormatting>
  <conditionalFormatting sqref="H39">
    <cfRule type="cellIs" dxfId="225" priority="83" operator="equal">
      <formula>"NO"</formula>
    </cfRule>
  </conditionalFormatting>
  <conditionalFormatting sqref="H39">
    <cfRule type="cellIs" dxfId="224" priority="84" operator="equal">
      <formula>"SI"</formula>
    </cfRule>
  </conditionalFormatting>
  <conditionalFormatting sqref="H40">
    <cfRule type="cellIs" dxfId="223" priority="73" operator="equal">
      <formula>"SI"</formula>
    </cfRule>
  </conditionalFormatting>
  <conditionalFormatting sqref="H40">
    <cfRule type="cellIs" dxfId="222" priority="74" operator="equal">
      <formula>"NO"</formula>
    </cfRule>
  </conditionalFormatting>
  <conditionalFormatting sqref="H40">
    <cfRule type="cellIs" dxfId="221" priority="75" operator="equal">
      <formula>"SI"</formula>
    </cfRule>
  </conditionalFormatting>
  <conditionalFormatting sqref="H40">
    <cfRule type="cellIs" dxfId="220" priority="76" operator="equal">
      <formula>"SI"</formula>
    </cfRule>
  </conditionalFormatting>
  <conditionalFormatting sqref="H40">
    <cfRule type="cellIs" dxfId="219" priority="77" operator="equal">
      <formula>"NO"</formula>
    </cfRule>
  </conditionalFormatting>
  <conditionalFormatting sqref="H40">
    <cfRule type="cellIs" dxfId="218" priority="78" operator="equal">
      <formula>"SI"</formula>
    </cfRule>
  </conditionalFormatting>
  <conditionalFormatting sqref="H41">
    <cfRule type="cellIs" dxfId="217" priority="67" operator="equal">
      <formula>"SI"</formula>
    </cfRule>
  </conditionalFormatting>
  <conditionalFormatting sqref="H41">
    <cfRule type="cellIs" dxfId="216" priority="68" operator="equal">
      <formula>"NO"</formula>
    </cfRule>
  </conditionalFormatting>
  <conditionalFormatting sqref="H41">
    <cfRule type="cellIs" dxfId="215" priority="69" operator="equal">
      <formula>"SI"</formula>
    </cfRule>
  </conditionalFormatting>
  <conditionalFormatting sqref="H41">
    <cfRule type="cellIs" dxfId="214" priority="70" operator="equal">
      <formula>"SI"</formula>
    </cfRule>
  </conditionalFormatting>
  <conditionalFormatting sqref="H41">
    <cfRule type="cellIs" dxfId="213" priority="71" operator="equal">
      <formula>"NO"</formula>
    </cfRule>
  </conditionalFormatting>
  <conditionalFormatting sqref="H41">
    <cfRule type="cellIs" dxfId="212" priority="72" operator="equal">
      <formula>"SI"</formula>
    </cfRule>
  </conditionalFormatting>
  <conditionalFormatting sqref="H42">
    <cfRule type="cellIs" dxfId="211" priority="61" operator="equal">
      <formula>"SI"</formula>
    </cfRule>
  </conditionalFormatting>
  <conditionalFormatting sqref="H42">
    <cfRule type="cellIs" dxfId="210" priority="62" operator="equal">
      <formula>"NO"</formula>
    </cfRule>
  </conditionalFormatting>
  <conditionalFormatting sqref="H42">
    <cfRule type="cellIs" dxfId="209" priority="63" operator="equal">
      <formula>"SI"</formula>
    </cfRule>
  </conditionalFormatting>
  <conditionalFormatting sqref="H42">
    <cfRule type="cellIs" dxfId="208" priority="64" operator="equal">
      <formula>"SI"</formula>
    </cfRule>
  </conditionalFormatting>
  <conditionalFormatting sqref="H42">
    <cfRule type="cellIs" dxfId="207" priority="65" operator="equal">
      <formula>"NO"</formula>
    </cfRule>
  </conditionalFormatting>
  <conditionalFormatting sqref="H42">
    <cfRule type="cellIs" dxfId="206" priority="66" operator="equal">
      <formula>"SI"</formula>
    </cfRule>
  </conditionalFormatting>
  <conditionalFormatting sqref="H43">
    <cfRule type="cellIs" dxfId="205" priority="55" operator="equal">
      <formula>"SI"</formula>
    </cfRule>
  </conditionalFormatting>
  <conditionalFormatting sqref="H43">
    <cfRule type="cellIs" dxfId="204" priority="56" operator="equal">
      <formula>"NO"</formula>
    </cfRule>
  </conditionalFormatting>
  <conditionalFormatting sqref="H43">
    <cfRule type="cellIs" dxfId="203" priority="57" operator="equal">
      <formula>"SI"</formula>
    </cfRule>
  </conditionalFormatting>
  <conditionalFormatting sqref="H43">
    <cfRule type="cellIs" dxfId="202" priority="58" operator="equal">
      <formula>"SI"</formula>
    </cfRule>
  </conditionalFormatting>
  <conditionalFormatting sqref="H43">
    <cfRule type="cellIs" dxfId="201" priority="59" operator="equal">
      <formula>"NO"</formula>
    </cfRule>
  </conditionalFormatting>
  <conditionalFormatting sqref="H43">
    <cfRule type="cellIs" dxfId="200" priority="60" operator="equal">
      <formula>"SI"</formula>
    </cfRule>
  </conditionalFormatting>
  <conditionalFormatting sqref="H44">
    <cfRule type="cellIs" dxfId="199" priority="49" operator="equal">
      <formula>"SI"</formula>
    </cfRule>
  </conditionalFormatting>
  <conditionalFormatting sqref="H44">
    <cfRule type="cellIs" dxfId="198" priority="50" operator="equal">
      <formula>"NO"</formula>
    </cfRule>
  </conditionalFormatting>
  <conditionalFormatting sqref="H44">
    <cfRule type="cellIs" dxfId="197" priority="51" operator="equal">
      <formula>"SI"</formula>
    </cfRule>
  </conditionalFormatting>
  <conditionalFormatting sqref="H44">
    <cfRule type="cellIs" dxfId="196" priority="52" operator="equal">
      <formula>"SI"</formula>
    </cfRule>
  </conditionalFormatting>
  <conditionalFormatting sqref="H44">
    <cfRule type="cellIs" dxfId="195" priority="53" operator="equal">
      <formula>"NO"</formula>
    </cfRule>
  </conditionalFormatting>
  <conditionalFormatting sqref="H44">
    <cfRule type="cellIs" dxfId="194" priority="54" operator="equal">
      <formula>"SI"</formula>
    </cfRule>
  </conditionalFormatting>
  <conditionalFormatting sqref="H45">
    <cfRule type="cellIs" dxfId="193" priority="43" operator="equal">
      <formula>"SI"</formula>
    </cfRule>
  </conditionalFormatting>
  <conditionalFormatting sqref="H45">
    <cfRule type="cellIs" dxfId="192" priority="44" operator="equal">
      <formula>"NO"</formula>
    </cfRule>
  </conditionalFormatting>
  <conditionalFormatting sqref="H45">
    <cfRule type="cellIs" dxfId="191" priority="45" operator="equal">
      <formula>"SI"</formula>
    </cfRule>
  </conditionalFormatting>
  <conditionalFormatting sqref="H45">
    <cfRule type="cellIs" dxfId="190" priority="46" operator="equal">
      <formula>"SI"</formula>
    </cfRule>
  </conditionalFormatting>
  <conditionalFormatting sqref="H45">
    <cfRule type="cellIs" dxfId="189" priority="47" operator="equal">
      <formula>"NO"</formula>
    </cfRule>
  </conditionalFormatting>
  <conditionalFormatting sqref="H45">
    <cfRule type="cellIs" dxfId="188" priority="48" operator="equal">
      <formula>"SI"</formula>
    </cfRule>
  </conditionalFormatting>
  <conditionalFormatting sqref="H46">
    <cfRule type="cellIs" dxfId="187" priority="37" operator="equal">
      <formula>"SI"</formula>
    </cfRule>
  </conditionalFormatting>
  <conditionalFormatting sqref="H46">
    <cfRule type="cellIs" dxfId="186" priority="38" operator="equal">
      <formula>"NO"</formula>
    </cfRule>
  </conditionalFormatting>
  <conditionalFormatting sqref="H46">
    <cfRule type="cellIs" dxfId="185" priority="39" operator="equal">
      <formula>"SI"</formula>
    </cfRule>
  </conditionalFormatting>
  <conditionalFormatting sqref="H46">
    <cfRule type="cellIs" dxfId="184" priority="40" operator="equal">
      <formula>"SI"</formula>
    </cfRule>
  </conditionalFormatting>
  <conditionalFormatting sqref="H46">
    <cfRule type="cellIs" dxfId="183" priority="41" operator="equal">
      <formula>"NO"</formula>
    </cfRule>
  </conditionalFormatting>
  <conditionalFormatting sqref="H46">
    <cfRule type="cellIs" dxfId="182" priority="42" operator="equal">
      <formula>"SI"</formula>
    </cfRule>
  </conditionalFormatting>
  <conditionalFormatting sqref="H47:H57">
    <cfRule type="cellIs" dxfId="181" priority="31" operator="equal">
      <formula>"SI"</formula>
    </cfRule>
  </conditionalFormatting>
  <conditionalFormatting sqref="H47:H57">
    <cfRule type="cellIs" dxfId="180" priority="32" operator="equal">
      <formula>"NO"</formula>
    </cfRule>
  </conditionalFormatting>
  <conditionalFormatting sqref="H47:H57">
    <cfRule type="cellIs" dxfId="179" priority="33" operator="equal">
      <formula>"SI"</formula>
    </cfRule>
  </conditionalFormatting>
  <conditionalFormatting sqref="H47:H57">
    <cfRule type="cellIs" dxfId="178" priority="34" operator="equal">
      <formula>"SI"</formula>
    </cfRule>
  </conditionalFormatting>
  <conditionalFormatting sqref="H47:H57">
    <cfRule type="cellIs" dxfId="177" priority="35" operator="equal">
      <formula>"NO"</formula>
    </cfRule>
  </conditionalFormatting>
  <conditionalFormatting sqref="H47:H57">
    <cfRule type="cellIs" dxfId="176" priority="36" operator="equal">
      <formula>"SI"</formula>
    </cfRule>
  </conditionalFormatting>
  <conditionalFormatting sqref="H58:H70">
    <cfRule type="cellIs" dxfId="175" priority="25" operator="equal">
      <formula>"SI"</formula>
    </cfRule>
  </conditionalFormatting>
  <conditionalFormatting sqref="H58:H70">
    <cfRule type="cellIs" dxfId="174" priority="26" operator="equal">
      <formula>"NO"</formula>
    </cfRule>
  </conditionalFormatting>
  <conditionalFormatting sqref="H58:H70">
    <cfRule type="cellIs" dxfId="173" priority="27" operator="equal">
      <formula>"SI"</formula>
    </cfRule>
  </conditionalFormatting>
  <conditionalFormatting sqref="H58:H70">
    <cfRule type="cellIs" dxfId="172" priority="28" operator="equal">
      <formula>"SI"</formula>
    </cfRule>
  </conditionalFormatting>
  <conditionalFormatting sqref="H58:H70">
    <cfRule type="cellIs" dxfId="171" priority="29" operator="equal">
      <formula>"NO"</formula>
    </cfRule>
  </conditionalFormatting>
  <conditionalFormatting sqref="H58:H70">
    <cfRule type="cellIs" dxfId="170" priority="30" operator="equal">
      <formula>"SI"</formula>
    </cfRule>
  </conditionalFormatting>
  <conditionalFormatting sqref="H71">
    <cfRule type="cellIs" dxfId="169" priority="19" operator="equal">
      <formula>"SI"</formula>
    </cfRule>
  </conditionalFormatting>
  <conditionalFormatting sqref="H71">
    <cfRule type="cellIs" dxfId="168" priority="20" operator="equal">
      <formula>"NO"</formula>
    </cfRule>
  </conditionalFormatting>
  <conditionalFormatting sqref="H71">
    <cfRule type="cellIs" dxfId="167" priority="21" operator="equal">
      <formula>"SI"</formula>
    </cfRule>
  </conditionalFormatting>
  <conditionalFormatting sqref="H71">
    <cfRule type="cellIs" dxfId="166" priority="22" operator="equal">
      <formula>"SI"</formula>
    </cfRule>
  </conditionalFormatting>
  <conditionalFormatting sqref="H71">
    <cfRule type="cellIs" dxfId="165" priority="23" operator="equal">
      <formula>"NO"</formula>
    </cfRule>
  </conditionalFormatting>
  <conditionalFormatting sqref="H71">
    <cfRule type="cellIs" dxfId="164" priority="24" operator="equal">
      <formula>"SI"</formula>
    </cfRule>
  </conditionalFormatting>
  <conditionalFormatting sqref="H72">
    <cfRule type="cellIs" dxfId="163" priority="13" operator="equal">
      <formula>"SI"</formula>
    </cfRule>
  </conditionalFormatting>
  <conditionalFormatting sqref="H72">
    <cfRule type="cellIs" dxfId="162" priority="14" operator="equal">
      <formula>"NO"</formula>
    </cfRule>
  </conditionalFormatting>
  <conditionalFormatting sqref="H72">
    <cfRule type="cellIs" dxfId="161" priority="15" operator="equal">
      <formula>"SI"</formula>
    </cfRule>
  </conditionalFormatting>
  <conditionalFormatting sqref="H72">
    <cfRule type="cellIs" dxfId="160" priority="16" operator="equal">
      <formula>"SI"</formula>
    </cfRule>
  </conditionalFormatting>
  <conditionalFormatting sqref="H72">
    <cfRule type="cellIs" dxfId="159" priority="17" operator="equal">
      <formula>"NO"</formula>
    </cfRule>
  </conditionalFormatting>
  <conditionalFormatting sqref="H72">
    <cfRule type="cellIs" dxfId="158" priority="18" operator="equal">
      <formula>"SI"</formula>
    </cfRule>
  </conditionalFormatting>
  <conditionalFormatting sqref="H73:H78">
    <cfRule type="cellIs" dxfId="157" priority="7" operator="equal">
      <formula>"SI"</formula>
    </cfRule>
  </conditionalFormatting>
  <conditionalFormatting sqref="H73:H78">
    <cfRule type="cellIs" dxfId="156" priority="8" operator="equal">
      <formula>"NO"</formula>
    </cfRule>
  </conditionalFormatting>
  <conditionalFormatting sqref="H73:H78">
    <cfRule type="cellIs" dxfId="155" priority="9" operator="equal">
      <formula>"SI"</formula>
    </cfRule>
  </conditionalFormatting>
  <conditionalFormatting sqref="H73:H78">
    <cfRule type="cellIs" dxfId="154" priority="10" operator="equal">
      <formula>"SI"</formula>
    </cfRule>
  </conditionalFormatting>
  <conditionalFormatting sqref="H73:H78">
    <cfRule type="cellIs" dxfId="153" priority="11" operator="equal">
      <formula>"NO"</formula>
    </cfRule>
  </conditionalFormatting>
  <conditionalFormatting sqref="H73:H78">
    <cfRule type="cellIs" dxfId="152" priority="12" operator="equal">
      <formula>"SI"</formula>
    </cfRule>
  </conditionalFormatting>
  <conditionalFormatting sqref="H79">
    <cfRule type="cellIs" dxfId="151" priority="1" operator="equal">
      <formula>"SI"</formula>
    </cfRule>
  </conditionalFormatting>
  <conditionalFormatting sqref="H79">
    <cfRule type="cellIs" dxfId="150" priority="2" operator="equal">
      <formula>"NO"</formula>
    </cfRule>
  </conditionalFormatting>
  <conditionalFormatting sqref="H79">
    <cfRule type="cellIs" dxfId="149" priority="3" operator="equal">
      <formula>"SI"</formula>
    </cfRule>
  </conditionalFormatting>
  <conditionalFormatting sqref="H79">
    <cfRule type="cellIs" dxfId="148" priority="4" operator="equal">
      <formula>"SI"</formula>
    </cfRule>
  </conditionalFormatting>
  <conditionalFormatting sqref="H79">
    <cfRule type="cellIs" dxfId="147" priority="5" operator="equal">
      <formula>"NO"</formula>
    </cfRule>
  </conditionalFormatting>
  <conditionalFormatting sqref="H79">
    <cfRule type="cellIs" dxfId="146" priority="6" operator="equal">
      <formula>"SI"</formula>
    </cfRule>
  </conditionalFormatting>
  <dataValidations count="1">
    <dataValidation type="list" allowBlank="1" showErrorMessage="1" sqref="H2:H79">
      <formula1>"SI,NO"</formula1>
    </dataValidation>
  </dataValidation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opLeftCell="A232" zoomScaleNormal="100" workbookViewId="0">
      <selection activeCell="J201" sqref="J201"/>
    </sheetView>
  </sheetViews>
  <sheetFormatPr baseColWidth="10" defaultColWidth="14.42578125" defaultRowHeight="15" customHeight="1" x14ac:dyDescent="0.25"/>
  <cols>
    <col min="1" max="1" width="19" customWidth="1"/>
    <col min="2" max="2" width="18.85546875" customWidth="1"/>
    <col min="3" max="3" width="14.85546875" customWidth="1"/>
    <col min="4" max="4" width="33.85546875" customWidth="1"/>
    <col min="5" max="5" width="21.28515625" customWidth="1"/>
    <col min="6" max="6" width="17.28515625" customWidth="1"/>
    <col min="7" max="7" width="17.85546875" customWidth="1"/>
    <col min="8" max="8" width="21.85546875" customWidth="1"/>
    <col min="9" max="9" width="16.7109375" customWidth="1"/>
    <col min="10" max="10" width="56.140625" customWidth="1"/>
    <col min="11" max="26" width="10.7109375" customWidth="1"/>
  </cols>
  <sheetData>
    <row r="1" spans="1:10" ht="30" x14ac:dyDescent="0.25">
      <c r="A1" s="16" t="s">
        <v>23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7" t="s">
        <v>29</v>
      </c>
      <c r="H1" s="16" t="s">
        <v>30</v>
      </c>
      <c r="I1" s="18" t="s">
        <v>31</v>
      </c>
      <c r="J1" s="18" t="s">
        <v>32</v>
      </c>
    </row>
    <row r="2" spans="1:10" x14ac:dyDescent="0.25">
      <c r="A2" s="37">
        <f t="shared" ref="A2:A65" si="0">ROW(A1)</f>
        <v>1</v>
      </c>
      <c r="B2" s="19" t="s">
        <v>1254</v>
      </c>
      <c r="C2" s="19" t="s">
        <v>1255</v>
      </c>
      <c r="D2" s="19" t="s">
        <v>1256</v>
      </c>
      <c r="E2" s="19" t="s">
        <v>1257</v>
      </c>
      <c r="F2" s="20">
        <v>44798</v>
      </c>
      <c r="G2" s="20">
        <v>44802</v>
      </c>
      <c r="H2" s="21" t="s">
        <v>45</v>
      </c>
      <c r="I2" s="20">
        <v>44827</v>
      </c>
      <c r="J2" s="22"/>
    </row>
    <row r="3" spans="1:10" x14ac:dyDescent="0.25">
      <c r="A3" s="37">
        <f t="shared" si="0"/>
        <v>2</v>
      </c>
      <c r="B3" s="38" t="s">
        <v>1258</v>
      </c>
      <c r="C3" s="38" t="s">
        <v>1259</v>
      </c>
      <c r="D3" s="19" t="s">
        <v>1260</v>
      </c>
      <c r="E3" s="19" t="s">
        <v>1261</v>
      </c>
      <c r="F3" s="20">
        <v>44803</v>
      </c>
      <c r="G3" s="20">
        <v>44805</v>
      </c>
      <c r="H3" s="21" t="s">
        <v>45</v>
      </c>
      <c r="I3" s="20">
        <v>44827</v>
      </c>
      <c r="J3" s="22"/>
    </row>
    <row r="4" spans="1:10" x14ac:dyDescent="0.25">
      <c r="A4" s="37">
        <f t="shared" si="0"/>
        <v>3</v>
      </c>
      <c r="B4" s="19" t="s">
        <v>1223</v>
      </c>
      <c r="C4" s="19" t="s">
        <v>986</v>
      </c>
      <c r="D4" s="19" t="s">
        <v>987</v>
      </c>
      <c r="E4" s="19" t="s">
        <v>1262</v>
      </c>
      <c r="F4" s="20">
        <v>44803</v>
      </c>
      <c r="G4" s="20">
        <v>44805</v>
      </c>
      <c r="H4" s="21" t="s">
        <v>38</v>
      </c>
      <c r="I4" s="20"/>
      <c r="J4" s="22"/>
    </row>
    <row r="5" spans="1:10" x14ac:dyDescent="0.25">
      <c r="A5" s="37">
        <f t="shared" si="0"/>
        <v>4</v>
      </c>
      <c r="B5" s="19" t="s">
        <v>1263</v>
      </c>
      <c r="C5" s="19" t="s">
        <v>1264</v>
      </c>
      <c r="D5" s="19" t="s">
        <v>1265</v>
      </c>
      <c r="E5" s="19" t="s">
        <v>1266</v>
      </c>
      <c r="F5" s="20">
        <v>44805</v>
      </c>
      <c r="G5" s="20">
        <v>44805</v>
      </c>
      <c r="H5" s="21" t="s">
        <v>45</v>
      </c>
      <c r="I5" s="20">
        <v>44826</v>
      </c>
      <c r="J5" s="22"/>
    </row>
    <row r="6" spans="1:10" x14ac:dyDescent="0.25">
      <c r="A6" s="37">
        <f t="shared" si="0"/>
        <v>5</v>
      </c>
      <c r="B6" s="19" t="s">
        <v>1267</v>
      </c>
      <c r="C6" s="19" t="s">
        <v>840</v>
      </c>
      <c r="D6" s="19" t="s">
        <v>1268</v>
      </c>
      <c r="E6" s="19" t="s">
        <v>1269</v>
      </c>
      <c r="F6" s="20">
        <v>44805</v>
      </c>
      <c r="G6" s="20">
        <v>44805</v>
      </c>
      <c r="H6" s="21" t="s">
        <v>45</v>
      </c>
      <c r="I6" s="20">
        <v>44834</v>
      </c>
      <c r="J6" s="22"/>
    </row>
    <row r="7" spans="1:10" x14ac:dyDescent="0.25">
      <c r="A7" s="37">
        <f t="shared" si="0"/>
        <v>6</v>
      </c>
      <c r="B7" s="19" t="s">
        <v>1273</v>
      </c>
      <c r="C7" s="19" t="s">
        <v>1274</v>
      </c>
      <c r="D7" s="19" t="s">
        <v>1277</v>
      </c>
      <c r="E7" s="19" t="s">
        <v>1279</v>
      </c>
      <c r="F7" s="20">
        <v>44807</v>
      </c>
      <c r="G7" s="20">
        <v>44809</v>
      </c>
      <c r="H7" s="21" t="s">
        <v>45</v>
      </c>
      <c r="I7" s="20">
        <v>44821</v>
      </c>
      <c r="J7" s="22"/>
    </row>
    <row r="8" spans="1:10" x14ac:dyDescent="0.25">
      <c r="A8" s="37">
        <f t="shared" si="0"/>
        <v>7</v>
      </c>
      <c r="B8" s="19" t="s">
        <v>1275</v>
      </c>
      <c r="C8" s="19" t="s">
        <v>1276</v>
      </c>
      <c r="D8" s="19" t="s">
        <v>1278</v>
      </c>
      <c r="E8" s="19" t="s">
        <v>1280</v>
      </c>
      <c r="F8" s="20">
        <v>44809</v>
      </c>
      <c r="G8" s="20">
        <v>44809</v>
      </c>
      <c r="H8" s="21" t="s">
        <v>45</v>
      </c>
      <c r="I8" s="20">
        <v>44834</v>
      </c>
      <c r="J8" s="22"/>
    </row>
    <row r="9" spans="1:10" x14ac:dyDescent="0.25">
      <c r="A9" s="37">
        <f t="shared" si="0"/>
        <v>8</v>
      </c>
      <c r="B9" s="19" t="s">
        <v>1281</v>
      </c>
      <c r="C9" s="19" t="s">
        <v>1282</v>
      </c>
      <c r="D9" s="19" t="s">
        <v>1283</v>
      </c>
      <c r="E9" s="19" t="s">
        <v>1304</v>
      </c>
      <c r="F9" s="20">
        <v>44809</v>
      </c>
      <c r="G9" s="20">
        <v>44811</v>
      </c>
      <c r="H9" s="21" t="s">
        <v>45</v>
      </c>
      <c r="I9" s="20">
        <v>44834</v>
      </c>
      <c r="J9" s="25" t="s">
        <v>2205</v>
      </c>
    </row>
    <row r="10" spans="1:10" x14ac:dyDescent="0.25">
      <c r="A10" s="37">
        <f t="shared" si="0"/>
        <v>9</v>
      </c>
      <c r="B10" s="19" t="s">
        <v>1284</v>
      </c>
      <c r="C10" s="19" t="s">
        <v>1296</v>
      </c>
      <c r="D10" s="19" t="s">
        <v>1297</v>
      </c>
      <c r="E10" s="19" t="s">
        <v>1306</v>
      </c>
      <c r="F10" s="20">
        <v>44810</v>
      </c>
      <c r="G10" s="20">
        <v>44811</v>
      </c>
      <c r="H10" s="21" t="s">
        <v>45</v>
      </c>
      <c r="I10" s="20">
        <v>44833</v>
      </c>
      <c r="J10" s="22"/>
    </row>
    <row r="11" spans="1:10" x14ac:dyDescent="0.25">
      <c r="A11" s="37">
        <f t="shared" si="0"/>
        <v>10</v>
      </c>
      <c r="B11" s="19" t="s">
        <v>1285</v>
      </c>
      <c r="C11" s="19" t="s">
        <v>1295</v>
      </c>
      <c r="D11" s="19" t="s">
        <v>1298</v>
      </c>
      <c r="E11" s="19" t="s">
        <v>1305</v>
      </c>
      <c r="F11" s="20">
        <v>44810</v>
      </c>
      <c r="G11" s="20">
        <v>44811</v>
      </c>
      <c r="H11" s="21" t="s">
        <v>45</v>
      </c>
      <c r="I11" s="20">
        <v>44829</v>
      </c>
      <c r="J11" s="22"/>
    </row>
    <row r="12" spans="1:10" x14ac:dyDescent="0.25">
      <c r="A12" s="37">
        <f t="shared" si="0"/>
        <v>11</v>
      </c>
      <c r="B12" s="19" t="s">
        <v>676</v>
      </c>
      <c r="C12" s="19" t="s">
        <v>1294</v>
      </c>
      <c r="D12" s="19" t="s">
        <v>1299</v>
      </c>
      <c r="E12" s="19" t="s">
        <v>1307</v>
      </c>
      <c r="F12" s="20">
        <v>44810</v>
      </c>
      <c r="G12" s="20">
        <v>44811</v>
      </c>
      <c r="H12" s="21" t="s">
        <v>45</v>
      </c>
      <c r="I12" s="20">
        <v>44829</v>
      </c>
      <c r="J12" s="22"/>
    </row>
    <row r="13" spans="1:10" x14ac:dyDescent="0.25">
      <c r="A13" s="37">
        <f t="shared" si="0"/>
        <v>12</v>
      </c>
      <c r="B13" s="19" t="s">
        <v>1286</v>
      </c>
      <c r="C13" s="19" t="s">
        <v>1293</v>
      </c>
      <c r="D13" s="19" t="s">
        <v>1300</v>
      </c>
      <c r="E13" s="19" t="s">
        <v>1308</v>
      </c>
      <c r="F13" s="20">
        <v>44810</v>
      </c>
      <c r="G13" s="20">
        <v>44811</v>
      </c>
      <c r="H13" s="21" t="s">
        <v>38</v>
      </c>
      <c r="I13" s="20"/>
      <c r="J13" s="22"/>
    </row>
    <row r="14" spans="1:10" ht="14.25" customHeight="1" x14ac:dyDescent="0.25">
      <c r="A14" s="37">
        <f t="shared" si="0"/>
        <v>13</v>
      </c>
      <c r="B14" s="19" t="s">
        <v>1287</v>
      </c>
      <c r="C14" s="19" t="s">
        <v>1292</v>
      </c>
      <c r="D14" s="19" t="s">
        <v>1301</v>
      </c>
      <c r="E14" s="19" t="s">
        <v>1309</v>
      </c>
      <c r="F14" s="20">
        <v>44811</v>
      </c>
      <c r="G14" s="20">
        <v>44811</v>
      </c>
      <c r="H14" s="21" t="s">
        <v>45</v>
      </c>
      <c r="I14" s="20">
        <v>44831</v>
      </c>
      <c r="J14" s="52" t="s">
        <v>2089</v>
      </c>
    </row>
    <row r="15" spans="1:10" x14ac:dyDescent="0.25">
      <c r="A15" s="37">
        <f t="shared" si="0"/>
        <v>14</v>
      </c>
      <c r="B15" s="19" t="s">
        <v>1288</v>
      </c>
      <c r="C15" s="19" t="s">
        <v>1291</v>
      </c>
      <c r="D15" s="19" t="s">
        <v>1302</v>
      </c>
      <c r="E15" s="19" t="s">
        <v>1310</v>
      </c>
      <c r="F15" s="20">
        <v>44811</v>
      </c>
      <c r="G15" s="20">
        <v>44811</v>
      </c>
      <c r="H15" s="21" t="s">
        <v>38</v>
      </c>
      <c r="I15" s="20"/>
      <c r="J15" s="20"/>
    </row>
    <row r="16" spans="1:10" ht="15" customHeight="1" x14ac:dyDescent="0.25">
      <c r="A16" s="37">
        <f t="shared" si="0"/>
        <v>15</v>
      </c>
      <c r="B16" s="19" t="s">
        <v>1289</v>
      </c>
      <c r="C16" s="19" t="s">
        <v>1290</v>
      </c>
      <c r="D16" s="19" t="s">
        <v>1303</v>
      </c>
      <c r="E16" s="19" t="s">
        <v>1311</v>
      </c>
      <c r="F16" s="20">
        <v>44811</v>
      </c>
      <c r="G16" s="20">
        <v>44811</v>
      </c>
      <c r="H16" s="21" t="s">
        <v>38</v>
      </c>
      <c r="I16" s="20"/>
      <c r="J16" s="20"/>
    </row>
    <row r="17" spans="1:10" ht="15" customHeight="1" x14ac:dyDescent="0.25">
      <c r="A17" s="37">
        <f t="shared" si="0"/>
        <v>16</v>
      </c>
      <c r="B17" s="19" t="s">
        <v>145</v>
      </c>
      <c r="C17" s="19" t="s">
        <v>1320</v>
      </c>
      <c r="D17" s="19" t="s">
        <v>1321</v>
      </c>
      <c r="E17" s="19" t="s">
        <v>1333</v>
      </c>
      <c r="F17" s="20">
        <v>44812</v>
      </c>
      <c r="G17" s="20">
        <v>44812</v>
      </c>
      <c r="H17" s="21" t="s">
        <v>45</v>
      </c>
      <c r="I17" s="20">
        <v>44833</v>
      </c>
      <c r="J17" s="20"/>
    </row>
    <row r="18" spans="1:10" ht="15" customHeight="1" x14ac:dyDescent="0.25">
      <c r="A18" s="37">
        <f t="shared" si="0"/>
        <v>17</v>
      </c>
      <c r="B18" s="19" t="s">
        <v>1322</v>
      </c>
      <c r="C18" s="19" t="s">
        <v>1323</v>
      </c>
      <c r="D18" s="19" t="s">
        <v>1324</v>
      </c>
      <c r="E18" s="19" t="s">
        <v>1334</v>
      </c>
      <c r="F18" s="20">
        <v>44812</v>
      </c>
      <c r="G18" s="20">
        <v>44812</v>
      </c>
      <c r="H18" s="21" t="s">
        <v>45</v>
      </c>
      <c r="I18" s="20">
        <v>44831</v>
      </c>
      <c r="J18" s="20"/>
    </row>
    <row r="19" spans="1:10" ht="15" customHeight="1" x14ac:dyDescent="0.25">
      <c r="A19" s="37">
        <f t="shared" si="0"/>
        <v>18</v>
      </c>
      <c r="B19" s="19" t="s">
        <v>1227</v>
      </c>
      <c r="C19" s="19" t="s">
        <v>1228</v>
      </c>
      <c r="D19" s="19" t="s">
        <v>1229</v>
      </c>
      <c r="E19" s="19" t="s">
        <v>1335</v>
      </c>
      <c r="F19" s="20">
        <v>44812</v>
      </c>
      <c r="G19" s="20">
        <v>44812</v>
      </c>
      <c r="H19" s="21" t="s">
        <v>38</v>
      </c>
      <c r="I19" s="20"/>
      <c r="J19" s="20"/>
    </row>
    <row r="20" spans="1:10" ht="15" customHeight="1" x14ac:dyDescent="0.25">
      <c r="A20" s="37">
        <f t="shared" si="0"/>
        <v>19</v>
      </c>
      <c r="B20" s="19" t="s">
        <v>1325</v>
      </c>
      <c r="C20" s="19" t="s">
        <v>1326</v>
      </c>
      <c r="D20" s="19" t="s">
        <v>1327</v>
      </c>
      <c r="E20" s="19" t="s">
        <v>1336</v>
      </c>
      <c r="F20" s="20">
        <v>44812</v>
      </c>
      <c r="G20" s="20">
        <v>44812</v>
      </c>
      <c r="H20" s="21" t="s">
        <v>45</v>
      </c>
      <c r="I20" s="20">
        <v>44831</v>
      </c>
      <c r="J20" s="20"/>
    </row>
    <row r="21" spans="1:10" ht="15.75" customHeight="1" x14ac:dyDescent="0.25">
      <c r="A21" s="37">
        <f t="shared" si="0"/>
        <v>20</v>
      </c>
      <c r="B21" s="19" t="s">
        <v>865</v>
      </c>
      <c r="C21" s="19" t="s">
        <v>1328</v>
      </c>
      <c r="D21" s="19" t="s">
        <v>1329</v>
      </c>
      <c r="E21" s="19" t="s">
        <v>1337</v>
      </c>
      <c r="F21" s="20">
        <v>44812</v>
      </c>
      <c r="G21" s="20">
        <v>44812</v>
      </c>
      <c r="H21" s="21" t="s">
        <v>45</v>
      </c>
      <c r="I21" s="20">
        <v>44831</v>
      </c>
      <c r="J21" s="20"/>
    </row>
    <row r="22" spans="1:10" ht="15.75" customHeight="1" x14ac:dyDescent="0.25">
      <c r="A22" s="37">
        <f t="shared" si="0"/>
        <v>21</v>
      </c>
      <c r="B22" s="19" t="s">
        <v>1330</v>
      </c>
      <c r="C22" s="19" t="s">
        <v>1331</v>
      </c>
      <c r="D22" s="19" t="s">
        <v>1332</v>
      </c>
      <c r="E22" s="19" t="s">
        <v>1338</v>
      </c>
      <c r="F22" s="20">
        <v>44812</v>
      </c>
      <c r="G22" s="20">
        <v>44812</v>
      </c>
      <c r="H22" s="21" t="s">
        <v>38</v>
      </c>
      <c r="I22" s="20"/>
      <c r="J22" s="20"/>
    </row>
    <row r="23" spans="1:10" ht="15.75" customHeight="1" x14ac:dyDescent="0.25">
      <c r="A23" s="37">
        <f t="shared" si="0"/>
        <v>22</v>
      </c>
      <c r="B23" s="19" t="s">
        <v>351</v>
      </c>
      <c r="C23" s="19" t="s">
        <v>1340</v>
      </c>
      <c r="D23" s="19" t="s">
        <v>1341</v>
      </c>
      <c r="E23" s="19" t="s">
        <v>1348</v>
      </c>
      <c r="F23" s="20">
        <v>44813</v>
      </c>
      <c r="G23" s="20">
        <v>44813</v>
      </c>
      <c r="H23" s="21" t="s">
        <v>45</v>
      </c>
      <c r="I23" s="20">
        <v>44837</v>
      </c>
      <c r="J23" s="20"/>
    </row>
    <row r="24" spans="1:10" ht="15.75" customHeight="1" x14ac:dyDescent="0.25">
      <c r="A24" s="37">
        <f t="shared" si="0"/>
        <v>23</v>
      </c>
      <c r="B24" s="19" t="s">
        <v>1342</v>
      </c>
      <c r="C24" s="19" t="s">
        <v>1343</v>
      </c>
      <c r="D24" s="19" t="s">
        <v>1344</v>
      </c>
      <c r="E24" s="19" t="s">
        <v>1349</v>
      </c>
      <c r="F24" s="20">
        <v>44813</v>
      </c>
      <c r="G24" s="20">
        <v>44813</v>
      </c>
      <c r="H24" s="21" t="s">
        <v>45</v>
      </c>
      <c r="I24" s="20">
        <v>44831</v>
      </c>
      <c r="J24" s="52" t="s">
        <v>2089</v>
      </c>
    </row>
    <row r="25" spans="1:10" ht="15.75" customHeight="1" x14ac:dyDescent="0.25">
      <c r="A25" s="37">
        <f t="shared" si="0"/>
        <v>24</v>
      </c>
      <c r="B25" s="19" t="s">
        <v>1345</v>
      </c>
      <c r="C25" s="19" t="s">
        <v>1346</v>
      </c>
      <c r="D25" s="19" t="s">
        <v>1347</v>
      </c>
      <c r="E25" s="19" t="s">
        <v>1350</v>
      </c>
      <c r="F25" s="20">
        <v>44813</v>
      </c>
      <c r="G25" s="20">
        <v>44813</v>
      </c>
      <c r="H25" s="21" t="s">
        <v>45</v>
      </c>
      <c r="I25" s="20">
        <v>44831</v>
      </c>
      <c r="J25" s="20"/>
    </row>
    <row r="26" spans="1:10" ht="15.75" customHeight="1" x14ac:dyDescent="0.25">
      <c r="A26" s="37">
        <f t="shared" si="0"/>
        <v>25</v>
      </c>
      <c r="B26" s="19" t="s">
        <v>1351</v>
      </c>
      <c r="C26" s="19" t="s">
        <v>1352</v>
      </c>
      <c r="D26" s="19" t="s">
        <v>1353</v>
      </c>
      <c r="E26" s="19" t="s">
        <v>1380</v>
      </c>
      <c r="F26" s="20">
        <v>44813</v>
      </c>
      <c r="G26" s="20">
        <v>44816</v>
      </c>
      <c r="H26" s="21" t="s">
        <v>38</v>
      </c>
      <c r="I26" s="20"/>
      <c r="J26" s="20"/>
    </row>
    <row r="27" spans="1:10" ht="15.75" customHeight="1" x14ac:dyDescent="0.25">
      <c r="A27" s="37">
        <f t="shared" si="0"/>
        <v>26</v>
      </c>
      <c r="B27" s="19" t="s">
        <v>1354</v>
      </c>
      <c r="C27" s="19" t="s">
        <v>1355</v>
      </c>
      <c r="D27" s="19" t="s">
        <v>1356</v>
      </c>
      <c r="E27" s="19" t="s">
        <v>1381</v>
      </c>
      <c r="F27" s="20">
        <v>44813</v>
      </c>
      <c r="G27" s="20">
        <v>44816</v>
      </c>
      <c r="H27" s="21" t="s">
        <v>45</v>
      </c>
      <c r="I27" s="20">
        <v>44832</v>
      </c>
      <c r="J27" s="20"/>
    </row>
    <row r="28" spans="1:10" ht="15.75" customHeight="1" x14ac:dyDescent="0.25">
      <c r="A28" s="37">
        <f t="shared" si="0"/>
        <v>27</v>
      </c>
      <c r="B28" s="19" t="s">
        <v>1150</v>
      </c>
      <c r="C28" s="19" t="s">
        <v>1357</v>
      </c>
      <c r="D28" s="19" t="s">
        <v>1358</v>
      </c>
      <c r="E28" s="19" t="s">
        <v>1382</v>
      </c>
      <c r="F28" s="20">
        <v>44813</v>
      </c>
      <c r="G28" s="20">
        <v>44816</v>
      </c>
      <c r="H28" s="21" t="s">
        <v>38</v>
      </c>
      <c r="I28" s="20"/>
      <c r="J28" s="20"/>
    </row>
    <row r="29" spans="1:10" ht="15.75" customHeight="1" x14ac:dyDescent="0.25">
      <c r="A29" s="37">
        <f t="shared" si="0"/>
        <v>28</v>
      </c>
      <c r="B29" s="19" t="s">
        <v>1359</v>
      </c>
      <c r="C29" s="19" t="s">
        <v>1360</v>
      </c>
      <c r="D29" s="19" t="s">
        <v>1361</v>
      </c>
      <c r="E29" s="19" t="s">
        <v>1383</v>
      </c>
      <c r="F29" s="20">
        <v>44814</v>
      </c>
      <c r="G29" s="20">
        <v>44816</v>
      </c>
      <c r="H29" s="21" t="s">
        <v>45</v>
      </c>
      <c r="I29" s="20">
        <v>44834</v>
      </c>
      <c r="J29" s="20"/>
    </row>
    <row r="30" spans="1:10" ht="15.75" customHeight="1" x14ac:dyDescent="0.25">
      <c r="A30" s="37">
        <f t="shared" si="0"/>
        <v>29</v>
      </c>
      <c r="B30" s="19" t="s">
        <v>1362</v>
      </c>
      <c r="C30" s="19" t="s">
        <v>1363</v>
      </c>
      <c r="D30" s="19" t="s">
        <v>1364</v>
      </c>
      <c r="E30" s="19" t="s">
        <v>1384</v>
      </c>
      <c r="F30" s="20">
        <v>44815</v>
      </c>
      <c r="G30" s="20">
        <v>44816</v>
      </c>
      <c r="H30" s="21" t="s">
        <v>38</v>
      </c>
      <c r="I30" s="20"/>
      <c r="J30" s="20"/>
    </row>
    <row r="31" spans="1:10" ht="15.75" customHeight="1" x14ac:dyDescent="0.25">
      <c r="A31" s="37">
        <f t="shared" si="0"/>
        <v>30</v>
      </c>
      <c r="B31" s="19" t="s">
        <v>778</v>
      </c>
      <c r="C31" s="19" t="s">
        <v>779</v>
      </c>
      <c r="D31" s="19" t="s">
        <v>1365</v>
      </c>
      <c r="E31" s="19" t="s">
        <v>1385</v>
      </c>
      <c r="F31" s="20">
        <v>44816</v>
      </c>
      <c r="G31" s="20">
        <v>44816</v>
      </c>
      <c r="H31" s="21" t="s">
        <v>45</v>
      </c>
      <c r="I31" s="20">
        <v>44834</v>
      </c>
      <c r="J31" s="20"/>
    </row>
    <row r="32" spans="1:10" ht="15.75" customHeight="1" x14ac:dyDescent="0.25">
      <c r="A32" s="37">
        <f t="shared" si="0"/>
        <v>31</v>
      </c>
      <c r="B32" s="19" t="s">
        <v>1366</v>
      </c>
      <c r="C32" s="19" t="s">
        <v>1367</v>
      </c>
      <c r="D32" s="19" t="s">
        <v>1368</v>
      </c>
      <c r="E32" s="19" t="s">
        <v>1386</v>
      </c>
      <c r="F32" s="20">
        <v>44816</v>
      </c>
      <c r="G32" s="20">
        <v>44816</v>
      </c>
      <c r="H32" s="21" t="s">
        <v>45</v>
      </c>
      <c r="I32" s="20">
        <v>44831</v>
      </c>
      <c r="J32" s="20"/>
    </row>
    <row r="33" spans="1:10" ht="15.75" customHeight="1" x14ac:dyDescent="0.25">
      <c r="A33" s="37">
        <f t="shared" si="0"/>
        <v>32</v>
      </c>
      <c r="B33" s="19" t="s">
        <v>1369</v>
      </c>
      <c r="C33" s="19" t="s">
        <v>1370</v>
      </c>
      <c r="D33" s="19" t="s">
        <v>1371</v>
      </c>
      <c r="E33" s="19" t="s">
        <v>1387</v>
      </c>
      <c r="F33" s="20">
        <v>44816</v>
      </c>
      <c r="G33" s="20">
        <v>44816</v>
      </c>
      <c r="H33" s="21" t="s">
        <v>45</v>
      </c>
      <c r="I33" s="20">
        <v>44831</v>
      </c>
      <c r="J33" s="52"/>
    </row>
    <row r="34" spans="1:10" ht="15.75" customHeight="1" x14ac:dyDescent="0.25">
      <c r="A34" s="37">
        <f t="shared" si="0"/>
        <v>33</v>
      </c>
      <c r="B34" s="19" t="s">
        <v>1372</v>
      </c>
      <c r="C34" s="19" t="s">
        <v>1373</v>
      </c>
      <c r="D34" s="19" t="s">
        <v>1374</v>
      </c>
      <c r="E34" s="19" t="s">
        <v>1388</v>
      </c>
      <c r="F34" s="20">
        <v>44816</v>
      </c>
      <c r="G34" s="20">
        <v>44816</v>
      </c>
      <c r="H34" s="21" t="s">
        <v>45</v>
      </c>
      <c r="I34" s="20">
        <v>44836</v>
      </c>
      <c r="J34" s="20"/>
    </row>
    <row r="35" spans="1:10" ht="15.75" customHeight="1" x14ac:dyDescent="0.25">
      <c r="A35" s="37">
        <f t="shared" si="0"/>
        <v>34</v>
      </c>
      <c r="B35" s="19" t="s">
        <v>891</v>
      </c>
      <c r="C35" s="19" t="s">
        <v>1375</v>
      </c>
      <c r="D35" s="19" t="s">
        <v>1376</v>
      </c>
      <c r="E35" s="19" t="s">
        <v>1389</v>
      </c>
      <c r="F35" s="20">
        <v>44816</v>
      </c>
      <c r="G35" s="20">
        <v>44816</v>
      </c>
      <c r="H35" s="21" t="s">
        <v>38</v>
      </c>
      <c r="I35" s="20"/>
      <c r="J35" s="20"/>
    </row>
    <row r="36" spans="1:10" ht="15.75" customHeight="1" x14ac:dyDescent="0.25">
      <c r="A36" s="37">
        <f t="shared" si="0"/>
        <v>35</v>
      </c>
      <c r="B36" s="19" t="s">
        <v>1377</v>
      </c>
      <c r="C36" s="19" t="s">
        <v>1378</v>
      </c>
      <c r="D36" s="19" t="s">
        <v>1379</v>
      </c>
      <c r="E36" s="19" t="s">
        <v>1390</v>
      </c>
      <c r="F36" s="20">
        <v>44816</v>
      </c>
      <c r="G36" s="20">
        <v>44816</v>
      </c>
      <c r="H36" s="21" t="s">
        <v>38</v>
      </c>
      <c r="I36" s="20"/>
      <c r="J36" s="20"/>
    </row>
    <row r="37" spans="1:10" ht="15.75" customHeight="1" x14ac:dyDescent="0.25">
      <c r="A37" s="37">
        <f t="shared" si="0"/>
        <v>36</v>
      </c>
      <c r="B37" s="19" t="s">
        <v>1351</v>
      </c>
      <c r="C37" s="19" t="s">
        <v>1352</v>
      </c>
      <c r="D37" s="19" t="s">
        <v>1353</v>
      </c>
      <c r="E37" s="19" t="s">
        <v>1391</v>
      </c>
      <c r="F37" s="20">
        <v>44816</v>
      </c>
      <c r="G37" s="20">
        <v>44816</v>
      </c>
      <c r="H37" s="21" t="s">
        <v>45</v>
      </c>
      <c r="I37" s="20">
        <v>44830</v>
      </c>
      <c r="J37" s="20"/>
    </row>
    <row r="38" spans="1:10" ht="15.75" customHeight="1" x14ac:dyDescent="0.25">
      <c r="A38" s="37">
        <f t="shared" si="0"/>
        <v>37</v>
      </c>
      <c r="B38" s="19" t="s">
        <v>1392</v>
      </c>
      <c r="C38" s="19" t="s">
        <v>323</v>
      </c>
      <c r="D38" s="19" t="s">
        <v>1393</v>
      </c>
      <c r="E38" s="19" t="s">
        <v>1397</v>
      </c>
      <c r="F38" s="20">
        <v>44816</v>
      </c>
      <c r="G38" s="20">
        <v>44816</v>
      </c>
      <c r="H38" s="21" t="s">
        <v>45</v>
      </c>
      <c r="I38" s="20">
        <v>44829</v>
      </c>
      <c r="J38" s="20"/>
    </row>
    <row r="39" spans="1:10" ht="15.75" customHeight="1" x14ac:dyDescent="0.25">
      <c r="A39" s="37">
        <f t="shared" si="0"/>
        <v>38</v>
      </c>
      <c r="B39" s="19" t="s">
        <v>1394</v>
      </c>
      <c r="C39" s="19" t="s">
        <v>1395</v>
      </c>
      <c r="D39" s="19" t="s">
        <v>1396</v>
      </c>
      <c r="E39" s="19" t="s">
        <v>1398</v>
      </c>
      <c r="F39" s="20">
        <v>44816</v>
      </c>
      <c r="G39" s="20">
        <v>44816</v>
      </c>
      <c r="H39" s="21" t="s">
        <v>45</v>
      </c>
      <c r="I39" s="20">
        <v>44830</v>
      </c>
      <c r="J39" s="20"/>
    </row>
    <row r="40" spans="1:10" ht="15.75" customHeight="1" x14ac:dyDescent="0.25">
      <c r="A40" s="37">
        <f t="shared" si="0"/>
        <v>39</v>
      </c>
      <c r="B40" s="19" t="s">
        <v>1404</v>
      </c>
      <c r="C40" s="19" t="s">
        <v>1405</v>
      </c>
      <c r="D40" s="19" t="s">
        <v>1406</v>
      </c>
      <c r="E40" s="19" t="s">
        <v>1407</v>
      </c>
      <c r="F40" s="20">
        <v>44816</v>
      </c>
      <c r="G40" s="20">
        <v>44816</v>
      </c>
      <c r="H40" s="21" t="s">
        <v>45</v>
      </c>
      <c r="I40" s="20">
        <v>44831</v>
      </c>
      <c r="J40" s="20"/>
    </row>
    <row r="41" spans="1:10" ht="15.75" customHeight="1" x14ac:dyDescent="0.25">
      <c r="A41" s="37">
        <f t="shared" si="0"/>
        <v>40</v>
      </c>
      <c r="B41" s="19" t="s">
        <v>1408</v>
      </c>
      <c r="C41" s="19" t="s">
        <v>1409</v>
      </c>
      <c r="D41" s="19" t="s">
        <v>1410</v>
      </c>
      <c r="E41" s="19" t="s">
        <v>1448</v>
      </c>
      <c r="F41" s="20">
        <v>44816</v>
      </c>
      <c r="G41" s="20">
        <v>44817</v>
      </c>
      <c r="H41" s="21" t="s">
        <v>45</v>
      </c>
      <c r="I41" s="20">
        <v>44831</v>
      </c>
      <c r="J41" s="20"/>
    </row>
    <row r="42" spans="1:10" ht="15.75" customHeight="1" x14ac:dyDescent="0.25">
      <c r="A42" s="37">
        <f t="shared" si="0"/>
        <v>41</v>
      </c>
      <c r="B42" s="19" t="s">
        <v>1142</v>
      </c>
      <c r="C42" s="19" t="s">
        <v>1143</v>
      </c>
      <c r="D42" s="19" t="s">
        <v>1411</v>
      </c>
      <c r="E42" s="19" t="s">
        <v>1449</v>
      </c>
      <c r="F42" s="20">
        <v>44816</v>
      </c>
      <c r="G42" s="20">
        <v>44817</v>
      </c>
      <c r="H42" s="21" t="s">
        <v>45</v>
      </c>
      <c r="I42" s="20">
        <v>44836</v>
      </c>
      <c r="J42" s="20"/>
    </row>
    <row r="43" spans="1:10" ht="15.75" customHeight="1" x14ac:dyDescent="0.25">
      <c r="A43" s="37">
        <f t="shared" si="0"/>
        <v>42</v>
      </c>
      <c r="B43" s="19" t="s">
        <v>72</v>
      </c>
      <c r="C43" s="19" t="s">
        <v>1412</v>
      </c>
      <c r="D43" s="19" t="s">
        <v>1413</v>
      </c>
      <c r="E43" s="19" t="s">
        <v>1450</v>
      </c>
      <c r="F43" s="20">
        <v>44817</v>
      </c>
      <c r="G43" s="20">
        <v>44817</v>
      </c>
      <c r="H43" s="21" t="s">
        <v>45</v>
      </c>
      <c r="I43" s="20">
        <v>44831</v>
      </c>
      <c r="J43" s="20"/>
    </row>
    <row r="44" spans="1:10" ht="15.75" customHeight="1" x14ac:dyDescent="0.25">
      <c r="A44" s="37">
        <f t="shared" si="0"/>
        <v>43</v>
      </c>
      <c r="B44" s="19" t="s">
        <v>1414</v>
      </c>
      <c r="C44" s="19" t="s">
        <v>1415</v>
      </c>
      <c r="D44" s="19" t="s">
        <v>1416</v>
      </c>
      <c r="E44" s="19" t="s">
        <v>1451</v>
      </c>
      <c r="F44" s="20">
        <v>44817</v>
      </c>
      <c r="G44" s="20">
        <v>44817</v>
      </c>
      <c r="H44" s="21" t="s">
        <v>45</v>
      </c>
      <c r="I44" s="20">
        <v>44830</v>
      </c>
      <c r="J44" s="20"/>
    </row>
    <row r="45" spans="1:10" ht="15.75" customHeight="1" x14ac:dyDescent="0.25">
      <c r="A45" s="37">
        <f t="shared" si="0"/>
        <v>44</v>
      </c>
      <c r="B45" s="19" t="s">
        <v>1417</v>
      </c>
      <c r="C45" s="19" t="s">
        <v>1418</v>
      </c>
      <c r="D45" s="19" t="s">
        <v>1419</v>
      </c>
      <c r="E45" s="19" t="s">
        <v>1452</v>
      </c>
      <c r="F45" s="20">
        <v>44817</v>
      </c>
      <c r="G45" s="20">
        <v>44817</v>
      </c>
      <c r="H45" s="21" t="s">
        <v>45</v>
      </c>
      <c r="I45" s="20">
        <v>44830</v>
      </c>
      <c r="J45" s="20"/>
    </row>
    <row r="46" spans="1:10" ht="15.75" customHeight="1" x14ac:dyDescent="0.25">
      <c r="A46" s="37">
        <f t="shared" si="0"/>
        <v>45</v>
      </c>
      <c r="B46" s="19" t="s">
        <v>1420</v>
      </c>
      <c r="C46" s="19" t="s">
        <v>1421</v>
      </c>
      <c r="D46" s="19" t="s">
        <v>1422</v>
      </c>
      <c r="E46" s="19" t="s">
        <v>1453</v>
      </c>
      <c r="F46" s="20">
        <v>44817</v>
      </c>
      <c r="G46" s="20">
        <v>44817</v>
      </c>
      <c r="H46" s="21" t="s">
        <v>45</v>
      </c>
      <c r="I46" s="20">
        <v>44834</v>
      </c>
      <c r="J46" s="20"/>
    </row>
    <row r="47" spans="1:10" ht="15.75" customHeight="1" x14ac:dyDescent="0.25">
      <c r="A47" s="37">
        <f t="shared" si="0"/>
        <v>46</v>
      </c>
      <c r="B47" s="38" t="s">
        <v>1447</v>
      </c>
      <c r="C47" s="19" t="s">
        <v>1423</v>
      </c>
      <c r="D47" s="19" t="s">
        <v>1424</v>
      </c>
      <c r="E47" s="19" t="s">
        <v>1454</v>
      </c>
      <c r="F47" s="20">
        <v>44817</v>
      </c>
      <c r="G47" s="20">
        <v>44817</v>
      </c>
      <c r="H47" s="21" t="s">
        <v>45</v>
      </c>
      <c r="I47" s="20">
        <v>44830</v>
      </c>
      <c r="J47" s="20"/>
    </row>
    <row r="48" spans="1:10" ht="15.75" customHeight="1" x14ac:dyDescent="0.25">
      <c r="A48" s="37">
        <f t="shared" si="0"/>
        <v>47</v>
      </c>
      <c r="B48" s="19" t="s">
        <v>1156</v>
      </c>
      <c r="C48" s="19" t="s">
        <v>1425</v>
      </c>
      <c r="D48" s="19" t="s">
        <v>1426</v>
      </c>
      <c r="E48" s="19" t="s">
        <v>1455</v>
      </c>
      <c r="F48" s="20">
        <v>44817</v>
      </c>
      <c r="G48" s="20">
        <v>44817</v>
      </c>
      <c r="H48" s="21" t="s">
        <v>45</v>
      </c>
      <c r="I48" s="20">
        <v>44832</v>
      </c>
      <c r="J48" s="20"/>
    </row>
    <row r="49" spans="1:10" ht="15.75" customHeight="1" x14ac:dyDescent="0.25">
      <c r="A49" s="37">
        <f t="shared" si="0"/>
        <v>48</v>
      </c>
      <c r="B49" s="19" t="s">
        <v>1427</v>
      </c>
      <c r="C49" s="19" t="s">
        <v>1428</v>
      </c>
      <c r="D49" s="19" t="s">
        <v>1429</v>
      </c>
      <c r="E49" s="19" t="s">
        <v>1456</v>
      </c>
      <c r="F49" s="20">
        <v>44817</v>
      </c>
      <c r="G49" s="20">
        <v>44817</v>
      </c>
      <c r="H49" s="21" t="s">
        <v>45</v>
      </c>
      <c r="I49" s="20">
        <v>44831</v>
      </c>
      <c r="J49" s="20"/>
    </row>
    <row r="50" spans="1:10" ht="15.75" customHeight="1" x14ac:dyDescent="0.25">
      <c r="A50" s="37">
        <f t="shared" si="0"/>
        <v>49</v>
      </c>
      <c r="B50" s="19" t="s">
        <v>1430</v>
      </c>
      <c r="C50" s="19" t="s">
        <v>1431</v>
      </c>
      <c r="D50" s="19" t="s">
        <v>1432</v>
      </c>
      <c r="E50" s="19" t="s">
        <v>1457</v>
      </c>
      <c r="F50" s="20">
        <v>44817</v>
      </c>
      <c r="G50" s="20">
        <v>44817</v>
      </c>
      <c r="H50" s="21" t="s">
        <v>45</v>
      </c>
      <c r="I50" s="20">
        <v>44833</v>
      </c>
      <c r="J50" s="20"/>
    </row>
    <row r="51" spans="1:10" ht="15.75" customHeight="1" x14ac:dyDescent="0.25">
      <c r="A51" s="37">
        <f t="shared" si="0"/>
        <v>50</v>
      </c>
      <c r="B51" s="19" t="s">
        <v>978</v>
      </c>
      <c r="C51" s="19" t="s">
        <v>1433</v>
      </c>
      <c r="D51" s="19" t="s">
        <v>1434</v>
      </c>
      <c r="E51" s="19" t="s">
        <v>1458</v>
      </c>
      <c r="F51" s="20">
        <v>44817</v>
      </c>
      <c r="G51" s="20">
        <v>44817</v>
      </c>
      <c r="H51" s="21" t="s">
        <v>45</v>
      </c>
      <c r="I51" s="20">
        <v>44833</v>
      </c>
      <c r="J51" s="20"/>
    </row>
    <row r="52" spans="1:10" ht="15.75" customHeight="1" x14ac:dyDescent="0.25">
      <c r="A52" s="37">
        <f t="shared" si="0"/>
        <v>51</v>
      </c>
      <c r="B52" s="19" t="s">
        <v>1435</v>
      </c>
      <c r="C52" s="19" t="s">
        <v>1436</v>
      </c>
      <c r="D52" s="19" t="s">
        <v>1437</v>
      </c>
      <c r="E52" s="19" t="s">
        <v>1459</v>
      </c>
      <c r="F52" s="20">
        <v>44817</v>
      </c>
      <c r="G52" s="20">
        <v>44817</v>
      </c>
      <c r="H52" s="21" t="s">
        <v>38</v>
      </c>
      <c r="I52" s="20"/>
      <c r="J52" s="20"/>
    </row>
    <row r="53" spans="1:10" ht="15.75" customHeight="1" x14ac:dyDescent="0.25">
      <c r="A53" s="37">
        <f t="shared" si="0"/>
        <v>52</v>
      </c>
      <c r="B53" s="19" t="s">
        <v>1438</v>
      </c>
      <c r="C53" s="19" t="s">
        <v>1439</v>
      </c>
      <c r="D53" s="19" t="s">
        <v>1440</v>
      </c>
      <c r="E53" s="19" t="s">
        <v>1460</v>
      </c>
      <c r="F53" s="20">
        <v>44817</v>
      </c>
      <c r="G53" s="20">
        <v>44817</v>
      </c>
      <c r="H53" s="21" t="s">
        <v>45</v>
      </c>
      <c r="I53" s="20">
        <v>44831</v>
      </c>
      <c r="J53" s="20"/>
    </row>
    <row r="54" spans="1:10" ht="15.75" customHeight="1" x14ac:dyDescent="0.25">
      <c r="A54" s="37">
        <f t="shared" si="0"/>
        <v>53</v>
      </c>
      <c r="B54" s="19" t="s">
        <v>1441</v>
      </c>
      <c r="C54" s="19" t="s">
        <v>1442</v>
      </c>
      <c r="D54" s="19" t="s">
        <v>1443</v>
      </c>
      <c r="E54" s="19" t="s">
        <v>1461</v>
      </c>
      <c r="F54" s="20">
        <v>44817</v>
      </c>
      <c r="G54" s="20">
        <v>44817</v>
      </c>
      <c r="H54" s="21" t="s">
        <v>45</v>
      </c>
      <c r="I54" s="20">
        <v>44831</v>
      </c>
      <c r="J54" s="20"/>
    </row>
    <row r="55" spans="1:10" ht="15.75" customHeight="1" x14ac:dyDescent="0.25">
      <c r="A55" s="37">
        <f t="shared" si="0"/>
        <v>54</v>
      </c>
      <c r="B55" s="19" t="s">
        <v>1444</v>
      </c>
      <c r="C55" s="19" t="s">
        <v>1445</v>
      </c>
      <c r="D55" s="19" t="s">
        <v>1446</v>
      </c>
      <c r="E55" s="19" t="s">
        <v>1462</v>
      </c>
      <c r="F55" s="20">
        <v>44817</v>
      </c>
      <c r="G55" s="20">
        <v>44817</v>
      </c>
      <c r="H55" s="21" t="s">
        <v>45</v>
      </c>
      <c r="I55" s="20">
        <v>44833</v>
      </c>
      <c r="J55" s="52" t="s">
        <v>2089</v>
      </c>
    </row>
    <row r="56" spans="1:10" ht="15.75" customHeight="1" x14ac:dyDescent="0.25">
      <c r="A56" s="37">
        <f t="shared" si="0"/>
        <v>55</v>
      </c>
      <c r="B56" s="19" t="s">
        <v>1463</v>
      </c>
      <c r="C56" s="19" t="s">
        <v>1464</v>
      </c>
      <c r="D56" s="19" t="s">
        <v>1465</v>
      </c>
      <c r="E56" s="19" t="s">
        <v>1477</v>
      </c>
      <c r="F56" s="20">
        <v>44817</v>
      </c>
      <c r="G56" s="20">
        <v>44818</v>
      </c>
      <c r="H56" s="21" t="s">
        <v>45</v>
      </c>
      <c r="I56" s="20">
        <v>44831</v>
      </c>
      <c r="J56" s="20"/>
    </row>
    <row r="57" spans="1:10" ht="15.75" customHeight="1" x14ac:dyDescent="0.25">
      <c r="A57" s="37">
        <f t="shared" si="0"/>
        <v>56</v>
      </c>
      <c r="B57" s="19" t="s">
        <v>767</v>
      </c>
      <c r="C57" s="19" t="s">
        <v>1466</v>
      </c>
      <c r="D57" s="19" t="s">
        <v>1467</v>
      </c>
      <c r="E57" s="19" t="s">
        <v>1478</v>
      </c>
      <c r="F57" s="20">
        <v>44817</v>
      </c>
      <c r="G57" s="20">
        <v>44818</v>
      </c>
      <c r="H57" s="21" t="s">
        <v>38</v>
      </c>
      <c r="I57" s="20"/>
      <c r="J57" s="20"/>
    </row>
    <row r="58" spans="1:10" ht="15.75" customHeight="1" x14ac:dyDescent="0.25">
      <c r="A58" s="37">
        <f t="shared" si="0"/>
        <v>57</v>
      </c>
      <c r="B58" s="19" t="s">
        <v>1468</v>
      </c>
      <c r="C58" s="19" t="s">
        <v>1469</v>
      </c>
      <c r="D58" s="19" t="s">
        <v>1470</v>
      </c>
      <c r="E58" s="19" t="s">
        <v>1479</v>
      </c>
      <c r="F58" s="20">
        <v>44817</v>
      </c>
      <c r="G58" s="20">
        <v>44818</v>
      </c>
      <c r="H58" s="21" t="s">
        <v>38</v>
      </c>
      <c r="I58" s="20"/>
      <c r="J58" s="20"/>
    </row>
    <row r="59" spans="1:10" ht="15.75" customHeight="1" x14ac:dyDescent="0.25">
      <c r="A59" s="37">
        <f t="shared" si="0"/>
        <v>58</v>
      </c>
      <c r="B59" s="19" t="s">
        <v>1471</v>
      </c>
      <c r="C59" s="19" t="s">
        <v>1472</v>
      </c>
      <c r="D59" s="19" t="s">
        <v>1473</v>
      </c>
      <c r="E59" s="19" t="s">
        <v>1480</v>
      </c>
      <c r="F59" s="20">
        <v>44818</v>
      </c>
      <c r="G59" s="20">
        <v>44818</v>
      </c>
      <c r="H59" s="21" t="s">
        <v>45</v>
      </c>
      <c r="I59" s="20">
        <v>44827</v>
      </c>
      <c r="J59" s="20"/>
    </row>
    <row r="60" spans="1:10" ht="15.75" customHeight="1" x14ac:dyDescent="0.25">
      <c r="A60" s="37">
        <f t="shared" si="0"/>
        <v>59</v>
      </c>
      <c r="B60" s="19" t="s">
        <v>1474</v>
      </c>
      <c r="C60" s="19" t="s">
        <v>1475</v>
      </c>
      <c r="D60" s="19" t="s">
        <v>1476</v>
      </c>
      <c r="E60" s="19" t="s">
        <v>1481</v>
      </c>
      <c r="F60" s="20">
        <v>44818</v>
      </c>
      <c r="G60" s="20">
        <v>44818</v>
      </c>
      <c r="H60" s="21" t="s">
        <v>45</v>
      </c>
      <c r="I60" s="20">
        <v>44830</v>
      </c>
      <c r="J60" s="20"/>
    </row>
    <row r="61" spans="1:10" ht="15.75" customHeight="1" x14ac:dyDescent="0.25">
      <c r="A61" s="37">
        <f t="shared" si="0"/>
        <v>60</v>
      </c>
      <c r="B61" s="19" t="s">
        <v>1114</v>
      </c>
      <c r="C61" s="19" t="s">
        <v>1482</v>
      </c>
      <c r="D61" s="19" t="s">
        <v>1483</v>
      </c>
      <c r="E61" s="19" t="s">
        <v>1484</v>
      </c>
      <c r="F61" s="20">
        <v>44818</v>
      </c>
      <c r="G61" s="20">
        <v>44818</v>
      </c>
      <c r="H61" s="21" t="s">
        <v>45</v>
      </c>
      <c r="I61" s="20">
        <v>44837</v>
      </c>
      <c r="J61" s="20"/>
    </row>
    <row r="62" spans="1:10" ht="15.75" customHeight="1" x14ac:dyDescent="0.25">
      <c r="A62" s="37">
        <f t="shared" si="0"/>
        <v>61</v>
      </c>
      <c r="B62" s="19" t="s">
        <v>1496</v>
      </c>
      <c r="C62" s="19" t="s">
        <v>1497</v>
      </c>
      <c r="D62" s="19" t="s">
        <v>1498</v>
      </c>
      <c r="E62" s="19" t="s">
        <v>1536</v>
      </c>
      <c r="F62" s="20">
        <v>44818</v>
      </c>
      <c r="G62" s="20">
        <v>44819</v>
      </c>
      <c r="H62" s="21" t="s">
        <v>45</v>
      </c>
      <c r="I62" s="20">
        <v>44834</v>
      </c>
      <c r="J62" s="20"/>
    </row>
    <row r="63" spans="1:10" ht="15.75" customHeight="1" x14ac:dyDescent="0.25">
      <c r="A63" s="37">
        <f t="shared" si="0"/>
        <v>62</v>
      </c>
      <c r="B63" s="19" t="s">
        <v>1499</v>
      </c>
      <c r="C63" s="19" t="s">
        <v>1500</v>
      </c>
      <c r="D63" s="19" t="s">
        <v>1501</v>
      </c>
      <c r="E63" s="19" t="s">
        <v>1537</v>
      </c>
      <c r="F63" s="20">
        <v>44818</v>
      </c>
      <c r="G63" s="20">
        <v>44819</v>
      </c>
      <c r="H63" s="21" t="s">
        <v>45</v>
      </c>
      <c r="I63" s="20">
        <v>44832</v>
      </c>
      <c r="J63" s="20"/>
    </row>
    <row r="64" spans="1:10" ht="15.75" customHeight="1" x14ac:dyDescent="0.25">
      <c r="A64" s="37">
        <f t="shared" si="0"/>
        <v>63</v>
      </c>
      <c r="B64" s="19" t="s">
        <v>1502</v>
      </c>
      <c r="C64" s="19" t="s">
        <v>1503</v>
      </c>
      <c r="D64" s="19" t="s">
        <v>1504</v>
      </c>
      <c r="E64" s="19" t="s">
        <v>1538</v>
      </c>
      <c r="F64" s="20">
        <v>44818</v>
      </c>
      <c r="G64" s="20">
        <v>44819</v>
      </c>
      <c r="H64" s="21" t="s">
        <v>38</v>
      </c>
      <c r="I64" s="20"/>
      <c r="J64" s="20"/>
    </row>
    <row r="65" spans="1:10" ht="15.75" customHeight="1" x14ac:dyDescent="0.25">
      <c r="A65" s="37">
        <f t="shared" si="0"/>
        <v>64</v>
      </c>
      <c r="B65" s="19" t="s">
        <v>428</v>
      </c>
      <c r="C65" s="19" t="s">
        <v>621</v>
      </c>
      <c r="D65" s="19" t="s">
        <v>622</v>
      </c>
      <c r="E65" s="19" t="s">
        <v>1539</v>
      </c>
      <c r="F65" s="20">
        <v>44818</v>
      </c>
      <c r="G65" s="20">
        <v>44819</v>
      </c>
      <c r="H65" s="21" t="s">
        <v>45</v>
      </c>
      <c r="I65" s="20">
        <v>44832</v>
      </c>
      <c r="J65" s="20"/>
    </row>
    <row r="66" spans="1:10" ht="15.75" customHeight="1" x14ac:dyDescent="0.25">
      <c r="A66" s="37">
        <f t="shared" ref="A66:A129" si="1">ROW(A65)</f>
        <v>65</v>
      </c>
      <c r="B66" s="19" t="s">
        <v>1505</v>
      </c>
      <c r="C66" s="19" t="s">
        <v>1506</v>
      </c>
      <c r="D66" s="19" t="s">
        <v>1507</v>
      </c>
      <c r="E66" s="19" t="s">
        <v>1540</v>
      </c>
      <c r="F66" s="20">
        <v>44819</v>
      </c>
      <c r="G66" s="20">
        <v>44819</v>
      </c>
      <c r="H66" s="21" t="s">
        <v>38</v>
      </c>
      <c r="I66" s="20"/>
      <c r="J66" s="20"/>
    </row>
    <row r="67" spans="1:10" ht="15.75" customHeight="1" x14ac:dyDescent="0.25">
      <c r="A67" s="37">
        <f t="shared" si="1"/>
        <v>66</v>
      </c>
      <c r="B67" s="19" t="s">
        <v>1508</v>
      </c>
      <c r="C67" s="19" t="s">
        <v>1509</v>
      </c>
      <c r="D67" s="19" t="s">
        <v>1510</v>
      </c>
      <c r="E67" s="19" t="s">
        <v>1541</v>
      </c>
      <c r="F67" s="20">
        <v>44819</v>
      </c>
      <c r="G67" s="20">
        <v>44819</v>
      </c>
      <c r="H67" s="21" t="s">
        <v>45</v>
      </c>
      <c r="I67" s="20">
        <v>44832</v>
      </c>
      <c r="J67" s="52" t="s">
        <v>2089</v>
      </c>
    </row>
    <row r="68" spans="1:10" ht="15.75" customHeight="1" x14ac:dyDescent="0.25">
      <c r="A68" s="37">
        <f t="shared" si="1"/>
        <v>67</v>
      </c>
      <c r="B68" s="19" t="s">
        <v>1505</v>
      </c>
      <c r="C68" s="19" t="s">
        <v>1511</v>
      </c>
      <c r="D68" s="19" t="s">
        <v>1512</v>
      </c>
      <c r="E68" s="19" t="s">
        <v>1542</v>
      </c>
      <c r="F68" s="20">
        <v>44819</v>
      </c>
      <c r="G68" s="20">
        <v>44819</v>
      </c>
      <c r="H68" s="21" t="s">
        <v>45</v>
      </c>
      <c r="I68" s="20">
        <v>44837</v>
      </c>
      <c r="J68" s="20"/>
    </row>
    <row r="69" spans="1:10" ht="15.75" customHeight="1" x14ac:dyDescent="0.25">
      <c r="A69" s="37">
        <f t="shared" si="1"/>
        <v>68</v>
      </c>
      <c r="B69" s="19" t="s">
        <v>1513</v>
      </c>
      <c r="C69" s="19" t="s">
        <v>1514</v>
      </c>
      <c r="D69" s="19" t="s">
        <v>1515</v>
      </c>
      <c r="E69" s="19" t="s">
        <v>1543</v>
      </c>
      <c r="F69" s="20">
        <v>44819</v>
      </c>
      <c r="G69" s="20">
        <v>44819</v>
      </c>
      <c r="H69" s="21" t="s">
        <v>45</v>
      </c>
      <c r="I69" s="20">
        <v>44832</v>
      </c>
      <c r="J69" s="20"/>
    </row>
    <row r="70" spans="1:10" ht="15.75" customHeight="1" x14ac:dyDescent="0.25">
      <c r="A70" s="37">
        <f t="shared" si="1"/>
        <v>69</v>
      </c>
      <c r="B70" s="19" t="s">
        <v>1516</v>
      </c>
      <c r="C70" s="19" t="s">
        <v>1517</v>
      </c>
      <c r="D70" s="19" t="s">
        <v>1518</v>
      </c>
      <c r="E70" s="19" t="s">
        <v>1544</v>
      </c>
      <c r="F70" s="20">
        <v>44819</v>
      </c>
      <c r="G70" s="20">
        <v>44819</v>
      </c>
      <c r="H70" s="21" t="s">
        <v>38</v>
      </c>
      <c r="I70" s="20"/>
      <c r="J70" s="20"/>
    </row>
    <row r="71" spans="1:10" ht="15.75" customHeight="1" x14ac:dyDescent="0.25">
      <c r="A71" s="37">
        <f t="shared" si="1"/>
        <v>70</v>
      </c>
      <c r="B71" s="19" t="s">
        <v>1519</v>
      </c>
      <c r="C71" s="19" t="s">
        <v>1520</v>
      </c>
      <c r="D71" s="19" t="s">
        <v>1521</v>
      </c>
      <c r="E71" s="19" t="s">
        <v>1545</v>
      </c>
      <c r="F71" s="20">
        <v>44819</v>
      </c>
      <c r="G71" s="20">
        <v>44819</v>
      </c>
      <c r="H71" s="21" t="s">
        <v>45</v>
      </c>
      <c r="I71" s="20">
        <v>44833</v>
      </c>
      <c r="J71" s="20"/>
    </row>
    <row r="72" spans="1:10" ht="15.75" customHeight="1" x14ac:dyDescent="0.25">
      <c r="A72" s="37">
        <f t="shared" si="1"/>
        <v>71</v>
      </c>
      <c r="B72" s="19" t="s">
        <v>921</v>
      </c>
      <c r="C72" s="19" t="s">
        <v>1522</v>
      </c>
      <c r="D72" s="19" t="s">
        <v>1523</v>
      </c>
      <c r="E72" s="19" t="s">
        <v>1545</v>
      </c>
      <c r="F72" s="20">
        <v>44819</v>
      </c>
      <c r="G72" s="20">
        <v>44819</v>
      </c>
      <c r="H72" s="21" t="s">
        <v>45</v>
      </c>
      <c r="I72" s="20">
        <v>44834</v>
      </c>
      <c r="J72" s="20"/>
    </row>
    <row r="73" spans="1:10" ht="15.75" customHeight="1" x14ac:dyDescent="0.25">
      <c r="A73" s="37">
        <f t="shared" si="1"/>
        <v>72</v>
      </c>
      <c r="B73" s="19" t="s">
        <v>1524</v>
      </c>
      <c r="C73" s="19" t="s">
        <v>1525</v>
      </c>
      <c r="D73" s="19" t="s">
        <v>1526</v>
      </c>
      <c r="E73" s="19" t="s">
        <v>1546</v>
      </c>
      <c r="F73" s="20">
        <v>44819</v>
      </c>
      <c r="G73" s="20">
        <v>44819</v>
      </c>
      <c r="H73" s="21" t="s">
        <v>45</v>
      </c>
      <c r="I73" s="20">
        <v>44830</v>
      </c>
      <c r="J73" s="20"/>
    </row>
    <row r="74" spans="1:10" ht="15.75" customHeight="1" x14ac:dyDescent="0.25">
      <c r="A74" s="37">
        <f t="shared" si="1"/>
        <v>73</v>
      </c>
      <c r="B74" s="19" t="s">
        <v>1527</v>
      </c>
      <c r="C74" s="19" t="s">
        <v>941</v>
      </c>
      <c r="D74" s="19" t="s">
        <v>1528</v>
      </c>
      <c r="E74" s="19" t="s">
        <v>1547</v>
      </c>
      <c r="F74" s="20">
        <v>44819</v>
      </c>
      <c r="G74" s="20">
        <v>44819</v>
      </c>
      <c r="H74" s="21" t="s">
        <v>45</v>
      </c>
      <c r="I74" s="20">
        <v>44834</v>
      </c>
      <c r="J74" s="20"/>
    </row>
    <row r="75" spans="1:10" ht="15.75" customHeight="1" x14ac:dyDescent="0.25">
      <c r="A75" s="37">
        <f t="shared" si="1"/>
        <v>74</v>
      </c>
      <c r="B75" s="19" t="s">
        <v>1529</v>
      </c>
      <c r="C75" s="19" t="s">
        <v>1530</v>
      </c>
      <c r="D75" s="19" t="s">
        <v>1531</v>
      </c>
      <c r="E75" s="19" t="s">
        <v>1548</v>
      </c>
      <c r="F75" s="20">
        <v>44819</v>
      </c>
      <c r="G75" s="20">
        <v>44819</v>
      </c>
      <c r="H75" s="21" t="s">
        <v>38</v>
      </c>
      <c r="I75" s="20"/>
      <c r="J75" s="20"/>
    </row>
    <row r="76" spans="1:10" ht="15.75" customHeight="1" x14ac:dyDescent="0.25">
      <c r="A76" s="37">
        <f t="shared" si="1"/>
        <v>75</v>
      </c>
      <c r="B76" s="19" t="s">
        <v>1532</v>
      </c>
      <c r="C76" s="19" t="s">
        <v>1506</v>
      </c>
      <c r="D76" s="19" t="s">
        <v>1507</v>
      </c>
      <c r="E76" s="19" t="s">
        <v>1549</v>
      </c>
      <c r="F76" s="20">
        <v>44819</v>
      </c>
      <c r="G76" s="20">
        <v>44819</v>
      </c>
      <c r="H76" s="21" t="s">
        <v>45</v>
      </c>
      <c r="I76" s="20">
        <v>44831</v>
      </c>
      <c r="J76" s="20"/>
    </row>
    <row r="77" spans="1:10" ht="15.75" customHeight="1" x14ac:dyDescent="0.25">
      <c r="A77" s="37">
        <f t="shared" si="1"/>
        <v>76</v>
      </c>
      <c r="B77" s="19" t="s">
        <v>1533</v>
      </c>
      <c r="C77" s="19" t="s">
        <v>1534</v>
      </c>
      <c r="D77" s="19" t="s">
        <v>1535</v>
      </c>
      <c r="E77" s="19" t="s">
        <v>1550</v>
      </c>
      <c r="F77" s="20">
        <v>44819</v>
      </c>
      <c r="G77" s="20">
        <v>44819</v>
      </c>
      <c r="H77" s="21" t="s">
        <v>45</v>
      </c>
      <c r="I77" s="20">
        <v>44832</v>
      </c>
      <c r="J77" s="20"/>
    </row>
    <row r="78" spans="1:10" ht="15.75" customHeight="1" x14ac:dyDescent="0.25">
      <c r="A78" s="37">
        <f t="shared" si="1"/>
        <v>77</v>
      </c>
      <c r="B78" s="19" t="s">
        <v>1551</v>
      </c>
      <c r="C78" s="19" t="s">
        <v>1534</v>
      </c>
      <c r="D78" s="19" t="s">
        <v>1552</v>
      </c>
      <c r="E78" s="19" t="s">
        <v>1567</v>
      </c>
      <c r="F78" s="20">
        <v>44819</v>
      </c>
      <c r="G78" s="20">
        <v>44820</v>
      </c>
      <c r="H78" s="21" t="s">
        <v>45</v>
      </c>
      <c r="I78" s="20">
        <v>44833</v>
      </c>
      <c r="J78" s="52"/>
    </row>
    <row r="79" spans="1:10" ht="15.75" customHeight="1" x14ac:dyDescent="0.25">
      <c r="A79" s="37">
        <f t="shared" si="1"/>
        <v>78</v>
      </c>
      <c r="B79" s="19" t="s">
        <v>1553</v>
      </c>
      <c r="C79" s="19" t="s">
        <v>1554</v>
      </c>
      <c r="D79" s="19" t="s">
        <v>1555</v>
      </c>
      <c r="E79" s="19" t="s">
        <v>1568</v>
      </c>
      <c r="F79" s="20">
        <v>44819</v>
      </c>
      <c r="G79" s="20">
        <v>44820</v>
      </c>
      <c r="H79" s="21" t="s">
        <v>45</v>
      </c>
      <c r="I79" s="20">
        <v>44834</v>
      </c>
      <c r="J79" s="20"/>
    </row>
    <row r="80" spans="1:10" ht="15.75" customHeight="1" x14ac:dyDescent="0.25">
      <c r="A80" s="37">
        <f t="shared" si="1"/>
        <v>79</v>
      </c>
      <c r="B80" s="19" t="s">
        <v>1556</v>
      </c>
      <c r="C80" s="19" t="s">
        <v>1557</v>
      </c>
      <c r="D80" s="19" t="s">
        <v>1558</v>
      </c>
      <c r="E80" s="19" t="s">
        <v>1569</v>
      </c>
      <c r="F80" s="20">
        <v>44819</v>
      </c>
      <c r="G80" s="20">
        <v>44820</v>
      </c>
      <c r="H80" s="21" t="s">
        <v>45</v>
      </c>
      <c r="I80" s="20">
        <v>44830</v>
      </c>
      <c r="J80" s="20"/>
    </row>
    <row r="81" spans="1:10" ht="15.75" customHeight="1" x14ac:dyDescent="0.25">
      <c r="A81" s="37">
        <f t="shared" si="1"/>
        <v>80</v>
      </c>
      <c r="B81" s="19" t="s">
        <v>1559</v>
      </c>
      <c r="C81" s="19" t="s">
        <v>1560</v>
      </c>
      <c r="D81" s="19" t="s">
        <v>1561</v>
      </c>
      <c r="E81" s="19" t="s">
        <v>1570</v>
      </c>
      <c r="F81" s="20">
        <v>44819</v>
      </c>
      <c r="G81" s="20">
        <v>44820</v>
      </c>
      <c r="H81" s="21" t="s">
        <v>45</v>
      </c>
      <c r="I81" s="20">
        <v>44834</v>
      </c>
      <c r="J81" s="20"/>
    </row>
    <row r="82" spans="1:10" ht="15.75" customHeight="1" x14ac:dyDescent="0.25">
      <c r="A82" s="37">
        <f t="shared" si="1"/>
        <v>81</v>
      </c>
      <c r="B82" s="19" t="s">
        <v>1562</v>
      </c>
      <c r="C82" s="19" t="s">
        <v>1563</v>
      </c>
      <c r="D82" s="19" t="s">
        <v>1564</v>
      </c>
      <c r="E82" s="19" t="s">
        <v>1571</v>
      </c>
      <c r="F82" s="20">
        <v>44820</v>
      </c>
      <c r="G82" s="20">
        <v>44820</v>
      </c>
      <c r="H82" s="21" t="s">
        <v>45</v>
      </c>
      <c r="I82" s="20">
        <v>44830</v>
      </c>
      <c r="J82" s="20"/>
    </row>
    <row r="83" spans="1:10" ht="15.75" customHeight="1" x14ac:dyDescent="0.25">
      <c r="A83" s="37">
        <f t="shared" si="1"/>
        <v>82</v>
      </c>
      <c r="B83" s="19" t="s">
        <v>849</v>
      </c>
      <c r="C83" s="19" t="s">
        <v>1565</v>
      </c>
      <c r="D83" s="19" t="s">
        <v>1566</v>
      </c>
      <c r="E83" s="19" t="s">
        <v>1572</v>
      </c>
      <c r="F83" s="20">
        <v>44820</v>
      </c>
      <c r="G83" s="20">
        <v>44820</v>
      </c>
      <c r="H83" s="21" t="s">
        <v>38</v>
      </c>
      <c r="I83" s="20"/>
      <c r="J83" s="20"/>
    </row>
    <row r="84" spans="1:10" ht="15.75" customHeight="1" x14ac:dyDescent="0.25">
      <c r="A84" s="37">
        <f t="shared" si="1"/>
        <v>83</v>
      </c>
      <c r="B84" s="19" t="s">
        <v>1573</v>
      </c>
      <c r="C84" s="19" t="s">
        <v>1574</v>
      </c>
      <c r="D84" s="19" t="s">
        <v>1575</v>
      </c>
      <c r="E84" s="19" t="s">
        <v>1623</v>
      </c>
      <c r="F84" s="20">
        <v>44820</v>
      </c>
      <c r="G84" s="20">
        <v>44823</v>
      </c>
      <c r="H84" s="21" t="s">
        <v>45</v>
      </c>
      <c r="I84" s="20">
        <v>44827</v>
      </c>
      <c r="J84" s="20"/>
    </row>
    <row r="85" spans="1:10" ht="15.75" customHeight="1" x14ac:dyDescent="0.25">
      <c r="A85" s="37">
        <f t="shared" si="1"/>
        <v>84</v>
      </c>
      <c r="B85" s="19" t="s">
        <v>1576</v>
      </c>
      <c r="C85" s="19" t="s">
        <v>1577</v>
      </c>
      <c r="D85" s="19" t="s">
        <v>1578</v>
      </c>
      <c r="E85" s="19" t="s">
        <v>1624</v>
      </c>
      <c r="F85" s="20">
        <v>44820</v>
      </c>
      <c r="G85" s="20">
        <v>44823</v>
      </c>
      <c r="H85" s="21" t="s">
        <v>45</v>
      </c>
      <c r="I85" s="20">
        <v>44837</v>
      </c>
      <c r="J85" s="20"/>
    </row>
    <row r="86" spans="1:10" ht="15.75" customHeight="1" x14ac:dyDescent="0.25">
      <c r="A86" s="37">
        <f t="shared" si="1"/>
        <v>85</v>
      </c>
      <c r="B86" s="19" t="s">
        <v>1110</v>
      </c>
      <c r="C86" s="19" t="s">
        <v>1579</v>
      </c>
      <c r="D86" s="19" t="s">
        <v>1580</v>
      </c>
      <c r="E86" s="19" t="s">
        <v>1625</v>
      </c>
      <c r="F86" s="20">
        <v>44820</v>
      </c>
      <c r="G86" s="20">
        <v>44823</v>
      </c>
      <c r="H86" s="21" t="s">
        <v>45</v>
      </c>
      <c r="I86" s="20">
        <v>44834</v>
      </c>
      <c r="J86" s="20"/>
    </row>
    <row r="87" spans="1:10" ht="15.75" customHeight="1" x14ac:dyDescent="0.25">
      <c r="A87" s="37">
        <f t="shared" si="1"/>
        <v>86</v>
      </c>
      <c r="B87" s="19" t="s">
        <v>846</v>
      </c>
      <c r="C87" s="19" t="s">
        <v>83</v>
      </c>
      <c r="D87" s="19" t="s">
        <v>847</v>
      </c>
      <c r="E87" s="19" t="s">
        <v>1626</v>
      </c>
      <c r="F87" s="20">
        <v>44820</v>
      </c>
      <c r="G87" s="20">
        <v>44823</v>
      </c>
      <c r="H87" s="21" t="s">
        <v>45</v>
      </c>
      <c r="I87" s="20">
        <v>44837</v>
      </c>
      <c r="J87" s="52" t="s">
        <v>2089</v>
      </c>
    </row>
    <row r="88" spans="1:10" ht="15.75" customHeight="1" x14ac:dyDescent="0.25">
      <c r="A88" s="37">
        <f t="shared" si="1"/>
        <v>87</v>
      </c>
      <c r="B88" s="19" t="s">
        <v>1581</v>
      </c>
      <c r="C88" s="19" t="s">
        <v>1582</v>
      </c>
      <c r="D88" s="19" t="s">
        <v>1583</v>
      </c>
      <c r="E88" s="19" t="s">
        <v>1627</v>
      </c>
      <c r="F88" s="20">
        <v>44820</v>
      </c>
      <c r="G88" s="20">
        <v>44823</v>
      </c>
      <c r="H88" s="21" t="s">
        <v>45</v>
      </c>
      <c r="I88" s="20">
        <v>44834</v>
      </c>
      <c r="J88" s="20"/>
    </row>
    <row r="89" spans="1:10" ht="15.75" customHeight="1" x14ac:dyDescent="0.25">
      <c r="A89" s="37">
        <f t="shared" si="1"/>
        <v>88</v>
      </c>
      <c r="B89" s="19" t="s">
        <v>865</v>
      </c>
      <c r="C89" s="19" t="s">
        <v>1584</v>
      </c>
      <c r="D89" s="19" t="s">
        <v>1585</v>
      </c>
      <c r="E89" s="19" t="s">
        <v>1628</v>
      </c>
      <c r="F89" s="20">
        <v>44821</v>
      </c>
      <c r="G89" s="20">
        <v>44823</v>
      </c>
      <c r="H89" s="21" t="s">
        <v>45</v>
      </c>
      <c r="I89" s="20">
        <v>44837</v>
      </c>
      <c r="J89" s="20"/>
    </row>
    <row r="90" spans="1:10" ht="15.75" customHeight="1" x14ac:dyDescent="0.25">
      <c r="A90" s="37">
        <f t="shared" si="1"/>
        <v>89</v>
      </c>
      <c r="B90" s="19" t="s">
        <v>1586</v>
      </c>
      <c r="C90" s="19" t="s">
        <v>1587</v>
      </c>
      <c r="D90" s="19" t="s">
        <v>1588</v>
      </c>
      <c r="E90" s="19" t="s">
        <v>1629</v>
      </c>
      <c r="F90" s="20">
        <v>44823</v>
      </c>
      <c r="G90" s="20">
        <v>44823</v>
      </c>
      <c r="H90" s="21" t="s">
        <v>45</v>
      </c>
      <c r="I90" s="20">
        <v>44836</v>
      </c>
      <c r="J90" s="20"/>
    </row>
    <row r="91" spans="1:10" ht="15.75" customHeight="1" x14ac:dyDescent="0.25">
      <c r="A91" s="37">
        <f t="shared" si="1"/>
        <v>90</v>
      </c>
      <c r="B91" s="19" t="s">
        <v>1527</v>
      </c>
      <c r="C91" s="19" t="s">
        <v>1589</v>
      </c>
      <c r="D91" s="19" t="s">
        <v>1590</v>
      </c>
      <c r="E91" s="19" t="s">
        <v>1630</v>
      </c>
      <c r="F91" s="20">
        <v>44823</v>
      </c>
      <c r="G91" s="20">
        <v>44823</v>
      </c>
      <c r="H91" s="21" t="s">
        <v>45</v>
      </c>
      <c r="I91" s="20">
        <v>44833</v>
      </c>
      <c r="J91" s="20"/>
    </row>
    <row r="92" spans="1:10" ht="15.75" customHeight="1" x14ac:dyDescent="0.25">
      <c r="A92" s="37">
        <f t="shared" si="1"/>
        <v>91</v>
      </c>
      <c r="B92" s="19" t="s">
        <v>1591</v>
      </c>
      <c r="C92" s="19" t="s">
        <v>1592</v>
      </c>
      <c r="D92" s="19" t="s">
        <v>1593</v>
      </c>
      <c r="E92" s="19" t="s">
        <v>1631</v>
      </c>
      <c r="F92" s="20">
        <v>44823</v>
      </c>
      <c r="G92" s="20">
        <v>44823</v>
      </c>
      <c r="H92" s="21" t="s">
        <v>45</v>
      </c>
      <c r="I92" s="20">
        <v>44834</v>
      </c>
      <c r="J92" s="52" t="s">
        <v>2089</v>
      </c>
    </row>
    <row r="93" spans="1:10" ht="15.75" customHeight="1" x14ac:dyDescent="0.25">
      <c r="A93" s="37">
        <f t="shared" si="1"/>
        <v>92</v>
      </c>
      <c r="B93" s="19" t="s">
        <v>1594</v>
      </c>
      <c r="C93" s="19" t="s">
        <v>1554</v>
      </c>
      <c r="D93" s="19" t="s">
        <v>1555</v>
      </c>
      <c r="E93" s="19" t="s">
        <v>1632</v>
      </c>
      <c r="F93" s="20">
        <v>44823</v>
      </c>
      <c r="G93" s="20">
        <v>44823</v>
      </c>
      <c r="H93" s="21" t="s">
        <v>38</v>
      </c>
      <c r="I93" s="20"/>
      <c r="J93" s="20"/>
    </row>
    <row r="94" spans="1:10" ht="15.75" customHeight="1" x14ac:dyDescent="0.25">
      <c r="A94" s="37">
        <f t="shared" si="1"/>
        <v>93</v>
      </c>
      <c r="B94" s="19" t="s">
        <v>1595</v>
      </c>
      <c r="C94" s="19" t="s">
        <v>1596</v>
      </c>
      <c r="D94" s="19" t="s">
        <v>1597</v>
      </c>
      <c r="E94" s="19" t="s">
        <v>1633</v>
      </c>
      <c r="F94" s="20">
        <v>44823</v>
      </c>
      <c r="G94" s="20">
        <v>44823</v>
      </c>
      <c r="H94" s="21" t="s">
        <v>45</v>
      </c>
      <c r="I94" s="20">
        <v>44830</v>
      </c>
      <c r="J94" s="20"/>
    </row>
    <row r="95" spans="1:10" ht="15.75" customHeight="1" x14ac:dyDescent="0.25">
      <c r="A95" s="37">
        <f t="shared" si="1"/>
        <v>94</v>
      </c>
      <c r="B95" s="19" t="s">
        <v>1598</v>
      </c>
      <c r="C95" s="19" t="s">
        <v>1599</v>
      </c>
      <c r="D95" s="19" t="s">
        <v>1600</v>
      </c>
      <c r="E95" s="19" t="s">
        <v>1634</v>
      </c>
      <c r="F95" s="20">
        <v>44823</v>
      </c>
      <c r="G95" s="20">
        <v>44823</v>
      </c>
      <c r="H95" s="21" t="s">
        <v>45</v>
      </c>
      <c r="I95" s="20">
        <v>44831</v>
      </c>
      <c r="J95" s="20"/>
    </row>
    <row r="96" spans="1:10" ht="15.75" customHeight="1" x14ac:dyDescent="0.25">
      <c r="A96" s="37">
        <f t="shared" si="1"/>
        <v>95</v>
      </c>
      <c r="B96" s="19" t="s">
        <v>812</v>
      </c>
      <c r="C96" s="19" t="s">
        <v>1601</v>
      </c>
      <c r="D96" s="19" t="s">
        <v>1602</v>
      </c>
      <c r="E96" s="19" t="s">
        <v>1635</v>
      </c>
      <c r="F96" s="20">
        <v>44823</v>
      </c>
      <c r="G96" s="20">
        <v>44823</v>
      </c>
      <c r="H96" s="21" t="s">
        <v>38</v>
      </c>
      <c r="I96" s="20"/>
      <c r="J96" s="20"/>
    </row>
    <row r="97" spans="1:10" ht="15.75" customHeight="1" x14ac:dyDescent="0.25">
      <c r="A97" s="37">
        <f t="shared" si="1"/>
        <v>96</v>
      </c>
      <c r="B97" s="19" t="s">
        <v>1603</v>
      </c>
      <c r="C97" s="19" t="s">
        <v>1604</v>
      </c>
      <c r="D97" s="19" t="s">
        <v>1605</v>
      </c>
      <c r="E97" s="19" t="s">
        <v>1636</v>
      </c>
      <c r="F97" s="20">
        <v>44823</v>
      </c>
      <c r="G97" s="20">
        <v>44823</v>
      </c>
      <c r="H97" s="21" t="s">
        <v>45</v>
      </c>
      <c r="I97" s="20">
        <v>44831</v>
      </c>
      <c r="J97" s="20"/>
    </row>
    <row r="98" spans="1:10" ht="15.75" customHeight="1" x14ac:dyDescent="0.25">
      <c r="A98" s="37">
        <f t="shared" si="1"/>
        <v>97</v>
      </c>
      <c r="B98" s="19" t="s">
        <v>423</v>
      </c>
      <c r="C98" s="19" t="s">
        <v>1606</v>
      </c>
      <c r="D98" s="19" t="s">
        <v>1607</v>
      </c>
      <c r="E98" s="19" t="s">
        <v>1637</v>
      </c>
      <c r="F98" s="20">
        <v>44823</v>
      </c>
      <c r="G98" s="20">
        <v>44823</v>
      </c>
      <c r="H98" s="21" t="s">
        <v>45</v>
      </c>
      <c r="I98" s="20">
        <v>44827</v>
      </c>
      <c r="J98" s="20"/>
    </row>
    <row r="99" spans="1:10" ht="15.75" customHeight="1" x14ac:dyDescent="0.25">
      <c r="A99" s="37">
        <f t="shared" si="1"/>
        <v>98</v>
      </c>
      <c r="B99" s="19" t="s">
        <v>1608</v>
      </c>
      <c r="C99" s="19" t="s">
        <v>1609</v>
      </c>
      <c r="D99" s="19" t="s">
        <v>1610</v>
      </c>
      <c r="E99" s="19" t="s">
        <v>1638</v>
      </c>
      <c r="F99" s="20">
        <v>44823</v>
      </c>
      <c r="G99" s="20">
        <v>44823</v>
      </c>
      <c r="H99" s="21" t="s">
        <v>45</v>
      </c>
      <c r="I99" s="20">
        <v>44830</v>
      </c>
      <c r="J99" s="20"/>
    </row>
    <row r="100" spans="1:10" ht="15.75" customHeight="1" x14ac:dyDescent="0.25">
      <c r="A100" s="37">
        <f t="shared" si="1"/>
        <v>99</v>
      </c>
      <c r="B100" s="19" t="s">
        <v>1611</v>
      </c>
      <c r="C100" s="19" t="s">
        <v>1612</v>
      </c>
      <c r="D100" s="19" t="s">
        <v>1613</v>
      </c>
      <c r="E100" s="19" t="s">
        <v>1639</v>
      </c>
      <c r="F100" s="20">
        <v>44823</v>
      </c>
      <c r="G100" s="20">
        <v>44823</v>
      </c>
      <c r="H100" s="21" t="s">
        <v>45</v>
      </c>
      <c r="I100" s="20">
        <v>44834</v>
      </c>
      <c r="J100" s="20"/>
    </row>
    <row r="101" spans="1:10" ht="15.75" customHeight="1" x14ac:dyDescent="0.25">
      <c r="A101" s="37">
        <f t="shared" si="1"/>
        <v>100</v>
      </c>
      <c r="B101" s="19" t="s">
        <v>1614</v>
      </c>
      <c r="C101" s="19" t="s">
        <v>1615</v>
      </c>
      <c r="D101" s="19" t="s">
        <v>1616</v>
      </c>
      <c r="E101" s="19" t="s">
        <v>1640</v>
      </c>
      <c r="F101" s="20">
        <v>44823</v>
      </c>
      <c r="G101" s="20">
        <v>44823</v>
      </c>
      <c r="H101" s="21" t="s">
        <v>45</v>
      </c>
      <c r="I101" s="20">
        <v>44831</v>
      </c>
      <c r="J101" s="20"/>
    </row>
    <row r="102" spans="1:10" ht="15.75" customHeight="1" x14ac:dyDescent="0.25">
      <c r="A102" s="37">
        <f t="shared" si="1"/>
        <v>101</v>
      </c>
      <c r="B102" s="19" t="s">
        <v>1617</v>
      </c>
      <c r="C102" s="19" t="s">
        <v>1618</v>
      </c>
      <c r="D102" s="19" t="s">
        <v>1619</v>
      </c>
      <c r="E102" s="19" t="s">
        <v>1641</v>
      </c>
      <c r="F102" s="20">
        <v>44823</v>
      </c>
      <c r="G102" s="20">
        <v>44823</v>
      </c>
      <c r="H102" s="21" t="s">
        <v>45</v>
      </c>
      <c r="I102" s="20">
        <v>44835</v>
      </c>
      <c r="J102" s="20"/>
    </row>
    <row r="103" spans="1:10" ht="15.75" customHeight="1" x14ac:dyDescent="0.25">
      <c r="A103" s="37">
        <f t="shared" si="1"/>
        <v>102</v>
      </c>
      <c r="B103" s="19" t="s">
        <v>1620</v>
      </c>
      <c r="C103" s="19" t="s">
        <v>1621</v>
      </c>
      <c r="D103" s="19" t="s">
        <v>1622</v>
      </c>
      <c r="E103" s="19" t="s">
        <v>1642</v>
      </c>
      <c r="F103" s="20">
        <v>44823</v>
      </c>
      <c r="G103" s="20">
        <v>44823</v>
      </c>
      <c r="H103" s="21" t="s">
        <v>38</v>
      </c>
      <c r="I103" s="20"/>
      <c r="J103" s="20"/>
    </row>
    <row r="104" spans="1:10" ht="15.75" customHeight="1" x14ac:dyDescent="0.25">
      <c r="A104" s="37">
        <f t="shared" si="1"/>
        <v>103</v>
      </c>
      <c r="B104" s="19" t="s">
        <v>1651</v>
      </c>
      <c r="C104" s="19" t="s">
        <v>1652</v>
      </c>
      <c r="D104" s="19" t="s">
        <v>1653</v>
      </c>
      <c r="E104" s="19" t="s">
        <v>1725</v>
      </c>
      <c r="F104" s="20">
        <v>44823</v>
      </c>
      <c r="G104" s="20">
        <v>44824</v>
      </c>
      <c r="H104" s="21" t="s">
        <v>45</v>
      </c>
      <c r="I104" s="20">
        <v>44837</v>
      </c>
      <c r="J104" s="20"/>
    </row>
    <row r="105" spans="1:10" ht="15.75" customHeight="1" x14ac:dyDescent="0.25">
      <c r="A105" s="37">
        <f t="shared" si="1"/>
        <v>104</v>
      </c>
      <c r="B105" s="19" t="s">
        <v>1654</v>
      </c>
      <c r="C105" s="19" t="s">
        <v>1655</v>
      </c>
      <c r="D105" s="19" t="s">
        <v>1656</v>
      </c>
      <c r="E105" s="19" t="s">
        <v>1726</v>
      </c>
      <c r="F105" s="20">
        <v>44823</v>
      </c>
      <c r="G105" s="20">
        <v>44824</v>
      </c>
      <c r="H105" s="21" t="s">
        <v>38</v>
      </c>
      <c r="I105" s="20"/>
      <c r="J105" s="20"/>
    </row>
    <row r="106" spans="1:10" ht="15.75" customHeight="1" x14ac:dyDescent="0.25">
      <c r="A106" s="37">
        <f t="shared" si="1"/>
        <v>105</v>
      </c>
      <c r="B106" s="19" t="s">
        <v>1657</v>
      </c>
      <c r="C106" s="19" t="s">
        <v>1658</v>
      </c>
      <c r="D106" s="19" t="s">
        <v>1659</v>
      </c>
      <c r="E106" s="19" t="s">
        <v>1727</v>
      </c>
      <c r="F106" s="20">
        <v>44823</v>
      </c>
      <c r="G106" s="20">
        <v>44824</v>
      </c>
      <c r="H106" s="21" t="s">
        <v>45</v>
      </c>
      <c r="I106" s="20">
        <v>44830</v>
      </c>
      <c r="J106" s="20"/>
    </row>
    <row r="107" spans="1:10" ht="15.75" customHeight="1" x14ac:dyDescent="0.25">
      <c r="A107" s="37">
        <f t="shared" si="1"/>
        <v>106</v>
      </c>
      <c r="B107" s="19" t="s">
        <v>1660</v>
      </c>
      <c r="C107" s="19" t="s">
        <v>1661</v>
      </c>
      <c r="D107" s="19" t="s">
        <v>1662</v>
      </c>
      <c r="E107" s="19" t="s">
        <v>1728</v>
      </c>
      <c r="F107" s="20">
        <v>44823</v>
      </c>
      <c r="G107" s="20">
        <v>44824</v>
      </c>
      <c r="H107" s="21" t="s">
        <v>45</v>
      </c>
      <c r="I107" s="20">
        <v>44836</v>
      </c>
      <c r="J107" s="20"/>
    </row>
    <row r="108" spans="1:10" ht="15.75" customHeight="1" x14ac:dyDescent="0.25">
      <c r="A108" s="37">
        <f t="shared" si="1"/>
        <v>107</v>
      </c>
      <c r="B108" s="19" t="s">
        <v>1663</v>
      </c>
      <c r="C108" s="19" t="s">
        <v>1664</v>
      </c>
      <c r="D108" s="19" t="s">
        <v>1665</v>
      </c>
      <c r="E108" s="19" t="s">
        <v>1729</v>
      </c>
      <c r="F108" s="20">
        <v>44823</v>
      </c>
      <c r="G108" s="20">
        <v>44824</v>
      </c>
      <c r="H108" s="21" t="s">
        <v>45</v>
      </c>
      <c r="I108" s="20">
        <v>44836</v>
      </c>
      <c r="J108" s="20"/>
    </row>
    <row r="109" spans="1:10" ht="15.75" customHeight="1" x14ac:dyDescent="0.25">
      <c r="A109" s="37">
        <f t="shared" si="1"/>
        <v>108</v>
      </c>
      <c r="B109" s="19" t="s">
        <v>1666</v>
      </c>
      <c r="C109" s="19" t="s">
        <v>1667</v>
      </c>
      <c r="D109" s="19" t="s">
        <v>1668</v>
      </c>
      <c r="E109" s="19" t="s">
        <v>1730</v>
      </c>
      <c r="F109" s="20">
        <v>44823</v>
      </c>
      <c r="G109" s="20">
        <v>44824</v>
      </c>
      <c r="H109" s="21" t="s">
        <v>45</v>
      </c>
      <c r="I109" s="20">
        <v>44837</v>
      </c>
      <c r="J109" s="20"/>
    </row>
    <row r="110" spans="1:10" ht="15.75" customHeight="1" x14ac:dyDescent="0.25">
      <c r="A110" s="37">
        <f t="shared" si="1"/>
        <v>109</v>
      </c>
      <c r="B110" s="19" t="s">
        <v>1669</v>
      </c>
      <c r="C110" s="19" t="s">
        <v>850</v>
      </c>
      <c r="D110" s="19" t="s">
        <v>1670</v>
      </c>
      <c r="E110" s="19" t="s">
        <v>1731</v>
      </c>
      <c r="F110" s="20">
        <v>44823</v>
      </c>
      <c r="G110" s="20">
        <v>44824</v>
      </c>
      <c r="H110" s="21" t="s">
        <v>45</v>
      </c>
      <c r="I110" s="20">
        <v>44831</v>
      </c>
      <c r="J110" s="20"/>
    </row>
    <row r="111" spans="1:10" ht="15.75" customHeight="1" x14ac:dyDescent="0.25">
      <c r="A111" s="37">
        <f t="shared" si="1"/>
        <v>110</v>
      </c>
      <c r="B111" s="19" t="s">
        <v>1671</v>
      </c>
      <c r="C111" s="19" t="s">
        <v>1672</v>
      </c>
      <c r="D111" s="19" t="s">
        <v>1673</v>
      </c>
      <c r="E111" s="19" t="s">
        <v>1732</v>
      </c>
      <c r="F111" s="20">
        <v>44823</v>
      </c>
      <c r="G111" s="20">
        <v>44824</v>
      </c>
      <c r="H111" s="21" t="s">
        <v>45</v>
      </c>
      <c r="I111" s="20">
        <v>44831</v>
      </c>
      <c r="J111" s="20"/>
    </row>
    <row r="112" spans="1:10" ht="15.75" customHeight="1" x14ac:dyDescent="0.25">
      <c r="A112" s="37">
        <f t="shared" si="1"/>
        <v>111</v>
      </c>
      <c r="B112" s="19" t="s">
        <v>1674</v>
      </c>
      <c r="C112" s="19" t="s">
        <v>1675</v>
      </c>
      <c r="D112" s="19" t="s">
        <v>1676</v>
      </c>
      <c r="E112" s="19" t="s">
        <v>1733</v>
      </c>
      <c r="F112" s="20">
        <v>44823</v>
      </c>
      <c r="G112" s="20">
        <v>44824</v>
      </c>
      <c r="H112" s="21" t="s">
        <v>45</v>
      </c>
      <c r="I112" s="20">
        <v>44837</v>
      </c>
      <c r="J112" s="20"/>
    </row>
    <row r="113" spans="1:10" ht="15.75" customHeight="1" x14ac:dyDescent="0.25">
      <c r="A113" s="37">
        <f t="shared" si="1"/>
        <v>112</v>
      </c>
      <c r="B113" s="19" t="s">
        <v>1677</v>
      </c>
      <c r="C113" s="19" t="s">
        <v>1678</v>
      </c>
      <c r="D113" s="19" t="s">
        <v>1679</v>
      </c>
      <c r="E113" s="19" t="s">
        <v>1734</v>
      </c>
      <c r="F113" s="20">
        <v>44823</v>
      </c>
      <c r="G113" s="20">
        <v>44824</v>
      </c>
      <c r="H113" s="21" t="s">
        <v>45</v>
      </c>
      <c r="I113" s="20">
        <v>44837</v>
      </c>
      <c r="J113" s="20"/>
    </row>
    <row r="114" spans="1:10" ht="15.75" customHeight="1" x14ac:dyDescent="0.25">
      <c r="A114" s="37">
        <f t="shared" si="1"/>
        <v>113</v>
      </c>
      <c r="B114" s="19" t="s">
        <v>1657</v>
      </c>
      <c r="C114" s="19" t="s">
        <v>1658</v>
      </c>
      <c r="D114" s="19" t="s">
        <v>1659</v>
      </c>
      <c r="E114" s="19" t="s">
        <v>1735</v>
      </c>
      <c r="F114" s="20">
        <v>44823</v>
      </c>
      <c r="G114" s="20">
        <v>44824</v>
      </c>
      <c r="H114" s="21" t="s">
        <v>38</v>
      </c>
      <c r="I114" s="20"/>
      <c r="J114" s="20"/>
    </row>
    <row r="115" spans="1:10" ht="15.75" customHeight="1" x14ac:dyDescent="0.25">
      <c r="A115" s="37">
        <f t="shared" si="1"/>
        <v>114</v>
      </c>
      <c r="B115" s="19" t="s">
        <v>1680</v>
      </c>
      <c r="C115" s="19" t="s">
        <v>1681</v>
      </c>
      <c r="D115" s="19" t="s">
        <v>1682</v>
      </c>
      <c r="E115" s="19" t="s">
        <v>1736</v>
      </c>
      <c r="F115" s="20">
        <v>44823</v>
      </c>
      <c r="G115" s="20">
        <v>44824</v>
      </c>
      <c r="H115" s="21" t="s">
        <v>45</v>
      </c>
      <c r="I115" s="51">
        <v>44831</v>
      </c>
      <c r="J115" s="52" t="s">
        <v>2089</v>
      </c>
    </row>
    <row r="116" spans="1:10" ht="15.75" customHeight="1" x14ac:dyDescent="0.25">
      <c r="A116" s="37">
        <f t="shared" si="1"/>
        <v>115</v>
      </c>
      <c r="B116" s="19" t="s">
        <v>1683</v>
      </c>
      <c r="C116" s="19" t="s">
        <v>1684</v>
      </c>
      <c r="D116" s="19" t="s">
        <v>1685</v>
      </c>
      <c r="E116" s="19" t="s">
        <v>1737</v>
      </c>
      <c r="F116" s="20">
        <v>44824</v>
      </c>
      <c r="G116" s="20">
        <v>44824</v>
      </c>
      <c r="H116" s="21" t="s">
        <v>45</v>
      </c>
      <c r="I116" s="20">
        <v>44831</v>
      </c>
      <c r="J116" s="20"/>
    </row>
    <row r="117" spans="1:10" ht="15.75" customHeight="1" x14ac:dyDescent="0.25">
      <c r="A117" s="37">
        <f t="shared" si="1"/>
        <v>116</v>
      </c>
      <c r="B117" s="19" t="s">
        <v>1686</v>
      </c>
      <c r="C117" s="19" t="s">
        <v>1687</v>
      </c>
      <c r="D117" s="19" t="s">
        <v>1688</v>
      </c>
      <c r="E117" s="19" t="s">
        <v>1738</v>
      </c>
      <c r="F117" s="20">
        <v>44824</v>
      </c>
      <c r="G117" s="20">
        <v>44824</v>
      </c>
      <c r="H117" s="21" t="s">
        <v>45</v>
      </c>
      <c r="I117" s="20">
        <v>44831</v>
      </c>
      <c r="J117" s="20"/>
    </row>
    <row r="118" spans="1:10" ht="15.75" customHeight="1" x14ac:dyDescent="0.25">
      <c r="A118" s="37">
        <f t="shared" si="1"/>
        <v>117</v>
      </c>
      <c r="B118" s="19" t="s">
        <v>1689</v>
      </c>
      <c r="C118" s="19" t="s">
        <v>1690</v>
      </c>
      <c r="D118" s="19" t="s">
        <v>1691</v>
      </c>
      <c r="E118" s="19" t="s">
        <v>1739</v>
      </c>
      <c r="F118" s="20">
        <v>44824</v>
      </c>
      <c r="G118" s="20">
        <v>44824</v>
      </c>
      <c r="H118" s="21" t="s">
        <v>45</v>
      </c>
      <c r="I118" s="20">
        <v>44832</v>
      </c>
      <c r="J118" s="20"/>
    </row>
    <row r="119" spans="1:10" ht="15.75" customHeight="1" x14ac:dyDescent="0.25">
      <c r="A119" s="37">
        <f t="shared" si="1"/>
        <v>118</v>
      </c>
      <c r="B119" s="19" t="s">
        <v>1694</v>
      </c>
      <c r="C119" s="19" t="s">
        <v>1695</v>
      </c>
      <c r="D119" s="19" t="s">
        <v>1696</v>
      </c>
      <c r="E119" s="19" t="s">
        <v>1740</v>
      </c>
      <c r="F119" s="20">
        <v>44824</v>
      </c>
      <c r="G119" s="20">
        <v>44824</v>
      </c>
      <c r="H119" s="21" t="s">
        <v>45</v>
      </c>
      <c r="I119" s="20">
        <v>44833</v>
      </c>
      <c r="J119" s="20"/>
    </row>
    <row r="120" spans="1:10" ht="15.75" customHeight="1" x14ac:dyDescent="0.25">
      <c r="A120" s="37">
        <f t="shared" si="1"/>
        <v>119</v>
      </c>
      <c r="B120" s="19" t="s">
        <v>666</v>
      </c>
      <c r="C120" s="19" t="s">
        <v>1692</v>
      </c>
      <c r="D120" s="19" t="s">
        <v>1693</v>
      </c>
      <c r="E120" s="19" t="s">
        <v>1741</v>
      </c>
      <c r="F120" s="20">
        <v>44824</v>
      </c>
      <c r="G120" s="20">
        <v>44824</v>
      </c>
      <c r="H120" s="21" t="s">
        <v>45</v>
      </c>
      <c r="I120" s="20">
        <v>44831</v>
      </c>
      <c r="J120" s="20"/>
    </row>
    <row r="121" spans="1:10" ht="15.75" customHeight="1" x14ac:dyDescent="0.25">
      <c r="A121" s="37">
        <f t="shared" si="1"/>
        <v>120</v>
      </c>
      <c r="B121" s="19" t="s">
        <v>1697</v>
      </c>
      <c r="C121" s="19" t="s">
        <v>1698</v>
      </c>
      <c r="D121" s="19" t="s">
        <v>1699</v>
      </c>
      <c r="E121" s="19" t="s">
        <v>1742</v>
      </c>
      <c r="F121" s="20">
        <v>44824</v>
      </c>
      <c r="G121" s="20">
        <v>44824</v>
      </c>
      <c r="H121" s="21" t="s">
        <v>45</v>
      </c>
      <c r="I121" s="20">
        <v>44826</v>
      </c>
      <c r="J121" s="20"/>
    </row>
    <row r="122" spans="1:10" ht="15.75" customHeight="1" x14ac:dyDescent="0.25">
      <c r="A122" s="37">
        <f t="shared" si="1"/>
        <v>121</v>
      </c>
      <c r="B122" s="19" t="s">
        <v>1700</v>
      </c>
      <c r="C122" s="19" t="s">
        <v>1701</v>
      </c>
      <c r="D122" s="19" t="s">
        <v>1702</v>
      </c>
      <c r="E122" s="19" t="s">
        <v>1743</v>
      </c>
      <c r="F122" s="20">
        <v>44824</v>
      </c>
      <c r="G122" s="20">
        <v>44824</v>
      </c>
      <c r="H122" s="21" t="s">
        <v>45</v>
      </c>
      <c r="I122" s="20">
        <v>44830</v>
      </c>
      <c r="J122" s="20"/>
    </row>
    <row r="123" spans="1:10" ht="15.75" customHeight="1" x14ac:dyDescent="0.25">
      <c r="A123" s="37">
        <f t="shared" si="1"/>
        <v>122</v>
      </c>
      <c r="B123" s="19" t="s">
        <v>1703</v>
      </c>
      <c r="C123" s="19" t="s">
        <v>1704</v>
      </c>
      <c r="D123" s="19" t="s">
        <v>1705</v>
      </c>
      <c r="E123" s="19" t="s">
        <v>1744</v>
      </c>
      <c r="F123" s="20">
        <v>44824</v>
      </c>
      <c r="G123" s="20">
        <v>44824</v>
      </c>
      <c r="H123" s="21" t="s">
        <v>45</v>
      </c>
      <c r="I123" s="20">
        <v>44830</v>
      </c>
      <c r="J123" s="20"/>
    </row>
    <row r="124" spans="1:10" ht="15.75" customHeight="1" x14ac:dyDescent="0.25">
      <c r="A124" s="37">
        <f t="shared" si="1"/>
        <v>123</v>
      </c>
      <c r="B124" s="19" t="s">
        <v>1706</v>
      </c>
      <c r="C124" s="19" t="s">
        <v>1707</v>
      </c>
      <c r="D124" s="19" t="s">
        <v>1708</v>
      </c>
      <c r="E124" s="19" t="s">
        <v>1745</v>
      </c>
      <c r="F124" s="20">
        <v>44824</v>
      </c>
      <c r="G124" s="20">
        <v>44824</v>
      </c>
      <c r="H124" s="21" t="s">
        <v>45</v>
      </c>
      <c r="I124" s="20">
        <v>44833</v>
      </c>
      <c r="J124" s="20"/>
    </row>
    <row r="125" spans="1:10" ht="15.75" customHeight="1" x14ac:dyDescent="0.25">
      <c r="A125" s="37">
        <f t="shared" si="1"/>
        <v>124</v>
      </c>
      <c r="B125" s="19" t="s">
        <v>1709</v>
      </c>
      <c r="C125" s="19" t="s">
        <v>1710</v>
      </c>
      <c r="D125" s="19" t="s">
        <v>1711</v>
      </c>
      <c r="E125" s="19" t="s">
        <v>1746</v>
      </c>
      <c r="F125" s="20">
        <v>44824</v>
      </c>
      <c r="G125" s="20">
        <v>44824</v>
      </c>
      <c r="H125" s="21" t="s">
        <v>45</v>
      </c>
      <c r="I125" s="20">
        <v>44831</v>
      </c>
      <c r="J125" s="20"/>
    </row>
    <row r="126" spans="1:10" ht="15.75" customHeight="1" x14ac:dyDescent="0.25">
      <c r="A126" s="37">
        <f t="shared" si="1"/>
        <v>125</v>
      </c>
      <c r="B126" s="19" t="s">
        <v>1505</v>
      </c>
      <c r="C126" s="19" t="s">
        <v>1712</v>
      </c>
      <c r="D126" s="19" t="s">
        <v>1713</v>
      </c>
      <c r="E126" s="19" t="s">
        <v>1747</v>
      </c>
      <c r="F126" s="20">
        <v>44824</v>
      </c>
      <c r="G126" s="20">
        <v>44824</v>
      </c>
      <c r="H126" s="21" t="s">
        <v>38</v>
      </c>
      <c r="I126" s="20"/>
      <c r="J126" s="20"/>
    </row>
    <row r="127" spans="1:10" ht="15.75" customHeight="1" x14ac:dyDescent="0.25">
      <c r="A127" s="37">
        <f t="shared" si="1"/>
        <v>126</v>
      </c>
      <c r="B127" s="19" t="s">
        <v>1714</v>
      </c>
      <c r="C127" s="19" t="s">
        <v>1715</v>
      </c>
      <c r="D127" s="19" t="s">
        <v>1716</v>
      </c>
      <c r="E127" s="19" t="s">
        <v>1748</v>
      </c>
      <c r="F127" s="20">
        <v>44824</v>
      </c>
      <c r="G127" s="20">
        <v>44824</v>
      </c>
      <c r="H127" s="21" t="s">
        <v>45</v>
      </c>
      <c r="I127" s="20">
        <v>44836</v>
      </c>
      <c r="J127" s="20"/>
    </row>
    <row r="128" spans="1:10" ht="15.75" customHeight="1" x14ac:dyDescent="0.25">
      <c r="A128" s="37">
        <f t="shared" si="1"/>
        <v>127</v>
      </c>
      <c r="B128" s="19" t="s">
        <v>1717</v>
      </c>
      <c r="C128" s="19" t="s">
        <v>1718</v>
      </c>
      <c r="D128" s="19" t="s">
        <v>1719</v>
      </c>
      <c r="E128" s="19" t="s">
        <v>1749</v>
      </c>
      <c r="F128" s="20">
        <v>44824</v>
      </c>
      <c r="G128" s="20">
        <v>44824</v>
      </c>
      <c r="H128" s="21" t="s">
        <v>38</v>
      </c>
      <c r="I128" s="20"/>
      <c r="J128" s="20"/>
    </row>
    <row r="129" spans="1:10" ht="15.75" customHeight="1" x14ac:dyDescent="0.25">
      <c r="A129" s="37">
        <f t="shared" si="1"/>
        <v>128</v>
      </c>
      <c r="B129" s="19" t="s">
        <v>1047</v>
      </c>
      <c r="C129" s="19" t="s">
        <v>1621</v>
      </c>
      <c r="D129" s="19" t="s">
        <v>1622</v>
      </c>
      <c r="E129" s="19" t="s">
        <v>1750</v>
      </c>
      <c r="F129" s="20">
        <v>44824</v>
      </c>
      <c r="G129" s="20">
        <v>44824</v>
      </c>
      <c r="H129" s="21" t="s">
        <v>38</v>
      </c>
      <c r="I129" s="20"/>
      <c r="J129" s="20"/>
    </row>
    <row r="130" spans="1:10" ht="15.75" customHeight="1" x14ac:dyDescent="0.25">
      <c r="A130" s="37">
        <f t="shared" ref="A130:A194" si="2">ROW(A129)</f>
        <v>129</v>
      </c>
      <c r="B130" s="19" t="s">
        <v>423</v>
      </c>
      <c r="C130" s="19" t="s">
        <v>1720</v>
      </c>
      <c r="D130" s="19" t="s">
        <v>1721</v>
      </c>
      <c r="E130" s="19" t="s">
        <v>1751</v>
      </c>
      <c r="F130" s="20">
        <v>44824</v>
      </c>
      <c r="G130" s="20">
        <v>44824</v>
      </c>
      <c r="H130" s="21" t="s">
        <v>45</v>
      </c>
      <c r="I130" s="20">
        <v>44834</v>
      </c>
      <c r="J130" s="20"/>
    </row>
    <row r="131" spans="1:10" ht="15.75" customHeight="1" x14ac:dyDescent="0.25">
      <c r="A131" s="37">
        <f t="shared" si="2"/>
        <v>130</v>
      </c>
      <c r="B131" s="19" t="s">
        <v>1722</v>
      </c>
      <c r="C131" s="19" t="s">
        <v>1723</v>
      </c>
      <c r="D131" s="19" t="s">
        <v>1724</v>
      </c>
      <c r="E131" s="19" t="s">
        <v>1752</v>
      </c>
      <c r="F131" s="20">
        <v>44824</v>
      </c>
      <c r="G131" s="20">
        <v>44824</v>
      </c>
      <c r="H131" s="21" t="s">
        <v>45</v>
      </c>
      <c r="I131" s="20">
        <v>44833</v>
      </c>
      <c r="J131" s="20"/>
    </row>
    <row r="132" spans="1:10" ht="15.75" customHeight="1" x14ac:dyDescent="0.25">
      <c r="A132" s="37">
        <f t="shared" si="2"/>
        <v>131</v>
      </c>
      <c r="B132" s="19" t="s">
        <v>969</v>
      </c>
      <c r="C132" s="19" t="s">
        <v>970</v>
      </c>
      <c r="D132" s="19" t="s">
        <v>971</v>
      </c>
      <c r="E132" s="19" t="s">
        <v>1802</v>
      </c>
      <c r="F132" s="20">
        <v>44824</v>
      </c>
      <c r="G132" s="20">
        <v>44825</v>
      </c>
      <c r="H132" s="21" t="s">
        <v>45</v>
      </c>
      <c r="I132" s="20">
        <v>44833</v>
      </c>
      <c r="J132" s="20"/>
    </row>
    <row r="133" spans="1:10" ht="15.75" customHeight="1" x14ac:dyDescent="0.25">
      <c r="A133" s="37">
        <f t="shared" si="2"/>
        <v>132</v>
      </c>
      <c r="B133" s="19" t="s">
        <v>1760</v>
      </c>
      <c r="C133" s="19" t="s">
        <v>1761</v>
      </c>
      <c r="D133" s="19" t="s">
        <v>1762</v>
      </c>
      <c r="E133" s="19" t="s">
        <v>1803</v>
      </c>
      <c r="F133" s="20">
        <v>44824</v>
      </c>
      <c r="G133" s="20">
        <v>44825</v>
      </c>
      <c r="H133" s="21" t="s">
        <v>45</v>
      </c>
      <c r="I133" s="20">
        <v>44832</v>
      </c>
      <c r="J133" s="52" t="s">
        <v>2089</v>
      </c>
    </row>
    <row r="134" spans="1:10" ht="15.75" customHeight="1" x14ac:dyDescent="0.25">
      <c r="A134" s="37">
        <f t="shared" si="2"/>
        <v>133</v>
      </c>
      <c r="B134" s="19" t="s">
        <v>1763</v>
      </c>
      <c r="C134" s="19" t="s">
        <v>1764</v>
      </c>
      <c r="D134" s="19" t="s">
        <v>1765</v>
      </c>
      <c r="E134" s="19" t="s">
        <v>1804</v>
      </c>
      <c r="F134" s="20">
        <v>44824</v>
      </c>
      <c r="G134" s="20">
        <v>44825</v>
      </c>
      <c r="H134" s="21" t="s">
        <v>45</v>
      </c>
      <c r="I134" s="20">
        <v>44833</v>
      </c>
      <c r="J134" s="52" t="s">
        <v>2089</v>
      </c>
    </row>
    <row r="135" spans="1:10" ht="15.75" customHeight="1" x14ac:dyDescent="0.25">
      <c r="A135" s="37">
        <f t="shared" si="2"/>
        <v>134</v>
      </c>
      <c r="B135" s="19" t="s">
        <v>1766</v>
      </c>
      <c r="C135" s="19" t="s">
        <v>1767</v>
      </c>
      <c r="D135" s="19" t="s">
        <v>1768</v>
      </c>
      <c r="E135" s="19" t="s">
        <v>1805</v>
      </c>
      <c r="F135" s="20">
        <v>44824</v>
      </c>
      <c r="G135" s="20">
        <v>44825</v>
      </c>
      <c r="H135" s="21" t="s">
        <v>38</v>
      </c>
      <c r="I135" s="20"/>
      <c r="J135" s="20"/>
    </row>
    <row r="136" spans="1:10" ht="15.75" customHeight="1" x14ac:dyDescent="0.25">
      <c r="A136" s="37">
        <f t="shared" si="2"/>
        <v>135</v>
      </c>
      <c r="B136" s="19" t="s">
        <v>1769</v>
      </c>
      <c r="C136" s="19" t="s">
        <v>1770</v>
      </c>
      <c r="D136" s="19" t="s">
        <v>1771</v>
      </c>
      <c r="E136" s="19" t="s">
        <v>1806</v>
      </c>
      <c r="F136" s="20">
        <v>44824</v>
      </c>
      <c r="G136" s="20">
        <v>44825</v>
      </c>
      <c r="H136" s="21" t="s">
        <v>45</v>
      </c>
      <c r="I136" s="20">
        <v>44830</v>
      </c>
      <c r="J136" s="20"/>
    </row>
    <row r="137" spans="1:10" ht="15.75" customHeight="1" x14ac:dyDescent="0.25">
      <c r="A137" s="37">
        <f t="shared" si="2"/>
        <v>136</v>
      </c>
      <c r="B137" s="19" t="s">
        <v>1772</v>
      </c>
      <c r="C137" s="19" t="s">
        <v>1773</v>
      </c>
      <c r="D137" s="19" t="s">
        <v>1774</v>
      </c>
      <c r="E137" s="19" t="s">
        <v>1807</v>
      </c>
      <c r="F137" s="20">
        <v>44824</v>
      </c>
      <c r="G137" s="20">
        <v>44825</v>
      </c>
      <c r="H137" s="21" t="s">
        <v>45</v>
      </c>
      <c r="I137" s="20">
        <v>44835</v>
      </c>
      <c r="J137" s="20"/>
    </row>
    <row r="138" spans="1:10" ht="15.75" customHeight="1" x14ac:dyDescent="0.25">
      <c r="A138" s="37">
        <f t="shared" si="2"/>
        <v>137</v>
      </c>
      <c r="B138" s="19" t="s">
        <v>1775</v>
      </c>
      <c r="C138" s="19" t="s">
        <v>1776</v>
      </c>
      <c r="D138" s="19" t="s">
        <v>1777</v>
      </c>
      <c r="E138" s="19" t="s">
        <v>1808</v>
      </c>
      <c r="F138" s="20">
        <v>44824</v>
      </c>
      <c r="G138" s="20">
        <v>44825</v>
      </c>
      <c r="H138" s="21" t="s">
        <v>45</v>
      </c>
      <c r="I138" s="20">
        <v>44829</v>
      </c>
      <c r="J138" s="20"/>
    </row>
    <row r="139" spans="1:10" ht="15.75" customHeight="1" x14ac:dyDescent="0.25">
      <c r="A139" s="37">
        <f t="shared" si="2"/>
        <v>138</v>
      </c>
      <c r="B139" s="19" t="s">
        <v>1799</v>
      </c>
      <c r="C139" s="19" t="s">
        <v>1800</v>
      </c>
      <c r="D139" s="19" t="s">
        <v>1801</v>
      </c>
      <c r="E139" s="19" t="s">
        <v>1809</v>
      </c>
      <c r="F139" s="20">
        <v>44824</v>
      </c>
      <c r="G139" s="20">
        <v>44825</v>
      </c>
      <c r="H139" s="21" t="s">
        <v>45</v>
      </c>
      <c r="I139" s="20">
        <v>44831</v>
      </c>
      <c r="J139" s="20"/>
    </row>
    <row r="140" spans="1:10" ht="15.75" customHeight="1" x14ac:dyDescent="0.25">
      <c r="A140" s="37">
        <f t="shared" si="2"/>
        <v>139</v>
      </c>
      <c r="B140" s="19" t="s">
        <v>1778</v>
      </c>
      <c r="C140" s="19" t="s">
        <v>1779</v>
      </c>
      <c r="D140" s="19" t="s">
        <v>1780</v>
      </c>
      <c r="E140" s="19" t="s">
        <v>1810</v>
      </c>
      <c r="F140" s="20">
        <v>44824</v>
      </c>
      <c r="G140" s="20">
        <v>44825</v>
      </c>
      <c r="H140" s="21" t="s">
        <v>45</v>
      </c>
      <c r="I140" s="20">
        <v>44837</v>
      </c>
      <c r="J140" s="20"/>
    </row>
    <row r="141" spans="1:10" ht="15.75" customHeight="1" x14ac:dyDescent="0.25">
      <c r="A141" s="37">
        <f t="shared" si="2"/>
        <v>140</v>
      </c>
      <c r="B141" s="19" t="s">
        <v>1781</v>
      </c>
      <c r="C141" s="19" t="s">
        <v>1782</v>
      </c>
      <c r="D141" s="19" t="s">
        <v>1783</v>
      </c>
      <c r="E141" s="19" t="s">
        <v>1811</v>
      </c>
      <c r="F141" s="20">
        <v>44824</v>
      </c>
      <c r="G141" s="20">
        <v>44825</v>
      </c>
      <c r="H141" s="21" t="s">
        <v>45</v>
      </c>
      <c r="I141" s="20">
        <v>44830</v>
      </c>
      <c r="J141" s="51" t="s">
        <v>1819</v>
      </c>
    </row>
    <row r="142" spans="1:10" ht="15.75" customHeight="1" x14ac:dyDescent="0.25">
      <c r="A142" s="37">
        <f t="shared" si="2"/>
        <v>141</v>
      </c>
      <c r="B142" s="19" t="s">
        <v>220</v>
      </c>
      <c r="C142" s="19" t="s">
        <v>1784</v>
      </c>
      <c r="D142" s="19" t="s">
        <v>1785</v>
      </c>
      <c r="E142" s="19" t="s">
        <v>1812</v>
      </c>
      <c r="F142" s="20">
        <v>44825</v>
      </c>
      <c r="G142" s="20">
        <v>44825</v>
      </c>
      <c r="H142" s="21" t="s">
        <v>45</v>
      </c>
      <c r="I142" s="20">
        <v>44837</v>
      </c>
      <c r="J142" s="20"/>
    </row>
    <row r="143" spans="1:10" ht="15.75" customHeight="1" x14ac:dyDescent="0.25">
      <c r="A143" s="37">
        <f t="shared" si="2"/>
        <v>142</v>
      </c>
      <c r="B143" s="19" t="s">
        <v>1786</v>
      </c>
      <c r="C143" s="19" t="s">
        <v>1787</v>
      </c>
      <c r="D143" s="19" t="s">
        <v>1788</v>
      </c>
      <c r="E143" s="19" t="s">
        <v>1813</v>
      </c>
      <c r="F143" s="20">
        <v>44825</v>
      </c>
      <c r="G143" s="20">
        <v>44825</v>
      </c>
      <c r="H143" s="21" t="s">
        <v>38</v>
      </c>
      <c r="I143" s="20"/>
      <c r="J143" s="20"/>
    </row>
    <row r="144" spans="1:10" ht="15.75" customHeight="1" x14ac:dyDescent="0.25">
      <c r="A144" s="37">
        <f t="shared" si="2"/>
        <v>143</v>
      </c>
      <c r="B144" s="19" t="s">
        <v>1245</v>
      </c>
      <c r="C144" s="19" t="s">
        <v>1246</v>
      </c>
      <c r="D144" s="19" t="s">
        <v>1247</v>
      </c>
      <c r="E144" s="19" t="s">
        <v>1814</v>
      </c>
      <c r="F144" s="20">
        <v>44825</v>
      </c>
      <c r="G144" s="20">
        <v>44825</v>
      </c>
      <c r="H144" s="21" t="s">
        <v>45</v>
      </c>
      <c r="I144" s="20">
        <v>44837</v>
      </c>
      <c r="J144" s="20"/>
    </row>
    <row r="145" spans="1:10" ht="15.75" customHeight="1" x14ac:dyDescent="0.25">
      <c r="A145" s="37">
        <f t="shared" si="2"/>
        <v>144</v>
      </c>
      <c r="B145" s="19" t="s">
        <v>1789</v>
      </c>
      <c r="C145" s="19" t="s">
        <v>367</v>
      </c>
      <c r="D145" s="19" t="s">
        <v>1790</v>
      </c>
      <c r="E145" s="19" t="s">
        <v>1815</v>
      </c>
      <c r="F145" s="20">
        <v>44825</v>
      </c>
      <c r="G145" s="20">
        <v>44825</v>
      </c>
      <c r="H145" s="21" t="s">
        <v>45</v>
      </c>
      <c r="I145" s="20">
        <v>44837</v>
      </c>
      <c r="J145" s="20"/>
    </row>
    <row r="146" spans="1:10" ht="15.75" customHeight="1" x14ac:dyDescent="0.25">
      <c r="A146" s="37">
        <f t="shared" si="2"/>
        <v>145</v>
      </c>
      <c r="B146" s="19" t="s">
        <v>1791</v>
      </c>
      <c r="C146" s="19" t="s">
        <v>1792</v>
      </c>
      <c r="D146" s="19" t="s">
        <v>1793</v>
      </c>
      <c r="E146" s="19" t="s">
        <v>1816</v>
      </c>
      <c r="F146" s="20">
        <v>44825</v>
      </c>
      <c r="G146" s="20">
        <v>44825</v>
      </c>
      <c r="H146" s="21" t="s">
        <v>45</v>
      </c>
      <c r="I146" s="20">
        <v>44833</v>
      </c>
      <c r="J146" s="20"/>
    </row>
    <row r="147" spans="1:10" ht="15.75" customHeight="1" x14ac:dyDescent="0.25">
      <c r="A147" s="37">
        <f t="shared" si="2"/>
        <v>146</v>
      </c>
      <c r="B147" s="19" t="s">
        <v>386</v>
      </c>
      <c r="C147" s="19" t="s">
        <v>1794</v>
      </c>
      <c r="D147" s="19" t="s">
        <v>1795</v>
      </c>
      <c r="E147" s="19" t="s">
        <v>1817</v>
      </c>
      <c r="F147" s="20">
        <v>44825</v>
      </c>
      <c r="G147" s="20">
        <v>44825</v>
      </c>
      <c r="H147" s="21" t="s">
        <v>45</v>
      </c>
      <c r="I147" s="20">
        <v>44836</v>
      </c>
      <c r="J147" s="20"/>
    </row>
    <row r="148" spans="1:10" ht="15.75" customHeight="1" x14ac:dyDescent="0.25">
      <c r="A148" s="37">
        <f t="shared" si="2"/>
        <v>147</v>
      </c>
      <c r="B148" s="19" t="s">
        <v>1796</v>
      </c>
      <c r="C148" s="19" t="s">
        <v>1797</v>
      </c>
      <c r="D148" s="19" t="s">
        <v>1798</v>
      </c>
      <c r="E148" s="19" t="s">
        <v>1818</v>
      </c>
      <c r="F148" s="20">
        <v>44825</v>
      </c>
      <c r="G148" s="20">
        <v>44825</v>
      </c>
      <c r="H148" s="21" t="s">
        <v>45</v>
      </c>
      <c r="I148" s="20">
        <v>44832</v>
      </c>
      <c r="J148" s="20"/>
    </row>
    <row r="149" spans="1:10" ht="15.75" customHeight="1" x14ac:dyDescent="0.25">
      <c r="A149" s="37">
        <f t="shared" si="2"/>
        <v>148</v>
      </c>
      <c r="B149" s="19" t="s">
        <v>1820</v>
      </c>
      <c r="C149" s="19" t="s">
        <v>1821</v>
      </c>
      <c r="D149" s="19" t="s">
        <v>1822</v>
      </c>
      <c r="E149" s="19" t="s">
        <v>1876</v>
      </c>
      <c r="F149" s="20">
        <v>44825</v>
      </c>
      <c r="G149" s="20">
        <v>44826</v>
      </c>
      <c r="H149" s="21" t="s">
        <v>38</v>
      </c>
      <c r="I149" s="20"/>
      <c r="J149" s="20"/>
    </row>
    <row r="150" spans="1:10" ht="15.75" customHeight="1" x14ac:dyDescent="0.25">
      <c r="A150" s="37">
        <f t="shared" si="2"/>
        <v>149</v>
      </c>
      <c r="B150" s="19" t="s">
        <v>1823</v>
      </c>
      <c r="C150" s="19" t="s">
        <v>1824</v>
      </c>
      <c r="D150" s="19" t="s">
        <v>1825</v>
      </c>
      <c r="E150" s="19" t="s">
        <v>1877</v>
      </c>
      <c r="F150" s="20">
        <v>44825</v>
      </c>
      <c r="G150" s="20">
        <v>44826</v>
      </c>
      <c r="H150" s="21" t="s">
        <v>45</v>
      </c>
      <c r="I150" s="20">
        <v>44836</v>
      </c>
      <c r="J150" s="20"/>
    </row>
    <row r="151" spans="1:10" ht="15.75" customHeight="1" x14ac:dyDescent="0.25">
      <c r="A151" s="37">
        <f t="shared" si="2"/>
        <v>150</v>
      </c>
      <c r="B151" s="19" t="s">
        <v>1826</v>
      </c>
      <c r="C151" s="19" t="s">
        <v>1827</v>
      </c>
      <c r="D151" s="19" t="s">
        <v>814</v>
      </c>
      <c r="E151" s="19" t="s">
        <v>1878</v>
      </c>
      <c r="F151" s="20">
        <v>44825</v>
      </c>
      <c r="G151" s="20">
        <v>44826</v>
      </c>
      <c r="H151" s="21" t="s">
        <v>45</v>
      </c>
      <c r="I151" s="20">
        <v>44833</v>
      </c>
      <c r="J151" s="20"/>
    </row>
    <row r="152" spans="1:10" ht="15.75" customHeight="1" x14ac:dyDescent="0.25">
      <c r="A152" s="37">
        <f t="shared" si="2"/>
        <v>151</v>
      </c>
      <c r="B152" s="19" t="s">
        <v>1828</v>
      </c>
      <c r="C152" s="19" t="s">
        <v>1829</v>
      </c>
      <c r="D152" s="19" t="s">
        <v>1830</v>
      </c>
      <c r="E152" s="19" t="s">
        <v>1879</v>
      </c>
      <c r="F152" s="20">
        <v>44825</v>
      </c>
      <c r="G152" s="20">
        <v>44826</v>
      </c>
      <c r="H152" s="21" t="s">
        <v>38</v>
      </c>
      <c r="I152" s="20"/>
      <c r="J152" s="20"/>
    </row>
    <row r="153" spans="1:10" ht="15.75" customHeight="1" x14ac:dyDescent="0.25">
      <c r="A153" s="37">
        <f t="shared" si="2"/>
        <v>152</v>
      </c>
      <c r="B153" s="19" t="s">
        <v>1831</v>
      </c>
      <c r="C153" s="19" t="s">
        <v>1832</v>
      </c>
      <c r="D153" s="19" t="s">
        <v>1833</v>
      </c>
      <c r="E153" s="19" t="s">
        <v>1880</v>
      </c>
      <c r="F153" s="20">
        <v>44825</v>
      </c>
      <c r="G153" s="20">
        <v>44826</v>
      </c>
      <c r="H153" s="21" t="s">
        <v>45</v>
      </c>
      <c r="I153" s="20">
        <v>44832</v>
      </c>
      <c r="J153" s="20"/>
    </row>
    <row r="154" spans="1:10" ht="15.75" customHeight="1" x14ac:dyDescent="0.25">
      <c r="A154" s="37">
        <f t="shared" si="2"/>
        <v>153</v>
      </c>
      <c r="B154" s="19" t="s">
        <v>1834</v>
      </c>
      <c r="C154" s="19" t="s">
        <v>1835</v>
      </c>
      <c r="D154" s="19" t="s">
        <v>1836</v>
      </c>
      <c r="E154" s="19" t="s">
        <v>1881</v>
      </c>
      <c r="F154" s="20">
        <v>44825</v>
      </c>
      <c r="G154" s="20">
        <v>44826</v>
      </c>
      <c r="H154" s="21" t="s">
        <v>45</v>
      </c>
      <c r="I154" s="20">
        <v>44833</v>
      </c>
      <c r="J154" s="20"/>
    </row>
    <row r="155" spans="1:10" ht="15.75" customHeight="1" x14ac:dyDescent="0.25">
      <c r="A155" s="37">
        <f t="shared" si="2"/>
        <v>154</v>
      </c>
      <c r="B155" s="19" t="s">
        <v>1837</v>
      </c>
      <c r="C155" s="19" t="s">
        <v>1370</v>
      </c>
      <c r="D155" s="19" t="s">
        <v>1371</v>
      </c>
      <c r="E155" s="19" t="s">
        <v>1882</v>
      </c>
      <c r="F155" s="20">
        <v>44825</v>
      </c>
      <c r="G155" s="20">
        <v>44826</v>
      </c>
      <c r="H155" s="21" t="s">
        <v>38</v>
      </c>
      <c r="I155" s="20"/>
      <c r="J155" s="20"/>
    </row>
    <row r="156" spans="1:10" ht="15.75" customHeight="1" x14ac:dyDescent="0.25">
      <c r="A156" s="37">
        <f t="shared" si="2"/>
        <v>155</v>
      </c>
      <c r="B156" s="19" t="s">
        <v>1838</v>
      </c>
      <c r="C156" s="19" t="s">
        <v>1839</v>
      </c>
      <c r="D156" s="19" t="s">
        <v>1840</v>
      </c>
      <c r="E156" s="19" t="s">
        <v>1883</v>
      </c>
      <c r="F156" s="20">
        <v>44825</v>
      </c>
      <c r="G156" s="20">
        <v>44826</v>
      </c>
      <c r="H156" s="21" t="s">
        <v>45</v>
      </c>
      <c r="I156" s="20">
        <v>44837</v>
      </c>
      <c r="J156" s="20" t="s">
        <v>2163</v>
      </c>
    </row>
    <row r="157" spans="1:10" ht="15.75" customHeight="1" x14ac:dyDescent="0.25">
      <c r="A157" s="37">
        <f t="shared" si="2"/>
        <v>156</v>
      </c>
      <c r="B157" s="19" t="s">
        <v>1841</v>
      </c>
      <c r="C157" s="19" t="s">
        <v>1842</v>
      </c>
      <c r="D157" s="19" t="s">
        <v>1843</v>
      </c>
      <c r="E157" s="19" t="s">
        <v>1884</v>
      </c>
      <c r="F157" s="20">
        <v>44825</v>
      </c>
      <c r="G157" s="20">
        <v>44826</v>
      </c>
      <c r="H157" s="21" t="s">
        <v>38</v>
      </c>
      <c r="I157" s="20"/>
      <c r="J157" s="20"/>
    </row>
    <row r="158" spans="1:10" ht="15.75" customHeight="1" x14ac:dyDescent="0.25">
      <c r="A158" s="37">
        <f t="shared" si="2"/>
        <v>157</v>
      </c>
      <c r="B158" s="19" t="s">
        <v>1844</v>
      </c>
      <c r="C158" s="19" t="s">
        <v>1845</v>
      </c>
      <c r="D158" s="19" t="s">
        <v>1846</v>
      </c>
      <c r="E158" s="19" t="s">
        <v>1885</v>
      </c>
      <c r="F158" s="20">
        <v>44825</v>
      </c>
      <c r="G158" s="20">
        <v>44826</v>
      </c>
      <c r="H158" s="21" t="s">
        <v>45</v>
      </c>
      <c r="I158" s="20">
        <v>44836</v>
      </c>
      <c r="J158" s="20"/>
    </row>
    <row r="159" spans="1:10" ht="15.75" customHeight="1" x14ac:dyDescent="0.25">
      <c r="A159" s="37">
        <f t="shared" si="2"/>
        <v>158</v>
      </c>
      <c r="B159" s="19" t="s">
        <v>690</v>
      </c>
      <c r="C159" s="19" t="s">
        <v>1847</v>
      </c>
      <c r="D159" s="19" t="s">
        <v>1848</v>
      </c>
      <c r="E159" s="19" t="s">
        <v>1886</v>
      </c>
      <c r="F159" s="20">
        <v>44826</v>
      </c>
      <c r="G159" s="20">
        <v>44826</v>
      </c>
      <c r="H159" s="21" t="s">
        <v>45</v>
      </c>
      <c r="I159" s="20">
        <v>44833</v>
      </c>
      <c r="J159" s="20"/>
    </row>
    <row r="160" spans="1:10" ht="15.75" customHeight="1" x14ac:dyDescent="0.25">
      <c r="A160" s="37">
        <f t="shared" si="2"/>
        <v>159</v>
      </c>
      <c r="B160" s="19" t="s">
        <v>1849</v>
      </c>
      <c r="C160" s="19" t="s">
        <v>1850</v>
      </c>
      <c r="D160" s="19" t="s">
        <v>1851</v>
      </c>
      <c r="E160" s="19" t="s">
        <v>1887</v>
      </c>
      <c r="F160" s="20">
        <v>44826</v>
      </c>
      <c r="G160" s="20">
        <v>44826</v>
      </c>
      <c r="H160" s="21" t="s">
        <v>45</v>
      </c>
      <c r="I160" s="20">
        <v>44835</v>
      </c>
      <c r="J160" s="20"/>
    </row>
    <row r="161" spans="1:10" ht="15.75" customHeight="1" x14ac:dyDescent="0.25">
      <c r="A161" s="37">
        <f t="shared" si="2"/>
        <v>160</v>
      </c>
      <c r="B161" s="19" t="s">
        <v>1852</v>
      </c>
      <c r="C161" s="19" t="s">
        <v>1853</v>
      </c>
      <c r="D161" s="19" t="s">
        <v>1854</v>
      </c>
      <c r="E161" s="19" t="s">
        <v>1888</v>
      </c>
      <c r="F161" s="20">
        <v>44826</v>
      </c>
      <c r="G161" s="20">
        <v>44826</v>
      </c>
      <c r="H161" s="21" t="s">
        <v>45</v>
      </c>
      <c r="I161" s="20">
        <v>44834</v>
      </c>
      <c r="J161" s="20"/>
    </row>
    <row r="162" spans="1:10" ht="15.75" customHeight="1" x14ac:dyDescent="0.25">
      <c r="A162" s="37">
        <f t="shared" si="2"/>
        <v>161</v>
      </c>
      <c r="B162" s="19" t="s">
        <v>1855</v>
      </c>
      <c r="C162" s="19" t="s">
        <v>1856</v>
      </c>
      <c r="D162" s="19" t="s">
        <v>1857</v>
      </c>
      <c r="E162" s="19" t="s">
        <v>1889</v>
      </c>
      <c r="F162" s="20">
        <v>44826</v>
      </c>
      <c r="G162" s="20">
        <v>44826</v>
      </c>
      <c r="H162" s="21" t="s">
        <v>45</v>
      </c>
      <c r="I162" s="20">
        <v>44837</v>
      </c>
      <c r="J162" s="20"/>
    </row>
    <row r="163" spans="1:10" ht="15.75" customHeight="1" x14ac:dyDescent="0.25">
      <c r="A163" s="37">
        <f t="shared" si="2"/>
        <v>162</v>
      </c>
      <c r="B163" s="19" t="s">
        <v>1858</v>
      </c>
      <c r="C163" s="19" t="s">
        <v>1859</v>
      </c>
      <c r="D163" s="19" t="s">
        <v>1860</v>
      </c>
      <c r="E163" s="19" t="s">
        <v>1890</v>
      </c>
      <c r="F163" s="20">
        <v>44826</v>
      </c>
      <c r="G163" s="20">
        <v>44826</v>
      </c>
      <c r="H163" s="21" t="s">
        <v>45</v>
      </c>
      <c r="I163" s="20">
        <v>44837</v>
      </c>
      <c r="J163" s="20"/>
    </row>
    <row r="164" spans="1:10" ht="15.75" customHeight="1" x14ac:dyDescent="0.25">
      <c r="A164" s="37">
        <f t="shared" si="2"/>
        <v>163</v>
      </c>
      <c r="B164" s="19" t="s">
        <v>1861</v>
      </c>
      <c r="C164" s="19" t="s">
        <v>1862</v>
      </c>
      <c r="D164" s="19" t="s">
        <v>1863</v>
      </c>
      <c r="E164" s="19" t="s">
        <v>1891</v>
      </c>
      <c r="F164" s="20">
        <v>44826</v>
      </c>
      <c r="G164" s="20">
        <v>44826</v>
      </c>
      <c r="H164" s="21" t="s">
        <v>38</v>
      </c>
      <c r="I164" s="20"/>
      <c r="J164" s="20"/>
    </row>
    <row r="165" spans="1:10" ht="15.75" customHeight="1" x14ac:dyDescent="0.25">
      <c r="A165" s="37">
        <f t="shared" si="2"/>
        <v>164</v>
      </c>
      <c r="B165" s="19" t="s">
        <v>1864</v>
      </c>
      <c r="C165" s="19" t="s">
        <v>1865</v>
      </c>
      <c r="D165" s="19" t="s">
        <v>1866</v>
      </c>
      <c r="E165" s="19" t="s">
        <v>1892</v>
      </c>
      <c r="F165" s="20">
        <v>44826</v>
      </c>
      <c r="G165" s="20">
        <v>44826</v>
      </c>
      <c r="H165" s="21" t="s">
        <v>45</v>
      </c>
      <c r="I165" s="20">
        <v>44831</v>
      </c>
      <c r="J165" s="20"/>
    </row>
    <row r="166" spans="1:10" ht="15.75" customHeight="1" x14ac:dyDescent="0.25">
      <c r="A166" s="37">
        <f t="shared" si="2"/>
        <v>165</v>
      </c>
      <c r="B166" s="19" t="s">
        <v>1867</v>
      </c>
      <c r="C166" s="19" t="s">
        <v>1868</v>
      </c>
      <c r="D166" s="19" t="s">
        <v>1869</v>
      </c>
      <c r="E166" s="19" t="s">
        <v>1893</v>
      </c>
      <c r="F166" s="20">
        <v>44826</v>
      </c>
      <c r="G166" s="20">
        <v>44826</v>
      </c>
      <c r="H166" s="21" t="s">
        <v>45</v>
      </c>
      <c r="I166" s="20">
        <v>44832</v>
      </c>
      <c r="J166" s="20"/>
    </row>
    <row r="167" spans="1:10" ht="15.75" customHeight="1" x14ac:dyDescent="0.25">
      <c r="A167" s="37">
        <f t="shared" si="2"/>
        <v>166</v>
      </c>
      <c r="B167" s="19" t="s">
        <v>1870</v>
      </c>
      <c r="C167" s="19" t="s">
        <v>1871</v>
      </c>
      <c r="D167" s="19" t="s">
        <v>1872</v>
      </c>
      <c r="E167" s="19" t="s">
        <v>1894</v>
      </c>
      <c r="F167" s="20">
        <v>44826</v>
      </c>
      <c r="G167" s="20">
        <v>44826</v>
      </c>
      <c r="H167" s="21" t="s">
        <v>45</v>
      </c>
      <c r="I167" s="20">
        <v>44830</v>
      </c>
      <c r="J167" s="20"/>
    </row>
    <row r="168" spans="1:10" ht="15.75" customHeight="1" x14ac:dyDescent="0.25">
      <c r="A168" s="37">
        <f t="shared" si="2"/>
        <v>167</v>
      </c>
      <c r="B168" s="19" t="s">
        <v>1873</v>
      </c>
      <c r="C168" s="19" t="s">
        <v>1874</v>
      </c>
      <c r="D168" s="19" t="s">
        <v>1875</v>
      </c>
      <c r="E168" s="19" t="s">
        <v>1895</v>
      </c>
      <c r="F168" s="20">
        <v>44826</v>
      </c>
      <c r="G168" s="20">
        <v>44826</v>
      </c>
      <c r="H168" s="21" t="s">
        <v>45</v>
      </c>
      <c r="I168" s="20">
        <v>44837</v>
      </c>
      <c r="J168" s="20"/>
    </row>
    <row r="169" spans="1:10" ht="15.75" customHeight="1" x14ac:dyDescent="0.25">
      <c r="A169" s="37">
        <f t="shared" si="2"/>
        <v>168</v>
      </c>
      <c r="B169" s="19" t="s">
        <v>205</v>
      </c>
      <c r="C169" s="19" t="s">
        <v>1897</v>
      </c>
      <c r="D169" s="19" t="s">
        <v>1898</v>
      </c>
      <c r="E169" s="19" t="s">
        <v>1899</v>
      </c>
      <c r="F169" s="20">
        <v>44826</v>
      </c>
      <c r="G169" s="20">
        <v>44826</v>
      </c>
      <c r="H169" s="21" t="s">
        <v>45</v>
      </c>
      <c r="I169" s="20">
        <v>44837</v>
      </c>
      <c r="J169" s="20"/>
    </row>
    <row r="170" spans="1:10" ht="15.75" customHeight="1" x14ac:dyDescent="0.25">
      <c r="A170" s="37">
        <f t="shared" si="2"/>
        <v>169</v>
      </c>
      <c r="B170" s="19" t="s">
        <v>1904</v>
      </c>
      <c r="C170" s="19" t="s">
        <v>1905</v>
      </c>
      <c r="D170" s="19" t="s">
        <v>1906</v>
      </c>
      <c r="E170" s="19" t="s">
        <v>1942</v>
      </c>
      <c r="F170" s="20">
        <v>44826</v>
      </c>
      <c r="G170" s="20">
        <v>44827</v>
      </c>
      <c r="H170" s="21" t="s">
        <v>45</v>
      </c>
      <c r="I170" s="20">
        <v>44836</v>
      </c>
      <c r="J170" s="20"/>
    </row>
    <row r="171" spans="1:10" ht="15.75" customHeight="1" x14ac:dyDescent="0.25">
      <c r="A171" s="37">
        <f t="shared" si="2"/>
        <v>170</v>
      </c>
      <c r="B171" s="19" t="s">
        <v>1907</v>
      </c>
      <c r="C171" s="19" t="s">
        <v>1908</v>
      </c>
      <c r="D171" s="19" t="s">
        <v>1909</v>
      </c>
      <c r="E171" s="19" t="s">
        <v>1943</v>
      </c>
      <c r="F171" s="20">
        <v>44826</v>
      </c>
      <c r="G171" s="20">
        <v>44827</v>
      </c>
      <c r="H171" s="21" t="s">
        <v>45</v>
      </c>
      <c r="I171" s="20">
        <v>44833</v>
      </c>
      <c r="J171" s="20" t="s">
        <v>2164</v>
      </c>
    </row>
    <row r="172" spans="1:10" ht="15.75" customHeight="1" x14ac:dyDescent="0.25">
      <c r="A172" s="37">
        <f t="shared" si="2"/>
        <v>171</v>
      </c>
      <c r="B172" s="19" t="s">
        <v>1910</v>
      </c>
      <c r="C172" s="19" t="s">
        <v>1911</v>
      </c>
      <c r="D172" s="19" t="s">
        <v>1912</v>
      </c>
      <c r="E172" s="19" t="s">
        <v>1944</v>
      </c>
      <c r="F172" s="20">
        <v>44826</v>
      </c>
      <c r="G172" s="20">
        <v>44827</v>
      </c>
      <c r="H172" s="21" t="s">
        <v>45</v>
      </c>
      <c r="I172" s="20">
        <v>44837</v>
      </c>
      <c r="J172" s="20"/>
    </row>
    <row r="173" spans="1:10" ht="15.75" customHeight="1" x14ac:dyDescent="0.25">
      <c r="A173" s="37">
        <f t="shared" si="2"/>
        <v>172</v>
      </c>
      <c r="B173" s="19" t="s">
        <v>248</v>
      </c>
      <c r="C173" s="19" t="s">
        <v>1913</v>
      </c>
      <c r="D173" s="19" t="s">
        <v>1914</v>
      </c>
      <c r="E173" s="19" t="s">
        <v>1945</v>
      </c>
      <c r="F173" s="20">
        <v>44826</v>
      </c>
      <c r="G173" s="20">
        <v>44827</v>
      </c>
      <c r="H173" s="21" t="s">
        <v>45</v>
      </c>
      <c r="I173" s="20">
        <v>44834</v>
      </c>
      <c r="J173" s="20"/>
    </row>
    <row r="174" spans="1:10" ht="15.75" customHeight="1" x14ac:dyDescent="0.25">
      <c r="A174" s="37">
        <f t="shared" si="2"/>
        <v>173</v>
      </c>
      <c r="B174" s="19" t="s">
        <v>1325</v>
      </c>
      <c r="C174" s="19" t="s">
        <v>1326</v>
      </c>
      <c r="D174" s="19" t="s">
        <v>1327</v>
      </c>
      <c r="E174" s="19" t="s">
        <v>1946</v>
      </c>
      <c r="F174" s="20">
        <v>44826</v>
      </c>
      <c r="G174" s="20">
        <v>44827</v>
      </c>
      <c r="H174" s="21" t="s">
        <v>38</v>
      </c>
      <c r="I174" s="20"/>
      <c r="J174" s="20"/>
    </row>
    <row r="175" spans="1:10" ht="15.75" customHeight="1" x14ac:dyDescent="0.25">
      <c r="A175" s="37">
        <f t="shared" si="2"/>
        <v>174</v>
      </c>
      <c r="B175" s="19" t="s">
        <v>1915</v>
      </c>
      <c r="C175" s="19" t="s">
        <v>1916</v>
      </c>
      <c r="D175" s="19" t="s">
        <v>1917</v>
      </c>
      <c r="E175" s="19" t="s">
        <v>1947</v>
      </c>
      <c r="F175" s="20">
        <v>44826</v>
      </c>
      <c r="G175" s="20">
        <v>44827</v>
      </c>
      <c r="H175" s="21" t="s">
        <v>38</v>
      </c>
      <c r="I175" s="20"/>
      <c r="J175" s="20"/>
    </row>
    <row r="176" spans="1:10" ht="15.75" customHeight="1" x14ac:dyDescent="0.25">
      <c r="A176" s="37">
        <f t="shared" si="2"/>
        <v>175</v>
      </c>
      <c r="B176" s="19" t="s">
        <v>1918</v>
      </c>
      <c r="C176" s="19" t="s">
        <v>1919</v>
      </c>
      <c r="D176" s="19" t="s">
        <v>1920</v>
      </c>
      <c r="E176" s="19" t="s">
        <v>1948</v>
      </c>
      <c r="F176" s="20">
        <v>44826</v>
      </c>
      <c r="G176" s="20">
        <v>44827</v>
      </c>
      <c r="H176" s="21" t="s">
        <v>45</v>
      </c>
      <c r="I176" s="20">
        <v>44830</v>
      </c>
      <c r="J176" s="20"/>
    </row>
    <row r="177" spans="1:10" ht="15.75" customHeight="1" x14ac:dyDescent="0.25">
      <c r="A177" s="37">
        <f t="shared" si="2"/>
        <v>176</v>
      </c>
      <c r="B177" s="19" t="s">
        <v>999</v>
      </c>
      <c r="C177" s="19" t="s">
        <v>941</v>
      </c>
      <c r="D177" s="19" t="s">
        <v>942</v>
      </c>
      <c r="E177" s="19" t="s">
        <v>1949</v>
      </c>
      <c r="F177" s="20">
        <v>44826</v>
      </c>
      <c r="G177" s="20">
        <v>44827</v>
      </c>
      <c r="H177" s="21" t="s">
        <v>45</v>
      </c>
      <c r="I177" s="20">
        <v>44837</v>
      </c>
      <c r="J177" s="20"/>
    </row>
    <row r="178" spans="1:10" ht="15.75" customHeight="1" x14ac:dyDescent="0.25">
      <c r="A178" s="37">
        <f t="shared" si="2"/>
        <v>177</v>
      </c>
      <c r="B178" s="19" t="s">
        <v>1921</v>
      </c>
      <c r="C178" s="19" t="s">
        <v>1922</v>
      </c>
      <c r="D178" s="19" t="s">
        <v>1923</v>
      </c>
      <c r="E178" s="19" t="s">
        <v>1950</v>
      </c>
      <c r="F178" s="20">
        <v>44826</v>
      </c>
      <c r="G178" s="20">
        <v>44827</v>
      </c>
      <c r="H178" s="21" t="s">
        <v>45</v>
      </c>
      <c r="I178" s="20">
        <v>44830</v>
      </c>
      <c r="J178" s="20"/>
    </row>
    <row r="179" spans="1:10" ht="15.75" customHeight="1" x14ac:dyDescent="0.25">
      <c r="A179" s="37">
        <f t="shared" si="2"/>
        <v>178</v>
      </c>
      <c r="B179" s="19" t="s">
        <v>911</v>
      </c>
      <c r="C179" s="19" t="s">
        <v>1862</v>
      </c>
      <c r="D179" s="19" t="s">
        <v>1924</v>
      </c>
      <c r="E179" s="19" t="s">
        <v>1951</v>
      </c>
      <c r="F179" s="20">
        <v>44826</v>
      </c>
      <c r="G179" s="20">
        <v>44827</v>
      </c>
      <c r="H179" s="21" t="s">
        <v>45</v>
      </c>
      <c r="I179" s="20">
        <v>44834</v>
      </c>
      <c r="J179" s="20"/>
    </row>
    <row r="180" spans="1:10" ht="15.75" customHeight="1" x14ac:dyDescent="0.25">
      <c r="A180" s="37">
        <f t="shared" si="2"/>
        <v>179</v>
      </c>
      <c r="B180" s="19" t="s">
        <v>1925</v>
      </c>
      <c r="C180" s="19" t="s">
        <v>1926</v>
      </c>
      <c r="D180" s="19" t="s">
        <v>1927</v>
      </c>
      <c r="E180" s="19" t="s">
        <v>1952</v>
      </c>
      <c r="F180" s="20">
        <v>44826</v>
      </c>
      <c r="G180" s="20">
        <v>44827</v>
      </c>
      <c r="H180" s="21" t="s">
        <v>45</v>
      </c>
      <c r="I180" s="20">
        <v>44831</v>
      </c>
      <c r="J180" s="20"/>
    </row>
    <row r="181" spans="1:10" ht="15.75" customHeight="1" x14ac:dyDescent="0.25">
      <c r="A181" s="37">
        <f t="shared" si="2"/>
        <v>180</v>
      </c>
      <c r="B181" s="19" t="s">
        <v>1928</v>
      </c>
      <c r="C181" s="19" t="s">
        <v>1929</v>
      </c>
      <c r="D181" s="19" t="s">
        <v>1930</v>
      </c>
      <c r="E181" s="19" t="s">
        <v>1953</v>
      </c>
      <c r="F181" s="20">
        <v>44826</v>
      </c>
      <c r="G181" s="20">
        <v>44827</v>
      </c>
      <c r="H181" s="21" t="s">
        <v>45</v>
      </c>
      <c r="I181" s="20">
        <v>44834</v>
      </c>
      <c r="J181" s="20"/>
    </row>
    <row r="182" spans="1:10" ht="15.75" customHeight="1" x14ac:dyDescent="0.25">
      <c r="A182" s="37">
        <f t="shared" si="2"/>
        <v>181</v>
      </c>
      <c r="B182" s="19" t="s">
        <v>957</v>
      </c>
      <c r="C182" s="19" t="s">
        <v>1931</v>
      </c>
      <c r="D182" s="19" t="s">
        <v>1932</v>
      </c>
      <c r="E182" s="19" t="s">
        <v>1954</v>
      </c>
      <c r="F182" s="20">
        <v>44827</v>
      </c>
      <c r="G182" s="20">
        <v>44827</v>
      </c>
      <c r="H182" s="21" t="s">
        <v>45</v>
      </c>
      <c r="I182" s="20">
        <v>44836</v>
      </c>
      <c r="J182" s="51" t="s">
        <v>1819</v>
      </c>
    </row>
    <row r="183" spans="1:10" ht="15.75" customHeight="1" x14ac:dyDescent="0.25">
      <c r="A183" s="37">
        <f t="shared" si="2"/>
        <v>182</v>
      </c>
      <c r="B183" s="19" t="s">
        <v>1703</v>
      </c>
      <c r="C183" s="19" t="s">
        <v>1933</v>
      </c>
      <c r="D183" s="19" t="s">
        <v>1934</v>
      </c>
      <c r="E183" s="19" t="s">
        <v>1955</v>
      </c>
      <c r="F183" s="20">
        <v>44827</v>
      </c>
      <c r="G183" s="20">
        <v>44827</v>
      </c>
      <c r="H183" s="21" t="s">
        <v>38</v>
      </c>
      <c r="I183" s="20"/>
      <c r="J183" s="20"/>
    </row>
    <row r="184" spans="1:10" ht="15.75" customHeight="1" x14ac:dyDescent="0.25">
      <c r="A184" s="37">
        <f t="shared" si="2"/>
        <v>183</v>
      </c>
      <c r="B184" s="19" t="s">
        <v>1935</v>
      </c>
      <c r="C184" s="19" t="s">
        <v>1936</v>
      </c>
      <c r="D184" s="19" t="s">
        <v>1937</v>
      </c>
      <c r="E184" s="19" t="s">
        <v>1956</v>
      </c>
      <c r="F184" s="20">
        <v>44827</v>
      </c>
      <c r="G184" s="20">
        <v>44827</v>
      </c>
      <c r="H184" s="21" t="s">
        <v>45</v>
      </c>
      <c r="I184" s="20">
        <v>44836</v>
      </c>
      <c r="J184" s="20"/>
    </row>
    <row r="185" spans="1:10" ht="15.75" customHeight="1" x14ac:dyDescent="0.25">
      <c r="A185" s="37">
        <f t="shared" si="2"/>
        <v>184</v>
      </c>
      <c r="B185" s="19" t="s">
        <v>438</v>
      </c>
      <c r="C185" s="19" t="s">
        <v>1938</v>
      </c>
      <c r="D185" s="19" t="s">
        <v>1939</v>
      </c>
      <c r="E185" s="19" t="s">
        <v>1957</v>
      </c>
      <c r="F185" s="20">
        <v>44827</v>
      </c>
      <c r="G185" s="20">
        <v>44827</v>
      </c>
      <c r="H185" s="21" t="s">
        <v>45</v>
      </c>
      <c r="I185" s="20">
        <v>44831</v>
      </c>
      <c r="J185" s="20"/>
    </row>
    <row r="186" spans="1:10" ht="15.75" customHeight="1" x14ac:dyDescent="0.25">
      <c r="A186" s="37">
        <f t="shared" si="2"/>
        <v>185</v>
      </c>
      <c r="B186" s="19" t="s">
        <v>1505</v>
      </c>
      <c r="C186" s="19" t="s">
        <v>1511</v>
      </c>
      <c r="D186" s="19" t="s">
        <v>1512</v>
      </c>
      <c r="E186" s="19" t="s">
        <v>1958</v>
      </c>
      <c r="F186" s="20">
        <v>44827</v>
      </c>
      <c r="G186" s="20">
        <v>44827</v>
      </c>
      <c r="H186" s="21" t="s">
        <v>38</v>
      </c>
      <c r="I186" s="20"/>
      <c r="J186" s="20"/>
    </row>
    <row r="187" spans="1:10" ht="15.75" customHeight="1" x14ac:dyDescent="0.25">
      <c r="A187" s="37">
        <f t="shared" si="2"/>
        <v>186</v>
      </c>
      <c r="B187" s="19" t="s">
        <v>1940</v>
      </c>
      <c r="C187" s="19" t="s">
        <v>1773</v>
      </c>
      <c r="D187" s="19" t="s">
        <v>1941</v>
      </c>
      <c r="E187" s="19" t="s">
        <v>1959</v>
      </c>
      <c r="F187" s="20">
        <v>44827</v>
      </c>
      <c r="G187" s="20">
        <v>44827</v>
      </c>
      <c r="H187" s="21" t="s">
        <v>38</v>
      </c>
      <c r="I187" s="20"/>
      <c r="J187" s="20"/>
    </row>
    <row r="188" spans="1:10" ht="15.75" customHeight="1" x14ac:dyDescent="0.25">
      <c r="A188" s="37">
        <f t="shared" si="2"/>
        <v>187</v>
      </c>
      <c r="B188" s="19" t="s">
        <v>1960</v>
      </c>
      <c r="C188" s="19" t="s">
        <v>1961</v>
      </c>
      <c r="D188" s="19" t="s">
        <v>1962</v>
      </c>
      <c r="E188" s="19" t="s">
        <v>1967</v>
      </c>
      <c r="F188" s="20">
        <v>44827</v>
      </c>
      <c r="G188" s="20">
        <v>44827</v>
      </c>
      <c r="H188" s="21" t="s">
        <v>45</v>
      </c>
      <c r="I188" s="20">
        <v>44831</v>
      </c>
      <c r="J188" s="20"/>
    </row>
    <row r="189" spans="1:10" ht="15.75" customHeight="1" x14ac:dyDescent="0.25">
      <c r="A189" s="37">
        <f t="shared" si="2"/>
        <v>188</v>
      </c>
      <c r="B189" s="19" t="s">
        <v>1963</v>
      </c>
      <c r="C189" s="19" t="s">
        <v>1596</v>
      </c>
      <c r="D189" s="19" t="s">
        <v>1597</v>
      </c>
      <c r="E189" s="19" t="s">
        <v>1968</v>
      </c>
      <c r="F189" s="20">
        <v>44827</v>
      </c>
      <c r="G189" s="20">
        <v>44827</v>
      </c>
      <c r="H189" s="21" t="s">
        <v>38</v>
      </c>
      <c r="I189" s="20"/>
      <c r="J189" s="20"/>
    </row>
    <row r="190" spans="1:10" ht="15.75" customHeight="1" x14ac:dyDescent="0.25">
      <c r="A190" s="37">
        <f t="shared" si="2"/>
        <v>189</v>
      </c>
      <c r="B190" s="19" t="s">
        <v>661</v>
      </c>
      <c r="C190" s="19" t="s">
        <v>1964</v>
      </c>
      <c r="D190" s="19" t="s">
        <v>1965</v>
      </c>
      <c r="E190" s="19" t="s">
        <v>1969</v>
      </c>
      <c r="F190" s="20">
        <v>44827</v>
      </c>
      <c r="G190" s="20">
        <v>44827</v>
      </c>
      <c r="H190" s="21" t="s">
        <v>38</v>
      </c>
      <c r="I190" s="20"/>
      <c r="J190" s="20"/>
    </row>
    <row r="191" spans="1:10" ht="15.75" customHeight="1" x14ac:dyDescent="0.25">
      <c r="A191" s="37">
        <f t="shared" si="2"/>
        <v>190</v>
      </c>
      <c r="B191" s="19" t="s">
        <v>438</v>
      </c>
      <c r="C191" s="19" t="s">
        <v>1938</v>
      </c>
      <c r="D191" s="19" t="s">
        <v>1966</v>
      </c>
      <c r="E191" s="19" t="s">
        <v>1970</v>
      </c>
      <c r="F191" s="20">
        <v>44827</v>
      </c>
      <c r="G191" s="20">
        <v>44827</v>
      </c>
      <c r="H191" s="21" t="s">
        <v>38</v>
      </c>
      <c r="I191" s="20"/>
      <c r="J191" s="20"/>
    </row>
    <row r="192" spans="1:10" ht="15.75" customHeight="1" x14ac:dyDescent="0.25">
      <c r="A192" s="37">
        <f t="shared" si="2"/>
        <v>191</v>
      </c>
      <c r="B192" s="19" t="s">
        <v>1971</v>
      </c>
      <c r="C192" s="19" t="s">
        <v>1972</v>
      </c>
      <c r="D192" s="19" t="s">
        <v>1973</v>
      </c>
      <c r="E192" s="19" t="s">
        <v>1974</v>
      </c>
      <c r="F192" s="20">
        <v>44827</v>
      </c>
      <c r="G192" s="20">
        <v>44827</v>
      </c>
      <c r="H192" s="21" t="s">
        <v>45</v>
      </c>
      <c r="I192" s="20">
        <v>44837</v>
      </c>
      <c r="J192" s="20"/>
    </row>
    <row r="193" spans="1:10" ht="15.75" customHeight="1" x14ac:dyDescent="0.25">
      <c r="A193" s="37">
        <f t="shared" si="2"/>
        <v>192</v>
      </c>
      <c r="B193" s="19" t="s">
        <v>1369</v>
      </c>
      <c r="C193" s="19" t="s">
        <v>1975</v>
      </c>
      <c r="D193" s="19" t="s">
        <v>1976</v>
      </c>
      <c r="E193" s="19" t="s">
        <v>1977</v>
      </c>
      <c r="F193" s="20">
        <v>44827</v>
      </c>
      <c r="G193" s="20">
        <v>44827</v>
      </c>
      <c r="H193" s="21" t="s">
        <v>38</v>
      </c>
      <c r="I193" s="20"/>
      <c r="J193" s="20"/>
    </row>
    <row r="194" spans="1:10" ht="15.75" customHeight="1" x14ac:dyDescent="0.25">
      <c r="A194" s="37">
        <f t="shared" si="2"/>
        <v>193</v>
      </c>
      <c r="B194" s="19" t="s">
        <v>1254</v>
      </c>
      <c r="C194" s="19" t="s">
        <v>1255</v>
      </c>
      <c r="D194" s="19" t="s">
        <v>1256</v>
      </c>
      <c r="E194" s="19" t="s">
        <v>1995</v>
      </c>
      <c r="F194" s="20">
        <v>44827</v>
      </c>
      <c r="G194" s="20">
        <v>44829</v>
      </c>
      <c r="H194" s="21" t="s">
        <v>38</v>
      </c>
      <c r="I194" s="20"/>
      <c r="J194" s="20"/>
    </row>
    <row r="195" spans="1:10" ht="15.75" customHeight="1" x14ac:dyDescent="0.25">
      <c r="A195" s="37">
        <f t="shared" ref="A195:A250" si="3">ROW(A194)</f>
        <v>194</v>
      </c>
      <c r="B195" s="19" t="s">
        <v>865</v>
      </c>
      <c r="C195" s="19" t="s">
        <v>1343</v>
      </c>
      <c r="D195" s="19" t="s">
        <v>1978</v>
      </c>
      <c r="E195" s="19" t="s">
        <v>1996</v>
      </c>
      <c r="F195" s="20">
        <v>44827</v>
      </c>
      <c r="G195" s="20">
        <v>44829</v>
      </c>
      <c r="H195" s="21" t="s">
        <v>45</v>
      </c>
      <c r="I195" s="20">
        <v>44837</v>
      </c>
      <c r="J195" s="20"/>
    </row>
    <row r="196" spans="1:10" ht="15.75" customHeight="1" x14ac:dyDescent="0.25">
      <c r="A196" s="37">
        <f t="shared" si="3"/>
        <v>195</v>
      </c>
      <c r="B196" s="19" t="s">
        <v>1979</v>
      </c>
      <c r="C196" s="19" t="s">
        <v>1980</v>
      </c>
      <c r="D196" s="19" t="s">
        <v>1981</v>
      </c>
      <c r="E196" s="19" t="s">
        <v>1997</v>
      </c>
      <c r="F196" s="20">
        <v>44827</v>
      </c>
      <c r="G196" s="20">
        <v>44829</v>
      </c>
      <c r="H196" s="21" t="s">
        <v>38</v>
      </c>
      <c r="I196" s="20"/>
      <c r="J196" s="20"/>
    </row>
    <row r="197" spans="1:10" ht="15.75" customHeight="1" x14ac:dyDescent="0.25">
      <c r="A197" s="37">
        <f t="shared" si="3"/>
        <v>196</v>
      </c>
      <c r="B197" s="19" t="s">
        <v>1982</v>
      </c>
      <c r="C197" s="19" t="s">
        <v>1983</v>
      </c>
      <c r="D197" s="19" t="s">
        <v>1984</v>
      </c>
      <c r="E197" s="19" t="s">
        <v>1998</v>
      </c>
      <c r="F197" s="20">
        <v>44828</v>
      </c>
      <c r="G197" s="20">
        <v>44829</v>
      </c>
      <c r="H197" s="21" t="s">
        <v>45</v>
      </c>
      <c r="I197" s="20">
        <v>44834</v>
      </c>
      <c r="J197" s="20"/>
    </row>
    <row r="198" spans="1:10" ht="15.75" customHeight="1" x14ac:dyDescent="0.25">
      <c r="A198" s="37">
        <f t="shared" si="3"/>
        <v>197</v>
      </c>
      <c r="B198" s="19" t="s">
        <v>1985</v>
      </c>
      <c r="C198" s="19" t="s">
        <v>1986</v>
      </c>
      <c r="D198" s="19" t="s">
        <v>1987</v>
      </c>
      <c r="E198" s="19" t="s">
        <v>1999</v>
      </c>
      <c r="F198" s="20">
        <v>44828</v>
      </c>
      <c r="G198" s="20">
        <v>44829</v>
      </c>
      <c r="H198" s="21" t="s">
        <v>45</v>
      </c>
      <c r="I198" s="20">
        <v>44834</v>
      </c>
      <c r="J198" s="20"/>
    </row>
    <row r="199" spans="1:10" ht="15.75" customHeight="1" x14ac:dyDescent="0.25">
      <c r="A199" s="37">
        <f t="shared" si="3"/>
        <v>198</v>
      </c>
      <c r="B199" s="19" t="s">
        <v>813</v>
      </c>
      <c r="C199" s="19" t="s">
        <v>1988</v>
      </c>
      <c r="D199" s="19" t="s">
        <v>1989</v>
      </c>
      <c r="E199" s="19" t="s">
        <v>2000</v>
      </c>
      <c r="F199" s="20">
        <v>44828</v>
      </c>
      <c r="G199" s="20">
        <v>44829</v>
      </c>
      <c r="H199" s="21" t="s">
        <v>45</v>
      </c>
      <c r="I199" s="20">
        <v>44835</v>
      </c>
      <c r="J199" s="20"/>
    </row>
    <row r="200" spans="1:10" ht="15.75" customHeight="1" x14ac:dyDescent="0.25">
      <c r="A200" s="37">
        <f t="shared" si="3"/>
        <v>199</v>
      </c>
      <c r="B200" s="19" t="s">
        <v>1990</v>
      </c>
      <c r="C200" s="19" t="s">
        <v>1991</v>
      </c>
      <c r="D200" s="19" t="s">
        <v>1992</v>
      </c>
      <c r="E200" s="19" t="s">
        <v>2001</v>
      </c>
      <c r="F200" s="20">
        <v>44829</v>
      </c>
      <c r="G200" s="20">
        <v>44829</v>
      </c>
      <c r="H200" s="21" t="s">
        <v>45</v>
      </c>
      <c r="I200" s="20">
        <v>44835</v>
      </c>
      <c r="J200" s="20"/>
    </row>
    <row r="201" spans="1:10" ht="15.75" customHeight="1" x14ac:dyDescent="0.25">
      <c r="A201" s="37">
        <f t="shared" si="3"/>
        <v>200</v>
      </c>
      <c r="B201" s="19" t="s">
        <v>1993</v>
      </c>
      <c r="C201" s="19" t="s">
        <v>1378</v>
      </c>
      <c r="D201" s="19" t="s">
        <v>1994</v>
      </c>
      <c r="E201" s="19" t="s">
        <v>2002</v>
      </c>
      <c r="F201" s="20">
        <v>44829</v>
      </c>
      <c r="G201" s="20">
        <v>44829</v>
      </c>
      <c r="H201" s="21" t="s">
        <v>45</v>
      </c>
      <c r="I201" s="20">
        <v>44831</v>
      </c>
      <c r="J201" s="52" t="s">
        <v>2089</v>
      </c>
    </row>
    <row r="202" spans="1:10" ht="15.75" customHeight="1" x14ac:dyDescent="0.25">
      <c r="A202" s="37">
        <f t="shared" si="3"/>
        <v>201</v>
      </c>
      <c r="B202" s="19" t="s">
        <v>386</v>
      </c>
      <c r="C202" s="19" t="s">
        <v>1584</v>
      </c>
      <c r="D202" s="19" t="s">
        <v>1585</v>
      </c>
      <c r="E202" s="19" t="s">
        <v>2003</v>
      </c>
      <c r="F202" s="20">
        <v>44829</v>
      </c>
      <c r="G202" s="20">
        <v>44829</v>
      </c>
      <c r="H202" s="21" t="s">
        <v>38</v>
      </c>
      <c r="I202" s="20"/>
      <c r="J202" s="20"/>
    </row>
    <row r="203" spans="1:10" ht="15.75" customHeight="1" x14ac:dyDescent="0.25">
      <c r="A203" s="37">
        <f t="shared" si="3"/>
        <v>202</v>
      </c>
      <c r="B203" s="19" t="s">
        <v>2008</v>
      </c>
      <c r="C203" s="19" t="s">
        <v>1360</v>
      </c>
      <c r="D203" s="19" t="s">
        <v>2009</v>
      </c>
      <c r="E203" s="19" t="s">
        <v>2013</v>
      </c>
      <c r="F203" s="20">
        <v>44830</v>
      </c>
      <c r="G203" s="20">
        <v>44830</v>
      </c>
      <c r="H203" s="21" t="s">
        <v>45</v>
      </c>
      <c r="I203" s="20">
        <v>44833</v>
      </c>
      <c r="J203" s="20"/>
    </row>
    <row r="204" spans="1:10" ht="15.75" customHeight="1" x14ac:dyDescent="0.25">
      <c r="A204" s="37">
        <f t="shared" si="3"/>
        <v>203</v>
      </c>
      <c r="B204" s="19" t="s">
        <v>2010</v>
      </c>
      <c r="C204" s="19" t="s">
        <v>2011</v>
      </c>
      <c r="D204" s="19" t="s">
        <v>2012</v>
      </c>
      <c r="E204" s="19" t="s">
        <v>2014</v>
      </c>
      <c r="F204" s="20">
        <v>44830</v>
      </c>
      <c r="G204" s="20">
        <v>44830</v>
      </c>
      <c r="H204" s="21" t="s">
        <v>45</v>
      </c>
      <c r="I204" s="20">
        <v>44837</v>
      </c>
      <c r="J204" s="20"/>
    </row>
    <row r="205" spans="1:10" ht="15.75" customHeight="1" x14ac:dyDescent="0.25">
      <c r="A205" s="37">
        <f t="shared" si="3"/>
        <v>204</v>
      </c>
      <c r="B205" s="19" t="s">
        <v>661</v>
      </c>
      <c r="C205" s="19" t="s">
        <v>1964</v>
      </c>
      <c r="D205" s="19" t="s">
        <v>1965</v>
      </c>
      <c r="E205" s="19" t="s">
        <v>2015</v>
      </c>
      <c r="F205" s="20">
        <v>44830</v>
      </c>
      <c r="G205" s="20">
        <v>44830</v>
      </c>
      <c r="H205" s="21" t="s">
        <v>45</v>
      </c>
      <c r="I205" s="20">
        <v>44831</v>
      </c>
      <c r="J205" s="20"/>
    </row>
    <row r="206" spans="1:10" ht="15.75" customHeight="1" x14ac:dyDescent="0.25">
      <c r="A206" s="37">
        <f t="shared" si="3"/>
        <v>205</v>
      </c>
      <c r="B206" s="19" t="s">
        <v>1438</v>
      </c>
      <c r="C206" s="19" t="s">
        <v>1439</v>
      </c>
      <c r="D206" s="19" t="s">
        <v>1440</v>
      </c>
      <c r="E206" s="19" t="s">
        <v>2036</v>
      </c>
      <c r="F206" s="20">
        <v>44830</v>
      </c>
      <c r="G206" s="20">
        <v>44830</v>
      </c>
      <c r="H206" s="21" t="s">
        <v>38</v>
      </c>
      <c r="I206" s="20"/>
      <c r="J206" s="20"/>
    </row>
    <row r="207" spans="1:10" ht="15.75" customHeight="1" x14ac:dyDescent="0.25">
      <c r="A207" s="37">
        <f t="shared" si="3"/>
        <v>206</v>
      </c>
      <c r="B207" s="19" t="s">
        <v>1281</v>
      </c>
      <c r="C207" s="19" t="s">
        <v>1282</v>
      </c>
      <c r="D207" s="19" t="s">
        <v>1283</v>
      </c>
      <c r="E207" s="19" t="s">
        <v>2035</v>
      </c>
      <c r="F207" s="20">
        <v>44830</v>
      </c>
      <c r="G207" s="20">
        <v>44830</v>
      </c>
      <c r="H207" s="21" t="s">
        <v>38</v>
      </c>
      <c r="I207" s="20"/>
      <c r="J207" s="20"/>
    </row>
    <row r="208" spans="1:10" ht="15.75" customHeight="1" x14ac:dyDescent="0.25">
      <c r="A208" s="37">
        <f t="shared" si="3"/>
        <v>207</v>
      </c>
      <c r="B208" s="19" t="s">
        <v>2019</v>
      </c>
      <c r="C208" s="19" t="s">
        <v>2020</v>
      </c>
      <c r="D208" s="19" t="s">
        <v>2021</v>
      </c>
      <c r="E208" s="19" t="s">
        <v>2034</v>
      </c>
      <c r="F208" s="20">
        <v>44830</v>
      </c>
      <c r="G208" s="20">
        <v>44830</v>
      </c>
      <c r="H208" s="21" t="s">
        <v>38</v>
      </c>
      <c r="I208" s="20"/>
      <c r="J208" s="20"/>
    </row>
    <row r="209" spans="1:10" ht="15.75" customHeight="1" x14ac:dyDescent="0.25">
      <c r="A209" s="37">
        <f t="shared" si="3"/>
        <v>208</v>
      </c>
      <c r="B209" s="19" t="s">
        <v>2022</v>
      </c>
      <c r="C209" s="19" t="s">
        <v>858</v>
      </c>
      <c r="D209" s="19" t="s">
        <v>917</v>
      </c>
      <c r="E209" s="19" t="s">
        <v>2033</v>
      </c>
      <c r="F209" s="20">
        <v>44830</v>
      </c>
      <c r="G209" s="20">
        <v>44830</v>
      </c>
      <c r="H209" s="21" t="s">
        <v>45</v>
      </c>
      <c r="I209" s="20">
        <v>44837</v>
      </c>
      <c r="J209" s="20"/>
    </row>
    <row r="210" spans="1:10" ht="15.75" customHeight="1" x14ac:dyDescent="0.25">
      <c r="A210" s="37">
        <f t="shared" si="3"/>
        <v>209</v>
      </c>
      <c r="B210" s="19" t="s">
        <v>1666</v>
      </c>
      <c r="C210" s="19" t="s">
        <v>1667</v>
      </c>
      <c r="D210" s="19" t="s">
        <v>2023</v>
      </c>
      <c r="E210" s="19" t="s">
        <v>2032</v>
      </c>
      <c r="F210" s="20">
        <v>44830</v>
      </c>
      <c r="G210" s="20">
        <v>44830</v>
      </c>
      <c r="H210" s="21" t="s">
        <v>38</v>
      </c>
      <c r="I210" s="20"/>
      <c r="J210" s="20"/>
    </row>
    <row r="211" spans="1:10" ht="15.75" customHeight="1" x14ac:dyDescent="0.25">
      <c r="A211" s="37">
        <f t="shared" si="3"/>
        <v>210</v>
      </c>
      <c r="B211" s="19" t="s">
        <v>351</v>
      </c>
      <c r="C211" s="19" t="s">
        <v>2024</v>
      </c>
      <c r="D211" s="19" t="s">
        <v>2025</v>
      </c>
      <c r="E211" s="19" t="s">
        <v>2031</v>
      </c>
      <c r="F211" s="20">
        <v>44830</v>
      </c>
      <c r="G211" s="20">
        <v>44830</v>
      </c>
      <c r="H211" s="21" t="s">
        <v>45</v>
      </c>
      <c r="I211" s="20">
        <v>44837</v>
      </c>
      <c r="J211" s="20"/>
    </row>
    <row r="212" spans="1:10" ht="15.75" customHeight="1" x14ac:dyDescent="0.25">
      <c r="A212" s="37">
        <f t="shared" si="3"/>
        <v>211</v>
      </c>
      <c r="B212" s="19" t="s">
        <v>1562</v>
      </c>
      <c r="C212" s="19" t="s">
        <v>1563</v>
      </c>
      <c r="D212" s="19" t="s">
        <v>1564</v>
      </c>
      <c r="E212" s="19" t="s">
        <v>2030</v>
      </c>
      <c r="F212" s="20">
        <v>44830</v>
      </c>
      <c r="G212" s="20">
        <v>44830</v>
      </c>
      <c r="H212" s="21" t="s">
        <v>38</v>
      </c>
      <c r="I212" s="20"/>
      <c r="J212" s="20"/>
    </row>
    <row r="213" spans="1:10" ht="15.75" customHeight="1" x14ac:dyDescent="0.25">
      <c r="A213" s="37">
        <f t="shared" si="3"/>
        <v>212</v>
      </c>
      <c r="B213" s="19" t="s">
        <v>2026</v>
      </c>
      <c r="C213" s="19" t="s">
        <v>2027</v>
      </c>
      <c r="D213" s="19" t="s">
        <v>2028</v>
      </c>
      <c r="E213" s="19" t="s">
        <v>2029</v>
      </c>
      <c r="F213" s="20">
        <v>44830</v>
      </c>
      <c r="G213" s="20">
        <v>44830</v>
      </c>
      <c r="H213" s="21" t="s">
        <v>45</v>
      </c>
      <c r="I213" s="20">
        <v>44837</v>
      </c>
      <c r="J213" s="20"/>
    </row>
    <row r="214" spans="1:10" ht="15.75" customHeight="1" x14ac:dyDescent="0.25">
      <c r="A214" s="37">
        <f t="shared" si="3"/>
        <v>213</v>
      </c>
      <c r="B214" s="19" t="s">
        <v>2037</v>
      </c>
      <c r="C214" s="19" t="s">
        <v>2038</v>
      </c>
      <c r="D214" s="19" t="s">
        <v>2039</v>
      </c>
      <c r="E214" s="19" t="s">
        <v>2060</v>
      </c>
      <c r="F214" s="20">
        <v>44830</v>
      </c>
      <c r="G214" s="20">
        <v>44831</v>
      </c>
      <c r="H214" s="21" t="s">
        <v>45</v>
      </c>
      <c r="I214" s="20">
        <v>44837</v>
      </c>
      <c r="J214" s="20"/>
    </row>
    <row r="215" spans="1:10" ht="15.75" customHeight="1" x14ac:dyDescent="0.25">
      <c r="A215" s="37">
        <f t="shared" si="3"/>
        <v>214</v>
      </c>
      <c r="B215" s="19" t="s">
        <v>1052</v>
      </c>
      <c r="C215" s="19" t="s">
        <v>2040</v>
      </c>
      <c r="D215" s="19" t="s">
        <v>2041</v>
      </c>
      <c r="E215" s="19" t="s">
        <v>2062</v>
      </c>
      <c r="F215" s="20">
        <v>44830</v>
      </c>
      <c r="G215" s="20">
        <v>44831</v>
      </c>
      <c r="H215" s="21" t="s">
        <v>45</v>
      </c>
      <c r="I215" s="20">
        <v>44831</v>
      </c>
      <c r="J215" s="20"/>
    </row>
    <row r="216" spans="1:10" ht="15.75" customHeight="1" x14ac:dyDescent="0.25">
      <c r="A216" s="37">
        <f t="shared" si="3"/>
        <v>215</v>
      </c>
      <c r="B216" s="19" t="s">
        <v>2042</v>
      </c>
      <c r="C216" s="19" t="s">
        <v>2043</v>
      </c>
      <c r="D216" s="19" t="s">
        <v>2044</v>
      </c>
      <c r="E216" s="19" t="s">
        <v>2061</v>
      </c>
      <c r="F216" s="20">
        <v>44830</v>
      </c>
      <c r="G216" s="20">
        <v>44831</v>
      </c>
      <c r="H216" s="21" t="s">
        <v>45</v>
      </c>
      <c r="I216" s="20">
        <v>44837</v>
      </c>
      <c r="J216" s="20"/>
    </row>
    <row r="217" spans="1:10" ht="15.75" customHeight="1" x14ac:dyDescent="0.25">
      <c r="A217" s="37">
        <f t="shared" si="3"/>
        <v>216</v>
      </c>
      <c r="B217" s="19" t="s">
        <v>2045</v>
      </c>
      <c r="C217" s="19" t="s">
        <v>1655</v>
      </c>
      <c r="D217" s="19" t="s">
        <v>1656</v>
      </c>
      <c r="E217" s="19" t="s">
        <v>2063</v>
      </c>
      <c r="F217" s="20">
        <v>44830</v>
      </c>
      <c r="G217" s="20">
        <v>44831</v>
      </c>
      <c r="H217" s="21" t="s">
        <v>38</v>
      </c>
      <c r="I217" s="20"/>
      <c r="J217" s="20"/>
    </row>
    <row r="218" spans="1:10" ht="15.75" customHeight="1" x14ac:dyDescent="0.25">
      <c r="A218" s="37">
        <f t="shared" si="3"/>
        <v>217</v>
      </c>
      <c r="B218" s="19" t="s">
        <v>1001</v>
      </c>
      <c r="C218" s="19" t="s">
        <v>1002</v>
      </c>
      <c r="D218" s="19" t="s">
        <v>1003</v>
      </c>
      <c r="E218" s="19" t="s">
        <v>2064</v>
      </c>
      <c r="F218" s="20">
        <v>44830</v>
      </c>
      <c r="G218" s="20">
        <v>44831</v>
      </c>
      <c r="H218" s="21" t="s">
        <v>45</v>
      </c>
      <c r="I218" s="20">
        <v>44832</v>
      </c>
      <c r="J218" s="25" t="s">
        <v>2205</v>
      </c>
    </row>
    <row r="219" spans="1:10" ht="15.75" customHeight="1" x14ac:dyDescent="0.25">
      <c r="A219" s="37">
        <f t="shared" si="3"/>
        <v>218</v>
      </c>
      <c r="B219" s="19" t="s">
        <v>2046</v>
      </c>
      <c r="C219" s="19" t="s">
        <v>2047</v>
      </c>
      <c r="D219" s="19" t="s">
        <v>2048</v>
      </c>
      <c r="E219" s="19" t="s">
        <v>2065</v>
      </c>
      <c r="F219" s="20">
        <v>44830</v>
      </c>
      <c r="G219" s="20">
        <v>44831</v>
      </c>
      <c r="H219" s="21" t="s">
        <v>45</v>
      </c>
      <c r="I219" s="20">
        <v>44831</v>
      </c>
      <c r="J219" s="20"/>
    </row>
    <row r="220" spans="1:10" ht="15.75" customHeight="1" x14ac:dyDescent="0.25">
      <c r="A220" s="37">
        <f t="shared" si="3"/>
        <v>219</v>
      </c>
      <c r="B220" s="19" t="s">
        <v>2049</v>
      </c>
      <c r="C220" s="19" t="s">
        <v>2050</v>
      </c>
      <c r="D220" s="19" t="s">
        <v>2051</v>
      </c>
      <c r="E220" s="19" t="s">
        <v>2066</v>
      </c>
      <c r="F220" s="20">
        <v>44830</v>
      </c>
      <c r="G220" s="20">
        <v>44831</v>
      </c>
      <c r="H220" s="21" t="s">
        <v>45</v>
      </c>
      <c r="I220" s="20">
        <v>44831</v>
      </c>
      <c r="J220" s="20"/>
    </row>
    <row r="221" spans="1:10" ht="15.75" customHeight="1" x14ac:dyDescent="0.25">
      <c r="A221" s="37">
        <f t="shared" si="3"/>
        <v>220</v>
      </c>
      <c r="B221" s="19" t="s">
        <v>2052</v>
      </c>
      <c r="C221" s="19" t="s">
        <v>419</v>
      </c>
      <c r="D221" s="19" t="s">
        <v>2053</v>
      </c>
      <c r="E221" s="19" t="s">
        <v>2067</v>
      </c>
      <c r="F221" s="20">
        <v>44830</v>
      </c>
      <c r="G221" s="20">
        <v>44831</v>
      </c>
      <c r="H221" s="21" t="s">
        <v>38</v>
      </c>
      <c r="I221" s="20"/>
      <c r="J221" s="20"/>
    </row>
    <row r="222" spans="1:10" ht="15.75" customHeight="1" x14ac:dyDescent="0.25">
      <c r="A222" s="37">
        <f t="shared" si="3"/>
        <v>221</v>
      </c>
      <c r="B222" s="19" t="s">
        <v>2054</v>
      </c>
      <c r="C222" s="19" t="s">
        <v>2055</v>
      </c>
      <c r="D222" s="19" t="s">
        <v>2056</v>
      </c>
      <c r="E222" s="19" t="s">
        <v>2068</v>
      </c>
      <c r="F222" s="20">
        <v>44830</v>
      </c>
      <c r="G222" s="20">
        <v>44831</v>
      </c>
      <c r="H222" s="21" t="s">
        <v>45</v>
      </c>
      <c r="I222" s="20">
        <v>44837</v>
      </c>
      <c r="J222" s="20"/>
    </row>
    <row r="223" spans="1:10" ht="15.75" customHeight="1" x14ac:dyDescent="0.25">
      <c r="A223" s="37">
        <f t="shared" si="3"/>
        <v>222</v>
      </c>
      <c r="B223" s="19" t="s">
        <v>1441</v>
      </c>
      <c r="C223" s="19" t="s">
        <v>1442</v>
      </c>
      <c r="D223" s="19" t="s">
        <v>1443</v>
      </c>
      <c r="E223" s="19" t="s">
        <v>2069</v>
      </c>
      <c r="F223" s="20">
        <v>44831</v>
      </c>
      <c r="G223" s="20">
        <v>44831</v>
      </c>
      <c r="H223" s="21" t="s">
        <v>38</v>
      </c>
      <c r="I223" s="20"/>
      <c r="J223" s="20"/>
    </row>
    <row r="224" spans="1:10" ht="15.75" customHeight="1" x14ac:dyDescent="0.25">
      <c r="A224" s="37">
        <f t="shared" si="3"/>
        <v>223</v>
      </c>
      <c r="B224" s="19" t="s">
        <v>1861</v>
      </c>
      <c r="C224" s="19" t="s">
        <v>1862</v>
      </c>
      <c r="D224" s="19" t="s">
        <v>1863</v>
      </c>
      <c r="E224" s="19" t="s">
        <v>2070</v>
      </c>
      <c r="F224" s="20">
        <v>44831</v>
      </c>
      <c r="G224" s="20">
        <v>44831</v>
      </c>
      <c r="H224" s="21" t="s">
        <v>38</v>
      </c>
      <c r="I224" s="20"/>
      <c r="J224" s="20"/>
    </row>
    <row r="225" spans="1:10" ht="15.75" customHeight="1" x14ac:dyDescent="0.25">
      <c r="A225" s="37">
        <f t="shared" si="3"/>
        <v>224</v>
      </c>
      <c r="B225" s="19" t="s">
        <v>2057</v>
      </c>
      <c r="C225" s="19" t="s">
        <v>2058</v>
      </c>
      <c r="D225" s="19" t="s">
        <v>2059</v>
      </c>
      <c r="E225" s="19" t="s">
        <v>2071</v>
      </c>
      <c r="F225" s="20">
        <v>44831</v>
      </c>
      <c r="G225" s="20">
        <v>44831</v>
      </c>
      <c r="H225" s="21" t="s">
        <v>38</v>
      </c>
      <c r="I225" s="20"/>
      <c r="J225" s="20"/>
    </row>
    <row r="226" spans="1:10" ht="15.75" customHeight="1" x14ac:dyDescent="0.25">
      <c r="A226" s="37">
        <f t="shared" si="3"/>
        <v>225</v>
      </c>
      <c r="B226" s="19" t="s">
        <v>408</v>
      </c>
      <c r="C226" s="19" t="s">
        <v>2072</v>
      </c>
      <c r="D226" s="19" t="s">
        <v>2073</v>
      </c>
      <c r="E226" s="19" t="s">
        <v>2077</v>
      </c>
      <c r="F226" s="20">
        <v>44831</v>
      </c>
      <c r="G226" s="20">
        <v>44831</v>
      </c>
      <c r="H226" s="21" t="s">
        <v>38</v>
      </c>
      <c r="I226" s="20"/>
      <c r="J226" s="20"/>
    </row>
    <row r="227" spans="1:10" ht="15.75" customHeight="1" x14ac:dyDescent="0.25">
      <c r="A227" s="37">
        <f t="shared" si="3"/>
        <v>226</v>
      </c>
      <c r="B227" s="19" t="s">
        <v>2074</v>
      </c>
      <c r="C227" s="19" t="s">
        <v>2075</v>
      </c>
      <c r="D227" s="19" t="s">
        <v>2076</v>
      </c>
      <c r="E227" s="19" t="s">
        <v>2078</v>
      </c>
      <c r="F227" s="20">
        <v>44831</v>
      </c>
      <c r="G227" s="20">
        <v>44831</v>
      </c>
      <c r="H227" s="21" t="s">
        <v>38</v>
      </c>
      <c r="I227" s="20"/>
      <c r="J227" s="20"/>
    </row>
    <row r="228" spans="1:10" ht="15.75" customHeight="1" x14ac:dyDescent="0.25">
      <c r="A228" s="37">
        <f t="shared" si="3"/>
        <v>227</v>
      </c>
      <c r="B228" s="19" t="s">
        <v>865</v>
      </c>
      <c r="C228" s="19" t="s">
        <v>2090</v>
      </c>
      <c r="D228" s="19" t="s">
        <v>2091</v>
      </c>
      <c r="E228" s="19" t="s">
        <v>2092</v>
      </c>
      <c r="F228" s="20">
        <v>44831</v>
      </c>
      <c r="G228" s="20">
        <v>44831</v>
      </c>
      <c r="H228" s="21" t="s">
        <v>45</v>
      </c>
      <c r="I228" s="20">
        <v>44836</v>
      </c>
      <c r="J228" s="20"/>
    </row>
    <row r="229" spans="1:10" ht="15.75" customHeight="1" x14ac:dyDescent="0.25">
      <c r="A229" s="37">
        <f t="shared" si="3"/>
        <v>228</v>
      </c>
      <c r="B229" s="19" t="s">
        <v>2099</v>
      </c>
      <c r="C229" s="19" t="s">
        <v>2100</v>
      </c>
      <c r="D229" s="19" t="s">
        <v>2101</v>
      </c>
      <c r="E229" s="19" t="s">
        <v>2105</v>
      </c>
      <c r="F229" s="20">
        <v>44831</v>
      </c>
      <c r="G229" s="20">
        <v>44832</v>
      </c>
      <c r="H229" s="21" t="s">
        <v>38</v>
      </c>
      <c r="I229" s="20"/>
      <c r="J229" s="20"/>
    </row>
    <row r="230" spans="1:10" ht="15.75" customHeight="1" x14ac:dyDescent="0.25">
      <c r="A230" s="37">
        <f t="shared" si="3"/>
        <v>229</v>
      </c>
      <c r="B230" s="19" t="s">
        <v>1513</v>
      </c>
      <c r="C230" s="19" t="s">
        <v>1514</v>
      </c>
      <c r="D230" s="19" t="s">
        <v>1515</v>
      </c>
      <c r="E230" s="19" t="s">
        <v>2106</v>
      </c>
      <c r="F230" s="20">
        <v>44831</v>
      </c>
      <c r="G230" s="20">
        <v>44832</v>
      </c>
      <c r="H230" s="21" t="s">
        <v>38</v>
      </c>
      <c r="I230" s="20"/>
      <c r="J230" s="20"/>
    </row>
    <row r="231" spans="1:10" ht="15.75" customHeight="1" x14ac:dyDescent="0.25">
      <c r="A231" s="37">
        <f t="shared" si="3"/>
        <v>230</v>
      </c>
      <c r="B231" s="19" t="s">
        <v>2102</v>
      </c>
      <c r="C231" s="19" t="s">
        <v>2103</v>
      </c>
      <c r="D231" s="19" t="s">
        <v>2104</v>
      </c>
      <c r="E231" s="19" t="s">
        <v>2107</v>
      </c>
      <c r="F231" s="20">
        <v>44831</v>
      </c>
      <c r="G231" s="20">
        <v>44832</v>
      </c>
      <c r="H231" s="21" t="s">
        <v>38</v>
      </c>
      <c r="I231" s="20"/>
      <c r="J231" s="20"/>
    </row>
    <row r="232" spans="1:10" ht="15.75" customHeight="1" x14ac:dyDescent="0.25">
      <c r="A232" s="37">
        <f t="shared" si="3"/>
        <v>231</v>
      </c>
      <c r="B232" s="19" t="s">
        <v>2108</v>
      </c>
      <c r="C232" s="19" t="s">
        <v>2109</v>
      </c>
      <c r="D232" s="19" t="s">
        <v>889</v>
      </c>
      <c r="E232" s="19" t="s">
        <v>2122</v>
      </c>
      <c r="F232" s="20">
        <v>44832</v>
      </c>
      <c r="G232" s="20">
        <v>44833</v>
      </c>
      <c r="H232" s="21" t="s">
        <v>45</v>
      </c>
      <c r="I232" s="20">
        <v>44837</v>
      </c>
      <c r="J232" s="20"/>
    </row>
    <row r="233" spans="1:10" ht="15.75" customHeight="1" x14ac:dyDescent="0.25">
      <c r="A233" s="37">
        <f t="shared" si="3"/>
        <v>232</v>
      </c>
      <c r="B233" s="19" t="s">
        <v>1275</v>
      </c>
      <c r="C233" s="19" t="s">
        <v>2110</v>
      </c>
      <c r="D233" s="19" t="s">
        <v>2111</v>
      </c>
      <c r="E233" s="19" t="s">
        <v>2123</v>
      </c>
      <c r="F233" s="20">
        <v>44832</v>
      </c>
      <c r="G233" s="20">
        <v>44833</v>
      </c>
      <c r="H233" s="21" t="s">
        <v>45</v>
      </c>
      <c r="I233" s="20">
        <v>44836</v>
      </c>
      <c r="J233" s="20"/>
    </row>
    <row r="234" spans="1:10" ht="15.75" customHeight="1" x14ac:dyDescent="0.25">
      <c r="A234" s="37">
        <f t="shared" si="3"/>
        <v>233</v>
      </c>
      <c r="B234" s="19" t="s">
        <v>944</v>
      </c>
      <c r="C234" s="19" t="s">
        <v>945</v>
      </c>
      <c r="D234" s="19" t="s">
        <v>946</v>
      </c>
      <c r="E234" s="19" t="s">
        <v>2124</v>
      </c>
      <c r="F234" s="20">
        <v>44832</v>
      </c>
      <c r="G234" s="20">
        <v>44833</v>
      </c>
      <c r="H234" s="21" t="s">
        <v>45</v>
      </c>
      <c r="I234" s="20">
        <v>44837</v>
      </c>
      <c r="J234" s="20"/>
    </row>
    <row r="235" spans="1:10" ht="15.75" customHeight="1" x14ac:dyDescent="0.25">
      <c r="A235" s="37">
        <f t="shared" si="3"/>
        <v>234</v>
      </c>
      <c r="B235" s="19" t="s">
        <v>2112</v>
      </c>
      <c r="C235" s="19" t="s">
        <v>2113</v>
      </c>
      <c r="D235" s="19" t="s">
        <v>2114</v>
      </c>
      <c r="E235" s="19" t="s">
        <v>2125</v>
      </c>
      <c r="F235" s="20">
        <v>44832</v>
      </c>
      <c r="G235" s="20">
        <v>44833</v>
      </c>
      <c r="H235" s="21" t="s">
        <v>38</v>
      </c>
      <c r="I235" s="20"/>
      <c r="J235" s="20"/>
    </row>
    <row r="236" spans="1:10" ht="15.75" customHeight="1" x14ac:dyDescent="0.25">
      <c r="A236" s="37">
        <f t="shared" si="3"/>
        <v>235</v>
      </c>
      <c r="B236" s="19" t="s">
        <v>1191</v>
      </c>
      <c r="C236" s="19" t="s">
        <v>2115</v>
      </c>
      <c r="D236" s="19" t="s">
        <v>2116</v>
      </c>
      <c r="E236" s="19" t="s">
        <v>2126</v>
      </c>
      <c r="F236" s="20">
        <v>44832</v>
      </c>
      <c r="G236" s="20">
        <v>44833</v>
      </c>
      <c r="H236" s="21" t="s">
        <v>45</v>
      </c>
      <c r="I236" s="20">
        <v>44836</v>
      </c>
      <c r="J236" s="20"/>
    </row>
    <row r="237" spans="1:10" ht="15.75" customHeight="1" x14ac:dyDescent="0.25">
      <c r="A237" s="37">
        <f t="shared" si="3"/>
        <v>236</v>
      </c>
      <c r="B237" s="19" t="s">
        <v>2117</v>
      </c>
      <c r="C237" s="19" t="s">
        <v>2118</v>
      </c>
      <c r="D237" s="19" t="s">
        <v>2119</v>
      </c>
      <c r="E237" s="19" t="s">
        <v>2127</v>
      </c>
      <c r="F237" s="20">
        <v>44832</v>
      </c>
      <c r="G237" s="20">
        <v>44833</v>
      </c>
      <c r="H237" s="21" t="s">
        <v>38</v>
      </c>
      <c r="I237" s="20"/>
      <c r="J237" s="20"/>
    </row>
    <row r="238" spans="1:10" ht="15.75" customHeight="1" x14ac:dyDescent="0.25">
      <c r="A238" s="37">
        <f t="shared" si="3"/>
        <v>237</v>
      </c>
      <c r="B238" s="19" t="s">
        <v>2120</v>
      </c>
      <c r="C238" s="19" t="s">
        <v>357</v>
      </c>
      <c r="D238" s="19" t="s">
        <v>2121</v>
      </c>
      <c r="E238" s="19" t="s">
        <v>2128</v>
      </c>
      <c r="F238" s="20">
        <v>44833</v>
      </c>
      <c r="G238" s="20">
        <v>44833</v>
      </c>
      <c r="H238" s="21" t="s">
        <v>45</v>
      </c>
      <c r="I238" s="20">
        <v>44837</v>
      </c>
      <c r="J238" s="20"/>
    </row>
    <row r="239" spans="1:10" ht="15.75" customHeight="1" x14ac:dyDescent="0.25">
      <c r="A239" s="37">
        <f t="shared" si="3"/>
        <v>238</v>
      </c>
      <c r="B239" s="19" t="s">
        <v>2108</v>
      </c>
      <c r="C239" s="19" t="s">
        <v>2109</v>
      </c>
      <c r="D239" s="19" t="s">
        <v>889</v>
      </c>
      <c r="E239" s="19" t="s">
        <v>2129</v>
      </c>
      <c r="F239" s="20">
        <v>44833</v>
      </c>
      <c r="G239" s="20">
        <v>44833</v>
      </c>
      <c r="H239" s="21" t="s">
        <v>38</v>
      </c>
      <c r="I239" s="20"/>
      <c r="J239" s="20"/>
    </row>
    <row r="240" spans="1:10" ht="15.75" customHeight="1" x14ac:dyDescent="0.25">
      <c r="A240" s="37">
        <f t="shared" si="3"/>
        <v>239</v>
      </c>
      <c r="B240" s="19" t="s">
        <v>2130</v>
      </c>
      <c r="C240" s="19" t="s">
        <v>2131</v>
      </c>
      <c r="D240" s="19" t="s">
        <v>2132</v>
      </c>
      <c r="E240" s="19" t="s">
        <v>2133</v>
      </c>
      <c r="F240" s="20">
        <v>44833</v>
      </c>
      <c r="G240" s="20">
        <v>44833</v>
      </c>
      <c r="H240" s="21" t="s">
        <v>38</v>
      </c>
      <c r="I240" s="20"/>
      <c r="J240" s="20"/>
    </row>
    <row r="241" spans="1:10" ht="15.75" customHeight="1" x14ac:dyDescent="0.25">
      <c r="A241" s="37">
        <f t="shared" si="3"/>
        <v>240</v>
      </c>
      <c r="B241" s="19" t="s">
        <v>423</v>
      </c>
      <c r="C241" s="19" t="s">
        <v>2134</v>
      </c>
      <c r="D241" s="19" t="s">
        <v>2135</v>
      </c>
      <c r="E241" s="19" t="s">
        <v>2144</v>
      </c>
      <c r="F241" s="20">
        <v>44833</v>
      </c>
      <c r="G241" s="20">
        <v>44835</v>
      </c>
      <c r="H241" s="21" t="s">
        <v>38</v>
      </c>
      <c r="I241" s="20"/>
      <c r="J241" s="20"/>
    </row>
    <row r="242" spans="1:10" ht="15.75" customHeight="1" x14ac:dyDescent="0.25">
      <c r="A242" s="37">
        <f t="shared" si="3"/>
        <v>241</v>
      </c>
      <c r="B242" s="19" t="s">
        <v>2136</v>
      </c>
      <c r="C242" s="19" t="s">
        <v>2137</v>
      </c>
      <c r="D242" s="19" t="s">
        <v>2138</v>
      </c>
      <c r="E242" s="19" t="s">
        <v>2145</v>
      </c>
      <c r="F242" s="20">
        <v>44833</v>
      </c>
      <c r="G242" s="20">
        <v>44835</v>
      </c>
      <c r="H242" s="21" t="s">
        <v>38</v>
      </c>
      <c r="I242" s="20"/>
      <c r="J242" s="20"/>
    </row>
    <row r="243" spans="1:10" ht="15.75" customHeight="1" x14ac:dyDescent="0.25">
      <c r="A243" s="37">
        <f t="shared" si="3"/>
        <v>242</v>
      </c>
      <c r="B243" s="19" t="s">
        <v>2139</v>
      </c>
      <c r="C243" s="19" t="s">
        <v>2140</v>
      </c>
      <c r="D243" s="19" t="s">
        <v>2141</v>
      </c>
      <c r="E243" s="19" t="s">
        <v>2146</v>
      </c>
      <c r="F243" s="20">
        <v>44833</v>
      </c>
      <c r="G243" s="20">
        <v>44835</v>
      </c>
      <c r="H243" s="21" t="s">
        <v>38</v>
      </c>
      <c r="I243" s="20"/>
      <c r="J243" s="20"/>
    </row>
    <row r="244" spans="1:10" ht="15.75" customHeight="1" x14ac:dyDescent="0.25">
      <c r="A244" s="37">
        <f t="shared" si="3"/>
        <v>243</v>
      </c>
      <c r="B244" s="19" t="s">
        <v>1591</v>
      </c>
      <c r="C244" s="19" t="s">
        <v>1592</v>
      </c>
      <c r="D244" s="19" t="s">
        <v>1593</v>
      </c>
      <c r="E244" s="19" t="s">
        <v>2147</v>
      </c>
      <c r="F244" s="20">
        <v>44833</v>
      </c>
      <c r="G244" s="20">
        <v>44835</v>
      </c>
      <c r="H244" s="21" t="s">
        <v>38</v>
      </c>
      <c r="I244" s="20"/>
      <c r="J244" s="20"/>
    </row>
    <row r="245" spans="1:10" ht="15.75" customHeight="1" x14ac:dyDescent="0.25">
      <c r="A245" s="37">
        <f t="shared" si="3"/>
        <v>244</v>
      </c>
      <c r="B245" s="19" t="s">
        <v>865</v>
      </c>
      <c r="C245" s="19" t="s">
        <v>2090</v>
      </c>
      <c r="D245" s="19" t="s">
        <v>2091</v>
      </c>
      <c r="E245" s="19" t="s">
        <v>2147</v>
      </c>
      <c r="F245" s="20">
        <v>44834</v>
      </c>
      <c r="G245" s="20">
        <v>44835</v>
      </c>
      <c r="H245" s="21" t="s">
        <v>38</v>
      </c>
      <c r="I245" s="20"/>
      <c r="J245" s="20"/>
    </row>
    <row r="246" spans="1:10" ht="15.75" customHeight="1" x14ac:dyDescent="0.25">
      <c r="A246" s="37">
        <f t="shared" si="3"/>
        <v>245</v>
      </c>
      <c r="B246" s="19" t="s">
        <v>2142</v>
      </c>
      <c r="C246" s="19" t="s">
        <v>975</v>
      </c>
      <c r="D246" s="19" t="s">
        <v>2143</v>
      </c>
      <c r="E246" s="19" t="s">
        <v>2148</v>
      </c>
      <c r="F246" s="20">
        <v>44834</v>
      </c>
      <c r="G246" s="20">
        <v>44835</v>
      </c>
      <c r="H246" s="21" t="s">
        <v>45</v>
      </c>
      <c r="I246" s="20">
        <v>44837</v>
      </c>
      <c r="J246" s="20"/>
    </row>
    <row r="247" spans="1:10" ht="15.75" customHeight="1" x14ac:dyDescent="0.25">
      <c r="A247" s="37">
        <f t="shared" si="3"/>
        <v>246</v>
      </c>
      <c r="B247" s="19" t="s">
        <v>1990</v>
      </c>
      <c r="C247" s="19" t="s">
        <v>1991</v>
      </c>
      <c r="D247" s="19" t="s">
        <v>1992</v>
      </c>
      <c r="E247" s="19" t="s">
        <v>2149</v>
      </c>
      <c r="F247" s="20">
        <v>44835</v>
      </c>
      <c r="G247" s="20">
        <v>44835</v>
      </c>
      <c r="H247" s="21" t="s">
        <v>38</v>
      </c>
      <c r="I247" s="20"/>
      <c r="J247" s="20"/>
    </row>
    <row r="248" spans="1:10" ht="15.75" customHeight="1" x14ac:dyDescent="0.25">
      <c r="A248" s="37">
        <f t="shared" si="3"/>
        <v>247</v>
      </c>
      <c r="B248" s="19" t="s">
        <v>1499</v>
      </c>
      <c r="C248" s="19" t="s">
        <v>2150</v>
      </c>
      <c r="D248" s="19" t="s">
        <v>2151</v>
      </c>
      <c r="E248" s="19" t="s">
        <v>2152</v>
      </c>
      <c r="F248" s="20">
        <v>44836</v>
      </c>
      <c r="G248" s="20">
        <v>44837</v>
      </c>
      <c r="H248" s="21" t="s">
        <v>45</v>
      </c>
      <c r="I248" s="20">
        <v>44837</v>
      </c>
      <c r="J248" s="20"/>
    </row>
    <row r="249" spans="1:10" ht="15.75" customHeight="1" x14ac:dyDescent="0.25">
      <c r="A249" s="37">
        <f t="shared" si="3"/>
        <v>248</v>
      </c>
      <c r="B249" s="19" t="s">
        <v>865</v>
      </c>
      <c r="C249" s="19" t="s">
        <v>1343</v>
      </c>
      <c r="D249" s="19" t="s">
        <v>1978</v>
      </c>
      <c r="E249" s="19" t="s">
        <v>2153</v>
      </c>
      <c r="F249" s="20">
        <v>44836</v>
      </c>
      <c r="G249" s="20">
        <v>44837</v>
      </c>
      <c r="H249" s="21" t="s">
        <v>38</v>
      </c>
      <c r="I249" s="20"/>
      <c r="J249" s="20"/>
    </row>
    <row r="250" spans="1:10" ht="15.75" customHeight="1" x14ac:dyDescent="0.25">
      <c r="A250" s="37">
        <f t="shared" si="3"/>
        <v>249</v>
      </c>
      <c r="B250" s="19" t="s">
        <v>1858</v>
      </c>
      <c r="C250" s="19" t="s">
        <v>1859</v>
      </c>
      <c r="D250" s="19" t="s">
        <v>2161</v>
      </c>
      <c r="E250" s="19" t="s">
        <v>2162</v>
      </c>
      <c r="F250" s="20">
        <v>44837</v>
      </c>
      <c r="G250" s="20">
        <v>44837</v>
      </c>
      <c r="H250" s="21" t="s">
        <v>38</v>
      </c>
      <c r="I250" s="20"/>
      <c r="J250" s="20"/>
    </row>
    <row r="251" spans="1:10" ht="15.75" customHeight="1" x14ac:dyDescent="0.25"/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H2:H15 H83:H168">
    <cfRule type="cellIs" dxfId="145" priority="145" operator="equal">
      <formula>"SI"</formula>
    </cfRule>
  </conditionalFormatting>
  <conditionalFormatting sqref="H1:H15 J1 H83:H168">
    <cfRule type="cellIs" dxfId="144" priority="146" operator="equal">
      <formula>"NO"</formula>
    </cfRule>
  </conditionalFormatting>
  <conditionalFormatting sqref="H1:H15 J1">
    <cfRule type="cellIs" dxfId="143" priority="147" operator="equal">
      <formula>"SI"</formula>
    </cfRule>
  </conditionalFormatting>
  <conditionalFormatting sqref="I1">
    <cfRule type="cellIs" dxfId="142" priority="148" operator="equal">
      <formula>"NO"</formula>
    </cfRule>
  </conditionalFormatting>
  <conditionalFormatting sqref="I1">
    <cfRule type="cellIs" dxfId="141" priority="149" operator="equal">
      <formula>"SI"</formula>
    </cfRule>
  </conditionalFormatting>
  <conditionalFormatting sqref="H3:H15">
    <cfRule type="cellIs" dxfId="140" priority="150" operator="equal">
      <formula>"SI"</formula>
    </cfRule>
  </conditionalFormatting>
  <conditionalFormatting sqref="H3:H15">
    <cfRule type="cellIs" dxfId="139" priority="151" operator="equal">
      <formula>"NO"</formula>
    </cfRule>
  </conditionalFormatting>
  <conditionalFormatting sqref="H3:H15">
    <cfRule type="cellIs" dxfId="138" priority="152" operator="equal">
      <formula>"SI"</formula>
    </cfRule>
  </conditionalFormatting>
  <conditionalFormatting sqref="H16">
    <cfRule type="cellIs" dxfId="137" priority="139" operator="equal">
      <formula>"SI"</formula>
    </cfRule>
  </conditionalFormatting>
  <conditionalFormatting sqref="H16">
    <cfRule type="cellIs" dxfId="136" priority="140" operator="equal">
      <formula>"NO"</formula>
    </cfRule>
  </conditionalFormatting>
  <conditionalFormatting sqref="H16">
    <cfRule type="cellIs" dxfId="135" priority="141" operator="equal">
      <formula>"SI"</formula>
    </cfRule>
  </conditionalFormatting>
  <conditionalFormatting sqref="H16">
    <cfRule type="cellIs" dxfId="134" priority="142" operator="equal">
      <formula>"SI"</formula>
    </cfRule>
  </conditionalFormatting>
  <conditionalFormatting sqref="H16">
    <cfRule type="cellIs" dxfId="133" priority="143" operator="equal">
      <formula>"NO"</formula>
    </cfRule>
  </conditionalFormatting>
  <conditionalFormatting sqref="H16">
    <cfRule type="cellIs" dxfId="132" priority="144" operator="equal">
      <formula>"SI"</formula>
    </cfRule>
  </conditionalFormatting>
  <conditionalFormatting sqref="H17">
    <cfRule type="cellIs" dxfId="131" priority="133" operator="equal">
      <formula>"SI"</formula>
    </cfRule>
  </conditionalFormatting>
  <conditionalFormatting sqref="H17">
    <cfRule type="cellIs" dxfId="130" priority="134" operator="equal">
      <formula>"NO"</formula>
    </cfRule>
  </conditionalFormatting>
  <conditionalFormatting sqref="H17">
    <cfRule type="cellIs" dxfId="129" priority="135" operator="equal">
      <formula>"SI"</formula>
    </cfRule>
  </conditionalFormatting>
  <conditionalFormatting sqref="H17">
    <cfRule type="cellIs" dxfId="128" priority="136" operator="equal">
      <formula>"SI"</formula>
    </cfRule>
  </conditionalFormatting>
  <conditionalFormatting sqref="H17">
    <cfRule type="cellIs" dxfId="127" priority="137" operator="equal">
      <formula>"NO"</formula>
    </cfRule>
  </conditionalFormatting>
  <conditionalFormatting sqref="H17">
    <cfRule type="cellIs" dxfId="126" priority="138" operator="equal">
      <formula>"SI"</formula>
    </cfRule>
  </conditionalFormatting>
  <conditionalFormatting sqref="H18">
    <cfRule type="cellIs" dxfId="125" priority="127" operator="equal">
      <formula>"SI"</formula>
    </cfRule>
  </conditionalFormatting>
  <conditionalFormatting sqref="H18">
    <cfRule type="cellIs" dxfId="124" priority="128" operator="equal">
      <formula>"NO"</formula>
    </cfRule>
  </conditionalFormatting>
  <conditionalFormatting sqref="H18">
    <cfRule type="cellIs" dxfId="123" priority="129" operator="equal">
      <formula>"SI"</formula>
    </cfRule>
  </conditionalFormatting>
  <conditionalFormatting sqref="H18">
    <cfRule type="cellIs" dxfId="122" priority="130" operator="equal">
      <formula>"SI"</formula>
    </cfRule>
  </conditionalFormatting>
  <conditionalFormatting sqref="H18">
    <cfRule type="cellIs" dxfId="121" priority="131" operator="equal">
      <formula>"NO"</formula>
    </cfRule>
  </conditionalFormatting>
  <conditionalFormatting sqref="H18">
    <cfRule type="cellIs" dxfId="120" priority="132" operator="equal">
      <formula>"SI"</formula>
    </cfRule>
  </conditionalFormatting>
  <conditionalFormatting sqref="H19">
    <cfRule type="cellIs" dxfId="119" priority="121" operator="equal">
      <formula>"SI"</formula>
    </cfRule>
  </conditionalFormatting>
  <conditionalFormatting sqref="H19">
    <cfRule type="cellIs" dxfId="118" priority="122" operator="equal">
      <formula>"NO"</formula>
    </cfRule>
  </conditionalFormatting>
  <conditionalFormatting sqref="H19">
    <cfRule type="cellIs" dxfId="117" priority="123" operator="equal">
      <formula>"SI"</formula>
    </cfRule>
  </conditionalFormatting>
  <conditionalFormatting sqref="H19">
    <cfRule type="cellIs" dxfId="116" priority="124" operator="equal">
      <formula>"SI"</formula>
    </cfRule>
  </conditionalFormatting>
  <conditionalFormatting sqref="H19">
    <cfRule type="cellIs" dxfId="115" priority="125" operator="equal">
      <formula>"NO"</formula>
    </cfRule>
  </conditionalFormatting>
  <conditionalFormatting sqref="H19">
    <cfRule type="cellIs" dxfId="114" priority="126" operator="equal">
      <formula>"SI"</formula>
    </cfRule>
  </conditionalFormatting>
  <conditionalFormatting sqref="H20">
    <cfRule type="cellIs" dxfId="113" priority="115" operator="equal">
      <formula>"SI"</formula>
    </cfRule>
  </conditionalFormatting>
  <conditionalFormatting sqref="H20">
    <cfRule type="cellIs" dxfId="112" priority="116" operator="equal">
      <formula>"NO"</formula>
    </cfRule>
  </conditionalFormatting>
  <conditionalFormatting sqref="H20">
    <cfRule type="cellIs" dxfId="111" priority="117" operator="equal">
      <formula>"SI"</formula>
    </cfRule>
  </conditionalFormatting>
  <conditionalFormatting sqref="H20">
    <cfRule type="cellIs" dxfId="110" priority="118" operator="equal">
      <formula>"SI"</formula>
    </cfRule>
  </conditionalFormatting>
  <conditionalFormatting sqref="H20">
    <cfRule type="cellIs" dxfId="109" priority="119" operator="equal">
      <formula>"NO"</formula>
    </cfRule>
  </conditionalFormatting>
  <conditionalFormatting sqref="H20">
    <cfRule type="cellIs" dxfId="108" priority="120" operator="equal">
      <formula>"SI"</formula>
    </cfRule>
  </conditionalFormatting>
  <conditionalFormatting sqref="H21">
    <cfRule type="cellIs" dxfId="107" priority="109" operator="equal">
      <formula>"SI"</formula>
    </cfRule>
  </conditionalFormatting>
  <conditionalFormatting sqref="H21">
    <cfRule type="cellIs" dxfId="106" priority="110" operator="equal">
      <formula>"NO"</formula>
    </cfRule>
  </conditionalFormatting>
  <conditionalFormatting sqref="H21">
    <cfRule type="cellIs" dxfId="105" priority="111" operator="equal">
      <formula>"SI"</formula>
    </cfRule>
  </conditionalFormatting>
  <conditionalFormatting sqref="H21">
    <cfRule type="cellIs" dxfId="104" priority="112" operator="equal">
      <formula>"SI"</formula>
    </cfRule>
  </conditionalFormatting>
  <conditionalFormatting sqref="H21">
    <cfRule type="cellIs" dxfId="103" priority="113" operator="equal">
      <formula>"NO"</formula>
    </cfRule>
  </conditionalFormatting>
  <conditionalFormatting sqref="H21">
    <cfRule type="cellIs" dxfId="102" priority="114" operator="equal">
      <formula>"SI"</formula>
    </cfRule>
  </conditionalFormatting>
  <conditionalFormatting sqref="H22">
    <cfRule type="cellIs" dxfId="101" priority="103" operator="equal">
      <formula>"SI"</formula>
    </cfRule>
  </conditionalFormatting>
  <conditionalFormatting sqref="H22">
    <cfRule type="cellIs" dxfId="100" priority="104" operator="equal">
      <formula>"NO"</formula>
    </cfRule>
  </conditionalFormatting>
  <conditionalFormatting sqref="H22">
    <cfRule type="cellIs" dxfId="99" priority="105" operator="equal">
      <formula>"SI"</formula>
    </cfRule>
  </conditionalFormatting>
  <conditionalFormatting sqref="H22">
    <cfRule type="cellIs" dxfId="98" priority="106" operator="equal">
      <formula>"SI"</formula>
    </cfRule>
  </conditionalFormatting>
  <conditionalFormatting sqref="H22">
    <cfRule type="cellIs" dxfId="97" priority="107" operator="equal">
      <formula>"NO"</formula>
    </cfRule>
  </conditionalFormatting>
  <conditionalFormatting sqref="H22">
    <cfRule type="cellIs" dxfId="96" priority="108" operator="equal">
      <formula>"SI"</formula>
    </cfRule>
  </conditionalFormatting>
  <conditionalFormatting sqref="H23">
    <cfRule type="cellIs" dxfId="95" priority="97" operator="equal">
      <formula>"SI"</formula>
    </cfRule>
  </conditionalFormatting>
  <conditionalFormatting sqref="H23">
    <cfRule type="cellIs" dxfId="94" priority="98" operator="equal">
      <formula>"NO"</formula>
    </cfRule>
  </conditionalFormatting>
  <conditionalFormatting sqref="H23">
    <cfRule type="cellIs" dxfId="93" priority="99" operator="equal">
      <formula>"SI"</formula>
    </cfRule>
  </conditionalFormatting>
  <conditionalFormatting sqref="H23">
    <cfRule type="cellIs" dxfId="92" priority="100" operator="equal">
      <formula>"SI"</formula>
    </cfRule>
  </conditionalFormatting>
  <conditionalFormatting sqref="H23">
    <cfRule type="cellIs" dxfId="91" priority="101" operator="equal">
      <formula>"NO"</formula>
    </cfRule>
  </conditionalFormatting>
  <conditionalFormatting sqref="H23">
    <cfRule type="cellIs" dxfId="90" priority="102" operator="equal">
      <formula>"SI"</formula>
    </cfRule>
  </conditionalFormatting>
  <conditionalFormatting sqref="H24">
    <cfRule type="cellIs" dxfId="89" priority="91" operator="equal">
      <formula>"SI"</formula>
    </cfRule>
  </conditionalFormatting>
  <conditionalFormatting sqref="H24">
    <cfRule type="cellIs" dxfId="88" priority="92" operator="equal">
      <formula>"NO"</formula>
    </cfRule>
  </conditionalFormatting>
  <conditionalFormatting sqref="H24">
    <cfRule type="cellIs" dxfId="87" priority="93" operator="equal">
      <formula>"SI"</formula>
    </cfRule>
  </conditionalFormatting>
  <conditionalFormatting sqref="H24">
    <cfRule type="cellIs" dxfId="86" priority="94" operator="equal">
      <formula>"SI"</formula>
    </cfRule>
  </conditionalFormatting>
  <conditionalFormatting sqref="H24">
    <cfRule type="cellIs" dxfId="85" priority="95" operator="equal">
      <formula>"NO"</formula>
    </cfRule>
  </conditionalFormatting>
  <conditionalFormatting sqref="H24">
    <cfRule type="cellIs" dxfId="84" priority="96" operator="equal">
      <formula>"SI"</formula>
    </cfRule>
  </conditionalFormatting>
  <conditionalFormatting sqref="H25:H37">
    <cfRule type="cellIs" dxfId="83" priority="85" operator="equal">
      <formula>"SI"</formula>
    </cfRule>
  </conditionalFormatting>
  <conditionalFormatting sqref="H25:H37">
    <cfRule type="cellIs" dxfId="82" priority="86" operator="equal">
      <formula>"NO"</formula>
    </cfRule>
  </conditionalFormatting>
  <conditionalFormatting sqref="H25:H37">
    <cfRule type="cellIs" dxfId="81" priority="87" operator="equal">
      <formula>"SI"</formula>
    </cfRule>
  </conditionalFormatting>
  <conditionalFormatting sqref="H25:H37">
    <cfRule type="cellIs" dxfId="80" priority="88" operator="equal">
      <formula>"SI"</formula>
    </cfRule>
  </conditionalFormatting>
  <conditionalFormatting sqref="H25:H37">
    <cfRule type="cellIs" dxfId="79" priority="89" operator="equal">
      <formula>"NO"</formula>
    </cfRule>
  </conditionalFormatting>
  <conditionalFormatting sqref="H25:H37">
    <cfRule type="cellIs" dxfId="78" priority="90" operator="equal">
      <formula>"SI"</formula>
    </cfRule>
  </conditionalFormatting>
  <conditionalFormatting sqref="H38">
    <cfRule type="cellIs" dxfId="77" priority="79" operator="equal">
      <formula>"SI"</formula>
    </cfRule>
  </conditionalFormatting>
  <conditionalFormatting sqref="H38">
    <cfRule type="cellIs" dxfId="76" priority="80" operator="equal">
      <formula>"NO"</formula>
    </cfRule>
  </conditionalFormatting>
  <conditionalFormatting sqref="H38">
    <cfRule type="cellIs" dxfId="75" priority="81" operator="equal">
      <formula>"SI"</formula>
    </cfRule>
  </conditionalFormatting>
  <conditionalFormatting sqref="H38">
    <cfRule type="cellIs" dxfId="74" priority="82" operator="equal">
      <formula>"SI"</formula>
    </cfRule>
  </conditionalFormatting>
  <conditionalFormatting sqref="H38">
    <cfRule type="cellIs" dxfId="73" priority="83" operator="equal">
      <formula>"NO"</formula>
    </cfRule>
  </conditionalFormatting>
  <conditionalFormatting sqref="H38">
    <cfRule type="cellIs" dxfId="72" priority="84" operator="equal">
      <formula>"SI"</formula>
    </cfRule>
  </conditionalFormatting>
  <conditionalFormatting sqref="H39">
    <cfRule type="cellIs" dxfId="71" priority="73" operator="equal">
      <formula>"SI"</formula>
    </cfRule>
  </conditionalFormatting>
  <conditionalFormatting sqref="H39">
    <cfRule type="cellIs" dxfId="70" priority="74" operator="equal">
      <formula>"NO"</formula>
    </cfRule>
  </conditionalFormatting>
  <conditionalFormatting sqref="H39">
    <cfRule type="cellIs" dxfId="69" priority="75" operator="equal">
      <formula>"SI"</formula>
    </cfRule>
  </conditionalFormatting>
  <conditionalFormatting sqref="H39">
    <cfRule type="cellIs" dxfId="68" priority="76" operator="equal">
      <formula>"SI"</formula>
    </cfRule>
  </conditionalFormatting>
  <conditionalFormatting sqref="H39">
    <cfRule type="cellIs" dxfId="67" priority="77" operator="equal">
      <formula>"NO"</formula>
    </cfRule>
  </conditionalFormatting>
  <conditionalFormatting sqref="H39">
    <cfRule type="cellIs" dxfId="66" priority="78" operator="equal">
      <formula>"SI"</formula>
    </cfRule>
  </conditionalFormatting>
  <conditionalFormatting sqref="H40:H60">
    <cfRule type="cellIs" dxfId="65" priority="67" operator="equal">
      <formula>"SI"</formula>
    </cfRule>
  </conditionalFormatting>
  <conditionalFormatting sqref="H40:H60">
    <cfRule type="cellIs" dxfId="64" priority="68" operator="equal">
      <formula>"NO"</formula>
    </cfRule>
  </conditionalFormatting>
  <conditionalFormatting sqref="H40:H60">
    <cfRule type="cellIs" dxfId="63" priority="69" operator="equal">
      <formula>"SI"</formula>
    </cfRule>
  </conditionalFormatting>
  <conditionalFormatting sqref="H40:H60">
    <cfRule type="cellIs" dxfId="62" priority="70" operator="equal">
      <formula>"SI"</formula>
    </cfRule>
  </conditionalFormatting>
  <conditionalFormatting sqref="H40:H60">
    <cfRule type="cellIs" dxfId="61" priority="71" operator="equal">
      <formula>"NO"</formula>
    </cfRule>
  </conditionalFormatting>
  <conditionalFormatting sqref="H40:H60">
    <cfRule type="cellIs" dxfId="60" priority="72" operator="equal">
      <formula>"SI"</formula>
    </cfRule>
  </conditionalFormatting>
  <conditionalFormatting sqref="H61:H76">
    <cfRule type="cellIs" dxfId="59" priority="61" operator="equal">
      <formula>"SI"</formula>
    </cfRule>
  </conditionalFormatting>
  <conditionalFormatting sqref="H61:H76">
    <cfRule type="cellIs" dxfId="58" priority="62" operator="equal">
      <formula>"NO"</formula>
    </cfRule>
  </conditionalFormatting>
  <conditionalFormatting sqref="H61:H76">
    <cfRule type="cellIs" dxfId="57" priority="63" operator="equal">
      <formula>"SI"</formula>
    </cfRule>
  </conditionalFormatting>
  <conditionalFormatting sqref="H61:H76">
    <cfRule type="cellIs" dxfId="56" priority="64" operator="equal">
      <formula>"SI"</formula>
    </cfRule>
  </conditionalFormatting>
  <conditionalFormatting sqref="H61:H76">
    <cfRule type="cellIs" dxfId="55" priority="65" operator="equal">
      <formula>"NO"</formula>
    </cfRule>
  </conditionalFormatting>
  <conditionalFormatting sqref="H61:H76">
    <cfRule type="cellIs" dxfId="54" priority="66" operator="equal">
      <formula>"SI"</formula>
    </cfRule>
  </conditionalFormatting>
  <conditionalFormatting sqref="H77">
    <cfRule type="cellIs" dxfId="53" priority="55" operator="equal">
      <formula>"SI"</formula>
    </cfRule>
  </conditionalFormatting>
  <conditionalFormatting sqref="H77">
    <cfRule type="cellIs" dxfId="52" priority="56" operator="equal">
      <formula>"NO"</formula>
    </cfRule>
  </conditionalFormatting>
  <conditionalFormatting sqref="H77">
    <cfRule type="cellIs" dxfId="51" priority="57" operator="equal">
      <formula>"SI"</formula>
    </cfRule>
  </conditionalFormatting>
  <conditionalFormatting sqref="H77">
    <cfRule type="cellIs" dxfId="50" priority="58" operator="equal">
      <formula>"SI"</formula>
    </cfRule>
  </conditionalFormatting>
  <conditionalFormatting sqref="H77">
    <cfRule type="cellIs" dxfId="49" priority="59" operator="equal">
      <formula>"NO"</formula>
    </cfRule>
  </conditionalFormatting>
  <conditionalFormatting sqref="H77">
    <cfRule type="cellIs" dxfId="48" priority="60" operator="equal">
      <formula>"SI"</formula>
    </cfRule>
  </conditionalFormatting>
  <conditionalFormatting sqref="H78">
    <cfRule type="cellIs" dxfId="47" priority="49" operator="equal">
      <formula>"SI"</formula>
    </cfRule>
  </conditionalFormatting>
  <conditionalFormatting sqref="H78">
    <cfRule type="cellIs" dxfId="46" priority="50" operator="equal">
      <formula>"NO"</formula>
    </cfRule>
  </conditionalFormatting>
  <conditionalFormatting sqref="H78">
    <cfRule type="cellIs" dxfId="45" priority="51" operator="equal">
      <formula>"SI"</formula>
    </cfRule>
  </conditionalFormatting>
  <conditionalFormatting sqref="H78">
    <cfRule type="cellIs" dxfId="44" priority="52" operator="equal">
      <formula>"SI"</formula>
    </cfRule>
  </conditionalFormatting>
  <conditionalFormatting sqref="H78">
    <cfRule type="cellIs" dxfId="43" priority="53" operator="equal">
      <formula>"NO"</formula>
    </cfRule>
  </conditionalFormatting>
  <conditionalFormatting sqref="H78">
    <cfRule type="cellIs" dxfId="42" priority="54" operator="equal">
      <formula>"SI"</formula>
    </cfRule>
  </conditionalFormatting>
  <conditionalFormatting sqref="H79">
    <cfRule type="cellIs" dxfId="41" priority="43" operator="equal">
      <formula>"SI"</formula>
    </cfRule>
  </conditionalFormatting>
  <conditionalFormatting sqref="H79">
    <cfRule type="cellIs" dxfId="40" priority="44" operator="equal">
      <formula>"NO"</formula>
    </cfRule>
  </conditionalFormatting>
  <conditionalFormatting sqref="H79">
    <cfRule type="cellIs" dxfId="39" priority="45" operator="equal">
      <formula>"SI"</formula>
    </cfRule>
  </conditionalFormatting>
  <conditionalFormatting sqref="H79">
    <cfRule type="cellIs" dxfId="38" priority="46" operator="equal">
      <formula>"SI"</formula>
    </cfRule>
  </conditionalFormatting>
  <conditionalFormatting sqref="H79">
    <cfRule type="cellIs" dxfId="37" priority="47" operator="equal">
      <formula>"NO"</formula>
    </cfRule>
  </conditionalFormatting>
  <conditionalFormatting sqref="H79">
    <cfRule type="cellIs" dxfId="36" priority="48" operator="equal">
      <formula>"SI"</formula>
    </cfRule>
  </conditionalFormatting>
  <conditionalFormatting sqref="H80">
    <cfRule type="cellIs" dxfId="35" priority="37" operator="equal">
      <formula>"SI"</formula>
    </cfRule>
  </conditionalFormatting>
  <conditionalFormatting sqref="H80">
    <cfRule type="cellIs" dxfId="34" priority="38" operator="equal">
      <formula>"NO"</formula>
    </cfRule>
  </conditionalFormatting>
  <conditionalFormatting sqref="H80">
    <cfRule type="cellIs" dxfId="33" priority="39" operator="equal">
      <formula>"SI"</formula>
    </cfRule>
  </conditionalFormatting>
  <conditionalFormatting sqref="H80">
    <cfRule type="cellIs" dxfId="32" priority="40" operator="equal">
      <formula>"SI"</formula>
    </cfRule>
  </conditionalFormatting>
  <conditionalFormatting sqref="H80">
    <cfRule type="cellIs" dxfId="31" priority="41" operator="equal">
      <formula>"NO"</formula>
    </cfRule>
  </conditionalFormatting>
  <conditionalFormatting sqref="H80">
    <cfRule type="cellIs" dxfId="30" priority="42" operator="equal">
      <formula>"SI"</formula>
    </cfRule>
  </conditionalFormatting>
  <conditionalFormatting sqref="H81">
    <cfRule type="cellIs" dxfId="29" priority="31" operator="equal">
      <formula>"SI"</formula>
    </cfRule>
  </conditionalFormatting>
  <conditionalFormatting sqref="H81">
    <cfRule type="cellIs" dxfId="28" priority="32" operator="equal">
      <formula>"NO"</formula>
    </cfRule>
  </conditionalFormatting>
  <conditionalFormatting sqref="H81">
    <cfRule type="cellIs" dxfId="27" priority="33" operator="equal">
      <formula>"SI"</formula>
    </cfRule>
  </conditionalFormatting>
  <conditionalFormatting sqref="H81">
    <cfRule type="cellIs" dxfId="26" priority="34" operator="equal">
      <formula>"SI"</formula>
    </cfRule>
  </conditionalFormatting>
  <conditionalFormatting sqref="H81">
    <cfRule type="cellIs" dxfId="25" priority="35" operator="equal">
      <formula>"NO"</formula>
    </cfRule>
  </conditionalFormatting>
  <conditionalFormatting sqref="H81">
    <cfRule type="cellIs" dxfId="24" priority="36" operator="equal">
      <formula>"SI"</formula>
    </cfRule>
  </conditionalFormatting>
  <conditionalFormatting sqref="H82">
    <cfRule type="cellIs" dxfId="23" priority="25" operator="equal">
      <formula>"SI"</formula>
    </cfRule>
  </conditionalFormatting>
  <conditionalFormatting sqref="H82">
    <cfRule type="cellIs" dxfId="22" priority="26" operator="equal">
      <formula>"NO"</formula>
    </cfRule>
  </conditionalFormatting>
  <conditionalFormatting sqref="H82">
    <cfRule type="cellIs" dxfId="21" priority="27" operator="equal">
      <formula>"SI"</formula>
    </cfRule>
  </conditionalFormatting>
  <conditionalFormatting sqref="H82">
    <cfRule type="cellIs" dxfId="20" priority="28" operator="equal">
      <formula>"SI"</formula>
    </cfRule>
  </conditionalFormatting>
  <conditionalFormatting sqref="H82">
    <cfRule type="cellIs" dxfId="19" priority="29" operator="equal">
      <formula>"NO"</formula>
    </cfRule>
  </conditionalFormatting>
  <conditionalFormatting sqref="H82">
    <cfRule type="cellIs" dxfId="18" priority="30" operator="equal">
      <formula>"SI"</formula>
    </cfRule>
  </conditionalFormatting>
  <conditionalFormatting sqref="H169:H191">
    <cfRule type="cellIs" dxfId="17" priority="17" operator="equal">
      <formula>"SI"</formula>
    </cfRule>
  </conditionalFormatting>
  <conditionalFormatting sqref="H169:H191">
    <cfRule type="cellIs" dxfId="16" priority="18" operator="equal">
      <formula>"NO"</formula>
    </cfRule>
  </conditionalFormatting>
  <conditionalFormatting sqref="H192">
    <cfRule type="cellIs" dxfId="15" priority="15" operator="equal">
      <formula>"SI"</formula>
    </cfRule>
  </conditionalFormatting>
  <conditionalFormatting sqref="H192">
    <cfRule type="cellIs" dxfId="14" priority="16" operator="equal">
      <formula>"NO"</formula>
    </cfRule>
  </conditionalFormatting>
  <conditionalFormatting sqref="H193:H202">
    <cfRule type="cellIs" dxfId="13" priority="13" operator="equal">
      <formula>"SI"</formula>
    </cfRule>
  </conditionalFormatting>
  <conditionalFormatting sqref="H193:H202">
    <cfRule type="cellIs" dxfId="12" priority="14" operator="equal">
      <formula>"NO"</formula>
    </cfRule>
  </conditionalFormatting>
  <conditionalFormatting sqref="H203">
    <cfRule type="cellIs" dxfId="11" priority="11" operator="equal">
      <formula>"SI"</formula>
    </cfRule>
  </conditionalFormatting>
  <conditionalFormatting sqref="H203">
    <cfRule type="cellIs" dxfId="10" priority="12" operator="equal">
      <formula>"NO"</formula>
    </cfRule>
  </conditionalFormatting>
  <conditionalFormatting sqref="H204">
    <cfRule type="cellIs" dxfId="9" priority="9" operator="equal">
      <formula>"SI"</formula>
    </cfRule>
  </conditionalFormatting>
  <conditionalFormatting sqref="H204">
    <cfRule type="cellIs" dxfId="8" priority="10" operator="equal">
      <formula>"NO"</formula>
    </cfRule>
  </conditionalFormatting>
  <conditionalFormatting sqref="H205:H227">
    <cfRule type="cellIs" dxfId="7" priority="7" operator="equal">
      <formula>"SI"</formula>
    </cfRule>
  </conditionalFormatting>
  <conditionalFormatting sqref="H205:H227">
    <cfRule type="cellIs" dxfId="6" priority="8" operator="equal">
      <formula>"NO"</formula>
    </cfRule>
  </conditionalFormatting>
  <conditionalFormatting sqref="H228:H239">
    <cfRule type="cellIs" dxfId="5" priority="5" operator="equal">
      <formula>"SI"</formula>
    </cfRule>
  </conditionalFormatting>
  <conditionalFormatting sqref="H228:H239">
    <cfRule type="cellIs" dxfId="4" priority="6" operator="equal">
      <formula>"NO"</formula>
    </cfRule>
  </conditionalFormatting>
  <conditionalFormatting sqref="H240:H249">
    <cfRule type="cellIs" dxfId="3" priority="3" operator="equal">
      <formula>"SI"</formula>
    </cfRule>
  </conditionalFormatting>
  <conditionalFormatting sqref="H240:H249">
    <cfRule type="cellIs" dxfId="2" priority="4" operator="equal">
      <formula>"NO"</formula>
    </cfRule>
  </conditionalFormatting>
  <conditionalFormatting sqref="H250">
    <cfRule type="cellIs" dxfId="1" priority="1" operator="equal">
      <formula>"SI"</formula>
    </cfRule>
  </conditionalFormatting>
  <conditionalFormatting sqref="H250">
    <cfRule type="cellIs" dxfId="0" priority="2" operator="equal">
      <formula>"NO"</formula>
    </cfRule>
  </conditionalFormatting>
  <dataValidations count="1">
    <dataValidation type="list" allowBlank="1" showErrorMessage="1" sqref="H2:H250">
      <formula1>"SI,NO"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INNOVAR</vt:lpstr>
      <vt:lpstr>DTT</vt:lpstr>
      <vt:lpstr>EBT</vt:lpstr>
      <vt:lpstr>POES+I </vt:lpstr>
      <vt:lpstr>PEIC-A</vt:lpstr>
      <vt:lpstr>PEIC I+D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NELIA</cp:lastModifiedBy>
  <dcterms:created xsi:type="dcterms:W3CDTF">2006-09-16T00:00:00Z</dcterms:created>
  <dcterms:modified xsi:type="dcterms:W3CDTF">2023-04-28T15:07:06Z</dcterms:modified>
</cp:coreProperties>
</file>