
<file path=[Content_Types].xml><?xml version="1.0" encoding="utf-8"?>
<Types xmlns="http://schemas.openxmlformats.org/package/2006/content-types">
  <Default Extension="png" ContentType="image/png"/>
  <Default Extension="jfif" ContentType="image/jpe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selflearning\"/>
    </mc:Choice>
  </mc:AlternateContent>
  <bookViews>
    <workbookView xWindow="0" yWindow="0" windowWidth="23040" windowHeight="9975"/>
  </bookViews>
  <sheets>
    <sheet name="Dashboard" sheetId="3" r:id="rId1"/>
    <sheet name="Input Data" sheetId="2" r:id="rId2"/>
    <sheet name="Master Data" sheetId="1" r:id="rId3"/>
    <sheet name="Analysis" sheetId="4"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3" i="4" l="1"/>
  <c r="AI4" i="4"/>
  <c r="AI5" i="4"/>
  <c r="AI6" i="4"/>
  <c r="AG6" i="4" s="1"/>
  <c r="AI2" i="4"/>
  <c r="AH2" i="4"/>
  <c r="AH3" i="4"/>
  <c r="AH4" i="4"/>
  <c r="AH5" i="4"/>
  <c r="AH6" i="4"/>
  <c r="Z2" i="4"/>
  <c r="AA3" i="4"/>
  <c r="AA4" i="4"/>
  <c r="AA5" i="4"/>
  <c r="AA6" i="4"/>
  <c r="AA7" i="4"/>
  <c r="AA8" i="4"/>
  <c r="AA9" i="4"/>
  <c r="AA10" i="4"/>
  <c r="AA11" i="4"/>
  <c r="AA2" i="4"/>
  <c r="Z3" i="4"/>
  <c r="Z4" i="4"/>
  <c r="Z5" i="4"/>
  <c r="Z6" i="4"/>
  <c r="Z7" i="4"/>
  <c r="Z8" i="4"/>
  <c r="Z9" i="4"/>
  <c r="Z10" i="4"/>
  <c r="Z11" i="4"/>
  <c r="U2" i="4"/>
  <c r="W3" i="4"/>
  <c r="W4" i="4"/>
  <c r="W5" i="4"/>
  <c r="W6" i="4"/>
  <c r="W7" i="4"/>
  <c r="W8" i="4"/>
  <c r="W9" i="4"/>
  <c r="W10" i="4"/>
  <c r="W11" i="4"/>
  <c r="W12" i="4"/>
  <c r="W13" i="4"/>
  <c r="W14" i="4"/>
  <c r="W15" i="4"/>
  <c r="W16" i="4"/>
  <c r="W17" i="4"/>
  <c r="W18" i="4"/>
  <c r="W19" i="4"/>
  <c r="W20" i="4"/>
  <c r="W21" i="4"/>
  <c r="W22" i="4"/>
  <c r="W23" i="4"/>
  <c r="W24" i="4"/>
  <c r="W25" i="4"/>
  <c r="W26" i="4"/>
  <c r="W27" i="4"/>
  <c r="W28" i="4"/>
  <c r="W29" i="4"/>
  <c r="W30" i="4"/>
  <c r="W31" i="4"/>
  <c r="W32" i="4"/>
  <c r="W33" i="4"/>
  <c r="W34" i="4"/>
  <c r="W35" i="4"/>
  <c r="W36" i="4"/>
  <c r="W37" i="4"/>
  <c r="W38" i="4"/>
  <c r="W39" i="4"/>
  <c r="W40" i="4"/>
  <c r="W41" i="4"/>
  <c r="W42" i="4"/>
  <c r="W43" i="4"/>
  <c r="W44" i="4"/>
  <c r="W45" i="4"/>
  <c r="W2"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T45" i="4" s="1"/>
  <c r="V2" i="4"/>
  <c r="U3" i="4"/>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M3" i="4"/>
  <c r="N3" i="4" s="1"/>
  <c r="M4" i="4"/>
  <c r="N4" i="4" s="1"/>
  <c r="M5" i="4"/>
  <c r="N5" i="4" s="1"/>
  <c r="M6" i="4"/>
  <c r="N6" i="4" s="1"/>
  <c r="M7" i="4"/>
  <c r="N7" i="4" s="1"/>
  <c r="M8" i="4"/>
  <c r="N8" i="4" s="1"/>
  <c r="M9" i="4"/>
  <c r="N9" i="4" s="1"/>
  <c r="M10" i="4"/>
  <c r="N10" i="4" s="1"/>
  <c r="M11" i="4"/>
  <c r="N11" i="4" s="1"/>
  <c r="M12" i="4"/>
  <c r="N12" i="4" s="1"/>
  <c r="M13" i="4"/>
  <c r="N13" i="4" s="1"/>
  <c r="M2" i="4"/>
  <c r="N2" i="4" s="1"/>
  <c r="L3" i="4"/>
  <c r="L4" i="4"/>
  <c r="L5" i="4"/>
  <c r="L6" i="4"/>
  <c r="L7" i="4"/>
  <c r="L8" i="4"/>
  <c r="L9" i="4"/>
  <c r="L10" i="4"/>
  <c r="L11" i="4"/>
  <c r="L12" i="4"/>
  <c r="L13" i="4"/>
  <c r="L2" i="4"/>
  <c r="E5" i="4"/>
  <c r="E6" i="4" s="1"/>
  <c r="E7" i="4" s="1"/>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G529" i="2"/>
  <c r="H529" i="2"/>
  <c r="I529" i="2"/>
  <c r="J529" i="2"/>
  <c r="L529" i="2" s="1"/>
  <c r="K529" i="2"/>
  <c r="M529" i="2" s="1"/>
  <c r="N529" i="2"/>
  <c r="P529"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AG5" i="4" l="1"/>
  <c r="AG4" i="4"/>
  <c r="AG3" i="4"/>
  <c r="AG2" i="4"/>
  <c r="T2" i="4"/>
  <c r="T44" i="4"/>
  <c r="T36" i="4"/>
  <c r="T24" i="4"/>
  <c r="T16" i="4"/>
  <c r="T8" i="4"/>
  <c r="T4" i="4"/>
  <c r="T43" i="4"/>
  <c r="T39" i="4"/>
  <c r="T35" i="4"/>
  <c r="T31" i="4"/>
  <c r="T27" i="4"/>
  <c r="T23" i="4"/>
  <c r="T19" i="4"/>
  <c r="T15" i="4"/>
  <c r="T11" i="4"/>
  <c r="T7" i="4"/>
  <c r="T3" i="4"/>
  <c r="T32" i="4"/>
  <c r="T20" i="4"/>
  <c r="T41" i="4"/>
  <c r="T37" i="4"/>
  <c r="T33" i="4"/>
  <c r="T29" i="4"/>
  <c r="T25" i="4"/>
  <c r="T21" i="4"/>
  <c r="T17" i="4"/>
  <c r="T13" i="4"/>
  <c r="T9" i="4"/>
  <c r="T5" i="4"/>
  <c r="T40" i="4"/>
  <c r="T28" i="4"/>
  <c r="T12" i="4"/>
  <c r="T38" i="4"/>
  <c r="T30" i="4"/>
  <c r="T22" i="4"/>
  <c r="T14" i="4"/>
  <c r="T6" i="4"/>
  <c r="T42" i="4"/>
  <c r="T34" i="4"/>
  <c r="T26" i="4"/>
  <c r="T18" i="4"/>
  <c r="T10" i="4"/>
  <c r="AH1" i="4" l="1"/>
  <c r="AI1" i="4"/>
  <c r="W1" i="4"/>
  <c r="V1" i="4"/>
  <c r="U1" i="4"/>
</calcChain>
</file>

<file path=xl/sharedStrings.xml><?xml version="1.0" encoding="utf-8"?>
<sst xmlns="http://schemas.openxmlformats.org/spreadsheetml/2006/main" count="1863" uniqueCount="128">
  <si>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</si>
  <si>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</si>
  <si>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</si>
  <si>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</si>
  <si>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</si>
  <si>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</si>
  <si>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</si>
  <si>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</si>
  <si>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</si>
  <si>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</si>
  <si>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</si>
  <si>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</si>
  <si>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</si>
  <si>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</si>
  <si>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</si>
  <si>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</si>
  <si>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</si>
  <si>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</si>
  <si>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</si>
  <si>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</si>
  <si>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</si>
  <si>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</si>
  <si>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</si>
  <si>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</si>
  <si>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</si>
  <si>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</si>
  <si>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</si>
  <si>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</si>
  <si>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</si>
  <si>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</si>
  <si>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</si>
  <si>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</si>
  <si>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</si>
  <si>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</si>
  <si>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</si>
  <si>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</si>
  <si>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</si>
  <si>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</si>
  <si>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</si>
  <si>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</si>
  <si>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</si>
  <si>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</si>
  <si>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</si>
  <si>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</si>
  <si>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</si>
  <si>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</si>
  <si>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</si>
  <si>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</si>
  <si>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</si>
  <si>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</si>
  <si>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</si>
  <si>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</si>
  <si>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</si>
  <si>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</si>
  <si>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</si>
  <si>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</si>
  <si>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</si>
  <si>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</si>
  <si>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</si>
  <si>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</si>
  <si>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</si>
  <si>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</si>
  <si>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</si>
  <si>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</si>
  <si>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</si>
  <si>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</si>
  <si>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</si>
  <si>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</si>
  <si>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</si>
  <si>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</si>
  <si>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</si>
  <si>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</si>
  <si>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</si>
  <si>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</si>
  <si>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</si>
  <si>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</si>
  <si>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</si>
  <si>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</si>
  <si>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</si>
  <si>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</si>
  <si>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</si>
  <si>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</si>
  <si>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</si>
  <si>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</si>
  <si>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</si>
  <si>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</si>
  <si>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</si>
  <si>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</si>
  <si>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</si>
  <si>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</si>
  <si>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</si>
  <si>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</si>
  <si>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</si>
  <si>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</si>
  <si>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</si>
  <si>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</si>
  <si>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</si>
  <si>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</si>
  <si>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</si>
  <si>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</si>
  <si>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</si>
  <si>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</si>
  <si>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</si>
  <si>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</si>
  <si>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</si>
  <si>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</si>
  <si>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</si>
  <si>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</si>
  <si>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</si>
  <si>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</si>
  <si>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</si>
  <si>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</si>
  <si>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</si>
  <si>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</si>
  <si>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</si>
  <si>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</si>
  <si>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</si>
  <si>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</si>
  <si>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</si>
  <si>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Row Labels</t>
  </si>
  <si>
    <t>Sum of Total selling value</t>
  </si>
  <si>
    <t>Sum of Total buying value</t>
  </si>
  <si>
    <t>Sum of QUANTITY</t>
  </si>
  <si>
    <t>Total sales</t>
  </si>
  <si>
    <t>Total profit</t>
  </si>
  <si>
    <t>Profit %</t>
  </si>
  <si>
    <t>Sales</t>
  </si>
  <si>
    <t>Profit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</si>
</sst>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AED&quot;* #,##0.00_-;\-&quot;AED&quot;* #,##0.00_-;_-&quot;AED&quot;* &quot;-&quot;??_-;_-@_-"/>
    <numFmt numFmtId="164" formatCode="0.0%"/>
    <numFmt numFmtId="165" formatCode="_-[$$-409]* #,##0.00_ ;_-[$$-409]* \-#,##0.00\ ;_-[$$-409]* &quot;-&quot;??_ ;_-@_ "/>
  </numFmts>
  <fonts count="6" x14ac:knownFonts="1">
    <font>
      <sz val="11"/>
      <color theme="1"/>
      <name val="Calibri"/>
      <family val="2"/>
      <scheme val="minor"/>
    </font>
    <font>
      <b/>
      <sz val="11"/>
      <color rgb="FF7030A0"/>
      <name val="Calibri"/>
      <family val="2"/>
      <scheme val="minor"/>
    </font>
    <font>
      <sz val="11"/>
      <color theme="1"/>
      <name val="Calibri"/>
      <family val="2"/>
      <scheme val="minor"/>
    </font>
    <font>
      <b/>
      <sz val="11"/>
      <color rgb="FF7030A0"/>
      <name val="Calibri"/>
      <scheme val="minor"/>
    </font>
    <font>
      <sz val="11"/>
      <color rgb="FFFF0000"/>
      <name val="Calibri"/>
      <family val="2"/>
      <scheme val="minor"/>
    </font>
    <font>
      <sz val="8"/>
      <color rgb="FF000000"/>
      <name val="Segoe UI"/>
      <family val="2"/>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3" fillId="4" borderId="1" xfId="0" applyFont="1" applyFill="1" applyBorder="1" applyAlignment="1">
      <alignment horizontal="center" vertical="center"/>
    </xf>
    <xf numFmtId="0" fontId="0" fillId="0" borderId="0" xfId="0" applyNumberFormat="1"/>
    <xf numFmtId="165" fontId="3"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2" applyFont="1"/>
    <xf numFmtId="165" fontId="0" fillId="0" borderId="0" xfId="1" applyNumberFormat="1" applyFont="1"/>
    <xf numFmtId="0" fontId="4" fillId="0" borderId="0" xfId="0" applyFont="1"/>
    <xf numFmtId="165" fontId="4" fillId="0" borderId="0" xfId="0" applyNumberFormat="1" applyFont="1"/>
    <xf numFmtId="0" fontId="0" fillId="0" borderId="0" xfId="0" applyAlignment="1"/>
  </cellXfs>
  <cellStyles count="3">
    <cellStyle name="Currency" xfId="1" builtinId="4"/>
    <cellStyle name="Normal" xfId="0" builtinId="0"/>
    <cellStyle name="Percent" xfId="2" builtinId="5"/>
  </cellStyles>
  <dxfs count="32">
    <dxf>
      <numFmt numFmtId="165" formatCode="_-[$$-409]* #,##0.00_ ;_-[$$-409]* \-#,##0.00\ ;_-[$$-409]* &quot;-&quot;??_ ;_-@_ "/>
    </dxf>
    <dxf>
      <numFmt numFmtId="165" formatCode="_-[$$-409]* #,##0.00_ ;_-[$$-409]* \-#,##0.00\ ;_-[$$-409]* &quot;-&quot;??_ ;_-@_ "/>
    </dxf>
    <dxf>
      <numFmt numFmtId="165" formatCode="_-[$$-409]* #,##0.00_ ;_-[$$-409]* \-#,##0.00\ ;_-[$$-409]* &quot;-&quot;??_ ;_-@_ "/>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_-[$$-409]* #,##0.00_ ;_-[$$-409]* \-#,##0.00\ ;_-[$$-409]* &quot;-&quot;??_ ;_-@_ "/>
    </dxf>
    <dxf>
      <numFmt numFmtId="165" formatCode="_-[$$-409]* #,##0.00_ ;_-[$$-409]* \-#,##0.00\ ;_-[$$-409]* &quot;-&quot;??_ ;_-@_ "/>
    </dxf>
    <dxf>
      <numFmt numFmtId="165" formatCode="_-[$$-409]* #,##0.00_ ;_-[$$-409]* \-#,##0.00\ ;_-[$$-409]* &quot;-&quot;??_ ;_-@_ "/>
    </dxf>
    <dxf>
      <numFmt numFmtId="165" formatCode="_-[$$-409]* #,##0.00_ ;_-[$$-409]* \-#,##0.00\ ;_-[$$-409]* &quot;-&quot;??_ ;_-@_ "/>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tableStyleElement type="wholeTable" dxfId="31"/>
      <tableStyleElement type="headerRow" dxfId="3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Sales-Dashboard in excel.xlsx]Analysis!saletype</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Analysis!$AO$1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Analysis!$AN$2:$AN$4</c:f>
              <c:strCache>
                <c:ptCount val="3"/>
                <c:pt idx="0">
                  <c:v>Direct Sales</c:v>
                </c:pt>
                <c:pt idx="1">
                  <c:v>Online</c:v>
                </c:pt>
                <c:pt idx="2">
                  <c:v>Wholesaler</c:v>
                </c:pt>
              </c:strCache>
            </c:strRef>
          </c:cat>
          <c:val>
            <c:numRef>
              <c:f>Analysis!$AO$2:$AO$4</c:f>
              <c:numCache>
                <c:formatCode>General</c:formatCode>
                <c:ptCount val="3"/>
                <c:pt idx="0">
                  <c:v>208140.15000000005</c:v>
                </c:pt>
                <c:pt idx="1">
                  <c:v>133923.87000000002</c:v>
                </c:pt>
                <c:pt idx="2">
                  <c:v>59493.100000000006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Analysis!$AH$2:$AH$6</c:f>
              <c:strCache>
                <c:ptCount val="5"/>
                <c:pt idx="0">
                  <c:v>Category01</c:v>
                </c:pt>
                <c:pt idx="1">
                  <c:v>Category02</c:v>
                </c:pt>
                <c:pt idx="2">
                  <c:v>Category03</c:v>
                </c:pt>
                <c:pt idx="3">
                  <c:v>Category04</c:v>
                </c:pt>
                <c:pt idx="4">
                  <c:v>Category05</c:v>
                </c:pt>
              </c:strCache>
            </c:strRef>
          </c:cat>
          <c:val>
            <c:numRef>
              <c:f>Analysis!$AI$2:$AI$6</c:f>
              <c:numCache>
                <c:formatCode>_-[$$-409]* #,##0.00_ ;_-[$$-409]* \-#,##0.00\ ;_-[$$-409]* "-"??_ ;_-@_ </c:formatCode>
                <c:ptCount val="5"/>
                <c:pt idx="0">
                  <c:v>69261.950000000012</c:v>
                </c:pt>
                <c:pt idx="1">
                  <c:v>93109.069999999992</c:v>
                </c:pt>
                <c:pt idx="2">
                  <c:v>52299.509999999995</c:v>
                </c:pt>
                <c:pt idx="3">
                  <c:v>95269.4</c:v>
                </c:pt>
                <c:pt idx="4">
                  <c:v>91617.19</c:v>
                </c:pt>
              </c:numCache>
            </c:numRef>
          </c:val>
        </c:ser>
        <c:dLbls>
          <c:dLblPos val="outEnd"/>
          <c:showLegendKey val="0"/>
          <c:showVal val="1"/>
          <c:showCatName val="0"/>
          <c:showSerName val="0"/>
          <c:showPercent val="0"/>
          <c:showBubbleSize val="0"/>
        </c:dLbls>
        <c:gapWidth val="182"/>
        <c:axId val="345745608"/>
        <c:axId val="345746000"/>
      </c:barChart>
      <c:catAx>
        <c:axId val="345745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46000"/>
        <c:crosses val="autoZero"/>
        <c:auto val="1"/>
        <c:lblAlgn val="ctr"/>
        <c:lblOffset val="100"/>
        <c:noMultiLvlLbl val="0"/>
      </c:catAx>
      <c:valAx>
        <c:axId val="345746000"/>
        <c:scaling>
          <c:orientation val="minMax"/>
        </c:scaling>
        <c:delete val="1"/>
        <c:axPos val="b"/>
        <c:numFmt formatCode="_-[$$-409]* #,##0.00_ ;_-[$$-409]* \-#,##0.00\ ;_-[$$-409]* &quot;-&quot;??_ ;_-@_ " sourceLinked="1"/>
        <c:majorTickMark val="none"/>
        <c:minorTickMark val="none"/>
        <c:tickLblPos val="nextTo"/>
        <c:crossAx val="3457456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Sales-Dashboard in excel.xlsx]Analysis!saletype</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Analysis!$AO$1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Analysis!$AN$2:$AN$4</c:f>
              <c:strCache>
                <c:ptCount val="3"/>
                <c:pt idx="0">
                  <c:v>Direct Sales</c:v>
                </c:pt>
                <c:pt idx="1">
                  <c:v>Online</c:v>
                </c:pt>
                <c:pt idx="2">
                  <c:v>Wholesaler</c:v>
                </c:pt>
              </c:strCache>
            </c:strRef>
          </c:cat>
          <c:val>
            <c:numRef>
              <c:f>Analysis!$AO$2:$AO$4</c:f>
              <c:numCache>
                <c:formatCode>General</c:formatCode>
                <c:ptCount val="3"/>
                <c:pt idx="0">
                  <c:v>208140.15000000005</c:v>
                </c:pt>
                <c:pt idx="1">
                  <c:v>133923.87000000002</c:v>
                </c:pt>
                <c:pt idx="2">
                  <c:v>59493.100000000006</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Sales-Dashboard in excel.xlsx]Analysis!payment method</c:name>
    <c:fmtId val="1"/>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Analysis!$AR$1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Analysis!$AQ$2:$AQ$3</c:f>
              <c:strCache>
                <c:ptCount val="2"/>
                <c:pt idx="0">
                  <c:v>Cash</c:v>
                </c:pt>
                <c:pt idx="1">
                  <c:v>Online</c:v>
                </c:pt>
              </c:strCache>
            </c:strRef>
          </c:cat>
          <c:val>
            <c:numRef>
              <c:f>Analysis!$AR$2:$AR$3</c:f>
              <c:numCache>
                <c:formatCode>General</c:formatCode>
                <c:ptCount val="2"/>
                <c:pt idx="0">
                  <c:v>199662.10000000009</c:v>
                </c:pt>
                <c:pt idx="1">
                  <c:v>201895.01999999993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Sales-Dashboard in excel.xlsx]Analysis!PivotTable1</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_-[$$-409]* #,##0.00_ ;_-[$$-409]* \-#,##0.00\ ;_-[$$-409]* "-"??_ ;_-@_ </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ser>
        <c:dLbls>
          <c:showLegendKey val="0"/>
          <c:showVal val="0"/>
          <c:showCatName val="0"/>
          <c:showSerName val="0"/>
          <c:showPercent val="0"/>
          <c:showBubbleSize val="0"/>
        </c:dLbls>
        <c:axId val="350196776"/>
        <c:axId val="350197168"/>
      </c:areaChart>
      <c:catAx>
        <c:axId val="350196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197168"/>
        <c:crosses val="autoZero"/>
        <c:auto val="1"/>
        <c:lblAlgn val="ctr"/>
        <c:lblOffset val="100"/>
        <c:noMultiLvlLbl val="0"/>
      </c:catAx>
      <c:valAx>
        <c:axId val="350197168"/>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19677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1"/>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2"/>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3"/>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4"/>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5"/>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6"/>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7"/>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8"/>
              <c:numFmt formatCode="[$$-409]#,##0" sourceLinked="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dLbl>
            <c:dLbl>
              <c:idx val="9"/>
              <c:layout/>
              <c:tx>
                <c:rich>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32627BF9-37B1-46BD-B7B9-74BED7BBE89B}" type="VALUE">
                      <a:rPr lang="en-US">
                        <a:solidFill>
                          <a:schemeClr val="bg1"/>
                        </a:solidFill>
                      </a:rPr>
                      <a:pPr>
                        <a:defRPr>
                          <a:solidFill>
                            <a:schemeClr val="bg1"/>
                          </a:solidFill>
                        </a:defRPr>
                      </a:pPr>
                      <a:t>[VALUE]</a:t>
                    </a:fld>
                    <a:endParaRPr lang="en-US"/>
                  </a:p>
                </c:rich>
              </c:tx>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Analysis!$Z$2:$Z$11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Analysis!$AA$2:$AA$11</c:f>
              <c:numCache>
                <c:formatCode>_-[$$-409]* #,##0.00_ ;_-[$$-409]* \-#,##0.00\ ;_-[$$-409]* "-"??_ ;_-@_ </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ser>
        <c:dLbls>
          <c:showLegendKey val="0"/>
          <c:showVal val="0"/>
          <c:showCatName val="0"/>
          <c:showSerName val="0"/>
          <c:showPercent val="0"/>
          <c:showBubbleSize val="0"/>
        </c:dLbls>
        <c:gapWidth val="22"/>
        <c:axId val="350197952"/>
        <c:axId val="350194816"/>
      </c:barChart>
      <c:catAx>
        <c:axId val="350197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194816"/>
        <c:crosses val="autoZero"/>
        <c:auto val="1"/>
        <c:lblAlgn val="ctr"/>
        <c:lblOffset val="100"/>
        <c:noMultiLvlLbl val="0"/>
      </c:catAx>
      <c:valAx>
        <c:axId val="350194816"/>
        <c:scaling>
          <c:orientation val="minMax"/>
        </c:scaling>
        <c:delete val="1"/>
        <c:axPos val="b"/>
        <c:numFmt formatCode="_-[$$-409]* #,##0.00_ ;_-[$$-409]* \-#,##0.00\ ;_-[$$-409]* &quot;-&quot;??_ ;_-@_ " sourceLinked="1"/>
        <c:majorTickMark val="none"/>
        <c:minorTickMark val="none"/>
        <c:tickLblPos val="nextTo"/>
        <c:crossAx val="3501979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Sales-Dashboard in excel.xlsx]Analysis!payment method</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dLbl>
          <c:idx val="0"/>
          <c:layout>
            <c:manualLayout>
              <c:x val="-9.5238095238095233E-2"/>
              <c:y val="-0.187025088979881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4523809523809523"/>
                  <c:h val="0.10533530063995669"/>
                </c:manualLayout>
              </c15:layout>
            </c:ext>
          </c:extLst>
        </c:dLbl>
      </c:pivotFmt>
      <c:pivotFmt>
        <c:idx val="8"/>
        <c:spPr>
          <a:solidFill>
            <a:schemeClr val="accent1"/>
          </a:solidFill>
          <a:ln w="19050">
            <a:solidFill>
              <a:schemeClr val="lt1"/>
            </a:solidFill>
          </a:ln>
          <a:effectLst/>
        </c:spPr>
      </c:pivotFmt>
    </c:pivotFmts>
    <c:plotArea>
      <c:layout/>
      <c:pieChart>
        <c:varyColors val="1"/>
        <c:ser>
          <c:idx val="0"/>
          <c:order val="0"/>
          <c:tx>
            <c:strRef>
              <c:f>Analysis!$AR$1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dLbl>
              <c:idx val="0"/>
              <c:layout>
                <c:manualLayout>
                  <c:x val="-9.5238095238095233E-2"/>
                  <c:y val="-0.18702508897988168"/>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0.24523809523809523"/>
                      <c:h val="0.10533530063995669"/>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Analysis!$AQ$2:$AQ$3</c:f>
              <c:strCache>
                <c:ptCount val="2"/>
                <c:pt idx="0">
                  <c:v>Cash</c:v>
                </c:pt>
                <c:pt idx="1">
                  <c:v>Online</c:v>
                </c:pt>
              </c:strCache>
            </c:strRef>
          </c:cat>
          <c:val>
            <c:numRef>
              <c:f>Analysis!$AR$2:$AR$3</c:f>
              <c:numCache>
                <c:formatCode>General</c:formatCode>
                <c:ptCount val="2"/>
                <c:pt idx="0">
                  <c:v>199662.10000000009</c:v>
                </c:pt>
                <c:pt idx="1">
                  <c:v>201895.01999999993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6250843644544433"/>
          <c:y val="0.25051961922722099"/>
          <c:w val="0.33749156355455567"/>
          <c:h val="0.410256768436951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layout/>
              <c:dLblPos val="outEnd"/>
              <c:showLegendKey val="0"/>
              <c:showVal val="1"/>
              <c:showCatName val="0"/>
              <c:showSerName val="0"/>
              <c:showPercent val="0"/>
              <c:showBubbleSize val="0"/>
              <c:extLst>
                <c:ext xmlns:c15="http://schemas.microsoft.com/office/drawing/2012/chart" uri="{CE6537A1-D6FC-4f65-9D91-7224C49458BB}">
                  <c15:layout>
                    <c:manualLayout>
                      <c:w val="0.23733525530732083"/>
                      <c:h val="0.10442558830134675"/>
                    </c:manualLayout>
                  </c15:layout>
                </c:ext>
              </c:extLst>
            </c:dLbl>
            <c:dLbl>
              <c:idx val="1"/>
              <c:layout/>
              <c:dLblPos val="outEnd"/>
              <c:showLegendKey val="0"/>
              <c:showVal val="1"/>
              <c:showCatName val="0"/>
              <c:showSerName val="0"/>
              <c:showPercent val="0"/>
              <c:showBubbleSize val="0"/>
              <c:extLst>
                <c:ext xmlns:c15="http://schemas.microsoft.com/office/drawing/2012/chart" uri="{CE6537A1-D6FC-4f65-9D91-7224C49458BB}">
                  <c15:layout>
                    <c:manualLayout>
                      <c:w val="0.23733525530732083"/>
                      <c:h val="0.10442558830134675"/>
                    </c:manualLayout>
                  </c15:layout>
                </c:ext>
              </c:extLst>
            </c:dLbl>
            <c:dLbl>
              <c:idx val="2"/>
              <c:layout/>
              <c:dLblPos val="outEnd"/>
              <c:showLegendKey val="0"/>
              <c:showVal val="1"/>
              <c:showCatName val="0"/>
              <c:showSerName val="0"/>
              <c:showPercent val="0"/>
              <c:showBubbleSize val="0"/>
              <c:extLst>
                <c:ext xmlns:c15="http://schemas.microsoft.com/office/drawing/2012/chart" uri="{CE6537A1-D6FC-4f65-9D91-7224C49458BB}">
                  <c15:layout>
                    <c:manualLayout>
                      <c:w val="0.24311756807762686"/>
                      <c:h val="0.10442558830134675"/>
                    </c:manualLayout>
                  </c15:layout>
                </c:ext>
              </c:extLst>
            </c:dLbl>
            <c:dLbl>
              <c:idx val="3"/>
              <c:layout/>
              <c:dLblPos val="outEnd"/>
              <c:showLegendKey val="0"/>
              <c:showVal val="1"/>
              <c:showCatName val="0"/>
              <c:showSerName val="0"/>
              <c:showPercent val="0"/>
              <c:showBubbleSize val="0"/>
              <c:extLst>
                <c:ext xmlns:c15="http://schemas.microsoft.com/office/drawing/2012/chart" uri="{CE6537A1-D6FC-4f65-9D91-7224C49458BB}">
                  <c15:layout>
                    <c:manualLayout>
                      <c:w val="0.23733525530732083"/>
                      <c:h val="0.10442558830134675"/>
                    </c:manualLayout>
                  </c15:layout>
                </c:ext>
              </c:extLst>
            </c:dLbl>
            <c:dLbl>
              <c:idx val="4"/>
              <c:layout/>
              <c:dLblPos val="outEnd"/>
              <c:showLegendKey val="0"/>
              <c:showVal val="1"/>
              <c:showCatName val="0"/>
              <c:showSerName val="0"/>
              <c:showPercent val="0"/>
              <c:showBubbleSize val="0"/>
              <c:extLst>
                <c:ext xmlns:c15="http://schemas.microsoft.com/office/drawing/2012/chart" uri="{CE6537A1-D6FC-4f65-9D91-7224C49458BB}">
                  <c15:layout>
                    <c:manualLayout>
                      <c:w val="0.25468219361823896"/>
                      <c:h val="0.10442558830134675"/>
                    </c:manualLayout>
                  </c15:layout>
                </c:ext>
              </c:extLst>
            </c:dLbl>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Analysis!$AH$2:$AH$6</c:f>
              <c:strCache>
                <c:ptCount val="5"/>
                <c:pt idx="0">
                  <c:v>Category01</c:v>
                </c:pt>
                <c:pt idx="1">
                  <c:v>Category02</c:v>
                </c:pt>
                <c:pt idx="2">
                  <c:v>Category03</c:v>
                </c:pt>
                <c:pt idx="3">
                  <c:v>Category04</c:v>
                </c:pt>
                <c:pt idx="4">
                  <c:v>Category05</c:v>
                </c:pt>
              </c:strCache>
            </c:strRef>
          </c:cat>
          <c:val>
            <c:numRef>
              <c:f>Analysis!$AI$2:$AI$6</c:f>
              <c:numCache>
                <c:formatCode>_-[$$-409]* #,##0.00_ ;_-[$$-409]* \-#,##0.00\ ;_-[$$-409]* "-"??_ ;_-@_ </c:formatCode>
                <c:ptCount val="5"/>
                <c:pt idx="0">
                  <c:v>69261.950000000012</c:v>
                </c:pt>
                <c:pt idx="1">
                  <c:v>93109.069999999992</c:v>
                </c:pt>
                <c:pt idx="2">
                  <c:v>52299.509999999995</c:v>
                </c:pt>
                <c:pt idx="3">
                  <c:v>95269.4</c:v>
                </c:pt>
                <c:pt idx="4">
                  <c:v>91617.19</c:v>
                </c:pt>
              </c:numCache>
            </c:numRef>
          </c:val>
        </c:ser>
        <c:dLbls>
          <c:dLblPos val="outEnd"/>
          <c:showLegendKey val="0"/>
          <c:showVal val="1"/>
          <c:showCatName val="0"/>
          <c:showSerName val="0"/>
          <c:showPercent val="0"/>
          <c:showBubbleSize val="0"/>
        </c:dLbls>
        <c:gapWidth val="182"/>
        <c:axId val="350201480"/>
        <c:axId val="350198736"/>
      </c:barChart>
      <c:catAx>
        <c:axId val="350201480"/>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0198736"/>
        <c:crosses val="autoZero"/>
        <c:auto val="1"/>
        <c:lblAlgn val="ctr"/>
        <c:lblOffset val="100"/>
        <c:noMultiLvlLbl val="0"/>
      </c:catAx>
      <c:valAx>
        <c:axId val="350198736"/>
        <c:scaling>
          <c:orientation val="minMax"/>
        </c:scaling>
        <c:delete val="1"/>
        <c:axPos val="b"/>
        <c:numFmt formatCode="_-[$$-409]* #,##0.00_ ;_-[$$-409]* \-#,##0.00\ ;_-[$$-409]* &quot;-&quot;??_ ;_-@_ " sourceLinked="1"/>
        <c:majorTickMark val="none"/>
        <c:minorTickMark val="none"/>
        <c:tickLblPos val="nextTo"/>
        <c:crossAx val="35020148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31736657917761"/>
          <c:y val="7.407407407407407E-2"/>
          <c:w val="0.80301596675415576"/>
          <c:h val="0.8416746864975212"/>
        </c:manualLayout>
      </c:layout>
      <c:barChart>
        <c:barDir val="col"/>
        <c:grouping val="clustered"/>
        <c:varyColors val="0"/>
        <c:ser>
          <c:idx val="0"/>
          <c:order val="0"/>
          <c:tx>
            <c:strRef>
              <c:f>Analysis!$L$1</c:f>
              <c:strCache>
                <c:ptCount val="1"/>
                <c:pt idx="0">
                  <c:v>Sales</c:v>
                </c:pt>
              </c:strCache>
            </c:strRef>
          </c:tx>
          <c:spPr>
            <a:solidFill>
              <a:schemeClr val="accent1"/>
            </a:solidFill>
            <a:ln>
              <a:noFill/>
            </a:ln>
            <a:effectLst/>
          </c:spPr>
          <c:invertIfNegative val="0"/>
          <c:val>
            <c:numRef>
              <c:f>Analysis!$L$2:$L$13</c:f>
              <c:numCache>
                <c:formatCode>_-[$$-409]* #,##0.00_ ;_-[$$-409]* \-#,##0.00\ ;_-[$$-409]* "-"??_ ;_-@_ </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ser>
        <c:ser>
          <c:idx val="1"/>
          <c:order val="1"/>
          <c:tx>
            <c:strRef>
              <c:f>Analysis!$M$1</c:f>
              <c:strCache>
                <c:ptCount val="1"/>
                <c:pt idx="0">
                  <c:v>Profit</c:v>
                </c:pt>
              </c:strCache>
            </c:strRef>
          </c:tx>
          <c:spPr>
            <a:solidFill>
              <a:schemeClr val="accent2"/>
            </a:solidFill>
            <a:ln>
              <a:noFill/>
            </a:ln>
            <a:effectLst/>
          </c:spPr>
          <c:invertIfNegative val="0"/>
          <c:dLbls>
            <c:dLbl>
              <c:idx val="0"/>
              <c:layout/>
              <c:tx>
                <c:rich>
                  <a:bodyPr/>
                  <a:lstStyle/>
                  <a:p>
                    <a:fld id="{2BA47AF6-519C-4911-A6FA-1015E95EB6D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16C68F7B-41EF-4EE8-9448-703E9EC6C22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C7C41D80-3C6A-4298-985A-E1C6C9A08BF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512B9F70-C65C-4CD0-9029-4EDA00D6FFE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597FE4FB-497A-42DF-832E-F42C4A4DBA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D224468B-5E32-47F5-AD9A-2160C6CCD12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AF1FE77D-1916-41B0-A681-D617302264F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7B5437DD-2909-436A-B0BF-28C7076943B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1AC5A733-B20D-47B3-87DF-A38392B9E3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48B74D3A-31B5-4B7A-8C14-B0E54BEEAE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5FCFBC87-6D18-4E3A-9FA3-181CD12783C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29A8512F-EA7C-47C6-9A90-A5FE511D926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PoPPINS"/>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val>
            <c:numRef>
              <c:f>Analysis!$M$2:$M$13</c:f>
              <c:numCache>
                <c:formatCode>_-[$$-409]* #,##0.00_ ;_-[$$-409]* \-#,##0.00\ ;_-[$$-409]* "-"??_ ;_-@_ </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Analysis!$N$2:$N$13</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Lst>
        </c:ser>
        <c:dLbls>
          <c:showLegendKey val="0"/>
          <c:showVal val="0"/>
          <c:showCatName val="0"/>
          <c:showSerName val="0"/>
          <c:showPercent val="0"/>
          <c:showBubbleSize val="0"/>
        </c:dLbls>
        <c:gapWidth val="50"/>
        <c:overlap val="100"/>
        <c:axId val="345749920"/>
        <c:axId val="345744432"/>
      </c:barChart>
      <c:catAx>
        <c:axId val="345749920"/>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345744432"/>
        <c:crosses val="autoZero"/>
        <c:auto val="1"/>
        <c:lblAlgn val="ctr"/>
        <c:lblOffset val="100"/>
        <c:noMultiLvlLbl val="0"/>
      </c:catAx>
      <c:valAx>
        <c:axId val="345744432"/>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PoPPINS"/>
                <a:ea typeface="+mn-ea"/>
                <a:cs typeface="+mn-cs"/>
              </a:defRPr>
            </a:pPr>
            <a:endParaRPr lang="en-US"/>
          </a:p>
        </c:txPr>
        <c:crossAx val="345749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bg1"/>
          </a:solidFill>
          <a:latin typeface="PoPPIN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[Fashion Sales-Dashboard in excel.xlsx]Analysis!PivotTable1</c:name>
    <c:fmtId val="6"/>
  </c:pivotSource>
  <c:chart>
    <c:autoTitleDeleted val="1"/>
    <c:pivotFmts>
      <c:pivotFmt>
        <c:idx val="0"/>
        <c:spPr>
          <a:solidFill>
            <a:schemeClr val="accent1"/>
          </a:solidFill>
          <a:ln>
            <a:noFill/>
          </a:ln>
          <a:effectLst/>
        </c:spPr>
        <c:marker>
          <c:symbol val="none"/>
        </c:marker>
      </c:pivotFmt>
    </c:pivotFmts>
    <c:plotArea>
      <c:layout/>
      <c:areaChart>
        <c:grouping val="standard"/>
        <c:varyColors val="0"/>
        <c:ser>
          <c:idx val="0"/>
          <c:order val="0"/>
          <c:tx>
            <c:strRef>
              <c:f>Analysis!$B$1</c:f>
              <c:strCache>
                <c:ptCount val="1"/>
                <c:pt idx="0">
                  <c:v>Total</c:v>
                </c:pt>
              </c:strCache>
            </c:strRef>
          </c:tx>
          <c:spPr>
            <a:solidFill>
              <a:schemeClr val="accent1"/>
            </a:solidFill>
            <a:ln>
              <a:noFill/>
            </a:ln>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_-[$$-409]* #,##0.00_ ;_-[$$-409]* \-#,##0.00\ ;_-[$$-409]* "-"??_ ;_-@_ </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7065.2999999999993</c:v>
                </c:pt>
              </c:numCache>
            </c:numRef>
          </c:val>
        </c:ser>
        <c:dLbls>
          <c:showLegendKey val="0"/>
          <c:showVal val="0"/>
          <c:showCatName val="0"/>
          <c:showSerName val="0"/>
          <c:showPercent val="0"/>
          <c:showBubbleSize val="0"/>
        </c:dLbls>
        <c:axId val="345746784"/>
        <c:axId val="345751096"/>
      </c:areaChart>
      <c:catAx>
        <c:axId val="34574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51096"/>
        <c:crosses val="autoZero"/>
        <c:auto val="1"/>
        <c:lblAlgn val="ctr"/>
        <c:lblOffset val="100"/>
        <c:noMultiLvlLbl val="0"/>
      </c:catAx>
      <c:valAx>
        <c:axId val="345751096"/>
        <c:scaling>
          <c:orientation val="minMax"/>
        </c:scaling>
        <c:delete val="0"/>
        <c:axPos val="l"/>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46784"/>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31736657917761"/>
          <c:y val="7.407407407407407E-2"/>
          <c:w val="0.80301596675415576"/>
          <c:h val="0.8416746864975212"/>
        </c:manualLayout>
      </c:layout>
      <c:barChart>
        <c:barDir val="col"/>
        <c:grouping val="clustered"/>
        <c:varyColors val="0"/>
        <c:ser>
          <c:idx val="0"/>
          <c:order val="0"/>
          <c:tx>
            <c:strRef>
              <c:f>Analysis!$L$1</c:f>
              <c:strCache>
                <c:ptCount val="1"/>
                <c:pt idx="0">
                  <c:v>Sales</c:v>
                </c:pt>
              </c:strCache>
            </c:strRef>
          </c:tx>
          <c:spPr>
            <a:solidFill>
              <a:schemeClr val="accent1"/>
            </a:solidFill>
            <a:ln>
              <a:noFill/>
            </a:ln>
            <a:effectLst/>
          </c:spPr>
          <c:invertIfNegative val="0"/>
          <c:val>
            <c:numRef>
              <c:f>Analysis!$L$2:$L$13</c:f>
              <c:numCache>
                <c:formatCode>_-[$$-409]* #,##0.00_ ;_-[$$-409]* \-#,##0.00\ ;_-[$$-409]* "-"??_ ;_-@_ </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37243.179999999993</c:v>
                </c:pt>
              </c:numCache>
            </c:numRef>
          </c:val>
        </c:ser>
        <c:ser>
          <c:idx val="1"/>
          <c:order val="1"/>
          <c:tx>
            <c:strRef>
              <c:f>Analysis!$M$1</c:f>
              <c:strCache>
                <c:ptCount val="1"/>
                <c:pt idx="0">
                  <c:v>Profit</c:v>
                </c:pt>
              </c:strCache>
            </c:strRef>
          </c:tx>
          <c:spPr>
            <a:solidFill>
              <a:schemeClr val="accent2"/>
            </a:solidFill>
            <a:ln>
              <a:noFill/>
            </a:ln>
            <a:effectLst/>
          </c:spPr>
          <c:invertIfNegative val="0"/>
          <c:dLbls>
            <c:dLbl>
              <c:idx val="0"/>
              <c:layout/>
              <c:tx>
                <c:rich>
                  <a:bodyPr/>
                  <a:lstStyle/>
                  <a:p>
                    <a:fld id="{905663CD-1919-4034-BA53-A723DC4C9CC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B28D8B83-2EFB-4798-BEAF-9506C99420F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195C363E-318A-4F7E-8949-DC9E9A28AD6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79D1EB83-4A0F-4B25-8BD0-1E4BCEAE6C84}"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B3B55E22-1049-49B4-8C34-07227A671D95}"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4158D955-57A9-4BD3-BA03-0DE2B8AA480B}"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7612BAED-F49D-4C76-883B-0E15FDDF464A}"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F733B3A2-FE27-4BDC-82B7-D5609BB6E950}"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6B842A66-188A-4939-A23A-0483E77ABA7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09789F7C-5A74-4E2A-9B61-056BEFE73657}"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0051D1D8-61A3-437D-AA51-7B60E33DDF88}"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BC644F32-DB2F-47CC-B08A-C9B3B06E1153}" type="CELLRANGE">
                      <a:rPr lang="en-US"/>
                      <a:pPr/>
                      <a:t>[CELLRANGE]</a:t>
                    </a:fld>
                    <a:endParaRPr lang="en-US"/>
                  </a:p>
                </c:rich>
              </c:tx>
              <c:dLblPos val="inBase"/>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val>
            <c:numRef>
              <c:f>Analysis!$M$2:$M$13</c:f>
              <c:numCache>
                <c:formatCode>_-[$$-409]* #,##0.00_ ;_-[$$-409]* \-#,##0.00\ ;_-[$$-409]* "-"??_ ;_-@_ </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5977.179999999993</c:v>
                </c:pt>
              </c:numCache>
            </c:numRef>
          </c:val>
          <c:extLst>
            <c:ext xmlns:c15="http://schemas.microsoft.com/office/drawing/2012/chart" uri="{02D57815-91ED-43cb-92C2-25804820EDAC}">
              <c15:datalabelsRange>
                <c15:f>Analysis!$N$2:$N$13</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Lst>
        </c:ser>
        <c:dLbls>
          <c:showLegendKey val="0"/>
          <c:showVal val="0"/>
          <c:showCatName val="0"/>
          <c:showSerName val="0"/>
          <c:showPercent val="0"/>
          <c:showBubbleSize val="0"/>
        </c:dLbls>
        <c:gapWidth val="50"/>
        <c:overlap val="100"/>
        <c:axId val="345746392"/>
        <c:axId val="345744824"/>
      </c:barChart>
      <c:catAx>
        <c:axId val="34574639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44824"/>
        <c:crosses val="autoZero"/>
        <c:auto val="1"/>
        <c:lblAlgn val="ctr"/>
        <c:lblOffset val="100"/>
        <c:noMultiLvlLbl val="0"/>
      </c:catAx>
      <c:valAx>
        <c:axId val="345744824"/>
        <c:scaling>
          <c:orientation val="minMax"/>
        </c:scaling>
        <c:delete val="0"/>
        <c:axPos val="l"/>
        <c:numFmt formatCode="_-[$$-409]* #,##0.00_ ;_-[$$-409]* \-#,##0.0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463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1"/>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2"/>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3"/>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4"/>
              <c:layout/>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4027772995178206"/>
                      <c:h val="6.1534165476010635E-2"/>
                    </c:manualLayout>
                  </c15:layout>
                </c:ext>
              </c:extLst>
            </c:dLbl>
            <c:dLbl>
              <c:idx val="5"/>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6"/>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7"/>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8"/>
              <c:numFmt formatCode="[$$-409]#,##0" sourceLinked="0"/>
              <c:spPr>
                <a:solidFill>
                  <a:schemeClr val="bg1"/>
                </a:solid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dLbl>
            <c:dLbl>
              <c:idx val="9"/>
              <c:layout/>
              <c:tx>
                <c:rich>
                  <a:bodyPr/>
                  <a:lstStyle/>
                  <a:p>
                    <a:fld id="{32627BF9-37B1-46BD-B7B9-74BED7BBE89B}" type="VALUE">
                      <a:rPr lang="en-US">
                        <a:solidFill>
                          <a:sysClr val="windowText" lastClr="000000"/>
                        </a:solidFill>
                      </a:rPr>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layout/>
                  <c15:dlblFieldTable/>
                  <c15:showDataLabelsRange val="0"/>
                </c:ext>
              </c:extLst>
            </c:dLbl>
            <c:numFmt formatCode="[$$-409]#,##0" sourceLinked="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Analysis!$Z$2:$Z$11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Analysis!$AA$2:$AA$11</c:f>
              <c:numCache>
                <c:formatCode>_-[$$-409]* #,##0.00_ ;_-[$$-409]* \-#,##0.00\ ;_-[$$-409]* "-"??_ ;_-@_ </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ser>
        <c:dLbls>
          <c:showLegendKey val="0"/>
          <c:showVal val="0"/>
          <c:showCatName val="0"/>
          <c:showSerName val="0"/>
          <c:showPercent val="0"/>
          <c:showBubbleSize val="0"/>
        </c:dLbls>
        <c:gapWidth val="22"/>
        <c:axId val="345750704"/>
        <c:axId val="345745216"/>
      </c:barChart>
      <c:catAx>
        <c:axId val="3457507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5745216"/>
        <c:crosses val="autoZero"/>
        <c:auto val="1"/>
        <c:lblAlgn val="ctr"/>
        <c:lblOffset val="100"/>
        <c:noMultiLvlLbl val="0"/>
      </c:catAx>
      <c:valAx>
        <c:axId val="345745216"/>
        <c:scaling>
          <c:orientation val="minMax"/>
        </c:scaling>
        <c:delete val="1"/>
        <c:axPos val="b"/>
        <c:numFmt formatCode="_-[$$-409]* #,##0.00_ ;_-[$$-409]* \-#,##0.00\ ;_-[$$-409]* &quot;-&quot;??_ ;_-@_ " sourceLinked="1"/>
        <c:majorTickMark val="none"/>
        <c:minorTickMark val="none"/>
        <c:tickLblPos val="nextTo"/>
        <c:crossAx val="345750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L$15" lockText="1" noThreeD="1"/>
</file>

<file path=xl/ctrlProps/ctrlProp2.xml><?xml version="1.0" encoding="utf-8"?>
<formControlPr xmlns="http://schemas.microsoft.com/office/spreadsheetml/2009/9/main" objectType="CheckBox" checked="Checked" fmlaLink="Analysis!$M$15" lockText="1" noThreeD="1"/>
</file>

<file path=xl/ctrlProps/ctrlProp3.xml><?xml version="1.0" encoding="utf-8"?>
<formControlPr xmlns="http://schemas.microsoft.com/office/spreadsheetml/2009/9/main" objectType="CheckBox" checked="Checked" fmlaLink="Analysis!$N$15" lockText="1" noThreeD="1"/>
</file>

<file path=xl/ctrlProps/ctrlProp4.xml><?xml version="1.0" encoding="utf-8"?>
<formControlPr xmlns="http://schemas.microsoft.com/office/spreadsheetml/2009/9/main" objectType="Scroll" dx="26" fmlaLink="Analysis!$Z$1" max="100" page="10" val="0"/>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openxmlformats.org/officeDocument/2006/relationships/image" Target="../media/image5.png"/><Relationship Id="rId18" Type="http://schemas.openxmlformats.org/officeDocument/2006/relationships/image" Target="../media/image10.jpeg"/><Relationship Id="rId3" Type="http://schemas.openxmlformats.org/officeDocument/2006/relationships/chart" Target="../charts/chart3.xml"/><Relationship Id="rId7" Type="http://schemas.openxmlformats.org/officeDocument/2006/relationships/image" Target="../media/image1.png"/><Relationship Id="rId12" Type="http://schemas.microsoft.com/office/2007/relationships/hdphoto" Target="../media/hdphoto2.wdp"/><Relationship Id="rId17" Type="http://schemas.openxmlformats.org/officeDocument/2006/relationships/image" Target="../media/image9.png"/><Relationship Id="rId2" Type="http://schemas.openxmlformats.org/officeDocument/2006/relationships/chart" Target="../charts/chart2.xml"/><Relationship Id="rId16" Type="http://schemas.openxmlformats.org/officeDocument/2006/relationships/image" Target="../media/image8.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jpeg"/><Relationship Id="rId14" Type="http://schemas.openxmlformats.org/officeDocument/2006/relationships/image" Target="../media/image6.jfif"/></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7621</xdr:rowOff>
    </xdr:from>
    <xdr:to>
      <xdr:col>20</xdr:col>
      <xdr:colOff>60960</xdr:colOff>
      <xdr:row>37</xdr:row>
      <xdr:rowOff>99061</xdr:rowOff>
    </xdr:to>
    <xdr:grpSp>
      <xdr:nvGrpSpPr>
        <xdr:cNvPr id="29" name="Group 28"/>
        <xdr:cNvGrpSpPr>
          <a:grpSpLocks noChangeAspect="1"/>
        </xdr:cNvGrpSpPr>
      </xdr:nvGrpSpPr>
      <xdr:grpSpPr>
        <a:xfrm>
          <a:off x="0" y="7621"/>
          <a:ext cx="12359061" cy="7229162"/>
          <a:chOff x="0" y="0"/>
          <a:chExt cx="12185376" cy="6858000"/>
        </a:xfrm>
      </xdr:grpSpPr>
      <xdr:sp macro="" textlink="">
        <xdr:nvSpPr>
          <xdr:cNvPr id="2" name="Rectangle 1"/>
          <xdr:cNvSpPr/>
        </xdr:nvSpPr>
        <xdr:spPr>
          <a:xfrm>
            <a:off x="0" y="0"/>
            <a:ext cx="12185376" cy="6858000"/>
          </a:xfrm>
          <a:prstGeom prst="rect">
            <a:avLst/>
          </a:prstGeom>
          <a:gradFill>
            <a:gsLst>
              <a:gs pos="0">
                <a:schemeClr val="accent6">
                  <a:satMod val="103000"/>
                  <a:lumMod val="102000"/>
                  <a:tint val="94000"/>
                </a:schemeClr>
              </a:gs>
              <a:gs pos="0">
                <a:schemeClr val="accent6">
                  <a:satMod val="110000"/>
                  <a:lumMod val="100000"/>
                  <a:shade val="100000"/>
                </a:schemeClr>
              </a:gs>
              <a:gs pos="100000">
                <a:schemeClr val="accent6">
                  <a:lumMod val="99000"/>
                  <a:satMod val="120000"/>
                  <a:shade val="78000"/>
                </a:schemeClr>
              </a:gs>
            </a:gsLst>
          </a:gradFill>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3" name="Trapezoid 2"/>
          <xdr:cNvSpPr/>
        </xdr:nvSpPr>
        <xdr:spPr>
          <a:xfrm>
            <a:off x="10823713" y="956346"/>
            <a:ext cx="1361663" cy="187736"/>
          </a:xfrm>
          <a:prstGeom prst="trapezoid">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Trapezoid 3"/>
          <xdr:cNvSpPr/>
        </xdr:nvSpPr>
        <xdr:spPr>
          <a:xfrm>
            <a:off x="9462050" y="956346"/>
            <a:ext cx="1361663" cy="187736"/>
          </a:xfrm>
          <a:prstGeom prst="trapezoid">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ounded Rectangle 4"/>
          <xdr:cNvSpPr/>
        </xdr:nvSpPr>
        <xdr:spPr>
          <a:xfrm>
            <a:off x="179999" y="180000"/>
            <a:ext cx="4988349" cy="565435"/>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ounded Rectangle 5"/>
          <xdr:cNvSpPr/>
        </xdr:nvSpPr>
        <xdr:spPr>
          <a:xfrm>
            <a:off x="5277679" y="180000"/>
            <a:ext cx="6738730" cy="565435"/>
          </a:xfrm>
          <a:prstGeom prst="roundRect">
            <a:avLst/>
          </a:prstGeom>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xdr:cNvSpPr/>
        </xdr:nvSpPr>
        <xdr:spPr>
          <a:xfrm>
            <a:off x="179999" y="988384"/>
            <a:ext cx="1102150" cy="979564"/>
          </a:xfrm>
          <a:prstGeom prst="roundRect">
            <a:avLst/>
          </a:prstGeom>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ounded Rectangle 7"/>
          <xdr:cNvSpPr/>
        </xdr:nvSpPr>
        <xdr:spPr>
          <a:xfrm>
            <a:off x="1524000" y="988384"/>
            <a:ext cx="2600739" cy="565435"/>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ounded Rectangle 8"/>
          <xdr:cNvSpPr/>
        </xdr:nvSpPr>
        <xdr:spPr>
          <a:xfrm>
            <a:off x="4220817" y="957459"/>
            <a:ext cx="2600739" cy="565435"/>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ounded Rectangle 9"/>
          <xdr:cNvSpPr/>
        </xdr:nvSpPr>
        <xdr:spPr>
          <a:xfrm>
            <a:off x="6917634" y="957459"/>
            <a:ext cx="2481465" cy="565435"/>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ounded Rectangle 10"/>
          <xdr:cNvSpPr/>
        </xdr:nvSpPr>
        <xdr:spPr>
          <a:xfrm>
            <a:off x="180000" y="2210897"/>
            <a:ext cx="1102150" cy="3225807"/>
          </a:xfrm>
          <a:prstGeom prst="roundRect">
            <a:avLst/>
          </a:prstGeom>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ounded Rectangle 11"/>
          <xdr:cNvSpPr/>
        </xdr:nvSpPr>
        <xdr:spPr>
          <a:xfrm>
            <a:off x="179999" y="5679653"/>
            <a:ext cx="1102150" cy="979564"/>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ounded Rectangle 12"/>
          <xdr:cNvSpPr/>
        </xdr:nvSpPr>
        <xdr:spPr>
          <a:xfrm>
            <a:off x="1524000" y="1796767"/>
            <a:ext cx="3405809" cy="2417423"/>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ounded Rectangle 13"/>
          <xdr:cNvSpPr/>
        </xdr:nvSpPr>
        <xdr:spPr>
          <a:xfrm>
            <a:off x="5168348" y="1796766"/>
            <a:ext cx="2435087" cy="2417423"/>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ounded Rectangle 14"/>
          <xdr:cNvSpPr/>
        </xdr:nvSpPr>
        <xdr:spPr>
          <a:xfrm>
            <a:off x="7841975" y="1888435"/>
            <a:ext cx="1557124" cy="2325754"/>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ounded Rectangle 15"/>
          <xdr:cNvSpPr/>
        </xdr:nvSpPr>
        <xdr:spPr>
          <a:xfrm>
            <a:off x="7934740" y="4333463"/>
            <a:ext cx="1464359" cy="2325754"/>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ounded Rectangle 16"/>
          <xdr:cNvSpPr/>
        </xdr:nvSpPr>
        <xdr:spPr>
          <a:xfrm>
            <a:off x="1581979" y="4373217"/>
            <a:ext cx="5960165" cy="2325754"/>
          </a:xfrm>
          <a:prstGeom prst="roundRect">
            <a:avLst/>
          </a:prstGeom>
          <a:gradFill>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gradFill>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Flowchart: Off-page Connector 17"/>
          <xdr:cNvSpPr/>
        </xdr:nvSpPr>
        <xdr:spPr>
          <a:xfrm>
            <a:off x="9690651" y="966290"/>
            <a:ext cx="964095" cy="1745984"/>
          </a:xfrm>
          <a:prstGeom prst="flowChartOffpageConnector">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Flowchart: Off-page Connector 18"/>
          <xdr:cNvSpPr/>
        </xdr:nvSpPr>
        <xdr:spPr>
          <a:xfrm>
            <a:off x="11052313" y="957459"/>
            <a:ext cx="964095" cy="1745984"/>
          </a:xfrm>
          <a:prstGeom prst="flowChartOffpageConnector">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Rounded Rectangle 19"/>
          <xdr:cNvSpPr/>
        </xdr:nvSpPr>
        <xdr:spPr>
          <a:xfrm>
            <a:off x="9637639" y="3001617"/>
            <a:ext cx="2378769" cy="3657599"/>
          </a:xfrm>
          <a:prstGeom prst="roundRect">
            <a:avLst/>
          </a:prstGeom>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 name="Flowchart: Off-page Connector 20"/>
          <xdr:cNvSpPr/>
        </xdr:nvSpPr>
        <xdr:spPr>
          <a:xfrm>
            <a:off x="9760224" y="1109850"/>
            <a:ext cx="829920" cy="1458863"/>
          </a:xfrm>
          <a:prstGeom prst="flowChartOffpageConnector">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2" name="Flowchart: Off-page Connector 21"/>
          <xdr:cNvSpPr/>
        </xdr:nvSpPr>
        <xdr:spPr>
          <a:xfrm>
            <a:off x="11112786" y="1109850"/>
            <a:ext cx="829920" cy="1458863"/>
          </a:xfrm>
          <a:prstGeom prst="flowChartOffpageConnector">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3" name="Straight Connector 22"/>
          <xdr:cNvCxnSpPr/>
        </xdr:nvCxnSpPr>
        <xdr:spPr>
          <a:xfrm>
            <a:off x="1692964" y="2146853"/>
            <a:ext cx="3067879"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4" name="Straight Connector 23"/>
          <xdr:cNvCxnSpPr/>
        </xdr:nvCxnSpPr>
        <xdr:spPr>
          <a:xfrm>
            <a:off x="5395292" y="2146853"/>
            <a:ext cx="2146852"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5" name="Straight Connector 24"/>
          <xdr:cNvCxnSpPr/>
        </xdr:nvCxnSpPr>
        <xdr:spPr>
          <a:xfrm flipV="1">
            <a:off x="1833771" y="4800600"/>
            <a:ext cx="5456582" cy="29817"/>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6" name="Straight Connector 25"/>
          <xdr:cNvCxnSpPr/>
        </xdr:nvCxnSpPr>
        <xdr:spPr>
          <a:xfrm>
            <a:off x="7934740" y="2181080"/>
            <a:ext cx="1378225" cy="0"/>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7" name="Straight Connector 26"/>
          <xdr:cNvCxnSpPr/>
        </xdr:nvCxnSpPr>
        <xdr:spPr>
          <a:xfrm>
            <a:off x="9775962" y="3415747"/>
            <a:ext cx="2095501" cy="13253"/>
          </a:xfrm>
          <a:prstGeom prst="line">
            <a:avLst/>
          </a:prstGeom>
        </xdr:spPr>
        <xdr:style>
          <a:lnRef idx="1">
            <a:schemeClr val="dk1"/>
          </a:lnRef>
          <a:fillRef idx="0">
            <a:schemeClr val="dk1"/>
          </a:fillRef>
          <a:effectRef idx="0">
            <a:schemeClr val="dk1"/>
          </a:effectRef>
          <a:fontRef idx="minor">
            <a:schemeClr val="tx1"/>
          </a:fontRef>
        </xdr:style>
      </xdr:cxnSp>
      <xdr:cxnSp macro="">
        <xdr:nvCxnSpPr>
          <xdr:cNvPr id="28" name="Straight Connector 27"/>
          <xdr:cNvCxnSpPr/>
        </xdr:nvCxnSpPr>
        <xdr:spPr>
          <a:xfrm flipV="1">
            <a:off x="7984437" y="4727159"/>
            <a:ext cx="1325214" cy="11596"/>
          </a:xfrm>
          <a:prstGeom prst="line">
            <a:avLst/>
          </a:prstGeom>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401954</xdr:colOff>
      <xdr:row>5</xdr:row>
      <xdr:rowOff>112395</xdr:rowOff>
    </xdr:from>
    <xdr:to>
      <xdr:col>5</xdr:col>
      <xdr:colOff>41867</xdr:colOff>
      <xdr:row>6</xdr:row>
      <xdr:rowOff>136071</xdr:rowOff>
    </xdr:to>
    <xdr:sp macro="" textlink="">
      <xdr:nvSpPr>
        <xdr:cNvPr id="30" name="TextBox 29"/>
        <xdr:cNvSpPr txBox="1"/>
      </xdr:nvSpPr>
      <xdr:spPr>
        <a:xfrm>
          <a:off x="1616130" y="1054428"/>
          <a:ext cx="1461177" cy="212083"/>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latin typeface="Arial Black" panose="020B0A04020102020204" pitchFamily="34" charset="0"/>
            </a:rPr>
            <a:t>TOTAL</a:t>
          </a:r>
          <a:r>
            <a:rPr lang="en-US" sz="1100" baseline="0">
              <a:solidFill>
                <a:schemeClr val="accent2"/>
              </a:solidFill>
              <a:latin typeface="Arial Black" panose="020B0A04020102020204" pitchFamily="34" charset="0"/>
            </a:rPr>
            <a:t> SALES</a:t>
          </a:r>
          <a:endParaRPr lang="en-US" sz="1100">
            <a:solidFill>
              <a:schemeClr val="accent2"/>
            </a:solidFill>
            <a:latin typeface="Arial Black" panose="020B0A04020102020204" pitchFamily="34" charset="0"/>
          </a:endParaRPr>
        </a:p>
      </xdr:txBody>
    </xdr:sp>
    <xdr:clientData/>
  </xdr:twoCellAnchor>
  <xdr:twoCellAnchor>
    <xdr:from>
      <xdr:col>2</xdr:col>
      <xdr:colOff>271744</xdr:colOff>
      <xdr:row>2</xdr:row>
      <xdr:rowOff>133125</xdr:rowOff>
    </xdr:from>
    <xdr:to>
      <xdr:col>5</xdr:col>
      <xdr:colOff>134472</xdr:colOff>
      <xdr:row>4</xdr:row>
      <xdr:rowOff>11205</xdr:rowOff>
    </xdr:to>
    <xdr:sp macro="" textlink="">
      <xdr:nvSpPr>
        <xdr:cNvPr id="31" name="TextBox 30"/>
        <xdr:cNvSpPr txBox="1"/>
      </xdr:nvSpPr>
      <xdr:spPr>
        <a:xfrm>
          <a:off x="1481979" y="514125"/>
          <a:ext cx="1678081" cy="25908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800">
              <a:solidFill>
                <a:schemeClr val="accent2"/>
              </a:solidFill>
              <a:latin typeface="Arial Black" panose="020B0A04020102020204" pitchFamily="34" charset="0"/>
            </a:rPr>
            <a:t>SUPER</a:t>
          </a:r>
          <a:r>
            <a:rPr lang="en-US" sz="800" baseline="0">
              <a:solidFill>
                <a:schemeClr val="accent2"/>
              </a:solidFill>
              <a:latin typeface="Arial Black" panose="020B0A04020102020204" pitchFamily="34" charset="0"/>
            </a:rPr>
            <a:t> MARKET SHOP</a:t>
          </a:r>
          <a:endParaRPr lang="en-US" sz="800">
            <a:solidFill>
              <a:schemeClr val="accent2"/>
            </a:solidFill>
            <a:latin typeface="Arial Black" panose="020B0A04020102020204" pitchFamily="34" charset="0"/>
          </a:endParaRPr>
        </a:p>
      </xdr:txBody>
    </xdr:sp>
    <xdr:clientData/>
  </xdr:twoCellAnchor>
  <xdr:twoCellAnchor>
    <xdr:from>
      <xdr:col>2</xdr:col>
      <xdr:colOff>234762</xdr:colOff>
      <xdr:row>1</xdr:row>
      <xdr:rowOff>2578</xdr:rowOff>
    </xdr:from>
    <xdr:to>
      <xdr:col>8</xdr:col>
      <xdr:colOff>325854</xdr:colOff>
      <xdr:row>2</xdr:row>
      <xdr:rowOff>134471</xdr:rowOff>
    </xdr:to>
    <xdr:sp macro="" textlink="">
      <xdr:nvSpPr>
        <xdr:cNvPr id="32" name="TextBox 31"/>
        <xdr:cNvSpPr txBox="1"/>
      </xdr:nvSpPr>
      <xdr:spPr>
        <a:xfrm>
          <a:off x="1462986" y="190571"/>
          <a:ext cx="3775763" cy="319887"/>
        </a:xfrm>
        <a:prstGeom prst="rect">
          <a:avLst/>
        </a:prstGeom>
        <a:solidFill>
          <a:schemeClr val="accent6"/>
        </a:solidFill>
        <a:ln w="9525" cmpd="sng">
          <a:no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US" sz="1800" b="1" i="0" u="none" strike="noStrike" cap="none" spc="0">
              <a:ln>
                <a:noFill/>
              </a:ln>
              <a:solidFill>
                <a:schemeClr val="bg1"/>
              </a:solidFill>
              <a:effectLst/>
              <a:latin typeface="+mn-lt"/>
              <a:ea typeface="+mn-ea"/>
              <a:cs typeface="Calibri"/>
            </a:rPr>
            <a:t>SALES DASHBOARD</a:t>
          </a:r>
        </a:p>
      </xdr:txBody>
    </xdr:sp>
    <xdr:clientData/>
  </xdr:twoCellAnchor>
  <xdr:twoCellAnchor>
    <xdr:from>
      <xdr:col>2</xdr:col>
      <xdr:colOff>409575</xdr:colOff>
      <xdr:row>6</xdr:row>
      <xdr:rowOff>169543</xdr:rowOff>
    </xdr:from>
    <xdr:to>
      <xdr:col>5</xdr:col>
      <xdr:colOff>56030</xdr:colOff>
      <xdr:row>8</xdr:row>
      <xdr:rowOff>67234</xdr:rowOff>
    </xdr:to>
    <xdr:sp macro="" textlink="Analysis!$E$5">
      <xdr:nvSpPr>
        <xdr:cNvPr id="33" name="TextBox 32"/>
        <xdr:cNvSpPr txBox="1"/>
      </xdr:nvSpPr>
      <xdr:spPr>
        <a:xfrm>
          <a:off x="1619810" y="1312543"/>
          <a:ext cx="1461808" cy="278691"/>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EFE2CCE-6BDC-44E6-BDCF-71626D8CBF4A}" type="TxLink">
            <a:rPr lang="en-US" sz="1600" b="1" i="0" u="none" strike="noStrike">
              <a:solidFill>
                <a:schemeClr val="bg1"/>
              </a:solidFill>
              <a:latin typeface="+mn-lt"/>
              <a:cs typeface="Calibri"/>
            </a:rPr>
            <a:pPr/>
            <a:t> $401,557.12 </a:t>
          </a:fld>
          <a:endParaRPr lang="en-US" sz="1600" b="1">
            <a:solidFill>
              <a:schemeClr val="bg1"/>
            </a:solidFill>
            <a:latin typeface="+mn-lt"/>
          </a:endParaRPr>
        </a:p>
      </xdr:txBody>
    </xdr:sp>
    <xdr:clientData/>
  </xdr:twoCellAnchor>
  <xdr:twoCellAnchor>
    <xdr:from>
      <xdr:col>7</xdr:col>
      <xdr:colOff>121023</xdr:colOff>
      <xdr:row>6</xdr:row>
      <xdr:rowOff>112058</xdr:rowOff>
    </xdr:from>
    <xdr:to>
      <xdr:col>10</xdr:col>
      <xdr:colOff>22412</xdr:colOff>
      <xdr:row>8</xdr:row>
      <xdr:rowOff>33617</xdr:rowOff>
    </xdr:to>
    <xdr:sp macro="" textlink="Analysis!$E$6">
      <xdr:nvSpPr>
        <xdr:cNvPr id="34" name="TextBox 33"/>
        <xdr:cNvSpPr txBox="1"/>
      </xdr:nvSpPr>
      <xdr:spPr>
        <a:xfrm>
          <a:off x="4356847" y="1255058"/>
          <a:ext cx="1716741" cy="302559"/>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6D0FB0-C3A8-44AD-8EFF-9C53AFF7C176}" type="TxLink">
            <a:rPr lang="en-US" sz="1600" b="1" i="0" u="none" strike="noStrike">
              <a:solidFill>
                <a:schemeClr val="bg1"/>
              </a:solidFill>
              <a:latin typeface="+mn-lt"/>
              <a:ea typeface="+mn-ea"/>
              <a:cs typeface="Calibri"/>
            </a:rPr>
            <a:pPr marL="0" indent="0"/>
            <a:t> $68,921.12 </a:t>
          </a:fld>
          <a:endParaRPr lang="en-US" sz="1600" b="1" i="0" u="none" strike="noStrike">
            <a:solidFill>
              <a:schemeClr val="bg1"/>
            </a:solidFill>
            <a:latin typeface="+mn-lt"/>
            <a:ea typeface="+mn-ea"/>
            <a:cs typeface="Calibri"/>
          </a:endParaRPr>
        </a:p>
      </xdr:txBody>
    </xdr:sp>
    <xdr:clientData/>
  </xdr:twoCellAnchor>
  <xdr:twoCellAnchor>
    <xdr:from>
      <xdr:col>7</xdr:col>
      <xdr:colOff>76199</xdr:colOff>
      <xdr:row>5</xdr:row>
      <xdr:rowOff>83821</xdr:rowOff>
    </xdr:from>
    <xdr:to>
      <xdr:col>9</xdr:col>
      <xdr:colOff>376812</xdr:colOff>
      <xdr:row>6</xdr:row>
      <xdr:rowOff>94204</xdr:rowOff>
    </xdr:to>
    <xdr:sp macro="" textlink="">
      <xdr:nvSpPr>
        <xdr:cNvPr id="35" name="TextBox 34"/>
        <xdr:cNvSpPr txBox="1"/>
      </xdr:nvSpPr>
      <xdr:spPr>
        <a:xfrm>
          <a:off x="4325814" y="1025854"/>
          <a:ext cx="1514789" cy="19879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latin typeface="Arial Black" panose="020B0A04020102020204" pitchFamily="34" charset="0"/>
            </a:rPr>
            <a:t>TOTAL</a:t>
          </a:r>
          <a:r>
            <a:rPr lang="en-US" sz="1100" baseline="0">
              <a:solidFill>
                <a:schemeClr val="accent2"/>
              </a:solidFill>
              <a:latin typeface="Arial Black" panose="020B0A04020102020204" pitchFamily="34" charset="0"/>
            </a:rPr>
            <a:t> PROFIT</a:t>
          </a:r>
          <a:endParaRPr lang="en-US" sz="1100">
            <a:solidFill>
              <a:schemeClr val="accent2"/>
            </a:solidFill>
            <a:latin typeface="Arial Black" panose="020B0A04020102020204" pitchFamily="34" charset="0"/>
          </a:endParaRPr>
        </a:p>
      </xdr:txBody>
    </xdr:sp>
    <xdr:clientData/>
  </xdr:twoCellAnchor>
  <xdr:twoCellAnchor>
    <xdr:from>
      <xdr:col>11</xdr:col>
      <xdr:colOff>439271</xdr:colOff>
      <xdr:row>6</xdr:row>
      <xdr:rowOff>129763</xdr:rowOff>
    </xdr:from>
    <xdr:to>
      <xdr:col>13</xdr:col>
      <xdr:colOff>187811</xdr:colOff>
      <xdr:row>8</xdr:row>
      <xdr:rowOff>44822</xdr:rowOff>
    </xdr:to>
    <xdr:sp macro="" textlink="Analysis!$E$7">
      <xdr:nvSpPr>
        <xdr:cNvPr id="36" name="TextBox 35"/>
        <xdr:cNvSpPr txBox="1"/>
      </xdr:nvSpPr>
      <xdr:spPr>
        <a:xfrm>
          <a:off x="7095565" y="1272763"/>
          <a:ext cx="958775" cy="296059"/>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F36062-E260-4CEE-BB01-993E2156A91F}" type="TxLink">
            <a:rPr lang="en-US" sz="1600" b="1" i="0" u="none" strike="noStrike">
              <a:solidFill>
                <a:schemeClr val="bg1"/>
              </a:solidFill>
              <a:latin typeface="+mn-lt"/>
              <a:ea typeface="+mn-ea"/>
              <a:cs typeface="Calibri"/>
            </a:rPr>
            <a:pPr marL="0" indent="0"/>
            <a:t>21%</a:t>
          </a:fld>
          <a:endParaRPr lang="en-US" sz="1600" b="1" i="0" u="none" strike="noStrike">
            <a:solidFill>
              <a:schemeClr val="bg1"/>
            </a:solidFill>
            <a:latin typeface="+mn-lt"/>
            <a:ea typeface="+mn-ea"/>
            <a:cs typeface="Calibri"/>
          </a:endParaRPr>
        </a:p>
      </xdr:txBody>
    </xdr:sp>
    <xdr:clientData/>
  </xdr:twoCellAnchor>
  <xdr:twoCellAnchor>
    <xdr:from>
      <xdr:col>11</xdr:col>
      <xdr:colOff>323850</xdr:colOff>
      <xdr:row>5</xdr:row>
      <xdr:rowOff>93345</xdr:rowOff>
    </xdr:from>
    <xdr:to>
      <xdr:col>13</xdr:col>
      <xdr:colOff>72390</xdr:colOff>
      <xdr:row>6</xdr:row>
      <xdr:rowOff>116205</xdr:rowOff>
    </xdr:to>
    <xdr:sp macro="" textlink="">
      <xdr:nvSpPr>
        <xdr:cNvPr id="37" name="TextBox 36"/>
        <xdr:cNvSpPr txBox="1"/>
      </xdr:nvSpPr>
      <xdr:spPr>
        <a:xfrm>
          <a:off x="7029450" y="1045845"/>
          <a:ext cx="967740" cy="21336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2"/>
              </a:solidFill>
              <a:latin typeface="Arial Black" panose="020B0A04020102020204" pitchFamily="34" charset="0"/>
            </a:rPr>
            <a:t>PROFIT%</a:t>
          </a:r>
        </a:p>
      </xdr:txBody>
    </xdr:sp>
    <xdr:clientData/>
  </xdr:twoCellAnchor>
  <xdr:twoCellAnchor>
    <xdr:from>
      <xdr:col>18</xdr:col>
      <xdr:colOff>151280</xdr:colOff>
      <xdr:row>5</xdr:row>
      <xdr:rowOff>98386</xdr:rowOff>
    </xdr:from>
    <xdr:to>
      <xdr:col>19</xdr:col>
      <xdr:colOff>509420</xdr:colOff>
      <xdr:row>7</xdr:row>
      <xdr:rowOff>117352</xdr:rowOff>
    </xdr:to>
    <xdr:sp macro="" textlink="">
      <xdr:nvSpPr>
        <xdr:cNvPr id="38" name="TextBox 37"/>
        <xdr:cNvSpPr txBox="1"/>
      </xdr:nvSpPr>
      <xdr:spPr>
        <a:xfrm>
          <a:off x="11043398" y="1050886"/>
          <a:ext cx="963257" cy="399966"/>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accent2"/>
              </a:solidFill>
              <a:latin typeface="Arial Black" panose="020B0A04020102020204" pitchFamily="34" charset="0"/>
            </a:rPr>
            <a:t>TOP CATERGORY</a:t>
          </a:r>
        </a:p>
      </xdr:txBody>
    </xdr:sp>
    <xdr:clientData/>
  </xdr:twoCellAnchor>
  <xdr:twoCellAnchor>
    <xdr:from>
      <xdr:col>16</xdr:col>
      <xdr:colOff>78442</xdr:colOff>
      <xdr:row>5</xdr:row>
      <xdr:rowOff>121919</xdr:rowOff>
    </xdr:from>
    <xdr:to>
      <xdr:col>17</xdr:col>
      <xdr:colOff>257736</xdr:colOff>
      <xdr:row>7</xdr:row>
      <xdr:rowOff>156883</xdr:rowOff>
    </xdr:to>
    <xdr:sp macro="" textlink="">
      <xdr:nvSpPr>
        <xdr:cNvPr id="39" name="TextBox 38"/>
        <xdr:cNvSpPr txBox="1"/>
      </xdr:nvSpPr>
      <xdr:spPr>
        <a:xfrm>
          <a:off x="9760324" y="1074419"/>
          <a:ext cx="784412" cy="415964"/>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800">
              <a:solidFill>
                <a:schemeClr val="accent2"/>
              </a:solidFill>
              <a:latin typeface="Arial Black" panose="020B0A04020102020204" pitchFamily="34" charset="0"/>
            </a:rPr>
            <a:t>TOP PRODUCT</a:t>
          </a:r>
        </a:p>
      </xdr:txBody>
    </xdr:sp>
    <xdr:clientData/>
  </xdr:twoCellAnchor>
  <xdr:twoCellAnchor>
    <xdr:from>
      <xdr:col>3</xdr:col>
      <xdr:colOff>397248</xdr:colOff>
      <xdr:row>10</xdr:row>
      <xdr:rowOff>55245</xdr:rowOff>
    </xdr:from>
    <xdr:to>
      <xdr:col>5</xdr:col>
      <xdr:colOff>298126</xdr:colOff>
      <xdr:row>11</xdr:row>
      <xdr:rowOff>73269</xdr:rowOff>
    </xdr:to>
    <xdr:sp macro="" textlink="">
      <xdr:nvSpPr>
        <xdr:cNvPr id="40" name="TextBox 39"/>
        <xdr:cNvSpPr txBox="1"/>
      </xdr:nvSpPr>
      <xdr:spPr>
        <a:xfrm>
          <a:off x="2212601" y="1960245"/>
          <a:ext cx="1111113" cy="208524"/>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bg1"/>
              </a:solidFill>
              <a:latin typeface="Calibri"/>
              <a:ea typeface="+mn-ea"/>
              <a:cs typeface="Calibri"/>
            </a:rPr>
            <a:t>MONTHLY</a:t>
          </a:r>
        </a:p>
      </xdr:txBody>
    </xdr:sp>
    <xdr:clientData/>
  </xdr:twoCellAnchor>
  <xdr:twoCellAnchor>
    <xdr:from>
      <xdr:col>17</xdr:col>
      <xdr:colOff>62802</xdr:colOff>
      <xdr:row>16</xdr:row>
      <xdr:rowOff>151333</xdr:rowOff>
    </xdr:from>
    <xdr:to>
      <xdr:col>19</xdr:col>
      <xdr:colOff>13356</xdr:colOff>
      <xdr:row>18</xdr:row>
      <xdr:rowOff>73269</xdr:rowOff>
    </xdr:to>
    <xdr:sp macro="" textlink="">
      <xdr:nvSpPr>
        <xdr:cNvPr id="41" name="TextBox 40"/>
        <xdr:cNvSpPr txBox="1"/>
      </xdr:nvSpPr>
      <xdr:spPr>
        <a:xfrm>
          <a:off x="10383297" y="3165838"/>
          <a:ext cx="1164729" cy="29875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ea typeface="+mn-ea"/>
              <a:cs typeface="Calibri"/>
            </a:rPr>
            <a:t>CATERGORY</a:t>
          </a:r>
        </a:p>
      </xdr:txBody>
    </xdr:sp>
    <xdr:clientData/>
  </xdr:twoCellAnchor>
  <xdr:twoCellAnchor>
    <xdr:from>
      <xdr:col>3</xdr:col>
      <xdr:colOff>579904</xdr:colOff>
      <xdr:row>24</xdr:row>
      <xdr:rowOff>105672</xdr:rowOff>
    </xdr:from>
    <xdr:to>
      <xdr:col>5</xdr:col>
      <xdr:colOff>328445</xdr:colOff>
      <xdr:row>26</xdr:row>
      <xdr:rowOff>11206</xdr:rowOff>
    </xdr:to>
    <xdr:sp macro="" textlink="">
      <xdr:nvSpPr>
        <xdr:cNvPr id="42" name="TextBox 41"/>
        <xdr:cNvSpPr txBox="1"/>
      </xdr:nvSpPr>
      <xdr:spPr>
        <a:xfrm>
          <a:off x="2395257" y="4677672"/>
          <a:ext cx="958776" cy="286534"/>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ea typeface="+mn-ea"/>
              <a:cs typeface="Calibri"/>
            </a:rPr>
            <a:t>DAILY</a:t>
          </a:r>
        </a:p>
      </xdr:txBody>
    </xdr:sp>
    <xdr:clientData/>
  </xdr:twoCellAnchor>
  <xdr:twoCellAnchor>
    <xdr:from>
      <xdr:col>13</xdr:col>
      <xdr:colOff>504266</xdr:colOff>
      <xdr:row>24</xdr:row>
      <xdr:rowOff>78441</xdr:rowOff>
    </xdr:from>
    <xdr:to>
      <xdr:col>15</xdr:col>
      <xdr:colOff>246529</xdr:colOff>
      <xdr:row>25</xdr:row>
      <xdr:rowOff>78441</xdr:rowOff>
    </xdr:to>
    <xdr:sp macro="" textlink="">
      <xdr:nvSpPr>
        <xdr:cNvPr id="43" name="TextBox 42"/>
        <xdr:cNvSpPr txBox="1"/>
      </xdr:nvSpPr>
      <xdr:spPr>
        <a:xfrm>
          <a:off x="8370795" y="4650441"/>
          <a:ext cx="952499" cy="19050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0" i="0" u="none" strike="noStrike">
              <a:solidFill>
                <a:schemeClr val="bg1"/>
              </a:solidFill>
              <a:latin typeface="Calibri"/>
              <a:ea typeface="+mn-ea"/>
              <a:cs typeface="Calibri"/>
            </a:rPr>
            <a:t>PAYMENT</a:t>
          </a:r>
          <a:r>
            <a:rPr lang="en-US" sz="800">
              <a:solidFill>
                <a:schemeClr val="accent2"/>
              </a:solidFill>
              <a:latin typeface="Arial Black" panose="020B0A04020102020204" pitchFamily="34" charset="0"/>
            </a:rPr>
            <a:t> </a:t>
          </a:r>
          <a:r>
            <a:rPr lang="en-US" sz="800" b="0" i="0" u="none" strike="noStrike">
              <a:solidFill>
                <a:schemeClr val="bg1"/>
              </a:solidFill>
              <a:latin typeface="Calibri"/>
              <a:ea typeface="+mn-ea"/>
              <a:cs typeface="Calibri"/>
            </a:rPr>
            <a:t>MODE</a:t>
          </a:r>
        </a:p>
      </xdr:txBody>
    </xdr:sp>
    <xdr:clientData/>
  </xdr:twoCellAnchor>
  <xdr:twoCellAnchor>
    <xdr:from>
      <xdr:col>13</xdr:col>
      <xdr:colOff>456080</xdr:colOff>
      <xdr:row>10</xdr:row>
      <xdr:rowOff>102872</xdr:rowOff>
    </xdr:from>
    <xdr:to>
      <xdr:col>15</xdr:col>
      <xdr:colOff>156883</xdr:colOff>
      <xdr:row>11</xdr:row>
      <xdr:rowOff>100854</xdr:rowOff>
    </xdr:to>
    <xdr:sp macro="" textlink="">
      <xdr:nvSpPr>
        <xdr:cNvPr id="44" name="TextBox 43"/>
        <xdr:cNvSpPr txBox="1"/>
      </xdr:nvSpPr>
      <xdr:spPr>
        <a:xfrm>
          <a:off x="8322609" y="2007872"/>
          <a:ext cx="911039" cy="188482"/>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ea typeface="+mn-ea"/>
              <a:cs typeface="Calibri"/>
            </a:rPr>
            <a:t>SALES TYPE</a:t>
          </a:r>
        </a:p>
      </xdr:txBody>
    </xdr:sp>
    <xdr:clientData/>
  </xdr:twoCellAnchor>
  <xdr:twoCellAnchor>
    <xdr:from>
      <xdr:col>9</xdr:col>
      <xdr:colOff>467845</xdr:colOff>
      <xdr:row>10</xdr:row>
      <xdr:rowOff>24989</xdr:rowOff>
    </xdr:from>
    <xdr:to>
      <xdr:col>11</xdr:col>
      <xdr:colOff>216385</xdr:colOff>
      <xdr:row>11</xdr:row>
      <xdr:rowOff>47849</xdr:rowOff>
    </xdr:to>
    <xdr:sp macro="" textlink="">
      <xdr:nvSpPr>
        <xdr:cNvPr id="45" name="TextBox 44"/>
        <xdr:cNvSpPr txBox="1"/>
      </xdr:nvSpPr>
      <xdr:spPr>
        <a:xfrm>
          <a:off x="5913904" y="1929989"/>
          <a:ext cx="958775" cy="213360"/>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bg1"/>
              </a:solidFill>
              <a:latin typeface="Calibri"/>
              <a:ea typeface="+mn-ea"/>
              <a:cs typeface="Calibri"/>
            </a:rPr>
            <a:t>PRODUCT</a:t>
          </a:r>
        </a:p>
      </xdr:txBody>
    </xdr:sp>
    <xdr:clientData/>
  </xdr:twoCellAnchor>
  <xdr:twoCellAnchor>
    <xdr:from>
      <xdr:col>16</xdr:col>
      <xdr:colOff>123265</xdr:colOff>
      <xdr:row>7</xdr:row>
      <xdr:rowOff>188593</xdr:rowOff>
    </xdr:from>
    <xdr:to>
      <xdr:col>17</xdr:col>
      <xdr:colOff>224118</xdr:colOff>
      <xdr:row>9</xdr:row>
      <xdr:rowOff>78440</xdr:rowOff>
    </xdr:to>
    <xdr:sp macro="" textlink="Analysis!$U$1">
      <xdr:nvSpPr>
        <xdr:cNvPr id="48" name="TextBox 47"/>
        <xdr:cNvSpPr txBox="1"/>
      </xdr:nvSpPr>
      <xdr:spPr>
        <a:xfrm>
          <a:off x="9805147" y="1522093"/>
          <a:ext cx="705971" cy="270847"/>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593FC7-82AF-4469-8517-9CB3E38BABAF}" type="TxLink">
            <a:rPr lang="en-US" sz="1100" b="0" i="0" u="none" strike="noStrike">
              <a:solidFill>
                <a:schemeClr val="bg1"/>
              </a:solidFill>
              <a:latin typeface="Calibri"/>
              <a:cs typeface="Calibri"/>
            </a:rPr>
            <a:pPr/>
            <a:t>Product41</a:t>
          </a:fld>
          <a:endParaRPr lang="en-US" sz="1100">
            <a:solidFill>
              <a:schemeClr val="bg1"/>
            </a:solidFill>
            <a:latin typeface="Arial Black" panose="020B0A04020102020204" pitchFamily="34" charset="0"/>
          </a:endParaRPr>
        </a:p>
      </xdr:txBody>
    </xdr:sp>
    <xdr:clientData/>
  </xdr:twoCellAnchor>
  <xdr:twoCellAnchor>
    <xdr:from>
      <xdr:col>16</xdr:col>
      <xdr:colOff>233642</xdr:colOff>
      <xdr:row>9</xdr:row>
      <xdr:rowOff>33617</xdr:rowOff>
    </xdr:from>
    <xdr:to>
      <xdr:col>17</xdr:col>
      <xdr:colOff>33617</xdr:colOff>
      <xdr:row>10</xdr:row>
      <xdr:rowOff>112059</xdr:rowOff>
    </xdr:to>
    <xdr:sp macro="" textlink="Analysis!$W$1">
      <xdr:nvSpPr>
        <xdr:cNvPr id="49" name="TextBox 48"/>
        <xdr:cNvSpPr txBox="1"/>
      </xdr:nvSpPr>
      <xdr:spPr>
        <a:xfrm>
          <a:off x="9915524" y="1748117"/>
          <a:ext cx="405093" cy="268942"/>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0A05FF3-36BF-41B8-A015-A3B4F88726F2}" type="TxLink">
            <a:rPr lang="en-US" sz="1100" b="0" i="0" u="none" strike="noStrike">
              <a:solidFill>
                <a:schemeClr val="bg1"/>
              </a:solidFill>
              <a:latin typeface="Calibri"/>
              <a:ea typeface="+mn-ea"/>
              <a:cs typeface="Calibri"/>
            </a:rPr>
            <a:pPr marL="0" indent="0"/>
            <a:t>132</a:t>
          </a:fld>
          <a:endParaRPr lang="en-US" sz="1100" b="0" i="0" u="none" strike="noStrike">
            <a:solidFill>
              <a:schemeClr val="bg1"/>
            </a:solidFill>
            <a:latin typeface="Calibri"/>
            <a:ea typeface="+mn-ea"/>
            <a:cs typeface="Calibri"/>
          </a:endParaRPr>
        </a:p>
      </xdr:txBody>
    </xdr:sp>
    <xdr:clientData/>
  </xdr:twoCellAnchor>
  <xdr:twoCellAnchor>
    <xdr:from>
      <xdr:col>16</xdr:col>
      <xdr:colOff>11206</xdr:colOff>
      <xdr:row>10</xdr:row>
      <xdr:rowOff>67235</xdr:rowOff>
    </xdr:from>
    <xdr:to>
      <xdr:col>17</xdr:col>
      <xdr:colOff>280147</xdr:colOff>
      <xdr:row>11</xdr:row>
      <xdr:rowOff>134470</xdr:rowOff>
    </xdr:to>
    <xdr:sp macro="" textlink="Analysis!$V$1">
      <xdr:nvSpPr>
        <xdr:cNvPr id="50" name="TextBox 49"/>
        <xdr:cNvSpPr txBox="1"/>
      </xdr:nvSpPr>
      <xdr:spPr>
        <a:xfrm>
          <a:off x="9693088" y="1972235"/>
          <a:ext cx="874059" cy="257735"/>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28ECED4-2907-405B-9393-E8EBB0D4B0B0}" type="TxLink">
            <a:rPr lang="en-US" sz="1100" b="0" i="0" u="none" strike="noStrike">
              <a:solidFill>
                <a:schemeClr val="bg1"/>
              </a:solidFill>
              <a:latin typeface="Calibri"/>
              <a:ea typeface="+mn-ea"/>
              <a:cs typeface="Calibri"/>
            </a:rPr>
            <a:pPr marL="0" indent="0"/>
            <a:t> $22,952.16 </a:t>
          </a:fld>
          <a:endParaRPr lang="en-US" sz="1100" b="0" i="0" u="none" strike="noStrike">
            <a:solidFill>
              <a:schemeClr val="bg1"/>
            </a:solidFill>
            <a:latin typeface="Calibri"/>
            <a:ea typeface="+mn-ea"/>
            <a:cs typeface="Calibri"/>
          </a:endParaRPr>
        </a:p>
      </xdr:txBody>
    </xdr:sp>
    <xdr:clientData/>
  </xdr:twoCellAnchor>
  <xdr:twoCellAnchor>
    <xdr:from>
      <xdr:col>18</xdr:col>
      <xdr:colOff>202267</xdr:colOff>
      <xdr:row>8</xdr:row>
      <xdr:rowOff>180037</xdr:rowOff>
    </xdr:from>
    <xdr:to>
      <xdr:col>19</xdr:col>
      <xdr:colOff>470648</xdr:colOff>
      <xdr:row>10</xdr:row>
      <xdr:rowOff>11206</xdr:rowOff>
    </xdr:to>
    <xdr:sp macro="" textlink="Analysis!AI1">
      <xdr:nvSpPr>
        <xdr:cNvPr id="51" name="TextBox 50"/>
        <xdr:cNvSpPr txBox="1"/>
      </xdr:nvSpPr>
      <xdr:spPr>
        <a:xfrm>
          <a:off x="11094385" y="1704037"/>
          <a:ext cx="873498" cy="212169"/>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6161531-5912-439B-9B7A-849E3EDE2071}" type="TxLink">
            <a:rPr lang="en-US" sz="1100" b="0" i="0" u="none" strike="noStrike">
              <a:solidFill>
                <a:schemeClr val="bg1"/>
              </a:solidFill>
              <a:latin typeface="Calibri"/>
              <a:ea typeface="+mn-ea"/>
              <a:cs typeface="Calibri"/>
            </a:rPr>
            <a:pPr marL="0" indent="0" algn="ctr"/>
            <a:t> $95,269.40 </a:t>
          </a:fld>
          <a:endParaRPr lang="en-US" sz="1100" b="0" i="0" u="none" strike="noStrike">
            <a:solidFill>
              <a:schemeClr val="bg1"/>
            </a:solidFill>
            <a:latin typeface="Calibri"/>
            <a:ea typeface="+mn-ea"/>
            <a:cs typeface="Calibri"/>
          </a:endParaRPr>
        </a:p>
      </xdr:txBody>
    </xdr:sp>
    <xdr:clientData/>
  </xdr:twoCellAnchor>
  <xdr:twoCellAnchor>
    <xdr:from>
      <xdr:col>18</xdr:col>
      <xdr:colOff>154820</xdr:colOff>
      <xdr:row>7</xdr:row>
      <xdr:rowOff>76819</xdr:rowOff>
    </xdr:from>
    <xdr:to>
      <xdr:col>19</xdr:col>
      <xdr:colOff>414619</xdr:colOff>
      <xdr:row>8</xdr:row>
      <xdr:rowOff>89648</xdr:rowOff>
    </xdr:to>
    <xdr:sp macro="" textlink="Analysis!$AH$1">
      <xdr:nvSpPr>
        <xdr:cNvPr id="53" name="TextBox 52"/>
        <xdr:cNvSpPr txBox="1"/>
      </xdr:nvSpPr>
      <xdr:spPr>
        <a:xfrm>
          <a:off x="11046938" y="1410319"/>
          <a:ext cx="864916" cy="203329"/>
        </a:xfrm>
        <a:prstGeom prst="rect">
          <a:avLst/>
        </a:prstGeom>
        <a:solidFill>
          <a:schemeClr val="accent6"/>
        </a:solidFill>
        <a:ln w="9525" cmpd="sng">
          <a:solidFill>
            <a:schemeClr val="accent6"/>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0AC2BA5-AD79-43F8-B59C-6175072B04AD}" type="TxLink">
            <a:rPr lang="en-US" sz="1100" b="0" i="0" u="none" strike="noStrike">
              <a:solidFill>
                <a:schemeClr val="bg1"/>
              </a:solidFill>
              <a:latin typeface="Calibri"/>
              <a:ea typeface="+mn-ea"/>
              <a:cs typeface="Calibri"/>
            </a:rPr>
            <a:pPr marL="0" indent="0" algn="ctr"/>
            <a:t>Category04</a:t>
          </a:fld>
          <a:endParaRPr lang="en-US" sz="1100" b="0" i="0" u="none" strike="noStrike">
            <a:solidFill>
              <a:schemeClr val="bg1"/>
            </a:solidFill>
            <a:latin typeface="Calibri"/>
            <a:ea typeface="+mn-ea"/>
            <a:cs typeface="Calibri"/>
          </a:endParaRPr>
        </a:p>
      </xdr:txBody>
    </xdr:sp>
    <xdr:clientData/>
  </xdr:twoCellAnchor>
  <xdr:twoCellAnchor>
    <xdr:from>
      <xdr:col>13</xdr:col>
      <xdr:colOff>1</xdr:colOff>
      <xdr:row>12</xdr:row>
      <xdr:rowOff>94204</xdr:rowOff>
    </xdr:from>
    <xdr:to>
      <xdr:col>15</xdr:col>
      <xdr:colOff>219807</xdr:colOff>
      <xdr:row>21</xdr:row>
      <xdr:rowOff>136073</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523351</xdr:colOff>
      <xdr:row>26</xdr:row>
      <xdr:rowOff>149129</xdr:rowOff>
    </xdr:from>
    <xdr:to>
      <xdr:col>12</xdr:col>
      <xdr:colOff>115137</xdr:colOff>
      <xdr:row>35</xdr:row>
      <xdr:rowOff>157004</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392206</xdr:colOff>
      <xdr:row>11</xdr:row>
      <xdr:rowOff>190499</xdr:rowOff>
    </xdr:from>
    <xdr:to>
      <xdr:col>12</xdr:col>
      <xdr:colOff>246529</xdr:colOff>
      <xdr:row>21</xdr:row>
      <xdr:rowOff>179294</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112060</xdr:colOff>
      <xdr:row>26</xdr:row>
      <xdr:rowOff>63649</xdr:rowOff>
    </xdr:from>
    <xdr:to>
      <xdr:col>15</xdr:col>
      <xdr:colOff>235324</xdr:colOff>
      <xdr:row>35</xdr:row>
      <xdr:rowOff>67234</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56030</xdr:colOff>
      <xdr:row>19</xdr:row>
      <xdr:rowOff>11206</xdr:rowOff>
    </xdr:from>
    <xdr:to>
      <xdr:col>19</xdr:col>
      <xdr:colOff>437030</xdr:colOff>
      <xdr:row>35</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381001</xdr:colOff>
      <xdr:row>12</xdr:row>
      <xdr:rowOff>56029</xdr:rowOff>
    </xdr:from>
    <xdr:to>
      <xdr:col>7</xdr:col>
      <xdr:colOff>582705</xdr:colOff>
      <xdr:row>21</xdr:row>
      <xdr:rowOff>156882</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568810</xdr:colOff>
      <xdr:row>0</xdr:row>
      <xdr:rowOff>134471</xdr:rowOff>
    </xdr:from>
    <xdr:to>
      <xdr:col>13</xdr:col>
      <xdr:colOff>448236</xdr:colOff>
      <xdr:row>3</xdr:row>
      <xdr:rowOff>156882</xdr:rowOff>
    </xdr:to>
    <mc:AlternateContent xmlns:mc="http://schemas.openxmlformats.org/markup-compatibility/2006">
      <mc:Choice xmlns:a14="http://schemas.microsoft.com/office/drawing/2010/main" Requires="a14">
        <xdr:graphicFrame macro="">
          <xdr:nvGraphicFramePr>
            <xdr:cNvPr id="59" name="SALE TYPE 1"/>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5488051" y="134471"/>
              <a:ext cx="2953951" cy="601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100403</xdr:colOff>
      <xdr:row>0</xdr:row>
      <xdr:rowOff>108920</xdr:rowOff>
    </xdr:from>
    <xdr:to>
      <xdr:col>17</xdr:col>
      <xdr:colOff>33617</xdr:colOff>
      <xdr:row>3</xdr:row>
      <xdr:rowOff>156881</xdr:rowOff>
    </xdr:to>
    <mc:AlternateContent xmlns:mc="http://schemas.openxmlformats.org/markup-compatibility/2006">
      <mc:Choice xmlns:a14="http://schemas.microsoft.com/office/drawing/2010/main" Requires="a14">
        <xdr:graphicFrame macro="">
          <xdr:nvGraphicFramePr>
            <xdr:cNvPr id="60" name="PAYMENT MODE 1"/>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8709074" y="108920"/>
              <a:ext cx="1777929" cy="6266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238013</xdr:colOff>
      <xdr:row>5</xdr:row>
      <xdr:rowOff>156882</xdr:rowOff>
    </xdr:from>
    <xdr:to>
      <xdr:col>2</xdr:col>
      <xdr:colOff>27903</xdr:colOff>
      <xdr:row>10</xdr:row>
      <xdr:rowOff>111162</xdr:rowOff>
    </xdr:to>
    <mc:AlternateContent xmlns:mc="http://schemas.openxmlformats.org/markup-compatibility/2006">
      <mc:Choice xmlns:a14="http://schemas.microsoft.com/office/drawing/2010/main" Requires="a14">
        <xdr:graphicFrame macro="">
          <xdr:nvGraphicFramePr>
            <xdr:cNvPr id="6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38013" y="1121439"/>
              <a:ext cx="1019700" cy="918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336176</xdr:colOff>
      <xdr:row>12</xdr:row>
      <xdr:rowOff>123266</xdr:rowOff>
    </xdr:from>
    <xdr:to>
      <xdr:col>1</xdr:col>
      <xdr:colOff>512332</xdr:colOff>
      <xdr:row>29</xdr:row>
      <xdr:rowOff>56030</xdr:rowOff>
    </xdr:to>
    <mc:AlternateContent xmlns:mc="http://schemas.openxmlformats.org/markup-compatibility/2006">
      <mc:Choice xmlns:a14="http://schemas.microsoft.com/office/drawing/2010/main" Requires="a14">
        <xdr:graphicFrame macro="">
          <xdr:nvGraphicFramePr>
            <xdr:cNvPr id="6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336176" y="2438203"/>
              <a:ext cx="791061" cy="3212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366526</xdr:colOff>
      <xdr:row>1</xdr:row>
      <xdr:rowOff>44822</xdr:rowOff>
    </xdr:from>
    <xdr:to>
      <xdr:col>1</xdr:col>
      <xdr:colOff>479135</xdr:colOff>
      <xdr:row>4</xdr:row>
      <xdr:rowOff>29133</xdr:rowOff>
    </xdr:to>
    <xdr:pic>
      <xdr:nvPicPr>
        <xdr:cNvPr id="52" name="Picture 51"/>
        <xdr:cNvPicPr>
          <a:picLocks noChangeAspect="1"/>
        </xdr:cNvPicPr>
      </xdr:nvPicPr>
      <xdr:blipFill>
        <a:blip xmlns:r="http://schemas.openxmlformats.org/officeDocument/2006/relationships" r:embed="rId7" cstate="print">
          <a:duotone>
            <a:prstClr val="black"/>
            <a:schemeClr val="bg1">
              <a:tint val="45000"/>
              <a:satMod val="400000"/>
            </a:schemeClr>
          </a:duotone>
          <a:extLst>
            <a:ext uri="{BEBA8EAE-BF5A-486C-A8C5-ECC9F3942E4B}">
              <a14:imgProps xmlns:a14="http://schemas.microsoft.com/office/drawing/2010/main">
                <a14:imgLayer r:embed="rId8">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366526" y="235322"/>
          <a:ext cx="717727" cy="555811"/>
        </a:xfrm>
        <a:prstGeom prst="rect">
          <a:avLst/>
        </a:prstGeom>
      </xdr:spPr>
    </xdr:pic>
    <xdr:clientData/>
  </xdr:twoCellAnchor>
  <xdr:twoCellAnchor editAs="oneCell">
    <xdr:from>
      <xdr:col>3</xdr:col>
      <xdr:colOff>67235</xdr:colOff>
      <xdr:row>10</xdr:row>
      <xdr:rowOff>1</xdr:rowOff>
    </xdr:from>
    <xdr:to>
      <xdr:col>3</xdr:col>
      <xdr:colOff>372595</xdr:colOff>
      <xdr:row>11</xdr:row>
      <xdr:rowOff>114861</xdr:rowOff>
    </xdr:to>
    <xdr:pic>
      <xdr:nvPicPr>
        <xdr:cNvPr id="79" name="Picture 78"/>
        <xdr:cNvPicPr>
          <a:picLocks noChangeAspect="1"/>
        </xdr:cNvPicPr>
      </xdr:nvPicPr>
      <xdr:blipFill>
        <a:blip xmlns:r="http://schemas.openxmlformats.org/officeDocument/2006/relationships" r:embed="rId9"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882588" y="1905001"/>
          <a:ext cx="305360" cy="305360"/>
        </a:xfrm>
        <a:prstGeom prst="rect">
          <a:avLst/>
        </a:prstGeom>
      </xdr:spPr>
    </xdr:pic>
    <xdr:clientData/>
  </xdr:twoCellAnchor>
  <xdr:twoCellAnchor editAs="oneCell">
    <xdr:from>
      <xdr:col>16</xdr:col>
      <xdr:colOff>235324</xdr:colOff>
      <xdr:row>16</xdr:row>
      <xdr:rowOff>142874</xdr:rowOff>
    </xdr:from>
    <xdr:to>
      <xdr:col>16</xdr:col>
      <xdr:colOff>529479</xdr:colOff>
      <xdr:row>18</xdr:row>
      <xdr:rowOff>56029</xdr:rowOff>
    </xdr:to>
    <xdr:pic>
      <xdr:nvPicPr>
        <xdr:cNvPr id="80" name="Picture 79"/>
        <xdr:cNvPicPr>
          <a:picLocks noChangeAspect="1"/>
        </xdr:cNvPicPr>
      </xdr:nvPicPr>
      <xdr:blipFill>
        <a:blip xmlns:r="http://schemas.openxmlformats.org/officeDocument/2006/relationships" r:embed="rId10"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flipV="1">
          <a:off x="9917206" y="3190874"/>
          <a:ext cx="294155" cy="294155"/>
        </a:xfrm>
        <a:prstGeom prst="rect">
          <a:avLst/>
        </a:prstGeom>
      </xdr:spPr>
    </xdr:pic>
    <xdr:clientData/>
  </xdr:twoCellAnchor>
  <xdr:twoCellAnchor editAs="oneCell">
    <xdr:from>
      <xdr:col>16</xdr:col>
      <xdr:colOff>338981</xdr:colOff>
      <xdr:row>11</xdr:row>
      <xdr:rowOff>112057</xdr:rowOff>
    </xdr:from>
    <xdr:to>
      <xdr:col>17</xdr:col>
      <xdr:colOff>47626</xdr:colOff>
      <xdr:row>13</xdr:row>
      <xdr:rowOff>44820</xdr:rowOff>
    </xdr:to>
    <xdr:pic>
      <xdr:nvPicPr>
        <xdr:cNvPr id="81" name="Picture 80"/>
        <xdr:cNvPicPr>
          <a:picLocks noChangeAspect="1"/>
        </xdr:cNvPicPr>
      </xdr:nvPicPr>
      <xdr:blipFill>
        <a:blip xmlns:r="http://schemas.openxmlformats.org/officeDocument/2006/relationships" r:embed="rId11" cstate="print">
          <a:extLst>
            <a:ext uri="{BEBA8EAE-BF5A-486C-A8C5-ECC9F3942E4B}">
              <a14:imgProps xmlns:a14="http://schemas.microsoft.com/office/drawing/2010/main">
                <a14:imgLayer r:embed="rId12">
                  <a14:imgEffect>
                    <a14:saturation sat="48000"/>
                  </a14:imgEffect>
                </a14:imgLayer>
              </a14:imgProps>
            </a:ext>
            <a:ext uri="{28A0092B-C50C-407E-A947-70E740481C1C}">
              <a14:useLocalDpi xmlns:a14="http://schemas.microsoft.com/office/drawing/2010/main" val="0"/>
            </a:ext>
          </a:extLst>
        </a:blip>
        <a:stretch>
          <a:fillRect/>
        </a:stretch>
      </xdr:blipFill>
      <xdr:spPr>
        <a:xfrm flipV="1">
          <a:off x="10020863" y="2207557"/>
          <a:ext cx="313763" cy="313763"/>
        </a:xfrm>
        <a:prstGeom prst="rect">
          <a:avLst/>
        </a:prstGeom>
      </xdr:spPr>
    </xdr:pic>
    <xdr:clientData/>
  </xdr:twoCellAnchor>
  <xdr:twoCellAnchor editAs="oneCell">
    <xdr:from>
      <xdr:col>14</xdr:col>
      <xdr:colOff>100852</xdr:colOff>
      <xdr:row>5</xdr:row>
      <xdr:rowOff>134470</xdr:rowOff>
    </xdr:from>
    <xdr:to>
      <xdr:col>14</xdr:col>
      <xdr:colOff>549087</xdr:colOff>
      <xdr:row>8</xdr:row>
      <xdr:rowOff>11205</xdr:rowOff>
    </xdr:to>
    <xdr:pic>
      <xdr:nvPicPr>
        <xdr:cNvPr id="82" name="Picture 81"/>
        <xdr:cNvPicPr>
          <a:picLocks noChangeAspect="1"/>
        </xdr:cNvPicPr>
      </xdr:nvPicPr>
      <xdr:blipFill>
        <a:blip xmlns:r="http://schemas.openxmlformats.org/officeDocument/2006/relationships" r:embed="rId13"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8572499" y="1086970"/>
          <a:ext cx="448235" cy="448235"/>
        </a:xfrm>
        <a:prstGeom prst="rect">
          <a:avLst/>
        </a:prstGeom>
      </xdr:spPr>
    </xdr:pic>
    <xdr:clientData/>
  </xdr:twoCellAnchor>
  <xdr:twoCellAnchor editAs="oneCell">
    <xdr:from>
      <xdr:col>10</xdr:col>
      <xdr:colOff>33618</xdr:colOff>
      <xdr:row>5</xdr:row>
      <xdr:rowOff>100851</xdr:rowOff>
    </xdr:from>
    <xdr:to>
      <xdr:col>10</xdr:col>
      <xdr:colOff>518273</xdr:colOff>
      <xdr:row>8</xdr:row>
      <xdr:rowOff>14006</xdr:rowOff>
    </xdr:to>
    <xdr:pic>
      <xdr:nvPicPr>
        <xdr:cNvPr id="83" name="Picture 82"/>
        <xdr:cNvPicPr>
          <a:picLocks noChangeAspect="1"/>
        </xdr:cNvPicPr>
      </xdr:nvPicPr>
      <xdr:blipFill>
        <a:blip xmlns:r="http://schemas.openxmlformats.org/officeDocument/2006/relationships" r:embed="rId1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6084794" y="1053351"/>
          <a:ext cx="484655" cy="484655"/>
        </a:xfrm>
        <a:prstGeom prst="rect">
          <a:avLst/>
        </a:prstGeom>
      </xdr:spPr>
    </xdr:pic>
    <xdr:clientData/>
  </xdr:twoCellAnchor>
  <xdr:twoCellAnchor editAs="oneCell">
    <xdr:from>
      <xdr:col>13</xdr:col>
      <xdr:colOff>168086</xdr:colOff>
      <xdr:row>23</xdr:row>
      <xdr:rowOff>190499</xdr:rowOff>
    </xdr:from>
    <xdr:to>
      <xdr:col>13</xdr:col>
      <xdr:colOff>495859</xdr:colOff>
      <xdr:row>25</xdr:row>
      <xdr:rowOff>137272</xdr:rowOff>
    </xdr:to>
    <xdr:pic>
      <xdr:nvPicPr>
        <xdr:cNvPr id="84" name="Picture 83"/>
        <xdr:cNvPicPr>
          <a:picLocks noChangeAspect="1"/>
        </xdr:cNvPicPr>
      </xdr:nvPicPr>
      <xdr:blipFill>
        <a:blip xmlns:r="http://schemas.openxmlformats.org/officeDocument/2006/relationships" r:embed="rId15"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8034615" y="4571999"/>
          <a:ext cx="327773" cy="327773"/>
        </a:xfrm>
        <a:prstGeom prst="rect">
          <a:avLst/>
        </a:prstGeom>
      </xdr:spPr>
    </xdr:pic>
    <xdr:clientData/>
  </xdr:twoCellAnchor>
  <xdr:twoCellAnchor editAs="oneCell">
    <xdr:from>
      <xdr:col>9</xdr:col>
      <xdr:colOff>89645</xdr:colOff>
      <xdr:row>10</xdr:row>
      <xdr:rowOff>0</xdr:rowOff>
    </xdr:from>
    <xdr:to>
      <xdr:col>9</xdr:col>
      <xdr:colOff>428623</xdr:colOff>
      <xdr:row>11</xdr:row>
      <xdr:rowOff>148478</xdr:rowOff>
    </xdr:to>
    <xdr:pic>
      <xdr:nvPicPr>
        <xdr:cNvPr id="85" name="Picture 84"/>
        <xdr:cNvPicPr>
          <a:picLocks noChangeAspect="1"/>
        </xdr:cNvPicPr>
      </xdr:nvPicPr>
      <xdr:blipFill>
        <a:blip xmlns:r="http://schemas.openxmlformats.org/officeDocument/2006/relationships" r:embed="rId16"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5535704" y="1905000"/>
          <a:ext cx="338978" cy="338978"/>
        </a:xfrm>
        <a:prstGeom prst="rect">
          <a:avLst/>
        </a:prstGeom>
      </xdr:spPr>
    </xdr:pic>
    <xdr:clientData/>
  </xdr:twoCellAnchor>
  <xdr:twoCellAnchor editAs="oneCell">
    <xdr:from>
      <xdr:col>5</xdr:col>
      <xdr:colOff>302560</xdr:colOff>
      <xdr:row>5</xdr:row>
      <xdr:rowOff>142092</xdr:rowOff>
    </xdr:from>
    <xdr:to>
      <xdr:col>6</xdr:col>
      <xdr:colOff>182097</xdr:colOff>
      <xdr:row>8</xdr:row>
      <xdr:rowOff>55247</xdr:rowOff>
    </xdr:to>
    <xdr:pic>
      <xdr:nvPicPr>
        <xdr:cNvPr id="87" name="Picture 86"/>
        <xdr:cNvPicPr>
          <a:picLocks noChangeAspect="1"/>
        </xdr:cNvPicPr>
      </xdr:nvPicPr>
      <xdr:blipFill>
        <a:blip xmlns:r="http://schemas.openxmlformats.org/officeDocument/2006/relationships" r:embed="rId14"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3328148" y="1094592"/>
          <a:ext cx="484655" cy="484655"/>
        </a:xfrm>
        <a:prstGeom prst="rect">
          <a:avLst/>
        </a:prstGeom>
      </xdr:spPr>
    </xdr:pic>
    <xdr:clientData/>
  </xdr:twoCellAnchor>
  <xdr:twoCellAnchor editAs="oneCell">
    <xdr:from>
      <xdr:col>0</xdr:col>
      <xdr:colOff>280148</xdr:colOff>
      <xdr:row>31</xdr:row>
      <xdr:rowOff>119928</xdr:rowOff>
    </xdr:from>
    <xdr:to>
      <xdr:col>1</xdr:col>
      <xdr:colOff>557493</xdr:colOff>
      <xdr:row>35</xdr:row>
      <xdr:rowOff>165288</xdr:rowOff>
    </xdr:to>
    <xdr:pic>
      <xdr:nvPicPr>
        <xdr:cNvPr id="88" name="Picture 87"/>
        <xdr:cNvPicPr>
          <a:picLocks noChangeAspect="1"/>
        </xdr:cNvPicPr>
      </xdr:nvPicPr>
      <xdr:blipFill>
        <a:blip xmlns:r="http://schemas.openxmlformats.org/officeDocument/2006/relationships" r:embed="rId17"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280148" y="6025428"/>
          <a:ext cx="882463" cy="807360"/>
        </a:xfrm>
        <a:prstGeom prst="rect">
          <a:avLst/>
        </a:prstGeom>
      </xdr:spPr>
    </xdr:pic>
    <xdr:clientData/>
  </xdr:twoCellAnchor>
  <xdr:twoCellAnchor editAs="oneCell">
    <xdr:from>
      <xdr:col>3</xdr:col>
      <xdr:colOff>112059</xdr:colOff>
      <xdr:row>24</xdr:row>
      <xdr:rowOff>33616</xdr:rowOff>
    </xdr:from>
    <xdr:to>
      <xdr:col>3</xdr:col>
      <xdr:colOff>439831</xdr:colOff>
      <xdr:row>25</xdr:row>
      <xdr:rowOff>170888</xdr:rowOff>
    </xdr:to>
    <xdr:pic>
      <xdr:nvPicPr>
        <xdr:cNvPr id="89" name="Picture 88"/>
        <xdr:cNvPicPr>
          <a:picLocks noChangeAspect="1"/>
        </xdr:cNvPicPr>
      </xdr:nvPicPr>
      <xdr:blipFill>
        <a:blip xmlns:r="http://schemas.openxmlformats.org/officeDocument/2006/relationships" r:embed="rId18"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927412" y="4605616"/>
          <a:ext cx="327772" cy="327772"/>
        </a:xfrm>
        <a:prstGeom prst="rect">
          <a:avLst/>
        </a:prstGeom>
      </xdr:spPr>
    </xdr:pic>
    <xdr:clientData/>
  </xdr:twoCellAnchor>
  <xdr:twoCellAnchor editAs="oneCell">
    <xdr:from>
      <xdr:col>18</xdr:col>
      <xdr:colOff>403411</xdr:colOff>
      <xdr:row>1</xdr:row>
      <xdr:rowOff>48016</xdr:rowOff>
    </xdr:from>
    <xdr:to>
      <xdr:col>19</xdr:col>
      <xdr:colOff>362512</xdr:colOff>
      <xdr:row>3</xdr:row>
      <xdr:rowOff>183216</xdr:rowOff>
    </xdr:to>
    <xdr:pic>
      <xdr:nvPicPr>
        <xdr:cNvPr id="90" name="Picture 89"/>
        <xdr:cNvPicPr>
          <a:picLocks noChangeAspect="1"/>
        </xdr:cNvPicPr>
      </xdr:nvPicPr>
      <xdr:blipFill>
        <a:blip xmlns:r="http://schemas.openxmlformats.org/officeDocument/2006/relationships" r:embed="rId17"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11295529" y="238516"/>
          <a:ext cx="564218" cy="516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1114761</xdr:colOff>
      <xdr:row>24</xdr:row>
      <xdr:rowOff>115198</xdr:rowOff>
    </xdr:from>
    <xdr:to>
      <xdr:col>4</xdr:col>
      <xdr:colOff>725245</xdr:colOff>
      <xdr:row>31</xdr:row>
      <xdr:rowOff>23758</xdr:rowOff>
    </xdr:to>
    <mc:AlternateContent xmlns:mc="http://schemas.openxmlformats.org/markup-compatibility/2006">
      <mc:Choice xmlns:a14="http://schemas.microsoft.com/office/drawing/2010/main" Requires="a14">
        <xdr:graphicFrame macro="">
          <xdr:nvGraphicFramePr>
            <xdr:cNvPr id="2"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dr:sp macro="" textlink="">
          <xdr:nvSpPr>
            <xdr:cNvPr id="0" name=""/>
            <xdr:cNvSpPr>
              <a:spLocks noTextEdit="1"/>
            </xdr:cNvSpPr>
          </xdr:nvSpPr>
          <xdr:spPr>
            <a:xfrm>
              <a:off x="4073114" y="4687198"/>
              <a:ext cx="1123278"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1083384</xdr:colOff>
      <xdr:row>18</xdr:row>
      <xdr:rowOff>157780</xdr:rowOff>
    </xdr:from>
    <xdr:to>
      <xdr:col>4</xdr:col>
      <xdr:colOff>655768</xdr:colOff>
      <xdr:row>23</xdr:row>
      <xdr:rowOff>127300</xdr:rowOff>
    </xdr:to>
    <mc:AlternateContent xmlns:mc="http://schemas.openxmlformats.org/markup-compatibility/2006">
      <mc:Choice xmlns:a14="http://schemas.microsoft.com/office/drawing/2010/main" Requires="a14">
        <xdr:graphicFrame macro="">
          <xdr:nvGraphicFramePr>
            <xdr:cNvPr id="3"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dr:sp macro="" textlink="">
          <xdr:nvSpPr>
            <xdr:cNvPr id="0" name=""/>
            <xdr:cNvSpPr>
              <a:spLocks noTextEdit="1"/>
            </xdr:cNvSpPr>
          </xdr:nvSpPr>
          <xdr:spPr>
            <a:xfrm>
              <a:off x="4041737" y="3586780"/>
              <a:ext cx="1085178" cy="922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1086522</xdr:colOff>
      <xdr:row>13</xdr:row>
      <xdr:rowOff>37653</xdr:rowOff>
    </xdr:from>
    <xdr:to>
      <xdr:col>4</xdr:col>
      <xdr:colOff>573853</xdr:colOff>
      <xdr:row>17</xdr:row>
      <xdr:rowOff>182433</xdr:rowOff>
    </xdr:to>
    <mc:AlternateContent xmlns:mc="http://schemas.openxmlformats.org/markup-compatibility/2006">
      <mc:Choice xmlns:a14="http://schemas.microsoft.com/office/drawing/2010/main"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044875" y="2514153"/>
              <a:ext cx="1000125"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187362</xdr:colOff>
      <xdr:row>15</xdr:row>
      <xdr:rowOff>48858</xdr:rowOff>
    </xdr:from>
    <xdr:to>
      <xdr:col>3</xdr:col>
      <xdr:colOff>968636</xdr:colOff>
      <xdr:row>28</xdr:row>
      <xdr:rowOff>138393</xdr:rowOff>
    </xdr:to>
    <mc:AlternateContent xmlns:mc="http://schemas.openxmlformats.org/markup-compatibility/2006">
      <mc:Choice xmlns:a14="http://schemas.microsoft.com/office/drawing/2010/main" Requires="a14">
        <xdr:graphicFrame macro="">
          <xdr:nvGraphicFramePr>
            <xdr:cNvPr id="6"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145715" y="2906358"/>
              <a:ext cx="781274" cy="25660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32</xdr:row>
      <xdr:rowOff>53340</xdr:rowOff>
    </xdr:from>
    <xdr:to>
      <xdr:col>3</xdr:col>
      <xdr:colOff>1417320</xdr:colOff>
      <xdr:row>44</xdr:row>
      <xdr:rowOff>175260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297180</xdr:colOff>
      <xdr:row>3</xdr:row>
      <xdr:rowOff>68580</xdr:rowOff>
    </xdr:from>
    <xdr:to>
      <xdr:col>9</xdr:col>
      <xdr:colOff>1005840</xdr:colOff>
      <xdr:row>5</xdr:row>
      <xdr:rowOff>137160</xdr:rowOff>
    </xdr:to>
    <xdr:sp macro="" textlink="">
      <xdr:nvSpPr>
        <xdr:cNvPr id="9" name="Right Arrow 8"/>
        <xdr:cNvSpPr/>
      </xdr:nvSpPr>
      <xdr:spPr>
        <a:xfrm>
          <a:off x="11087100" y="617220"/>
          <a:ext cx="708660" cy="4343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277907</xdr:colOff>
      <xdr:row>17</xdr:row>
      <xdr:rowOff>89199</xdr:rowOff>
    </xdr:from>
    <xdr:to>
      <xdr:col>13</xdr:col>
      <xdr:colOff>984325</xdr:colOff>
      <xdr:row>32</xdr:row>
      <xdr:rowOff>89199</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1543050</xdr:colOff>
          <xdr:row>14</xdr:row>
          <xdr:rowOff>66675</xdr:rowOff>
        </xdr:from>
        <xdr:to>
          <xdr:col>9</xdr:col>
          <xdr:colOff>657225</xdr:colOff>
          <xdr:row>15</xdr:row>
          <xdr:rowOff>95250</xdr:rowOff>
        </xdr:to>
        <xdr:sp macro="" textlink="">
          <xdr:nvSpPr>
            <xdr:cNvPr id="4097" name="Check Box 1" hidden="1">
              <a:extLst>
                <a:ext uri="{63B3BB69-23CF-44E3-9099-C40C66FF867C}">
                  <a14:compatExt spid="_x0000_s40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752475</xdr:colOff>
          <xdr:row>15</xdr:row>
          <xdr:rowOff>28575</xdr:rowOff>
        </xdr:from>
        <xdr:to>
          <xdr:col>10</xdr:col>
          <xdr:colOff>190500</xdr:colOff>
          <xdr:row>16</xdr:row>
          <xdr:rowOff>57150</xdr:rowOff>
        </xdr:to>
        <xdr:sp macro="" textlink="">
          <xdr:nvSpPr>
            <xdr:cNvPr id="4098" name="Check Box 2" hidden="1">
              <a:extLst>
                <a:ext uri="{63B3BB69-23CF-44E3-9099-C40C66FF867C}">
                  <a14:compatExt spid="_x0000_s409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438150</xdr:colOff>
          <xdr:row>15</xdr:row>
          <xdr:rowOff>133350</xdr:rowOff>
        </xdr:from>
        <xdr:to>
          <xdr:col>10</xdr:col>
          <xdr:colOff>1143000</xdr:colOff>
          <xdr:row>16</xdr:row>
          <xdr:rowOff>171450</xdr:rowOff>
        </xdr:to>
        <xdr:sp macro="" textlink="">
          <xdr:nvSpPr>
            <xdr:cNvPr id="4099" name="Check Box 3" hidden="1">
              <a:extLst>
                <a:ext uri="{63B3BB69-23CF-44E3-9099-C40C66FF867C}">
                  <a14:compatExt spid="_x0000_s409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Check Box 1</a:t>
              </a:r>
            </a:p>
          </xdr:txBody>
        </xdr:sp>
        <xdr:clientData/>
      </xdr:twoCellAnchor>
    </mc:Choice>
    <mc:Fallback/>
  </mc:AlternateContent>
  <xdr:twoCellAnchor>
    <xdr:from>
      <xdr:col>18</xdr:col>
      <xdr:colOff>304800</xdr:colOff>
      <xdr:row>9</xdr:row>
      <xdr:rowOff>91440</xdr:rowOff>
    </xdr:from>
    <xdr:to>
      <xdr:col>19</xdr:col>
      <xdr:colOff>510540</xdr:colOff>
      <xdr:row>12</xdr:row>
      <xdr:rowOff>7620</xdr:rowOff>
    </xdr:to>
    <xdr:sp macro="" textlink="">
      <xdr:nvSpPr>
        <xdr:cNvPr id="12" name="Right Arrow 11"/>
        <xdr:cNvSpPr/>
      </xdr:nvSpPr>
      <xdr:spPr>
        <a:xfrm>
          <a:off x="22151340" y="1737360"/>
          <a:ext cx="1325880" cy="46482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449580</xdr:colOff>
      <xdr:row>1</xdr:row>
      <xdr:rowOff>30480</xdr:rowOff>
    </xdr:from>
    <xdr:to>
      <xdr:col>19</xdr:col>
      <xdr:colOff>243840</xdr:colOff>
      <xdr:row>9</xdr:row>
      <xdr:rowOff>106680</xdr:rowOff>
    </xdr:to>
    <xdr:sp macro="" textlink="">
      <xdr:nvSpPr>
        <xdr:cNvPr id="13" name="Rectangle 12"/>
        <xdr:cNvSpPr/>
      </xdr:nvSpPr>
      <xdr:spPr>
        <a:xfrm>
          <a:off x="22296120" y="213360"/>
          <a:ext cx="914400" cy="15392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TO FIND THE</a:t>
          </a:r>
          <a:r>
            <a:rPr lang="en-US" sz="1100" baseline="0"/>
            <a:t> TOP PRODUCT,IT'S SALES REVENUE AND QUANTITY</a:t>
          </a:r>
          <a:endParaRPr lang="en-US" sz="1100"/>
        </a:p>
      </xdr:txBody>
    </xdr:sp>
    <xdr:clientData/>
  </xdr:twoCellAnchor>
  <xdr:twoCellAnchor>
    <xdr:from>
      <xdr:col>24</xdr:col>
      <xdr:colOff>601531</xdr:colOff>
      <xdr:row>13</xdr:row>
      <xdr:rowOff>30480</xdr:rowOff>
    </xdr:from>
    <xdr:to>
      <xdr:col>27</xdr:col>
      <xdr:colOff>563432</xdr:colOff>
      <xdr:row>28</xdr:row>
      <xdr:rowOff>30480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23</xdr:col>
          <xdr:colOff>361950</xdr:colOff>
          <xdr:row>13</xdr:row>
          <xdr:rowOff>161925</xdr:rowOff>
        </xdr:from>
        <xdr:to>
          <xdr:col>23</xdr:col>
          <xdr:colOff>523875</xdr:colOff>
          <xdr:row>26</xdr:row>
          <xdr:rowOff>47625</xdr:rowOff>
        </xdr:to>
        <xdr:sp macro="" textlink="">
          <xdr:nvSpPr>
            <xdr:cNvPr id="4101" name="Scroll Bar 5" hidden="1">
              <a:extLst>
                <a:ext uri="{63B3BB69-23CF-44E3-9099-C40C66FF867C}">
                  <a14:compatExt spid="_x0000_s4101"/>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32</xdr:col>
      <xdr:colOff>244830</xdr:colOff>
      <xdr:row>8</xdr:row>
      <xdr:rowOff>128132</xdr:rowOff>
    </xdr:from>
    <xdr:to>
      <xdr:col>35</xdr:col>
      <xdr:colOff>1322293</xdr:colOff>
      <xdr:row>23</xdr:row>
      <xdr:rowOff>114277</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862853</xdr:colOff>
      <xdr:row>4</xdr:row>
      <xdr:rowOff>145677</xdr:rowOff>
    </xdr:from>
    <xdr:to>
      <xdr:col>40</xdr:col>
      <xdr:colOff>1185446</xdr:colOff>
      <xdr:row>17</xdr:row>
      <xdr:rowOff>165327</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42</xdr:col>
      <xdr:colOff>739590</xdr:colOff>
      <xdr:row>4</xdr:row>
      <xdr:rowOff>1</xdr:rowOff>
    </xdr:from>
    <xdr:to>
      <xdr:col>46</xdr:col>
      <xdr:colOff>535280</xdr:colOff>
      <xdr:row>18</xdr:row>
      <xdr:rowOff>64475</xdr:rowOff>
    </xdr:to>
    <xdr:graphicFrame macro="">
      <xdr:nvGraphicFramePr>
        <xdr:cNvPr id="1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571500</xdr:colOff>
      <xdr:row>2</xdr:row>
      <xdr:rowOff>145676</xdr:rowOff>
    </xdr:from>
    <xdr:to>
      <xdr:col>32</xdr:col>
      <xdr:colOff>829235</xdr:colOff>
      <xdr:row>5</xdr:row>
      <xdr:rowOff>11206</xdr:rowOff>
    </xdr:to>
    <xdr:sp macro="" textlink="">
      <xdr:nvSpPr>
        <xdr:cNvPr id="5" name="Right Arrow 4"/>
        <xdr:cNvSpPr/>
      </xdr:nvSpPr>
      <xdr:spPr>
        <a:xfrm>
          <a:off x="35141647" y="526676"/>
          <a:ext cx="1770529" cy="43703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56.478665740739" createdVersion="5" refreshedVersion="5" minRefreshableVersion="3" recordCount="528">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ount="44">
        <s v="P0024"/>
        <s v="P0038"/>
        <s v="P0013"/>
        <s v="P0004"/>
        <s v="P0035"/>
        <s v="P0031"/>
        <s v="P0003"/>
        <s v="P0025"/>
        <s v="P0037"/>
        <s v="P0014"/>
        <s v="P0042"/>
        <s v="P0044"/>
        <s v="P0023"/>
        <s v="P0034"/>
        <s v="P0020"/>
        <s v="P0006"/>
        <s v="P0001"/>
        <s v="P0040"/>
        <s v="P0032"/>
        <s v="P0029"/>
        <s v="P0010"/>
        <s v="P0016"/>
        <s v="P0022"/>
        <s v="P0043"/>
        <s v="P0005"/>
        <s v="P0008"/>
        <s v="P0027"/>
        <s v="P0015"/>
        <s v="P0030"/>
        <s v="P0002"/>
        <s v="P0018"/>
        <s v="P0011"/>
        <s v="P0021"/>
        <s v="P0028"/>
        <s v="P0039"/>
        <s v="P0012"/>
        <s v="P0007"/>
        <s v="P0009"/>
        <s v="P0033"/>
        <s v="P0017"/>
        <s v="P0019"/>
        <s v="P0041"/>
        <s v="P0026"/>
        <s v="P0036"/>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8">
  <r>
    <d v="2021-01-01T00:00:00"/>
    <x v="0"/>
    <n v="9"/>
    <x v="0"/>
    <x v="0"/>
    <n v="0"/>
    <x v="0"/>
    <x v="0"/>
    <x v="0"/>
    <n v="144"/>
    <n v="156.96"/>
    <n v="1296"/>
    <n v="1412.64"/>
    <x v="0"/>
    <x v="0"/>
    <x v="0"/>
  </r>
  <r>
    <d v="2021-01-02T00:00:00"/>
    <x v="1"/>
    <n v="15"/>
    <x v="1"/>
    <x v="1"/>
    <n v="0"/>
    <x v="1"/>
    <x v="1"/>
    <x v="1"/>
    <n v="72"/>
    <n v="79.92"/>
    <n v="1080"/>
    <n v="1198.8"/>
    <x v="1"/>
    <x v="0"/>
    <x v="0"/>
  </r>
  <r>
    <d v="2021-01-02T00:00:00"/>
    <x v="2"/>
    <n v="6"/>
    <x v="2"/>
    <x v="1"/>
    <n v="0"/>
    <x v="2"/>
    <x v="2"/>
    <x v="1"/>
    <n v="112"/>
    <n v="122.08"/>
    <n v="672"/>
    <n v="732.48"/>
    <x v="1"/>
    <x v="0"/>
    <x v="0"/>
  </r>
  <r>
    <d v="2021-01-03T00:00:00"/>
    <x v="3"/>
    <n v="5"/>
    <x v="2"/>
    <x v="0"/>
    <n v="0"/>
    <x v="3"/>
    <x v="3"/>
    <x v="2"/>
    <n v="44"/>
    <n v="48.84"/>
    <n v="220"/>
    <n v="244.20000000000002"/>
    <x v="2"/>
    <x v="0"/>
    <x v="0"/>
  </r>
  <r>
    <d v="2021-01-04T00:00:00"/>
    <x v="4"/>
    <n v="12"/>
    <x v="1"/>
    <x v="0"/>
    <n v="0"/>
    <x v="4"/>
    <x v="4"/>
    <x v="3"/>
    <n v="5"/>
    <n v="6.7"/>
    <n v="60"/>
    <n v="80.400000000000006"/>
    <x v="3"/>
    <x v="0"/>
    <x v="0"/>
  </r>
  <r>
    <d v="2021-01-09T00:00:00"/>
    <x v="5"/>
    <n v="1"/>
    <x v="2"/>
    <x v="1"/>
    <n v="0"/>
    <x v="5"/>
    <x v="4"/>
    <x v="1"/>
    <n v="93"/>
    <n v="104.16"/>
    <n v="93"/>
    <n v="104.16"/>
    <x v="4"/>
    <x v="0"/>
    <x v="0"/>
  </r>
  <r>
    <d v="2021-01-09T00:00:00"/>
    <x v="6"/>
    <n v="8"/>
    <x v="2"/>
    <x v="1"/>
    <n v="0"/>
    <x v="6"/>
    <x v="3"/>
    <x v="1"/>
    <n v="71"/>
    <n v="80.94"/>
    <n v="568"/>
    <n v="647.52"/>
    <x v="4"/>
    <x v="0"/>
    <x v="0"/>
  </r>
  <r>
    <d v="2021-01-09T00:00:00"/>
    <x v="7"/>
    <n v="4"/>
    <x v="2"/>
    <x v="0"/>
    <n v="0"/>
    <x v="7"/>
    <x v="0"/>
    <x v="3"/>
    <n v="7"/>
    <n v="8.33"/>
    <n v="28"/>
    <n v="33.32"/>
    <x v="4"/>
    <x v="0"/>
    <x v="0"/>
  </r>
  <r>
    <d v="2021-01-11T00:00:00"/>
    <x v="8"/>
    <n v="3"/>
    <x v="2"/>
    <x v="1"/>
    <n v="0"/>
    <x v="8"/>
    <x v="1"/>
    <x v="1"/>
    <n v="67"/>
    <n v="85.76"/>
    <n v="201"/>
    <n v="257.28000000000003"/>
    <x v="5"/>
    <x v="0"/>
    <x v="0"/>
  </r>
  <r>
    <d v="2021-01-11T00:00:00"/>
    <x v="9"/>
    <n v="4"/>
    <x v="0"/>
    <x v="0"/>
    <n v="0"/>
    <x v="9"/>
    <x v="2"/>
    <x v="1"/>
    <n v="112"/>
    <n v="146.72"/>
    <n v="448"/>
    <n v="586.88"/>
    <x v="5"/>
    <x v="0"/>
    <x v="0"/>
  </r>
  <r>
    <d v="2021-01-11T00:00:00"/>
    <x v="10"/>
    <n v="4"/>
    <x v="2"/>
    <x v="0"/>
    <n v="0"/>
    <x v="10"/>
    <x v="1"/>
    <x v="0"/>
    <n v="120"/>
    <n v="162"/>
    <n v="480"/>
    <n v="648"/>
    <x v="5"/>
    <x v="0"/>
    <x v="0"/>
  </r>
  <r>
    <d v="2021-01-12T00:00:00"/>
    <x v="10"/>
    <n v="10"/>
    <x v="1"/>
    <x v="1"/>
    <n v="0"/>
    <x v="10"/>
    <x v="1"/>
    <x v="0"/>
    <n v="120"/>
    <n v="162"/>
    <n v="1200"/>
    <n v="1620"/>
    <x v="6"/>
    <x v="0"/>
    <x v="0"/>
  </r>
  <r>
    <d v="2021-01-18T00:00:00"/>
    <x v="11"/>
    <n v="13"/>
    <x v="2"/>
    <x v="0"/>
    <n v="0"/>
    <x v="11"/>
    <x v="1"/>
    <x v="1"/>
    <n v="76"/>
    <n v="82.08"/>
    <n v="988"/>
    <n v="1067.04"/>
    <x v="7"/>
    <x v="0"/>
    <x v="0"/>
  </r>
  <r>
    <d v="2021-01-18T00:00:00"/>
    <x v="12"/>
    <n v="3"/>
    <x v="1"/>
    <x v="1"/>
    <n v="0"/>
    <x v="12"/>
    <x v="0"/>
    <x v="0"/>
    <n v="141"/>
    <n v="149.46"/>
    <n v="423"/>
    <n v="448.38"/>
    <x v="7"/>
    <x v="0"/>
    <x v="0"/>
  </r>
  <r>
    <d v="2021-01-19T00:00:00"/>
    <x v="4"/>
    <n v="6"/>
    <x v="2"/>
    <x v="1"/>
    <n v="0"/>
    <x v="4"/>
    <x v="4"/>
    <x v="3"/>
    <n v="5"/>
    <n v="6.7"/>
    <n v="30"/>
    <n v="40.200000000000003"/>
    <x v="8"/>
    <x v="0"/>
    <x v="0"/>
  </r>
  <r>
    <d v="2021-01-20T00:00:00"/>
    <x v="13"/>
    <n v="4"/>
    <x v="2"/>
    <x v="1"/>
    <n v="0"/>
    <x v="13"/>
    <x v="4"/>
    <x v="2"/>
    <n v="55"/>
    <n v="58.3"/>
    <n v="220"/>
    <n v="233.2"/>
    <x v="9"/>
    <x v="0"/>
    <x v="0"/>
  </r>
  <r>
    <d v="2021-01-20T00:00:00"/>
    <x v="14"/>
    <n v="4"/>
    <x v="2"/>
    <x v="1"/>
    <n v="0"/>
    <x v="14"/>
    <x v="0"/>
    <x v="2"/>
    <n v="61"/>
    <n v="76.25"/>
    <n v="244"/>
    <n v="305"/>
    <x v="9"/>
    <x v="0"/>
    <x v="0"/>
  </r>
  <r>
    <d v="2021-01-21T00:00:00"/>
    <x v="3"/>
    <n v="15"/>
    <x v="0"/>
    <x v="1"/>
    <n v="0"/>
    <x v="3"/>
    <x v="3"/>
    <x v="2"/>
    <n v="44"/>
    <n v="48.84"/>
    <n v="660"/>
    <n v="732.6"/>
    <x v="10"/>
    <x v="0"/>
    <x v="0"/>
  </r>
  <r>
    <d v="2021-01-21T00:00:00"/>
    <x v="6"/>
    <n v="9"/>
    <x v="2"/>
    <x v="0"/>
    <n v="0"/>
    <x v="6"/>
    <x v="3"/>
    <x v="1"/>
    <n v="71"/>
    <n v="80.94"/>
    <n v="639"/>
    <n v="728.46"/>
    <x v="10"/>
    <x v="0"/>
    <x v="0"/>
  </r>
  <r>
    <d v="2021-01-21T00:00:00"/>
    <x v="10"/>
    <n v="6"/>
    <x v="2"/>
    <x v="0"/>
    <n v="0"/>
    <x v="10"/>
    <x v="1"/>
    <x v="0"/>
    <n v="120"/>
    <n v="162"/>
    <n v="720"/>
    <n v="972"/>
    <x v="10"/>
    <x v="0"/>
    <x v="0"/>
  </r>
  <r>
    <d v="2021-01-25T00:00:00"/>
    <x v="13"/>
    <n v="6"/>
    <x v="2"/>
    <x v="1"/>
    <n v="0"/>
    <x v="13"/>
    <x v="4"/>
    <x v="2"/>
    <n v="55"/>
    <n v="58.3"/>
    <n v="330"/>
    <n v="349.79999999999995"/>
    <x v="11"/>
    <x v="0"/>
    <x v="0"/>
  </r>
  <r>
    <d v="2021-01-25T00:00:00"/>
    <x v="4"/>
    <n v="7"/>
    <x v="2"/>
    <x v="0"/>
    <n v="0"/>
    <x v="4"/>
    <x v="4"/>
    <x v="3"/>
    <n v="5"/>
    <n v="6.7"/>
    <n v="35"/>
    <n v="46.9"/>
    <x v="11"/>
    <x v="0"/>
    <x v="0"/>
  </r>
  <r>
    <d v="2021-01-25T00:00:00"/>
    <x v="5"/>
    <n v="14"/>
    <x v="2"/>
    <x v="0"/>
    <n v="0"/>
    <x v="5"/>
    <x v="4"/>
    <x v="1"/>
    <n v="93"/>
    <n v="104.16"/>
    <n v="1302"/>
    <n v="1458.24"/>
    <x v="11"/>
    <x v="0"/>
    <x v="0"/>
  </r>
  <r>
    <d v="2021-01-26T00:00:00"/>
    <x v="11"/>
    <n v="9"/>
    <x v="0"/>
    <x v="1"/>
    <n v="0"/>
    <x v="11"/>
    <x v="1"/>
    <x v="1"/>
    <n v="76"/>
    <n v="82.08"/>
    <n v="684"/>
    <n v="738.72"/>
    <x v="12"/>
    <x v="0"/>
    <x v="0"/>
  </r>
  <r>
    <d v="2021-01-26T00:00:00"/>
    <x v="15"/>
    <n v="7"/>
    <x v="1"/>
    <x v="1"/>
    <n v="0"/>
    <x v="15"/>
    <x v="3"/>
    <x v="1"/>
    <n v="75"/>
    <n v="85.5"/>
    <n v="525"/>
    <n v="598.5"/>
    <x v="12"/>
    <x v="0"/>
    <x v="0"/>
  </r>
  <r>
    <d v="2021-01-26T00:00:00"/>
    <x v="16"/>
    <n v="7"/>
    <x v="1"/>
    <x v="0"/>
    <n v="0"/>
    <x v="16"/>
    <x v="3"/>
    <x v="1"/>
    <n v="98"/>
    <n v="103.88"/>
    <n v="686"/>
    <n v="727.16"/>
    <x v="12"/>
    <x v="0"/>
    <x v="0"/>
  </r>
  <r>
    <d v="2021-01-27T00:00:00"/>
    <x v="17"/>
    <n v="7"/>
    <x v="0"/>
    <x v="0"/>
    <n v="0"/>
    <x v="17"/>
    <x v="1"/>
    <x v="1"/>
    <n v="90"/>
    <n v="115.2"/>
    <n v="630"/>
    <n v="806.4"/>
    <x v="13"/>
    <x v="0"/>
    <x v="0"/>
  </r>
  <r>
    <d v="2021-01-27T00:00:00"/>
    <x v="18"/>
    <n v="3"/>
    <x v="0"/>
    <x v="0"/>
    <n v="0"/>
    <x v="18"/>
    <x v="4"/>
    <x v="1"/>
    <n v="89"/>
    <n v="117.48"/>
    <n v="267"/>
    <n v="352.44"/>
    <x v="13"/>
    <x v="0"/>
    <x v="0"/>
  </r>
  <r>
    <d v="2021-01-28T00:00:00"/>
    <x v="3"/>
    <n v="10"/>
    <x v="1"/>
    <x v="1"/>
    <n v="0"/>
    <x v="3"/>
    <x v="3"/>
    <x v="2"/>
    <n v="44"/>
    <n v="48.84"/>
    <n v="440"/>
    <n v="488.40000000000003"/>
    <x v="14"/>
    <x v="0"/>
    <x v="0"/>
  </r>
  <r>
    <d v="2021-01-28T00:00:00"/>
    <x v="19"/>
    <n v="2"/>
    <x v="2"/>
    <x v="1"/>
    <n v="0"/>
    <x v="19"/>
    <x v="4"/>
    <x v="2"/>
    <n v="47"/>
    <n v="53.11"/>
    <n v="94"/>
    <n v="106.22"/>
    <x v="14"/>
    <x v="0"/>
    <x v="0"/>
  </r>
  <r>
    <d v="2021-02-02T00:00:00"/>
    <x v="20"/>
    <n v="7"/>
    <x v="1"/>
    <x v="0"/>
    <n v="0"/>
    <x v="20"/>
    <x v="2"/>
    <x v="0"/>
    <n v="148"/>
    <n v="164.28"/>
    <n v="1036"/>
    <n v="1149.96"/>
    <x v="1"/>
    <x v="1"/>
    <x v="0"/>
  </r>
  <r>
    <d v="2021-02-03T00:00:00"/>
    <x v="21"/>
    <n v="13"/>
    <x v="2"/>
    <x v="0"/>
    <n v="0"/>
    <x v="21"/>
    <x v="2"/>
    <x v="3"/>
    <n v="13"/>
    <n v="16.64"/>
    <n v="169"/>
    <n v="216.32"/>
    <x v="2"/>
    <x v="1"/>
    <x v="0"/>
  </r>
  <r>
    <d v="2021-02-03T00:00:00"/>
    <x v="22"/>
    <n v="2"/>
    <x v="0"/>
    <x v="1"/>
    <n v="0"/>
    <x v="22"/>
    <x v="0"/>
    <x v="0"/>
    <n v="121"/>
    <n v="141.57"/>
    <n v="242"/>
    <n v="283.14"/>
    <x v="2"/>
    <x v="1"/>
    <x v="0"/>
  </r>
  <r>
    <d v="2021-02-04T00:00:00"/>
    <x v="8"/>
    <n v="4"/>
    <x v="1"/>
    <x v="0"/>
    <n v="0"/>
    <x v="8"/>
    <x v="1"/>
    <x v="1"/>
    <n v="67"/>
    <n v="85.76"/>
    <n v="268"/>
    <n v="343.04"/>
    <x v="3"/>
    <x v="1"/>
    <x v="0"/>
  </r>
  <r>
    <d v="2021-02-05T00:00:00"/>
    <x v="23"/>
    <n v="7"/>
    <x v="1"/>
    <x v="1"/>
    <n v="0"/>
    <x v="23"/>
    <x v="1"/>
    <x v="1"/>
    <n v="67"/>
    <n v="83.08"/>
    <n v="469"/>
    <n v="581.55999999999995"/>
    <x v="15"/>
    <x v="1"/>
    <x v="0"/>
  </r>
  <r>
    <d v="2021-02-05T00:00:00"/>
    <x v="24"/>
    <n v="1"/>
    <x v="2"/>
    <x v="1"/>
    <n v="0"/>
    <x v="24"/>
    <x v="3"/>
    <x v="0"/>
    <n v="133"/>
    <n v="155.61000000000001"/>
    <n v="133"/>
    <n v="155.61000000000001"/>
    <x v="15"/>
    <x v="1"/>
    <x v="0"/>
  </r>
  <r>
    <d v="2021-02-05T00:00:00"/>
    <x v="23"/>
    <n v="9"/>
    <x v="2"/>
    <x v="1"/>
    <n v="0"/>
    <x v="23"/>
    <x v="1"/>
    <x v="1"/>
    <n v="67"/>
    <n v="83.08"/>
    <n v="603"/>
    <n v="747.72"/>
    <x v="15"/>
    <x v="1"/>
    <x v="0"/>
  </r>
  <r>
    <d v="2021-02-06T00:00:00"/>
    <x v="4"/>
    <n v="1"/>
    <x v="2"/>
    <x v="1"/>
    <n v="0"/>
    <x v="4"/>
    <x v="4"/>
    <x v="3"/>
    <n v="5"/>
    <n v="6.7"/>
    <n v="5"/>
    <n v="6.7"/>
    <x v="16"/>
    <x v="1"/>
    <x v="0"/>
  </r>
  <r>
    <d v="2021-02-09T00:00:00"/>
    <x v="13"/>
    <n v="14"/>
    <x v="2"/>
    <x v="0"/>
    <n v="0"/>
    <x v="13"/>
    <x v="4"/>
    <x v="2"/>
    <n v="55"/>
    <n v="58.3"/>
    <n v="770"/>
    <n v="816.19999999999993"/>
    <x v="4"/>
    <x v="1"/>
    <x v="0"/>
  </r>
  <r>
    <d v="2021-02-12T00:00:00"/>
    <x v="25"/>
    <n v="7"/>
    <x v="2"/>
    <x v="1"/>
    <n v="0"/>
    <x v="25"/>
    <x v="3"/>
    <x v="1"/>
    <n v="83"/>
    <n v="94.62"/>
    <n v="581"/>
    <n v="662.34"/>
    <x v="6"/>
    <x v="1"/>
    <x v="0"/>
  </r>
  <r>
    <d v="2021-02-12T00:00:00"/>
    <x v="12"/>
    <n v="9"/>
    <x v="1"/>
    <x v="1"/>
    <n v="0"/>
    <x v="12"/>
    <x v="0"/>
    <x v="0"/>
    <n v="141"/>
    <n v="149.46"/>
    <n v="1269"/>
    <n v="1345.14"/>
    <x v="6"/>
    <x v="1"/>
    <x v="0"/>
  </r>
  <r>
    <d v="2021-02-15T00:00:00"/>
    <x v="26"/>
    <n v="4"/>
    <x v="2"/>
    <x v="0"/>
    <n v="0"/>
    <x v="26"/>
    <x v="4"/>
    <x v="2"/>
    <n v="48"/>
    <n v="57.120000000000005"/>
    <n v="192"/>
    <n v="228.48000000000002"/>
    <x v="17"/>
    <x v="1"/>
    <x v="0"/>
  </r>
  <r>
    <d v="2021-02-18T00:00:00"/>
    <x v="27"/>
    <n v="6"/>
    <x v="1"/>
    <x v="1"/>
    <n v="0"/>
    <x v="27"/>
    <x v="2"/>
    <x v="3"/>
    <n v="12"/>
    <n v="15.719999999999999"/>
    <n v="72"/>
    <n v="94.32"/>
    <x v="7"/>
    <x v="1"/>
    <x v="0"/>
  </r>
  <r>
    <d v="2021-02-20T00:00:00"/>
    <x v="28"/>
    <n v="11"/>
    <x v="1"/>
    <x v="1"/>
    <n v="0"/>
    <x v="28"/>
    <x v="4"/>
    <x v="0"/>
    <n v="148"/>
    <n v="201.28"/>
    <n v="1628"/>
    <n v="2214.08"/>
    <x v="9"/>
    <x v="1"/>
    <x v="0"/>
  </r>
  <r>
    <d v="2021-02-22T00:00:00"/>
    <x v="2"/>
    <n v="5"/>
    <x v="1"/>
    <x v="1"/>
    <n v="0"/>
    <x v="2"/>
    <x v="2"/>
    <x v="1"/>
    <n v="112"/>
    <n v="122.08"/>
    <n v="560"/>
    <n v="610.4"/>
    <x v="18"/>
    <x v="1"/>
    <x v="0"/>
  </r>
  <r>
    <d v="2021-02-23T00:00:00"/>
    <x v="7"/>
    <n v="3"/>
    <x v="2"/>
    <x v="1"/>
    <n v="0"/>
    <x v="7"/>
    <x v="0"/>
    <x v="3"/>
    <n v="7"/>
    <n v="8.33"/>
    <n v="21"/>
    <n v="24.990000000000002"/>
    <x v="19"/>
    <x v="1"/>
    <x v="0"/>
  </r>
  <r>
    <d v="2021-02-23T00:00:00"/>
    <x v="24"/>
    <n v="2"/>
    <x v="2"/>
    <x v="0"/>
    <n v="0"/>
    <x v="24"/>
    <x v="3"/>
    <x v="0"/>
    <n v="133"/>
    <n v="155.61000000000001"/>
    <n v="266"/>
    <n v="311.22000000000003"/>
    <x v="19"/>
    <x v="1"/>
    <x v="0"/>
  </r>
  <r>
    <d v="2021-02-25T00:00:00"/>
    <x v="29"/>
    <n v="4"/>
    <x v="0"/>
    <x v="0"/>
    <n v="0"/>
    <x v="29"/>
    <x v="3"/>
    <x v="1"/>
    <n v="105"/>
    <n v="142.80000000000001"/>
    <n v="420"/>
    <n v="571.20000000000005"/>
    <x v="11"/>
    <x v="1"/>
    <x v="0"/>
  </r>
  <r>
    <d v="2021-02-25T00:00:00"/>
    <x v="18"/>
    <n v="11"/>
    <x v="1"/>
    <x v="1"/>
    <n v="0"/>
    <x v="18"/>
    <x v="4"/>
    <x v="1"/>
    <n v="89"/>
    <n v="117.48"/>
    <n v="979"/>
    <n v="1292.28"/>
    <x v="11"/>
    <x v="1"/>
    <x v="0"/>
  </r>
  <r>
    <d v="2021-02-25T00:00:00"/>
    <x v="28"/>
    <n v="2"/>
    <x v="2"/>
    <x v="0"/>
    <n v="0"/>
    <x v="28"/>
    <x v="4"/>
    <x v="0"/>
    <n v="148"/>
    <n v="201.28"/>
    <n v="296"/>
    <n v="402.56"/>
    <x v="11"/>
    <x v="1"/>
    <x v="0"/>
  </r>
  <r>
    <d v="2021-02-27T00:00:00"/>
    <x v="30"/>
    <n v="11"/>
    <x v="0"/>
    <x v="0"/>
    <n v="0"/>
    <x v="30"/>
    <x v="2"/>
    <x v="3"/>
    <n v="37"/>
    <n v="49.21"/>
    <n v="407"/>
    <n v="541.31000000000006"/>
    <x v="13"/>
    <x v="1"/>
    <x v="0"/>
  </r>
  <r>
    <d v="2021-03-03T00:00:00"/>
    <x v="31"/>
    <n v="1"/>
    <x v="2"/>
    <x v="0"/>
    <n v="0"/>
    <x v="31"/>
    <x v="2"/>
    <x v="2"/>
    <n v="44"/>
    <n v="48.4"/>
    <n v="44"/>
    <n v="48.4"/>
    <x v="2"/>
    <x v="2"/>
    <x v="0"/>
  </r>
  <r>
    <d v="2021-03-07T00:00:00"/>
    <x v="32"/>
    <n v="9"/>
    <x v="2"/>
    <x v="1"/>
    <n v="0"/>
    <x v="32"/>
    <x v="0"/>
    <x v="0"/>
    <n v="126"/>
    <n v="162.54"/>
    <n v="1134"/>
    <n v="1462.86"/>
    <x v="20"/>
    <x v="2"/>
    <x v="0"/>
  </r>
  <r>
    <d v="2021-03-08T00:00:00"/>
    <x v="26"/>
    <n v="6"/>
    <x v="1"/>
    <x v="1"/>
    <n v="0"/>
    <x v="26"/>
    <x v="4"/>
    <x v="2"/>
    <n v="48"/>
    <n v="57.120000000000005"/>
    <n v="288"/>
    <n v="342.72"/>
    <x v="21"/>
    <x v="2"/>
    <x v="0"/>
  </r>
  <r>
    <d v="2021-03-08T00:00:00"/>
    <x v="11"/>
    <n v="9"/>
    <x v="1"/>
    <x v="0"/>
    <n v="0"/>
    <x v="11"/>
    <x v="1"/>
    <x v="1"/>
    <n v="76"/>
    <n v="82.08"/>
    <n v="684"/>
    <n v="738.72"/>
    <x v="21"/>
    <x v="2"/>
    <x v="0"/>
  </r>
  <r>
    <d v="2021-03-09T00:00:00"/>
    <x v="19"/>
    <n v="6"/>
    <x v="0"/>
    <x v="0"/>
    <n v="0"/>
    <x v="19"/>
    <x v="4"/>
    <x v="2"/>
    <n v="47"/>
    <n v="53.11"/>
    <n v="282"/>
    <n v="318.65999999999997"/>
    <x v="4"/>
    <x v="2"/>
    <x v="0"/>
  </r>
  <r>
    <d v="2021-03-11T00:00:00"/>
    <x v="7"/>
    <n v="11"/>
    <x v="2"/>
    <x v="1"/>
    <n v="0"/>
    <x v="7"/>
    <x v="0"/>
    <x v="3"/>
    <n v="7"/>
    <n v="8.33"/>
    <n v="77"/>
    <n v="91.63"/>
    <x v="5"/>
    <x v="2"/>
    <x v="0"/>
  </r>
  <r>
    <d v="2021-03-13T00:00:00"/>
    <x v="33"/>
    <n v="10"/>
    <x v="0"/>
    <x v="1"/>
    <n v="0"/>
    <x v="33"/>
    <x v="4"/>
    <x v="3"/>
    <n v="37"/>
    <n v="41.81"/>
    <n v="370"/>
    <n v="418.1"/>
    <x v="22"/>
    <x v="2"/>
    <x v="0"/>
  </r>
  <r>
    <d v="2021-03-15T00:00:00"/>
    <x v="34"/>
    <n v="11"/>
    <x v="1"/>
    <x v="1"/>
    <n v="0"/>
    <x v="34"/>
    <x v="1"/>
    <x v="3"/>
    <n v="37"/>
    <n v="42.55"/>
    <n v="407"/>
    <n v="468.04999999999995"/>
    <x v="17"/>
    <x v="2"/>
    <x v="0"/>
  </r>
  <r>
    <d v="2021-03-16T00:00:00"/>
    <x v="35"/>
    <n v="14"/>
    <x v="2"/>
    <x v="1"/>
    <n v="0"/>
    <x v="35"/>
    <x v="2"/>
    <x v="1"/>
    <n v="73"/>
    <n v="94.17"/>
    <n v="1022"/>
    <n v="1318.38"/>
    <x v="23"/>
    <x v="2"/>
    <x v="0"/>
  </r>
  <r>
    <d v="2021-03-18T00:00:00"/>
    <x v="10"/>
    <n v="8"/>
    <x v="0"/>
    <x v="1"/>
    <n v="0"/>
    <x v="10"/>
    <x v="1"/>
    <x v="0"/>
    <n v="120"/>
    <n v="162"/>
    <n v="960"/>
    <n v="1296"/>
    <x v="7"/>
    <x v="2"/>
    <x v="0"/>
  </r>
  <r>
    <d v="2021-03-19T00:00:00"/>
    <x v="33"/>
    <n v="9"/>
    <x v="1"/>
    <x v="1"/>
    <n v="0"/>
    <x v="33"/>
    <x v="4"/>
    <x v="3"/>
    <n v="37"/>
    <n v="41.81"/>
    <n v="333"/>
    <n v="376.29"/>
    <x v="8"/>
    <x v="2"/>
    <x v="0"/>
  </r>
  <r>
    <d v="2021-03-21T00:00:00"/>
    <x v="14"/>
    <n v="13"/>
    <x v="1"/>
    <x v="0"/>
    <n v="0"/>
    <x v="14"/>
    <x v="0"/>
    <x v="2"/>
    <n v="61"/>
    <n v="76.25"/>
    <n v="793"/>
    <n v="991.25"/>
    <x v="10"/>
    <x v="2"/>
    <x v="0"/>
  </r>
  <r>
    <d v="2021-03-21T00:00:00"/>
    <x v="34"/>
    <n v="7"/>
    <x v="2"/>
    <x v="0"/>
    <n v="0"/>
    <x v="34"/>
    <x v="1"/>
    <x v="3"/>
    <n v="37"/>
    <n v="42.55"/>
    <n v="259"/>
    <n v="297.84999999999997"/>
    <x v="10"/>
    <x v="2"/>
    <x v="0"/>
  </r>
  <r>
    <d v="2021-03-22T00:00:00"/>
    <x v="29"/>
    <n v="8"/>
    <x v="1"/>
    <x v="0"/>
    <n v="0"/>
    <x v="29"/>
    <x v="3"/>
    <x v="1"/>
    <n v="105"/>
    <n v="142.80000000000001"/>
    <n v="840"/>
    <n v="1142.4000000000001"/>
    <x v="18"/>
    <x v="2"/>
    <x v="0"/>
  </r>
  <r>
    <d v="2021-03-22T00:00:00"/>
    <x v="35"/>
    <n v="4"/>
    <x v="1"/>
    <x v="0"/>
    <n v="0"/>
    <x v="35"/>
    <x v="2"/>
    <x v="1"/>
    <n v="73"/>
    <n v="94.17"/>
    <n v="292"/>
    <n v="376.68"/>
    <x v="18"/>
    <x v="2"/>
    <x v="0"/>
  </r>
  <r>
    <d v="2021-03-25T00:00:00"/>
    <x v="0"/>
    <n v="14"/>
    <x v="1"/>
    <x v="1"/>
    <n v="0"/>
    <x v="0"/>
    <x v="0"/>
    <x v="0"/>
    <n v="144"/>
    <n v="156.96"/>
    <n v="2016"/>
    <n v="2197.44"/>
    <x v="11"/>
    <x v="2"/>
    <x v="0"/>
  </r>
  <r>
    <d v="2021-03-25T00:00:00"/>
    <x v="15"/>
    <n v="4"/>
    <x v="2"/>
    <x v="1"/>
    <n v="0"/>
    <x v="15"/>
    <x v="3"/>
    <x v="1"/>
    <n v="75"/>
    <n v="85.5"/>
    <n v="300"/>
    <n v="342"/>
    <x v="11"/>
    <x v="2"/>
    <x v="0"/>
  </r>
  <r>
    <d v="2021-03-25T00:00:00"/>
    <x v="19"/>
    <n v="8"/>
    <x v="2"/>
    <x v="1"/>
    <n v="0"/>
    <x v="19"/>
    <x v="4"/>
    <x v="2"/>
    <n v="47"/>
    <n v="53.11"/>
    <n v="376"/>
    <n v="424.88"/>
    <x v="11"/>
    <x v="2"/>
    <x v="0"/>
  </r>
  <r>
    <d v="2021-03-25T00:00:00"/>
    <x v="1"/>
    <n v="2"/>
    <x v="2"/>
    <x v="0"/>
    <n v="0"/>
    <x v="1"/>
    <x v="1"/>
    <x v="1"/>
    <n v="72"/>
    <n v="79.92"/>
    <n v="144"/>
    <n v="159.84"/>
    <x v="11"/>
    <x v="2"/>
    <x v="0"/>
  </r>
  <r>
    <d v="2021-03-26T00:00:00"/>
    <x v="16"/>
    <n v="4"/>
    <x v="2"/>
    <x v="1"/>
    <n v="0"/>
    <x v="16"/>
    <x v="3"/>
    <x v="1"/>
    <n v="98"/>
    <n v="103.88"/>
    <n v="392"/>
    <n v="415.52"/>
    <x v="12"/>
    <x v="2"/>
    <x v="0"/>
  </r>
  <r>
    <d v="2021-03-26T00:00:00"/>
    <x v="10"/>
    <n v="1"/>
    <x v="2"/>
    <x v="1"/>
    <n v="0"/>
    <x v="10"/>
    <x v="1"/>
    <x v="0"/>
    <n v="120"/>
    <n v="162"/>
    <n v="120"/>
    <n v="162"/>
    <x v="12"/>
    <x v="2"/>
    <x v="0"/>
  </r>
  <r>
    <d v="2021-03-26T00:00:00"/>
    <x v="20"/>
    <n v="9"/>
    <x v="2"/>
    <x v="0"/>
    <n v="0"/>
    <x v="20"/>
    <x v="2"/>
    <x v="0"/>
    <n v="148"/>
    <n v="164.28"/>
    <n v="1332"/>
    <n v="1478.52"/>
    <x v="12"/>
    <x v="2"/>
    <x v="0"/>
  </r>
  <r>
    <d v="2021-03-27T00:00:00"/>
    <x v="28"/>
    <n v="3"/>
    <x v="2"/>
    <x v="0"/>
    <n v="0"/>
    <x v="28"/>
    <x v="4"/>
    <x v="0"/>
    <n v="148"/>
    <n v="201.28"/>
    <n v="444"/>
    <n v="603.84"/>
    <x v="13"/>
    <x v="2"/>
    <x v="0"/>
  </r>
  <r>
    <d v="2021-03-28T00:00:00"/>
    <x v="36"/>
    <n v="8"/>
    <x v="1"/>
    <x v="1"/>
    <n v="0"/>
    <x v="36"/>
    <x v="3"/>
    <x v="2"/>
    <n v="43"/>
    <n v="47.730000000000004"/>
    <n v="344"/>
    <n v="381.84000000000003"/>
    <x v="14"/>
    <x v="2"/>
    <x v="0"/>
  </r>
  <r>
    <d v="2021-03-30T00:00:00"/>
    <x v="1"/>
    <n v="1"/>
    <x v="1"/>
    <x v="1"/>
    <n v="0"/>
    <x v="1"/>
    <x v="1"/>
    <x v="1"/>
    <n v="72"/>
    <n v="79.92"/>
    <n v="72"/>
    <n v="79.92"/>
    <x v="24"/>
    <x v="2"/>
    <x v="0"/>
  </r>
  <r>
    <d v="2021-03-31T00:00:00"/>
    <x v="10"/>
    <n v="3"/>
    <x v="2"/>
    <x v="1"/>
    <n v="0"/>
    <x v="10"/>
    <x v="1"/>
    <x v="0"/>
    <n v="120"/>
    <n v="162"/>
    <n v="360"/>
    <n v="486"/>
    <x v="25"/>
    <x v="2"/>
    <x v="0"/>
  </r>
  <r>
    <d v="2021-04-04T00:00:00"/>
    <x v="17"/>
    <n v="4"/>
    <x v="2"/>
    <x v="1"/>
    <n v="0"/>
    <x v="17"/>
    <x v="1"/>
    <x v="1"/>
    <n v="90"/>
    <n v="115.2"/>
    <n v="360"/>
    <n v="460.8"/>
    <x v="3"/>
    <x v="3"/>
    <x v="0"/>
  </r>
  <r>
    <d v="2021-04-04T00:00:00"/>
    <x v="37"/>
    <n v="9"/>
    <x v="1"/>
    <x v="1"/>
    <n v="0"/>
    <x v="37"/>
    <x v="3"/>
    <x v="3"/>
    <n v="6"/>
    <n v="7.8599999999999994"/>
    <n v="54"/>
    <n v="70.739999999999995"/>
    <x v="3"/>
    <x v="3"/>
    <x v="0"/>
  </r>
  <r>
    <d v="2021-04-05T00:00:00"/>
    <x v="5"/>
    <n v="15"/>
    <x v="1"/>
    <x v="0"/>
    <n v="0"/>
    <x v="5"/>
    <x v="4"/>
    <x v="1"/>
    <n v="93"/>
    <n v="104.16"/>
    <n v="1395"/>
    <n v="1562.3999999999999"/>
    <x v="15"/>
    <x v="3"/>
    <x v="0"/>
  </r>
  <r>
    <d v="2021-04-09T00:00:00"/>
    <x v="24"/>
    <n v="3"/>
    <x v="1"/>
    <x v="0"/>
    <n v="0"/>
    <x v="24"/>
    <x v="3"/>
    <x v="0"/>
    <n v="133"/>
    <n v="155.61000000000001"/>
    <n v="399"/>
    <n v="466.83000000000004"/>
    <x v="4"/>
    <x v="3"/>
    <x v="0"/>
  </r>
  <r>
    <d v="2021-04-10T00:00:00"/>
    <x v="22"/>
    <n v="14"/>
    <x v="2"/>
    <x v="0"/>
    <n v="0"/>
    <x v="22"/>
    <x v="0"/>
    <x v="0"/>
    <n v="121"/>
    <n v="141.57"/>
    <n v="1694"/>
    <n v="1981.98"/>
    <x v="26"/>
    <x v="3"/>
    <x v="0"/>
  </r>
  <r>
    <d v="2021-04-12T00:00:00"/>
    <x v="8"/>
    <n v="3"/>
    <x v="2"/>
    <x v="1"/>
    <n v="0"/>
    <x v="8"/>
    <x v="1"/>
    <x v="1"/>
    <n v="67"/>
    <n v="85.76"/>
    <n v="201"/>
    <n v="257.28000000000003"/>
    <x v="6"/>
    <x v="3"/>
    <x v="0"/>
  </r>
  <r>
    <d v="2021-04-12T00:00:00"/>
    <x v="19"/>
    <n v="4"/>
    <x v="2"/>
    <x v="0"/>
    <n v="0"/>
    <x v="19"/>
    <x v="4"/>
    <x v="2"/>
    <n v="47"/>
    <n v="53.11"/>
    <n v="188"/>
    <n v="212.44"/>
    <x v="6"/>
    <x v="3"/>
    <x v="0"/>
  </r>
  <r>
    <d v="2021-04-12T00:00:00"/>
    <x v="26"/>
    <n v="9"/>
    <x v="2"/>
    <x v="0"/>
    <n v="0"/>
    <x v="26"/>
    <x v="4"/>
    <x v="2"/>
    <n v="48"/>
    <n v="57.120000000000005"/>
    <n v="432"/>
    <n v="514.08000000000004"/>
    <x v="6"/>
    <x v="3"/>
    <x v="0"/>
  </r>
  <r>
    <d v="2021-04-12T00:00:00"/>
    <x v="38"/>
    <n v="13"/>
    <x v="2"/>
    <x v="1"/>
    <n v="0"/>
    <x v="38"/>
    <x v="4"/>
    <x v="1"/>
    <n v="95"/>
    <n v="119.7"/>
    <n v="1235"/>
    <n v="1556.1000000000001"/>
    <x v="6"/>
    <x v="3"/>
    <x v="0"/>
  </r>
  <r>
    <d v="2021-04-15T00:00:00"/>
    <x v="39"/>
    <n v="3"/>
    <x v="2"/>
    <x v="0"/>
    <n v="0"/>
    <x v="39"/>
    <x v="2"/>
    <x v="0"/>
    <n v="134"/>
    <n v="156.78"/>
    <n v="402"/>
    <n v="470.34000000000003"/>
    <x v="17"/>
    <x v="3"/>
    <x v="0"/>
  </r>
  <r>
    <d v="2021-04-16T00:00:00"/>
    <x v="30"/>
    <n v="15"/>
    <x v="2"/>
    <x v="1"/>
    <n v="0"/>
    <x v="30"/>
    <x v="2"/>
    <x v="3"/>
    <n v="37"/>
    <n v="49.21"/>
    <n v="555"/>
    <n v="738.15"/>
    <x v="23"/>
    <x v="3"/>
    <x v="0"/>
  </r>
  <r>
    <d v="2021-04-18T00:00:00"/>
    <x v="1"/>
    <n v="9"/>
    <x v="0"/>
    <x v="0"/>
    <n v="0"/>
    <x v="1"/>
    <x v="1"/>
    <x v="1"/>
    <n v="72"/>
    <n v="79.92"/>
    <n v="648"/>
    <n v="719.28"/>
    <x v="7"/>
    <x v="3"/>
    <x v="0"/>
  </r>
  <r>
    <d v="2021-04-18T00:00:00"/>
    <x v="40"/>
    <n v="13"/>
    <x v="2"/>
    <x v="1"/>
    <n v="0"/>
    <x v="40"/>
    <x v="2"/>
    <x v="0"/>
    <n v="150"/>
    <n v="210"/>
    <n v="1950"/>
    <n v="2730"/>
    <x v="7"/>
    <x v="3"/>
    <x v="0"/>
  </r>
  <r>
    <d v="2021-04-23T00:00:00"/>
    <x v="10"/>
    <n v="6"/>
    <x v="2"/>
    <x v="0"/>
    <n v="0"/>
    <x v="10"/>
    <x v="1"/>
    <x v="0"/>
    <n v="120"/>
    <n v="162"/>
    <n v="720"/>
    <n v="972"/>
    <x v="19"/>
    <x v="3"/>
    <x v="0"/>
  </r>
  <r>
    <d v="2021-04-23T00:00:00"/>
    <x v="33"/>
    <n v="10"/>
    <x v="2"/>
    <x v="0"/>
    <n v="0"/>
    <x v="33"/>
    <x v="4"/>
    <x v="3"/>
    <n v="37"/>
    <n v="41.81"/>
    <n v="370"/>
    <n v="418.1"/>
    <x v="19"/>
    <x v="3"/>
    <x v="0"/>
  </r>
  <r>
    <d v="2021-04-24T00:00:00"/>
    <x v="28"/>
    <n v="2"/>
    <x v="1"/>
    <x v="0"/>
    <n v="0"/>
    <x v="28"/>
    <x v="4"/>
    <x v="0"/>
    <n v="148"/>
    <n v="201.28"/>
    <n v="296"/>
    <n v="402.56"/>
    <x v="27"/>
    <x v="3"/>
    <x v="0"/>
  </r>
  <r>
    <d v="2021-04-26T00:00:00"/>
    <x v="8"/>
    <n v="3"/>
    <x v="2"/>
    <x v="0"/>
    <n v="0"/>
    <x v="8"/>
    <x v="1"/>
    <x v="1"/>
    <n v="67"/>
    <n v="85.76"/>
    <n v="201"/>
    <n v="257.28000000000003"/>
    <x v="12"/>
    <x v="3"/>
    <x v="0"/>
  </r>
  <r>
    <d v="2021-04-29T00:00:00"/>
    <x v="28"/>
    <n v="7"/>
    <x v="2"/>
    <x v="0"/>
    <n v="0"/>
    <x v="28"/>
    <x v="4"/>
    <x v="0"/>
    <n v="148"/>
    <n v="201.28"/>
    <n v="1036"/>
    <n v="1408.96"/>
    <x v="28"/>
    <x v="3"/>
    <x v="0"/>
  </r>
  <r>
    <d v="2021-04-30T00:00:00"/>
    <x v="19"/>
    <n v="1"/>
    <x v="2"/>
    <x v="0"/>
    <n v="0"/>
    <x v="19"/>
    <x v="4"/>
    <x v="2"/>
    <n v="47"/>
    <n v="53.11"/>
    <n v="47"/>
    <n v="53.11"/>
    <x v="24"/>
    <x v="3"/>
    <x v="0"/>
  </r>
  <r>
    <d v="2021-05-01T00:00:00"/>
    <x v="30"/>
    <n v="3"/>
    <x v="1"/>
    <x v="1"/>
    <n v="0"/>
    <x v="30"/>
    <x v="2"/>
    <x v="3"/>
    <n v="37"/>
    <n v="49.21"/>
    <n v="111"/>
    <n v="147.63"/>
    <x v="0"/>
    <x v="4"/>
    <x v="0"/>
  </r>
  <r>
    <d v="2021-05-01T00:00:00"/>
    <x v="10"/>
    <n v="1"/>
    <x v="1"/>
    <x v="1"/>
    <n v="0"/>
    <x v="10"/>
    <x v="1"/>
    <x v="0"/>
    <n v="120"/>
    <n v="162"/>
    <n v="120"/>
    <n v="162"/>
    <x v="0"/>
    <x v="4"/>
    <x v="0"/>
  </r>
  <r>
    <d v="2021-05-03T00:00:00"/>
    <x v="13"/>
    <n v="3"/>
    <x v="1"/>
    <x v="0"/>
    <n v="0"/>
    <x v="13"/>
    <x v="4"/>
    <x v="2"/>
    <n v="55"/>
    <n v="58.3"/>
    <n v="165"/>
    <n v="174.89999999999998"/>
    <x v="2"/>
    <x v="4"/>
    <x v="0"/>
  </r>
  <r>
    <d v="2021-05-04T00:00:00"/>
    <x v="27"/>
    <n v="13"/>
    <x v="1"/>
    <x v="0"/>
    <n v="0"/>
    <x v="27"/>
    <x v="2"/>
    <x v="3"/>
    <n v="12"/>
    <n v="15.719999999999999"/>
    <n v="156"/>
    <n v="204.35999999999999"/>
    <x v="3"/>
    <x v="4"/>
    <x v="0"/>
  </r>
  <r>
    <d v="2021-05-04T00:00:00"/>
    <x v="9"/>
    <n v="4"/>
    <x v="2"/>
    <x v="1"/>
    <n v="0"/>
    <x v="9"/>
    <x v="2"/>
    <x v="1"/>
    <n v="112"/>
    <n v="146.72"/>
    <n v="448"/>
    <n v="586.88"/>
    <x v="3"/>
    <x v="4"/>
    <x v="0"/>
  </r>
  <r>
    <d v="2021-05-05T00:00:00"/>
    <x v="37"/>
    <n v="13"/>
    <x v="2"/>
    <x v="1"/>
    <n v="0"/>
    <x v="37"/>
    <x v="3"/>
    <x v="3"/>
    <n v="6"/>
    <n v="7.8599999999999994"/>
    <n v="78"/>
    <n v="102.17999999999999"/>
    <x v="15"/>
    <x v="4"/>
    <x v="0"/>
  </r>
  <r>
    <d v="2021-05-06T00:00:00"/>
    <x v="25"/>
    <n v="15"/>
    <x v="2"/>
    <x v="0"/>
    <n v="0"/>
    <x v="25"/>
    <x v="3"/>
    <x v="1"/>
    <n v="83"/>
    <n v="94.62"/>
    <n v="1245"/>
    <n v="1419.3000000000002"/>
    <x v="16"/>
    <x v="4"/>
    <x v="0"/>
  </r>
  <r>
    <d v="2021-05-06T00:00:00"/>
    <x v="37"/>
    <n v="6"/>
    <x v="1"/>
    <x v="0"/>
    <n v="0"/>
    <x v="37"/>
    <x v="3"/>
    <x v="3"/>
    <n v="6"/>
    <n v="7.8599999999999994"/>
    <n v="36"/>
    <n v="47.16"/>
    <x v="16"/>
    <x v="4"/>
    <x v="0"/>
  </r>
  <r>
    <d v="2021-05-07T00:00:00"/>
    <x v="30"/>
    <n v="1"/>
    <x v="2"/>
    <x v="1"/>
    <n v="0"/>
    <x v="30"/>
    <x v="2"/>
    <x v="3"/>
    <n v="37"/>
    <n v="49.21"/>
    <n v="37"/>
    <n v="49.21"/>
    <x v="20"/>
    <x v="4"/>
    <x v="0"/>
  </r>
  <r>
    <d v="2021-05-09T00:00:00"/>
    <x v="21"/>
    <n v="6"/>
    <x v="1"/>
    <x v="0"/>
    <n v="0"/>
    <x v="21"/>
    <x v="2"/>
    <x v="3"/>
    <n v="13"/>
    <n v="16.64"/>
    <n v="78"/>
    <n v="99.84"/>
    <x v="4"/>
    <x v="4"/>
    <x v="0"/>
  </r>
  <r>
    <d v="2021-05-09T00:00:00"/>
    <x v="33"/>
    <n v="8"/>
    <x v="2"/>
    <x v="1"/>
    <n v="0"/>
    <x v="33"/>
    <x v="4"/>
    <x v="3"/>
    <n v="37"/>
    <n v="41.81"/>
    <n v="296"/>
    <n v="334.48"/>
    <x v="4"/>
    <x v="4"/>
    <x v="0"/>
  </r>
  <r>
    <d v="2021-05-12T00:00:00"/>
    <x v="21"/>
    <n v="3"/>
    <x v="2"/>
    <x v="0"/>
    <n v="0"/>
    <x v="21"/>
    <x v="2"/>
    <x v="3"/>
    <n v="13"/>
    <n v="16.64"/>
    <n v="39"/>
    <n v="49.92"/>
    <x v="6"/>
    <x v="4"/>
    <x v="0"/>
  </r>
  <r>
    <d v="2021-05-12T00:00:00"/>
    <x v="4"/>
    <n v="15"/>
    <x v="2"/>
    <x v="0"/>
    <n v="0"/>
    <x v="4"/>
    <x v="4"/>
    <x v="3"/>
    <n v="5"/>
    <n v="6.7"/>
    <n v="75"/>
    <n v="100.5"/>
    <x v="6"/>
    <x v="4"/>
    <x v="0"/>
  </r>
  <r>
    <d v="2021-05-13T00:00:00"/>
    <x v="19"/>
    <n v="4"/>
    <x v="2"/>
    <x v="0"/>
    <n v="0"/>
    <x v="19"/>
    <x v="4"/>
    <x v="2"/>
    <n v="47"/>
    <n v="53.11"/>
    <n v="188"/>
    <n v="212.44"/>
    <x v="22"/>
    <x v="4"/>
    <x v="0"/>
  </r>
  <r>
    <d v="2021-05-20T00:00:00"/>
    <x v="10"/>
    <n v="2"/>
    <x v="1"/>
    <x v="1"/>
    <n v="0"/>
    <x v="10"/>
    <x v="1"/>
    <x v="0"/>
    <n v="120"/>
    <n v="162"/>
    <n v="240"/>
    <n v="324"/>
    <x v="9"/>
    <x v="4"/>
    <x v="0"/>
  </r>
  <r>
    <d v="2021-05-23T00:00:00"/>
    <x v="17"/>
    <n v="11"/>
    <x v="2"/>
    <x v="0"/>
    <n v="0"/>
    <x v="17"/>
    <x v="1"/>
    <x v="1"/>
    <n v="90"/>
    <n v="115.2"/>
    <n v="990"/>
    <n v="1267.2"/>
    <x v="19"/>
    <x v="4"/>
    <x v="0"/>
  </r>
  <r>
    <d v="2021-05-30T00:00:00"/>
    <x v="12"/>
    <n v="13"/>
    <x v="1"/>
    <x v="0"/>
    <n v="0"/>
    <x v="12"/>
    <x v="0"/>
    <x v="0"/>
    <n v="141"/>
    <n v="149.46"/>
    <n v="1833"/>
    <n v="1942.98"/>
    <x v="24"/>
    <x v="4"/>
    <x v="0"/>
  </r>
  <r>
    <d v="2021-05-30T00:00:00"/>
    <x v="2"/>
    <n v="6"/>
    <x v="1"/>
    <x v="1"/>
    <n v="0"/>
    <x v="2"/>
    <x v="2"/>
    <x v="1"/>
    <n v="112"/>
    <n v="122.08"/>
    <n v="672"/>
    <n v="732.48"/>
    <x v="24"/>
    <x v="4"/>
    <x v="0"/>
  </r>
  <r>
    <d v="2021-06-03T00:00:00"/>
    <x v="32"/>
    <n v="10"/>
    <x v="2"/>
    <x v="1"/>
    <n v="0"/>
    <x v="32"/>
    <x v="0"/>
    <x v="0"/>
    <n v="126"/>
    <n v="162.54"/>
    <n v="1260"/>
    <n v="1625.3999999999999"/>
    <x v="2"/>
    <x v="5"/>
    <x v="0"/>
  </r>
  <r>
    <d v="2021-06-04T00:00:00"/>
    <x v="14"/>
    <n v="8"/>
    <x v="0"/>
    <x v="0"/>
    <n v="0"/>
    <x v="14"/>
    <x v="0"/>
    <x v="2"/>
    <n v="61"/>
    <n v="76.25"/>
    <n v="488"/>
    <n v="610"/>
    <x v="3"/>
    <x v="5"/>
    <x v="0"/>
  </r>
  <r>
    <d v="2021-06-04T00:00:00"/>
    <x v="14"/>
    <n v="12"/>
    <x v="1"/>
    <x v="1"/>
    <n v="0"/>
    <x v="14"/>
    <x v="0"/>
    <x v="2"/>
    <n v="61"/>
    <n v="76.25"/>
    <n v="732"/>
    <n v="915"/>
    <x v="3"/>
    <x v="5"/>
    <x v="0"/>
  </r>
  <r>
    <d v="2021-06-05T00:00:00"/>
    <x v="22"/>
    <n v="15"/>
    <x v="0"/>
    <x v="0"/>
    <n v="0"/>
    <x v="22"/>
    <x v="0"/>
    <x v="0"/>
    <n v="121"/>
    <n v="141.57"/>
    <n v="1815"/>
    <n v="2123.5499999999997"/>
    <x v="15"/>
    <x v="5"/>
    <x v="0"/>
  </r>
  <r>
    <d v="2021-06-05T00:00:00"/>
    <x v="4"/>
    <n v="10"/>
    <x v="2"/>
    <x v="0"/>
    <n v="0"/>
    <x v="4"/>
    <x v="4"/>
    <x v="3"/>
    <n v="5"/>
    <n v="6.7"/>
    <n v="50"/>
    <n v="67"/>
    <x v="15"/>
    <x v="5"/>
    <x v="0"/>
  </r>
  <r>
    <d v="2021-06-06T00:00:00"/>
    <x v="38"/>
    <n v="6"/>
    <x v="2"/>
    <x v="0"/>
    <n v="0"/>
    <x v="38"/>
    <x v="4"/>
    <x v="1"/>
    <n v="95"/>
    <n v="119.7"/>
    <n v="570"/>
    <n v="718.2"/>
    <x v="16"/>
    <x v="5"/>
    <x v="0"/>
  </r>
  <r>
    <d v="2021-06-08T00:00:00"/>
    <x v="33"/>
    <n v="11"/>
    <x v="2"/>
    <x v="0"/>
    <n v="0"/>
    <x v="33"/>
    <x v="4"/>
    <x v="3"/>
    <n v="37"/>
    <n v="41.81"/>
    <n v="407"/>
    <n v="459.91"/>
    <x v="21"/>
    <x v="5"/>
    <x v="0"/>
  </r>
  <r>
    <d v="2021-06-08T00:00:00"/>
    <x v="3"/>
    <n v="11"/>
    <x v="0"/>
    <x v="1"/>
    <n v="0"/>
    <x v="3"/>
    <x v="3"/>
    <x v="2"/>
    <n v="44"/>
    <n v="48.84"/>
    <n v="484"/>
    <n v="537.24"/>
    <x v="21"/>
    <x v="5"/>
    <x v="0"/>
  </r>
  <r>
    <d v="2021-06-09T00:00:00"/>
    <x v="16"/>
    <n v="7"/>
    <x v="2"/>
    <x v="0"/>
    <n v="0"/>
    <x v="16"/>
    <x v="3"/>
    <x v="1"/>
    <n v="98"/>
    <n v="103.88"/>
    <n v="686"/>
    <n v="727.16"/>
    <x v="4"/>
    <x v="5"/>
    <x v="0"/>
  </r>
  <r>
    <d v="2021-06-11T00:00:00"/>
    <x v="18"/>
    <n v="12"/>
    <x v="0"/>
    <x v="1"/>
    <n v="0"/>
    <x v="18"/>
    <x v="4"/>
    <x v="1"/>
    <n v="89"/>
    <n v="117.48"/>
    <n v="1068"/>
    <n v="1409.76"/>
    <x v="5"/>
    <x v="5"/>
    <x v="0"/>
  </r>
  <r>
    <d v="2021-06-12T00:00:00"/>
    <x v="41"/>
    <n v="6"/>
    <x v="2"/>
    <x v="0"/>
    <n v="0"/>
    <x v="41"/>
    <x v="1"/>
    <x v="0"/>
    <n v="138"/>
    <n v="173.88"/>
    <n v="828"/>
    <n v="1043.28"/>
    <x v="6"/>
    <x v="5"/>
    <x v="0"/>
  </r>
  <r>
    <d v="2021-06-14T00:00:00"/>
    <x v="7"/>
    <n v="10"/>
    <x v="1"/>
    <x v="1"/>
    <n v="0"/>
    <x v="7"/>
    <x v="0"/>
    <x v="3"/>
    <n v="7"/>
    <n v="8.33"/>
    <n v="70"/>
    <n v="83.3"/>
    <x v="29"/>
    <x v="5"/>
    <x v="0"/>
  </r>
  <r>
    <d v="2021-06-16T00:00:00"/>
    <x v="40"/>
    <n v="5"/>
    <x v="0"/>
    <x v="1"/>
    <n v="0"/>
    <x v="40"/>
    <x v="2"/>
    <x v="0"/>
    <n v="150"/>
    <n v="210"/>
    <n v="750"/>
    <n v="1050"/>
    <x v="23"/>
    <x v="5"/>
    <x v="0"/>
  </r>
  <r>
    <d v="2021-06-16T00:00:00"/>
    <x v="27"/>
    <n v="12"/>
    <x v="1"/>
    <x v="1"/>
    <n v="0"/>
    <x v="27"/>
    <x v="2"/>
    <x v="3"/>
    <n v="12"/>
    <n v="15.719999999999999"/>
    <n v="144"/>
    <n v="188.64"/>
    <x v="23"/>
    <x v="5"/>
    <x v="0"/>
  </r>
  <r>
    <d v="2021-06-16T00:00:00"/>
    <x v="34"/>
    <n v="11"/>
    <x v="2"/>
    <x v="1"/>
    <n v="0"/>
    <x v="34"/>
    <x v="1"/>
    <x v="3"/>
    <n v="37"/>
    <n v="42.55"/>
    <n v="407"/>
    <n v="468.04999999999995"/>
    <x v="23"/>
    <x v="5"/>
    <x v="0"/>
  </r>
  <r>
    <d v="2021-06-18T00:00:00"/>
    <x v="7"/>
    <n v="13"/>
    <x v="2"/>
    <x v="1"/>
    <n v="0"/>
    <x v="7"/>
    <x v="0"/>
    <x v="3"/>
    <n v="7"/>
    <n v="8.33"/>
    <n v="91"/>
    <n v="108.29"/>
    <x v="7"/>
    <x v="5"/>
    <x v="0"/>
  </r>
  <r>
    <d v="2021-06-19T00:00:00"/>
    <x v="41"/>
    <n v="5"/>
    <x v="2"/>
    <x v="0"/>
    <n v="0"/>
    <x v="41"/>
    <x v="1"/>
    <x v="0"/>
    <n v="138"/>
    <n v="173.88"/>
    <n v="690"/>
    <n v="869.4"/>
    <x v="8"/>
    <x v="5"/>
    <x v="0"/>
  </r>
  <r>
    <d v="2021-06-20T00:00:00"/>
    <x v="21"/>
    <n v="1"/>
    <x v="0"/>
    <x v="1"/>
    <n v="0"/>
    <x v="21"/>
    <x v="2"/>
    <x v="3"/>
    <n v="13"/>
    <n v="16.64"/>
    <n v="13"/>
    <n v="16.64"/>
    <x v="9"/>
    <x v="5"/>
    <x v="0"/>
  </r>
  <r>
    <d v="2021-06-23T00:00:00"/>
    <x v="21"/>
    <n v="4"/>
    <x v="2"/>
    <x v="0"/>
    <n v="0"/>
    <x v="21"/>
    <x v="2"/>
    <x v="3"/>
    <n v="13"/>
    <n v="16.64"/>
    <n v="52"/>
    <n v="66.56"/>
    <x v="19"/>
    <x v="5"/>
    <x v="0"/>
  </r>
  <r>
    <d v="2021-06-24T00:00:00"/>
    <x v="31"/>
    <n v="13"/>
    <x v="2"/>
    <x v="0"/>
    <n v="0"/>
    <x v="31"/>
    <x v="2"/>
    <x v="2"/>
    <n v="44"/>
    <n v="48.4"/>
    <n v="572"/>
    <n v="629.19999999999993"/>
    <x v="27"/>
    <x v="5"/>
    <x v="0"/>
  </r>
  <r>
    <d v="2021-06-26T00:00:00"/>
    <x v="37"/>
    <n v="7"/>
    <x v="1"/>
    <x v="0"/>
    <n v="0"/>
    <x v="37"/>
    <x v="3"/>
    <x v="3"/>
    <n v="6"/>
    <n v="7.8599999999999994"/>
    <n v="42"/>
    <n v="55.019999999999996"/>
    <x v="12"/>
    <x v="5"/>
    <x v="0"/>
  </r>
  <r>
    <d v="2021-06-27T00:00:00"/>
    <x v="24"/>
    <n v="11"/>
    <x v="2"/>
    <x v="1"/>
    <n v="0"/>
    <x v="24"/>
    <x v="3"/>
    <x v="0"/>
    <n v="133"/>
    <n v="155.61000000000001"/>
    <n v="1463"/>
    <n v="1711.71"/>
    <x v="13"/>
    <x v="5"/>
    <x v="0"/>
  </r>
  <r>
    <d v="2021-06-28T00:00:00"/>
    <x v="32"/>
    <n v="2"/>
    <x v="1"/>
    <x v="1"/>
    <n v="0"/>
    <x v="32"/>
    <x v="0"/>
    <x v="0"/>
    <n v="126"/>
    <n v="162.54"/>
    <n v="252"/>
    <n v="325.08"/>
    <x v="14"/>
    <x v="5"/>
    <x v="0"/>
  </r>
  <r>
    <d v="2021-06-28T00:00:00"/>
    <x v="4"/>
    <n v="7"/>
    <x v="1"/>
    <x v="0"/>
    <n v="0"/>
    <x v="4"/>
    <x v="4"/>
    <x v="3"/>
    <n v="5"/>
    <n v="6.7"/>
    <n v="35"/>
    <n v="46.9"/>
    <x v="14"/>
    <x v="5"/>
    <x v="0"/>
  </r>
  <r>
    <d v="2021-06-29T00:00:00"/>
    <x v="9"/>
    <n v="4"/>
    <x v="2"/>
    <x v="0"/>
    <n v="0"/>
    <x v="9"/>
    <x v="2"/>
    <x v="1"/>
    <n v="112"/>
    <n v="146.72"/>
    <n v="448"/>
    <n v="586.88"/>
    <x v="28"/>
    <x v="5"/>
    <x v="0"/>
  </r>
  <r>
    <d v="2021-07-01T00:00:00"/>
    <x v="24"/>
    <n v="11"/>
    <x v="2"/>
    <x v="1"/>
    <n v="0"/>
    <x v="24"/>
    <x v="3"/>
    <x v="0"/>
    <n v="133"/>
    <n v="155.61000000000001"/>
    <n v="1463"/>
    <n v="1711.71"/>
    <x v="0"/>
    <x v="6"/>
    <x v="0"/>
  </r>
  <r>
    <d v="2021-07-02T00:00:00"/>
    <x v="20"/>
    <n v="11"/>
    <x v="2"/>
    <x v="1"/>
    <n v="0"/>
    <x v="20"/>
    <x v="2"/>
    <x v="0"/>
    <n v="148"/>
    <n v="164.28"/>
    <n v="1628"/>
    <n v="1807.08"/>
    <x v="1"/>
    <x v="6"/>
    <x v="0"/>
  </r>
  <r>
    <d v="2021-07-03T00:00:00"/>
    <x v="38"/>
    <n v="9"/>
    <x v="1"/>
    <x v="1"/>
    <n v="0"/>
    <x v="38"/>
    <x v="4"/>
    <x v="1"/>
    <n v="95"/>
    <n v="119.7"/>
    <n v="855"/>
    <n v="1077.3"/>
    <x v="2"/>
    <x v="6"/>
    <x v="0"/>
  </r>
  <r>
    <d v="2021-07-03T00:00:00"/>
    <x v="6"/>
    <n v="8"/>
    <x v="1"/>
    <x v="1"/>
    <n v="0"/>
    <x v="6"/>
    <x v="3"/>
    <x v="1"/>
    <n v="71"/>
    <n v="80.94"/>
    <n v="568"/>
    <n v="647.52"/>
    <x v="2"/>
    <x v="6"/>
    <x v="0"/>
  </r>
  <r>
    <d v="2021-07-05T00:00:00"/>
    <x v="29"/>
    <n v="8"/>
    <x v="2"/>
    <x v="0"/>
    <n v="0"/>
    <x v="29"/>
    <x v="3"/>
    <x v="1"/>
    <n v="105"/>
    <n v="142.80000000000001"/>
    <n v="840"/>
    <n v="1142.4000000000001"/>
    <x v="15"/>
    <x v="6"/>
    <x v="0"/>
  </r>
  <r>
    <d v="2021-07-06T00:00:00"/>
    <x v="41"/>
    <n v="15"/>
    <x v="2"/>
    <x v="1"/>
    <n v="0"/>
    <x v="41"/>
    <x v="1"/>
    <x v="0"/>
    <n v="138"/>
    <n v="173.88"/>
    <n v="2070"/>
    <n v="2608.1999999999998"/>
    <x v="16"/>
    <x v="6"/>
    <x v="0"/>
  </r>
  <r>
    <d v="2021-07-08T00:00:00"/>
    <x v="3"/>
    <n v="10"/>
    <x v="2"/>
    <x v="0"/>
    <n v="0"/>
    <x v="3"/>
    <x v="3"/>
    <x v="2"/>
    <n v="44"/>
    <n v="48.84"/>
    <n v="440"/>
    <n v="488.40000000000003"/>
    <x v="21"/>
    <x v="6"/>
    <x v="0"/>
  </r>
  <r>
    <d v="2021-07-10T00:00:00"/>
    <x v="13"/>
    <n v="6"/>
    <x v="0"/>
    <x v="1"/>
    <n v="0"/>
    <x v="13"/>
    <x v="4"/>
    <x v="2"/>
    <n v="55"/>
    <n v="58.3"/>
    <n v="330"/>
    <n v="349.79999999999995"/>
    <x v="26"/>
    <x v="6"/>
    <x v="0"/>
  </r>
  <r>
    <d v="2021-07-11T00:00:00"/>
    <x v="37"/>
    <n v="4"/>
    <x v="0"/>
    <x v="0"/>
    <n v="0"/>
    <x v="37"/>
    <x v="3"/>
    <x v="3"/>
    <n v="6"/>
    <n v="7.8599999999999994"/>
    <n v="24"/>
    <n v="31.439999999999998"/>
    <x v="5"/>
    <x v="6"/>
    <x v="0"/>
  </r>
  <r>
    <d v="2021-07-13T00:00:00"/>
    <x v="40"/>
    <n v="1"/>
    <x v="2"/>
    <x v="1"/>
    <n v="0"/>
    <x v="40"/>
    <x v="2"/>
    <x v="0"/>
    <n v="150"/>
    <n v="210"/>
    <n v="150"/>
    <n v="210"/>
    <x v="22"/>
    <x v="6"/>
    <x v="0"/>
  </r>
  <r>
    <d v="2021-07-16T00:00:00"/>
    <x v="12"/>
    <n v="8"/>
    <x v="0"/>
    <x v="1"/>
    <n v="0"/>
    <x v="12"/>
    <x v="0"/>
    <x v="0"/>
    <n v="141"/>
    <n v="149.46"/>
    <n v="1128"/>
    <n v="1195.68"/>
    <x v="23"/>
    <x v="6"/>
    <x v="0"/>
  </r>
  <r>
    <d v="2021-07-18T00:00:00"/>
    <x v="26"/>
    <n v="14"/>
    <x v="1"/>
    <x v="0"/>
    <n v="0"/>
    <x v="26"/>
    <x v="4"/>
    <x v="2"/>
    <n v="48"/>
    <n v="57.120000000000005"/>
    <n v="672"/>
    <n v="799.68000000000006"/>
    <x v="7"/>
    <x v="6"/>
    <x v="0"/>
  </r>
  <r>
    <d v="2021-07-20T00:00:00"/>
    <x v="1"/>
    <n v="11"/>
    <x v="1"/>
    <x v="0"/>
    <n v="0"/>
    <x v="1"/>
    <x v="1"/>
    <x v="1"/>
    <n v="72"/>
    <n v="79.92"/>
    <n v="792"/>
    <n v="879.12"/>
    <x v="9"/>
    <x v="6"/>
    <x v="0"/>
  </r>
  <r>
    <d v="2021-07-20T00:00:00"/>
    <x v="23"/>
    <n v="5"/>
    <x v="2"/>
    <x v="0"/>
    <n v="0"/>
    <x v="23"/>
    <x v="1"/>
    <x v="1"/>
    <n v="67"/>
    <n v="83.08"/>
    <n v="335"/>
    <n v="415.4"/>
    <x v="9"/>
    <x v="6"/>
    <x v="0"/>
  </r>
  <r>
    <d v="2021-07-21T00:00:00"/>
    <x v="19"/>
    <n v="15"/>
    <x v="2"/>
    <x v="0"/>
    <n v="0"/>
    <x v="19"/>
    <x v="4"/>
    <x v="2"/>
    <n v="47"/>
    <n v="53.11"/>
    <n v="705"/>
    <n v="796.65"/>
    <x v="10"/>
    <x v="6"/>
    <x v="0"/>
  </r>
  <r>
    <d v="2021-07-22T00:00:00"/>
    <x v="42"/>
    <n v="3"/>
    <x v="0"/>
    <x v="1"/>
    <n v="0"/>
    <x v="42"/>
    <x v="4"/>
    <x v="3"/>
    <n v="18"/>
    <n v="24.66"/>
    <n v="54"/>
    <n v="73.98"/>
    <x v="18"/>
    <x v="6"/>
    <x v="0"/>
  </r>
  <r>
    <d v="2021-07-22T00:00:00"/>
    <x v="0"/>
    <n v="14"/>
    <x v="1"/>
    <x v="1"/>
    <n v="0"/>
    <x v="0"/>
    <x v="0"/>
    <x v="0"/>
    <n v="144"/>
    <n v="156.96"/>
    <n v="2016"/>
    <n v="2197.44"/>
    <x v="18"/>
    <x v="6"/>
    <x v="0"/>
  </r>
  <r>
    <d v="2021-07-23T00:00:00"/>
    <x v="43"/>
    <n v="7"/>
    <x v="0"/>
    <x v="0"/>
    <n v="0"/>
    <x v="43"/>
    <x v="4"/>
    <x v="1"/>
    <n v="90"/>
    <n v="96.3"/>
    <n v="630"/>
    <n v="674.1"/>
    <x v="19"/>
    <x v="6"/>
    <x v="0"/>
  </r>
  <r>
    <d v="2021-07-23T00:00:00"/>
    <x v="8"/>
    <n v="8"/>
    <x v="2"/>
    <x v="0"/>
    <n v="0"/>
    <x v="8"/>
    <x v="1"/>
    <x v="1"/>
    <n v="67"/>
    <n v="85.76"/>
    <n v="536"/>
    <n v="686.08"/>
    <x v="19"/>
    <x v="6"/>
    <x v="0"/>
  </r>
  <r>
    <d v="2021-07-24T00:00:00"/>
    <x v="37"/>
    <n v="4"/>
    <x v="1"/>
    <x v="1"/>
    <n v="0"/>
    <x v="37"/>
    <x v="3"/>
    <x v="3"/>
    <n v="6"/>
    <n v="7.8599999999999994"/>
    <n v="24"/>
    <n v="31.439999999999998"/>
    <x v="27"/>
    <x v="6"/>
    <x v="0"/>
  </r>
  <r>
    <d v="2021-07-29T00:00:00"/>
    <x v="11"/>
    <n v="15"/>
    <x v="1"/>
    <x v="1"/>
    <n v="0"/>
    <x v="11"/>
    <x v="1"/>
    <x v="1"/>
    <n v="76"/>
    <n v="82.08"/>
    <n v="1140"/>
    <n v="1231.2"/>
    <x v="28"/>
    <x v="6"/>
    <x v="0"/>
  </r>
  <r>
    <d v="2021-08-01T00:00:00"/>
    <x v="16"/>
    <n v="11"/>
    <x v="2"/>
    <x v="1"/>
    <n v="0"/>
    <x v="16"/>
    <x v="3"/>
    <x v="1"/>
    <n v="98"/>
    <n v="103.88"/>
    <n v="1078"/>
    <n v="1142.6799999999998"/>
    <x v="0"/>
    <x v="7"/>
    <x v="0"/>
  </r>
  <r>
    <d v="2021-08-02T00:00:00"/>
    <x v="12"/>
    <n v="3"/>
    <x v="2"/>
    <x v="0"/>
    <n v="0"/>
    <x v="12"/>
    <x v="0"/>
    <x v="0"/>
    <n v="141"/>
    <n v="149.46"/>
    <n v="423"/>
    <n v="448.38"/>
    <x v="1"/>
    <x v="7"/>
    <x v="0"/>
  </r>
  <r>
    <d v="2021-08-03T00:00:00"/>
    <x v="22"/>
    <n v="13"/>
    <x v="1"/>
    <x v="0"/>
    <n v="0"/>
    <x v="22"/>
    <x v="0"/>
    <x v="0"/>
    <n v="121"/>
    <n v="141.57"/>
    <n v="1573"/>
    <n v="1840.4099999999999"/>
    <x v="2"/>
    <x v="7"/>
    <x v="0"/>
  </r>
  <r>
    <d v="2021-08-03T00:00:00"/>
    <x v="13"/>
    <n v="12"/>
    <x v="1"/>
    <x v="0"/>
    <n v="0"/>
    <x v="13"/>
    <x v="4"/>
    <x v="2"/>
    <n v="55"/>
    <n v="58.3"/>
    <n v="660"/>
    <n v="699.59999999999991"/>
    <x v="2"/>
    <x v="7"/>
    <x v="0"/>
  </r>
  <r>
    <d v="2021-08-05T00:00:00"/>
    <x v="33"/>
    <n v="14"/>
    <x v="2"/>
    <x v="1"/>
    <n v="0"/>
    <x v="33"/>
    <x v="4"/>
    <x v="3"/>
    <n v="37"/>
    <n v="41.81"/>
    <n v="518"/>
    <n v="585.34"/>
    <x v="15"/>
    <x v="7"/>
    <x v="0"/>
  </r>
  <r>
    <d v="2021-08-06T00:00:00"/>
    <x v="8"/>
    <n v="1"/>
    <x v="0"/>
    <x v="1"/>
    <n v="0"/>
    <x v="8"/>
    <x v="1"/>
    <x v="1"/>
    <n v="67"/>
    <n v="85.76"/>
    <n v="67"/>
    <n v="85.76"/>
    <x v="16"/>
    <x v="7"/>
    <x v="0"/>
  </r>
  <r>
    <d v="2021-08-10T00:00:00"/>
    <x v="24"/>
    <n v="4"/>
    <x v="0"/>
    <x v="1"/>
    <n v="0"/>
    <x v="24"/>
    <x v="3"/>
    <x v="0"/>
    <n v="133"/>
    <n v="155.61000000000001"/>
    <n v="532"/>
    <n v="622.44000000000005"/>
    <x v="26"/>
    <x v="7"/>
    <x v="0"/>
  </r>
  <r>
    <d v="2021-08-10T00:00:00"/>
    <x v="11"/>
    <n v="10"/>
    <x v="1"/>
    <x v="1"/>
    <n v="0"/>
    <x v="11"/>
    <x v="1"/>
    <x v="1"/>
    <n v="76"/>
    <n v="82.08"/>
    <n v="760"/>
    <n v="820.8"/>
    <x v="26"/>
    <x v="7"/>
    <x v="0"/>
  </r>
  <r>
    <d v="2021-08-10T00:00:00"/>
    <x v="15"/>
    <n v="6"/>
    <x v="2"/>
    <x v="1"/>
    <n v="0"/>
    <x v="15"/>
    <x v="3"/>
    <x v="1"/>
    <n v="75"/>
    <n v="85.5"/>
    <n v="450"/>
    <n v="513"/>
    <x v="26"/>
    <x v="7"/>
    <x v="0"/>
  </r>
  <r>
    <d v="2021-08-11T00:00:00"/>
    <x v="12"/>
    <n v="4"/>
    <x v="2"/>
    <x v="0"/>
    <n v="0"/>
    <x v="12"/>
    <x v="0"/>
    <x v="0"/>
    <n v="141"/>
    <n v="149.46"/>
    <n v="564"/>
    <n v="597.84"/>
    <x v="5"/>
    <x v="7"/>
    <x v="0"/>
  </r>
  <r>
    <d v="2021-08-13T00:00:00"/>
    <x v="31"/>
    <n v="13"/>
    <x v="2"/>
    <x v="0"/>
    <n v="0"/>
    <x v="31"/>
    <x v="2"/>
    <x v="2"/>
    <n v="44"/>
    <n v="48.4"/>
    <n v="572"/>
    <n v="629.19999999999993"/>
    <x v="22"/>
    <x v="7"/>
    <x v="0"/>
  </r>
  <r>
    <d v="2021-08-13T00:00:00"/>
    <x v="26"/>
    <n v="9"/>
    <x v="2"/>
    <x v="0"/>
    <n v="0"/>
    <x v="26"/>
    <x v="4"/>
    <x v="2"/>
    <n v="48"/>
    <n v="57.120000000000005"/>
    <n v="432"/>
    <n v="514.08000000000004"/>
    <x v="22"/>
    <x v="7"/>
    <x v="0"/>
  </r>
  <r>
    <d v="2021-08-16T00:00:00"/>
    <x v="6"/>
    <n v="3"/>
    <x v="1"/>
    <x v="0"/>
    <n v="0"/>
    <x v="6"/>
    <x v="3"/>
    <x v="1"/>
    <n v="71"/>
    <n v="80.94"/>
    <n v="213"/>
    <n v="242.82"/>
    <x v="23"/>
    <x v="7"/>
    <x v="0"/>
  </r>
  <r>
    <d v="2021-08-18T00:00:00"/>
    <x v="7"/>
    <n v="6"/>
    <x v="2"/>
    <x v="0"/>
    <n v="0"/>
    <x v="7"/>
    <x v="0"/>
    <x v="3"/>
    <n v="7"/>
    <n v="8.33"/>
    <n v="42"/>
    <n v="49.980000000000004"/>
    <x v="7"/>
    <x v="7"/>
    <x v="0"/>
  </r>
  <r>
    <d v="2021-08-20T00:00:00"/>
    <x v="14"/>
    <n v="15"/>
    <x v="2"/>
    <x v="1"/>
    <n v="0"/>
    <x v="14"/>
    <x v="0"/>
    <x v="2"/>
    <n v="61"/>
    <n v="76.25"/>
    <n v="915"/>
    <n v="1143.75"/>
    <x v="9"/>
    <x v="7"/>
    <x v="0"/>
  </r>
  <r>
    <d v="2021-08-20T00:00:00"/>
    <x v="5"/>
    <n v="9"/>
    <x v="2"/>
    <x v="0"/>
    <n v="0"/>
    <x v="5"/>
    <x v="4"/>
    <x v="1"/>
    <n v="93"/>
    <n v="104.16"/>
    <n v="837"/>
    <n v="937.43999999999994"/>
    <x v="9"/>
    <x v="7"/>
    <x v="0"/>
  </r>
  <r>
    <d v="2021-08-20T00:00:00"/>
    <x v="33"/>
    <n v="13"/>
    <x v="2"/>
    <x v="0"/>
    <n v="0"/>
    <x v="33"/>
    <x v="4"/>
    <x v="3"/>
    <n v="37"/>
    <n v="41.81"/>
    <n v="481"/>
    <n v="543.53"/>
    <x v="9"/>
    <x v="7"/>
    <x v="0"/>
  </r>
  <r>
    <d v="2021-08-26T00:00:00"/>
    <x v="34"/>
    <n v="4"/>
    <x v="2"/>
    <x v="0"/>
    <n v="0"/>
    <x v="34"/>
    <x v="1"/>
    <x v="3"/>
    <n v="37"/>
    <n v="42.55"/>
    <n v="148"/>
    <n v="170.2"/>
    <x v="12"/>
    <x v="7"/>
    <x v="0"/>
  </r>
  <r>
    <d v="2021-08-29T00:00:00"/>
    <x v="13"/>
    <n v="12"/>
    <x v="0"/>
    <x v="0"/>
    <n v="0"/>
    <x v="13"/>
    <x v="4"/>
    <x v="2"/>
    <n v="55"/>
    <n v="58.3"/>
    <n v="660"/>
    <n v="699.59999999999991"/>
    <x v="28"/>
    <x v="7"/>
    <x v="0"/>
  </r>
  <r>
    <d v="2021-08-30T00:00:00"/>
    <x v="2"/>
    <n v="13"/>
    <x v="2"/>
    <x v="0"/>
    <n v="0"/>
    <x v="2"/>
    <x v="2"/>
    <x v="1"/>
    <n v="112"/>
    <n v="122.08"/>
    <n v="1456"/>
    <n v="1587.04"/>
    <x v="24"/>
    <x v="7"/>
    <x v="0"/>
  </r>
  <r>
    <d v="2021-08-31T00:00:00"/>
    <x v="16"/>
    <n v="2"/>
    <x v="2"/>
    <x v="0"/>
    <n v="0"/>
    <x v="16"/>
    <x v="3"/>
    <x v="1"/>
    <n v="98"/>
    <n v="103.88"/>
    <n v="196"/>
    <n v="207.76"/>
    <x v="25"/>
    <x v="7"/>
    <x v="0"/>
  </r>
  <r>
    <d v="2021-08-31T00:00:00"/>
    <x v="4"/>
    <n v="11"/>
    <x v="2"/>
    <x v="0"/>
    <n v="0"/>
    <x v="4"/>
    <x v="4"/>
    <x v="3"/>
    <n v="5"/>
    <n v="6.7"/>
    <n v="55"/>
    <n v="73.7"/>
    <x v="25"/>
    <x v="7"/>
    <x v="0"/>
  </r>
  <r>
    <d v="2021-09-01T00:00:00"/>
    <x v="0"/>
    <n v="1"/>
    <x v="0"/>
    <x v="1"/>
    <n v="0"/>
    <x v="0"/>
    <x v="0"/>
    <x v="0"/>
    <n v="144"/>
    <n v="156.96"/>
    <n v="144"/>
    <n v="156.96"/>
    <x v="0"/>
    <x v="8"/>
    <x v="0"/>
  </r>
  <r>
    <d v="2021-09-01T00:00:00"/>
    <x v="6"/>
    <n v="14"/>
    <x v="1"/>
    <x v="0"/>
    <n v="0"/>
    <x v="6"/>
    <x v="3"/>
    <x v="1"/>
    <n v="71"/>
    <n v="80.94"/>
    <n v="994"/>
    <n v="1133.1599999999999"/>
    <x v="0"/>
    <x v="8"/>
    <x v="0"/>
  </r>
  <r>
    <d v="2021-09-03T00:00:00"/>
    <x v="41"/>
    <n v="8"/>
    <x v="2"/>
    <x v="0"/>
    <n v="0"/>
    <x v="41"/>
    <x v="1"/>
    <x v="0"/>
    <n v="138"/>
    <n v="173.88"/>
    <n v="1104"/>
    <n v="1391.04"/>
    <x v="2"/>
    <x v="8"/>
    <x v="0"/>
  </r>
  <r>
    <d v="2021-09-04T00:00:00"/>
    <x v="33"/>
    <n v="7"/>
    <x v="2"/>
    <x v="0"/>
    <n v="0"/>
    <x v="33"/>
    <x v="4"/>
    <x v="3"/>
    <n v="37"/>
    <n v="41.81"/>
    <n v="259"/>
    <n v="292.67"/>
    <x v="3"/>
    <x v="8"/>
    <x v="0"/>
  </r>
  <r>
    <d v="2021-09-04T00:00:00"/>
    <x v="12"/>
    <n v="15"/>
    <x v="2"/>
    <x v="0"/>
    <n v="0"/>
    <x v="12"/>
    <x v="0"/>
    <x v="0"/>
    <n v="141"/>
    <n v="149.46"/>
    <n v="2115"/>
    <n v="2241.9"/>
    <x v="3"/>
    <x v="8"/>
    <x v="0"/>
  </r>
  <r>
    <d v="2021-09-05T00:00:00"/>
    <x v="18"/>
    <n v="1"/>
    <x v="2"/>
    <x v="1"/>
    <n v="0"/>
    <x v="18"/>
    <x v="4"/>
    <x v="1"/>
    <n v="89"/>
    <n v="117.48"/>
    <n v="89"/>
    <n v="117.48"/>
    <x v="15"/>
    <x v="8"/>
    <x v="0"/>
  </r>
  <r>
    <d v="2021-09-07T00:00:00"/>
    <x v="40"/>
    <n v="5"/>
    <x v="2"/>
    <x v="0"/>
    <n v="0"/>
    <x v="40"/>
    <x v="2"/>
    <x v="0"/>
    <n v="150"/>
    <n v="210"/>
    <n v="750"/>
    <n v="1050"/>
    <x v="20"/>
    <x v="8"/>
    <x v="0"/>
  </r>
  <r>
    <d v="2021-09-09T00:00:00"/>
    <x v="11"/>
    <n v="4"/>
    <x v="2"/>
    <x v="0"/>
    <n v="0"/>
    <x v="11"/>
    <x v="1"/>
    <x v="1"/>
    <n v="76"/>
    <n v="82.08"/>
    <n v="304"/>
    <n v="328.32"/>
    <x v="4"/>
    <x v="8"/>
    <x v="0"/>
  </r>
  <r>
    <d v="2021-09-10T00:00:00"/>
    <x v="28"/>
    <n v="6"/>
    <x v="2"/>
    <x v="0"/>
    <n v="0"/>
    <x v="28"/>
    <x v="4"/>
    <x v="0"/>
    <n v="148"/>
    <n v="201.28"/>
    <n v="888"/>
    <n v="1207.68"/>
    <x v="26"/>
    <x v="8"/>
    <x v="0"/>
  </r>
  <r>
    <d v="2021-09-10T00:00:00"/>
    <x v="16"/>
    <n v="9"/>
    <x v="0"/>
    <x v="0"/>
    <n v="0"/>
    <x v="16"/>
    <x v="3"/>
    <x v="1"/>
    <n v="98"/>
    <n v="103.88"/>
    <n v="882"/>
    <n v="934.92"/>
    <x v="26"/>
    <x v="8"/>
    <x v="0"/>
  </r>
  <r>
    <d v="2021-09-10T00:00:00"/>
    <x v="42"/>
    <n v="2"/>
    <x v="2"/>
    <x v="0"/>
    <n v="0"/>
    <x v="42"/>
    <x v="4"/>
    <x v="3"/>
    <n v="18"/>
    <n v="24.66"/>
    <n v="36"/>
    <n v="49.32"/>
    <x v="26"/>
    <x v="8"/>
    <x v="0"/>
  </r>
  <r>
    <d v="2021-09-11T00:00:00"/>
    <x v="16"/>
    <n v="6"/>
    <x v="0"/>
    <x v="0"/>
    <n v="0"/>
    <x v="16"/>
    <x v="3"/>
    <x v="1"/>
    <n v="98"/>
    <n v="103.88"/>
    <n v="588"/>
    <n v="623.28"/>
    <x v="5"/>
    <x v="8"/>
    <x v="0"/>
  </r>
  <r>
    <d v="2021-09-13T00:00:00"/>
    <x v="41"/>
    <n v="7"/>
    <x v="2"/>
    <x v="1"/>
    <n v="0"/>
    <x v="41"/>
    <x v="1"/>
    <x v="0"/>
    <n v="138"/>
    <n v="173.88"/>
    <n v="966"/>
    <n v="1217.1599999999999"/>
    <x v="22"/>
    <x v="8"/>
    <x v="0"/>
  </r>
  <r>
    <d v="2021-09-15T00:00:00"/>
    <x v="10"/>
    <n v="6"/>
    <x v="2"/>
    <x v="0"/>
    <n v="0"/>
    <x v="10"/>
    <x v="1"/>
    <x v="0"/>
    <n v="120"/>
    <n v="162"/>
    <n v="720"/>
    <n v="972"/>
    <x v="17"/>
    <x v="8"/>
    <x v="0"/>
  </r>
  <r>
    <d v="2021-09-15T00:00:00"/>
    <x v="10"/>
    <n v="14"/>
    <x v="2"/>
    <x v="0"/>
    <n v="0"/>
    <x v="10"/>
    <x v="1"/>
    <x v="0"/>
    <n v="120"/>
    <n v="162"/>
    <n v="1680"/>
    <n v="2268"/>
    <x v="17"/>
    <x v="8"/>
    <x v="0"/>
  </r>
  <r>
    <d v="2021-09-21T00:00:00"/>
    <x v="14"/>
    <n v="7"/>
    <x v="0"/>
    <x v="1"/>
    <n v="0"/>
    <x v="14"/>
    <x v="0"/>
    <x v="2"/>
    <n v="61"/>
    <n v="76.25"/>
    <n v="427"/>
    <n v="533.75"/>
    <x v="10"/>
    <x v="8"/>
    <x v="0"/>
  </r>
  <r>
    <d v="2021-09-22T00:00:00"/>
    <x v="17"/>
    <n v="2"/>
    <x v="1"/>
    <x v="1"/>
    <n v="0"/>
    <x v="17"/>
    <x v="1"/>
    <x v="1"/>
    <n v="90"/>
    <n v="115.2"/>
    <n v="180"/>
    <n v="230.4"/>
    <x v="18"/>
    <x v="8"/>
    <x v="0"/>
  </r>
  <r>
    <d v="2021-09-22T00:00:00"/>
    <x v="29"/>
    <n v="4"/>
    <x v="2"/>
    <x v="1"/>
    <n v="0"/>
    <x v="29"/>
    <x v="3"/>
    <x v="1"/>
    <n v="105"/>
    <n v="142.80000000000001"/>
    <n v="420"/>
    <n v="571.20000000000005"/>
    <x v="18"/>
    <x v="8"/>
    <x v="0"/>
  </r>
  <r>
    <d v="2021-09-23T00:00:00"/>
    <x v="30"/>
    <n v="12"/>
    <x v="2"/>
    <x v="1"/>
    <n v="0"/>
    <x v="30"/>
    <x v="2"/>
    <x v="3"/>
    <n v="37"/>
    <n v="49.21"/>
    <n v="444"/>
    <n v="590.52"/>
    <x v="19"/>
    <x v="8"/>
    <x v="0"/>
  </r>
  <r>
    <d v="2021-09-23T00:00:00"/>
    <x v="32"/>
    <n v="7"/>
    <x v="1"/>
    <x v="0"/>
    <n v="0"/>
    <x v="32"/>
    <x v="0"/>
    <x v="0"/>
    <n v="126"/>
    <n v="162.54"/>
    <n v="882"/>
    <n v="1137.78"/>
    <x v="19"/>
    <x v="8"/>
    <x v="0"/>
  </r>
  <r>
    <d v="2021-09-27T00:00:00"/>
    <x v="13"/>
    <n v="1"/>
    <x v="2"/>
    <x v="1"/>
    <n v="0"/>
    <x v="13"/>
    <x v="4"/>
    <x v="2"/>
    <n v="55"/>
    <n v="58.3"/>
    <n v="55"/>
    <n v="58.3"/>
    <x v="13"/>
    <x v="8"/>
    <x v="0"/>
  </r>
  <r>
    <d v="2021-09-30T00:00:00"/>
    <x v="9"/>
    <n v="9"/>
    <x v="1"/>
    <x v="0"/>
    <n v="0"/>
    <x v="9"/>
    <x v="2"/>
    <x v="1"/>
    <n v="112"/>
    <n v="146.72"/>
    <n v="1008"/>
    <n v="1320.48"/>
    <x v="24"/>
    <x v="8"/>
    <x v="0"/>
  </r>
  <r>
    <d v="2021-09-30T00:00:00"/>
    <x v="15"/>
    <n v="5"/>
    <x v="1"/>
    <x v="0"/>
    <n v="0"/>
    <x v="15"/>
    <x v="3"/>
    <x v="1"/>
    <n v="75"/>
    <n v="85.5"/>
    <n v="375"/>
    <n v="427.5"/>
    <x v="24"/>
    <x v="8"/>
    <x v="0"/>
  </r>
  <r>
    <d v="2021-10-01T00:00:00"/>
    <x v="28"/>
    <n v="14"/>
    <x v="1"/>
    <x v="1"/>
    <n v="0"/>
    <x v="28"/>
    <x v="4"/>
    <x v="0"/>
    <n v="148"/>
    <n v="201.28"/>
    <n v="2072"/>
    <n v="2817.92"/>
    <x v="0"/>
    <x v="9"/>
    <x v="0"/>
  </r>
  <r>
    <d v="2021-10-02T00:00:00"/>
    <x v="9"/>
    <n v="15"/>
    <x v="2"/>
    <x v="0"/>
    <n v="0"/>
    <x v="9"/>
    <x v="2"/>
    <x v="1"/>
    <n v="112"/>
    <n v="146.72"/>
    <n v="1680"/>
    <n v="2200.8000000000002"/>
    <x v="1"/>
    <x v="9"/>
    <x v="0"/>
  </r>
  <r>
    <d v="2021-10-03T00:00:00"/>
    <x v="40"/>
    <n v="9"/>
    <x v="2"/>
    <x v="0"/>
    <n v="0"/>
    <x v="40"/>
    <x v="2"/>
    <x v="0"/>
    <n v="150"/>
    <n v="210"/>
    <n v="1350"/>
    <n v="1890"/>
    <x v="2"/>
    <x v="9"/>
    <x v="0"/>
  </r>
  <r>
    <d v="2021-10-06T00:00:00"/>
    <x v="4"/>
    <n v="1"/>
    <x v="2"/>
    <x v="0"/>
    <n v="0"/>
    <x v="4"/>
    <x v="4"/>
    <x v="3"/>
    <n v="5"/>
    <n v="6.7"/>
    <n v="5"/>
    <n v="6.7"/>
    <x v="16"/>
    <x v="9"/>
    <x v="0"/>
  </r>
  <r>
    <d v="2021-10-06T00:00:00"/>
    <x v="43"/>
    <n v="12"/>
    <x v="1"/>
    <x v="0"/>
    <n v="0"/>
    <x v="43"/>
    <x v="4"/>
    <x v="1"/>
    <n v="90"/>
    <n v="96.3"/>
    <n v="1080"/>
    <n v="1155.5999999999999"/>
    <x v="16"/>
    <x v="9"/>
    <x v="0"/>
  </r>
  <r>
    <d v="2021-10-07T00:00:00"/>
    <x v="42"/>
    <n v="6"/>
    <x v="2"/>
    <x v="1"/>
    <n v="0"/>
    <x v="42"/>
    <x v="4"/>
    <x v="3"/>
    <n v="18"/>
    <n v="24.66"/>
    <n v="108"/>
    <n v="147.96"/>
    <x v="20"/>
    <x v="9"/>
    <x v="0"/>
  </r>
  <r>
    <d v="2021-10-09T00:00:00"/>
    <x v="1"/>
    <n v="5"/>
    <x v="2"/>
    <x v="1"/>
    <n v="0"/>
    <x v="1"/>
    <x v="1"/>
    <x v="1"/>
    <n v="72"/>
    <n v="79.92"/>
    <n v="360"/>
    <n v="399.6"/>
    <x v="4"/>
    <x v="9"/>
    <x v="0"/>
  </r>
  <r>
    <d v="2021-10-09T00:00:00"/>
    <x v="18"/>
    <n v="11"/>
    <x v="1"/>
    <x v="1"/>
    <n v="0"/>
    <x v="18"/>
    <x v="4"/>
    <x v="1"/>
    <n v="89"/>
    <n v="117.48"/>
    <n v="979"/>
    <n v="1292.28"/>
    <x v="4"/>
    <x v="9"/>
    <x v="0"/>
  </r>
  <r>
    <d v="2021-10-10T00:00:00"/>
    <x v="4"/>
    <n v="14"/>
    <x v="2"/>
    <x v="1"/>
    <n v="0"/>
    <x v="4"/>
    <x v="4"/>
    <x v="3"/>
    <n v="5"/>
    <n v="6.7"/>
    <n v="70"/>
    <n v="93.8"/>
    <x v="26"/>
    <x v="9"/>
    <x v="0"/>
  </r>
  <r>
    <d v="2021-10-11T00:00:00"/>
    <x v="31"/>
    <n v="15"/>
    <x v="2"/>
    <x v="1"/>
    <n v="0"/>
    <x v="31"/>
    <x v="2"/>
    <x v="2"/>
    <n v="44"/>
    <n v="48.4"/>
    <n v="660"/>
    <n v="726"/>
    <x v="5"/>
    <x v="9"/>
    <x v="0"/>
  </r>
  <r>
    <d v="2021-10-12T00:00:00"/>
    <x v="26"/>
    <n v="8"/>
    <x v="1"/>
    <x v="0"/>
    <n v="0"/>
    <x v="26"/>
    <x v="4"/>
    <x v="2"/>
    <n v="48"/>
    <n v="57.120000000000005"/>
    <n v="384"/>
    <n v="456.96000000000004"/>
    <x v="6"/>
    <x v="9"/>
    <x v="0"/>
  </r>
  <r>
    <d v="2021-10-17T00:00:00"/>
    <x v="16"/>
    <n v="13"/>
    <x v="2"/>
    <x v="0"/>
    <n v="0"/>
    <x v="16"/>
    <x v="3"/>
    <x v="1"/>
    <n v="98"/>
    <n v="103.88"/>
    <n v="1274"/>
    <n v="1350.44"/>
    <x v="30"/>
    <x v="9"/>
    <x v="0"/>
  </r>
  <r>
    <d v="2021-10-18T00:00:00"/>
    <x v="7"/>
    <n v="6"/>
    <x v="1"/>
    <x v="1"/>
    <n v="0"/>
    <x v="7"/>
    <x v="0"/>
    <x v="3"/>
    <n v="7"/>
    <n v="8.33"/>
    <n v="42"/>
    <n v="49.980000000000004"/>
    <x v="7"/>
    <x v="9"/>
    <x v="0"/>
  </r>
  <r>
    <d v="2021-10-18T00:00:00"/>
    <x v="32"/>
    <n v="13"/>
    <x v="1"/>
    <x v="1"/>
    <n v="0"/>
    <x v="32"/>
    <x v="0"/>
    <x v="0"/>
    <n v="126"/>
    <n v="162.54"/>
    <n v="1638"/>
    <n v="2113.02"/>
    <x v="7"/>
    <x v="9"/>
    <x v="0"/>
  </r>
  <r>
    <d v="2021-10-22T00:00:00"/>
    <x v="31"/>
    <n v="7"/>
    <x v="2"/>
    <x v="1"/>
    <n v="0"/>
    <x v="31"/>
    <x v="2"/>
    <x v="2"/>
    <n v="44"/>
    <n v="48.4"/>
    <n v="308"/>
    <n v="338.8"/>
    <x v="18"/>
    <x v="9"/>
    <x v="0"/>
  </r>
  <r>
    <d v="2021-10-22T00:00:00"/>
    <x v="0"/>
    <n v="13"/>
    <x v="1"/>
    <x v="1"/>
    <n v="0"/>
    <x v="0"/>
    <x v="0"/>
    <x v="0"/>
    <n v="144"/>
    <n v="156.96"/>
    <n v="1872"/>
    <n v="2040.48"/>
    <x v="18"/>
    <x v="9"/>
    <x v="0"/>
  </r>
  <r>
    <d v="2021-10-22T00:00:00"/>
    <x v="37"/>
    <n v="1"/>
    <x v="2"/>
    <x v="1"/>
    <n v="0"/>
    <x v="37"/>
    <x v="3"/>
    <x v="3"/>
    <n v="6"/>
    <n v="7.8599999999999994"/>
    <n v="6"/>
    <n v="7.8599999999999994"/>
    <x v="18"/>
    <x v="9"/>
    <x v="0"/>
  </r>
  <r>
    <d v="2021-10-24T00:00:00"/>
    <x v="31"/>
    <n v="3"/>
    <x v="0"/>
    <x v="1"/>
    <n v="0"/>
    <x v="31"/>
    <x v="2"/>
    <x v="2"/>
    <n v="44"/>
    <n v="48.4"/>
    <n v="132"/>
    <n v="145.19999999999999"/>
    <x v="27"/>
    <x v="9"/>
    <x v="0"/>
  </r>
  <r>
    <d v="2021-10-25T00:00:00"/>
    <x v="11"/>
    <n v="9"/>
    <x v="1"/>
    <x v="1"/>
    <n v="0"/>
    <x v="11"/>
    <x v="1"/>
    <x v="1"/>
    <n v="76"/>
    <n v="82.08"/>
    <n v="684"/>
    <n v="738.72"/>
    <x v="11"/>
    <x v="9"/>
    <x v="0"/>
  </r>
  <r>
    <d v="2021-10-26T00:00:00"/>
    <x v="3"/>
    <n v="6"/>
    <x v="0"/>
    <x v="1"/>
    <n v="0"/>
    <x v="3"/>
    <x v="3"/>
    <x v="2"/>
    <n v="44"/>
    <n v="48.84"/>
    <n v="264"/>
    <n v="293.04000000000002"/>
    <x v="12"/>
    <x v="9"/>
    <x v="0"/>
  </r>
  <r>
    <d v="2021-10-28T00:00:00"/>
    <x v="25"/>
    <n v="1"/>
    <x v="2"/>
    <x v="1"/>
    <n v="0"/>
    <x v="25"/>
    <x v="3"/>
    <x v="1"/>
    <n v="83"/>
    <n v="94.62"/>
    <n v="83"/>
    <n v="94.62"/>
    <x v="14"/>
    <x v="9"/>
    <x v="0"/>
  </r>
  <r>
    <d v="2021-10-29T00:00:00"/>
    <x v="1"/>
    <n v="14"/>
    <x v="1"/>
    <x v="0"/>
    <n v="0"/>
    <x v="1"/>
    <x v="1"/>
    <x v="1"/>
    <n v="72"/>
    <n v="79.92"/>
    <n v="1008"/>
    <n v="1118.8800000000001"/>
    <x v="28"/>
    <x v="9"/>
    <x v="0"/>
  </r>
  <r>
    <d v="2021-10-31T00:00:00"/>
    <x v="32"/>
    <n v="6"/>
    <x v="1"/>
    <x v="1"/>
    <n v="0"/>
    <x v="32"/>
    <x v="0"/>
    <x v="0"/>
    <n v="126"/>
    <n v="162.54"/>
    <n v="756"/>
    <n v="975.24"/>
    <x v="25"/>
    <x v="9"/>
    <x v="0"/>
  </r>
  <r>
    <d v="2021-11-03T00:00:00"/>
    <x v="2"/>
    <n v="12"/>
    <x v="2"/>
    <x v="1"/>
    <n v="0"/>
    <x v="2"/>
    <x v="2"/>
    <x v="1"/>
    <n v="112"/>
    <n v="122.08"/>
    <n v="1344"/>
    <n v="1464.96"/>
    <x v="2"/>
    <x v="10"/>
    <x v="0"/>
  </r>
  <r>
    <d v="2021-11-06T00:00:00"/>
    <x v="43"/>
    <n v="10"/>
    <x v="2"/>
    <x v="0"/>
    <n v="0"/>
    <x v="43"/>
    <x v="4"/>
    <x v="1"/>
    <n v="90"/>
    <n v="96.3"/>
    <n v="900"/>
    <n v="963"/>
    <x v="16"/>
    <x v="10"/>
    <x v="0"/>
  </r>
  <r>
    <d v="2021-11-08T00:00:00"/>
    <x v="36"/>
    <n v="15"/>
    <x v="2"/>
    <x v="0"/>
    <n v="0"/>
    <x v="36"/>
    <x v="3"/>
    <x v="2"/>
    <n v="43"/>
    <n v="47.730000000000004"/>
    <n v="645"/>
    <n v="715.95"/>
    <x v="21"/>
    <x v="10"/>
    <x v="0"/>
  </r>
  <r>
    <d v="2021-11-10T00:00:00"/>
    <x v="10"/>
    <n v="6"/>
    <x v="1"/>
    <x v="1"/>
    <n v="0"/>
    <x v="10"/>
    <x v="1"/>
    <x v="0"/>
    <n v="120"/>
    <n v="162"/>
    <n v="720"/>
    <n v="972"/>
    <x v="26"/>
    <x v="10"/>
    <x v="0"/>
  </r>
  <r>
    <d v="2021-11-11T00:00:00"/>
    <x v="17"/>
    <n v="12"/>
    <x v="0"/>
    <x v="0"/>
    <n v="0"/>
    <x v="17"/>
    <x v="1"/>
    <x v="1"/>
    <n v="90"/>
    <n v="115.2"/>
    <n v="1080"/>
    <n v="1382.4"/>
    <x v="5"/>
    <x v="10"/>
    <x v="0"/>
  </r>
  <r>
    <d v="2021-11-12T00:00:00"/>
    <x v="20"/>
    <n v="3"/>
    <x v="1"/>
    <x v="1"/>
    <n v="0"/>
    <x v="20"/>
    <x v="2"/>
    <x v="0"/>
    <n v="148"/>
    <n v="164.28"/>
    <n v="444"/>
    <n v="492.84000000000003"/>
    <x v="6"/>
    <x v="10"/>
    <x v="0"/>
  </r>
  <r>
    <d v="2021-11-20T00:00:00"/>
    <x v="13"/>
    <n v="14"/>
    <x v="1"/>
    <x v="0"/>
    <n v="0"/>
    <x v="13"/>
    <x v="4"/>
    <x v="2"/>
    <n v="55"/>
    <n v="58.3"/>
    <n v="770"/>
    <n v="816.19999999999993"/>
    <x v="9"/>
    <x v="10"/>
    <x v="0"/>
  </r>
  <r>
    <d v="2021-11-20T00:00:00"/>
    <x v="25"/>
    <n v="11"/>
    <x v="1"/>
    <x v="1"/>
    <n v="0"/>
    <x v="25"/>
    <x v="3"/>
    <x v="1"/>
    <n v="83"/>
    <n v="94.62"/>
    <n v="913"/>
    <n v="1040.8200000000002"/>
    <x v="9"/>
    <x v="10"/>
    <x v="0"/>
  </r>
  <r>
    <d v="2021-11-21T00:00:00"/>
    <x v="9"/>
    <n v="1"/>
    <x v="0"/>
    <x v="0"/>
    <n v="0"/>
    <x v="9"/>
    <x v="2"/>
    <x v="1"/>
    <n v="112"/>
    <n v="146.72"/>
    <n v="112"/>
    <n v="146.72"/>
    <x v="10"/>
    <x v="10"/>
    <x v="0"/>
  </r>
  <r>
    <d v="2021-11-21T00:00:00"/>
    <x v="15"/>
    <n v="1"/>
    <x v="1"/>
    <x v="1"/>
    <n v="0"/>
    <x v="15"/>
    <x v="3"/>
    <x v="1"/>
    <n v="75"/>
    <n v="85.5"/>
    <n v="75"/>
    <n v="85.5"/>
    <x v="10"/>
    <x v="10"/>
    <x v="0"/>
  </r>
  <r>
    <d v="2021-11-27T00:00:00"/>
    <x v="35"/>
    <n v="8"/>
    <x v="1"/>
    <x v="0"/>
    <n v="0"/>
    <x v="35"/>
    <x v="2"/>
    <x v="1"/>
    <n v="73"/>
    <n v="94.17"/>
    <n v="584"/>
    <n v="753.36"/>
    <x v="13"/>
    <x v="10"/>
    <x v="0"/>
  </r>
  <r>
    <d v="2021-11-28T00:00:00"/>
    <x v="17"/>
    <n v="2"/>
    <x v="2"/>
    <x v="1"/>
    <n v="0"/>
    <x v="17"/>
    <x v="1"/>
    <x v="1"/>
    <n v="90"/>
    <n v="115.2"/>
    <n v="180"/>
    <n v="230.4"/>
    <x v="14"/>
    <x v="10"/>
    <x v="0"/>
  </r>
  <r>
    <d v="2021-11-30T00:00:00"/>
    <x v="34"/>
    <n v="15"/>
    <x v="2"/>
    <x v="0"/>
    <n v="0"/>
    <x v="34"/>
    <x v="1"/>
    <x v="3"/>
    <n v="37"/>
    <n v="42.55"/>
    <n v="555"/>
    <n v="638.25"/>
    <x v="24"/>
    <x v="10"/>
    <x v="0"/>
  </r>
  <r>
    <d v="2021-12-02T00:00:00"/>
    <x v="21"/>
    <n v="10"/>
    <x v="2"/>
    <x v="1"/>
    <n v="0"/>
    <x v="21"/>
    <x v="2"/>
    <x v="3"/>
    <n v="13"/>
    <n v="16.64"/>
    <n v="130"/>
    <n v="166.4"/>
    <x v="1"/>
    <x v="11"/>
    <x v="0"/>
  </r>
  <r>
    <d v="2021-12-03T00:00:00"/>
    <x v="13"/>
    <n v="2"/>
    <x v="1"/>
    <x v="1"/>
    <n v="0"/>
    <x v="13"/>
    <x v="4"/>
    <x v="2"/>
    <n v="55"/>
    <n v="58.3"/>
    <n v="110"/>
    <n v="116.6"/>
    <x v="2"/>
    <x v="11"/>
    <x v="0"/>
  </r>
  <r>
    <d v="2021-12-03T00:00:00"/>
    <x v="40"/>
    <n v="8"/>
    <x v="1"/>
    <x v="0"/>
    <n v="0"/>
    <x v="40"/>
    <x v="2"/>
    <x v="0"/>
    <n v="150"/>
    <n v="210"/>
    <n v="1200"/>
    <n v="1680"/>
    <x v="2"/>
    <x v="11"/>
    <x v="0"/>
  </r>
  <r>
    <d v="2021-12-05T00:00:00"/>
    <x v="3"/>
    <n v="15"/>
    <x v="2"/>
    <x v="1"/>
    <n v="0"/>
    <x v="3"/>
    <x v="3"/>
    <x v="2"/>
    <n v="44"/>
    <n v="48.84"/>
    <n v="660"/>
    <n v="732.6"/>
    <x v="15"/>
    <x v="11"/>
    <x v="0"/>
  </r>
  <r>
    <d v="2021-12-05T00:00:00"/>
    <x v="20"/>
    <n v="1"/>
    <x v="2"/>
    <x v="0"/>
    <n v="0"/>
    <x v="20"/>
    <x v="2"/>
    <x v="0"/>
    <n v="148"/>
    <n v="164.28"/>
    <n v="148"/>
    <n v="164.28"/>
    <x v="15"/>
    <x v="11"/>
    <x v="0"/>
  </r>
  <r>
    <d v="2021-12-07T00:00:00"/>
    <x v="2"/>
    <n v="8"/>
    <x v="2"/>
    <x v="0"/>
    <n v="0"/>
    <x v="2"/>
    <x v="2"/>
    <x v="1"/>
    <n v="112"/>
    <n v="122.08"/>
    <n v="896"/>
    <n v="976.64"/>
    <x v="20"/>
    <x v="11"/>
    <x v="0"/>
  </r>
  <r>
    <d v="2021-12-08T00:00:00"/>
    <x v="11"/>
    <n v="14"/>
    <x v="2"/>
    <x v="0"/>
    <n v="0"/>
    <x v="11"/>
    <x v="1"/>
    <x v="1"/>
    <n v="76"/>
    <n v="82.08"/>
    <n v="1064"/>
    <n v="1149.1199999999999"/>
    <x v="21"/>
    <x v="11"/>
    <x v="0"/>
  </r>
  <r>
    <d v="2021-12-14T00:00:00"/>
    <x v="10"/>
    <n v="4"/>
    <x v="2"/>
    <x v="0"/>
    <n v="0"/>
    <x v="10"/>
    <x v="1"/>
    <x v="0"/>
    <n v="120"/>
    <n v="162"/>
    <n v="480"/>
    <n v="648"/>
    <x v="29"/>
    <x v="11"/>
    <x v="0"/>
  </r>
  <r>
    <d v="2021-12-18T00:00:00"/>
    <x v="6"/>
    <n v="2"/>
    <x v="2"/>
    <x v="1"/>
    <n v="0"/>
    <x v="6"/>
    <x v="3"/>
    <x v="1"/>
    <n v="71"/>
    <n v="80.94"/>
    <n v="142"/>
    <n v="161.88"/>
    <x v="7"/>
    <x v="11"/>
    <x v="0"/>
  </r>
  <r>
    <d v="2021-12-18T00:00:00"/>
    <x v="22"/>
    <n v="8"/>
    <x v="1"/>
    <x v="1"/>
    <n v="0"/>
    <x v="22"/>
    <x v="0"/>
    <x v="0"/>
    <n v="121"/>
    <n v="141.57"/>
    <n v="968"/>
    <n v="1132.56"/>
    <x v="7"/>
    <x v="11"/>
    <x v="0"/>
  </r>
  <r>
    <d v="2021-12-19T00:00:00"/>
    <x v="12"/>
    <n v="12"/>
    <x v="2"/>
    <x v="0"/>
    <n v="0"/>
    <x v="12"/>
    <x v="0"/>
    <x v="0"/>
    <n v="141"/>
    <n v="149.46"/>
    <n v="1692"/>
    <n v="1793.52"/>
    <x v="8"/>
    <x v="11"/>
    <x v="0"/>
  </r>
  <r>
    <d v="2021-12-19T00:00:00"/>
    <x v="19"/>
    <n v="3"/>
    <x v="0"/>
    <x v="0"/>
    <n v="0"/>
    <x v="19"/>
    <x v="4"/>
    <x v="2"/>
    <n v="47"/>
    <n v="53.11"/>
    <n v="141"/>
    <n v="159.32999999999998"/>
    <x v="8"/>
    <x v="11"/>
    <x v="0"/>
  </r>
  <r>
    <d v="2021-12-19T00:00:00"/>
    <x v="31"/>
    <n v="10"/>
    <x v="1"/>
    <x v="0"/>
    <n v="0"/>
    <x v="31"/>
    <x v="2"/>
    <x v="2"/>
    <n v="44"/>
    <n v="48.4"/>
    <n v="440"/>
    <n v="484"/>
    <x v="8"/>
    <x v="11"/>
    <x v="0"/>
  </r>
  <r>
    <d v="2021-12-20T00:00:00"/>
    <x v="35"/>
    <n v="14"/>
    <x v="2"/>
    <x v="0"/>
    <n v="0"/>
    <x v="35"/>
    <x v="2"/>
    <x v="1"/>
    <n v="73"/>
    <n v="94.17"/>
    <n v="1022"/>
    <n v="1318.38"/>
    <x v="9"/>
    <x v="11"/>
    <x v="0"/>
  </r>
  <r>
    <d v="2021-12-21T00:00:00"/>
    <x v="42"/>
    <n v="10"/>
    <x v="1"/>
    <x v="1"/>
    <n v="0"/>
    <x v="42"/>
    <x v="4"/>
    <x v="3"/>
    <n v="18"/>
    <n v="24.66"/>
    <n v="180"/>
    <n v="246.6"/>
    <x v="10"/>
    <x v="11"/>
    <x v="0"/>
  </r>
  <r>
    <d v="2021-12-24T00:00:00"/>
    <x v="10"/>
    <n v="8"/>
    <x v="0"/>
    <x v="1"/>
    <n v="0"/>
    <x v="10"/>
    <x v="1"/>
    <x v="0"/>
    <n v="120"/>
    <n v="162"/>
    <n v="960"/>
    <n v="1296"/>
    <x v="27"/>
    <x v="11"/>
    <x v="0"/>
  </r>
  <r>
    <d v="2021-12-24T00:00:00"/>
    <x v="43"/>
    <n v="8"/>
    <x v="0"/>
    <x v="0"/>
    <n v="0"/>
    <x v="43"/>
    <x v="4"/>
    <x v="1"/>
    <n v="90"/>
    <n v="96.3"/>
    <n v="720"/>
    <n v="770.4"/>
    <x v="27"/>
    <x v="11"/>
    <x v="0"/>
  </r>
  <r>
    <d v="2021-12-26T00:00:00"/>
    <x v="41"/>
    <n v="14"/>
    <x v="1"/>
    <x v="1"/>
    <n v="0"/>
    <x v="41"/>
    <x v="1"/>
    <x v="0"/>
    <n v="138"/>
    <n v="173.88"/>
    <n v="1932"/>
    <n v="2434.3199999999997"/>
    <x v="12"/>
    <x v="11"/>
    <x v="0"/>
  </r>
  <r>
    <d v="2021-12-27T00:00:00"/>
    <x v="19"/>
    <n v="14"/>
    <x v="2"/>
    <x v="1"/>
    <n v="0"/>
    <x v="19"/>
    <x v="4"/>
    <x v="2"/>
    <n v="47"/>
    <n v="53.11"/>
    <n v="658"/>
    <n v="743.54"/>
    <x v="13"/>
    <x v="11"/>
    <x v="0"/>
  </r>
  <r>
    <d v="2021-12-28T00:00:00"/>
    <x v="19"/>
    <n v="6"/>
    <x v="2"/>
    <x v="1"/>
    <n v="0"/>
    <x v="19"/>
    <x v="4"/>
    <x v="2"/>
    <n v="47"/>
    <n v="53.11"/>
    <n v="282"/>
    <n v="318.65999999999997"/>
    <x v="14"/>
    <x v="11"/>
    <x v="0"/>
  </r>
  <r>
    <d v="2021-12-30T00:00:00"/>
    <x v="20"/>
    <n v="13"/>
    <x v="1"/>
    <x v="0"/>
    <n v="0"/>
    <x v="20"/>
    <x v="2"/>
    <x v="0"/>
    <n v="148"/>
    <n v="164.28"/>
    <n v="1924"/>
    <n v="2135.64"/>
    <x v="24"/>
    <x v="11"/>
    <x v="0"/>
  </r>
  <r>
    <d v="2022-01-01T00:00:00"/>
    <x v="22"/>
    <n v="1"/>
    <x v="0"/>
    <x v="1"/>
    <n v="0"/>
    <x v="22"/>
    <x v="0"/>
    <x v="0"/>
    <n v="121"/>
    <n v="141.57"/>
    <n v="121"/>
    <n v="141.57"/>
    <x v="0"/>
    <x v="0"/>
    <x v="1"/>
  </r>
  <r>
    <d v="2022-01-02T00:00:00"/>
    <x v="20"/>
    <n v="7"/>
    <x v="2"/>
    <x v="1"/>
    <n v="0"/>
    <x v="20"/>
    <x v="2"/>
    <x v="0"/>
    <n v="148"/>
    <n v="164.28"/>
    <n v="1036"/>
    <n v="1149.96"/>
    <x v="1"/>
    <x v="0"/>
    <x v="1"/>
  </r>
  <r>
    <d v="2022-01-02T00:00:00"/>
    <x v="27"/>
    <n v="2"/>
    <x v="1"/>
    <x v="1"/>
    <n v="0"/>
    <x v="27"/>
    <x v="2"/>
    <x v="3"/>
    <n v="12"/>
    <n v="15.719999999999999"/>
    <n v="24"/>
    <n v="31.439999999999998"/>
    <x v="1"/>
    <x v="0"/>
    <x v="1"/>
  </r>
  <r>
    <d v="2022-01-02T00:00:00"/>
    <x v="38"/>
    <n v="1"/>
    <x v="2"/>
    <x v="1"/>
    <n v="0"/>
    <x v="38"/>
    <x v="4"/>
    <x v="1"/>
    <n v="95"/>
    <n v="119.7"/>
    <n v="95"/>
    <n v="119.7"/>
    <x v="1"/>
    <x v="0"/>
    <x v="1"/>
  </r>
  <r>
    <d v="2022-01-03T00:00:00"/>
    <x v="23"/>
    <n v="9"/>
    <x v="2"/>
    <x v="1"/>
    <n v="0"/>
    <x v="23"/>
    <x v="1"/>
    <x v="1"/>
    <n v="67"/>
    <n v="83.08"/>
    <n v="603"/>
    <n v="747.72"/>
    <x v="2"/>
    <x v="0"/>
    <x v="1"/>
  </r>
  <r>
    <d v="2022-01-04T00:00:00"/>
    <x v="35"/>
    <n v="8"/>
    <x v="2"/>
    <x v="0"/>
    <n v="0"/>
    <x v="35"/>
    <x v="2"/>
    <x v="1"/>
    <n v="73"/>
    <n v="94.17"/>
    <n v="584"/>
    <n v="753.36"/>
    <x v="3"/>
    <x v="0"/>
    <x v="1"/>
  </r>
  <r>
    <d v="2022-01-04T00:00:00"/>
    <x v="19"/>
    <n v="1"/>
    <x v="1"/>
    <x v="0"/>
    <n v="0"/>
    <x v="19"/>
    <x v="4"/>
    <x v="2"/>
    <n v="47"/>
    <n v="53.11"/>
    <n v="47"/>
    <n v="53.11"/>
    <x v="3"/>
    <x v="0"/>
    <x v="1"/>
  </r>
  <r>
    <d v="2022-01-09T00:00:00"/>
    <x v="18"/>
    <n v="12"/>
    <x v="2"/>
    <x v="0"/>
    <n v="0"/>
    <x v="18"/>
    <x v="4"/>
    <x v="1"/>
    <n v="89"/>
    <n v="117.48"/>
    <n v="1068"/>
    <n v="1409.76"/>
    <x v="4"/>
    <x v="0"/>
    <x v="1"/>
  </r>
  <r>
    <d v="2022-01-10T00:00:00"/>
    <x v="13"/>
    <n v="14"/>
    <x v="1"/>
    <x v="0"/>
    <n v="0"/>
    <x v="13"/>
    <x v="4"/>
    <x v="2"/>
    <n v="55"/>
    <n v="58.3"/>
    <n v="770"/>
    <n v="816.19999999999993"/>
    <x v="26"/>
    <x v="0"/>
    <x v="1"/>
  </r>
  <r>
    <d v="2022-01-11T00:00:00"/>
    <x v="18"/>
    <n v="2"/>
    <x v="2"/>
    <x v="0"/>
    <n v="0"/>
    <x v="18"/>
    <x v="4"/>
    <x v="1"/>
    <n v="89"/>
    <n v="117.48"/>
    <n v="178"/>
    <n v="234.96"/>
    <x v="5"/>
    <x v="0"/>
    <x v="1"/>
  </r>
  <r>
    <d v="2022-01-13T00:00:00"/>
    <x v="40"/>
    <n v="6"/>
    <x v="1"/>
    <x v="0"/>
    <n v="0"/>
    <x v="40"/>
    <x v="2"/>
    <x v="0"/>
    <n v="150"/>
    <n v="210"/>
    <n v="900"/>
    <n v="1260"/>
    <x v="22"/>
    <x v="0"/>
    <x v="1"/>
  </r>
  <r>
    <d v="2022-01-14T00:00:00"/>
    <x v="31"/>
    <n v="14"/>
    <x v="2"/>
    <x v="0"/>
    <n v="0"/>
    <x v="31"/>
    <x v="2"/>
    <x v="2"/>
    <n v="44"/>
    <n v="48.4"/>
    <n v="616"/>
    <n v="677.6"/>
    <x v="29"/>
    <x v="0"/>
    <x v="1"/>
  </r>
  <r>
    <d v="2022-01-15T00:00:00"/>
    <x v="22"/>
    <n v="10"/>
    <x v="2"/>
    <x v="1"/>
    <n v="0"/>
    <x v="22"/>
    <x v="0"/>
    <x v="0"/>
    <n v="121"/>
    <n v="141.57"/>
    <n v="1210"/>
    <n v="1415.6999999999998"/>
    <x v="17"/>
    <x v="0"/>
    <x v="1"/>
  </r>
  <r>
    <d v="2022-01-16T00:00:00"/>
    <x v="9"/>
    <n v="11"/>
    <x v="1"/>
    <x v="1"/>
    <n v="0"/>
    <x v="9"/>
    <x v="2"/>
    <x v="1"/>
    <n v="112"/>
    <n v="146.72"/>
    <n v="1232"/>
    <n v="1613.92"/>
    <x v="23"/>
    <x v="0"/>
    <x v="1"/>
  </r>
  <r>
    <d v="2022-01-17T00:00:00"/>
    <x v="17"/>
    <n v="4"/>
    <x v="1"/>
    <x v="0"/>
    <n v="0"/>
    <x v="17"/>
    <x v="1"/>
    <x v="1"/>
    <n v="90"/>
    <n v="115.2"/>
    <n v="360"/>
    <n v="460.8"/>
    <x v="30"/>
    <x v="0"/>
    <x v="1"/>
  </r>
  <r>
    <d v="2022-01-18T00:00:00"/>
    <x v="25"/>
    <n v="9"/>
    <x v="0"/>
    <x v="1"/>
    <n v="0"/>
    <x v="25"/>
    <x v="3"/>
    <x v="1"/>
    <n v="83"/>
    <n v="94.62"/>
    <n v="747"/>
    <n v="851.58"/>
    <x v="7"/>
    <x v="0"/>
    <x v="1"/>
  </r>
  <r>
    <d v="2022-01-20T00:00:00"/>
    <x v="32"/>
    <n v="2"/>
    <x v="2"/>
    <x v="1"/>
    <n v="0"/>
    <x v="32"/>
    <x v="0"/>
    <x v="0"/>
    <n v="126"/>
    <n v="162.54"/>
    <n v="252"/>
    <n v="325.08"/>
    <x v="9"/>
    <x v="0"/>
    <x v="1"/>
  </r>
  <r>
    <d v="2022-01-20T00:00:00"/>
    <x v="9"/>
    <n v="7"/>
    <x v="1"/>
    <x v="0"/>
    <n v="0"/>
    <x v="9"/>
    <x v="2"/>
    <x v="1"/>
    <n v="112"/>
    <n v="146.72"/>
    <n v="784"/>
    <n v="1027.04"/>
    <x v="9"/>
    <x v="0"/>
    <x v="1"/>
  </r>
  <r>
    <d v="2022-01-22T00:00:00"/>
    <x v="16"/>
    <n v="6"/>
    <x v="1"/>
    <x v="1"/>
    <n v="0"/>
    <x v="16"/>
    <x v="3"/>
    <x v="1"/>
    <n v="98"/>
    <n v="103.88"/>
    <n v="588"/>
    <n v="623.28"/>
    <x v="18"/>
    <x v="0"/>
    <x v="1"/>
  </r>
  <r>
    <d v="2022-01-23T00:00:00"/>
    <x v="29"/>
    <n v="5"/>
    <x v="0"/>
    <x v="1"/>
    <n v="0"/>
    <x v="29"/>
    <x v="3"/>
    <x v="1"/>
    <n v="105"/>
    <n v="142.80000000000001"/>
    <n v="525"/>
    <n v="714"/>
    <x v="19"/>
    <x v="0"/>
    <x v="1"/>
  </r>
  <r>
    <d v="2022-01-23T00:00:00"/>
    <x v="10"/>
    <n v="8"/>
    <x v="2"/>
    <x v="0"/>
    <n v="0"/>
    <x v="10"/>
    <x v="1"/>
    <x v="0"/>
    <n v="120"/>
    <n v="162"/>
    <n v="960"/>
    <n v="1296"/>
    <x v="19"/>
    <x v="0"/>
    <x v="1"/>
  </r>
  <r>
    <d v="2022-01-24T00:00:00"/>
    <x v="28"/>
    <n v="15"/>
    <x v="1"/>
    <x v="0"/>
    <n v="0"/>
    <x v="28"/>
    <x v="4"/>
    <x v="0"/>
    <n v="148"/>
    <n v="201.28"/>
    <n v="2220"/>
    <n v="3019.2"/>
    <x v="27"/>
    <x v="0"/>
    <x v="1"/>
  </r>
  <r>
    <d v="2022-01-25T00:00:00"/>
    <x v="39"/>
    <n v="14"/>
    <x v="2"/>
    <x v="1"/>
    <n v="0"/>
    <x v="39"/>
    <x v="2"/>
    <x v="0"/>
    <n v="134"/>
    <n v="156.78"/>
    <n v="1876"/>
    <n v="2194.92"/>
    <x v="11"/>
    <x v="0"/>
    <x v="1"/>
  </r>
  <r>
    <d v="2022-01-28T00:00:00"/>
    <x v="21"/>
    <n v="11"/>
    <x v="2"/>
    <x v="0"/>
    <n v="0"/>
    <x v="21"/>
    <x v="2"/>
    <x v="3"/>
    <n v="13"/>
    <n v="16.64"/>
    <n v="143"/>
    <n v="183.04000000000002"/>
    <x v="14"/>
    <x v="0"/>
    <x v="1"/>
  </r>
  <r>
    <d v="2022-01-31T00:00:00"/>
    <x v="12"/>
    <n v="6"/>
    <x v="1"/>
    <x v="1"/>
    <n v="0"/>
    <x v="12"/>
    <x v="0"/>
    <x v="0"/>
    <n v="141"/>
    <n v="149.46"/>
    <n v="846"/>
    <n v="896.76"/>
    <x v="25"/>
    <x v="0"/>
    <x v="1"/>
  </r>
  <r>
    <d v="2022-01-31T00:00:00"/>
    <x v="41"/>
    <n v="9"/>
    <x v="2"/>
    <x v="1"/>
    <n v="0"/>
    <x v="41"/>
    <x v="1"/>
    <x v="0"/>
    <n v="138"/>
    <n v="173.88"/>
    <n v="1242"/>
    <n v="1564.92"/>
    <x v="25"/>
    <x v="0"/>
    <x v="1"/>
  </r>
  <r>
    <d v="2022-02-01T00:00:00"/>
    <x v="24"/>
    <n v="9"/>
    <x v="2"/>
    <x v="1"/>
    <n v="0"/>
    <x v="24"/>
    <x v="3"/>
    <x v="0"/>
    <n v="133"/>
    <n v="155.61000000000001"/>
    <n v="1197"/>
    <n v="1400.4900000000002"/>
    <x v="0"/>
    <x v="1"/>
    <x v="1"/>
  </r>
  <r>
    <d v="2022-02-03T00:00:00"/>
    <x v="9"/>
    <n v="8"/>
    <x v="2"/>
    <x v="0"/>
    <n v="0"/>
    <x v="9"/>
    <x v="2"/>
    <x v="1"/>
    <n v="112"/>
    <n v="146.72"/>
    <n v="896"/>
    <n v="1173.76"/>
    <x v="2"/>
    <x v="1"/>
    <x v="1"/>
  </r>
  <r>
    <d v="2022-02-05T00:00:00"/>
    <x v="30"/>
    <n v="6"/>
    <x v="2"/>
    <x v="1"/>
    <n v="0"/>
    <x v="30"/>
    <x v="2"/>
    <x v="3"/>
    <n v="37"/>
    <n v="49.21"/>
    <n v="222"/>
    <n v="295.26"/>
    <x v="15"/>
    <x v="1"/>
    <x v="1"/>
  </r>
  <r>
    <d v="2022-02-06T00:00:00"/>
    <x v="29"/>
    <n v="6"/>
    <x v="2"/>
    <x v="1"/>
    <n v="0"/>
    <x v="29"/>
    <x v="3"/>
    <x v="1"/>
    <n v="105"/>
    <n v="142.80000000000001"/>
    <n v="630"/>
    <n v="856.80000000000007"/>
    <x v="16"/>
    <x v="1"/>
    <x v="1"/>
  </r>
  <r>
    <d v="2022-02-08T00:00:00"/>
    <x v="24"/>
    <n v="11"/>
    <x v="1"/>
    <x v="1"/>
    <n v="0"/>
    <x v="24"/>
    <x v="3"/>
    <x v="0"/>
    <n v="133"/>
    <n v="155.61000000000001"/>
    <n v="1463"/>
    <n v="1711.71"/>
    <x v="21"/>
    <x v="1"/>
    <x v="1"/>
  </r>
  <r>
    <d v="2022-02-08T00:00:00"/>
    <x v="3"/>
    <n v="3"/>
    <x v="1"/>
    <x v="1"/>
    <n v="0"/>
    <x v="3"/>
    <x v="3"/>
    <x v="2"/>
    <n v="44"/>
    <n v="48.84"/>
    <n v="132"/>
    <n v="146.52000000000001"/>
    <x v="21"/>
    <x v="1"/>
    <x v="1"/>
  </r>
  <r>
    <d v="2022-02-09T00:00:00"/>
    <x v="18"/>
    <n v="14"/>
    <x v="1"/>
    <x v="0"/>
    <n v="0"/>
    <x v="18"/>
    <x v="4"/>
    <x v="1"/>
    <n v="89"/>
    <n v="117.48"/>
    <n v="1246"/>
    <n v="1644.72"/>
    <x v="4"/>
    <x v="1"/>
    <x v="1"/>
  </r>
  <r>
    <d v="2022-02-12T00:00:00"/>
    <x v="20"/>
    <n v="13"/>
    <x v="2"/>
    <x v="1"/>
    <n v="0"/>
    <x v="20"/>
    <x v="2"/>
    <x v="0"/>
    <n v="148"/>
    <n v="164.28"/>
    <n v="1924"/>
    <n v="2135.64"/>
    <x v="6"/>
    <x v="1"/>
    <x v="1"/>
  </r>
  <r>
    <d v="2022-02-14T00:00:00"/>
    <x v="42"/>
    <n v="8"/>
    <x v="1"/>
    <x v="1"/>
    <n v="0"/>
    <x v="42"/>
    <x v="4"/>
    <x v="3"/>
    <n v="18"/>
    <n v="24.66"/>
    <n v="144"/>
    <n v="197.28"/>
    <x v="29"/>
    <x v="1"/>
    <x v="1"/>
  </r>
  <r>
    <d v="2022-02-14T00:00:00"/>
    <x v="33"/>
    <n v="3"/>
    <x v="2"/>
    <x v="1"/>
    <n v="0"/>
    <x v="33"/>
    <x v="4"/>
    <x v="3"/>
    <n v="37"/>
    <n v="41.81"/>
    <n v="111"/>
    <n v="125.43"/>
    <x v="29"/>
    <x v="1"/>
    <x v="1"/>
  </r>
  <r>
    <d v="2022-02-16T00:00:00"/>
    <x v="18"/>
    <n v="1"/>
    <x v="1"/>
    <x v="1"/>
    <n v="0"/>
    <x v="18"/>
    <x v="4"/>
    <x v="1"/>
    <n v="89"/>
    <n v="117.48"/>
    <n v="89"/>
    <n v="117.48"/>
    <x v="23"/>
    <x v="1"/>
    <x v="1"/>
  </r>
  <r>
    <d v="2022-02-19T00:00:00"/>
    <x v="29"/>
    <n v="13"/>
    <x v="1"/>
    <x v="1"/>
    <n v="0"/>
    <x v="29"/>
    <x v="3"/>
    <x v="1"/>
    <n v="105"/>
    <n v="142.80000000000001"/>
    <n v="1365"/>
    <n v="1856.4"/>
    <x v="8"/>
    <x v="1"/>
    <x v="1"/>
  </r>
  <r>
    <d v="2022-02-20T00:00:00"/>
    <x v="35"/>
    <n v="6"/>
    <x v="2"/>
    <x v="1"/>
    <n v="0"/>
    <x v="35"/>
    <x v="2"/>
    <x v="1"/>
    <n v="73"/>
    <n v="94.17"/>
    <n v="438"/>
    <n v="565.02"/>
    <x v="9"/>
    <x v="1"/>
    <x v="1"/>
  </r>
  <r>
    <d v="2022-02-23T00:00:00"/>
    <x v="2"/>
    <n v="6"/>
    <x v="1"/>
    <x v="0"/>
    <n v="0"/>
    <x v="2"/>
    <x v="2"/>
    <x v="1"/>
    <n v="112"/>
    <n v="122.08"/>
    <n v="672"/>
    <n v="732.48"/>
    <x v="19"/>
    <x v="1"/>
    <x v="1"/>
  </r>
  <r>
    <d v="2022-02-23T00:00:00"/>
    <x v="21"/>
    <n v="15"/>
    <x v="1"/>
    <x v="1"/>
    <n v="0"/>
    <x v="21"/>
    <x v="2"/>
    <x v="3"/>
    <n v="13"/>
    <n v="16.64"/>
    <n v="195"/>
    <n v="249.60000000000002"/>
    <x v="19"/>
    <x v="1"/>
    <x v="1"/>
  </r>
  <r>
    <d v="2022-02-23T00:00:00"/>
    <x v="43"/>
    <n v="8"/>
    <x v="2"/>
    <x v="0"/>
    <n v="0"/>
    <x v="43"/>
    <x v="4"/>
    <x v="1"/>
    <n v="90"/>
    <n v="96.3"/>
    <n v="720"/>
    <n v="770.4"/>
    <x v="19"/>
    <x v="1"/>
    <x v="1"/>
  </r>
  <r>
    <d v="2022-02-27T00:00:00"/>
    <x v="35"/>
    <n v="7"/>
    <x v="2"/>
    <x v="1"/>
    <n v="0"/>
    <x v="35"/>
    <x v="2"/>
    <x v="1"/>
    <n v="73"/>
    <n v="94.17"/>
    <n v="511"/>
    <n v="659.19"/>
    <x v="13"/>
    <x v="1"/>
    <x v="1"/>
  </r>
  <r>
    <d v="2022-02-27T00:00:00"/>
    <x v="24"/>
    <n v="15"/>
    <x v="2"/>
    <x v="0"/>
    <n v="0"/>
    <x v="24"/>
    <x v="3"/>
    <x v="0"/>
    <n v="133"/>
    <n v="155.61000000000001"/>
    <n v="1995"/>
    <n v="2334.15"/>
    <x v="13"/>
    <x v="1"/>
    <x v="1"/>
  </r>
  <r>
    <d v="2022-02-28T00:00:00"/>
    <x v="8"/>
    <n v="15"/>
    <x v="2"/>
    <x v="1"/>
    <n v="0"/>
    <x v="8"/>
    <x v="1"/>
    <x v="1"/>
    <n v="67"/>
    <n v="85.76"/>
    <n v="1005"/>
    <n v="1286.4000000000001"/>
    <x v="14"/>
    <x v="1"/>
    <x v="1"/>
  </r>
  <r>
    <d v="2022-03-04T00:00:00"/>
    <x v="42"/>
    <n v="13"/>
    <x v="0"/>
    <x v="0"/>
    <n v="0"/>
    <x v="42"/>
    <x v="4"/>
    <x v="3"/>
    <n v="18"/>
    <n v="24.66"/>
    <n v="234"/>
    <n v="320.58"/>
    <x v="3"/>
    <x v="2"/>
    <x v="1"/>
  </r>
  <r>
    <d v="2022-03-06T00:00:00"/>
    <x v="3"/>
    <n v="2"/>
    <x v="2"/>
    <x v="1"/>
    <n v="0"/>
    <x v="3"/>
    <x v="3"/>
    <x v="2"/>
    <n v="44"/>
    <n v="48.84"/>
    <n v="88"/>
    <n v="97.68"/>
    <x v="16"/>
    <x v="2"/>
    <x v="1"/>
  </r>
  <r>
    <d v="2022-03-07T00:00:00"/>
    <x v="6"/>
    <n v="1"/>
    <x v="2"/>
    <x v="1"/>
    <n v="0"/>
    <x v="6"/>
    <x v="3"/>
    <x v="1"/>
    <n v="71"/>
    <n v="80.94"/>
    <n v="71"/>
    <n v="80.94"/>
    <x v="20"/>
    <x v="2"/>
    <x v="1"/>
  </r>
  <r>
    <d v="2022-03-08T00:00:00"/>
    <x v="11"/>
    <n v="6"/>
    <x v="2"/>
    <x v="0"/>
    <n v="0"/>
    <x v="11"/>
    <x v="1"/>
    <x v="1"/>
    <n v="76"/>
    <n v="82.08"/>
    <n v="456"/>
    <n v="492.48"/>
    <x v="21"/>
    <x v="2"/>
    <x v="1"/>
  </r>
  <r>
    <d v="2022-03-09T00:00:00"/>
    <x v="28"/>
    <n v="3"/>
    <x v="2"/>
    <x v="0"/>
    <n v="0"/>
    <x v="28"/>
    <x v="4"/>
    <x v="0"/>
    <n v="148"/>
    <n v="201.28"/>
    <n v="444"/>
    <n v="603.84"/>
    <x v="4"/>
    <x v="2"/>
    <x v="1"/>
  </r>
  <r>
    <d v="2022-03-09T00:00:00"/>
    <x v="3"/>
    <n v="11"/>
    <x v="1"/>
    <x v="1"/>
    <n v="0"/>
    <x v="3"/>
    <x v="3"/>
    <x v="2"/>
    <n v="44"/>
    <n v="48.84"/>
    <n v="484"/>
    <n v="537.24"/>
    <x v="4"/>
    <x v="2"/>
    <x v="1"/>
  </r>
  <r>
    <d v="2022-03-10T00:00:00"/>
    <x v="38"/>
    <n v="12"/>
    <x v="0"/>
    <x v="0"/>
    <n v="0"/>
    <x v="38"/>
    <x v="4"/>
    <x v="1"/>
    <n v="95"/>
    <n v="119.7"/>
    <n v="1140"/>
    <n v="1436.4"/>
    <x v="26"/>
    <x v="2"/>
    <x v="1"/>
  </r>
  <r>
    <d v="2022-03-14T00:00:00"/>
    <x v="21"/>
    <n v="2"/>
    <x v="2"/>
    <x v="1"/>
    <n v="0"/>
    <x v="21"/>
    <x v="2"/>
    <x v="3"/>
    <n v="13"/>
    <n v="16.64"/>
    <n v="26"/>
    <n v="33.28"/>
    <x v="29"/>
    <x v="2"/>
    <x v="1"/>
  </r>
  <r>
    <d v="2022-03-14T00:00:00"/>
    <x v="42"/>
    <n v="13"/>
    <x v="2"/>
    <x v="0"/>
    <n v="0"/>
    <x v="42"/>
    <x v="4"/>
    <x v="3"/>
    <n v="18"/>
    <n v="24.66"/>
    <n v="234"/>
    <n v="320.58"/>
    <x v="29"/>
    <x v="2"/>
    <x v="1"/>
  </r>
  <r>
    <d v="2022-03-18T00:00:00"/>
    <x v="40"/>
    <n v="2"/>
    <x v="1"/>
    <x v="1"/>
    <n v="0"/>
    <x v="40"/>
    <x v="2"/>
    <x v="0"/>
    <n v="150"/>
    <n v="210"/>
    <n v="300"/>
    <n v="420"/>
    <x v="7"/>
    <x v="2"/>
    <x v="1"/>
  </r>
  <r>
    <d v="2022-03-18T00:00:00"/>
    <x v="26"/>
    <n v="10"/>
    <x v="2"/>
    <x v="1"/>
    <n v="0"/>
    <x v="26"/>
    <x v="4"/>
    <x v="2"/>
    <n v="48"/>
    <n v="57.120000000000005"/>
    <n v="480"/>
    <n v="571.20000000000005"/>
    <x v="7"/>
    <x v="2"/>
    <x v="1"/>
  </r>
  <r>
    <d v="2022-03-19T00:00:00"/>
    <x v="41"/>
    <n v="6"/>
    <x v="0"/>
    <x v="1"/>
    <n v="0"/>
    <x v="41"/>
    <x v="1"/>
    <x v="0"/>
    <n v="138"/>
    <n v="173.88"/>
    <n v="828"/>
    <n v="1043.28"/>
    <x v="8"/>
    <x v="2"/>
    <x v="1"/>
  </r>
  <r>
    <d v="2022-03-23T00:00:00"/>
    <x v="18"/>
    <n v="9"/>
    <x v="2"/>
    <x v="1"/>
    <n v="0"/>
    <x v="18"/>
    <x v="4"/>
    <x v="1"/>
    <n v="89"/>
    <n v="117.48"/>
    <n v="801"/>
    <n v="1057.32"/>
    <x v="19"/>
    <x v="2"/>
    <x v="1"/>
  </r>
  <r>
    <d v="2022-03-25T00:00:00"/>
    <x v="16"/>
    <n v="2"/>
    <x v="0"/>
    <x v="0"/>
    <n v="0"/>
    <x v="16"/>
    <x v="3"/>
    <x v="1"/>
    <n v="98"/>
    <n v="103.88"/>
    <n v="196"/>
    <n v="207.76"/>
    <x v="11"/>
    <x v="2"/>
    <x v="1"/>
  </r>
  <r>
    <d v="2022-03-25T00:00:00"/>
    <x v="28"/>
    <n v="11"/>
    <x v="2"/>
    <x v="0"/>
    <n v="0"/>
    <x v="28"/>
    <x v="4"/>
    <x v="0"/>
    <n v="148"/>
    <n v="201.28"/>
    <n v="1628"/>
    <n v="2214.08"/>
    <x v="11"/>
    <x v="2"/>
    <x v="1"/>
  </r>
  <r>
    <d v="2022-03-29T00:00:00"/>
    <x v="18"/>
    <n v="12"/>
    <x v="1"/>
    <x v="0"/>
    <n v="0"/>
    <x v="18"/>
    <x v="4"/>
    <x v="1"/>
    <n v="89"/>
    <n v="117.48"/>
    <n v="1068"/>
    <n v="1409.76"/>
    <x v="28"/>
    <x v="2"/>
    <x v="1"/>
  </r>
  <r>
    <d v="2022-03-30T00:00:00"/>
    <x v="16"/>
    <n v="13"/>
    <x v="1"/>
    <x v="1"/>
    <n v="0"/>
    <x v="16"/>
    <x v="3"/>
    <x v="1"/>
    <n v="98"/>
    <n v="103.88"/>
    <n v="1274"/>
    <n v="1350.44"/>
    <x v="24"/>
    <x v="2"/>
    <x v="1"/>
  </r>
  <r>
    <d v="2022-04-01T00:00:00"/>
    <x v="29"/>
    <n v="2"/>
    <x v="1"/>
    <x v="1"/>
    <n v="0"/>
    <x v="29"/>
    <x v="3"/>
    <x v="1"/>
    <n v="105"/>
    <n v="142.80000000000001"/>
    <n v="210"/>
    <n v="285.60000000000002"/>
    <x v="0"/>
    <x v="3"/>
    <x v="1"/>
  </r>
  <r>
    <d v="2022-04-02T00:00:00"/>
    <x v="29"/>
    <n v="3"/>
    <x v="2"/>
    <x v="1"/>
    <n v="0"/>
    <x v="29"/>
    <x v="3"/>
    <x v="1"/>
    <n v="105"/>
    <n v="142.80000000000001"/>
    <n v="315"/>
    <n v="428.40000000000003"/>
    <x v="1"/>
    <x v="3"/>
    <x v="1"/>
  </r>
  <r>
    <d v="2022-04-06T00:00:00"/>
    <x v="17"/>
    <n v="2"/>
    <x v="0"/>
    <x v="1"/>
    <n v="0"/>
    <x v="17"/>
    <x v="1"/>
    <x v="1"/>
    <n v="90"/>
    <n v="115.2"/>
    <n v="180"/>
    <n v="230.4"/>
    <x v="16"/>
    <x v="3"/>
    <x v="1"/>
  </r>
  <r>
    <d v="2022-04-07T00:00:00"/>
    <x v="42"/>
    <n v="7"/>
    <x v="2"/>
    <x v="0"/>
    <n v="0"/>
    <x v="42"/>
    <x v="4"/>
    <x v="3"/>
    <n v="18"/>
    <n v="24.66"/>
    <n v="126"/>
    <n v="172.62"/>
    <x v="20"/>
    <x v="3"/>
    <x v="1"/>
  </r>
  <r>
    <d v="2022-04-09T00:00:00"/>
    <x v="34"/>
    <n v="12"/>
    <x v="0"/>
    <x v="1"/>
    <n v="0"/>
    <x v="34"/>
    <x v="1"/>
    <x v="3"/>
    <n v="37"/>
    <n v="42.55"/>
    <n v="444"/>
    <n v="510.59999999999997"/>
    <x v="4"/>
    <x v="3"/>
    <x v="1"/>
  </r>
  <r>
    <d v="2022-04-09T00:00:00"/>
    <x v="29"/>
    <n v="9"/>
    <x v="1"/>
    <x v="0"/>
    <n v="0"/>
    <x v="29"/>
    <x v="3"/>
    <x v="1"/>
    <n v="105"/>
    <n v="142.80000000000001"/>
    <n v="945"/>
    <n v="1285.2"/>
    <x v="4"/>
    <x v="3"/>
    <x v="1"/>
  </r>
  <r>
    <d v="2022-04-13T00:00:00"/>
    <x v="21"/>
    <n v="14"/>
    <x v="0"/>
    <x v="0"/>
    <n v="0"/>
    <x v="21"/>
    <x v="2"/>
    <x v="3"/>
    <n v="13"/>
    <n v="16.64"/>
    <n v="182"/>
    <n v="232.96"/>
    <x v="22"/>
    <x v="3"/>
    <x v="1"/>
  </r>
  <r>
    <d v="2022-04-18T00:00:00"/>
    <x v="41"/>
    <n v="9"/>
    <x v="2"/>
    <x v="1"/>
    <n v="0"/>
    <x v="41"/>
    <x v="1"/>
    <x v="0"/>
    <n v="138"/>
    <n v="173.88"/>
    <n v="1242"/>
    <n v="1564.92"/>
    <x v="7"/>
    <x v="3"/>
    <x v="1"/>
  </r>
  <r>
    <d v="2022-04-20T00:00:00"/>
    <x v="30"/>
    <n v="2"/>
    <x v="0"/>
    <x v="0"/>
    <n v="0"/>
    <x v="30"/>
    <x v="2"/>
    <x v="3"/>
    <n v="37"/>
    <n v="49.21"/>
    <n v="74"/>
    <n v="98.42"/>
    <x v="9"/>
    <x v="3"/>
    <x v="1"/>
  </r>
  <r>
    <d v="2022-04-20T00:00:00"/>
    <x v="35"/>
    <n v="4"/>
    <x v="2"/>
    <x v="0"/>
    <n v="0"/>
    <x v="35"/>
    <x v="2"/>
    <x v="1"/>
    <n v="73"/>
    <n v="94.17"/>
    <n v="292"/>
    <n v="376.68"/>
    <x v="9"/>
    <x v="3"/>
    <x v="1"/>
  </r>
  <r>
    <d v="2022-04-21T00:00:00"/>
    <x v="28"/>
    <n v="2"/>
    <x v="2"/>
    <x v="1"/>
    <n v="0"/>
    <x v="28"/>
    <x v="4"/>
    <x v="0"/>
    <n v="148"/>
    <n v="201.28"/>
    <n v="296"/>
    <n v="402.56"/>
    <x v="10"/>
    <x v="3"/>
    <x v="1"/>
  </r>
  <r>
    <d v="2022-04-21T00:00:00"/>
    <x v="42"/>
    <n v="14"/>
    <x v="1"/>
    <x v="0"/>
    <n v="0"/>
    <x v="42"/>
    <x v="4"/>
    <x v="3"/>
    <n v="18"/>
    <n v="24.66"/>
    <n v="252"/>
    <n v="345.24"/>
    <x v="10"/>
    <x v="3"/>
    <x v="1"/>
  </r>
  <r>
    <d v="2022-04-23T00:00:00"/>
    <x v="11"/>
    <n v="15"/>
    <x v="1"/>
    <x v="0"/>
    <n v="0"/>
    <x v="11"/>
    <x v="1"/>
    <x v="1"/>
    <n v="76"/>
    <n v="82.08"/>
    <n v="1140"/>
    <n v="1231.2"/>
    <x v="19"/>
    <x v="3"/>
    <x v="1"/>
  </r>
  <r>
    <d v="2022-04-24T00:00:00"/>
    <x v="13"/>
    <n v="4"/>
    <x v="2"/>
    <x v="0"/>
    <n v="0"/>
    <x v="13"/>
    <x v="4"/>
    <x v="2"/>
    <n v="55"/>
    <n v="58.3"/>
    <n v="220"/>
    <n v="233.2"/>
    <x v="27"/>
    <x v="3"/>
    <x v="1"/>
  </r>
  <r>
    <d v="2022-04-25T00:00:00"/>
    <x v="3"/>
    <n v="9"/>
    <x v="2"/>
    <x v="1"/>
    <n v="0"/>
    <x v="3"/>
    <x v="3"/>
    <x v="2"/>
    <n v="44"/>
    <n v="48.84"/>
    <n v="396"/>
    <n v="439.56000000000006"/>
    <x v="11"/>
    <x v="3"/>
    <x v="1"/>
  </r>
  <r>
    <d v="2022-04-25T00:00:00"/>
    <x v="6"/>
    <n v="8"/>
    <x v="1"/>
    <x v="0"/>
    <n v="0"/>
    <x v="6"/>
    <x v="3"/>
    <x v="1"/>
    <n v="71"/>
    <n v="80.94"/>
    <n v="568"/>
    <n v="647.52"/>
    <x v="11"/>
    <x v="3"/>
    <x v="1"/>
  </r>
  <r>
    <d v="2022-04-26T00:00:00"/>
    <x v="26"/>
    <n v="2"/>
    <x v="2"/>
    <x v="1"/>
    <n v="0"/>
    <x v="26"/>
    <x v="4"/>
    <x v="2"/>
    <n v="48"/>
    <n v="57.120000000000005"/>
    <n v="96"/>
    <n v="114.24000000000001"/>
    <x v="12"/>
    <x v="3"/>
    <x v="1"/>
  </r>
  <r>
    <d v="2022-04-28T00:00:00"/>
    <x v="9"/>
    <n v="14"/>
    <x v="2"/>
    <x v="1"/>
    <n v="0"/>
    <x v="9"/>
    <x v="2"/>
    <x v="1"/>
    <n v="112"/>
    <n v="146.72"/>
    <n v="1568"/>
    <n v="2054.08"/>
    <x v="14"/>
    <x v="3"/>
    <x v="1"/>
  </r>
  <r>
    <d v="2022-04-30T00:00:00"/>
    <x v="21"/>
    <n v="13"/>
    <x v="1"/>
    <x v="0"/>
    <n v="0"/>
    <x v="21"/>
    <x v="2"/>
    <x v="3"/>
    <n v="13"/>
    <n v="16.64"/>
    <n v="169"/>
    <n v="216.32"/>
    <x v="24"/>
    <x v="3"/>
    <x v="1"/>
  </r>
  <r>
    <d v="2022-04-30T00:00:00"/>
    <x v="26"/>
    <n v="8"/>
    <x v="2"/>
    <x v="0"/>
    <n v="0"/>
    <x v="26"/>
    <x v="4"/>
    <x v="2"/>
    <n v="48"/>
    <n v="57.120000000000005"/>
    <n v="384"/>
    <n v="456.96000000000004"/>
    <x v="24"/>
    <x v="3"/>
    <x v="1"/>
  </r>
  <r>
    <d v="2022-05-01T00:00:00"/>
    <x v="13"/>
    <n v="9"/>
    <x v="0"/>
    <x v="0"/>
    <n v="0"/>
    <x v="13"/>
    <x v="4"/>
    <x v="2"/>
    <n v="55"/>
    <n v="58.3"/>
    <n v="495"/>
    <n v="524.69999999999993"/>
    <x v="0"/>
    <x v="4"/>
    <x v="1"/>
  </r>
  <r>
    <d v="2022-05-01T00:00:00"/>
    <x v="38"/>
    <n v="6"/>
    <x v="1"/>
    <x v="0"/>
    <n v="0"/>
    <x v="38"/>
    <x v="4"/>
    <x v="1"/>
    <n v="95"/>
    <n v="119.7"/>
    <n v="570"/>
    <n v="718.2"/>
    <x v="0"/>
    <x v="4"/>
    <x v="1"/>
  </r>
  <r>
    <d v="2022-05-02T00:00:00"/>
    <x v="2"/>
    <n v="4"/>
    <x v="1"/>
    <x v="1"/>
    <n v="0"/>
    <x v="2"/>
    <x v="2"/>
    <x v="1"/>
    <n v="112"/>
    <n v="122.08"/>
    <n v="448"/>
    <n v="488.32"/>
    <x v="1"/>
    <x v="4"/>
    <x v="1"/>
  </r>
  <r>
    <d v="2022-05-04T00:00:00"/>
    <x v="14"/>
    <n v="10"/>
    <x v="2"/>
    <x v="0"/>
    <n v="0"/>
    <x v="14"/>
    <x v="0"/>
    <x v="2"/>
    <n v="61"/>
    <n v="76.25"/>
    <n v="610"/>
    <n v="762.5"/>
    <x v="3"/>
    <x v="4"/>
    <x v="1"/>
  </r>
  <r>
    <d v="2022-05-06T00:00:00"/>
    <x v="13"/>
    <n v="7"/>
    <x v="2"/>
    <x v="0"/>
    <n v="0"/>
    <x v="13"/>
    <x v="4"/>
    <x v="2"/>
    <n v="55"/>
    <n v="58.3"/>
    <n v="385"/>
    <n v="408.09999999999997"/>
    <x v="16"/>
    <x v="4"/>
    <x v="1"/>
  </r>
  <r>
    <d v="2022-05-07T00:00:00"/>
    <x v="27"/>
    <n v="4"/>
    <x v="1"/>
    <x v="1"/>
    <n v="0"/>
    <x v="27"/>
    <x v="2"/>
    <x v="3"/>
    <n v="12"/>
    <n v="15.719999999999999"/>
    <n v="48"/>
    <n v="62.879999999999995"/>
    <x v="20"/>
    <x v="4"/>
    <x v="1"/>
  </r>
  <r>
    <d v="2022-05-07T00:00:00"/>
    <x v="26"/>
    <n v="1"/>
    <x v="1"/>
    <x v="0"/>
    <n v="0"/>
    <x v="26"/>
    <x v="4"/>
    <x v="2"/>
    <n v="48"/>
    <n v="57.120000000000005"/>
    <n v="48"/>
    <n v="57.120000000000005"/>
    <x v="20"/>
    <x v="4"/>
    <x v="1"/>
  </r>
  <r>
    <d v="2022-05-08T00:00:00"/>
    <x v="22"/>
    <n v="7"/>
    <x v="1"/>
    <x v="0"/>
    <n v="0"/>
    <x v="22"/>
    <x v="0"/>
    <x v="0"/>
    <n v="121"/>
    <n v="141.57"/>
    <n v="847"/>
    <n v="990.99"/>
    <x v="21"/>
    <x v="4"/>
    <x v="1"/>
  </r>
  <r>
    <d v="2022-05-09T00:00:00"/>
    <x v="39"/>
    <n v="12"/>
    <x v="0"/>
    <x v="1"/>
    <n v="0"/>
    <x v="39"/>
    <x v="2"/>
    <x v="0"/>
    <n v="134"/>
    <n v="156.78"/>
    <n v="1608"/>
    <n v="1881.3600000000001"/>
    <x v="4"/>
    <x v="4"/>
    <x v="1"/>
  </r>
  <r>
    <d v="2022-05-10T00:00:00"/>
    <x v="37"/>
    <n v="6"/>
    <x v="2"/>
    <x v="0"/>
    <n v="0"/>
    <x v="37"/>
    <x v="3"/>
    <x v="3"/>
    <n v="6"/>
    <n v="7.8599999999999994"/>
    <n v="36"/>
    <n v="47.16"/>
    <x v="26"/>
    <x v="4"/>
    <x v="1"/>
  </r>
  <r>
    <d v="2022-05-12T00:00:00"/>
    <x v="31"/>
    <n v="7"/>
    <x v="1"/>
    <x v="1"/>
    <n v="0"/>
    <x v="31"/>
    <x v="2"/>
    <x v="2"/>
    <n v="44"/>
    <n v="48.4"/>
    <n v="308"/>
    <n v="338.8"/>
    <x v="6"/>
    <x v="4"/>
    <x v="1"/>
  </r>
  <r>
    <d v="2022-05-13T00:00:00"/>
    <x v="35"/>
    <n v="5"/>
    <x v="2"/>
    <x v="0"/>
    <n v="0"/>
    <x v="35"/>
    <x v="2"/>
    <x v="1"/>
    <n v="73"/>
    <n v="94.17"/>
    <n v="365"/>
    <n v="470.85"/>
    <x v="22"/>
    <x v="4"/>
    <x v="1"/>
  </r>
  <r>
    <d v="2022-05-14T00:00:00"/>
    <x v="25"/>
    <n v="14"/>
    <x v="2"/>
    <x v="1"/>
    <n v="0"/>
    <x v="25"/>
    <x v="3"/>
    <x v="1"/>
    <n v="83"/>
    <n v="94.62"/>
    <n v="1162"/>
    <n v="1324.68"/>
    <x v="29"/>
    <x v="4"/>
    <x v="1"/>
  </r>
  <r>
    <d v="2022-05-15T00:00:00"/>
    <x v="14"/>
    <n v="5"/>
    <x v="1"/>
    <x v="0"/>
    <n v="0"/>
    <x v="14"/>
    <x v="0"/>
    <x v="2"/>
    <n v="61"/>
    <n v="76.25"/>
    <n v="305"/>
    <n v="381.25"/>
    <x v="17"/>
    <x v="4"/>
    <x v="1"/>
  </r>
  <r>
    <d v="2022-05-16T00:00:00"/>
    <x v="20"/>
    <n v="13"/>
    <x v="2"/>
    <x v="1"/>
    <n v="0"/>
    <x v="20"/>
    <x v="2"/>
    <x v="0"/>
    <n v="148"/>
    <n v="164.28"/>
    <n v="1924"/>
    <n v="2135.64"/>
    <x v="23"/>
    <x v="4"/>
    <x v="1"/>
  </r>
  <r>
    <d v="2022-05-16T00:00:00"/>
    <x v="5"/>
    <n v="13"/>
    <x v="1"/>
    <x v="0"/>
    <n v="0"/>
    <x v="5"/>
    <x v="4"/>
    <x v="1"/>
    <n v="93"/>
    <n v="104.16"/>
    <n v="1209"/>
    <n v="1354.08"/>
    <x v="23"/>
    <x v="4"/>
    <x v="1"/>
  </r>
  <r>
    <d v="2022-05-17T00:00:00"/>
    <x v="26"/>
    <n v="8"/>
    <x v="2"/>
    <x v="1"/>
    <n v="0"/>
    <x v="26"/>
    <x v="4"/>
    <x v="2"/>
    <n v="48"/>
    <n v="57.120000000000005"/>
    <n v="384"/>
    <n v="456.96000000000004"/>
    <x v="30"/>
    <x v="4"/>
    <x v="1"/>
  </r>
  <r>
    <d v="2022-05-18T00:00:00"/>
    <x v="26"/>
    <n v="4"/>
    <x v="0"/>
    <x v="0"/>
    <n v="0"/>
    <x v="26"/>
    <x v="4"/>
    <x v="2"/>
    <n v="48"/>
    <n v="57.120000000000005"/>
    <n v="192"/>
    <n v="228.48000000000002"/>
    <x v="7"/>
    <x v="4"/>
    <x v="1"/>
  </r>
  <r>
    <d v="2022-05-18T00:00:00"/>
    <x v="1"/>
    <n v="8"/>
    <x v="0"/>
    <x v="0"/>
    <n v="0"/>
    <x v="1"/>
    <x v="1"/>
    <x v="1"/>
    <n v="72"/>
    <n v="79.92"/>
    <n v="576"/>
    <n v="639.36"/>
    <x v="7"/>
    <x v="4"/>
    <x v="1"/>
  </r>
  <r>
    <d v="2022-05-20T00:00:00"/>
    <x v="11"/>
    <n v="15"/>
    <x v="1"/>
    <x v="1"/>
    <n v="0"/>
    <x v="11"/>
    <x v="1"/>
    <x v="1"/>
    <n v="76"/>
    <n v="82.08"/>
    <n v="1140"/>
    <n v="1231.2"/>
    <x v="9"/>
    <x v="4"/>
    <x v="1"/>
  </r>
  <r>
    <d v="2022-05-22T00:00:00"/>
    <x v="27"/>
    <n v="12"/>
    <x v="2"/>
    <x v="0"/>
    <n v="0"/>
    <x v="27"/>
    <x v="2"/>
    <x v="3"/>
    <n v="12"/>
    <n v="15.719999999999999"/>
    <n v="144"/>
    <n v="188.64"/>
    <x v="18"/>
    <x v="4"/>
    <x v="1"/>
  </r>
  <r>
    <d v="2022-05-25T00:00:00"/>
    <x v="29"/>
    <n v="7"/>
    <x v="1"/>
    <x v="0"/>
    <n v="0"/>
    <x v="29"/>
    <x v="3"/>
    <x v="1"/>
    <n v="105"/>
    <n v="142.80000000000001"/>
    <n v="735"/>
    <n v="999.60000000000014"/>
    <x v="11"/>
    <x v="4"/>
    <x v="1"/>
  </r>
  <r>
    <d v="2022-05-26T00:00:00"/>
    <x v="33"/>
    <n v="2"/>
    <x v="2"/>
    <x v="0"/>
    <n v="0"/>
    <x v="33"/>
    <x v="4"/>
    <x v="3"/>
    <n v="37"/>
    <n v="41.81"/>
    <n v="74"/>
    <n v="83.62"/>
    <x v="12"/>
    <x v="4"/>
    <x v="1"/>
  </r>
  <r>
    <d v="2022-05-26T00:00:00"/>
    <x v="26"/>
    <n v="2"/>
    <x v="1"/>
    <x v="0"/>
    <n v="0"/>
    <x v="26"/>
    <x v="4"/>
    <x v="2"/>
    <n v="48"/>
    <n v="57.120000000000005"/>
    <n v="96"/>
    <n v="114.24000000000001"/>
    <x v="12"/>
    <x v="4"/>
    <x v="1"/>
  </r>
  <r>
    <d v="2022-05-28T00:00:00"/>
    <x v="41"/>
    <n v="10"/>
    <x v="0"/>
    <x v="1"/>
    <n v="0"/>
    <x v="41"/>
    <x v="1"/>
    <x v="0"/>
    <n v="138"/>
    <n v="173.88"/>
    <n v="1380"/>
    <n v="1738.8"/>
    <x v="14"/>
    <x v="4"/>
    <x v="1"/>
  </r>
  <r>
    <d v="2022-05-28T00:00:00"/>
    <x v="25"/>
    <n v="5"/>
    <x v="0"/>
    <x v="0"/>
    <n v="0"/>
    <x v="25"/>
    <x v="3"/>
    <x v="1"/>
    <n v="83"/>
    <n v="94.62"/>
    <n v="415"/>
    <n v="473.1"/>
    <x v="14"/>
    <x v="4"/>
    <x v="1"/>
  </r>
  <r>
    <d v="2022-05-28T00:00:00"/>
    <x v="20"/>
    <n v="9"/>
    <x v="1"/>
    <x v="1"/>
    <n v="0"/>
    <x v="20"/>
    <x v="2"/>
    <x v="0"/>
    <n v="148"/>
    <n v="164.28"/>
    <n v="1332"/>
    <n v="1478.52"/>
    <x v="14"/>
    <x v="4"/>
    <x v="1"/>
  </r>
  <r>
    <d v="2022-05-28T00:00:00"/>
    <x v="3"/>
    <n v="12"/>
    <x v="1"/>
    <x v="0"/>
    <n v="0"/>
    <x v="3"/>
    <x v="3"/>
    <x v="2"/>
    <n v="44"/>
    <n v="48.84"/>
    <n v="528"/>
    <n v="586.08000000000004"/>
    <x v="14"/>
    <x v="4"/>
    <x v="1"/>
  </r>
  <r>
    <d v="2022-05-28T00:00:00"/>
    <x v="14"/>
    <n v="14"/>
    <x v="2"/>
    <x v="1"/>
    <n v="0"/>
    <x v="14"/>
    <x v="0"/>
    <x v="2"/>
    <n v="61"/>
    <n v="76.25"/>
    <n v="854"/>
    <n v="1067.5"/>
    <x v="14"/>
    <x v="4"/>
    <x v="1"/>
  </r>
  <r>
    <d v="2022-05-30T00:00:00"/>
    <x v="11"/>
    <n v="9"/>
    <x v="2"/>
    <x v="0"/>
    <n v="0"/>
    <x v="11"/>
    <x v="1"/>
    <x v="1"/>
    <n v="76"/>
    <n v="82.08"/>
    <n v="684"/>
    <n v="738.72"/>
    <x v="24"/>
    <x v="4"/>
    <x v="1"/>
  </r>
  <r>
    <d v="2022-05-30T00:00:00"/>
    <x v="24"/>
    <n v="4"/>
    <x v="0"/>
    <x v="1"/>
    <n v="0"/>
    <x v="24"/>
    <x v="3"/>
    <x v="0"/>
    <n v="133"/>
    <n v="155.61000000000001"/>
    <n v="532"/>
    <n v="622.44000000000005"/>
    <x v="24"/>
    <x v="4"/>
    <x v="1"/>
  </r>
  <r>
    <d v="2022-05-30T00:00:00"/>
    <x v="38"/>
    <n v="3"/>
    <x v="1"/>
    <x v="1"/>
    <n v="0"/>
    <x v="38"/>
    <x v="4"/>
    <x v="1"/>
    <n v="95"/>
    <n v="119.7"/>
    <n v="285"/>
    <n v="359.1"/>
    <x v="24"/>
    <x v="4"/>
    <x v="1"/>
  </r>
  <r>
    <d v="2022-06-03T00:00:00"/>
    <x v="25"/>
    <n v="14"/>
    <x v="1"/>
    <x v="0"/>
    <n v="0"/>
    <x v="25"/>
    <x v="3"/>
    <x v="1"/>
    <n v="83"/>
    <n v="94.62"/>
    <n v="1162"/>
    <n v="1324.68"/>
    <x v="2"/>
    <x v="5"/>
    <x v="1"/>
  </r>
  <r>
    <d v="2022-06-10T00:00:00"/>
    <x v="33"/>
    <n v="8"/>
    <x v="0"/>
    <x v="0"/>
    <n v="0"/>
    <x v="33"/>
    <x v="4"/>
    <x v="3"/>
    <n v="37"/>
    <n v="41.81"/>
    <n v="296"/>
    <n v="334.48"/>
    <x v="26"/>
    <x v="5"/>
    <x v="1"/>
  </r>
  <r>
    <d v="2022-06-11T00:00:00"/>
    <x v="34"/>
    <n v="13"/>
    <x v="1"/>
    <x v="1"/>
    <n v="0"/>
    <x v="34"/>
    <x v="1"/>
    <x v="3"/>
    <n v="37"/>
    <n v="42.55"/>
    <n v="481"/>
    <n v="553.15"/>
    <x v="5"/>
    <x v="5"/>
    <x v="1"/>
  </r>
  <r>
    <d v="2022-06-11T00:00:00"/>
    <x v="32"/>
    <n v="6"/>
    <x v="2"/>
    <x v="0"/>
    <n v="0"/>
    <x v="32"/>
    <x v="0"/>
    <x v="0"/>
    <n v="126"/>
    <n v="162.54"/>
    <n v="756"/>
    <n v="975.24"/>
    <x v="5"/>
    <x v="5"/>
    <x v="1"/>
  </r>
  <r>
    <d v="2022-06-13T00:00:00"/>
    <x v="42"/>
    <n v="6"/>
    <x v="2"/>
    <x v="1"/>
    <n v="0"/>
    <x v="42"/>
    <x v="4"/>
    <x v="3"/>
    <n v="18"/>
    <n v="24.66"/>
    <n v="108"/>
    <n v="147.96"/>
    <x v="22"/>
    <x v="5"/>
    <x v="1"/>
  </r>
  <r>
    <d v="2022-06-15T00:00:00"/>
    <x v="10"/>
    <n v="15"/>
    <x v="0"/>
    <x v="0"/>
    <n v="0"/>
    <x v="10"/>
    <x v="1"/>
    <x v="0"/>
    <n v="120"/>
    <n v="162"/>
    <n v="1800"/>
    <n v="2430"/>
    <x v="17"/>
    <x v="5"/>
    <x v="1"/>
  </r>
  <r>
    <d v="2022-06-16T00:00:00"/>
    <x v="19"/>
    <n v="15"/>
    <x v="1"/>
    <x v="1"/>
    <n v="0"/>
    <x v="19"/>
    <x v="4"/>
    <x v="2"/>
    <n v="47"/>
    <n v="53.11"/>
    <n v="705"/>
    <n v="796.65"/>
    <x v="23"/>
    <x v="5"/>
    <x v="1"/>
  </r>
  <r>
    <d v="2022-06-19T00:00:00"/>
    <x v="29"/>
    <n v="8"/>
    <x v="2"/>
    <x v="1"/>
    <n v="0"/>
    <x v="29"/>
    <x v="3"/>
    <x v="1"/>
    <n v="105"/>
    <n v="142.80000000000001"/>
    <n v="840"/>
    <n v="1142.4000000000001"/>
    <x v="8"/>
    <x v="5"/>
    <x v="1"/>
  </r>
  <r>
    <d v="2022-06-21T00:00:00"/>
    <x v="39"/>
    <n v="14"/>
    <x v="2"/>
    <x v="1"/>
    <n v="0"/>
    <x v="39"/>
    <x v="2"/>
    <x v="0"/>
    <n v="134"/>
    <n v="156.78"/>
    <n v="1876"/>
    <n v="2194.92"/>
    <x v="10"/>
    <x v="5"/>
    <x v="1"/>
  </r>
  <r>
    <d v="2022-06-22T00:00:00"/>
    <x v="17"/>
    <n v="10"/>
    <x v="1"/>
    <x v="1"/>
    <n v="0"/>
    <x v="17"/>
    <x v="1"/>
    <x v="1"/>
    <n v="90"/>
    <n v="115.2"/>
    <n v="900"/>
    <n v="1152"/>
    <x v="18"/>
    <x v="5"/>
    <x v="1"/>
  </r>
  <r>
    <d v="2022-06-22T00:00:00"/>
    <x v="16"/>
    <n v="4"/>
    <x v="2"/>
    <x v="1"/>
    <n v="0"/>
    <x v="16"/>
    <x v="3"/>
    <x v="1"/>
    <n v="98"/>
    <n v="103.88"/>
    <n v="392"/>
    <n v="415.52"/>
    <x v="18"/>
    <x v="5"/>
    <x v="1"/>
  </r>
  <r>
    <d v="2022-06-23T00:00:00"/>
    <x v="3"/>
    <n v="8"/>
    <x v="2"/>
    <x v="0"/>
    <n v="0"/>
    <x v="3"/>
    <x v="3"/>
    <x v="2"/>
    <n v="44"/>
    <n v="48.84"/>
    <n v="352"/>
    <n v="390.72"/>
    <x v="19"/>
    <x v="5"/>
    <x v="1"/>
  </r>
  <r>
    <d v="2022-06-24T00:00:00"/>
    <x v="30"/>
    <n v="7"/>
    <x v="2"/>
    <x v="1"/>
    <n v="0"/>
    <x v="30"/>
    <x v="2"/>
    <x v="3"/>
    <n v="37"/>
    <n v="49.21"/>
    <n v="259"/>
    <n v="344.47"/>
    <x v="27"/>
    <x v="5"/>
    <x v="1"/>
  </r>
  <r>
    <d v="2022-06-25T00:00:00"/>
    <x v="35"/>
    <n v="7"/>
    <x v="1"/>
    <x v="0"/>
    <n v="0"/>
    <x v="35"/>
    <x v="2"/>
    <x v="1"/>
    <n v="73"/>
    <n v="94.17"/>
    <n v="511"/>
    <n v="659.19"/>
    <x v="11"/>
    <x v="5"/>
    <x v="1"/>
  </r>
  <r>
    <d v="2022-06-26T00:00:00"/>
    <x v="13"/>
    <n v="4"/>
    <x v="2"/>
    <x v="1"/>
    <n v="0"/>
    <x v="13"/>
    <x v="4"/>
    <x v="2"/>
    <n v="55"/>
    <n v="58.3"/>
    <n v="220"/>
    <n v="233.2"/>
    <x v="12"/>
    <x v="5"/>
    <x v="1"/>
  </r>
  <r>
    <d v="2022-06-26T00:00:00"/>
    <x v="23"/>
    <n v="12"/>
    <x v="2"/>
    <x v="0"/>
    <n v="0"/>
    <x v="23"/>
    <x v="1"/>
    <x v="1"/>
    <n v="67"/>
    <n v="83.08"/>
    <n v="804"/>
    <n v="996.96"/>
    <x v="12"/>
    <x v="5"/>
    <x v="1"/>
  </r>
  <r>
    <d v="2022-07-03T00:00:00"/>
    <x v="38"/>
    <n v="15"/>
    <x v="2"/>
    <x v="1"/>
    <n v="0"/>
    <x v="38"/>
    <x v="4"/>
    <x v="1"/>
    <n v="95"/>
    <n v="119.7"/>
    <n v="1425"/>
    <n v="1795.5"/>
    <x v="2"/>
    <x v="6"/>
    <x v="1"/>
  </r>
  <r>
    <d v="2022-07-04T00:00:00"/>
    <x v="36"/>
    <n v="7"/>
    <x v="2"/>
    <x v="0"/>
    <n v="0"/>
    <x v="36"/>
    <x v="3"/>
    <x v="2"/>
    <n v="43"/>
    <n v="47.730000000000004"/>
    <n v="301"/>
    <n v="334.11"/>
    <x v="3"/>
    <x v="6"/>
    <x v="1"/>
  </r>
  <r>
    <d v="2022-07-05T00:00:00"/>
    <x v="7"/>
    <n v="7"/>
    <x v="1"/>
    <x v="1"/>
    <n v="0"/>
    <x v="7"/>
    <x v="0"/>
    <x v="3"/>
    <n v="7"/>
    <n v="8.33"/>
    <n v="49"/>
    <n v="58.31"/>
    <x v="15"/>
    <x v="6"/>
    <x v="1"/>
  </r>
  <r>
    <d v="2022-07-05T00:00:00"/>
    <x v="27"/>
    <n v="8"/>
    <x v="2"/>
    <x v="0"/>
    <n v="0"/>
    <x v="27"/>
    <x v="2"/>
    <x v="3"/>
    <n v="12"/>
    <n v="15.719999999999999"/>
    <n v="96"/>
    <n v="125.75999999999999"/>
    <x v="15"/>
    <x v="6"/>
    <x v="1"/>
  </r>
  <r>
    <d v="2022-07-06T00:00:00"/>
    <x v="41"/>
    <n v="2"/>
    <x v="2"/>
    <x v="1"/>
    <n v="0"/>
    <x v="41"/>
    <x v="1"/>
    <x v="0"/>
    <n v="138"/>
    <n v="173.88"/>
    <n v="276"/>
    <n v="347.76"/>
    <x v="16"/>
    <x v="6"/>
    <x v="1"/>
  </r>
  <r>
    <d v="2022-07-08T00:00:00"/>
    <x v="30"/>
    <n v="2"/>
    <x v="2"/>
    <x v="0"/>
    <n v="0"/>
    <x v="30"/>
    <x v="2"/>
    <x v="3"/>
    <n v="37"/>
    <n v="49.21"/>
    <n v="74"/>
    <n v="98.42"/>
    <x v="21"/>
    <x v="6"/>
    <x v="1"/>
  </r>
  <r>
    <d v="2022-07-10T00:00:00"/>
    <x v="18"/>
    <n v="12"/>
    <x v="1"/>
    <x v="1"/>
    <n v="0"/>
    <x v="18"/>
    <x v="4"/>
    <x v="1"/>
    <n v="89"/>
    <n v="117.48"/>
    <n v="1068"/>
    <n v="1409.76"/>
    <x v="26"/>
    <x v="6"/>
    <x v="1"/>
  </r>
  <r>
    <d v="2022-07-12T00:00:00"/>
    <x v="33"/>
    <n v="12"/>
    <x v="2"/>
    <x v="1"/>
    <n v="0"/>
    <x v="33"/>
    <x v="4"/>
    <x v="3"/>
    <n v="37"/>
    <n v="41.81"/>
    <n v="444"/>
    <n v="501.72"/>
    <x v="6"/>
    <x v="6"/>
    <x v="1"/>
  </r>
  <r>
    <d v="2022-07-13T00:00:00"/>
    <x v="7"/>
    <n v="7"/>
    <x v="2"/>
    <x v="0"/>
    <n v="0"/>
    <x v="7"/>
    <x v="0"/>
    <x v="3"/>
    <n v="7"/>
    <n v="8.33"/>
    <n v="49"/>
    <n v="58.31"/>
    <x v="22"/>
    <x v="6"/>
    <x v="1"/>
  </r>
  <r>
    <d v="2022-07-14T00:00:00"/>
    <x v="38"/>
    <n v="9"/>
    <x v="2"/>
    <x v="0"/>
    <n v="0"/>
    <x v="38"/>
    <x v="4"/>
    <x v="1"/>
    <n v="95"/>
    <n v="119.7"/>
    <n v="855"/>
    <n v="1077.3"/>
    <x v="29"/>
    <x v="6"/>
    <x v="1"/>
  </r>
  <r>
    <d v="2022-07-15T00:00:00"/>
    <x v="3"/>
    <n v="2"/>
    <x v="1"/>
    <x v="0"/>
    <n v="0"/>
    <x v="3"/>
    <x v="3"/>
    <x v="2"/>
    <n v="44"/>
    <n v="48.84"/>
    <n v="88"/>
    <n v="97.68"/>
    <x v="17"/>
    <x v="6"/>
    <x v="1"/>
  </r>
  <r>
    <d v="2022-07-17T00:00:00"/>
    <x v="41"/>
    <n v="8"/>
    <x v="1"/>
    <x v="1"/>
    <n v="0"/>
    <x v="41"/>
    <x v="1"/>
    <x v="0"/>
    <n v="138"/>
    <n v="173.88"/>
    <n v="1104"/>
    <n v="1391.04"/>
    <x v="30"/>
    <x v="6"/>
    <x v="1"/>
  </r>
  <r>
    <d v="2022-07-18T00:00:00"/>
    <x v="20"/>
    <n v="12"/>
    <x v="2"/>
    <x v="0"/>
    <n v="0"/>
    <x v="20"/>
    <x v="2"/>
    <x v="0"/>
    <n v="148"/>
    <n v="164.28"/>
    <n v="1776"/>
    <n v="1971.3600000000001"/>
    <x v="7"/>
    <x v="6"/>
    <x v="1"/>
  </r>
  <r>
    <d v="2022-07-20T00:00:00"/>
    <x v="10"/>
    <n v="8"/>
    <x v="0"/>
    <x v="0"/>
    <n v="0"/>
    <x v="10"/>
    <x v="1"/>
    <x v="0"/>
    <n v="120"/>
    <n v="162"/>
    <n v="960"/>
    <n v="1296"/>
    <x v="9"/>
    <x v="6"/>
    <x v="1"/>
  </r>
  <r>
    <d v="2022-07-22T00:00:00"/>
    <x v="13"/>
    <n v="6"/>
    <x v="2"/>
    <x v="1"/>
    <n v="0"/>
    <x v="13"/>
    <x v="4"/>
    <x v="2"/>
    <n v="55"/>
    <n v="58.3"/>
    <n v="330"/>
    <n v="349.79999999999995"/>
    <x v="18"/>
    <x v="6"/>
    <x v="1"/>
  </r>
  <r>
    <d v="2022-07-23T00:00:00"/>
    <x v="30"/>
    <n v="2"/>
    <x v="1"/>
    <x v="0"/>
    <n v="0"/>
    <x v="30"/>
    <x v="2"/>
    <x v="3"/>
    <n v="37"/>
    <n v="49.21"/>
    <n v="74"/>
    <n v="98.42"/>
    <x v="19"/>
    <x v="6"/>
    <x v="1"/>
  </r>
  <r>
    <d v="2022-07-24T00:00:00"/>
    <x v="15"/>
    <n v="14"/>
    <x v="2"/>
    <x v="1"/>
    <n v="0"/>
    <x v="15"/>
    <x v="3"/>
    <x v="1"/>
    <n v="75"/>
    <n v="85.5"/>
    <n v="1050"/>
    <n v="1197"/>
    <x v="27"/>
    <x v="6"/>
    <x v="1"/>
  </r>
  <r>
    <d v="2022-07-24T00:00:00"/>
    <x v="26"/>
    <n v="1"/>
    <x v="1"/>
    <x v="0"/>
    <n v="0"/>
    <x v="26"/>
    <x v="4"/>
    <x v="2"/>
    <n v="48"/>
    <n v="57.120000000000005"/>
    <n v="48"/>
    <n v="57.120000000000005"/>
    <x v="27"/>
    <x v="6"/>
    <x v="1"/>
  </r>
  <r>
    <d v="2022-07-25T00:00:00"/>
    <x v="11"/>
    <n v="2"/>
    <x v="2"/>
    <x v="1"/>
    <n v="0"/>
    <x v="11"/>
    <x v="1"/>
    <x v="1"/>
    <n v="76"/>
    <n v="82.08"/>
    <n v="152"/>
    <n v="164.16"/>
    <x v="11"/>
    <x v="6"/>
    <x v="1"/>
  </r>
  <r>
    <d v="2022-07-25T00:00:00"/>
    <x v="39"/>
    <n v="12"/>
    <x v="2"/>
    <x v="1"/>
    <n v="0"/>
    <x v="39"/>
    <x v="2"/>
    <x v="0"/>
    <n v="134"/>
    <n v="156.78"/>
    <n v="1608"/>
    <n v="1881.3600000000001"/>
    <x v="11"/>
    <x v="6"/>
    <x v="1"/>
  </r>
  <r>
    <d v="2022-07-25T00:00:00"/>
    <x v="6"/>
    <n v="13"/>
    <x v="1"/>
    <x v="1"/>
    <n v="0"/>
    <x v="6"/>
    <x v="3"/>
    <x v="1"/>
    <n v="71"/>
    <n v="80.94"/>
    <n v="923"/>
    <n v="1052.22"/>
    <x v="11"/>
    <x v="6"/>
    <x v="1"/>
  </r>
  <r>
    <d v="2022-07-26T00:00:00"/>
    <x v="6"/>
    <n v="10"/>
    <x v="1"/>
    <x v="0"/>
    <n v="0"/>
    <x v="6"/>
    <x v="3"/>
    <x v="1"/>
    <n v="71"/>
    <n v="80.94"/>
    <n v="710"/>
    <n v="809.4"/>
    <x v="12"/>
    <x v="6"/>
    <x v="1"/>
  </r>
  <r>
    <d v="2022-07-26T00:00:00"/>
    <x v="42"/>
    <n v="1"/>
    <x v="1"/>
    <x v="1"/>
    <n v="0"/>
    <x v="42"/>
    <x v="4"/>
    <x v="3"/>
    <n v="18"/>
    <n v="24.66"/>
    <n v="18"/>
    <n v="24.66"/>
    <x v="12"/>
    <x v="6"/>
    <x v="1"/>
  </r>
  <r>
    <d v="2022-08-03T00:00:00"/>
    <x v="35"/>
    <n v="5"/>
    <x v="2"/>
    <x v="1"/>
    <n v="0"/>
    <x v="35"/>
    <x v="2"/>
    <x v="1"/>
    <n v="73"/>
    <n v="94.17"/>
    <n v="365"/>
    <n v="470.85"/>
    <x v="2"/>
    <x v="7"/>
    <x v="1"/>
  </r>
  <r>
    <d v="2022-08-06T00:00:00"/>
    <x v="21"/>
    <n v="9"/>
    <x v="1"/>
    <x v="0"/>
    <n v="0"/>
    <x v="21"/>
    <x v="2"/>
    <x v="3"/>
    <n v="13"/>
    <n v="16.64"/>
    <n v="117"/>
    <n v="149.76"/>
    <x v="16"/>
    <x v="7"/>
    <x v="1"/>
  </r>
  <r>
    <d v="2022-08-08T00:00:00"/>
    <x v="21"/>
    <n v="2"/>
    <x v="2"/>
    <x v="0"/>
    <n v="0"/>
    <x v="21"/>
    <x v="2"/>
    <x v="3"/>
    <n v="13"/>
    <n v="16.64"/>
    <n v="26"/>
    <n v="33.28"/>
    <x v="21"/>
    <x v="7"/>
    <x v="1"/>
  </r>
  <r>
    <d v="2022-08-08T00:00:00"/>
    <x v="18"/>
    <n v="12"/>
    <x v="2"/>
    <x v="1"/>
    <n v="0"/>
    <x v="18"/>
    <x v="4"/>
    <x v="1"/>
    <n v="89"/>
    <n v="117.48"/>
    <n v="1068"/>
    <n v="1409.76"/>
    <x v="21"/>
    <x v="7"/>
    <x v="1"/>
  </r>
  <r>
    <d v="2022-08-08T00:00:00"/>
    <x v="32"/>
    <n v="11"/>
    <x v="2"/>
    <x v="1"/>
    <n v="0"/>
    <x v="32"/>
    <x v="0"/>
    <x v="0"/>
    <n v="126"/>
    <n v="162.54"/>
    <n v="1386"/>
    <n v="1787.9399999999998"/>
    <x v="21"/>
    <x v="7"/>
    <x v="1"/>
  </r>
  <r>
    <d v="2022-08-14T00:00:00"/>
    <x v="28"/>
    <n v="14"/>
    <x v="2"/>
    <x v="1"/>
    <n v="0"/>
    <x v="28"/>
    <x v="4"/>
    <x v="0"/>
    <n v="148"/>
    <n v="201.28"/>
    <n v="2072"/>
    <n v="2817.92"/>
    <x v="29"/>
    <x v="7"/>
    <x v="1"/>
  </r>
  <r>
    <d v="2022-08-15T00:00:00"/>
    <x v="31"/>
    <n v="10"/>
    <x v="0"/>
    <x v="1"/>
    <n v="0"/>
    <x v="31"/>
    <x v="2"/>
    <x v="2"/>
    <n v="44"/>
    <n v="48.4"/>
    <n v="440"/>
    <n v="484"/>
    <x v="17"/>
    <x v="7"/>
    <x v="1"/>
  </r>
  <r>
    <d v="2022-08-15T00:00:00"/>
    <x v="27"/>
    <n v="7"/>
    <x v="2"/>
    <x v="0"/>
    <n v="0"/>
    <x v="27"/>
    <x v="2"/>
    <x v="3"/>
    <n v="12"/>
    <n v="15.719999999999999"/>
    <n v="84"/>
    <n v="110.03999999999999"/>
    <x v="17"/>
    <x v="7"/>
    <x v="1"/>
  </r>
  <r>
    <d v="2022-08-18T00:00:00"/>
    <x v="19"/>
    <n v="8"/>
    <x v="1"/>
    <x v="0"/>
    <n v="0"/>
    <x v="19"/>
    <x v="4"/>
    <x v="2"/>
    <n v="47"/>
    <n v="53.11"/>
    <n v="376"/>
    <n v="424.88"/>
    <x v="7"/>
    <x v="7"/>
    <x v="1"/>
  </r>
  <r>
    <d v="2022-08-18T00:00:00"/>
    <x v="20"/>
    <n v="2"/>
    <x v="1"/>
    <x v="1"/>
    <n v="0"/>
    <x v="20"/>
    <x v="2"/>
    <x v="0"/>
    <n v="148"/>
    <n v="164.28"/>
    <n v="296"/>
    <n v="328.56"/>
    <x v="7"/>
    <x v="7"/>
    <x v="1"/>
  </r>
  <r>
    <d v="2022-08-19T00:00:00"/>
    <x v="36"/>
    <n v="3"/>
    <x v="1"/>
    <x v="0"/>
    <n v="0"/>
    <x v="36"/>
    <x v="3"/>
    <x v="2"/>
    <n v="43"/>
    <n v="47.730000000000004"/>
    <n v="129"/>
    <n v="143.19"/>
    <x v="8"/>
    <x v="7"/>
    <x v="1"/>
  </r>
  <r>
    <d v="2022-08-20T00:00:00"/>
    <x v="12"/>
    <n v="13"/>
    <x v="2"/>
    <x v="0"/>
    <n v="0"/>
    <x v="12"/>
    <x v="0"/>
    <x v="0"/>
    <n v="141"/>
    <n v="149.46"/>
    <n v="1833"/>
    <n v="1942.98"/>
    <x v="9"/>
    <x v="7"/>
    <x v="1"/>
  </r>
  <r>
    <d v="2022-08-20T00:00:00"/>
    <x v="38"/>
    <n v="14"/>
    <x v="2"/>
    <x v="0"/>
    <n v="0"/>
    <x v="38"/>
    <x v="4"/>
    <x v="1"/>
    <n v="95"/>
    <n v="119.7"/>
    <n v="1330"/>
    <n v="1675.8"/>
    <x v="9"/>
    <x v="7"/>
    <x v="1"/>
  </r>
  <r>
    <d v="2022-08-21T00:00:00"/>
    <x v="21"/>
    <n v="4"/>
    <x v="2"/>
    <x v="0"/>
    <n v="0"/>
    <x v="21"/>
    <x v="2"/>
    <x v="3"/>
    <n v="13"/>
    <n v="16.64"/>
    <n v="52"/>
    <n v="66.56"/>
    <x v="10"/>
    <x v="7"/>
    <x v="1"/>
  </r>
  <r>
    <d v="2022-08-23T00:00:00"/>
    <x v="11"/>
    <n v="11"/>
    <x v="1"/>
    <x v="0"/>
    <n v="0"/>
    <x v="11"/>
    <x v="1"/>
    <x v="1"/>
    <n v="76"/>
    <n v="82.08"/>
    <n v="836"/>
    <n v="902.88"/>
    <x v="19"/>
    <x v="7"/>
    <x v="1"/>
  </r>
  <r>
    <d v="2022-08-23T00:00:00"/>
    <x v="19"/>
    <n v="14"/>
    <x v="2"/>
    <x v="1"/>
    <n v="0"/>
    <x v="19"/>
    <x v="4"/>
    <x v="2"/>
    <n v="47"/>
    <n v="53.11"/>
    <n v="658"/>
    <n v="743.54"/>
    <x v="19"/>
    <x v="7"/>
    <x v="1"/>
  </r>
  <r>
    <d v="2022-08-24T00:00:00"/>
    <x v="24"/>
    <n v="5"/>
    <x v="2"/>
    <x v="1"/>
    <n v="0"/>
    <x v="24"/>
    <x v="3"/>
    <x v="0"/>
    <n v="133"/>
    <n v="155.61000000000001"/>
    <n v="665"/>
    <n v="778.05000000000007"/>
    <x v="27"/>
    <x v="7"/>
    <x v="1"/>
  </r>
  <r>
    <d v="2022-08-26T00:00:00"/>
    <x v="40"/>
    <n v="13"/>
    <x v="0"/>
    <x v="1"/>
    <n v="0"/>
    <x v="40"/>
    <x v="2"/>
    <x v="0"/>
    <n v="150"/>
    <n v="210"/>
    <n v="1950"/>
    <n v="2730"/>
    <x v="12"/>
    <x v="7"/>
    <x v="1"/>
  </r>
  <r>
    <d v="2022-08-26T00:00:00"/>
    <x v="8"/>
    <n v="8"/>
    <x v="1"/>
    <x v="0"/>
    <n v="0"/>
    <x v="8"/>
    <x v="1"/>
    <x v="1"/>
    <n v="67"/>
    <n v="85.76"/>
    <n v="536"/>
    <n v="686.08"/>
    <x v="12"/>
    <x v="7"/>
    <x v="1"/>
  </r>
  <r>
    <d v="2022-08-27T00:00:00"/>
    <x v="34"/>
    <n v="15"/>
    <x v="0"/>
    <x v="0"/>
    <n v="0"/>
    <x v="34"/>
    <x v="1"/>
    <x v="3"/>
    <n v="37"/>
    <n v="42.55"/>
    <n v="555"/>
    <n v="638.25"/>
    <x v="13"/>
    <x v="7"/>
    <x v="1"/>
  </r>
  <r>
    <d v="2022-08-28T00:00:00"/>
    <x v="24"/>
    <n v="9"/>
    <x v="1"/>
    <x v="0"/>
    <n v="0"/>
    <x v="24"/>
    <x v="3"/>
    <x v="0"/>
    <n v="133"/>
    <n v="155.61000000000001"/>
    <n v="1197"/>
    <n v="1400.4900000000002"/>
    <x v="14"/>
    <x v="7"/>
    <x v="1"/>
  </r>
  <r>
    <d v="2022-08-28T00:00:00"/>
    <x v="34"/>
    <n v="5"/>
    <x v="2"/>
    <x v="0"/>
    <n v="0"/>
    <x v="34"/>
    <x v="1"/>
    <x v="3"/>
    <n v="37"/>
    <n v="42.55"/>
    <n v="185"/>
    <n v="212.75"/>
    <x v="14"/>
    <x v="7"/>
    <x v="1"/>
  </r>
  <r>
    <d v="2022-08-30T00:00:00"/>
    <x v="15"/>
    <n v="6"/>
    <x v="1"/>
    <x v="1"/>
    <n v="0"/>
    <x v="15"/>
    <x v="3"/>
    <x v="1"/>
    <n v="75"/>
    <n v="85.5"/>
    <n v="450"/>
    <n v="513"/>
    <x v="24"/>
    <x v="7"/>
    <x v="1"/>
  </r>
  <r>
    <d v="2022-08-30T00:00:00"/>
    <x v="23"/>
    <n v="6"/>
    <x v="2"/>
    <x v="1"/>
    <n v="0"/>
    <x v="23"/>
    <x v="1"/>
    <x v="1"/>
    <n v="67"/>
    <n v="83.08"/>
    <n v="402"/>
    <n v="498.48"/>
    <x v="24"/>
    <x v="7"/>
    <x v="1"/>
  </r>
  <r>
    <d v="2022-08-30T00:00:00"/>
    <x v="7"/>
    <n v="5"/>
    <x v="2"/>
    <x v="1"/>
    <n v="0"/>
    <x v="7"/>
    <x v="0"/>
    <x v="3"/>
    <n v="7"/>
    <n v="8.33"/>
    <n v="35"/>
    <n v="41.65"/>
    <x v="24"/>
    <x v="7"/>
    <x v="1"/>
  </r>
  <r>
    <d v="2022-08-31T00:00:00"/>
    <x v="27"/>
    <n v="13"/>
    <x v="2"/>
    <x v="1"/>
    <n v="0"/>
    <x v="27"/>
    <x v="2"/>
    <x v="3"/>
    <n v="12"/>
    <n v="15.719999999999999"/>
    <n v="156"/>
    <n v="204.35999999999999"/>
    <x v="25"/>
    <x v="7"/>
    <x v="1"/>
  </r>
  <r>
    <d v="2022-09-04T00:00:00"/>
    <x v="29"/>
    <n v="1"/>
    <x v="2"/>
    <x v="1"/>
    <n v="0"/>
    <x v="29"/>
    <x v="3"/>
    <x v="1"/>
    <n v="105"/>
    <n v="142.80000000000001"/>
    <n v="105"/>
    <n v="142.80000000000001"/>
    <x v="3"/>
    <x v="8"/>
    <x v="1"/>
  </r>
  <r>
    <d v="2022-09-06T00:00:00"/>
    <x v="24"/>
    <n v="12"/>
    <x v="0"/>
    <x v="0"/>
    <n v="0"/>
    <x v="24"/>
    <x v="3"/>
    <x v="0"/>
    <n v="133"/>
    <n v="155.61000000000001"/>
    <n v="1596"/>
    <n v="1867.3200000000002"/>
    <x v="16"/>
    <x v="8"/>
    <x v="1"/>
  </r>
  <r>
    <d v="2022-09-09T00:00:00"/>
    <x v="41"/>
    <n v="9"/>
    <x v="2"/>
    <x v="0"/>
    <n v="0"/>
    <x v="41"/>
    <x v="1"/>
    <x v="0"/>
    <n v="138"/>
    <n v="173.88"/>
    <n v="1242"/>
    <n v="1564.92"/>
    <x v="4"/>
    <x v="8"/>
    <x v="1"/>
  </r>
  <r>
    <d v="2022-09-09T00:00:00"/>
    <x v="6"/>
    <n v="3"/>
    <x v="2"/>
    <x v="0"/>
    <n v="0"/>
    <x v="6"/>
    <x v="3"/>
    <x v="1"/>
    <n v="71"/>
    <n v="80.94"/>
    <n v="213"/>
    <n v="242.82"/>
    <x v="4"/>
    <x v="8"/>
    <x v="1"/>
  </r>
  <r>
    <d v="2022-09-10T00:00:00"/>
    <x v="4"/>
    <n v="15"/>
    <x v="1"/>
    <x v="1"/>
    <n v="0"/>
    <x v="4"/>
    <x v="4"/>
    <x v="3"/>
    <n v="5"/>
    <n v="6.7"/>
    <n v="75"/>
    <n v="100.5"/>
    <x v="26"/>
    <x v="8"/>
    <x v="1"/>
  </r>
  <r>
    <d v="2022-09-10T00:00:00"/>
    <x v="1"/>
    <n v="4"/>
    <x v="2"/>
    <x v="1"/>
    <n v="0"/>
    <x v="1"/>
    <x v="1"/>
    <x v="1"/>
    <n v="72"/>
    <n v="79.92"/>
    <n v="288"/>
    <n v="319.68"/>
    <x v="26"/>
    <x v="8"/>
    <x v="1"/>
  </r>
  <r>
    <d v="2022-09-14T00:00:00"/>
    <x v="19"/>
    <n v="3"/>
    <x v="2"/>
    <x v="1"/>
    <n v="0"/>
    <x v="19"/>
    <x v="4"/>
    <x v="2"/>
    <n v="47"/>
    <n v="53.11"/>
    <n v="141"/>
    <n v="159.32999999999998"/>
    <x v="29"/>
    <x v="8"/>
    <x v="1"/>
  </r>
  <r>
    <d v="2022-09-15T00:00:00"/>
    <x v="8"/>
    <n v="15"/>
    <x v="1"/>
    <x v="0"/>
    <n v="0"/>
    <x v="8"/>
    <x v="1"/>
    <x v="1"/>
    <n v="67"/>
    <n v="85.76"/>
    <n v="1005"/>
    <n v="1286.4000000000001"/>
    <x v="17"/>
    <x v="8"/>
    <x v="1"/>
  </r>
  <r>
    <d v="2022-09-18T00:00:00"/>
    <x v="42"/>
    <n v="14"/>
    <x v="1"/>
    <x v="1"/>
    <n v="0"/>
    <x v="42"/>
    <x v="4"/>
    <x v="3"/>
    <n v="18"/>
    <n v="24.66"/>
    <n v="252"/>
    <n v="345.24"/>
    <x v="7"/>
    <x v="8"/>
    <x v="1"/>
  </r>
  <r>
    <d v="2022-09-19T00:00:00"/>
    <x v="38"/>
    <n v="8"/>
    <x v="0"/>
    <x v="1"/>
    <n v="0"/>
    <x v="38"/>
    <x v="4"/>
    <x v="1"/>
    <n v="95"/>
    <n v="119.7"/>
    <n v="760"/>
    <n v="957.6"/>
    <x v="8"/>
    <x v="8"/>
    <x v="1"/>
  </r>
  <r>
    <d v="2022-09-20T00:00:00"/>
    <x v="38"/>
    <n v="6"/>
    <x v="2"/>
    <x v="0"/>
    <n v="0"/>
    <x v="38"/>
    <x v="4"/>
    <x v="1"/>
    <n v="95"/>
    <n v="119.7"/>
    <n v="570"/>
    <n v="718.2"/>
    <x v="9"/>
    <x v="8"/>
    <x v="1"/>
  </r>
  <r>
    <d v="2022-09-20T00:00:00"/>
    <x v="16"/>
    <n v="10"/>
    <x v="2"/>
    <x v="0"/>
    <n v="0"/>
    <x v="16"/>
    <x v="3"/>
    <x v="1"/>
    <n v="98"/>
    <n v="103.88"/>
    <n v="980"/>
    <n v="1038.8"/>
    <x v="9"/>
    <x v="8"/>
    <x v="1"/>
  </r>
  <r>
    <d v="2022-09-21T00:00:00"/>
    <x v="30"/>
    <n v="14"/>
    <x v="1"/>
    <x v="0"/>
    <n v="0"/>
    <x v="30"/>
    <x v="2"/>
    <x v="3"/>
    <n v="37"/>
    <n v="49.21"/>
    <n v="518"/>
    <n v="688.94"/>
    <x v="10"/>
    <x v="8"/>
    <x v="1"/>
  </r>
  <r>
    <d v="2022-09-21T00:00:00"/>
    <x v="42"/>
    <n v="5"/>
    <x v="2"/>
    <x v="1"/>
    <n v="0"/>
    <x v="42"/>
    <x v="4"/>
    <x v="3"/>
    <n v="18"/>
    <n v="24.66"/>
    <n v="90"/>
    <n v="123.3"/>
    <x v="10"/>
    <x v="8"/>
    <x v="1"/>
  </r>
  <r>
    <d v="2022-09-22T00:00:00"/>
    <x v="23"/>
    <n v="12"/>
    <x v="1"/>
    <x v="0"/>
    <n v="0"/>
    <x v="23"/>
    <x v="1"/>
    <x v="1"/>
    <n v="67"/>
    <n v="83.08"/>
    <n v="804"/>
    <n v="996.96"/>
    <x v="18"/>
    <x v="8"/>
    <x v="1"/>
  </r>
  <r>
    <d v="2022-09-23T00:00:00"/>
    <x v="35"/>
    <n v="12"/>
    <x v="2"/>
    <x v="0"/>
    <n v="0"/>
    <x v="35"/>
    <x v="2"/>
    <x v="1"/>
    <n v="73"/>
    <n v="94.17"/>
    <n v="876"/>
    <n v="1130.04"/>
    <x v="19"/>
    <x v="8"/>
    <x v="1"/>
  </r>
  <r>
    <d v="2022-09-24T00:00:00"/>
    <x v="18"/>
    <n v="14"/>
    <x v="2"/>
    <x v="0"/>
    <n v="0"/>
    <x v="18"/>
    <x v="4"/>
    <x v="1"/>
    <n v="89"/>
    <n v="117.48"/>
    <n v="1246"/>
    <n v="1644.72"/>
    <x v="27"/>
    <x v="8"/>
    <x v="1"/>
  </r>
  <r>
    <d v="2022-09-24T00:00:00"/>
    <x v="18"/>
    <n v="8"/>
    <x v="2"/>
    <x v="1"/>
    <n v="0"/>
    <x v="18"/>
    <x v="4"/>
    <x v="1"/>
    <n v="89"/>
    <n v="117.48"/>
    <n v="712"/>
    <n v="939.84"/>
    <x v="27"/>
    <x v="8"/>
    <x v="1"/>
  </r>
  <r>
    <d v="2022-09-27T00:00:00"/>
    <x v="43"/>
    <n v="4"/>
    <x v="2"/>
    <x v="1"/>
    <n v="0"/>
    <x v="43"/>
    <x v="4"/>
    <x v="1"/>
    <n v="90"/>
    <n v="96.3"/>
    <n v="360"/>
    <n v="385.2"/>
    <x v="13"/>
    <x v="8"/>
    <x v="1"/>
  </r>
  <r>
    <d v="2022-09-27T00:00:00"/>
    <x v="11"/>
    <n v="9"/>
    <x v="2"/>
    <x v="1"/>
    <n v="0"/>
    <x v="11"/>
    <x v="1"/>
    <x v="1"/>
    <n v="76"/>
    <n v="82.08"/>
    <n v="684"/>
    <n v="738.72"/>
    <x v="13"/>
    <x v="8"/>
    <x v="1"/>
  </r>
  <r>
    <d v="2022-09-27T00:00:00"/>
    <x v="1"/>
    <n v="3"/>
    <x v="0"/>
    <x v="1"/>
    <n v="0"/>
    <x v="1"/>
    <x v="1"/>
    <x v="1"/>
    <n v="72"/>
    <n v="79.92"/>
    <n v="216"/>
    <n v="239.76"/>
    <x v="13"/>
    <x v="8"/>
    <x v="1"/>
  </r>
  <r>
    <d v="2022-09-29T00:00:00"/>
    <x v="13"/>
    <n v="13"/>
    <x v="2"/>
    <x v="0"/>
    <n v="0"/>
    <x v="13"/>
    <x v="4"/>
    <x v="2"/>
    <n v="55"/>
    <n v="58.3"/>
    <n v="715"/>
    <n v="757.9"/>
    <x v="28"/>
    <x v="8"/>
    <x v="1"/>
  </r>
  <r>
    <d v="2022-10-03T00:00:00"/>
    <x v="31"/>
    <n v="5"/>
    <x v="2"/>
    <x v="1"/>
    <n v="0"/>
    <x v="31"/>
    <x v="2"/>
    <x v="2"/>
    <n v="44"/>
    <n v="48.4"/>
    <n v="220"/>
    <n v="242"/>
    <x v="2"/>
    <x v="9"/>
    <x v="1"/>
  </r>
  <r>
    <d v="2022-10-04T00:00:00"/>
    <x v="36"/>
    <n v="15"/>
    <x v="2"/>
    <x v="0"/>
    <n v="0"/>
    <x v="36"/>
    <x v="3"/>
    <x v="2"/>
    <n v="43"/>
    <n v="47.730000000000004"/>
    <n v="645"/>
    <n v="715.95"/>
    <x v="3"/>
    <x v="9"/>
    <x v="1"/>
  </r>
  <r>
    <d v="2022-10-06T00:00:00"/>
    <x v="4"/>
    <n v="1"/>
    <x v="2"/>
    <x v="0"/>
    <n v="0"/>
    <x v="4"/>
    <x v="4"/>
    <x v="3"/>
    <n v="5"/>
    <n v="6.7"/>
    <n v="5"/>
    <n v="6.7"/>
    <x v="16"/>
    <x v="9"/>
    <x v="1"/>
  </r>
  <r>
    <d v="2022-10-09T00:00:00"/>
    <x v="1"/>
    <n v="14"/>
    <x v="1"/>
    <x v="0"/>
    <n v="0"/>
    <x v="1"/>
    <x v="1"/>
    <x v="1"/>
    <n v="72"/>
    <n v="79.92"/>
    <n v="1008"/>
    <n v="1118.8800000000001"/>
    <x v="4"/>
    <x v="9"/>
    <x v="1"/>
  </r>
  <r>
    <d v="2022-10-10T00:00:00"/>
    <x v="40"/>
    <n v="9"/>
    <x v="2"/>
    <x v="0"/>
    <n v="0"/>
    <x v="40"/>
    <x v="2"/>
    <x v="0"/>
    <n v="150"/>
    <n v="210"/>
    <n v="1350"/>
    <n v="1890"/>
    <x v="26"/>
    <x v="9"/>
    <x v="1"/>
  </r>
  <r>
    <d v="2022-10-10T00:00:00"/>
    <x v="11"/>
    <n v="12"/>
    <x v="1"/>
    <x v="0"/>
    <n v="0"/>
    <x v="11"/>
    <x v="1"/>
    <x v="1"/>
    <n v="76"/>
    <n v="82.08"/>
    <n v="912"/>
    <n v="984.96"/>
    <x v="26"/>
    <x v="9"/>
    <x v="1"/>
  </r>
  <r>
    <d v="2022-10-11T00:00:00"/>
    <x v="25"/>
    <n v="10"/>
    <x v="2"/>
    <x v="0"/>
    <n v="0"/>
    <x v="25"/>
    <x v="3"/>
    <x v="1"/>
    <n v="83"/>
    <n v="94.62"/>
    <n v="830"/>
    <n v="946.2"/>
    <x v="5"/>
    <x v="9"/>
    <x v="1"/>
  </r>
  <r>
    <d v="2022-10-13T00:00:00"/>
    <x v="29"/>
    <n v="15"/>
    <x v="1"/>
    <x v="0"/>
    <n v="0"/>
    <x v="29"/>
    <x v="3"/>
    <x v="1"/>
    <n v="105"/>
    <n v="142.80000000000001"/>
    <n v="1575"/>
    <n v="2142"/>
    <x v="22"/>
    <x v="9"/>
    <x v="1"/>
  </r>
  <r>
    <d v="2022-10-14T00:00:00"/>
    <x v="11"/>
    <n v="15"/>
    <x v="0"/>
    <x v="0"/>
    <n v="0"/>
    <x v="11"/>
    <x v="1"/>
    <x v="1"/>
    <n v="76"/>
    <n v="82.08"/>
    <n v="1140"/>
    <n v="1231.2"/>
    <x v="29"/>
    <x v="9"/>
    <x v="1"/>
  </r>
  <r>
    <d v="2022-10-15T00:00:00"/>
    <x v="27"/>
    <n v="10"/>
    <x v="2"/>
    <x v="1"/>
    <n v="0"/>
    <x v="27"/>
    <x v="2"/>
    <x v="3"/>
    <n v="12"/>
    <n v="15.719999999999999"/>
    <n v="120"/>
    <n v="157.19999999999999"/>
    <x v="17"/>
    <x v="9"/>
    <x v="1"/>
  </r>
  <r>
    <d v="2022-10-16T00:00:00"/>
    <x v="43"/>
    <n v="3"/>
    <x v="1"/>
    <x v="0"/>
    <n v="0"/>
    <x v="43"/>
    <x v="4"/>
    <x v="1"/>
    <n v="90"/>
    <n v="96.3"/>
    <n v="270"/>
    <n v="288.89999999999998"/>
    <x v="23"/>
    <x v="9"/>
    <x v="1"/>
  </r>
  <r>
    <d v="2022-10-23T00:00:00"/>
    <x v="0"/>
    <n v="14"/>
    <x v="1"/>
    <x v="1"/>
    <n v="0"/>
    <x v="0"/>
    <x v="0"/>
    <x v="0"/>
    <n v="144"/>
    <n v="156.96"/>
    <n v="2016"/>
    <n v="2197.44"/>
    <x v="19"/>
    <x v="9"/>
    <x v="1"/>
  </r>
  <r>
    <d v="2022-10-30T00:00:00"/>
    <x v="10"/>
    <n v="3"/>
    <x v="2"/>
    <x v="1"/>
    <n v="0"/>
    <x v="10"/>
    <x v="1"/>
    <x v="0"/>
    <n v="120"/>
    <n v="162"/>
    <n v="360"/>
    <n v="486"/>
    <x v="24"/>
    <x v="9"/>
    <x v="1"/>
  </r>
  <r>
    <d v="2022-10-31T00:00:00"/>
    <x v="1"/>
    <n v="8"/>
    <x v="2"/>
    <x v="0"/>
    <n v="0"/>
    <x v="1"/>
    <x v="1"/>
    <x v="1"/>
    <n v="72"/>
    <n v="79.92"/>
    <n v="576"/>
    <n v="639.36"/>
    <x v="25"/>
    <x v="9"/>
    <x v="1"/>
  </r>
  <r>
    <d v="2022-11-01T00:00:00"/>
    <x v="35"/>
    <n v="15"/>
    <x v="0"/>
    <x v="0"/>
    <n v="0"/>
    <x v="35"/>
    <x v="2"/>
    <x v="1"/>
    <n v="73"/>
    <n v="94.17"/>
    <n v="1095"/>
    <n v="1412.55"/>
    <x v="0"/>
    <x v="10"/>
    <x v="1"/>
  </r>
  <r>
    <d v="2022-11-02T00:00:00"/>
    <x v="27"/>
    <n v="15"/>
    <x v="0"/>
    <x v="1"/>
    <n v="0"/>
    <x v="27"/>
    <x v="2"/>
    <x v="3"/>
    <n v="12"/>
    <n v="15.719999999999999"/>
    <n v="180"/>
    <n v="235.79999999999998"/>
    <x v="1"/>
    <x v="10"/>
    <x v="1"/>
  </r>
  <r>
    <d v="2022-11-02T00:00:00"/>
    <x v="28"/>
    <n v="15"/>
    <x v="2"/>
    <x v="1"/>
    <n v="0"/>
    <x v="28"/>
    <x v="4"/>
    <x v="0"/>
    <n v="148"/>
    <n v="201.28"/>
    <n v="2220"/>
    <n v="3019.2"/>
    <x v="1"/>
    <x v="10"/>
    <x v="1"/>
  </r>
  <r>
    <d v="2022-11-02T00:00:00"/>
    <x v="4"/>
    <n v="5"/>
    <x v="2"/>
    <x v="1"/>
    <n v="0"/>
    <x v="4"/>
    <x v="4"/>
    <x v="3"/>
    <n v="5"/>
    <n v="6.7"/>
    <n v="25"/>
    <n v="33.5"/>
    <x v="1"/>
    <x v="10"/>
    <x v="1"/>
  </r>
  <r>
    <d v="2022-11-03T00:00:00"/>
    <x v="14"/>
    <n v="11"/>
    <x v="1"/>
    <x v="0"/>
    <n v="0"/>
    <x v="14"/>
    <x v="0"/>
    <x v="2"/>
    <n v="61"/>
    <n v="76.25"/>
    <n v="671"/>
    <n v="838.75"/>
    <x v="2"/>
    <x v="10"/>
    <x v="1"/>
  </r>
  <r>
    <d v="2022-11-04T00:00:00"/>
    <x v="25"/>
    <n v="10"/>
    <x v="2"/>
    <x v="0"/>
    <n v="0"/>
    <x v="25"/>
    <x v="3"/>
    <x v="1"/>
    <n v="83"/>
    <n v="94.62"/>
    <n v="830"/>
    <n v="946.2"/>
    <x v="3"/>
    <x v="10"/>
    <x v="1"/>
  </r>
  <r>
    <d v="2022-11-05T00:00:00"/>
    <x v="40"/>
    <n v="15"/>
    <x v="2"/>
    <x v="1"/>
    <n v="0"/>
    <x v="40"/>
    <x v="2"/>
    <x v="0"/>
    <n v="150"/>
    <n v="210"/>
    <n v="2250"/>
    <n v="3150"/>
    <x v="15"/>
    <x v="10"/>
    <x v="1"/>
  </r>
  <r>
    <d v="2022-11-06T00:00:00"/>
    <x v="23"/>
    <n v="13"/>
    <x v="2"/>
    <x v="1"/>
    <n v="0"/>
    <x v="23"/>
    <x v="1"/>
    <x v="1"/>
    <n v="67"/>
    <n v="83.08"/>
    <n v="871"/>
    <n v="1080.04"/>
    <x v="16"/>
    <x v="10"/>
    <x v="1"/>
  </r>
  <r>
    <d v="2022-11-06T00:00:00"/>
    <x v="27"/>
    <n v="13"/>
    <x v="1"/>
    <x v="0"/>
    <n v="0"/>
    <x v="27"/>
    <x v="2"/>
    <x v="3"/>
    <n v="12"/>
    <n v="15.719999999999999"/>
    <n v="156"/>
    <n v="204.35999999999999"/>
    <x v="16"/>
    <x v="10"/>
    <x v="1"/>
  </r>
  <r>
    <d v="2022-11-06T00:00:00"/>
    <x v="10"/>
    <n v="13"/>
    <x v="2"/>
    <x v="1"/>
    <n v="0"/>
    <x v="10"/>
    <x v="1"/>
    <x v="0"/>
    <n v="120"/>
    <n v="162"/>
    <n v="1560"/>
    <n v="2106"/>
    <x v="16"/>
    <x v="10"/>
    <x v="1"/>
  </r>
  <r>
    <d v="2022-11-07T00:00:00"/>
    <x v="17"/>
    <n v="13"/>
    <x v="1"/>
    <x v="1"/>
    <n v="0"/>
    <x v="17"/>
    <x v="1"/>
    <x v="1"/>
    <n v="90"/>
    <n v="115.2"/>
    <n v="1170"/>
    <n v="1497.6000000000001"/>
    <x v="20"/>
    <x v="10"/>
    <x v="1"/>
  </r>
  <r>
    <d v="2022-11-08T00:00:00"/>
    <x v="43"/>
    <n v="11"/>
    <x v="0"/>
    <x v="1"/>
    <n v="0"/>
    <x v="43"/>
    <x v="4"/>
    <x v="1"/>
    <n v="90"/>
    <n v="96.3"/>
    <n v="990"/>
    <n v="1059.3"/>
    <x v="21"/>
    <x v="10"/>
    <x v="1"/>
  </r>
  <r>
    <d v="2022-11-08T00:00:00"/>
    <x v="40"/>
    <n v="10"/>
    <x v="0"/>
    <x v="0"/>
    <n v="0"/>
    <x v="40"/>
    <x v="2"/>
    <x v="0"/>
    <n v="150"/>
    <n v="210"/>
    <n v="1500"/>
    <n v="2100"/>
    <x v="21"/>
    <x v="10"/>
    <x v="1"/>
  </r>
  <r>
    <d v="2022-11-09T00:00:00"/>
    <x v="26"/>
    <n v="8"/>
    <x v="1"/>
    <x v="1"/>
    <n v="0"/>
    <x v="26"/>
    <x v="4"/>
    <x v="2"/>
    <n v="48"/>
    <n v="57.120000000000005"/>
    <n v="384"/>
    <n v="456.96000000000004"/>
    <x v="4"/>
    <x v="10"/>
    <x v="1"/>
  </r>
  <r>
    <d v="2022-11-10T00:00:00"/>
    <x v="30"/>
    <n v="7"/>
    <x v="2"/>
    <x v="0"/>
    <n v="0"/>
    <x v="30"/>
    <x v="2"/>
    <x v="3"/>
    <n v="37"/>
    <n v="49.21"/>
    <n v="259"/>
    <n v="344.47"/>
    <x v="26"/>
    <x v="10"/>
    <x v="1"/>
  </r>
  <r>
    <d v="2022-11-13T00:00:00"/>
    <x v="26"/>
    <n v="10"/>
    <x v="0"/>
    <x v="1"/>
    <n v="0"/>
    <x v="26"/>
    <x v="4"/>
    <x v="2"/>
    <n v="48"/>
    <n v="57.120000000000005"/>
    <n v="480"/>
    <n v="571.20000000000005"/>
    <x v="22"/>
    <x v="10"/>
    <x v="1"/>
  </r>
  <r>
    <d v="2022-11-14T00:00:00"/>
    <x v="29"/>
    <n v="1"/>
    <x v="2"/>
    <x v="1"/>
    <n v="0"/>
    <x v="29"/>
    <x v="3"/>
    <x v="1"/>
    <n v="105"/>
    <n v="142.80000000000001"/>
    <n v="105"/>
    <n v="142.80000000000001"/>
    <x v="29"/>
    <x v="10"/>
    <x v="1"/>
  </r>
  <r>
    <d v="2022-11-15T00:00:00"/>
    <x v="35"/>
    <n v="14"/>
    <x v="2"/>
    <x v="1"/>
    <n v="0"/>
    <x v="35"/>
    <x v="2"/>
    <x v="1"/>
    <n v="73"/>
    <n v="94.17"/>
    <n v="1022"/>
    <n v="1318.38"/>
    <x v="17"/>
    <x v="10"/>
    <x v="1"/>
  </r>
  <r>
    <d v="2022-11-16T00:00:00"/>
    <x v="39"/>
    <n v="8"/>
    <x v="1"/>
    <x v="0"/>
    <n v="0"/>
    <x v="39"/>
    <x v="2"/>
    <x v="0"/>
    <n v="134"/>
    <n v="156.78"/>
    <n v="1072"/>
    <n v="1254.24"/>
    <x v="23"/>
    <x v="10"/>
    <x v="1"/>
  </r>
  <r>
    <d v="2022-11-18T00:00:00"/>
    <x v="13"/>
    <n v="8"/>
    <x v="2"/>
    <x v="1"/>
    <n v="0"/>
    <x v="13"/>
    <x v="4"/>
    <x v="2"/>
    <n v="55"/>
    <n v="58.3"/>
    <n v="440"/>
    <n v="466.4"/>
    <x v="7"/>
    <x v="10"/>
    <x v="1"/>
  </r>
  <r>
    <d v="2022-11-21T00:00:00"/>
    <x v="14"/>
    <n v="6"/>
    <x v="2"/>
    <x v="1"/>
    <n v="0"/>
    <x v="14"/>
    <x v="0"/>
    <x v="2"/>
    <n v="61"/>
    <n v="76.25"/>
    <n v="366"/>
    <n v="457.5"/>
    <x v="10"/>
    <x v="10"/>
    <x v="1"/>
  </r>
  <r>
    <d v="2022-11-23T00:00:00"/>
    <x v="43"/>
    <n v="12"/>
    <x v="1"/>
    <x v="0"/>
    <n v="0"/>
    <x v="43"/>
    <x v="4"/>
    <x v="1"/>
    <n v="90"/>
    <n v="96.3"/>
    <n v="1080"/>
    <n v="1155.5999999999999"/>
    <x v="19"/>
    <x v="10"/>
    <x v="1"/>
  </r>
  <r>
    <d v="2022-11-25T00:00:00"/>
    <x v="3"/>
    <n v="5"/>
    <x v="2"/>
    <x v="1"/>
    <n v="0"/>
    <x v="3"/>
    <x v="3"/>
    <x v="2"/>
    <n v="44"/>
    <n v="48.84"/>
    <n v="220"/>
    <n v="244.20000000000002"/>
    <x v="11"/>
    <x v="10"/>
    <x v="1"/>
  </r>
  <r>
    <d v="2022-11-26T00:00:00"/>
    <x v="18"/>
    <n v="5"/>
    <x v="2"/>
    <x v="0"/>
    <n v="0"/>
    <x v="18"/>
    <x v="4"/>
    <x v="1"/>
    <n v="89"/>
    <n v="117.48"/>
    <n v="445"/>
    <n v="587.4"/>
    <x v="12"/>
    <x v="10"/>
    <x v="1"/>
  </r>
  <r>
    <d v="2022-11-27T00:00:00"/>
    <x v="13"/>
    <n v="15"/>
    <x v="2"/>
    <x v="0"/>
    <n v="0"/>
    <x v="13"/>
    <x v="4"/>
    <x v="2"/>
    <n v="55"/>
    <n v="58.3"/>
    <n v="825"/>
    <n v="874.5"/>
    <x v="13"/>
    <x v="10"/>
    <x v="1"/>
  </r>
  <r>
    <d v="2022-11-28T00:00:00"/>
    <x v="5"/>
    <n v="8"/>
    <x v="2"/>
    <x v="1"/>
    <n v="0"/>
    <x v="5"/>
    <x v="4"/>
    <x v="1"/>
    <n v="93"/>
    <n v="104.16"/>
    <n v="744"/>
    <n v="833.28"/>
    <x v="14"/>
    <x v="10"/>
    <x v="1"/>
  </r>
  <r>
    <d v="2022-11-30T00:00:00"/>
    <x v="27"/>
    <n v="2"/>
    <x v="2"/>
    <x v="0"/>
    <n v="0"/>
    <x v="27"/>
    <x v="2"/>
    <x v="3"/>
    <n v="12"/>
    <n v="15.719999999999999"/>
    <n v="24"/>
    <n v="31.439999999999998"/>
    <x v="24"/>
    <x v="10"/>
    <x v="1"/>
  </r>
  <r>
    <d v="2022-12-03T00:00:00"/>
    <x v="33"/>
    <n v="5"/>
    <x v="0"/>
    <x v="1"/>
    <n v="0"/>
    <x v="33"/>
    <x v="4"/>
    <x v="3"/>
    <n v="37"/>
    <n v="41.81"/>
    <n v="185"/>
    <n v="209.05"/>
    <x v="2"/>
    <x v="11"/>
    <x v="1"/>
  </r>
  <r>
    <d v="2022-12-04T00:00:00"/>
    <x v="42"/>
    <n v="10"/>
    <x v="2"/>
    <x v="1"/>
    <n v="0"/>
    <x v="42"/>
    <x v="4"/>
    <x v="3"/>
    <n v="18"/>
    <n v="24.66"/>
    <n v="180"/>
    <n v="246.6"/>
    <x v="3"/>
    <x v="11"/>
    <x v="1"/>
  </r>
  <r>
    <d v="2022-12-04T00:00:00"/>
    <x v="11"/>
    <n v="15"/>
    <x v="2"/>
    <x v="1"/>
    <n v="0"/>
    <x v="11"/>
    <x v="1"/>
    <x v="1"/>
    <n v="76"/>
    <n v="82.08"/>
    <n v="1140"/>
    <n v="1231.2"/>
    <x v="3"/>
    <x v="11"/>
    <x v="1"/>
  </r>
  <r>
    <d v="2022-12-07T00:00:00"/>
    <x v="1"/>
    <n v="12"/>
    <x v="2"/>
    <x v="1"/>
    <n v="0"/>
    <x v="1"/>
    <x v="1"/>
    <x v="1"/>
    <n v="72"/>
    <n v="79.92"/>
    <n v="864"/>
    <n v="959.04"/>
    <x v="20"/>
    <x v="11"/>
    <x v="1"/>
  </r>
  <r>
    <d v="2022-12-07T00:00:00"/>
    <x v="21"/>
    <n v="13"/>
    <x v="2"/>
    <x v="0"/>
    <n v="0"/>
    <x v="21"/>
    <x v="2"/>
    <x v="3"/>
    <n v="13"/>
    <n v="16.64"/>
    <n v="169"/>
    <n v="216.32"/>
    <x v="20"/>
    <x v="11"/>
    <x v="1"/>
  </r>
  <r>
    <d v="2022-12-07T00:00:00"/>
    <x v="1"/>
    <n v="5"/>
    <x v="2"/>
    <x v="1"/>
    <n v="0"/>
    <x v="1"/>
    <x v="1"/>
    <x v="1"/>
    <n v="72"/>
    <n v="79.92"/>
    <n v="360"/>
    <n v="399.6"/>
    <x v="20"/>
    <x v="11"/>
    <x v="1"/>
  </r>
  <r>
    <d v="2022-12-11T00:00:00"/>
    <x v="26"/>
    <n v="5"/>
    <x v="2"/>
    <x v="0"/>
    <n v="0"/>
    <x v="26"/>
    <x v="4"/>
    <x v="2"/>
    <n v="48"/>
    <n v="57.120000000000005"/>
    <n v="240"/>
    <n v="285.60000000000002"/>
    <x v="5"/>
    <x v="11"/>
    <x v="1"/>
  </r>
  <r>
    <d v="2022-12-11T00:00:00"/>
    <x v="2"/>
    <n v="9"/>
    <x v="0"/>
    <x v="0"/>
    <n v="0"/>
    <x v="2"/>
    <x v="2"/>
    <x v="1"/>
    <n v="112"/>
    <n v="122.08"/>
    <n v="1008"/>
    <n v="1098.72"/>
    <x v="5"/>
    <x v="11"/>
    <x v="1"/>
  </r>
  <r>
    <d v="2022-12-11T00:00:00"/>
    <x v="9"/>
    <n v="10"/>
    <x v="1"/>
    <x v="1"/>
    <n v="0"/>
    <x v="9"/>
    <x v="2"/>
    <x v="1"/>
    <n v="112"/>
    <n v="146.72"/>
    <n v="1120"/>
    <n v="1467.2"/>
    <x v="5"/>
    <x v="11"/>
    <x v="1"/>
  </r>
  <r>
    <d v="2022-12-12T00:00:00"/>
    <x v="28"/>
    <n v="9"/>
    <x v="0"/>
    <x v="1"/>
    <n v="0"/>
    <x v="28"/>
    <x v="4"/>
    <x v="0"/>
    <n v="148"/>
    <n v="201.28"/>
    <n v="1332"/>
    <n v="1811.52"/>
    <x v="6"/>
    <x v="11"/>
    <x v="1"/>
  </r>
  <r>
    <d v="2022-12-12T00:00:00"/>
    <x v="41"/>
    <n v="10"/>
    <x v="0"/>
    <x v="0"/>
    <n v="0"/>
    <x v="41"/>
    <x v="1"/>
    <x v="0"/>
    <n v="138"/>
    <n v="173.88"/>
    <n v="1380"/>
    <n v="1738.8"/>
    <x v="6"/>
    <x v="11"/>
    <x v="1"/>
  </r>
  <r>
    <d v="2022-12-14T00:00:00"/>
    <x v="24"/>
    <n v="4"/>
    <x v="2"/>
    <x v="1"/>
    <n v="0"/>
    <x v="24"/>
    <x v="3"/>
    <x v="0"/>
    <n v="133"/>
    <n v="155.61000000000001"/>
    <n v="532"/>
    <n v="622.44000000000005"/>
    <x v="29"/>
    <x v="11"/>
    <x v="1"/>
  </r>
  <r>
    <d v="2022-12-15T00:00:00"/>
    <x v="37"/>
    <n v="13"/>
    <x v="2"/>
    <x v="0"/>
    <n v="0"/>
    <x v="37"/>
    <x v="3"/>
    <x v="3"/>
    <n v="6"/>
    <n v="7.8599999999999994"/>
    <n v="78"/>
    <n v="102.17999999999999"/>
    <x v="17"/>
    <x v="11"/>
    <x v="1"/>
  </r>
  <r>
    <d v="2022-12-19T00:00:00"/>
    <x v="11"/>
    <n v="7"/>
    <x v="2"/>
    <x v="0"/>
    <n v="0"/>
    <x v="11"/>
    <x v="1"/>
    <x v="1"/>
    <n v="76"/>
    <n v="82.08"/>
    <n v="532"/>
    <n v="574.55999999999995"/>
    <x v="8"/>
    <x v="11"/>
    <x v="1"/>
  </r>
  <r>
    <d v="2022-12-19T00:00:00"/>
    <x v="31"/>
    <n v="14"/>
    <x v="2"/>
    <x v="1"/>
    <n v="0"/>
    <x v="31"/>
    <x v="2"/>
    <x v="2"/>
    <n v="44"/>
    <n v="48.4"/>
    <n v="616"/>
    <n v="677.6"/>
    <x v="8"/>
    <x v="11"/>
    <x v="1"/>
  </r>
  <r>
    <d v="2022-12-19T00:00:00"/>
    <x v="37"/>
    <n v="11"/>
    <x v="1"/>
    <x v="0"/>
    <n v="0"/>
    <x v="37"/>
    <x v="3"/>
    <x v="3"/>
    <n v="6"/>
    <n v="7.8599999999999994"/>
    <n v="66"/>
    <n v="86.46"/>
    <x v="8"/>
    <x v="11"/>
    <x v="1"/>
  </r>
  <r>
    <d v="2022-12-21T00:00:00"/>
    <x v="15"/>
    <n v="10"/>
    <x v="2"/>
    <x v="0"/>
    <n v="0"/>
    <x v="15"/>
    <x v="3"/>
    <x v="1"/>
    <n v="75"/>
    <n v="85.5"/>
    <n v="750"/>
    <n v="855"/>
    <x v="10"/>
    <x v="11"/>
    <x v="1"/>
  </r>
  <r>
    <d v="2022-12-29T00:00:00"/>
    <x v="25"/>
    <n v="15"/>
    <x v="2"/>
    <x v="0"/>
    <n v="0"/>
    <x v="25"/>
    <x v="3"/>
    <x v="1"/>
    <n v="83"/>
    <n v="94.62"/>
    <n v="1245"/>
    <n v="1419.3000000000002"/>
    <x v="28"/>
    <x v="11"/>
    <x v="1"/>
  </r>
  <r>
    <d v="2022-12-29T00:00:00"/>
    <x v="10"/>
    <n v="1"/>
    <x v="0"/>
    <x v="1"/>
    <n v="0"/>
    <x v="10"/>
    <x v="1"/>
    <x v="0"/>
    <n v="120"/>
    <n v="162"/>
    <n v="120"/>
    <n v="162"/>
    <x v="28"/>
    <x v="11"/>
    <x v="1"/>
  </r>
  <r>
    <d v="2022-12-30T00:00:00"/>
    <x v="41"/>
    <n v="14"/>
    <x v="2"/>
    <x v="0"/>
    <n v="0"/>
    <x v="41"/>
    <x v="1"/>
    <x v="0"/>
    <n v="138"/>
    <n v="173.88"/>
    <n v="1932"/>
    <n v="2434.3199999999997"/>
    <x v="24"/>
    <x v="11"/>
    <x v="1"/>
  </r>
  <r>
    <d v="2022-12-31T00:00:00"/>
    <x v="38"/>
    <n v="12"/>
    <x v="1"/>
    <x v="0"/>
    <n v="0"/>
    <x v="38"/>
    <x v="4"/>
    <x v="1"/>
    <n v="95"/>
    <n v="119.7"/>
    <n v="1140"/>
    <n v="1436.4"/>
    <x v="25"/>
    <x v="11"/>
    <x v="1"/>
  </r>
  <r>
    <d v="2022-12-31T00:00:00"/>
    <x v="31"/>
    <n v="6"/>
    <x v="1"/>
    <x v="0"/>
    <n v="0"/>
    <x v="31"/>
    <x v="2"/>
    <x v="2"/>
    <n v="44"/>
    <n v="48.4"/>
    <n v="264"/>
    <n v="290.39999999999998"/>
    <x v="25"/>
    <x v="11"/>
    <x v="1"/>
  </r>
  <r>
    <d v="2022-12-31T00:00:00"/>
    <x v="31"/>
    <n v="3"/>
    <x v="0"/>
    <x v="1"/>
    <n v="0"/>
    <x v="31"/>
    <x v="2"/>
    <x v="2"/>
    <n v="44"/>
    <n v="48.4"/>
    <n v="132"/>
    <n v="145.19999999999999"/>
    <x v="25"/>
    <x v="11"/>
    <x v="1"/>
  </r>
  <r>
    <d v="2022-12-31T00:00:00"/>
    <x v="31"/>
    <n v="3"/>
    <x v="0"/>
    <x v="1"/>
    <n v="0"/>
    <x v="31"/>
    <x v="2"/>
    <x v="2"/>
    <n v="44"/>
    <n v="48.4"/>
    <n v="132"/>
    <n v="145.19999999999999"/>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onthly sales"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G1:I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typ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N1:AO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3" count="1" selected="0">
            <x v="0"/>
          </reference>
        </references>
      </pivotArea>
    </chartFormat>
    <chartFormat chart="3" format="10">
      <pivotArea type="data" outline="0" fieldPosition="0">
        <references count="2">
          <reference field="4294967294" count="1" selected="0">
            <x v="0"/>
          </reference>
          <reference field="3" count="1" selected="0">
            <x v="1"/>
          </reference>
        </references>
      </pivotArea>
    </chartFormat>
    <chartFormat chart="3"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numFmtId="165"/>
  </dataFields>
  <formats count="2">
    <format dxfId="1">
      <pivotArea outline="0" collapsedLevelsAreSubtotals="1" fieldPosition="0"/>
    </format>
    <format dxfId="0">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Total 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D1:E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ayment method"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0">
  <location ref="AQ1:AR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4" count="1" selected="0">
            <x v="0"/>
          </reference>
        </references>
      </pivotArea>
    </chartFormat>
    <chartFormat chart="4" format="11">
      <pivotArea type="data" outline="0" fieldPosition="0">
        <references count="2">
          <reference field="4294967294" count="1" selected="0">
            <x v="0"/>
          </reference>
          <reference field="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4" count="1" selected="0">
            <x v="0"/>
          </reference>
        </references>
      </pivotArea>
    </chartFormat>
    <chartFormat chart="8"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roduct"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P1:R45" firstHeaderRow="0" firstDataRow="1" firstDataCol="1"/>
  <pivotFields count="16">
    <pivotField numFmtId="14" showAll="0"/>
    <pivotField showAll="0">
      <items count="45">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 t="default"/>
      </items>
    </pivotField>
    <pivotField dataField="1" showAll="0"/>
    <pivotField showAll="0">
      <items count="4">
        <item x="2"/>
        <item x="1"/>
        <item x="0"/>
        <item t="default"/>
      </items>
    </pivotField>
    <pivotField showAll="0">
      <items count="3">
        <item x="1"/>
        <item x="0"/>
        <item t="default"/>
      </items>
    </pivotField>
    <pivotField numFmtId="164" showAll="0"/>
    <pivotField axis="axisRow"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showAll="0"/>
    <pivotField showAll="0" defaultSubtotal="0">
      <items count="4">
        <item x="0"/>
        <item sd="0" x="1"/>
        <item x="2"/>
        <item x="3"/>
      </items>
    </pivotField>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6"/>
  </rowFields>
  <rowItems count="4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catergor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AD1:AE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numFmtId="165"/>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4" name="PivotTable1"/>
    <pivotTable tabId="4" name="catergory"/>
    <pivotTable tabId="4" name="Monthly sales"/>
    <pivotTable tabId="4" name="payment method"/>
    <pivotTable tabId="4" name="Product"/>
    <pivotTable tabId="4" name="Total 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4" name="PivotTable1"/>
    <pivotTable tabId="4" name="catergory"/>
    <pivotTable tabId="4" name="Monthly sales"/>
    <pivotTable tabId="4" name="Product"/>
    <pivotTable tabId="4" name="saletype"/>
    <pivotTable tabId="4" name="Total 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 tabId="4" name="catergory"/>
    <pivotTable tabId="4" name="Monthly sales"/>
    <pivotTable tabId="4" name="payment method"/>
    <pivotTable tabId="4" name="Product"/>
    <pivotTable tabId="4" name="saletype"/>
    <pivotTable tabId="4" name="Total sales"/>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Monthly sales"/>
    <pivotTable tabId="4" name="catergory"/>
    <pivotTable tabId="4" name="payment method"/>
    <pivotTable tabId="4" name="PivotTable1"/>
    <pivotTable tabId="4" name="Product"/>
    <pivotTable tabId="4" name="saletype"/>
    <pivotTable tabId="4" name="Total sales"/>
  </pivotTables>
  <data>
    <tabular pivotCacheId="1">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1" cache="Slicer_SALE_TYPE" caption="SALE TYPE" columnCount="3" style="SLICER" rowHeight="234950"/>
  <slicer name="PAYMENT MODE 1" cache="Slicer_PAYMENT_MODE" caption="PAYMENT MODE" columnCount="2" style="SLICER" rowHeight="234950"/>
  <slicer name="Year 1" cache="Slicer_Year" caption="Year" style="SLICER" rowHeight="234950"/>
  <slicer name="Month 1" cache="Slicer_Month" caption="Month" style="SLIC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rowHeight="234950"/>
  <slicer name="PAYMENT MODE" cache="Slicer_PAYMENT_MODE" caption="PAYMENT MODE" rowHeight="234950"/>
  <slicer name="Year" cache="Slicer_Year" caption="Year" rowHeight="234950"/>
  <slicer name="Month" cache="Slicer_Month" caption="Month" rowHeight="234950"/>
</slicers>
</file>

<file path=xl/tables/table1.xml><?xml version="1.0" encoding="utf-8"?>
<table xmlns="http://schemas.openxmlformats.org/spreadsheetml/2006/main" id="2" name="InputData" displayName="InputData" ref="A1:P529" totalsRowShown="0" headerRowDxfId="29" headerRowBorderDxfId="28">
  <autoFilter ref="A1:P529"/>
  <sortState ref="A2:E527">
    <sortCondition ref="A1:A527"/>
  </sortState>
  <tableColumns count="16">
    <tableColumn id="1" name="DATE" dataDxfId="27"/>
    <tableColumn id="3" name="PRODUCT ID" dataDxfId="26"/>
    <tableColumn id="2" name="QUANTITY" dataDxfId="25"/>
    <tableColumn id="4" name="SALE TYPE" dataDxfId="24"/>
    <tableColumn id="5" name="PAYMENT MODE" dataDxfId="23"/>
    <tableColumn id="6" name="DISCOUNT %" dataDxfId="22"/>
    <tableColumn id="7" name="PRODUCT" dataDxfId="21">
      <calculatedColumnFormula>VLOOKUP(InputData[[#This Row],[PRODUCT ID]],MasterData[],2,0)</calculatedColumnFormula>
    </tableColumn>
    <tableColumn id="8" name="CATEGORY" dataDxfId="20">
      <calculatedColumnFormula>VLOOKUP(InputData[[#This Row],[PRODUCT ID]],MasterData[],3,0)</calculatedColumnFormula>
    </tableColumn>
    <tableColumn id="9" name="UOM" dataDxfId="19">
      <calculatedColumnFormula>VLOOKUP(InputData[[#This Row],[PRODUCT ID]],MasterData[],4,0)</calculatedColumnFormula>
    </tableColumn>
    <tableColumn id="10" name="BUYING PRIZE" dataDxfId="18">
      <calculatedColumnFormula>VLOOKUP(InputData[[#This Row],[PRODUCT ID]],MasterData[],5,0)</calculatedColumnFormula>
    </tableColumn>
    <tableColumn id="11" name="SELLING PRICE" dataDxfId="17">
      <calculatedColumnFormula>VLOOKUP(InputData[[#This Row],[PRODUCT ID]],MasterData[],6,0)</calculatedColumnFormula>
    </tableColumn>
    <tableColumn id="12" name="Total buying value" dataDxfId="16">
      <calculatedColumnFormula>InputData[[#This Row],[BUYING PRIZE]]*InputData[[#This Row],[QUANTITY]]</calculatedColumnFormula>
    </tableColumn>
    <tableColumn id="13" name="Total selling value" dataDxfId="15">
      <calculatedColumnFormula>InputData[[#This Row],[SELLING PRICE]]*InputData[[#This Row],[QUANTITY]]*(1-InputData[[#This Row],[DISCOUNT %]])</calculatedColumnFormula>
    </tableColumn>
    <tableColumn id="14" name="Day" dataDxfId="14">
      <calculatedColumnFormula>DAY(InputData[[#This Row],[DATE]])</calculatedColumnFormula>
    </tableColumn>
    <tableColumn id="15" name="Month" dataDxfId="13">
      <calculatedColumnFormula>TEXT(InputData[[#This Row],[DATE]],"mmm")</calculatedColumnFormula>
    </tableColumn>
    <tableColumn id="16" name="Year" dataDxfId="12">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11" dataDxfId="9" headerRowBorderDxfId="10">
  <autoFilter ref="A1:F46"/>
  <tableColumns count="6">
    <tableColumn id="1" name="PRODUCT ID" dataDxfId="8"/>
    <tableColumn id="2" name="PRODUCT" dataDxfId="7"/>
    <tableColumn id="3" name="CATEGORY" dataDxfId="6"/>
    <tableColumn id="4" name="UOM" dataDxfId="5"/>
    <tableColumn id="5" name="BUYING PRIZE" dataDxfId="4"/>
    <tableColumn id="6" name="SELLING PRICE" dataDxfId="3"/>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1.xml"/><Relationship Id="rId5" Type="http://schemas.openxmlformats.org/officeDocument/2006/relationships/pivotTable" Target="../pivotTables/pivotTable5.xml"/><Relationship Id="rId15" Type="http://schemas.microsoft.com/office/2007/relationships/slicer" Target="../slicers/slicer2.xml"/><Relationship Id="rId10" Type="http://schemas.openxmlformats.org/officeDocument/2006/relationships/vmlDrawing" Target="../drawings/vmlDrawing1.vml"/><Relationship Id="rId4" Type="http://schemas.openxmlformats.org/officeDocument/2006/relationships/pivotTable" Target="../pivotTables/pivotTable4.xml"/><Relationship Id="rId9" Type="http://schemas.openxmlformats.org/officeDocument/2006/relationships/drawing" Target="../drawings/drawing2.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
  <sheetViews>
    <sheetView tabSelected="1" zoomScale="79" workbookViewId="0">
      <selection activeCell="Y17" sqref="Y17"/>
    </sheetView>
  </sheetViews>
  <sheetFormatPr defaultRowHeight="15" x14ac:dyDescent="0.25"/>
  <sheetData>
    <row r="1" s="21"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P529"/>
  <sheetViews>
    <sheetView workbookViewId="0">
      <selection activeCell="O3" sqref="O3"/>
    </sheetView>
  </sheetViews>
  <sheetFormatPr defaultRowHeight="15" x14ac:dyDescent="0.25"/>
  <cols>
    <col min="1" max="1" width="17.7109375"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style="14" bestFit="1" customWidth="1"/>
    <col min="11" max="11" width="17.7109375" style="14" bestFit="1" customWidth="1"/>
    <col min="12" max="12" width="24.28515625" style="14" bestFit="1" customWidth="1"/>
    <col min="13" max="13" width="24.5703125" style="14" bestFit="1" customWidth="1"/>
  </cols>
  <sheetData>
    <row r="1" spans="1:16" ht="15.75" thickBot="1" x14ac:dyDescent="0.3">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14">
        <f>VLOOKUP(InputData[[#This Row],[PRODUCT ID]],MasterData[],5,0)</f>
        <v>144</v>
      </c>
      <c r="K2" s="14">
        <f>VLOOKUP(InputData[[#This Row],[PRODUCT ID]],MasterData[],6,0)</f>
        <v>156.96</v>
      </c>
      <c r="L2" s="14">
        <f>InputData[[#This Row],[BUYING PRIZE]]*InputData[[#This Row],[QUANTITY]]</f>
        <v>1296</v>
      </c>
      <c r="M2" s="14">
        <f>InputData[[#This Row],[SELLING PRICE]]*InputData[[#This Row],[QUANTITY]]*(1-InputData[[#This Row],[DISCOUNT %]])</f>
        <v>1412.64</v>
      </c>
      <c r="N2" s="12">
        <f>DAY(InputData[[#This Row],[DATE]])</f>
        <v>1</v>
      </c>
      <c r="O2" s="12" t="str">
        <f>TEXT(InputData[[#This Row],[DATE]],"mmm")</f>
        <v>Jan</v>
      </c>
      <c r="P2" s="1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14">
        <f>VLOOKUP(InputData[[#This Row],[PRODUCT ID]],MasterData[],5,0)</f>
        <v>72</v>
      </c>
      <c r="K3" s="14">
        <f>VLOOKUP(InputData[[#This Row],[PRODUCT ID]],MasterData[],6,0)</f>
        <v>79.92</v>
      </c>
      <c r="L3" s="14">
        <f>InputData[[#This Row],[BUYING PRIZE]]*InputData[[#This Row],[QUANTITY]]</f>
        <v>1080</v>
      </c>
      <c r="M3" s="14">
        <f>InputData[[#This Row],[SELLING PRICE]]*InputData[[#This Row],[QUANTITY]]*(1-InputData[[#This Row],[DISCOUNT %]])</f>
        <v>1198.8</v>
      </c>
      <c r="N3" s="12">
        <f>DAY(InputData[[#This Row],[DATE]])</f>
        <v>2</v>
      </c>
      <c r="O3" s="12" t="str">
        <f>TEXT(InputData[[#This Row],[DATE]],"mmm")</f>
        <v>Jan</v>
      </c>
      <c r="P3" s="12">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14">
        <f>VLOOKUP(InputData[[#This Row],[PRODUCT ID]],MasterData[],5,0)</f>
        <v>112</v>
      </c>
      <c r="K4" s="14">
        <f>VLOOKUP(InputData[[#This Row],[PRODUCT ID]],MasterData[],6,0)</f>
        <v>122.08</v>
      </c>
      <c r="L4" s="14">
        <f>InputData[[#This Row],[BUYING PRIZE]]*InputData[[#This Row],[QUANTITY]]</f>
        <v>672</v>
      </c>
      <c r="M4" s="14">
        <f>InputData[[#This Row],[SELLING PRICE]]*InputData[[#This Row],[QUANTITY]]*(1-InputData[[#This Row],[DISCOUNT %]])</f>
        <v>732.48</v>
      </c>
      <c r="N4" s="12">
        <f>DAY(InputData[[#This Row],[DATE]])</f>
        <v>2</v>
      </c>
      <c r="O4" s="12" t="str">
        <f>TEXT(InputData[[#This Row],[DATE]],"mmm")</f>
        <v>Jan</v>
      </c>
      <c r="P4" s="12">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14">
        <f>VLOOKUP(InputData[[#This Row],[PRODUCT ID]],MasterData[],5,0)</f>
        <v>44</v>
      </c>
      <c r="K5" s="14">
        <f>VLOOKUP(InputData[[#This Row],[PRODUCT ID]],MasterData[],6,0)</f>
        <v>48.84</v>
      </c>
      <c r="L5" s="14">
        <f>InputData[[#This Row],[BUYING PRIZE]]*InputData[[#This Row],[QUANTITY]]</f>
        <v>220</v>
      </c>
      <c r="M5" s="14">
        <f>InputData[[#This Row],[SELLING PRICE]]*InputData[[#This Row],[QUANTITY]]*(1-InputData[[#This Row],[DISCOUNT %]])</f>
        <v>244.20000000000002</v>
      </c>
      <c r="N5" s="12">
        <f>DAY(InputData[[#This Row],[DATE]])</f>
        <v>3</v>
      </c>
      <c r="O5" s="12" t="str">
        <f>TEXT(InputData[[#This Row],[DATE]],"mmm")</f>
        <v>Jan</v>
      </c>
      <c r="P5" s="12">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14">
        <f>VLOOKUP(InputData[[#This Row],[PRODUCT ID]],MasterData[],5,0)</f>
        <v>5</v>
      </c>
      <c r="K6" s="14">
        <f>VLOOKUP(InputData[[#This Row],[PRODUCT ID]],MasterData[],6,0)</f>
        <v>6.7</v>
      </c>
      <c r="L6" s="14">
        <f>InputData[[#This Row],[BUYING PRIZE]]*InputData[[#This Row],[QUANTITY]]</f>
        <v>60</v>
      </c>
      <c r="M6" s="14">
        <f>InputData[[#This Row],[SELLING PRICE]]*InputData[[#This Row],[QUANTITY]]*(1-InputData[[#This Row],[DISCOUNT %]])</f>
        <v>80.400000000000006</v>
      </c>
      <c r="N6" s="12">
        <f>DAY(InputData[[#This Row],[DATE]])</f>
        <v>4</v>
      </c>
      <c r="O6" s="12" t="str">
        <f>TEXT(InputData[[#This Row],[DATE]],"mmm")</f>
        <v>Jan</v>
      </c>
      <c r="P6" s="12">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14">
        <f>VLOOKUP(InputData[[#This Row],[PRODUCT ID]],MasterData[],5,0)</f>
        <v>93</v>
      </c>
      <c r="K7" s="14">
        <f>VLOOKUP(InputData[[#This Row],[PRODUCT ID]],MasterData[],6,0)</f>
        <v>104.16</v>
      </c>
      <c r="L7" s="14">
        <f>InputData[[#This Row],[BUYING PRIZE]]*InputData[[#This Row],[QUANTITY]]</f>
        <v>93</v>
      </c>
      <c r="M7" s="14">
        <f>InputData[[#This Row],[SELLING PRICE]]*InputData[[#This Row],[QUANTITY]]*(1-InputData[[#This Row],[DISCOUNT %]])</f>
        <v>104.16</v>
      </c>
      <c r="N7" s="12">
        <f>DAY(InputData[[#This Row],[DATE]])</f>
        <v>9</v>
      </c>
      <c r="O7" s="12" t="str">
        <f>TEXT(InputData[[#This Row],[DATE]],"mmm")</f>
        <v>Jan</v>
      </c>
      <c r="P7" s="12">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14">
        <f>VLOOKUP(InputData[[#This Row],[PRODUCT ID]],MasterData[],5,0)</f>
        <v>71</v>
      </c>
      <c r="K8" s="14">
        <f>VLOOKUP(InputData[[#This Row],[PRODUCT ID]],MasterData[],6,0)</f>
        <v>80.94</v>
      </c>
      <c r="L8" s="14">
        <f>InputData[[#This Row],[BUYING PRIZE]]*InputData[[#This Row],[QUANTITY]]</f>
        <v>568</v>
      </c>
      <c r="M8" s="14">
        <f>InputData[[#This Row],[SELLING PRICE]]*InputData[[#This Row],[QUANTITY]]*(1-InputData[[#This Row],[DISCOUNT %]])</f>
        <v>647.52</v>
      </c>
      <c r="N8" s="12">
        <f>DAY(InputData[[#This Row],[DATE]])</f>
        <v>9</v>
      </c>
      <c r="O8" s="12" t="str">
        <f>TEXT(InputData[[#This Row],[DATE]],"mmm")</f>
        <v>Jan</v>
      </c>
      <c r="P8" s="12">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14">
        <f>VLOOKUP(InputData[[#This Row],[PRODUCT ID]],MasterData[],5,0)</f>
        <v>7</v>
      </c>
      <c r="K9" s="14">
        <f>VLOOKUP(InputData[[#This Row],[PRODUCT ID]],MasterData[],6,0)</f>
        <v>8.33</v>
      </c>
      <c r="L9" s="14">
        <f>InputData[[#This Row],[BUYING PRIZE]]*InputData[[#This Row],[QUANTITY]]</f>
        <v>28</v>
      </c>
      <c r="M9" s="14">
        <f>InputData[[#This Row],[SELLING PRICE]]*InputData[[#This Row],[QUANTITY]]*(1-InputData[[#This Row],[DISCOUNT %]])</f>
        <v>33.32</v>
      </c>
      <c r="N9" s="12">
        <f>DAY(InputData[[#This Row],[DATE]])</f>
        <v>9</v>
      </c>
      <c r="O9" s="12" t="str">
        <f>TEXT(InputData[[#This Row],[DATE]],"mmm")</f>
        <v>Jan</v>
      </c>
      <c r="P9" s="12">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14">
        <f>VLOOKUP(InputData[[#This Row],[PRODUCT ID]],MasterData[],5,0)</f>
        <v>67</v>
      </c>
      <c r="K10" s="14">
        <f>VLOOKUP(InputData[[#This Row],[PRODUCT ID]],MasterData[],6,0)</f>
        <v>85.76</v>
      </c>
      <c r="L10" s="14">
        <f>InputData[[#This Row],[BUYING PRIZE]]*InputData[[#This Row],[QUANTITY]]</f>
        <v>201</v>
      </c>
      <c r="M10" s="14">
        <f>InputData[[#This Row],[SELLING PRICE]]*InputData[[#This Row],[QUANTITY]]*(1-InputData[[#This Row],[DISCOUNT %]])</f>
        <v>257.28000000000003</v>
      </c>
      <c r="N10" s="12">
        <f>DAY(InputData[[#This Row],[DATE]])</f>
        <v>11</v>
      </c>
      <c r="O10" s="12" t="str">
        <f>TEXT(InputData[[#This Row],[DATE]],"mmm")</f>
        <v>Jan</v>
      </c>
      <c r="P10" s="12">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14">
        <f>VLOOKUP(InputData[[#This Row],[PRODUCT ID]],MasterData[],5,0)</f>
        <v>112</v>
      </c>
      <c r="K11" s="14">
        <f>VLOOKUP(InputData[[#This Row],[PRODUCT ID]],MasterData[],6,0)</f>
        <v>146.72</v>
      </c>
      <c r="L11" s="14">
        <f>InputData[[#This Row],[BUYING PRIZE]]*InputData[[#This Row],[QUANTITY]]</f>
        <v>448</v>
      </c>
      <c r="M11" s="14">
        <f>InputData[[#This Row],[SELLING PRICE]]*InputData[[#This Row],[QUANTITY]]*(1-InputData[[#This Row],[DISCOUNT %]])</f>
        <v>586.88</v>
      </c>
      <c r="N11" s="12">
        <f>DAY(InputData[[#This Row],[DATE]])</f>
        <v>11</v>
      </c>
      <c r="O11" s="12" t="str">
        <f>TEXT(InputData[[#This Row],[DATE]],"mmm")</f>
        <v>Jan</v>
      </c>
      <c r="P11" s="12">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14">
        <f>VLOOKUP(InputData[[#This Row],[PRODUCT ID]],MasterData[],5,0)</f>
        <v>120</v>
      </c>
      <c r="K12" s="14">
        <f>VLOOKUP(InputData[[#This Row],[PRODUCT ID]],MasterData[],6,0)</f>
        <v>162</v>
      </c>
      <c r="L12" s="14">
        <f>InputData[[#This Row],[BUYING PRIZE]]*InputData[[#This Row],[QUANTITY]]</f>
        <v>480</v>
      </c>
      <c r="M12" s="14">
        <f>InputData[[#This Row],[SELLING PRICE]]*InputData[[#This Row],[QUANTITY]]*(1-InputData[[#This Row],[DISCOUNT %]])</f>
        <v>648</v>
      </c>
      <c r="N12" s="12">
        <f>DAY(InputData[[#This Row],[DATE]])</f>
        <v>11</v>
      </c>
      <c r="O12" s="12" t="str">
        <f>TEXT(InputData[[#This Row],[DATE]],"mmm")</f>
        <v>Jan</v>
      </c>
      <c r="P12" s="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14">
        <f>VLOOKUP(InputData[[#This Row],[PRODUCT ID]],MasterData[],5,0)</f>
        <v>120</v>
      </c>
      <c r="K13" s="14">
        <f>VLOOKUP(InputData[[#This Row],[PRODUCT ID]],MasterData[],6,0)</f>
        <v>162</v>
      </c>
      <c r="L13" s="14">
        <f>InputData[[#This Row],[BUYING PRIZE]]*InputData[[#This Row],[QUANTITY]]</f>
        <v>1200</v>
      </c>
      <c r="M13" s="14">
        <f>InputData[[#This Row],[SELLING PRICE]]*InputData[[#This Row],[QUANTITY]]*(1-InputData[[#This Row],[DISCOUNT %]])</f>
        <v>1620</v>
      </c>
      <c r="N13" s="12">
        <f>DAY(InputData[[#This Row],[DATE]])</f>
        <v>12</v>
      </c>
      <c r="O13" s="12" t="str">
        <f>TEXT(InputData[[#This Row],[DATE]],"mmm")</f>
        <v>Jan</v>
      </c>
      <c r="P13" s="12">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14">
        <f>VLOOKUP(InputData[[#This Row],[PRODUCT ID]],MasterData[],5,0)</f>
        <v>76</v>
      </c>
      <c r="K14" s="14">
        <f>VLOOKUP(InputData[[#This Row],[PRODUCT ID]],MasterData[],6,0)</f>
        <v>82.08</v>
      </c>
      <c r="L14" s="14">
        <f>InputData[[#This Row],[BUYING PRIZE]]*InputData[[#This Row],[QUANTITY]]</f>
        <v>988</v>
      </c>
      <c r="M14" s="14">
        <f>InputData[[#This Row],[SELLING PRICE]]*InputData[[#This Row],[QUANTITY]]*(1-InputData[[#This Row],[DISCOUNT %]])</f>
        <v>1067.04</v>
      </c>
      <c r="N14" s="12">
        <f>DAY(InputData[[#This Row],[DATE]])</f>
        <v>18</v>
      </c>
      <c r="O14" s="12" t="str">
        <f>TEXT(InputData[[#This Row],[DATE]],"mmm")</f>
        <v>Jan</v>
      </c>
      <c r="P14" s="12">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14">
        <f>VLOOKUP(InputData[[#This Row],[PRODUCT ID]],MasterData[],5,0)</f>
        <v>141</v>
      </c>
      <c r="K15" s="14">
        <f>VLOOKUP(InputData[[#This Row],[PRODUCT ID]],MasterData[],6,0)</f>
        <v>149.46</v>
      </c>
      <c r="L15" s="14">
        <f>InputData[[#This Row],[BUYING PRIZE]]*InputData[[#This Row],[QUANTITY]]</f>
        <v>423</v>
      </c>
      <c r="M15" s="14">
        <f>InputData[[#This Row],[SELLING PRICE]]*InputData[[#This Row],[QUANTITY]]*(1-InputData[[#This Row],[DISCOUNT %]])</f>
        <v>448.38</v>
      </c>
      <c r="N15" s="12">
        <f>DAY(InputData[[#This Row],[DATE]])</f>
        <v>18</v>
      </c>
      <c r="O15" s="12" t="str">
        <f>TEXT(InputData[[#This Row],[DATE]],"mmm")</f>
        <v>Jan</v>
      </c>
      <c r="P15" s="12">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14">
        <f>VLOOKUP(InputData[[#This Row],[PRODUCT ID]],MasterData[],5,0)</f>
        <v>5</v>
      </c>
      <c r="K16" s="14">
        <f>VLOOKUP(InputData[[#This Row],[PRODUCT ID]],MasterData[],6,0)</f>
        <v>6.7</v>
      </c>
      <c r="L16" s="14">
        <f>InputData[[#This Row],[BUYING PRIZE]]*InputData[[#This Row],[QUANTITY]]</f>
        <v>30</v>
      </c>
      <c r="M16" s="14">
        <f>InputData[[#This Row],[SELLING PRICE]]*InputData[[#This Row],[QUANTITY]]*(1-InputData[[#This Row],[DISCOUNT %]])</f>
        <v>40.200000000000003</v>
      </c>
      <c r="N16" s="12">
        <f>DAY(InputData[[#This Row],[DATE]])</f>
        <v>19</v>
      </c>
      <c r="O16" s="12" t="str">
        <f>TEXT(InputData[[#This Row],[DATE]],"mmm")</f>
        <v>Jan</v>
      </c>
      <c r="P16" s="12">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14">
        <f>VLOOKUP(InputData[[#This Row],[PRODUCT ID]],MasterData[],5,0)</f>
        <v>55</v>
      </c>
      <c r="K17" s="14">
        <f>VLOOKUP(InputData[[#This Row],[PRODUCT ID]],MasterData[],6,0)</f>
        <v>58.3</v>
      </c>
      <c r="L17" s="14">
        <f>InputData[[#This Row],[BUYING PRIZE]]*InputData[[#This Row],[QUANTITY]]</f>
        <v>220</v>
      </c>
      <c r="M17" s="14">
        <f>InputData[[#This Row],[SELLING PRICE]]*InputData[[#This Row],[QUANTITY]]*(1-InputData[[#This Row],[DISCOUNT %]])</f>
        <v>233.2</v>
      </c>
      <c r="N17" s="12">
        <f>DAY(InputData[[#This Row],[DATE]])</f>
        <v>20</v>
      </c>
      <c r="O17" s="12" t="str">
        <f>TEXT(InputData[[#This Row],[DATE]],"mmm")</f>
        <v>Jan</v>
      </c>
      <c r="P17" s="12">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14">
        <f>VLOOKUP(InputData[[#This Row],[PRODUCT ID]],MasterData[],5,0)</f>
        <v>61</v>
      </c>
      <c r="K18" s="14">
        <f>VLOOKUP(InputData[[#This Row],[PRODUCT ID]],MasterData[],6,0)</f>
        <v>76.25</v>
      </c>
      <c r="L18" s="14">
        <f>InputData[[#This Row],[BUYING PRIZE]]*InputData[[#This Row],[QUANTITY]]</f>
        <v>244</v>
      </c>
      <c r="M18" s="14">
        <f>InputData[[#This Row],[SELLING PRICE]]*InputData[[#This Row],[QUANTITY]]*(1-InputData[[#This Row],[DISCOUNT %]])</f>
        <v>305</v>
      </c>
      <c r="N18" s="12">
        <f>DAY(InputData[[#This Row],[DATE]])</f>
        <v>20</v>
      </c>
      <c r="O18" s="12" t="str">
        <f>TEXT(InputData[[#This Row],[DATE]],"mmm")</f>
        <v>Jan</v>
      </c>
      <c r="P18" s="12">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14">
        <f>VLOOKUP(InputData[[#This Row],[PRODUCT ID]],MasterData[],5,0)</f>
        <v>44</v>
      </c>
      <c r="K19" s="14">
        <f>VLOOKUP(InputData[[#This Row],[PRODUCT ID]],MasterData[],6,0)</f>
        <v>48.84</v>
      </c>
      <c r="L19" s="14">
        <f>InputData[[#This Row],[BUYING PRIZE]]*InputData[[#This Row],[QUANTITY]]</f>
        <v>660</v>
      </c>
      <c r="M19" s="14">
        <f>InputData[[#This Row],[SELLING PRICE]]*InputData[[#This Row],[QUANTITY]]*(1-InputData[[#This Row],[DISCOUNT %]])</f>
        <v>732.6</v>
      </c>
      <c r="N19" s="12">
        <f>DAY(InputData[[#This Row],[DATE]])</f>
        <v>21</v>
      </c>
      <c r="O19" s="12" t="str">
        <f>TEXT(InputData[[#This Row],[DATE]],"mmm")</f>
        <v>Jan</v>
      </c>
      <c r="P19" s="12">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14">
        <f>VLOOKUP(InputData[[#This Row],[PRODUCT ID]],MasterData[],5,0)</f>
        <v>71</v>
      </c>
      <c r="K20" s="14">
        <f>VLOOKUP(InputData[[#This Row],[PRODUCT ID]],MasterData[],6,0)</f>
        <v>80.94</v>
      </c>
      <c r="L20" s="14">
        <f>InputData[[#This Row],[BUYING PRIZE]]*InputData[[#This Row],[QUANTITY]]</f>
        <v>639</v>
      </c>
      <c r="M20" s="14">
        <f>InputData[[#This Row],[SELLING PRICE]]*InputData[[#This Row],[QUANTITY]]*(1-InputData[[#This Row],[DISCOUNT %]])</f>
        <v>728.46</v>
      </c>
      <c r="N20" s="12">
        <f>DAY(InputData[[#This Row],[DATE]])</f>
        <v>21</v>
      </c>
      <c r="O20" s="12" t="str">
        <f>TEXT(InputData[[#This Row],[DATE]],"mmm")</f>
        <v>Jan</v>
      </c>
      <c r="P20" s="12">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14">
        <f>VLOOKUP(InputData[[#This Row],[PRODUCT ID]],MasterData[],5,0)</f>
        <v>120</v>
      </c>
      <c r="K21" s="14">
        <f>VLOOKUP(InputData[[#This Row],[PRODUCT ID]],MasterData[],6,0)</f>
        <v>162</v>
      </c>
      <c r="L21" s="14">
        <f>InputData[[#This Row],[BUYING PRIZE]]*InputData[[#This Row],[QUANTITY]]</f>
        <v>720</v>
      </c>
      <c r="M21" s="14">
        <f>InputData[[#This Row],[SELLING PRICE]]*InputData[[#This Row],[QUANTITY]]*(1-InputData[[#This Row],[DISCOUNT %]])</f>
        <v>972</v>
      </c>
      <c r="N21" s="12">
        <f>DAY(InputData[[#This Row],[DATE]])</f>
        <v>21</v>
      </c>
      <c r="O21" s="12" t="str">
        <f>TEXT(InputData[[#This Row],[DATE]],"mmm")</f>
        <v>Jan</v>
      </c>
      <c r="P21" s="12">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14">
        <f>VLOOKUP(InputData[[#This Row],[PRODUCT ID]],MasterData[],5,0)</f>
        <v>55</v>
      </c>
      <c r="K22" s="14">
        <f>VLOOKUP(InputData[[#This Row],[PRODUCT ID]],MasterData[],6,0)</f>
        <v>58.3</v>
      </c>
      <c r="L22" s="14">
        <f>InputData[[#This Row],[BUYING PRIZE]]*InputData[[#This Row],[QUANTITY]]</f>
        <v>330</v>
      </c>
      <c r="M22" s="14">
        <f>InputData[[#This Row],[SELLING PRICE]]*InputData[[#This Row],[QUANTITY]]*(1-InputData[[#This Row],[DISCOUNT %]])</f>
        <v>349.79999999999995</v>
      </c>
      <c r="N22" s="12">
        <f>DAY(InputData[[#This Row],[DATE]])</f>
        <v>25</v>
      </c>
      <c r="O22" s="12" t="str">
        <f>TEXT(InputData[[#This Row],[DATE]],"mmm")</f>
        <v>Jan</v>
      </c>
      <c r="P22" s="1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14">
        <f>VLOOKUP(InputData[[#This Row],[PRODUCT ID]],MasterData[],5,0)</f>
        <v>5</v>
      </c>
      <c r="K23" s="14">
        <f>VLOOKUP(InputData[[#This Row],[PRODUCT ID]],MasterData[],6,0)</f>
        <v>6.7</v>
      </c>
      <c r="L23" s="14">
        <f>InputData[[#This Row],[BUYING PRIZE]]*InputData[[#This Row],[QUANTITY]]</f>
        <v>35</v>
      </c>
      <c r="M23" s="14">
        <f>InputData[[#This Row],[SELLING PRICE]]*InputData[[#This Row],[QUANTITY]]*(1-InputData[[#This Row],[DISCOUNT %]])</f>
        <v>46.9</v>
      </c>
      <c r="N23" s="12">
        <f>DAY(InputData[[#This Row],[DATE]])</f>
        <v>25</v>
      </c>
      <c r="O23" s="12" t="str">
        <f>TEXT(InputData[[#This Row],[DATE]],"mmm")</f>
        <v>Jan</v>
      </c>
      <c r="P23" s="12">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14">
        <f>VLOOKUP(InputData[[#This Row],[PRODUCT ID]],MasterData[],5,0)</f>
        <v>93</v>
      </c>
      <c r="K24" s="14">
        <f>VLOOKUP(InputData[[#This Row],[PRODUCT ID]],MasterData[],6,0)</f>
        <v>104.16</v>
      </c>
      <c r="L24" s="14">
        <f>InputData[[#This Row],[BUYING PRIZE]]*InputData[[#This Row],[QUANTITY]]</f>
        <v>1302</v>
      </c>
      <c r="M24" s="14">
        <f>InputData[[#This Row],[SELLING PRICE]]*InputData[[#This Row],[QUANTITY]]*(1-InputData[[#This Row],[DISCOUNT %]])</f>
        <v>1458.24</v>
      </c>
      <c r="N24" s="12">
        <f>DAY(InputData[[#This Row],[DATE]])</f>
        <v>25</v>
      </c>
      <c r="O24" s="12" t="str">
        <f>TEXT(InputData[[#This Row],[DATE]],"mmm")</f>
        <v>Jan</v>
      </c>
      <c r="P24" s="12">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14">
        <f>VLOOKUP(InputData[[#This Row],[PRODUCT ID]],MasterData[],5,0)</f>
        <v>76</v>
      </c>
      <c r="K25" s="14">
        <f>VLOOKUP(InputData[[#This Row],[PRODUCT ID]],MasterData[],6,0)</f>
        <v>82.08</v>
      </c>
      <c r="L25" s="14">
        <f>InputData[[#This Row],[BUYING PRIZE]]*InputData[[#This Row],[QUANTITY]]</f>
        <v>684</v>
      </c>
      <c r="M25" s="14">
        <f>InputData[[#This Row],[SELLING PRICE]]*InputData[[#This Row],[QUANTITY]]*(1-InputData[[#This Row],[DISCOUNT %]])</f>
        <v>738.72</v>
      </c>
      <c r="N25" s="12">
        <f>DAY(InputData[[#This Row],[DATE]])</f>
        <v>26</v>
      </c>
      <c r="O25" s="12" t="str">
        <f>TEXT(InputData[[#This Row],[DATE]],"mmm")</f>
        <v>Jan</v>
      </c>
      <c r="P25" s="12">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14">
        <f>VLOOKUP(InputData[[#This Row],[PRODUCT ID]],MasterData[],5,0)</f>
        <v>75</v>
      </c>
      <c r="K26" s="14">
        <f>VLOOKUP(InputData[[#This Row],[PRODUCT ID]],MasterData[],6,0)</f>
        <v>85.5</v>
      </c>
      <c r="L26" s="14">
        <f>InputData[[#This Row],[BUYING PRIZE]]*InputData[[#This Row],[QUANTITY]]</f>
        <v>525</v>
      </c>
      <c r="M26" s="14">
        <f>InputData[[#This Row],[SELLING PRICE]]*InputData[[#This Row],[QUANTITY]]*(1-InputData[[#This Row],[DISCOUNT %]])</f>
        <v>598.5</v>
      </c>
      <c r="N26" s="12">
        <f>DAY(InputData[[#This Row],[DATE]])</f>
        <v>26</v>
      </c>
      <c r="O26" s="12" t="str">
        <f>TEXT(InputData[[#This Row],[DATE]],"mmm")</f>
        <v>Jan</v>
      </c>
      <c r="P26" s="12">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14">
        <f>VLOOKUP(InputData[[#This Row],[PRODUCT ID]],MasterData[],5,0)</f>
        <v>98</v>
      </c>
      <c r="K27" s="14">
        <f>VLOOKUP(InputData[[#This Row],[PRODUCT ID]],MasterData[],6,0)</f>
        <v>103.88</v>
      </c>
      <c r="L27" s="14">
        <f>InputData[[#This Row],[BUYING PRIZE]]*InputData[[#This Row],[QUANTITY]]</f>
        <v>686</v>
      </c>
      <c r="M27" s="14">
        <f>InputData[[#This Row],[SELLING PRICE]]*InputData[[#This Row],[QUANTITY]]*(1-InputData[[#This Row],[DISCOUNT %]])</f>
        <v>727.16</v>
      </c>
      <c r="N27" s="12">
        <f>DAY(InputData[[#This Row],[DATE]])</f>
        <v>26</v>
      </c>
      <c r="O27" s="12" t="str">
        <f>TEXT(InputData[[#This Row],[DATE]],"mmm")</f>
        <v>Jan</v>
      </c>
      <c r="P27" s="12">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14">
        <f>VLOOKUP(InputData[[#This Row],[PRODUCT ID]],MasterData[],5,0)</f>
        <v>90</v>
      </c>
      <c r="K28" s="14">
        <f>VLOOKUP(InputData[[#This Row],[PRODUCT ID]],MasterData[],6,0)</f>
        <v>115.2</v>
      </c>
      <c r="L28" s="14">
        <f>InputData[[#This Row],[BUYING PRIZE]]*InputData[[#This Row],[QUANTITY]]</f>
        <v>630</v>
      </c>
      <c r="M28" s="14">
        <f>InputData[[#This Row],[SELLING PRICE]]*InputData[[#This Row],[QUANTITY]]*(1-InputData[[#This Row],[DISCOUNT %]])</f>
        <v>806.4</v>
      </c>
      <c r="N28" s="12">
        <f>DAY(InputData[[#This Row],[DATE]])</f>
        <v>27</v>
      </c>
      <c r="O28" s="12" t="str">
        <f>TEXT(InputData[[#This Row],[DATE]],"mmm")</f>
        <v>Jan</v>
      </c>
      <c r="P28" s="12">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14">
        <f>VLOOKUP(InputData[[#This Row],[PRODUCT ID]],MasterData[],5,0)</f>
        <v>89</v>
      </c>
      <c r="K29" s="14">
        <f>VLOOKUP(InputData[[#This Row],[PRODUCT ID]],MasterData[],6,0)</f>
        <v>117.48</v>
      </c>
      <c r="L29" s="14">
        <f>InputData[[#This Row],[BUYING PRIZE]]*InputData[[#This Row],[QUANTITY]]</f>
        <v>267</v>
      </c>
      <c r="M29" s="14">
        <f>InputData[[#This Row],[SELLING PRICE]]*InputData[[#This Row],[QUANTITY]]*(1-InputData[[#This Row],[DISCOUNT %]])</f>
        <v>352.44</v>
      </c>
      <c r="N29" s="12">
        <f>DAY(InputData[[#This Row],[DATE]])</f>
        <v>27</v>
      </c>
      <c r="O29" s="12" t="str">
        <f>TEXT(InputData[[#This Row],[DATE]],"mmm")</f>
        <v>Jan</v>
      </c>
      <c r="P29" s="12">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14">
        <f>VLOOKUP(InputData[[#This Row],[PRODUCT ID]],MasterData[],5,0)</f>
        <v>44</v>
      </c>
      <c r="K30" s="14">
        <f>VLOOKUP(InputData[[#This Row],[PRODUCT ID]],MasterData[],6,0)</f>
        <v>48.84</v>
      </c>
      <c r="L30" s="14">
        <f>InputData[[#This Row],[BUYING PRIZE]]*InputData[[#This Row],[QUANTITY]]</f>
        <v>440</v>
      </c>
      <c r="M30" s="14">
        <f>InputData[[#This Row],[SELLING PRICE]]*InputData[[#This Row],[QUANTITY]]*(1-InputData[[#This Row],[DISCOUNT %]])</f>
        <v>488.40000000000003</v>
      </c>
      <c r="N30" s="12">
        <f>DAY(InputData[[#This Row],[DATE]])</f>
        <v>28</v>
      </c>
      <c r="O30" s="12" t="str">
        <f>TEXT(InputData[[#This Row],[DATE]],"mmm")</f>
        <v>Jan</v>
      </c>
      <c r="P30" s="12">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14">
        <f>VLOOKUP(InputData[[#This Row],[PRODUCT ID]],MasterData[],5,0)</f>
        <v>47</v>
      </c>
      <c r="K31" s="14">
        <f>VLOOKUP(InputData[[#This Row],[PRODUCT ID]],MasterData[],6,0)</f>
        <v>53.11</v>
      </c>
      <c r="L31" s="14">
        <f>InputData[[#This Row],[BUYING PRIZE]]*InputData[[#This Row],[QUANTITY]]</f>
        <v>94</v>
      </c>
      <c r="M31" s="14">
        <f>InputData[[#This Row],[SELLING PRICE]]*InputData[[#This Row],[QUANTITY]]*(1-InputData[[#This Row],[DISCOUNT %]])</f>
        <v>106.22</v>
      </c>
      <c r="N31" s="12">
        <f>DAY(InputData[[#This Row],[DATE]])</f>
        <v>28</v>
      </c>
      <c r="O31" s="12" t="str">
        <f>TEXT(InputData[[#This Row],[DATE]],"mmm")</f>
        <v>Jan</v>
      </c>
      <c r="P31" s="12">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14">
        <f>VLOOKUP(InputData[[#This Row],[PRODUCT ID]],MasterData[],5,0)</f>
        <v>148</v>
      </c>
      <c r="K32" s="14">
        <f>VLOOKUP(InputData[[#This Row],[PRODUCT ID]],MasterData[],6,0)</f>
        <v>164.28</v>
      </c>
      <c r="L32" s="14">
        <f>InputData[[#This Row],[BUYING PRIZE]]*InputData[[#This Row],[QUANTITY]]</f>
        <v>1036</v>
      </c>
      <c r="M32" s="14">
        <f>InputData[[#This Row],[SELLING PRICE]]*InputData[[#This Row],[QUANTITY]]*(1-InputData[[#This Row],[DISCOUNT %]])</f>
        <v>1149.96</v>
      </c>
      <c r="N32" s="12">
        <f>DAY(InputData[[#This Row],[DATE]])</f>
        <v>2</v>
      </c>
      <c r="O32" s="12" t="str">
        <f>TEXT(InputData[[#This Row],[DATE]],"mmm")</f>
        <v>Feb</v>
      </c>
      <c r="P32" s="1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14">
        <f>VLOOKUP(InputData[[#This Row],[PRODUCT ID]],MasterData[],5,0)</f>
        <v>13</v>
      </c>
      <c r="K33" s="14">
        <f>VLOOKUP(InputData[[#This Row],[PRODUCT ID]],MasterData[],6,0)</f>
        <v>16.64</v>
      </c>
      <c r="L33" s="14">
        <f>InputData[[#This Row],[BUYING PRIZE]]*InputData[[#This Row],[QUANTITY]]</f>
        <v>169</v>
      </c>
      <c r="M33" s="14">
        <f>InputData[[#This Row],[SELLING PRICE]]*InputData[[#This Row],[QUANTITY]]*(1-InputData[[#This Row],[DISCOUNT %]])</f>
        <v>216.32</v>
      </c>
      <c r="N33" s="12">
        <f>DAY(InputData[[#This Row],[DATE]])</f>
        <v>3</v>
      </c>
      <c r="O33" s="12" t="str">
        <f>TEXT(InputData[[#This Row],[DATE]],"mmm")</f>
        <v>Feb</v>
      </c>
      <c r="P33" s="12">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14">
        <f>VLOOKUP(InputData[[#This Row],[PRODUCT ID]],MasterData[],5,0)</f>
        <v>121</v>
      </c>
      <c r="K34" s="14">
        <f>VLOOKUP(InputData[[#This Row],[PRODUCT ID]],MasterData[],6,0)</f>
        <v>141.57</v>
      </c>
      <c r="L34" s="14">
        <f>InputData[[#This Row],[BUYING PRIZE]]*InputData[[#This Row],[QUANTITY]]</f>
        <v>242</v>
      </c>
      <c r="M34" s="14">
        <f>InputData[[#This Row],[SELLING PRICE]]*InputData[[#This Row],[QUANTITY]]*(1-InputData[[#This Row],[DISCOUNT %]])</f>
        <v>283.14</v>
      </c>
      <c r="N34" s="12">
        <f>DAY(InputData[[#This Row],[DATE]])</f>
        <v>3</v>
      </c>
      <c r="O34" s="12" t="str">
        <f>TEXT(InputData[[#This Row],[DATE]],"mmm")</f>
        <v>Feb</v>
      </c>
      <c r="P34" s="12">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14">
        <f>VLOOKUP(InputData[[#This Row],[PRODUCT ID]],MasterData[],5,0)</f>
        <v>67</v>
      </c>
      <c r="K35" s="14">
        <f>VLOOKUP(InputData[[#This Row],[PRODUCT ID]],MasterData[],6,0)</f>
        <v>85.76</v>
      </c>
      <c r="L35" s="14">
        <f>InputData[[#This Row],[BUYING PRIZE]]*InputData[[#This Row],[QUANTITY]]</f>
        <v>268</v>
      </c>
      <c r="M35" s="14">
        <f>InputData[[#This Row],[SELLING PRICE]]*InputData[[#This Row],[QUANTITY]]*(1-InputData[[#This Row],[DISCOUNT %]])</f>
        <v>343.04</v>
      </c>
      <c r="N35" s="12">
        <f>DAY(InputData[[#This Row],[DATE]])</f>
        <v>4</v>
      </c>
      <c r="O35" s="12" t="str">
        <f>TEXT(InputData[[#This Row],[DATE]],"mmm")</f>
        <v>Feb</v>
      </c>
      <c r="P35" s="12">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14">
        <f>VLOOKUP(InputData[[#This Row],[PRODUCT ID]],MasterData[],5,0)</f>
        <v>67</v>
      </c>
      <c r="K36" s="14">
        <f>VLOOKUP(InputData[[#This Row],[PRODUCT ID]],MasterData[],6,0)</f>
        <v>83.08</v>
      </c>
      <c r="L36" s="14">
        <f>InputData[[#This Row],[BUYING PRIZE]]*InputData[[#This Row],[QUANTITY]]</f>
        <v>469</v>
      </c>
      <c r="M36" s="14">
        <f>InputData[[#This Row],[SELLING PRICE]]*InputData[[#This Row],[QUANTITY]]*(1-InputData[[#This Row],[DISCOUNT %]])</f>
        <v>581.55999999999995</v>
      </c>
      <c r="N36" s="12">
        <f>DAY(InputData[[#This Row],[DATE]])</f>
        <v>5</v>
      </c>
      <c r="O36" s="12" t="str">
        <f>TEXT(InputData[[#This Row],[DATE]],"mmm")</f>
        <v>Feb</v>
      </c>
      <c r="P36" s="12">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14">
        <f>VLOOKUP(InputData[[#This Row],[PRODUCT ID]],MasterData[],5,0)</f>
        <v>133</v>
      </c>
      <c r="K37" s="14">
        <f>VLOOKUP(InputData[[#This Row],[PRODUCT ID]],MasterData[],6,0)</f>
        <v>155.61000000000001</v>
      </c>
      <c r="L37" s="14">
        <f>InputData[[#This Row],[BUYING PRIZE]]*InputData[[#This Row],[QUANTITY]]</f>
        <v>133</v>
      </c>
      <c r="M37" s="14">
        <f>InputData[[#This Row],[SELLING PRICE]]*InputData[[#This Row],[QUANTITY]]*(1-InputData[[#This Row],[DISCOUNT %]])</f>
        <v>155.61000000000001</v>
      </c>
      <c r="N37" s="12">
        <f>DAY(InputData[[#This Row],[DATE]])</f>
        <v>5</v>
      </c>
      <c r="O37" s="12" t="str">
        <f>TEXT(InputData[[#This Row],[DATE]],"mmm")</f>
        <v>Feb</v>
      </c>
      <c r="P37" s="12">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14">
        <f>VLOOKUP(InputData[[#This Row],[PRODUCT ID]],MasterData[],5,0)</f>
        <v>67</v>
      </c>
      <c r="K38" s="14">
        <f>VLOOKUP(InputData[[#This Row],[PRODUCT ID]],MasterData[],6,0)</f>
        <v>83.08</v>
      </c>
      <c r="L38" s="14">
        <f>InputData[[#This Row],[BUYING PRIZE]]*InputData[[#This Row],[QUANTITY]]</f>
        <v>603</v>
      </c>
      <c r="M38" s="14">
        <f>InputData[[#This Row],[SELLING PRICE]]*InputData[[#This Row],[QUANTITY]]*(1-InputData[[#This Row],[DISCOUNT %]])</f>
        <v>747.72</v>
      </c>
      <c r="N38" s="12">
        <f>DAY(InputData[[#This Row],[DATE]])</f>
        <v>5</v>
      </c>
      <c r="O38" s="12" t="str">
        <f>TEXT(InputData[[#This Row],[DATE]],"mmm")</f>
        <v>Feb</v>
      </c>
      <c r="P38" s="12">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14">
        <f>VLOOKUP(InputData[[#This Row],[PRODUCT ID]],MasterData[],5,0)</f>
        <v>5</v>
      </c>
      <c r="K39" s="14">
        <f>VLOOKUP(InputData[[#This Row],[PRODUCT ID]],MasterData[],6,0)</f>
        <v>6.7</v>
      </c>
      <c r="L39" s="14">
        <f>InputData[[#This Row],[BUYING PRIZE]]*InputData[[#This Row],[QUANTITY]]</f>
        <v>5</v>
      </c>
      <c r="M39" s="14">
        <f>InputData[[#This Row],[SELLING PRICE]]*InputData[[#This Row],[QUANTITY]]*(1-InputData[[#This Row],[DISCOUNT %]])</f>
        <v>6.7</v>
      </c>
      <c r="N39" s="12">
        <f>DAY(InputData[[#This Row],[DATE]])</f>
        <v>6</v>
      </c>
      <c r="O39" s="12" t="str">
        <f>TEXT(InputData[[#This Row],[DATE]],"mmm")</f>
        <v>Feb</v>
      </c>
      <c r="P39" s="12">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14">
        <f>VLOOKUP(InputData[[#This Row],[PRODUCT ID]],MasterData[],5,0)</f>
        <v>55</v>
      </c>
      <c r="K40" s="14">
        <f>VLOOKUP(InputData[[#This Row],[PRODUCT ID]],MasterData[],6,0)</f>
        <v>58.3</v>
      </c>
      <c r="L40" s="14">
        <f>InputData[[#This Row],[BUYING PRIZE]]*InputData[[#This Row],[QUANTITY]]</f>
        <v>770</v>
      </c>
      <c r="M40" s="14">
        <f>InputData[[#This Row],[SELLING PRICE]]*InputData[[#This Row],[QUANTITY]]*(1-InputData[[#This Row],[DISCOUNT %]])</f>
        <v>816.19999999999993</v>
      </c>
      <c r="N40" s="12">
        <f>DAY(InputData[[#This Row],[DATE]])</f>
        <v>9</v>
      </c>
      <c r="O40" s="12" t="str">
        <f>TEXT(InputData[[#This Row],[DATE]],"mmm")</f>
        <v>Feb</v>
      </c>
      <c r="P40" s="12">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14">
        <f>VLOOKUP(InputData[[#This Row],[PRODUCT ID]],MasterData[],5,0)</f>
        <v>83</v>
      </c>
      <c r="K41" s="14">
        <f>VLOOKUP(InputData[[#This Row],[PRODUCT ID]],MasterData[],6,0)</f>
        <v>94.62</v>
      </c>
      <c r="L41" s="14">
        <f>InputData[[#This Row],[BUYING PRIZE]]*InputData[[#This Row],[QUANTITY]]</f>
        <v>581</v>
      </c>
      <c r="M41" s="14">
        <f>InputData[[#This Row],[SELLING PRICE]]*InputData[[#This Row],[QUANTITY]]*(1-InputData[[#This Row],[DISCOUNT %]])</f>
        <v>662.34</v>
      </c>
      <c r="N41" s="12">
        <f>DAY(InputData[[#This Row],[DATE]])</f>
        <v>12</v>
      </c>
      <c r="O41" s="12" t="str">
        <f>TEXT(InputData[[#This Row],[DATE]],"mmm")</f>
        <v>Feb</v>
      </c>
      <c r="P41" s="12">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14">
        <f>VLOOKUP(InputData[[#This Row],[PRODUCT ID]],MasterData[],5,0)</f>
        <v>141</v>
      </c>
      <c r="K42" s="14">
        <f>VLOOKUP(InputData[[#This Row],[PRODUCT ID]],MasterData[],6,0)</f>
        <v>149.46</v>
      </c>
      <c r="L42" s="14">
        <f>InputData[[#This Row],[BUYING PRIZE]]*InputData[[#This Row],[QUANTITY]]</f>
        <v>1269</v>
      </c>
      <c r="M42" s="14">
        <f>InputData[[#This Row],[SELLING PRICE]]*InputData[[#This Row],[QUANTITY]]*(1-InputData[[#This Row],[DISCOUNT %]])</f>
        <v>1345.14</v>
      </c>
      <c r="N42" s="12">
        <f>DAY(InputData[[#This Row],[DATE]])</f>
        <v>12</v>
      </c>
      <c r="O42" s="12" t="str">
        <f>TEXT(InputData[[#This Row],[DATE]],"mmm")</f>
        <v>Feb</v>
      </c>
      <c r="P42" s="1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14">
        <f>VLOOKUP(InputData[[#This Row],[PRODUCT ID]],MasterData[],5,0)</f>
        <v>48</v>
      </c>
      <c r="K43" s="14">
        <f>VLOOKUP(InputData[[#This Row],[PRODUCT ID]],MasterData[],6,0)</f>
        <v>57.120000000000005</v>
      </c>
      <c r="L43" s="14">
        <f>InputData[[#This Row],[BUYING PRIZE]]*InputData[[#This Row],[QUANTITY]]</f>
        <v>192</v>
      </c>
      <c r="M43" s="14">
        <f>InputData[[#This Row],[SELLING PRICE]]*InputData[[#This Row],[QUANTITY]]*(1-InputData[[#This Row],[DISCOUNT %]])</f>
        <v>228.48000000000002</v>
      </c>
      <c r="N43" s="12">
        <f>DAY(InputData[[#This Row],[DATE]])</f>
        <v>15</v>
      </c>
      <c r="O43" s="12" t="str">
        <f>TEXT(InputData[[#This Row],[DATE]],"mmm")</f>
        <v>Feb</v>
      </c>
      <c r="P43" s="12">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14">
        <f>VLOOKUP(InputData[[#This Row],[PRODUCT ID]],MasterData[],5,0)</f>
        <v>12</v>
      </c>
      <c r="K44" s="14">
        <f>VLOOKUP(InputData[[#This Row],[PRODUCT ID]],MasterData[],6,0)</f>
        <v>15.719999999999999</v>
      </c>
      <c r="L44" s="14">
        <f>InputData[[#This Row],[BUYING PRIZE]]*InputData[[#This Row],[QUANTITY]]</f>
        <v>72</v>
      </c>
      <c r="M44" s="14">
        <f>InputData[[#This Row],[SELLING PRICE]]*InputData[[#This Row],[QUANTITY]]*(1-InputData[[#This Row],[DISCOUNT %]])</f>
        <v>94.32</v>
      </c>
      <c r="N44" s="12">
        <f>DAY(InputData[[#This Row],[DATE]])</f>
        <v>18</v>
      </c>
      <c r="O44" s="12" t="str">
        <f>TEXT(InputData[[#This Row],[DATE]],"mmm")</f>
        <v>Feb</v>
      </c>
      <c r="P44" s="12">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14">
        <f>VLOOKUP(InputData[[#This Row],[PRODUCT ID]],MasterData[],5,0)</f>
        <v>148</v>
      </c>
      <c r="K45" s="14">
        <f>VLOOKUP(InputData[[#This Row],[PRODUCT ID]],MasterData[],6,0)</f>
        <v>201.28</v>
      </c>
      <c r="L45" s="14">
        <f>InputData[[#This Row],[BUYING PRIZE]]*InputData[[#This Row],[QUANTITY]]</f>
        <v>1628</v>
      </c>
      <c r="M45" s="14">
        <f>InputData[[#This Row],[SELLING PRICE]]*InputData[[#This Row],[QUANTITY]]*(1-InputData[[#This Row],[DISCOUNT %]])</f>
        <v>2214.08</v>
      </c>
      <c r="N45" s="12">
        <f>DAY(InputData[[#This Row],[DATE]])</f>
        <v>20</v>
      </c>
      <c r="O45" s="12" t="str">
        <f>TEXT(InputData[[#This Row],[DATE]],"mmm")</f>
        <v>Feb</v>
      </c>
      <c r="P45" s="12">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14">
        <f>VLOOKUP(InputData[[#This Row],[PRODUCT ID]],MasterData[],5,0)</f>
        <v>112</v>
      </c>
      <c r="K46" s="14">
        <f>VLOOKUP(InputData[[#This Row],[PRODUCT ID]],MasterData[],6,0)</f>
        <v>122.08</v>
      </c>
      <c r="L46" s="14">
        <f>InputData[[#This Row],[BUYING PRIZE]]*InputData[[#This Row],[QUANTITY]]</f>
        <v>560</v>
      </c>
      <c r="M46" s="14">
        <f>InputData[[#This Row],[SELLING PRICE]]*InputData[[#This Row],[QUANTITY]]*(1-InputData[[#This Row],[DISCOUNT %]])</f>
        <v>610.4</v>
      </c>
      <c r="N46" s="12">
        <f>DAY(InputData[[#This Row],[DATE]])</f>
        <v>22</v>
      </c>
      <c r="O46" s="12" t="str">
        <f>TEXT(InputData[[#This Row],[DATE]],"mmm")</f>
        <v>Feb</v>
      </c>
      <c r="P46" s="12">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14">
        <f>VLOOKUP(InputData[[#This Row],[PRODUCT ID]],MasterData[],5,0)</f>
        <v>7</v>
      </c>
      <c r="K47" s="14">
        <f>VLOOKUP(InputData[[#This Row],[PRODUCT ID]],MasterData[],6,0)</f>
        <v>8.33</v>
      </c>
      <c r="L47" s="14">
        <f>InputData[[#This Row],[BUYING PRIZE]]*InputData[[#This Row],[QUANTITY]]</f>
        <v>21</v>
      </c>
      <c r="M47" s="14">
        <f>InputData[[#This Row],[SELLING PRICE]]*InputData[[#This Row],[QUANTITY]]*(1-InputData[[#This Row],[DISCOUNT %]])</f>
        <v>24.990000000000002</v>
      </c>
      <c r="N47" s="12">
        <f>DAY(InputData[[#This Row],[DATE]])</f>
        <v>23</v>
      </c>
      <c r="O47" s="12" t="str">
        <f>TEXT(InputData[[#This Row],[DATE]],"mmm")</f>
        <v>Feb</v>
      </c>
      <c r="P47" s="12">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14">
        <f>VLOOKUP(InputData[[#This Row],[PRODUCT ID]],MasterData[],5,0)</f>
        <v>133</v>
      </c>
      <c r="K48" s="14">
        <f>VLOOKUP(InputData[[#This Row],[PRODUCT ID]],MasterData[],6,0)</f>
        <v>155.61000000000001</v>
      </c>
      <c r="L48" s="14">
        <f>InputData[[#This Row],[BUYING PRIZE]]*InputData[[#This Row],[QUANTITY]]</f>
        <v>266</v>
      </c>
      <c r="M48" s="14">
        <f>InputData[[#This Row],[SELLING PRICE]]*InputData[[#This Row],[QUANTITY]]*(1-InputData[[#This Row],[DISCOUNT %]])</f>
        <v>311.22000000000003</v>
      </c>
      <c r="N48" s="12">
        <f>DAY(InputData[[#This Row],[DATE]])</f>
        <v>23</v>
      </c>
      <c r="O48" s="12" t="str">
        <f>TEXT(InputData[[#This Row],[DATE]],"mmm")</f>
        <v>Feb</v>
      </c>
      <c r="P48" s="12">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14">
        <f>VLOOKUP(InputData[[#This Row],[PRODUCT ID]],MasterData[],5,0)</f>
        <v>105</v>
      </c>
      <c r="K49" s="14">
        <f>VLOOKUP(InputData[[#This Row],[PRODUCT ID]],MasterData[],6,0)</f>
        <v>142.80000000000001</v>
      </c>
      <c r="L49" s="14">
        <f>InputData[[#This Row],[BUYING PRIZE]]*InputData[[#This Row],[QUANTITY]]</f>
        <v>420</v>
      </c>
      <c r="M49" s="14">
        <f>InputData[[#This Row],[SELLING PRICE]]*InputData[[#This Row],[QUANTITY]]*(1-InputData[[#This Row],[DISCOUNT %]])</f>
        <v>571.20000000000005</v>
      </c>
      <c r="N49" s="12">
        <f>DAY(InputData[[#This Row],[DATE]])</f>
        <v>25</v>
      </c>
      <c r="O49" s="12" t="str">
        <f>TEXT(InputData[[#This Row],[DATE]],"mmm")</f>
        <v>Feb</v>
      </c>
      <c r="P49" s="12">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14">
        <f>VLOOKUP(InputData[[#This Row],[PRODUCT ID]],MasterData[],5,0)</f>
        <v>89</v>
      </c>
      <c r="K50" s="14">
        <f>VLOOKUP(InputData[[#This Row],[PRODUCT ID]],MasterData[],6,0)</f>
        <v>117.48</v>
      </c>
      <c r="L50" s="14">
        <f>InputData[[#This Row],[BUYING PRIZE]]*InputData[[#This Row],[QUANTITY]]</f>
        <v>979</v>
      </c>
      <c r="M50" s="14">
        <f>InputData[[#This Row],[SELLING PRICE]]*InputData[[#This Row],[QUANTITY]]*(1-InputData[[#This Row],[DISCOUNT %]])</f>
        <v>1292.28</v>
      </c>
      <c r="N50" s="12">
        <f>DAY(InputData[[#This Row],[DATE]])</f>
        <v>25</v>
      </c>
      <c r="O50" s="12" t="str">
        <f>TEXT(InputData[[#This Row],[DATE]],"mmm")</f>
        <v>Feb</v>
      </c>
      <c r="P50" s="12">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14">
        <f>VLOOKUP(InputData[[#This Row],[PRODUCT ID]],MasterData[],5,0)</f>
        <v>148</v>
      </c>
      <c r="K51" s="14">
        <f>VLOOKUP(InputData[[#This Row],[PRODUCT ID]],MasterData[],6,0)</f>
        <v>201.28</v>
      </c>
      <c r="L51" s="14">
        <f>InputData[[#This Row],[BUYING PRIZE]]*InputData[[#This Row],[QUANTITY]]</f>
        <v>296</v>
      </c>
      <c r="M51" s="14">
        <f>InputData[[#This Row],[SELLING PRICE]]*InputData[[#This Row],[QUANTITY]]*(1-InputData[[#This Row],[DISCOUNT %]])</f>
        <v>402.56</v>
      </c>
      <c r="N51" s="12">
        <f>DAY(InputData[[#This Row],[DATE]])</f>
        <v>25</v>
      </c>
      <c r="O51" s="12" t="str">
        <f>TEXT(InputData[[#This Row],[DATE]],"mmm")</f>
        <v>Feb</v>
      </c>
      <c r="P51" s="12">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14">
        <f>VLOOKUP(InputData[[#This Row],[PRODUCT ID]],MasterData[],5,0)</f>
        <v>37</v>
      </c>
      <c r="K52" s="14">
        <f>VLOOKUP(InputData[[#This Row],[PRODUCT ID]],MasterData[],6,0)</f>
        <v>49.21</v>
      </c>
      <c r="L52" s="14">
        <f>InputData[[#This Row],[BUYING PRIZE]]*InputData[[#This Row],[QUANTITY]]</f>
        <v>407</v>
      </c>
      <c r="M52" s="14">
        <f>InputData[[#This Row],[SELLING PRICE]]*InputData[[#This Row],[QUANTITY]]*(1-InputData[[#This Row],[DISCOUNT %]])</f>
        <v>541.31000000000006</v>
      </c>
      <c r="N52" s="12">
        <f>DAY(InputData[[#This Row],[DATE]])</f>
        <v>27</v>
      </c>
      <c r="O52" s="12" t="str">
        <f>TEXT(InputData[[#This Row],[DATE]],"mmm")</f>
        <v>Feb</v>
      </c>
      <c r="P52" s="1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14">
        <f>VLOOKUP(InputData[[#This Row],[PRODUCT ID]],MasterData[],5,0)</f>
        <v>44</v>
      </c>
      <c r="K53" s="14">
        <f>VLOOKUP(InputData[[#This Row],[PRODUCT ID]],MasterData[],6,0)</f>
        <v>48.4</v>
      </c>
      <c r="L53" s="14">
        <f>InputData[[#This Row],[BUYING PRIZE]]*InputData[[#This Row],[QUANTITY]]</f>
        <v>44</v>
      </c>
      <c r="M53" s="14">
        <f>InputData[[#This Row],[SELLING PRICE]]*InputData[[#This Row],[QUANTITY]]*(1-InputData[[#This Row],[DISCOUNT %]])</f>
        <v>48.4</v>
      </c>
      <c r="N53" s="12">
        <f>DAY(InputData[[#This Row],[DATE]])</f>
        <v>3</v>
      </c>
      <c r="O53" s="12" t="str">
        <f>TEXT(InputData[[#This Row],[DATE]],"mmm")</f>
        <v>Mar</v>
      </c>
      <c r="P53" s="12">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14">
        <f>VLOOKUP(InputData[[#This Row],[PRODUCT ID]],MasterData[],5,0)</f>
        <v>126</v>
      </c>
      <c r="K54" s="14">
        <f>VLOOKUP(InputData[[#This Row],[PRODUCT ID]],MasterData[],6,0)</f>
        <v>162.54</v>
      </c>
      <c r="L54" s="14">
        <f>InputData[[#This Row],[BUYING PRIZE]]*InputData[[#This Row],[QUANTITY]]</f>
        <v>1134</v>
      </c>
      <c r="M54" s="14">
        <f>InputData[[#This Row],[SELLING PRICE]]*InputData[[#This Row],[QUANTITY]]*(1-InputData[[#This Row],[DISCOUNT %]])</f>
        <v>1462.86</v>
      </c>
      <c r="N54" s="12">
        <f>DAY(InputData[[#This Row],[DATE]])</f>
        <v>7</v>
      </c>
      <c r="O54" s="12" t="str">
        <f>TEXT(InputData[[#This Row],[DATE]],"mmm")</f>
        <v>Mar</v>
      </c>
      <c r="P54" s="12">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14">
        <f>VLOOKUP(InputData[[#This Row],[PRODUCT ID]],MasterData[],5,0)</f>
        <v>48</v>
      </c>
      <c r="K55" s="14">
        <f>VLOOKUP(InputData[[#This Row],[PRODUCT ID]],MasterData[],6,0)</f>
        <v>57.120000000000005</v>
      </c>
      <c r="L55" s="14">
        <f>InputData[[#This Row],[BUYING PRIZE]]*InputData[[#This Row],[QUANTITY]]</f>
        <v>288</v>
      </c>
      <c r="M55" s="14">
        <f>InputData[[#This Row],[SELLING PRICE]]*InputData[[#This Row],[QUANTITY]]*(1-InputData[[#This Row],[DISCOUNT %]])</f>
        <v>342.72</v>
      </c>
      <c r="N55" s="12">
        <f>DAY(InputData[[#This Row],[DATE]])</f>
        <v>8</v>
      </c>
      <c r="O55" s="12" t="str">
        <f>TEXT(InputData[[#This Row],[DATE]],"mmm")</f>
        <v>Mar</v>
      </c>
      <c r="P55" s="12">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14">
        <f>VLOOKUP(InputData[[#This Row],[PRODUCT ID]],MasterData[],5,0)</f>
        <v>76</v>
      </c>
      <c r="K56" s="14">
        <f>VLOOKUP(InputData[[#This Row],[PRODUCT ID]],MasterData[],6,0)</f>
        <v>82.08</v>
      </c>
      <c r="L56" s="14">
        <f>InputData[[#This Row],[BUYING PRIZE]]*InputData[[#This Row],[QUANTITY]]</f>
        <v>684</v>
      </c>
      <c r="M56" s="14">
        <f>InputData[[#This Row],[SELLING PRICE]]*InputData[[#This Row],[QUANTITY]]*(1-InputData[[#This Row],[DISCOUNT %]])</f>
        <v>738.72</v>
      </c>
      <c r="N56" s="12">
        <f>DAY(InputData[[#This Row],[DATE]])</f>
        <v>8</v>
      </c>
      <c r="O56" s="12" t="str">
        <f>TEXT(InputData[[#This Row],[DATE]],"mmm")</f>
        <v>Mar</v>
      </c>
      <c r="P56" s="12">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14">
        <f>VLOOKUP(InputData[[#This Row],[PRODUCT ID]],MasterData[],5,0)</f>
        <v>47</v>
      </c>
      <c r="K57" s="14">
        <f>VLOOKUP(InputData[[#This Row],[PRODUCT ID]],MasterData[],6,0)</f>
        <v>53.11</v>
      </c>
      <c r="L57" s="14">
        <f>InputData[[#This Row],[BUYING PRIZE]]*InputData[[#This Row],[QUANTITY]]</f>
        <v>282</v>
      </c>
      <c r="M57" s="14">
        <f>InputData[[#This Row],[SELLING PRICE]]*InputData[[#This Row],[QUANTITY]]*(1-InputData[[#This Row],[DISCOUNT %]])</f>
        <v>318.65999999999997</v>
      </c>
      <c r="N57" s="12">
        <f>DAY(InputData[[#This Row],[DATE]])</f>
        <v>9</v>
      </c>
      <c r="O57" s="12" t="str">
        <f>TEXT(InputData[[#This Row],[DATE]],"mmm")</f>
        <v>Mar</v>
      </c>
      <c r="P57" s="12">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14">
        <f>VLOOKUP(InputData[[#This Row],[PRODUCT ID]],MasterData[],5,0)</f>
        <v>7</v>
      </c>
      <c r="K58" s="14">
        <f>VLOOKUP(InputData[[#This Row],[PRODUCT ID]],MasterData[],6,0)</f>
        <v>8.33</v>
      </c>
      <c r="L58" s="14">
        <f>InputData[[#This Row],[BUYING PRIZE]]*InputData[[#This Row],[QUANTITY]]</f>
        <v>77</v>
      </c>
      <c r="M58" s="14">
        <f>InputData[[#This Row],[SELLING PRICE]]*InputData[[#This Row],[QUANTITY]]*(1-InputData[[#This Row],[DISCOUNT %]])</f>
        <v>91.63</v>
      </c>
      <c r="N58" s="12">
        <f>DAY(InputData[[#This Row],[DATE]])</f>
        <v>11</v>
      </c>
      <c r="O58" s="12" t="str">
        <f>TEXT(InputData[[#This Row],[DATE]],"mmm")</f>
        <v>Mar</v>
      </c>
      <c r="P58" s="12">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14">
        <f>VLOOKUP(InputData[[#This Row],[PRODUCT ID]],MasterData[],5,0)</f>
        <v>37</v>
      </c>
      <c r="K59" s="14">
        <f>VLOOKUP(InputData[[#This Row],[PRODUCT ID]],MasterData[],6,0)</f>
        <v>41.81</v>
      </c>
      <c r="L59" s="14">
        <f>InputData[[#This Row],[BUYING PRIZE]]*InputData[[#This Row],[QUANTITY]]</f>
        <v>370</v>
      </c>
      <c r="M59" s="14">
        <f>InputData[[#This Row],[SELLING PRICE]]*InputData[[#This Row],[QUANTITY]]*(1-InputData[[#This Row],[DISCOUNT %]])</f>
        <v>418.1</v>
      </c>
      <c r="N59" s="12">
        <f>DAY(InputData[[#This Row],[DATE]])</f>
        <v>13</v>
      </c>
      <c r="O59" s="12" t="str">
        <f>TEXT(InputData[[#This Row],[DATE]],"mmm")</f>
        <v>Mar</v>
      </c>
      <c r="P59" s="12">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14">
        <f>VLOOKUP(InputData[[#This Row],[PRODUCT ID]],MasterData[],5,0)</f>
        <v>37</v>
      </c>
      <c r="K60" s="14">
        <f>VLOOKUP(InputData[[#This Row],[PRODUCT ID]],MasterData[],6,0)</f>
        <v>42.55</v>
      </c>
      <c r="L60" s="14">
        <f>InputData[[#This Row],[BUYING PRIZE]]*InputData[[#This Row],[QUANTITY]]</f>
        <v>407</v>
      </c>
      <c r="M60" s="14">
        <f>InputData[[#This Row],[SELLING PRICE]]*InputData[[#This Row],[QUANTITY]]*(1-InputData[[#This Row],[DISCOUNT %]])</f>
        <v>468.04999999999995</v>
      </c>
      <c r="N60" s="12">
        <f>DAY(InputData[[#This Row],[DATE]])</f>
        <v>15</v>
      </c>
      <c r="O60" s="12" t="str">
        <f>TEXT(InputData[[#This Row],[DATE]],"mmm")</f>
        <v>Mar</v>
      </c>
      <c r="P60" s="12">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14">
        <f>VLOOKUP(InputData[[#This Row],[PRODUCT ID]],MasterData[],5,0)</f>
        <v>73</v>
      </c>
      <c r="K61" s="14">
        <f>VLOOKUP(InputData[[#This Row],[PRODUCT ID]],MasterData[],6,0)</f>
        <v>94.17</v>
      </c>
      <c r="L61" s="14">
        <f>InputData[[#This Row],[BUYING PRIZE]]*InputData[[#This Row],[QUANTITY]]</f>
        <v>1022</v>
      </c>
      <c r="M61" s="14">
        <f>InputData[[#This Row],[SELLING PRICE]]*InputData[[#This Row],[QUANTITY]]*(1-InputData[[#This Row],[DISCOUNT %]])</f>
        <v>1318.38</v>
      </c>
      <c r="N61" s="12">
        <f>DAY(InputData[[#This Row],[DATE]])</f>
        <v>16</v>
      </c>
      <c r="O61" s="12" t="str">
        <f>TEXT(InputData[[#This Row],[DATE]],"mmm")</f>
        <v>Mar</v>
      </c>
      <c r="P61" s="12">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14">
        <f>VLOOKUP(InputData[[#This Row],[PRODUCT ID]],MasterData[],5,0)</f>
        <v>120</v>
      </c>
      <c r="K62" s="14">
        <f>VLOOKUP(InputData[[#This Row],[PRODUCT ID]],MasterData[],6,0)</f>
        <v>162</v>
      </c>
      <c r="L62" s="14">
        <f>InputData[[#This Row],[BUYING PRIZE]]*InputData[[#This Row],[QUANTITY]]</f>
        <v>960</v>
      </c>
      <c r="M62" s="14">
        <f>InputData[[#This Row],[SELLING PRICE]]*InputData[[#This Row],[QUANTITY]]*(1-InputData[[#This Row],[DISCOUNT %]])</f>
        <v>1296</v>
      </c>
      <c r="N62" s="12">
        <f>DAY(InputData[[#This Row],[DATE]])</f>
        <v>18</v>
      </c>
      <c r="O62" s="12" t="str">
        <f>TEXT(InputData[[#This Row],[DATE]],"mmm")</f>
        <v>Mar</v>
      </c>
      <c r="P62" s="1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14">
        <f>VLOOKUP(InputData[[#This Row],[PRODUCT ID]],MasterData[],5,0)</f>
        <v>37</v>
      </c>
      <c r="K63" s="14">
        <f>VLOOKUP(InputData[[#This Row],[PRODUCT ID]],MasterData[],6,0)</f>
        <v>41.81</v>
      </c>
      <c r="L63" s="14">
        <f>InputData[[#This Row],[BUYING PRIZE]]*InputData[[#This Row],[QUANTITY]]</f>
        <v>333</v>
      </c>
      <c r="M63" s="14">
        <f>InputData[[#This Row],[SELLING PRICE]]*InputData[[#This Row],[QUANTITY]]*(1-InputData[[#This Row],[DISCOUNT %]])</f>
        <v>376.29</v>
      </c>
      <c r="N63" s="12">
        <f>DAY(InputData[[#This Row],[DATE]])</f>
        <v>19</v>
      </c>
      <c r="O63" s="12" t="str">
        <f>TEXT(InputData[[#This Row],[DATE]],"mmm")</f>
        <v>Mar</v>
      </c>
      <c r="P63" s="12">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14">
        <f>VLOOKUP(InputData[[#This Row],[PRODUCT ID]],MasterData[],5,0)</f>
        <v>61</v>
      </c>
      <c r="K64" s="14">
        <f>VLOOKUP(InputData[[#This Row],[PRODUCT ID]],MasterData[],6,0)</f>
        <v>76.25</v>
      </c>
      <c r="L64" s="14">
        <f>InputData[[#This Row],[BUYING PRIZE]]*InputData[[#This Row],[QUANTITY]]</f>
        <v>793</v>
      </c>
      <c r="M64" s="14">
        <f>InputData[[#This Row],[SELLING PRICE]]*InputData[[#This Row],[QUANTITY]]*(1-InputData[[#This Row],[DISCOUNT %]])</f>
        <v>991.25</v>
      </c>
      <c r="N64" s="12">
        <f>DAY(InputData[[#This Row],[DATE]])</f>
        <v>21</v>
      </c>
      <c r="O64" s="12" t="str">
        <f>TEXT(InputData[[#This Row],[DATE]],"mmm")</f>
        <v>Mar</v>
      </c>
      <c r="P64" s="12">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14">
        <f>VLOOKUP(InputData[[#This Row],[PRODUCT ID]],MasterData[],5,0)</f>
        <v>37</v>
      </c>
      <c r="K65" s="14">
        <f>VLOOKUP(InputData[[#This Row],[PRODUCT ID]],MasterData[],6,0)</f>
        <v>42.55</v>
      </c>
      <c r="L65" s="14">
        <f>InputData[[#This Row],[BUYING PRIZE]]*InputData[[#This Row],[QUANTITY]]</f>
        <v>259</v>
      </c>
      <c r="M65" s="14">
        <f>InputData[[#This Row],[SELLING PRICE]]*InputData[[#This Row],[QUANTITY]]*(1-InputData[[#This Row],[DISCOUNT %]])</f>
        <v>297.84999999999997</v>
      </c>
      <c r="N65" s="12">
        <f>DAY(InputData[[#This Row],[DATE]])</f>
        <v>21</v>
      </c>
      <c r="O65" s="12" t="str">
        <f>TEXT(InputData[[#This Row],[DATE]],"mmm")</f>
        <v>Mar</v>
      </c>
      <c r="P65" s="12">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14">
        <f>VLOOKUP(InputData[[#This Row],[PRODUCT ID]],MasterData[],5,0)</f>
        <v>105</v>
      </c>
      <c r="K66" s="14">
        <f>VLOOKUP(InputData[[#This Row],[PRODUCT ID]],MasterData[],6,0)</f>
        <v>142.80000000000001</v>
      </c>
      <c r="L66" s="14">
        <f>InputData[[#This Row],[BUYING PRIZE]]*InputData[[#This Row],[QUANTITY]]</f>
        <v>840</v>
      </c>
      <c r="M66" s="14">
        <f>InputData[[#This Row],[SELLING PRICE]]*InputData[[#This Row],[QUANTITY]]*(1-InputData[[#This Row],[DISCOUNT %]])</f>
        <v>1142.4000000000001</v>
      </c>
      <c r="N66" s="12">
        <f>DAY(InputData[[#This Row],[DATE]])</f>
        <v>22</v>
      </c>
      <c r="O66" s="12" t="str">
        <f>TEXT(InputData[[#This Row],[DATE]],"mmm")</f>
        <v>Mar</v>
      </c>
      <c r="P66" s="12">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14">
        <f>VLOOKUP(InputData[[#This Row],[PRODUCT ID]],MasterData[],5,0)</f>
        <v>73</v>
      </c>
      <c r="K67" s="14">
        <f>VLOOKUP(InputData[[#This Row],[PRODUCT ID]],MasterData[],6,0)</f>
        <v>94.17</v>
      </c>
      <c r="L67" s="14">
        <f>InputData[[#This Row],[BUYING PRIZE]]*InputData[[#This Row],[QUANTITY]]</f>
        <v>292</v>
      </c>
      <c r="M67" s="14">
        <f>InputData[[#This Row],[SELLING PRICE]]*InputData[[#This Row],[QUANTITY]]*(1-InputData[[#This Row],[DISCOUNT %]])</f>
        <v>376.68</v>
      </c>
      <c r="N67" s="12">
        <f>DAY(InputData[[#This Row],[DATE]])</f>
        <v>22</v>
      </c>
      <c r="O67" s="12" t="str">
        <f>TEXT(InputData[[#This Row],[DATE]],"mmm")</f>
        <v>Mar</v>
      </c>
      <c r="P67" s="12">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14">
        <f>VLOOKUP(InputData[[#This Row],[PRODUCT ID]],MasterData[],5,0)</f>
        <v>144</v>
      </c>
      <c r="K68" s="14">
        <f>VLOOKUP(InputData[[#This Row],[PRODUCT ID]],MasterData[],6,0)</f>
        <v>156.96</v>
      </c>
      <c r="L68" s="14">
        <f>InputData[[#This Row],[BUYING PRIZE]]*InputData[[#This Row],[QUANTITY]]</f>
        <v>2016</v>
      </c>
      <c r="M68" s="14">
        <f>InputData[[#This Row],[SELLING PRICE]]*InputData[[#This Row],[QUANTITY]]*(1-InputData[[#This Row],[DISCOUNT %]])</f>
        <v>2197.44</v>
      </c>
      <c r="N68" s="12">
        <f>DAY(InputData[[#This Row],[DATE]])</f>
        <v>25</v>
      </c>
      <c r="O68" s="12" t="str">
        <f>TEXT(InputData[[#This Row],[DATE]],"mmm")</f>
        <v>Mar</v>
      </c>
      <c r="P68" s="12">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14">
        <f>VLOOKUP(InputData[[#This Row],[PRODUCT ID]],MasterData[],5,0)</f>
        <v>75</v>
      </c>
      <c r="K69" s="14">
        <f>VLOOKUP(InputData[[#This Row],[PRODUCT ID]],MasterData[],6,0)</f>
        <v>85.5</v>
      </c>
      <c r="L69" s="14">
        <f>InputData[[#This Row],[BUYING PRIZE]]*InputData[[#This Row],[QUANTITY]]</f>
        <v>300</v>
      </c>
      <c r="M69" s="14">
        <f>InputData[[#This Row],[SELLING PRICE]]*InputData[[#This Row],[QUANTITY]]*(1-InputData[[#This Row],[DISCOUNT %]])</f>
        <v>342</v>
      </c>
      <c r="N69" s="12">
        <f>DAY(InputData[[#This Row],[DATE]])</f>
        <v>25</v>
      </c>
      <c r="O69" s="12" t="str">
        <f>TEXT(InputData[[#This Row],[DATE]],"mmm")</f>
        <v>Mar</v>
      </c>
      <c r="P69" s="12">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14">
        <f>VLOOKUP(InputData[[#This Row],[PRODUCT ID]],MasterData[],5,0)</f>
        <v>47</v>
      </c>
      <c r="K70" s="14">
        <f>VLOOKUP(InputData[[#This Row],[PRODUCT ID]],MasterData[],6,0)</f>
        <v>53.11</v>
      </c>
      <c r="L70" s="14">
        <f>InputData[[#This Row],[BUYING PRIZE]]*InputData[[#This Row],[QUANTITY]]</f>
        <v>376</v>
      </c>
      <c r="M70" s="14">
        <f>InputData[[#This Row],[SELLING PRICE]]*InputData[[#This Row],[QUANTITY]]*(1-InputData[[#This Row],[DISCOUNT %]])</f>
        <v>424.88</v>
      </c>
      <c r="N70" s="12">
        <f>DAY(InputData[[#This Row],[DATE]])</f>
        <v>25</v>
      </c>
      <c r="O70" s="12" t="str">
        <f>TEXT(InputData[[#This Row],[DATE]],"mmm")</f>
        <v>Mar</v>
      </c>
      <c r="P70" s="12">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14">
        <f>VLOOKUP(InputData[[#This Row],[PRODUCT ID]],MasterData[],5,0)</f>
        <v>72</v>
      </c>
      <c r="K71" s="14">
        <f>VLOOKUP(InputData[[#This Row],[PRODUCT ID]],MasterData[],6,0)</f>
        <v>79.92</v>
      </c>
      <c r="L71" s="14">
        <f>InputData[[#This Row],[BUYING PRIZE]]*InputData[[#This Row],[QUANTITY]]</f>
        <v>144</v>
      </c>
      <c r="M71" s="14">
        <f>InputData[[#This Row],[SELLING PRICE]]*InputData[[#This Row],[QUANTITY]]*(1-InputData[[#This Row],[DISCOUNT %]])</f>
        <v>159.84</v>
      </c>
      <c r="N71" s="12">
        <f>DAY(InputData[[#This Row],[DATE]])</f>
        <v>25</v>
      </c>
      <c r="O71" s="12" t="str">
        <f>TEXT(InputData[[#This Row],[DATE]],"mmm")</f>
        <v>Mar</v>
      </c>
      <c r="P71" s="12">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14">
        <f>VLOOKUP(InputData[[#This Row],[PRODUCT ID]],MasterData[],5,0)</f>
        <v>98</v>
      </c>
      <c r="K72" s="14">
        <f>VLOOKUP(InputData[[#This Row],[PRODUCT ID]],MasterData[],6,0)</f>
        <v>103.88</v>
      </c>
      <c r="L72" s="14">
        <f>InputData[[#This Row],[BUYING PRIZE]]*InputData[[#This Row],[QUANTITY]]</f>
        <v>392</v>
      </c>
      <c r="M72" s="14">
        <f>InputData[[#This Row],[SELLING PRICE]]*InputData[[#This Row],[QUANTITY]]*(1-InputData[[#This Row],[DISCOUNT %]])</f>
        <v>415.52</v>
      </c>
      <c r="N72" s="12">
        <f>DAY(InputData[[#This Row],[DATE]])</f>
        <v>26</v>
      </c>
      <c r="O72" s="12" t="str">
        <f>TEXT(InputData[[#This Row],[DATE]],"mmm")</f>
        <v>Mar</v>
      </c>
      <c r="P72" s="1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14">
        <f>VLOOKUP(InputData[[#This Row],[PRODUCT ID]],MasterData[],5,0)</f>
        <v>120</v>
      </c>
      <c r="K73" s="14">
        <f>VLOOKUP(InputData[[#This Row],[PRODUCT ID]],MasterData[],6,0)</f>
        <v>162</v>
      </c>
      <c r="L73" s="14">
        <f>InputData[[#This Row],[BUYING PRIZE]]*InputData[[#This Row],[QUANTITY]]</f>
        <v>120</v>
      </c>
      <c r="M73" s="14">
        <f>InputData[[#This Row],[SELLING PRICE]]*InputData[[#This Row],[QUANTITY]]*(1-InputData[[#This Row],[DISCOUNT %]])</f>
        <v>162</v>
      </c>
      <c r="N73" s="12">
        <f>DAY(InputData[[#This Row],[DATE]])</f>
        <v>26</v>
      </c>
      <c r="O73" s="12" t="str">
        <f>TEXT(InputData[[#This Row],[DATE]],"mmm")</f>
        <v>Mar</v>
      </c>
      <c r="P73" s="12">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14">
        <f>VLOOKUP(InputData[[#This Row],[PRODUCT ID]],MasterData[],5,0)</f>
        <v>148</v>
      </c>
      <c r="K74" s="14">
        <f>VLOOKUP(InputData[[#This Row],[PRODUCT ID]],MasterData[],6,0)</f>
        <v>164.28</v>
      </c>
      <c r="L74" s="14">
        <f>InputData[[#This Row],[BUYING PRIZE]]*InputData[[#This Row],[QUANTITY]]</f>
        <v>1332</v>
      </c>
      <c r="M74" s="14">
        <f>InputData[[#This Row],[SELLING PRICE]]*InputData[[#This Row],[QUANTITY]]*(1-InputData[[#This Row],[DISCOUNT %]])</f>
        <v>1478.52</v>
      </c>
      <c r="N74" s="12">
        <f>DAY(InputData[[#This Row],[DATE]])</f>
        <v>26</v>
      </c>
      <c r="O74" s="12" t="str">
        <f>TEXT(InputData[[#This Row],[DATE]],"mmm")</f>
        <v>Mar</v>
      </c>
      <c r="P74" s="12">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14">
        <f>VLOOKUP(InputData[[#This Row],[PRODUCT ID]],MasterData[],5,0)</f>
        <v>148</v>
      </c>
      <c r="K75" s="14">
        <f>VLOOKUP(InputData[[#This Row],[PRODUCT ID]],MasterData[],6,0)</f>
        <v>201.28</v>
      </c>
      <c r="L75" s="14">
        <f>InputData[[#This Row],[BUYING PRIZE]]*InputData[[#This Row],[QUANTITY]]</f>
        <v>444</v>
      </c>
      <c r="M75" s="14">
        <f>InputData[[#This Row],[SELLING PRICE]]*InputData[[#This Row],[QUANTITY]]*(1-InputData[[#This Row],[DISCOUNT %]])</f>
        <v>603.84</v>
      </c>
      <c r="N75" s="12">
        <f>DAY(InputData[[#This Row],[DATE]])</f>
        <v>27</v>
      </c>
      <c r="O75" s="12" t="str">
        <f>TEXT(InputData[[#This Row],[DATE]],"mmm")</f>
        <v>Mar</v>
      </c>
      <c r="P75" s="12">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14">
        <f>VLOOKUP(InputData[[#This Row],[PRODUCT ID]],MasterData[],5,0)</f>
        <v>43</v>
      </c>
      <c r="K76" s="14">
        <f>VLOOKUP(InputData[[#This Row],[PRODUCT ID]],MasterData[],6,0)</f>
        <v>47.730000000000004</v>
      </c>
      <c r="L76" s="14">
        <f>InputData[[#This Row],[BUYING PRIZE]]*InputData[[#This Row],[QUANTITY]]</f>
        <v>344</v>
      </c>
      <c r="M76" s="14">
        <f>InputData[[#This Row],[SELLING PRICE]]*InputData[[#This Row],[QUANTITY]]*(1-InputData[[#This Row],[DISCOUNT %]])</f>
        <v>381.84000000000003</v>
      </c>
      <c r="N76" s="12">
        <f>DAY(InputData[[#This Row],[DATE]])</f>
        <v>28</v>
      </c>
      <c r="O76" s="12" t="str">
        <f>TEXT(InputData[[#This Row],[DATE]],"mmm")</f>
        <v>Mar</v>
      </c>
      <c r="P76" s="12">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14">
        <f>VLOOKUP(InputData[[#This Row],[PRODUCT ID]],MasterData[],5,0)</f>
        <v>72</v>
      </c>
      <c r="K77" s="14">
        <f>VLOOKUP(InputData[[#This Row],[PRODUCT ID]],MasterData[],6,0)</f>
        <v>79.92</v>
      </c>
      <c r="L77" s="14">
        <f>InputData[[#This Row],[BUYING PRIZE]]*InputData[[#This Row],[QUANTITY]]</f>
        <v>72</v>
      </c>
      <c r="M77" s="14">
        <f>InputData[[#This Row],[SELLING PRICE]]*InputData[[#This Row],[QUANTITY]]*(1-InputData[[#This Row],[DISCOUNT %]])</f>
        <v>79.92</v>
      </c>
      <c r="N77" s="12">
        <f>DAY(InputData[[#This Row],[DATE]])</f>
        <v>30</v>
      </c>
      <c r="O77" s="12" t="str">
        <f>TEXT(InputData[[#This Row],[DATE]],"mmm")</f>
        <v>Mar</v>
      </c>
      <c r="P77" s="12">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14">
        <f>VLOOKUP(InputData[[#This Row],[PRODUCT ID]],MasterData[],5,0)</f>
        <v>120</v>
      </c>
      <c r="K78" s="14">
        <f>VLOOKUP(InputData[[#This Row],[PRODUCT ID]],MasterData[],6,0)</f>
        <v>162</v>
      </c>
      <c r="L78" s="14">
        <f>InputData[[#This Row],[BUYING PRIZE]]*InputData[[#This Row],[QUANTITY]]</f>
        <v>360</v>
      </c>
      <c r="M78" s="14">
        <f>InputData[[#This Row],[SELLING PRICE]]*InputData[[#This Row],[QUANTITY]]*(1-InputData[[#This Row],[DISCOUNT %]])</f>
        <v>486</v>
      </c>
      <c r="N78" s="12">
        <f>DAY(InputData[[#This Row],[DATE]])</f>
        <v>31</v>
      </c>
      <c r="O78" s="12" t="str">
        <f>TEXT(InputData[[#This Row],[DATE]],"mmm")</f>
        <v>Mar</v>
      </c>
      <c r="P78" s="12">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14">
        <f>VLOOKUP(InputData[[#This Row],[PRODUCT ID]],MasterData[],5,0)</f>
        <v>90</v>
      </c>
      <c r="K79" s="14">
        <f>VLOOKUP(InputData[[#This Row],[PRODUCT ID]],MasterData[],6,0)</f>
        <v>115.2</v>
      </c>
      <c r="L79" s="14">
        <f>InputData[[#This Row],[BUYING PRIZE]]*InputData[[#This Row],[QUANTITY]]</f>
        <v>360</v>
      </c>
      <c r="M79" s="14">
        <f>InputData[[#This Row],[SELLING PRICE]]*InputData[[#This Row],[QUANTITY]]*(1-InputData[[#This Row],[DISCOUNT %]])</f>
        <v>460.8</v>
      </c>
      <c r="N79" s="12">
        <f>DAY(InputData[[#This Row],[DATE]])</f>
        <v>4</v>
      </c>
      <c r="O79" s="12" t="str">
        <f>TEXT(InputData[[#This Row],[DATE]],"mmm")</f>
        <v>Apr</v>
      </c>
      <c r="P79" s="12">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14">
        <f>VLOOKUP(InputData[[#This Row],[PRODUCT ID]],MasterData[],5,0)</f>
        <v>6</v>
      </c>
      <c r="K80" s="14">
        <f>VLOOKUP(InputData[[#This Row],[PRODUCT ID]],MasterData[],6,0)</f>
        <v>7.8599999999999994</v>
      </c>
      <c r="L80" s="14">
        <f>InputData[[#This Row],[BUYING PRIZE]]*InputData[[#This Row],[QUANTITY]]</f>
        <v>54</v>
      </c>
      <c r="M80" s="14">
        <f>InputData[[#This Row],[SELLING PRICE]]*InputData[[#This Row],[QUANTITY]]*(1-InputData[[#This Row],[DISCOUNT %]])</f>
        <v>70.739999999999995</v>
      </c>
      <c r="N80" s="12">
        <f>DAY(InputData[[#This Row],[DATE]])</f>
        <v>4</v>
      </c>
      <c r="O80" s="12" t="str">
        <f>TEXT(InputData[[#This Row],[DATE]],"mmm")</f>
        <v>Apr</v>
      </c>
      <c r="P80" s="12">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14">
        <f>VLOOKUP(InputData[[#This Row],[PRODUCT ID]],MasterData[],5,0)</f>
        <v>93</v>
      </c>
      <c r="K81" s="14">
        <f>VLOOKUP(InputData[[#This Row],[PRODUCT ID]],MasterData[],6,0)</f>
        <v>104.16</v>
      </c>
      <c r="L81" s="14">
        <f>InputData[[#This Row],[BUYING PRIZE]]*InputData[[#This Row],[QUANTITY]]</f>
        <v>1395</v>
      </c>
      <c r="M81" s="14">
        <f>InputData[[#This Row],[SELLING PRICE]]*InputData[[#This Row],[QUANTITY]]*(1-InputData[[#This Row],[DISCOUNT %]])</f>
        <v>1562.3999999999999</v>
      </c>
      <c r="N81" s="12">
        <f>DAY(InputData[[#This Row],[DATE]])</f>
        <v>5</v>
      </c>
      <c r="O81" s="12" t="str">
        <f>TEXT(InputData[[#This Row],[DATE]],"mmm")</f>
        <v>Apr</v>
      </c>
      <c r="P81" s="12">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14">
        <f>VLOOKUP(InputData[[#This Row],[PRODUCT ID]],MasterData[],5,0)</f>
        <v>133</v>
      </c>
      <c r="K82" s="14">
        <f>VLOOKUP(InputData[[#This Row],[PRODUCT ID]],MasterData[],6,0)</f>
        <v>155.61000000000001</v>
      </c>
      <c r="L82" s="14">
        <f>InputData[[#This Row],[BUYING PRIZE]]*InputData[[#This Row],[QUANTITY]]</f>
        <v>399</v>
      </c>
      <c r="M82" s="14">
        <f>InputData[[#This Row],[SELLING PRICE]]*InputData[[#This Row],[QUANTITY]]*(1-InputData[[#This Row],[DISCOUNT %]])</f>
        <v>466.83000000000004</v>
      </c>
      <c r="N82" s="12">
        <f>DAY(InputData[[#This Row],[DATE]])</f>
        <v>9</v>
      </c>
      <c r="O82" s="12" t="str">
        <f>TEXT(InputData[[#This Row],[DATE]],"mmm")</f>
        <v>Apr</v>
      </c>
      <c r="P82" s="1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14">
        <f>VLOOKUP(InputData[[#This Row],[PRODUCT ID]],MasterData[],5,0)</f>
        <v>121</v>
      </c>
      <c r="K83" s="14">
        <f>VLOOKUP(InputData[[#This Row],[PRODUCT ID]],MasterData[],6,0)</f>
        <v>141.57</v>
      </c>
      <c r="L83" s="14">
        <f>InputData[[#This Row],[BUYING PRIZE]]*InputData[[#This Row],[QUANTITY]]</f>
        <v>1694</v>
      </c>
      <c r="M83" s="14">
        <f>InputData[[#This Row],[SELLING PRICE]]*InputData[[#This Row],[QUANTITY]]*(1-InputData[[#This Row],[DISCOUNT %]])</f>
        <v>1981.98</v>
      </c>
      <c r="N83" s="12">
        <f>DAY(InputData[[#This Row],[DATE]])</f>
        <v>10</v>
      </c>
      <c r="O83" s="12" t="str">
        <f>TEXT(InputData[[#This Row],[DATE]],"mmm")</f>
        <v>Apr</v>
      </c>
      <c r="P83" s="12">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14">
        <f>VLOOKUP(InputData[[#This Row],[PRODUCT ID]],MasterData[],5,0)</f>
        <v>67</v>
      </c>
      <c r="K84" s="14">
        <f>VLOOKUP(InputData[[#This Row],[PRODUCT ID]],MasterData[],6,0)</f>
        <v>85.76</v>
      </c>
      <c r="L84" s="14">
        <f>InputData[[#This Row],[BUYING PRIZE]]*InputData[[#This Row],[QUANTITY]]</f>
        <v>201</v>
      </c>
      <c r="M84" s="14">
        <f>InputData[[#This Row],[SELLING PRICE]]*InputData[[#This Row],[QUANTITY]]*(1-InputData[[#This Row],[DISCOUNT %]])</f>
        <v>257.28000000000003</v>
      </c>
      <c r="N84" s="12">
        <f>DAY(InputData[[#This Row],[DATE]])</f>
        <v>12</v>
      </c>
      <c r="O84" s="12" t="str">
        <f>TEXT(InputData[[#This Row],[DATE]],"mmm")</f>
        <v>Apr</v>
      </c>
      <c r="P84" s="12">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14">
        <f>VLOOKUP(InputData[[#This Row],[PRODUCT ID]],MasterData[],5,0)</f>
        <v>47</v>
      </c>
      <c r="K85" s="14">
        <f>VLOOKUP(InputData[[#This Row],[PRODUCT ID]],MasterData[],6,0)</f>
        <v>53.11</v>
      </c>
      <c r="L85" s="14">
        <f>InputData[[#This Row],[BUYING PRIZE]]*InputData[[#This Row],[QUANTITY]]</f>
        <v>188</v>
      </c>
      <c r="M85" s="14">
        <f>InputData[[#This Row],[SELLING PRICE]]*InputData[[#This Row],[QUANTITY]]*(1-InputData[[#This Row],[DISCOUNT %]])</f>
        <v>212.44</v>
      </c>
      <c r="N85" s="12">
        <f>DAY(InputData[[#This Row],[DATE]])</f>
        <v>12</v>
      </c>
      <c r="O85" s="12" t="str">
        <f>TEXT(InputData[[#This Row],[DATE]],"mmm")</f>
        <v>Apr</v>
      </c>
      <c r="P85" s="12">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14">
        <f>VLOOKUP(InputData[[#This Row],[PRODUCT ID]],MasterData[],5,0)</f>
        <v>48</v>
      </c>
      <c r="K86" s="14">
        <f>VLOOKUP(InputData[[#This Row],[PRODUCT ID]],MasterData[],6,0)</f>
        <v>57.120000000000005</v>
      </c>
      <c r="L86" s="14">
        <f>InputData[[#This Row],[BUYING PRIZE]]*InputData[[#This Row],[QUANTITY]]</f>
        <v>432</v>
      </c>
      <c r="M86" s="14">
        <f>InputData[[#This Row],[SELLING PRICE]]*InputData[[#This Row],[QUANTITY]]*(1-InputData[[#This Row],[DISCOUNT %]])</f>
        <v>514.08000000000004</v>
      </c>
      <c r="N86" s="12">
        <f>DAY(InputData[[#This Row],[DATE]])</f>
        <v>12</v>
      </c>
      <c r="O86" s="12" t="str">
        <f>TEXT(InputData[[#This Row],[DATE]],"mmm")</f>
        <v>Apr</v>
      </c>
      <c r="P86" s="12">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14">
        <f>VLOOKUP(InputData[[#This Row],[PRODUCT ID]],MasterData[],5,0)</f>
        <v>95</v>
      </c>
      <c r="K87" s="14">
        <f>VLOOKUP(InputData[[#This Row],[PRODUCT ID]],MasterData[],6,0)</f>
        <v>119.7</v>
      </c>
      <c r="L87" s="14">
        <f>InputData[[#This Row],[BUYING PRIZE]]*InputData[[#This Row],[QUANTITY]]</f>
        <v>1235</v>
      </c>
      <c r="M87" s="14">
        <f>InputData[[#This Row],[SELLING PRICE]]*InputData[[#This Row],[QUANTITY]]*(1-InputData[[#This Row],[DISCOUNT %]])</f>
        <v>1556.1000000000001</v>
      </c>
      <c r="N87" s="12">
        <f>DAY(InputData[[#This Row],[DATE]])</f>
        <v>12</v>
      </c>
      <c r="O87" s="12" t="str">
        <f>TEXT(InputData[[#This Row],[DATE]],"mmm")</f>
        <v>Apr</v>
      </c>
      <c r="P87" s="12">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14">
        <f>VLOOKUP(InputData[[#This Row],[PRODUCT ID]],MasterData[],5,0)</f>
        <v>134</v>
      </c>
      <c r="K88" s="14">
        <f>VLOOKUP(InputData[[#This Row],[PRODUCT ID]],MasterData[],6,0)</f>
        <v>156.78</v>
      </c>
      <c r="L88" s="14">
        <f>InputData[[#This Row],[BUYING PRIZE]]*InputData[[#This Row],[QUANTITY]]</f>
        <v>402</v>
      </c>
      <c r="M88" s="14">
        <f>InputData[[#This Row],[SELLING PRICE]]*InputData[[#This Row],[QUANTITY]]*(1-InputData[[#This Row],[DISCOUNT %]])</f>
        <v>470.34000000000003</v>
      </c>
      <c r="N88" s="12">
        <f>DAY(InputData[[#This Row],[DATE]])</f>
        <v>15</v>
      </c>
      <c r="O88" s="12" t="str">
        <f>TEXT(InputData[[#This Row],[DATE]],"mmm")</f>
        <v>Apr</v>
      </c>
      <c r="P88" s="12">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14">
        <f>VLOOKUP(InputData[[#This Row],[PRODUCT ID]],MasterData[],5,0)</f>
        <v>37</v>
      </c>
      <c r="K89" s="14">
        <f>VLOOKUP(InputData[[#This Row],[PRODUCT ID]],MasterData[],6,0)</f>
        <v>49.21</v>
      </c>
      <c r="L89" s="14">
        <f>InputData[[#This Row],[BUYING PRIZE]]*InputData[[#This Row],[QUANTITY]]</f>
        <v>555</v>
      </c>
      <c r="M89" s="14">
        <f>InputData[[#This Row],[SELLING PRICE]]*InputData[[#This Row],[QUANTITY]]*(1-InputData[[#This Row],[DISCOUNT %]])</f>
        <v>738.15</v>
      </c>
      <c r="N89" s="12">
        <f>DAY(InputData[[#This Row],[DATE]])</f>
        <v>16</v>
      </c>
      <c r="O89" s="12" t="str">
        <f>TEXT(InputData[[#This Row],[DATE]],"mmm")</f>
        <v>Apr</v>
      </c>
      <c r="P89" s="12">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14">
        <f>VLOOKUP(InputData[[#This Row],[PRODUCT ID]],MasterData[],5,0)</f>
        <v>72</v>
      </c>
      <c r="K90" s="14">
        <f>VLOOKUP(InputData[[#This Row],[PRODUCT ID]],MasterData[],6,0)</f>
        <v>79.92</v>
      </c>
      <c r="L90" s="14">
        <f>InputData[[#This Row],[BUYING PRIZE]]*InputData[[#This Row],[QUANTITY]]</f>
        <v>648</v>
      </c>
      <c r="M90" s="14">
        <f>InputData[[#This Row],[SELLING PRICE]]*InputData[[#This Row],[QUANTITY]]*(1-InputData[[#This Row],[DISCOUNT %]])</f>
        <v>719.28</v>
      </c>
      <c r="N90" s="12">
        <f>DAY(InputData[[#This Row],[DATE]])</f>
        <v>18</v>
      </c>
      <c r="O90" s="12" t="str">
        <f>TEXT(InputData[[#This Row],[DATE]],"mmm")</f>
        <v>Apr</v>
      </c>
      <c r="P90" s="12">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14">
        <f>VLOOKUP(InputData[[#This Row],[PRODUCT ID]],MasterData[],5,0)</f>
        <v>150</v>
      </c>
      <c r="K91" s="14">
        <f>VLOOKUP(InputData[[#This Row],[PRODUCT ID]],MasterData[],6,0)</f>
        <v>210</v>
      </c>
      <c r="L91" s="14">
        <f>InputData[[#This Row],[BUYING PRIZE]]*InputData[[#This Row],[QUANTITY]]</f>
        <v>1950</v>
      </c>
      <c r="M91" s="14">
        <f>InputData[[#This Row],[SELLING PRICE]]*InputData[[#This Row],[QUANTITY]]*(1-InputData[[#This Row],[DISCOUNT %]])</f>
        <v>2730</v>
      </c>
      <c r="N91" s="12">
        <f>DAY(InputData[[#This Row],[DATE]])</f>
        <v>18</v>
      </c>
      <c r="O91" s="12" t="str">
        <f>TEXT(InputData[[#This Row],[DATE]],"mmm")</f>
        <v>Apr</v>
      </c>
      <c r="P91" s="12">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14">
        <f>VLOOKUP(InputData[[#This Row],[PRODUCT ID]],MasterData[],5,0)</f>
        <v>120</v>
      </c>
      <c r="K92" s="14">
        <f>VLOOKUP(InputData[[#This Row],[PRODUCT ID]],MasterData[],6,0)</f>
        <v>162</v>
      </c>
      <c r="L92" s="14">
        <f>InputData[[#This Row],[BUYING PRIZE]]*InputData[[#This Row],[QUANTITY]]</f>
        <v>720</v>
      </c>
      <c r="M92" s="14">
        <f>InputData[[#This Row],[SELLING PRICE]]*InputData[[#This Row],[QUANTITY]]*(1-InputData[[#This Row],[DISCOUNT %]])</f>
        <v>972</v>
      </c>
      <c r="N92" s="12">
        <f>DAY(InputData[[#This Row],[DATE]])</f>
        <v>23</v>
      </c>
      <c r="O92" s="12" t="str">
        <f>TEXT(InputData[[#This Row],[DATE]],"mmm")</f>
        <v>Apr</v>
      </c>
      <c r="P92" s="1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14">
        <f>VLOOKUP(InputData[[#This Row],[PRODUCT ID]],MasterData[],5,0)</f>
        <v>37</v>
      </c>
      <c r="K93" s="14">
        <f>VLOOKUP(InputData[[#This Row],[PRODUCT ID]],MasterData[],6,0)</f>
        <v>41.81</v>
      </c>
      <c r="L93" s="14">
        <f>InputData[[#This Row],[BUYING PRIZE]]*InputData[[#This Row],[QUANTITY]]</f>
        <v>370</v>
      </c>
      <c r="M93" s="14">
        <f>InputData[[#This Row],[SELLING PRICE]]*InputData[[#This Row],[QUANTITY]]*(1-InputData[[#This Row],[DISCOUNT %]])</f>
        <v>418.1</v>
      </c>
      <c r="N93" s="12">
        <f>DAY(InputData[[#This Row],[DATE]])</f>
        <v>23</v>
      </c>
      <c r="O93" s="12" t="str">
        <f>TEXT(InputData[[#This Row],[DATE]],"mmm")</f>
        <v>Apr</v>
      </c>
      <c r="P93" s="12">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14">
        <f>VLOOKUP(InputData[[#This Row],[PRODUCT ID]],MasterData[],5,0)</f>
        <v>148</v>
      </c>
      <c r="K94" s="14">
        <f>VLOOKUP(InputData[[#This Row],[PRODUCT ID]],MasterData[],6,0)</f>
        <v>201.28</v>
      </c>
      <c r="L94" s="14">
        <f>InputData[[#This Row],[BUYING PRIZE]]*InputData[[#This Row],[QUANTITY]]</f>
        <v>296</v>
      </c>
      <c r="M94" s="14">
        <f>InputData[[#This Row],[SELLING PRICE]]*InputData[[#This Row],[QUANTITY]]*(1-InputData[[#This Row],[DISCOUNT %]])</f>
        <v>402.56</v>
      </c>
      <c r="N94" s="12">
        <f>DAY(InputData[[#This Row],[DATE]])</f>
        <v>24</v>
      </c>
      <c r="O94" s="12" t="str">
        <f>TEXT(InputData[[#This Row],[DATE]],"mmm")</f>
        <v>Apr</v>
      </c>
      <c r="P94" s="12">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14">
        <f>VLOOKUP(InputData[[#This Row],[PRODUCT ID]],MasterData[],5,0)</f>
        <v>67</v>
      </c>
      <c r="K95" s="14">
        <f>VLOOKUP(InputData[[#This Row],[PRODUCT ID]],MasterData[],6,0)</f>
        <v>85.76</v>
      </c>
      <c r="L95" s="14">
        <f>InputData[[#This Row],[BUYING PRIZE]]*InputData[[#This Row],[QUANTITY]]</f>
        <v>201</v>
      </c>
      <c r="M95" s="14">
        <f>InputData[[#This Row],[SELLING PRICE]]*InputData[[#This Row],[QUANTITY]]*(1-InputData[[#This Row],[DISCOUNT %]])</f>
        <v>257.28000000000003</v>
      </c>
      <c r="N95" s="12">
        <f>DAY(InputData[[#This Row],[DATE]])</f>
        <v>26</v>
      </c>
      <c r="O95" s="12" t="str">
        <f>TEXT(InputData[[#This Row],[DATE]],"mmm")</f>
        <v>Apr</v>
      </c>
      <c r="P95" s="12">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14">
        <f>VLOOKUP(InputData[[#This Row],[PRODUCT ID]],MasterData[],5,0)</f>
        <v>148</v>
      </c>
      <c r="K96" s="14">
        <f>VLOOKUP(InputData[[#This Row],[PRODUCT ID]],MasterData[],6,0)</f>
        <v>201.28</v>
      </c>
      <c r="L96" s="14">
        <f>InputData[[#This Row],[BUYING PRIZE]]*InputData[[#This Row],[QUANTITY]]</f>
        <v>1036</v>
      </c>
      <c r="M96" s="14">
        <f>InputData[[#This Row],[SELLING PRICE]]*InputData[[#This Row],[QUANTITY]]*(1-InputData[[#This Row],[DISCOUNT %]])</f>
        <v>1408.96</v>
      </c>
      <c r="N96" s="12">
        <f>DAY(InputData[[#This Row],[DATE]])</f>
        <v>29</v>
      </c>
      <c r="O96" s="12" t="str">
        <f>TEXT(InputData[[#This Row],[DATE]],"mmm")</f>
        <v>Apr</v>
      </c>
      <c r="P96" s="12">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14">
        <f>VLOOKUP(InputData[[#This Row],[PRODUCT ID]],MasterData[],5,0)</f>
        <v>47</v>
      </c>
      <c r="K97" s="14">
        <f>VLOOKUP(InputData[[#This Row],[PRODUCT ID]],MasterData[],6,0)</f>
        <v>53.11</v>
      </c>
      <c r="L97" s="14">
        <f>InputData[[#This Row],[BUYING PRIZE]]*InputData[[#This Row],[QUANTITY]]</f>
        <v>47</v>
      </c>
      <c r="M97" s="14">
        <f>InputData[[#This Row],[SELLING PRICE]]*InputData[[#This Row],[QUANTITY]]*(1-InputData[[#This Row],[DISCOUNT %]])</f>
        <v>53.11</v>
      </c>
      <c r="N97" s="12">
        <f>DAY(InputData[[#This Row],[DATE]])</f>
        <v>30</v>
      </c>
      <c r="O97" s="12" t="str">
        <f>TEXT(InputData[[#This Row],[DATE]],"mmm")</f>
        <v>Apr</v>
      </c>
      <c r="P97" s="12">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14">
        <f>VLOOKUP(InputData[[#This Row],[PRODUCT ID]],MasterData[],5,0)</f>
        <v>37</v>
      </c>
      <c r="K98" s="14">
        <f>VLOOKUP(InputData[[#This Row],[PRODUCT ID]],MasterData[],6,0)</f>
        <v>49.21</v>
      </c>
      <c r="L98" s="14">
        <f>InputData[[#This Row],[BUYING PRIZE]]*InputData[[#This Row],[QUANTITY]]</f>
        <v>111</v>
      </c>
      <c r="M98" s="14">
        <f>InputData[[#This Row],[SELLING PRICE]]*InputData[[#This Row],[QUANTITY]]*(1-InputData[[#This Row],[DISCOUNT %]])</f>
        <v>147.63</v>
      </c>
      <c r="N98" s="12">
        <f>DAY(InputData[[#This Row],[DATE]])</f>
        <v>1</v>
      </c>
      <c r="O98" s="12" t="str">
        <f>TEXT(InputData[[#This Row],[DATE]],"mmm")</f>
        <v>May</v>
      </c>
      <c r="P98" s="12">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14">
        <f>VLOOKUP(InputData[[#This Row],[PRODUCT ID]],MasterData[],5,0)</f>
        <v>120</v>
      </c>
      <c r="K99" s="14">
        <f>VLOOKUP(InputData[[#This Row],[PRODUCT ID]],MasterData[],6,0)</f>
        <v>162</v>
      </c>
      <c r="L99" s="14">
        <f>InputData[[#This Row],[BUYING PRIZE]]*InputData[[#This Row],[QUANTITY]]</f>
        <v>120</v>
      </c>
      <c r="M99" s="14">
        <f>InputData[[#This Row],[SELLING PRICE]]*InputData[[#This Row],[QUANTITY]]*(1-InputData[[#This Row],[DISCOUNT %]])</f>
        <v>162</v>
      </c>
      <c r="N99" s="12">
        <f>DAY(InputData[[#This Row],[DATE]])</f>
        <v>1</v>
      </c>
      <c r="O99" s="12" t="str">
        <f>TEXT(InputData[[#This Row],[DATE]],"mmm")</f>
        <v>May</v>
      </c>
      <c r="P99" s="12">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14">
        <f>VLOOKUP(InputData[[#This Row],[PRODUCT ID]],MasterData[],5,0)</f>
        <v>55</v>
      </c>
      <c r="K100" s="14">
        <f>VLOOKUP(InputData[[#This Row],[PRODUCT ID]],MasterData[],6,0)</f>
        <v>58.3</v>
      </c>
      <c r="L100" s="14">
        <f>InputData[[#This Row],[BUYING PRIZE]]*InputData[[#This Row],[QUANTITY]]</f>
        <v>165</v>
      </c>
      <c r="M100" s="14">
        <f>InputData[[#This Row],[SELLING PRICE]]*InputData[[#This Row],[QUANTITY]]*(1-InputData[[#This Row],[DISCOUNT %]])</f>
        <v>174.89999999999998</v>
      </c>
      <c r="N100" s="12">
        <f>DAY(InputData[[#This Row],[DATE]])</f>
        <v>3</v>
      </c>
      <c r="O100" s="12" t="str">
        <f>TEXT(InputData[[#This Row],[DATE]],"mmm")</f>
        <v>May</v>
      </c>
      <c r="P100" s="12">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14">
        <f>VLOOKUP(InputData[[#This Row],[PRODUCT ID]],MasterData[],5,0)</f>
        <v>12</v>
      </c>
      <c r="K101" s="14">
        <f>VLOOKUP(InputData[[#This Row],[PRODUCT ID]],MasterData[],6,0)</f>
        <v>15.719999999999999</v>
      </c>
      <c r="L101" s="14">
        <f>InputData[[#This Row],[BUYING PRIZE]]*InputData[[#This Row],[QUANTITY]]</f>
        <v>156</v>
      </c>
      <c r="M101" s="14">
        <f>InputData[[#This Row],[SELLING PRICE]]*InputData[[#This Row],[QUANTITY]]*(1-InputData[[#This Row],[DISCOUNT %]])</f>
        <v>204.35999999999999</v>
      </c>
      <c r="N101" s="12">
        <f>DAY(InputData[[#This Row],[DATE]])</f>
        <v>4</v>
      </c>
      <c r="O101" s="12" t="str">
        <f>TEXT(InputData[[#This Row],[DATE]],"mmm")</f>
        <v>May</v>
      </c>
      <c r="P101" s="12">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14">
        <f>VLOOKUP(InputData[[#This Row],[PRODUCT ID]],MasterData[],5,0)</f>
        <v>112</v>
      </c>
      <c r="K102" s="14">
        <f>VLOOKUP(InputData[[#This Row],[PRODUCT ID]],MasterData[],6,0)</f>
        <v>146.72</v>
      </c>
      <c r="L102" s="14">
        <f>InputData[[#This Row],[BUYING PRIZE]]*InputData[[#This Row],[QUANTITY]]</f>
        <v>448</v>
      </c>
      <c r="M102" s="14">
        <f>InputData[[#This Row],[SELLING PRICE]]*InputData[[#This Row],[QUANTITY]]*(1-InputData[[#This Row],[DISCOUNT %]])</f>
        <v>586.88</v>
      </c>
      <c r="N102" s="12">
        <f>DAY(InputData[[#This Row],[DATE]])</f>
        <v>4</v>
      </c>
      <c r="O102" s="12" t="str">
        <f>TEXT(InputData[[#This Row],[DATE]],"mmm")</f>
        <v>May</v>
      </c>
      <c r="P102" s="1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14">
        <f>VLOOKUP(InputData[[#This Row],[PRODUCT ID]],MasterData[],5,0)</f>
        <v>6</v>
      </c>
      <c r="K103" s="14">
        <f>VLOOKUP(InputData[[#This Row],[PRODUCT ID]],MasterData[],6,0)</f>
        <v>7.8599999999999994</v>
      </c>
      <c r="L103" s="14">
        <f>InputData[[#This Row],[BUYING PRIZE]]*InputData[[#This Row],[QUANTITY]]</f>
        <v>78</v>
      </c>
      <c r="M103" s="14">
        <f>InputData[[#This Row],[SELLING PRICE]]*InputData[[#This Row],[QUANTITY]]*(1-InputData[[#This Row],[DISCOUNT %]])</f>
        <v>102.17999999999999</v>
      </c>
      <c r="N103" s="12">
        <f>DAY(InputData[[#This Row],[DATE]])</f>
        <v>5</v>
      </c>
      <c r="O103" s="12" t="str">
        <f>TEXT(InputData[[#This Row],[DATE]],"mmm")</f>
        <v>May</v>
      </c>
      <c r="P103" s="12">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14">
        <f>VLOOKUP(InputData[[#This Row],[PRODUCT ID]],MasterData[],5,0)</f>
        <v>83</v>
      </c>
      <c r="K104" s="14">
        <f>VLOOKUP(InputData[[#This Row],[PRODUCT ID]],MasterData[],6,0)</f>
        <v>94.62</v>
      </c>
      <c r="L104" s="14">
        <f>InputData[[#This Row],[BUYING PRIZE]]*InputData[[#This Row],[QUANTITY]]</f>
        <v>1245</v>
      </c>
      <c r="M104" s="14">
        <f>InputData[[#This Row],[SELLING PRICE]]*InputData[[#This Row],[QUANTITY]]*(1-InputData[[#This Row],[DISCOUNT %]])</f>
        <v>1419.3000000000002</v>
      </c>
      <c r="N104" s="12">
        <f>DAY(InputData[[#This Row],[DATE]])</f>
        <v>6</v>
      </c>
      <c r="O104" s="12" t="str">
        <f>TEXT(InputData[[#This Row],[DATE]],"mmm")</f>
        <v>May</v>
      </c>
      <c r="P104" s="12">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14">
        <f>VLOOKUP(InputData[[#This Row],[PRODUCT ID]],MasterData[],5,0)</f>
        <v>6</v>
      </c>
      <c r="K105" s="14">
        <f>VLOOKUP(InputData[[#This Row],[PRODUCT ID]],MasterData[],6,0)</f>
        <v>7.8599999999999994</v>
      </c>
      <c r="L105" s="14">
        <f>InputData[[#This Row],[BUYING PRIZE]]*InputData[[#This Row],[QUANTITY]]</f>
        <v>36</v>
      </c>
      <c r="M105" s="14">
        <f>InputData[[#This Row],[SELLING PRICE]]*InputData[[#This Row],[QUANTITY]]*(1-InputData[[#This Row],[DISCOUNT %]])</f>
        <v>47.16</v>
      </c>
      <c r="N105" s="12">
        <f>DAY(InputData[[#This Row],[DATE]])</f>
        <v>6</v>
      </c>
      <c r="O105" s="12" t="str">
        <f>TEXT(InputData[[#This Row],[DATE]],"mmm")</f>
        <v>May</v>
      </c>
      <c r="P105" s="12">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14">
        <f>VLOOKUP(InputData[[#This Row],[PRODUCT ID]],MasterData[],5,0)</f>
        <v>37</v>
      </c>
      <c r="K106" s="14">
        <f>VLOOKUP(InputData[[#This Row],[PRODUCT ID]],MasterData[],6,0)</f>
        <v>49.21</v>
      </c>
      <c r="L106" s="14">
        <f>InputData[[#This Row],[BUYING PRIZE]]*InputData[[#This Row],[QUANTITY]]</f>
        <v>37</v>
      </c>
      <c r="M106" s="14">
        <f>InputData[[#This Row],[SELLING PRICE]]*InputData[[#This Row],[QUANTITY]]*(1-InputData[[#This Row],[DISCOUNT %]])</f>
        <v>49.21</v>
      </c>
      <c r="N106" s="12">
        <f>DAY(InputData[[#This Row],[DATE]])</f>
        <v>7</v>
      </c>
      <c r="O106" s="12" t="str">
        <f>TEXT(InputData[[#This Row],[DATE]],"mmm")</f>
        <v>May</v>
      </c>
      <c r="P106" s="12">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14">
        <f>VLOOKUP(InputData[[#This Row],[PRODUCT ID]],MasterData[],5,0)</f>
        <v>13</v>
      </c>
      <c r="K107" s="14">
        <f>VLOOKUP(InputData[[#This Row],[PRODUCT ID]],MasterData[],6,0)</f>
        <v>16.64</v>
      </c>
      <c r="L107" s="14">
        <f>InputData[[#This Row],[BUYING PRIZE]]*InputData[[#This Row],[QUANTITY]]</f>
        <v>78</v>
      </c>
      <c r="M107" s="14">
        <f>InputData[[#This Row],[SELLING PRICE]]*InputData[[#This Row],[QUANTITY]]*(1-InputData[[#This Row],[DISCOUNT %]])</f>
        <v>99.84</v>
      </c>
      <c r="N107" s="12">
        <f>DAY(InputData[[#This Row],[DATE]])</f>
        <v>9</v>
      </c>
      <c r="O107" s="12" t="str">
        <f>TEXT(InputData[[#This Row],[DATE]],"mmm")</f>
        <v>May</v>
      </c>
      <c r="P107" s="12">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14">
        <f>VLOOKUP(InputData[[#This Row],[PRODUCT ID]],MasterData[],5,0)</f>
        <v>37</v>
      </c>
      <c r="K108" s="14">
        <f>VLOOKUP(InputData[[#This Row],[PRODUCT ID]],MasterData[],6,0)</f>
        <v>41.81</v>
      </c>
      <c r="L108" s="14">
        <f>InputData[[#This Row],[BUYING PRIZE]]*InputData[[#This Row],[QUANTITY]]</f>
        <v>296</v>
      </c>
      <c r="M108" s="14">
        <f>InputData[[#This Row],[SELLING PRICE]]*InputData[[#This Row],[QUANTITY]]*(1-InputData[[#This Row],[DISCOUNT %]])</f>
        <v>334.48</v>
      </c>
      <c r="N108" s="12">
        <f>DAY(InputData[[#This Row],[DATE]])</f>
        <v>9</v>
      </c>
      <c r="O108" s="12" t="str">
        <f>TEXT(InputData[[#This Row],[DATE]],"mmm")</f>
        <v>May</v>
      </c>
      <c r="P108" s="12">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14">
        <f>VLOOKUP(InputData[[#This Row],[PRODUCT ID]],MasterData[],5,0)</f>
        <v>13</v>
      </c>
      <c r="K109" s="14">
        <f>VLOOKUP(InputData[[#This Row],[PRODUCT ID]],MasterData[],6,0)</f>
        <v>16.64</v>
      </c>
      <c r="L109" s="14">
        <f>InputData[[#This Row],[BUYING PRIZE]]*InputData[[#This Row],[QUANTITY]]</f>
        <v>39</v>
      </c>
      <c r="M109" s="14">
        <f>InputData[[#This Row],[SELLING PRICE]]*InputData[[#This Row],[QUANTITY]]*(1-InputData[[#This Row],[DISCOUNT %]])</f>
        <v>49.92</v>
      </c>
      <c r="N109" s="12">
        <f>DAY(InputData[[#This Row],[DATE]])</f>
        <v>12</v>
      </c>
      <c r="O109" s="12" t="str">
        <f>TEXT(InputData[[#This Row],[DATE]],"mmm")</f>
        <v>May</v>
      </c>
      <c r="P109" s="12">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14">
        <f>VLOOKUP(InputData[[#This Row],[PRODUCT ID]],MasterData[],5,0)</f>
        <v>5</v>
      </c>
      <c r="K110" s="14">
        <f>VLOOKUP(InputData[[#This Row],[PRODUCT ID]],MasterData[],6,0)</f>
        <v>6.7</v>
      </c>
      <c r="L110" s="14">
        <f>InputData[[#This Row],[BUYING PRIZE]]*InputData[[#This Row],[QUANTITY]]</f>
        <v>75</v>
      </c>
      <c r="M110" s="14">
        <f>InputData[[#This Row],[SELLING PRICE]]*InputData[[#This Row],[QUANTITY]]*(1-InputData[[#This Row],[DISCOUNT %]])</f>
        <v>100.5</v>
      </c>
      <c r="N110" s="12">
        <f>DAY(InputData[[#This Row],[DATE]])</f>
        <v>12</v>
      </c>
      <c r="O110" s="12" t="str">
        <f>TEXT(InputData[[#This Row],[DATE]],"mmm")</f>
        <v>May</v>
      </c>
      <c r="P110" s="12">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14">
        <f>VLOOKUP(InputData[[#This Row],[PRODUCT ID]],MasterData[],5,0)</f>
        <v>47</v>
      </c>
      <c r="K111" s="14">
        <f>VLOOKUP(InputData[[#This Row],[PRODUCT ID]],MasterData[],6,0)</f>
        <v>53.11</v>
      </c>
      <c r="L111" s="14">
        <f>InputData[[#This Row],[BUYING PRIZE]]*InputData[[#This Row],[QUANTITY]]</f>
        <v>188</v>
      </c>
      <c r="M111" s="14">
        <f>InputData[[#This Row],[SELLING PRICE]]*InputData[[#This Row],[QUANTITY]]*(1-InputData[[#This Row],[DISCOUNT %]])</f>
        <v>212.44</v>
      </c>
      <c r="N111" s="12">
        <f>DAY(InputData[[#This Row],[DATE]])</f>
        <v>13</v>
      </c>
      <c r="O111" s="12" t="str">
        <f>TEXT(InputData[[#This Row],[DATE]],"mmm")</f>
        <v>May</v>
      </c>
      <c r="P111" s="12">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14">
        <f>VLOOKUP(InputData[[#This Row],[PRODUCT ID]],MasterData[],5,0)</f>
        <v>120</v>
      </c>
      <c r="K112" s="14">
        <f>VLOOKUP(InputData[[#This Row],[PRODUCT ID]],MasterData[],6,0)</f>
        <v>162</v>
      </c>
      <c r="L112" s="14">
        <f>InputData[[#This Row],[BUYING PRIZE]]*InputData[[#This Row],[QUANTITY]]</f>
        <v>240</v>
      </c>
      <c r="M112" s="14">
        <f>InputData[[#This Row],[SELLING PRICE]]*InputData[[#This Row],[QUANTITY]]*(1-InputData[[#This Row],[DISCOUNT %]])</f>
        <v>324</v>
      </c>
      <c r="N112" s="12">
        <f>DAY(InputData[[#This Row],[DATE]])</f>
        <v>20</v>
      </c>
      <c r="O112" s="12" t="str">
        <f>TEXT(InputData[[#This Row],[DATE]],"mmm")</f>
        <v>May</v>
      </c>
      <c r="P112" s="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14">
        <f>VLOOKUP(InputData[[#This Row],[PRODUCT ID]],MasterData[],5,0)</f>
        <v>90</v>
      </c>
      <c r="K113" s="14">
        <f>VLOOKUP(InputData[[#This Row],[PRODUCT ID]],MasterData[],6,0)</f>
        <v>115.2</v>
      </c>
      <c r="L113" s="14">
        <f>InputData[[#This Row],[BUYING PRIZE]]*InputData[[#This Row],[QUANTITY]]</f>
        <v>990</v>
      </c>
      <c r="M113" s="14">
        <f>InputData[[#This Row],[SELLING PRICE]]*InputData[[#This Row],[QUANTITY]]*(1-InputData[[#This Row],[DISCOUNT %]])</f>
        <v>1267.2</v>
      </c>
      <c r="N113" s="12">
        <f>DAY(InputData[[#This Row],[DATE]])</f>
        <v>23</v>
      </c>
      <c r="O113" s="12" t="str">
        <f>TEXT(InputData[[#This Row],[DATE]],"mmm")</f>
        <v>May</v>
      </c>
      <c r="P113" s="12">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14">
        <f>VLOOKUP(InputData[[#This Row],[PRODUCT ID]],MasterData[],5,0)</f>
        <v>141</v>
      </c>
      <c r="K114" s="14">
        <f>VLOOKUP(InputData[[#This Row],[PRODUCT ID]],MasterData[],6,0)</f>
        <v>149.46</v>
      </c>
      <c r="L114" s="14">
        <f>InputData[[#This Row],[BUYING PRIZE]]*InputData[[#This Row],[QUANTITY]]</f>
        <v>1833</v>
      </c>
      <c r="M114" s="14">
        <f>InputData[[#This Row],[SELLING PRICE]]*InputData[[#This Row],[QUANTITY]]*(1-InputData[[#This Row],[DISCOUNT %]])</f>
        <v>1942.98</v>
      </c>
      <c r="N114" s="12">
        <f>DAY(InputData[[#This Row],[DATE]])</f>
        <v>30</v>
      </c>
      <c r="O114" s="12" t="str">
        <f>TEXT(InputData[[#This Row],[DATE]],"mmm")</f>
        <v>May</v>
      </c>
      <c r="P114" s="12">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14">
        <f>VLOOKUP(InputData[[#This Row],[PRODUCT ID]],MasterData[],5,0)</f>
        <v>112</v>
      </c>
      <c r="K115" s="14">
        <f>VLOOKUP(InputData[[#This Row],[PRODUCT ID]],MasterData[],6,0)</f>
        <v>122.08</v>
      </c>
      <c r="L115" s="14">
        <f>InputData[[#This Row],[BUYING PRIZE]]*InputData[[#This Row],[QUANTITY]]</f>
        <v>672</v>
      </c>
      <c r="M115" s="14">
        <f>InputData[[#This Row],[SELLING PRICE]]*InputData[[#This Row],[QUANTITY]]*(1-InputData[[#This Row],[DISCOUNT %]])</f>
        <v>732.48</v>
      </c>
      <c r="N115" s="12">
        <f>DAY(InputData[[#This Row],[DATE]])</f>
        <v>30</v>
      </c>
      <c r="O115" s="12" t="str">
        <f>TEXT(InputData[[#This Row],[DATE]],"mmm")</f>
        <v>May</v>
      </c>
      <c r="P115" s="12">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14">
        <f>VLOOKUP(InputData[[#This Row],[PRODUCT ID]],MasterData[],5,0)</f>
        <v>126</v>
      </c>
      <c r="K116" s="14">
        <f>VLOOKUP(InputData[[#This Row],[PRODUCT ID]],MasterData[],6,0)</f>
        <v>162.54</v>
      </c>
      <c r="L116" s="14">
        <f>InputData[[#This Row],[BUYING PRIZE]]*InputData[[#This Row],[QUANTITY]]</f>
        <v>1260</v>
      </c>
      <c r="M116" s="14">
        <f>InputData[[#This Row],[SELLING PRICE]]*InputData[[#This Row],[QUANTITY]]*(1-InputData[[#This Row],[DISCOUNT %]])</f>
        <v>1625.3999999999999</v>
      </c>
      <c r="N116" s="12">
        <f>DAY(InputData[[#This Row],[DATE]])</f>
        <v>3</v>
      </c>
      <c r="O116" s="12" t="str">
        <f>TEXT(InputData[[#This Row],[DATE]],"mmm")</f>
        <v>Jun</v>
      </c>
      <c r="P116" s="12">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14">
        <f>VLOOKUP(InputData[[#This Row],[PRODUCT ID]],MasterData[],5,0)</f>
        <v>61</v>
      </c>
      <c r="K117" s="14">
        <f>VLOOKUP(InputData[[#This Row],[PRODUCT ID]],MasterData[],6,0)</f>
        <v>76.25</v>
      </c>
      <c r="L117" s="14">
        <f>InputData[[#This Row],[BUYING PRIZE]]*InputData[[#This Row],[QUANTITY]]</f>
        <v>488</v>
      </c>
      <c r="M117" s="14">
        <f>InputData[[#This Row],[SELLING PRICE]]*InputData[[#This Row],[QUANTITY]]*(1-InputData[[#This Row],[DISCOUNT %]])</f>
        <v>610</v>
      </c>
      <c r="N117" s="12">
        <f>DAY(InputData[[#This Row],[DATE]])</f>
        <v>4</v>
      </c>
      <c r="O117" s="12" t="str">
        <f>TEXT(InputData[[#This Row],[DATE]],"mmm")</f>
        <v>Jun</v>
      </c>
      <c r="P117" s="12">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14">
        <f>VLOOKUP(InputData[[#This Row],[PRODUCT ID]],MasterData[],5,0)</f>
        <v>61</v>
      </c>
      <c r="K118" s="14">
        <f>VLOOKUP(InputData[[#This Row],[PRODUCT ID]],MasterData[],6,0)</f>
        <v>76.25</v>
      </c>
      <c r="L118" s="14">
        <f>InputData[[#This Row],[BUYING PRIZE]]*InputData[[#This Row],[QUANTITY]]</f>
        <v>732</v>
      </c>
      <c r="M118" s="14">
        <f>InputData[[#This Row],[SELLING PRICE]]*InputData[[#This Row],[QUANTITY]]*(1-InputData[[#This Row],[DISCOUNT %]])</f>
        <v>915</v>
      </c>
      <c r="N118" s="12">
        <f>DAY(InputData[[#This Row],[DATE]])</f>
        <v>4</v>
      </c>
      <c r="O118" s="12" t="str">
        <f>TEXT(InputData[[#This Row],[DATE]],"mmm")</f>
        <v>Jun</v>
      </c>
      <c r="P118" s="12">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14">
        <f>VLOOKUP(InputData[[#This Row],[PRODUCT ID]],MasterData[],5,0)</f>
        <v>121</v>
      </c>
      <c r="K119" s="14">
        <f>VLOOKUP(InputData[[#This Row],[PRODUCT ID]],MasterData[],6,0)</f>
        <v>141.57</v>
      </c>
      <c r="L119" s="14">
        <f>InputData[[#This Row],[BUYING PRIZE]]*InputData[[#This Row],[QUANTITY]]</f>
        <v>1815</v>
      </c>
      <c r="M119" s="14">
        <f>InputData[[#This Row],[SELLING PRICE]]*InputData[[#This Row],[QUANTITY]]*(1-InputData[[#This Row],[DISCOUNT %]])</f>
        <v>2123.5499999999997</v>
      </c>
      <c r="N119" s="12">
        <f>DAY(InputData[[#This Row],[DATE]])</f>
        <v>5</v>
      </c>
      <c r="O119" s="12" t="str">
        <f>TEXT(InputData[[#This Row],[DATE]],"mmm")</f>
        <v>Jun</v>
      </c>
      <c r="P119" s="12">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14">
        <f>VLOOKUP(InputData[[#This Row],[PRODUCT ID]],MasterData[],5,0)</f>
        <v>5</v>
      </c>
      <c r="K120" s="14">
        <f>VLOOKUP(InputData[[#This Row],[PRODUCT ID]],MasterData[],6,0)</f>
        <v>6.7</v>
      </c>
      <c r="L120" s="14">
        <f>InputData[[#This Row],[BUYING PRIZE]]*InputData[[#This Row],[QUANTITY]]</f>
        <v>50</v>
      </c>
      <c r="M120" s="14">
        <f>InputData[[#This Row],[SELLING PRICE]]*InputData[[#This Row],[QUANTITY]]*(1-InputData[[#This Row],[DISCOUNT %]])</f>
        <v>67</v>
      </c>
      <c r="N120" s="12">
        <f>DAY(InputData[[#This Row],[DATE]])</f>
        <v>5</v>
      </c>
      <c r="O120" s="12" t="str">
        <f>TEXT(InputData[[#This Row],[DATE]],"mmm")</f>
        <v>Jun</v>
      </c>
      <c r="P120" s="12">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14">
        <f>VLOOKUP(InputData[[#This Row],[PRODUCT ID]],MasterData[],5,0)</f>
        <v>95</v>
      </c>
      <c r="K121" s="14">
        <f>VLOOKUP(InputData[[#This Row],[PRODUCT ID]],MasterData[],6,0)</f>
        <v>119.7</v>
      </c>
      <c r="L121" s="14">
        <f>InputData[[#This Row],[BUYING PRIZE]]*InputData[[#This Row],[QUANTITY]]</f>
        <v>570</v>
      </c>
      <c r="M121" s="14">
        <f>InputData[[#This Row],[SELLING PRICE]]*InputData[[#This Row],[QUANTITY]]*(1-InputData[[#This Row],[DISCOUNT %]])</f>
        <v>718.2</v>
      </c>
      <c r="N121" s="12">
        <f>DAY(InputData[[#This Row],[DATE]])</f>
        <v>6</v>
      </c>
      <c r="O121" s="12" t="str">
        <f>TEXT(InputData[[#This Row],[DATE]],"mmm")</f>
        <v>Jun</v>
      </c>
      <c r="P121" s="12">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14">
        <f>VLOOKUP(InputData[[#This Row],[PRODUCT ID]],MasterData[],5,0)</f>
        <v>37</v>
      </c>
      <c r="K122" s="14">
        <f>VLOOKUP(InputData[[#This Row],[PRODUCT ID]],MasterData[],6,0)</f>
        <v>41.81</v>
      </c>
      <c r="L122" s="14">
        <f>InputData[[#This Row],[BUYING PRIZE]]*InputData[[#This Row],[QUANTITY]]</f>
        <v>407</v>
      </c>
      <c r="M122" s="14">
        <f>InputData[[#This Row],[SELLING PRICE]]*InputData[[#This Row],[QUANTITY]]*(1-InputData[[#This Row],[DISCOUNT %]])</f>
        <v>459.91</v>
      </c>
      <c r="N122" s="12">
        <f>DAY(InputData[[#This Row],[DATE]])</f>
        <v>8</v>
      </c>
      <c r="O122" s="12" t="str">
        <f>TEXT(InputData[[#This Row],[DATE]],"mmm")</f>
        <v>Jun</v>
      </c>
      <c r="P122" s="1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14">
        <f>VLOOKUP(InputData[[#This Row],[PRODUCT ID]],MasterData[],5,0)</f>
        <v>44</v>
      </c>
      <c r="K123" s="14">
        <f>VLOOKUP(InputData[[#This Row],[PRODUCT ID]],MasterData[],6,0)</f>
        <v>48.84</v>
      </c>
      <c r="L123" s="14">
        <f>InputData[[#This Row],[BUYING PRIZE]]*InputData[[#This Row],[QUANTITY]]</f>
        <v>484</v>
      </c>
      <c r="M123" s="14">
        <f>InputData[[#This Row],[SELLING PRICE]]*InputData[[#This Row],[QUANTITY]]*(1-InputData[[#This Row],[DISCOUNT %]])</f>
        <v>537.24</v>
      </c>
      <c r="N123" s="12">
        <f>DAY(InputData[[#This Row],[DATE]])</f>
        <v>8</v>
      </c>
      <c r="O123" s="12" t="str">
        <f>TEXT(InputData[[#This Row],[DATE]],"mmm")</f>
        <v>Jun</v>
      </c>
      <c r="P123" s="12">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14">
        <f>VLOOKUP(InputData[[#This Row],[PRODUCT ID]],MasterData[],5,0)</f>
        <v>98</v>
      </c>
      <c r="K124" s="14">
        <f>VLOOKUP(InputData[[#This Row],[PRODUCT ID]],MasterData[],6,0)</f>
        <v>103.88</v>
      </c>
      <c r="L124" s="14">
        <f>InputData[[#This Row],[BUYING PRIZE]]*InputData[[#This Row],[QUANTITY]]</f>
        <v>686</v>
      </c>
      <c r="M124" s="14">
        <f>InputData[[#This Row],[SELLING PRICE]]*InputData[[#This Row],[QUANTITY]]*(1-InputData[[#This Row],[DISCOUNT %]])</f>
        <v>727.16</v>
      </c>
      <c r="N124" s="12">
        <f>DAY(InputData[[#This Row],[DATE]])</f>
        <v>9</v>
      </c>
      <c r="O124" s="12" t="str">
        <f>TEXT(InputData[[#This Row],[DATE]],"mmm")</f>
        <v>Jun</v>
      </c>
      <c r="P124" s="12">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14">
        <f>VLOOKUP(InputData[[#This Row],[PRODUCT ID]],MasterData[],5,0)</f>
        <v>89</v>
      </c>
      <c r="K125" s="14">
        <f>VLOOKUP(InputData[[#This Row],[PRODUCT ID]],MasterData[],6,0)</f>
        <v>117.48</v>
      </c>
      <c r="L125" s="14">
        <f>InputData[[#This Row],[BUYING PRIZE]]*InputData[[#This Row],[QUANTITY]]</f>
        <v>1068</v>
      </c>
      <c r="M125" s="14">
        <f>InputData[[#This Row],[SELLING PRICE]]*InputData[[#This Row],[QUANTITY]]*(1-InputData[[#This Row],[DISCOUNT %]])</f>
        <v>1409.76</v>
      </c>
      <c r="N125" s="12">
        <f>DAY(InputData[[#This Row],[DATE]])</f>
        <v>11</v>
      </c>
      <c r="O125" s="12" t="str">
        <f>TEXT(InputData[[#This Row],[DATE]],"mmm")</f>
        <v>Jun</v>
      </c>
      <c r="P125" s="12">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14">
        <f>VLOOKUP(InputData[[#This Row],[PRODUCT ID]],MasterData[],5,0)</f>
        <v>138</v>
      </c>
      <c r="K126" s="14">
        <f>VLOOKUP(InputData[[#This Row],[PRODUCT ID]],MasterData[],6,0)</f>
        <v>173.88</v>
      </c>
      <c r="L126" s="14">
        <f>InputData[[#This Row],[BUYING PRIZE]]*InputData[[#This Row],[QUANTITY]]</f>
        <v>828</v>
      </c>
      <c r="M126" s="14">
        <f>InputData[[#This Row],[SELLING PRICE]]*InputData[[#This Row],[QUANTITY]]*(1-InputData[[#This Row],[DISCOUNT %]])</f>
        <v>1043.28</v>
      </c>
      <c r="N126" s="12">
        <f>DAY(InputData[[#This Row],[DATE]])</f>
        <v>12</v>
      </c>
      <c r="O126" s="12" t="str">
        <f>TEXT(InputData[[#This Row],[DATE]],"mmm")</f>
        <v>Jun</v>
      </c>
      <c r="P126" s="12">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14">
        <f>VLOOKUP(InputData[[#This Row],[PRODUCT ID]],MasterData[],5,0)</f>
        <v>7</v>
      </c>
      <c r="K127" s="14">
        <f>VLOOKUP(InputData[[#This Row],[PRODUCT ID]],MasterData[],6,0)</f>
        <v>8.33</v>
      </c>
      <c r="L127" s="14">
        <f>InputData[[#This Row],[BUYING PRIZE]]*InputData[[#This Row],[QUANTITY]]</f>
        <v>70</v>
      </c>
      <c r="M127" s="14">
        <f>InputData[[#This Row],[SELLING PRICE]]*InputData[[#This Row],[QUANTITY]]*(1-InputData[[#This Row],[DISCOUNT %]])</f>
        <v>83.3</v>
      </c>
      <c r="N127" s="12">
        <f>DAY(InputData[[#This Row],[DATE]])</f>
        <v>14</v>
      </c>
      <c r="O127" s="12" t="str">
        <f>TEXT(InputData[[#This Row],[DATE]],"mmm")</f>
        <v>Jun</v>
      </c>
      <c r="P127" s="12">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14">
        <f>VLOOKUP(InputData[[#This Row],[PRODUCT ID]],MasterData[],5,0)</f>
        <v>150</v>
      </c>
      <c r="K128" s="14">
        <f>VLOOKUP(InputData[[#This Row],[PRODUCT ID]],MasterData[],6,0)</f>
        <v>210</v>
      </c>
      <c r="L128" s="14">
        <f>InputData[[#This Row],[BUYING PRIZE]]*InputData[[#This Row],[QUANTITY]]</f>
        <v>750</v>
      </c>
      <c r="M128" s="14">
        <f>InputData[[#This Row],[SELLING PRICE]]*InputData[[#This Row],[QUANTITY]]*(1-InputData[[#This Row],[DISCOUNT %]])</f>
        <v>1050</v>
      </c>
      <c r="N128" s="12">
        <f>DAY(InputData[[#This Row],[DATE]])</f>
        <v>16</v>
      </c>
      <c r="O128" s="12" t="str">
        <f>TEXT(InputData[[#This Row],[DATE]],"mmm")</f>
        <v>Jun</v>
      </c>
      <c r="P128" s="12">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14">
        <f>VLOOKUP(InputData[[#This Row],[PRODUCT ID]],MasterData[],5,0)</f>
        <v>12</v>
      </c>
      <c r="K129" s="14">
        <f>VLOOKUP(InputData[[#This Row],[PRODUCT ID]],MasterData[],6,0)</f>
        <v>15.719999999999999</v>
      </c>
      <c r="L129" s="14">
        <f>InputData[[#This Row],[BUYING PRIZE]]*InputData[[#This Row],[QUANTITY]]</f>
        <v>144</v>
      </c>
      <c r="M129" s="14">
        <f>InputData[[#This Row],[SELLING PRICE]]*InputData[[#This Row],[QUANTITY]]*(1-InputData[[#This Row],[DISCOUNT %]])</f>
        <v>188.64</v>
      </c>
      <c r="N129" s="12">
        <f>DAY(InputData[[#This Row],[DATE]])</f>
        <v>16</v>
      </c>
      <c r="O129" s="12" t="str">
        <f>TEXT(InputData[[#This Row],[DATE]],"mmm")</f>
        <v>Jun</v>
      </c>
      <c r="P129" s="12">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14">
        <f>VLOOKUP(InputData[[#This Row],[PRODUCT ID]],MasterData[],5,0)</f>
        <v>37</v>
      </c>
      <c r="K130" s="14">
        <f>VLOOKUP(InputData[[#This Row],[PRODUCT ID]],MasterData[],6,0)</f>
        <v>42.55</v>
      </c>
      <c r="L130" s="14">
        <f>InputData[[#This Row],[BUYING PRIZE]]*InputData[[#This Row],[QUANTITY]]</f>
        <v>407</v>
      </c>
      <c r="M130" s="14">
        <f>InputData[[#This Row],[SELLING PRICE]]*InputData[[#This Row],[QUANTITY]]*(1-InputData[[#This Row],[DISCOUNT %]])</f>
        <v>468.04999999999995</v>
      </c>
      <c r="N130" s="12">
        <f>DAY(InputData[[#This Row],[DATE]])</f>
        <v>16</v>
      </c>
      <c r="O130" s="12" t="str">
        <f>TEXT(InputData[[#This Row],[DATE]],"mmm")</f>
        <v>Jun</v>
      </c>
      <c r="P130" s="12">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14">
        <f>VLOOKUP(InputData[[#This Row],[PRODUCT ID]],MasterData[],5,0)</f>
        <v>7</v>
      </c>
      <c r="K131" s="14">
        <f>VLOOKUP(InputData[[#This Row],[PRODUCT ID]],MasterData[],6,0)</f>
        <v>8.33</v>
      </c>
      <c r="L131" s="14">
        <f>InputData[[#This Row],[BUYING PRIZE]]*InputData[[#This Row],[QUANTITY]]</f>
        <v>91</v>
      </c>
      <c r="M131" s="14">
        <f>InputData[[#This Row],[SELLING PRICE]]*InputData[[#This Row],[QUANTITY]]*(1-InputData[[#This Row],[DISCOUNT %]])</f>
        <v>108.29</v>
      </c>
      <c r="N131" s="12">
        <f>DAY(InputData[[#This Row],[DATE]])</f>
        <v>18</v>
      </c>
      <c r="O131" s="12" t="str">
        <f>TEXT(InputData[[#This Row],[DATE]],"mmm")</f>
        <v>Jun</v>
      </c>
      <c r="P131" s="12">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14">
        <f>VLOOKUP(InputData[[#This Row],[PRODUCT ID]],MasterData[],5,0)</f>
        <v>138</v>
      </c>
      <c r="K132" s="14">
        <f>VLOOKUP(InputData[[#This Row],[PRODUCT ID]],MasterData[],6,0)</f>
        <v>173.88</v>
      </c>
      <c r="L132" s="14">
        <f>InputData[[#This Row],[BUYING PRIZE]]*InputData[[#This Row],[QUANTITY]]</f>
        <v>690</v>
      </c>
      <c r="M132" s="14">
        <f>InputData[[#This Row],[SELLING PRICE]]*InputData[[#This Row],[QUANTITY]]*(1-InputData[[#This Row],[DISCOUNT %]])</f>
        <v>869.4</v>
      </c>
      <c r="N132" s="12">
        <f>DAY(InputData[[#This Row],[DATE]])</f>
        <v>19</v>
      </c>
      <c r="O132" s="12" t="str">
        <f>TEXT(InputData[[#This Row],[DATE]],"mmm")</f>
        <v>Jun</v>
      </c>
      <c r="P132" s="1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14">
        <f>VLOOKUP(InputData[[#This Row],[PRODUCT ID]],MasterData[],5,0)</f>
        <v>13</v>
      </c>
      <c r="K133" s="14">
        <f>VLOOKUP(InputData[[#This Row],[PRODUCT ID]],MasterData[],6,0)</f>
        <v>16.64</v>
      </c>
      <c r="L133" s="14">
        <f>InputData[[#This Row],[BUYING PRIZE]]*InputData[[#This Row],[QUANTITY]]</f>
        <v>13</v>
      </c>
      <c r="M133" s="14">
        <f>InputData[[#This Row],[SELLING PRICE]]*InputData[[#This Row],[QUANTITY]]*(1-InputData[[#This Row],[DISCOUNT %]])</f>
        <v>16.64</v>
      </c>
      <c r="N133" s="12">
        <f>DAY(InputData[[#This Row],[DATE]])</f>
        <v>20</v>
      </c>
      <c r="O133" s="12" t="str">
        <f>TEXT(InputData[[#This Row],[DATE]],"mmm")</f>
        <v>Jun</v>
      </c>
      <c r="P133" s="12">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14">
        <f>VLOOKUP(InputData[[#This Row],[PRODUCT ID]],MasterData[],5,0)</f>
        <v>13</v>
      </c>
      <c r="K134" s="14">
        <f>VLOOKUP(InputData[[#This Row],[PRODUCT ID]],MasterData[],6,0)</f>
        <v>16.64</v>
      </c>
      <c r="L134" s="14">
        <f>InputData[[#This Row],[BUYING PRIZE]]*InputData[[#This Row],[QUANTITY]]</f>
        <v>52</v>
      </c>
      <c r="M134" s="14">
        <f>InputData[[#This Row],[SELLING PRICE]]*InputData[[#This Row],[QUANTITY]]*(1-InputData[[#This Row],[DISCOUNT %]])</f>
        <v>66.56</v>
      </c>
      <c r="N134" s="12">
        <f>DAY(InputData[[#This Row],[DATE]])</f>
        <v>23</v>
      </c>
      <c r="O134" s="12" t="str">
        <f>TEXT(InputData[[#This Row],[DATE]],"mmm")</f>
        <v>Jun</v>
      </c>
      <c r="P134" s="12">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14">
        <f>VLOOKUP(InputData[[#This Row],[PRODUCT ID]],MasterData[],5,0)</f>
        <v>44</v>
      </c>
      <c r="K135" s="14">
        <f>VLOOKUP(InputData[[#This Row],[PRODUCT ID]],MasterData[],6,0)</f>
        <v>48.4</v>
      </c>
      <c r="L135" s="14">
        <f>InputData[[#This Row],[BUYING PRIZE]]*InputData[[#This Row],[QUANTITY]]</f>
        <v>572</v>
      </c>
      <c r="M135" s="14">
        <f>InputData[[#This Row],[SELLING PRICE]]*InputData[[#This Row],[QUANTITY]]*(1-InputData[[#This Row],[DISCOUNT %]])</f>
        <v>629.19999999999993</v>
      </c>
      <c r="N135" s="12">
        <f>DAY(InputData[[#This Row],[DATE]])</f>
        <v>24</v>
      </c>
      <c r="O135" s="12" t="str">
        <f>TEXT(InputData[[#This Row],[DATE]],"mmm")</f>
        <v>Jun</v>
      </c>
      <c r="P135" s="12">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14">
        <f>VLOOKUP(InputData[[#This Row],[PRODUCT ID]],MasterData[],5,0)</f>
        <v>6</v>
      </c>
      <c r="K136" s="14">
        <f>VLOOKUP(InputData[[#This Row],[PRODUCT ID]],MasterData[],6,0)</f>
        <v>7.8599999999999994</v>
      </c>
      <c r="L136" s="14">
        <f>InputData[[#This Row],[BUYING PRIZE]]*InputData[[#This Row],[QUANTITY]]</f>
        <v>42</v>
      </c>
      <c r="M136" s="14">
        <f>InputData[[#This Row],[SELLING PRICE]]*InputData[[#This Row],[QUANTITY]]*(1-InputData[[#This Row],[DISCOUNT %]])</f>
        <v>55.019999999999996</v>
      </c>
      <c r="N136" s="12">
        <f>DAY(InputData[[#This Row],[DATE]])</f>
        <v>26</v>
      </c>
      <c r="O136" s="12" t="str">
        <f>TEXT(InputData[[#This Row],[DATE]],"mmm")</f>
        <v>Jun</v>
      </c>
      <c r="P136" s="12">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14">
        <f>VLOOKUP(InputData[[#This Row],[PRODUCT ID]],MasterData[],5,0)</f>
        <v>133</v>
      </c>
      <c r="K137" s="14">
        <f>VLOOKUP(InputData[[#This Row],[PRODUCT ID]],MasterData[],6,0)</f>
        <v>155.61000000000001</v>
      </c>
      <c r="L137" s="14">
        <f>InputData[[#This Row],[BUYING PRIZE]]*InputData[[#This Row],[QUANTITY]]</f>
        <v>1463</v>
      </c>
      <c r="M137" s="14">
        <f>InputData[[#This Row],[SELLING PRICE]]*InputData[[#This Row],[QUANTITY]]*(1-InputData[[#This Row],[DISCOUNT %]])</f>
        <v>1711.71</v>
      </c>
      <c r="N137" s="12">
        <f>DAY(InputData[[#This Row],[DATE]])</f>
        <v>27</v>
      </c>
      <c r="O137" s="12" t="str">
        <f>TEXT(InputData[[#This Row],[DATE]],"mmm")</f>
        <v>Jun</v>
      </c>
      <c r="P137" s="12">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14">
        <f>VLOOKUP(InputData[[#This Row],[PRODUCT ID]],MasterData[],5,0)</f>
        <v>126</v>
      </c>
      <c r="K138" s="14">
        <f>VLOOKUP(InputData[[#This Row],[PRODUCT ID]],MasterData[],6,0)</f>
        <v>162.54</v>
      </c>
      <c r="L138" s="14">
        <f>InputData[[#This Row],[BUYING PRIZE]]*InputData[[#This Row],[QUANTITY]]</f>
        <v>252</v>
      </c>
      <c r="M138" s="14">
        <f>InputData[[#This Row],[SELLING PRICE]]*InputData[[#This Row],[QUANTITY]]*(1-InputData[[#This Row],[DISCOUNT %]])</f>
        <v>325.08</v>
      </c>
      <c r="N138" s="12">
        <f>DAY(InputData[[#This Row],[DATE]])</f>
        <v>28</v>
      </c>
      <c r="O138" s="12" t="str">
        <f>TEXT(InputData[[#This Row],[DATE]],"mmm")</f>
        <v>Jun</v>
      </c>
      <c r="P138" s="12">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14">
        <f>VLOOKUP(InputData[[#This Row],[PRODUCT ID]],MasterData[],5,0)</f>
        <v>5</v>
      </c>
      <c r="K139" s="14">
        <f>VLOOKUP(InputData[[#This Row],[PRODUCT ID]],MasterData[],6,0)</f>
        <v>6.7</v>
      </c>
      <c r="L139" s="14">
        <f>InputData[[#This Row],[BUYING PRIZE]]*InputData[[#This Row],[QUANTITY]]</f>
        <v>35</v>
      </c>
      <c r="M139" s="14">
        <f>InputData[[#This Row],[SELLING PRICE]]*InputData[[#This Row],[QUANTITY]]*(1-InputData[[#This Row],[DISCOUNT %]])</f>
        <v>46.9</v>
      </c>
      <c r="N139" s="12">
        <f>DAY(InputData[[#This Row],[DATE]])</f>
        <v>28</v>
      </c>
      <c r="O139" s="12" t="str">
        <f>TEXT(InputData[[#This Row],[DATE]],"mmm")</f>
        <v>Jun</v>
      </c>
      <c r="P139" s="12">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14">
        <f>VLOOKUP(InputData[[#This Row],[PRODUCT ID]],MasterData[],5,0)</f>
        <v>112</v>
      </c>
      <c r="K140" s="14">
        <f>VLOOKUP(InputData[[#This Row],[PRODUCT ID]],MasterData[],6,0)</f>
        <v>146.72</v>
      </c>
      <c r="L140" s="14">
        <f>InputData[[#This Row],[BUYING PRIZE]]*InputData[[#This Row],[QUANTITY]]</f>
        <v>448</v>
      </c>
      <c r="M140" s="14">
        <f>InputData[[#This Row],[SELLING PRICE]]*InputData[[#This Row],[QUANTITY]]*(1-InputData[[#This Row],[DISCOUNT %]])</f>
        <v>586.88</v>
      </c>
      <c r="N140" s="12">
        <f>DAY(InputData[[#This Row],[DATE]])</f>
        <v>29</v>
      </c>
      <c r="O140" s="12" t="str">
        <f>TEXT(InputData[[#This Row],[DATE]],"mmm")</f>
        <v>Jun</v>
      </c>
      <c r="P140" s="12">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14">
        <f>VLOOKUP(InputData[[#This Row],[PRODUCT ID]],MasterData[],5,0)</f>
        <v>133</v>
      </c>
      <c r="K141" s="14">
        <f>VLOOKUP(InputData[[#This Row],[PRODUCT ID]],MasterData[],6,0)</f>
        <v>155.61000000000001</v>
      </c>
      <c r="L141" s="14">
        <f>InputData[[#This Row],[BUYING PRIZE]]*InputData[[#This Row],[QUANTITY]]</f>
        <v>1463</v>
      </c>
      <c r="M141" s="14">
        <f>InputData[[#This Row],[SELLING PRICE]]*InputData[[#This Row],[QUANTITY]]*(1-InputData[[#This Row],[DISCOUNT %]])</f>
        <v>1711.71</v>
      </c>
      <c r="N141" s="12">
        <f>DAY(InputData[[#This Row],[DATE]])</f>
        <v>1</v>
      </c>
      <c r="O141" s="12" t="str">
        <f>TEXT(InputData[[#This Row],[DATE]],"mmm")</f>
        <v>Jul</v>
      </c>
      <c r="P141" s="12">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14">
        <f>VLOOKUP(InputData[[#This Row],[PRODUCT ID]],MasterData[],5,0)</f>
        <v>148</v>
      </c>
      <c r="K142" s="14">
        <f>VLOOKUP(InputData[[#This Row],[PRODUCT ID]],MasterData[],6,0)</f>
        <v>164.28</v>
      </c>
      <c r="L142" s="14">
        <f>InputData[[#This Row],[BUYING PRIZE]]*InputData[[#This Row],[QUANTITY]]</f>
        <v>1628</v>
      </c>
      <c r="M142" s="14">
        <f>InputData[[#This Row],[SELLING PRICE]]*InputData[[#This Row],[QUANTITY]]*(1-InputData[[#This Row],[DISCOUNT %]])</f>
        <v>1807.08</v>
      </c>
      <c r="N142" s="12">
        <f>DAY(InputData[[#This Row],[DATE]])</f>
        <v>2</v>
      </c>
      <c r="O142" s="12" t="str">
        <f>TEXT(InputData[[#This Row],[DATE]],"mmm")</f>
        <v>Jul</v>
      </c>
      <c r="P142" s="1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14">
        <f>VLOOKUP(InputData[[#This Row],[PRODUCT ID]],MasterData[],5,0)</f>
        <v>95</v>
      </c>
      <c r="K143" s="14">
        <f>VLOOKUP(InputData[[#This Row],[PRODUCT ID]],MasterData[],6,0)</f>
        <v>119.7</v>
      </c>
      <c r="L143" s="14">
        <f>InputData[[#This Row],[BUYING PRIZE]]*InputData[[#This Row],[QUANTITY]]</f>
        <v>855</v>
      </c>
      <c r="M143" s="14">
        <f>InputData[[#This Row],[SELLING PRICE]]*InputData[[#This Row],[QUANTITY]]*(1-InputData[[#This Row],[DISCOUNT %]])</f>
        <v>1077.3</v>
      </c>
      <c r="N143" s="12">
        <f>DAY(InputData[[#This Row],[DATE]])</f>
        <v>3</v>
      </c>
      <c r="O143" s="12" t="str">
        <f>TEXT(InputData[[#This Row],[DATE]],"mmm")</f>
        <v>Jul</v>
      </c>
      <c r="P143" s="12">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14">
        <f>VLOOKUP(InputData[[#This Row],[PRODUCT ID]],MasterData[],5,0)</f>
        <v>71</v>
      </c>
      <c r="K144" s="14">
        <f>VLOOKUP(InputData[[#This Row],[PRODUCT ID]],MasterData[],6,0)</f>
        <v>80.94</v>
      </c>
      <c r="L144" s="14">
        <f>InputData[[#This Row],[BUYING PRIZE]]*InputData[[#This Row],[QUANTITY]]</f>
        <v>568</v>
      </c>
      <c r="M144" s="14">
        <f>InputData[[#This Row],[SELLING PRICE]]*InputData[[#This Row],[QUANTITY]]*(1-InputData[[#This Row],[DISCOUNT %]])</f>
        <v>647.52</v>
      </c>
      <c r="N144" s="12">
        <f>DAY(InputData[[#This Row],[DATE]])</f>
        <v>3</v>
      </c>
      <c r="O144" s="12" t="str">
        <f>TEXT(InputData[[#This Row],[DATE]],"mmm")</f>
        <v>Jul</v>
      </c>
      <c r="P144" s="12">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14">
        <f>VLOOKUP(InputData[[#This Row],[PRODUCT ID]],MasterData[],5,0)</f>
        <v>105</v>
      </c>
      <c r="K145" s="14">
        <f>VLOOKUP(InputData[[#This Row],[PRODUCT ID]],MasterData[],6,0)</f>
        <v>142.80000000000001</v>
      </c>
      <c r="L145" s="14">
        <f>InputData[[#This Row],[BUYING PRIZE]]*InputData[[#This Row],[QUANTITY]]</f>
        <v>840</v>
      </c>
      <c r="M145" s="14">
        <f>InputData[[#This Row],[SELLING PRICE]]*InputData[[#This Row],[QUANTITY]]*(1-InputData[[#This Row],[DISCOUNT %]])</f>
        <v>1142.4000000000001</v>
      </c>
      <c r="N145" s="12">
        <f>DAY(InputData[[#This Row],[DATE]])</f>
        <v>5</v>
      </c>
      <c r="O145" s="12" t="str">
        <f>TEXT(InputData[[#This Row],[DATE]],"mmm")</f>
        <v>Jul</v>
      </c>
      <c r="P145" s="12">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14">
        <f>VLOOKUP(InputData[[#This Row],[PRODUCT ID]],MasterData[],5,0)</f>
        <v>138</v>
      </c>
      <c r="K146" s="14">
        <f>VLOOKUP(InputData[[#This Row],[PRODUCT ID]],MasterData[],6,0)</f>
        <v>173.88</v>
      </c>
      <c r="L146" s="14">
        <f>InputData[[#This Row],[BUYING PRIZE]]*InputData[[#This Row],[QUANTITY]]</f>
        <v>2070</v>
      </c>
      <c r="M146" s="14">
        <f>InputData[[#This Row],[SELLING PRICE]]*InputData[[#This Row],[QUANTITY]]*(1-InputData[[#This Row],[DISCOUNT %]])</f>
        <v>2608.1999999999998</v>
      </c>
      <c r="N146" s="12">
        <f>DAY(InputData[[#This Row],[DATE]])</f>
        <v>6</v>
      </c>
      <c r="O146" s="12" t="str">
        <f>TEXT(InputData[[#This Row],[DATE]],"mmm")</f>
        <v>Jul</v>
      </c>
      <c r="P146" s="12">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14">
        <f>VLOOKUP(InputData[[#This Row],[PRODUCT ID]],MasterData[],5,0)</f>
        <v>44</v>
      </c>
      <c r="K147" s="14">
        <f>VLOOKUP(InputData[[#This Row],[PRODUCT ID]],MasterData[],6,0)</f>
        <v>48.84</v>
      </c>
      <c r="L147" s="14">
        <f>InputData[[#This Row],[BUYING PRIZE]]*InputData[[#This Row],[QUANTITY]]</f>
        <v>440</v>
      </c>
      <c r="M147" s="14">
        <f>InputData[[#This Row],[SELLING PRICE]]*InputData[[#This Row],[QUANTITY]]*(1-InputData[[#This Row],[DISCOUNT %]])</f>
        <v>488.40000000000003</v>
      </c>
      <c r="N147" s="12">
        <f>DAY(InputData[[#This Row],[DATE]])</f>
        <v>8</v>
      </c>
      <c r="O147" s="12" t="str">
        <f>TEXT(InputData[[#This Row],[DATE]],"mmm")</f>
        <v>Jul</v>
      </c>
      <c r="P147" s="12">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14">
        <f>VLOOKUP(InputData[[#This Row],[PRODUCT ID]],MasterData[],5,0)</f>
        <v>55</v>
      </c>
      <c r="K148" s="14">
        <f>VLOOKUP(InputData[[#This Row],[PRODUCT ID]],MasterData[],6,0)</f>
        <v>58.3</v>
      </c>
      <c r="L148" s="14">
        <f>InputData[[#This Row],[BUYING PRIZE]]*InputData[[#This Row],[QUANTITY]]</f>
        <v>330</v>
      </c>
      <c r="M148" s="14">
        <f>InputData[[#This Row],[SELLING PRICE]]*InputData[[#This Row],[QUANTITY]]*(1-InputData[[#This Row],[DISCOUNT %]])</f>
        <v>349.79999999999995</v>
      </c>
      <c r="N148" s="12">
        <f>DAY(InputData[[#This Row],[DATE]])</f>
        <v>10</v>
      </c>
      <c r="O148" s="12" t="str">
        <f>TEXT(InputData[[#This Row],[DATE]],"mmm")</f>
        <v>Jul</v>
      </c>
      <c r="P148" s="12">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14">
        <f>VLOOKUP(InputData[[#This Row],[PRODUCT ID]],MasterData[],5,0)</f>
        <v>6</v>
      </c>
      <c r="K149" s="14">
        <f>VLOOKUP(InputData[[#This Row],[PRODUCT ID]],MasterData[],6,0)</f>
        <v>7.8599999999999994</v>
      </c>
      <c r="L149" s="14">
        <f>InputData[[#This Row],[BUYING PRIZE]]*InputData[[#This Row],[QUANTITY]]</f>
        <v>24</v>
      </c>
      <c r="M149" s="14">
        <f>InputData[[#This Row],[SELLING PRICE]]*InputData[[#This Row],[QUANTITY]]*(1-InputData[[#This Row],[DISCOUNT %]])</f>
        <v>31.439999999999998</v>
      </c>
      <c r="N149" s="12">
        <f>DAY(InputData[[#This Row],[DATE]])</f>
        <v>11</v>
      </c>
      <c r="O149" s="12" t="str">
        <f>TEXT(InputData[[#This Row],[DATE]],"mmm")</f>
        <v>Jul</v>
      </c>
      <c r="P149" s="12">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14">
        <f>VLOOKUP(InputData[[#This Row],[PRODUCT ID]],MasterData[],5,0)</f>
        <v>150</v>
      </c>
      <c r="K150" s="14">
        <f>VLOOKUP(InputData[[#This Row],[PRODUCT ID]],MasterData[],6,0)</f>
        <v>210</v>
      </c>
      <c r="L150" s="14">
        <f>InputData[[#This Row],[BUYING PRIZE]]*InputData[[#This Row],[QUANTITY]]</f>
        <v>150</v>
      </c>
      <c r="M150" s="14">
        <f>InputData[[#This Row],[SELLING PRICE]]*InputData[[#This Row],[QUANTITY]]*(1-InputData[[#This Row],[DISCOUNT %]])</f>
        <v>210</v>
      </c>
      <c r="N150" s="12">
        <f>DAY(InputData[[#This Row],[DATE]])</f>
        <v>13</v>
      </c>
      <c r="O150" s="12" t="str">
        <f>TEXT(InputData[[#This Row],[DATE]],"mmm")</f>
        <v>Jul</v>
      </c>
      <c r="P150" s="12">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14">
        <f>VLOOKUP(InputData[[#This Row],[PRODUCT ID]],MasterData[],5,0)</f>
        <v>141</v>
      </c>
      <c r="K151" s="14">
        <f>VLOOKUP(InputData[[#This Row],[PRODUCT ID]],MasterData[],6,0)</f>
        <v>149.46</v>
      </c>
      <c r="L151" s="14">
        <f>InputData[[#This Row],[BUYING PRIZE]]*InputData[[#This Row],[QUANTITY]]</f>
        <v>1128</v>
      </c>
      <c r="M151" s="14">
        <f>InputData[[#This Row],[SELLING PRICE]]*InputData[[#This Row],[QUANTITY]]*(1-InputData[[#This Row],[DISCOUNT %]])</f>
        <v>1195.68</v>
      </c>
      <c r="N151" s="12">
        <f>DAY(InputData[[#This Row],[DATE]])</f>
        <v>16</v>
      </c>
      <c r="O151" s="12" t="str">
        <f>TEXT(InputData[[#This Row],[DATE]],"mmm")</f>
        <v>Jul</v>
      </c>
      <c r="P151" s="12">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14">
        <f>VLOOKUP(InputData[[#This Row],[PRODUCT ID]],MasterData[],5,0)</f>
        <v>48</v>
      </c>
      <c r="K152" s="14">
        <f>VLOOKUP(InputData[[#This Row],[PRODUCT ID]],MasterData[],6,0)</f>
        <v>57.120000000000005</v>
      </c>
      <c r="L152" s="14">
        <f>InputData[[#This Row],[BUYING PRIZE]]*InputData[[#This Row],[QUANTITY]]</f>
        <v>672</v>
      </c>
      <c r="M152" s="14">
        <f>InputData[[#This Row],[SELLING PRICE]]*InputData[[#This Row],[QUANTITY]]*(1-InputData[[#This Row],[DISCOUNT %]])</f>
        <v>799.68000000000006</v>
      </c>
      <c r="N152" s="12">
        <f>DAY(InputData[[#This Row],[DATE]])</f>
        <v>18</v>
      </c>
      <c r="O152" s="12" t="str">
        <f>TEXT(InputData[[#This Row],[DATE]],"mmm")</f>
        <v>Jul</v>
      </c>
      <c r="P152" s="1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14">
        <f>VLOOKUP(InputData[[#This Row],[PRODUCT ID]],MasterData[],5,0)</f>
        <v>72</v>
      </c>
      <c r="K153" s="14">
        <f>VLOOKUP(InputData[[#This Row],[PRODUCT ID]],MasterData[],6,0)</f>
        <v>79.92</v>
      </c>
      <c r="L153" s="14">
        <f>InputData[[#This Row],[BUYING PRIZE]]*InputData[[#This Row],[QUANTITY]]</f>
        <v>792</v>
      </c>
      <c r="M153" s="14">
        <f>InputData[[#This Row],[SELLING PRICE]]*InputData[[#This Row],[QUANTITY]]*(1-InputData[[#This Row],[DISCOUNT %]])</f>
        <v>879.12</v>
      </c>
      <c r="N153" s="12">
        <f>DAY(InputData[[#This Row],[DATE]])</f>
        <v>20</v>
      </c>
      <c r="O153" s="12" t="str">
        <f>TEXT(InputData[[#This Row],[DATE]],"mmm")</f>
        <v>Jul</v>
      </c>
      <c r="P153" s="12">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14">
        <f>VLOOKUP(InputData[[#This Row],[PRODUCT ID]],MasterData[],5,0)</f>
        <v>67</v>
      </c>
      <c r="K154" s="14">
        <f>VLOOKUP(InputData[[#This Row],[PRODUCT ID]],MasterData[],6,0)</f>
        <v>83.08</v>
      </c>
      <c r="L154" s="14">
        <f>InputData[[#This Row],[BUYING PRIZE]]*InputData[[#This Row],[QUANTITY]]</f>
        <v>335</v>
      </c>
      <c r="M154" s="14">
        <f>InputData[[#This Row],[SELLING PRICE]]*InputData[[#This Row],[QUANTITY]]*(1-InputData[[#This Row],[DISCOUNT %]])</f>
        <v>415.4</v>
      </c>
      <c r="N154" s="12">
        <f>DAY(InputData[[#This Row],[DATE]])</f>
        <v>20</v>
      </c>
      <c r="O154" s="12" t="str">
        <f>TEXT(InputData[[#This Row],[DATE]],"mmm")</f>
        <v>Jul</v>
      </c>
      <c r="P154" s="12">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14">
        <f>VLOOKUP(InputData[[#This Row],[PRODUCT ID]],MasterData[],5,0)</f>
        <v>47</v>
      </c>
      <c r="K155" s="14">
        <f>VLOOKUP(InputData[[#This Row],[PRODUCT ID]],MasterData[],6,0)</f>
        <v>53.11</v>
      </c>
      <c r="L155" s="14">
        <f>InputData[[#This Row],[BUYING PRIZE]]*InputData[[#This Row],[QUANTITY]]</f>
        <v>705</v>
      </c>
      <c r="M155" s="14">
        <f>InputData[[#This Row],[SELLING PRICE]]*InputData[[#This Row],[QUANTITY]]*(1-InputData[[#This Row],[DISCOUNT %]])</f>
        <v>796.65</v>
      </c>
      <c r="N155" s="12">
        <f>DAY(InputData[[#This Row],[DATE]])</f>
        <v>21</v>
      </c>
      <c r="O155" s="12" t="str">
        <f>TEXT(InputData[[#This Row],[DATE]],"mmm")</f>
        <v>Jul</v>
      </c>
      <c r="P155" s="12">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14">
        <f>VLOOKUP(InputData[[#This Row],[PRODUCT ID]],MasterData[],5,0)</f>
        <v>18</v>
      </c>
      <c r="K156" s="14">
        <f>VLOOKUP(InputData[[#This Row],[PRODUCT ID]],MasterData[],6,0)</f>
        <v>24.66</v>
      </c>
      <c r="L156" s="14">
        <f>InputData[[#This Row],[BUYING PRIZE]]*InputData[[#This Row],[QUANTITY]]</f>
        <v>54</v>
      </c>
      <c r="M156" s="14">
        <f>InputData[[#This Row],[SELLING PRICE]]*InputData[[#This Row],[QUANTITY]]*(1-InputData[[#This Row],[DISCOUNT %]])</f>
        <v>73.98</v>
      </c>
      <c r="N156" s="12">
        <f>DAY(InputData[[#This Row],[DATE]])</f>
        <v>22</v>
      </c>
      <c r="O156" s="12" t="str">
        <f>TEXT(InputData[[#This Row],[DATE]],"mmm")</f>
        <v>Jul</v>
      </c>
      <c r="P156" s="12">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14">
        <f>VLOOKUP(InputData[[#This Row],[PRODUCT ID]],MasterData[],5,0)</f>
        <v>144</v>
      </c>
      <c r="K157" s="14">
        <f>VLOOKUP(InputData[[#This Row],[PRODUCT ID]],MasterData[],6,0)</f>
        <v>156.96</v>
      </c>
      <c r="L157" s="14">
        <f>InputData[[#This Row],[BUYING PRIZE]]*InputData[[#This Row],[QUANTITY]]</f>
        <v>2016</v>
      </c>
      <c r="M157" s="14">
        <f>InputData[[#This Row],[SELLING PRICE]]*InputData[[#This Row],[QUANTITY]]*(1-InputData[[#This Row],[DISCOUNT %]])</f>
        <v>2197.44</v>
      </c>
      <c r="N157" s="12">
        <f>DAY(InputData[[#This Row],[DATE]])</f>
        <v>22</v>
      </c>
      <c r="O157" s="12" t="str">
        <f>TEXT(InputData[[#This Row],[DATE]],"mmm")</f>
        <v>Jul</v>
      </c>
      <c r="P157" s="12">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14">
        <f>VLOOKUP(InputData[[#This Row],[PRODUCT ID]],MasterData[],5,0)</f>
        <v>90</v>
      </c>
      <c r="K158" s="14">
        <f>VLOOKUP(InputData[[#This Row],[PRODUCT ID]],MasterData[],6,0)</f>
        <v>96.3</v>
      </c>
      <c r="L158" s="14">
        <f>InputData[[#This Row],[BUYING PRIZE]]*InputData[[#This Row],[QUANTITY]]</f>
        <v>630</v>
      </c>
      <c r="M158" s="14">
        <f>InputData[[#This Row],[SELLING PRICE]]*InputData[[#This Row],[QUANTITY]]*(1-InputData[[#This Row],[DISCOUNT %]])</f>
        <v>674.1</v>
      </c>
      <c r="N158" s="12">
        <f>DAY(InputData[[#This Row],[DATE]])</f>
        <v>23</v>
      </c>
      <c r="O158" s="12" t="str">
        <f>TEXT(InputData[[#This Row],[DATE]],"mmm")</f>
        <v>Jul</v>
      </c>
      <c r="P158" s="12">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14">
        <f>VLOOKUP(InputData[[#This Row],[PRODUCT ID]],MasterData[],5,0)</f>
        <v>67</v>
      </c>
      <c r="K159" s="14">
        <f>VLOOKUP(InputData[[#This Row],[PRODUCT ID]],MasterData[],6,0)</f>
        <v>85.76</v>
      </c>
      <c r="L159" s="14">
        <f>InputData[[#This Row],[BUYING PRIZE]]*InputData[[#This Row],[QUANTITY]]</f>
        <v>536</v>
      </c>
      <c r="M159" s="14">
        <f>InputData[[#This Row],[SELLING PRICE]]*InputData[[#This Row],[QUANTITY]]*(1-InputData[[#This Row],[DISCOUNT %]])</f>
        <v>686.08</v>
      </c>
      <c r="N159" s="12">
        <f>DAY(InputData[[#This Row],[DATE]])</f>
        <v>23</v>
      </c>
      <c r="O159" s="12" t="str">
        <f>TEXT(InputData[[#This Row],[DATE]],"mmm")</f>
        <v>Jul</v>
      </c>
      <c r="P159" s="12">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14">
        <f>VLOOKUP(InputData[[#This Row],[PRODUCT ID]],MasterData[],5,0)</f>
        <v>6</v>
      </c>
      <c r="K160" s="14">
        <f>VLOOKUP(InputData[[#This Row],[PRODUCT ID]],MasterData[],6,0)</f>
        <v>7.8599999999999994</v>
      </c>
      <c r="L160" s="14">
        <f>InputData[[#This Row],[BUYING PRIZE]]*InputData[[#This Row],[QUANTITY]]</f>
        <v>24</v>
      </c>
      <c r="M160" s="14">
        <f>InputData[[#This Row],[SELLING PRICE]]*InputData[[#This Row],[QUANTITY]]*(1-InputData[[#This Row],[DISCOUNT %]])</f>
        <v>31.439999999999998</v>
      </c>
      <c r="N160" s="12">
        <f>DAY(InputData[[#This Row],[DATE]])</f>
        <v>24</v>
      </c>
      <c r="O160" s="12" t="str">
        <f>TEXT(InputData[[#This Row],[DATE]],"mmm")</f>
        <v>Jul</v>
      </c>
      <c r="P160" s="12">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14">
        <f>VLOOKUP(InputData[[#This Row],[PRODUCT ID]],MasterData[],5,0)</f>
        <v>76</v>
      </c>
      <c r="K161" s="14">
        <f>VLOOKUP(InputData[[#This Row],[PRODUCT ID]],MasterData[],6,0)</f>
        <v>82.08</v>
      </c>
      <c r="L161" s="14">
        <f>InputData[[#This Row],[BUYING PRIZE]]*InputData[[#This Row],[QUANTITY]]</f>
        <v>1140</v>
      </c>
      <c r="M161" s="14">
        <f>InputData[[#This Row],[SELLING PRICE]]*InputData[[#This Row],[QUANTITY]]*(1-InputData[[#This Row],[DISCOUNT %]])</f>
        <v>1231.2</v>
      </c>
      <c r="N161" s="12">
        <f>DAY(InputData[[#This Row],[DATE]])</f>
        <v>29</v>
      </c>
      <c r="O161" s="12" t="str">
        <f>TEXT(InputData[[#This Row],[DATE]],"mmm")</f>
        <v>Jul</v>
      </c>
      <c r="P161" s="12">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14">
        <f>VLOOKUP(InputData[[#This Row],[PRODUCT ID]],MasterData[],5,0)</f>
        <v>98</v>
      </c>
      <c r="K162" s="14">
        <f>VLOOKUP(InputData[[#This Row],[PRODUCT ID]],MasterData[],6,0)</f>
        <v>103.88</v>
      </c>
      <c r="L162" s="14">
        <f>InputData[[#This Row],[BUYING PRIZE]]*InputData[[#This Row],[QUANTITY]]</f>
        <v>1078</v>
      </c>
      <c r="M162" s="14">
        <f>InputData[[#This Row],[SELLING PRICE]]*InputData[[#This Row],[QUANTITY]]*(1-InputData[[#This Row],[DISCOUNT %]])</f>
        <v>1142.6799999999998</v>
      </c>
      <c r="N162" s="12">
        <f>DAY(InputData[[#This Row],[DATE]])</f>
        <v>1</v>
      </c>
      <c r="O162" s="12" t="str">
        <f>TEXT(InputData[[#This Row],[DATE]],"mmm")</f>
        <v>Aug</v>
      </c>
      <c r="P162" s="1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14">
        <f>VLOOKUP(InputData[[#This Row],[PRODUCT ID]],MasterData[],5,0)</f>
        <v>141</v>
      </c>
      <c r="K163" s="14">
        <f>VLOOKUP(InputData[[#This Row],[PRODUCT ID]],MasterData[],6,0)</f>
        <v>149.46</v>
      </c>
      <c r="L163" s="14">
        <f>InputData[[#This Row],[BUYING PRIZE]]*InputData[[#This Row],[QUANTITY]]</f>
        <v>423</v>
      </c>
      <c r="M163" s="14">
        <f>InputData[[#This Row],[SELLING PRICE]]*InputData[[#This Row],[QUANTITY]]*(1-InputData[[#This Row],[DISCOUNT %]])</f>
        <v>448.38</v>
      </c>
      <c r="N163" s="12">
        <f>DAY(InputData[[#This Row],[DATE]])</f>
        <v>2</v>
      </c>
      <c r="O163" s="12" t="str">
        <f>TEXT(InputData[[#This Row],[DATE]],"mmm")</f>
        <v>Aug</v>
      </c>
      <c r="P163" s="12">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14">
        <f>VLOOKUP(InputData[[#This Row],[PRODUCT ID]],MasterData[],5,0)</f>
        <v>121</v>
      </c>
      <c r="K164" s="14">
        <f>VLOOKUP(InputData[[#This Row],[PRODUCT ID]],MasterData[],6,0)</f>
        <v>141.57</v>
      </c>
      <c r="L164" s="14">
        <f>InputData[[#This Row],[BUYING PRIZE]]*InputData[[#This Row],[QUANTITY]]</f>
        <v>1573</v>
      </c>
      <c r="M164" s="14">
        <f>InputData[[#This Row],[SELLING PRICE]]*InputData[[#This Row],[QUANTITY]]*(1-InputData[[#This Row],[DISCOUNT %]])</f>
        <v>1840.4099999999999</v>
      </c>
      <c r="N164" s="12">
        <f>DAY(InputData[[#This Row],[DATE]])</f>
        <v>3</v>
      </c>
      <c r="O164" s="12" t="str">
        <f>TEXT(InputData[[#This Row],[DATE]],"mmm")</f>
        <v>Aug</v>
      </c>
      <c r="P164" s="12">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14">
        <f>VLOOKUP(InputData[[#This Row],[PRODUCT ID]],MasterData[],5,0)</f>
        <v>55</v>
      </c>
      <c r="K165" s="14">
        <f>VLOOKUP(InputData[[#This Row],[PRODUCT ID]],MasterData[],6,0)</f>
        <v>58.3</v>
      </c>
      <c r="L165" s="14">
        <f>InputData[[#This Row],[BUYING PRIZE]]*InputData[[#This Row],[QUANTITY]]</f>
        <v>660</v>
      </c>
      <c r="M165" s="14">
        <f>InputData[[#This Row],[SELLING PRICE]]*InputData[[#This Row],[QUANTITY]]*(1-InputData[[#This Row],[DISCOUNT %]])</f>
        <v>699.59999999999991</v>
      </c>
      <c r="N165" s="12">
        <f>DAY(InputData[[#This Row],[DATE]])</f>
        <v>3</v>
      </c>
      <c r="O165" s="12" t="str">
        <f>TEXT(InputData[[#This Row],[DATE]],"mmm")</f>
        <v>Aug</v>
      </c>
      <c r="P165" s="12">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14">
        <f>VLOOKUP(InputData[[#This Row],[PRODUCT ID]],MasterData[],5,0)</f>
        <v>37</v>
      </c>
      <c r="K166" s="14">
        <f>VLOOKUP(InputData[[#This Row],[PRODUCT ID]],MasterData[],6,0)</f>
        <v>41.81</v>
      </c>
      <c r="L166" s="14">
        <f>InputData[[#This Row],[BUYING PRIZE]]*InputData[[#This Row],[QUANTITY]]</f>
        <v>518</v>
      </c>
      <c r="M166" s="14">
        <f>InputData[[#This Row],[SELLING PRICE]]*InputData[[#This Row],[QUANTITY]]*(1-InputData[[#This Row],[DISCOUNT %]])</f>
        <v>585.34</v>
      </c>
      <c r="N166" s="12">
        <f>DAY(InputData[[#This Row],[DATE]])</f>
        <v>5</v>
      </c>
      <c r="O166" s="12" t="str">
        <f>TEXT(InputData[[#This Row],[DATE]],"mmm")</f>
        <v>Aug</v>
      </c>
      <c r="P166" s="12">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14">
        <f>VLOOKUP(InputData[[#This Row],[PRODUCT ID]],MasterData[],5,0)</f>
        <v>67</v>
      </c>
      <c r="K167" s="14">
        <f>VLOOKUP(InputData[[#This Row],[PRODUCT ID]],MasterData[],6,0)</f>
        <v>85.76</v>
      </c>
      <c r="L167" s="14">
        <f>InputData[[#This Row],[BUYING PRIZE]]*InputData[[#This Row],[QUANTITY]]</f>
        <v>67</v>
      </c>
      <c r="M167" s="14">
        <f>InputData[[#This Row],[SELLING PRICE]]*InputData[[#This Row],[QUANTITY]]*(1-InputData[[#This Row],[DISCOUNT %]])</f>
        <v>85.76</v>
      </c>
      <c r="N167" s="12">
        <f>DAY(InputData[[#This Row],[DATE]])</f>
        <v>6</v>
      </c>
      <c r="O167" s="12" t="str">
        <f>TEXT(InputData[[#This Row],[DATE]],"mmm")</f>
        <v>Aug</v>
      </c>
      <c r="P167" s="12">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14">
        <f>VLOOKUP(InputData[[#This Row],[PRODUCT ID]],MasterData[],5,0)</f>
        <v>133</v>
      </c>
      <c r="K168" s="14">
        <f>VLOOKUP(InputData[[#This Row],[PRODUCT ID]],MasterData[],6,0)</f>
        <v>155.61000000000001</v>
      </c>
      <c r="L168" s="14">
        <f>InputData[[#This Row],[BUYING PRIZE]]*InputData[[#This Row],[QUANTITY]]</f>
        <v>532</v>
      </c>
      <c r="M168" s="14">
        <f>InputData[[#This Row],[SELLING PRICE]]*InputData[[#This Row],[QUANTITY]]*(1-InputData[[#This Row],[DISCOUNT %]])</f>
        <v>622.44000000000005</v>
      </c>
      <c r="N168" s="12">
        <f>DAY(InputData[[#This Row],[DATE]])</f>
        <v>10</v>
      </c>
      <c r="O168" s="12" t="str">
        <f>TEXT(InputData[[#This Row],[DATE]],"mmm")</f>
        <v>Aug</v>
      </c>
      <c r="P168" s="12">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14">
        <f>VLOOKUP(InputData[[#This Row],[PRODUCT ID]],MasterData[],5,0)</f>
        <v>76</v>
      </c>
      <c r="K169" s="14">
        <f>VLOOKUP(InputData[[#This Row],[PRODUCT ID]],MasterData[],6,0)</f>
        <v>82.08</v>
      </c>
      <c r="L169" s="14">
        <f>InputData[[#This Row],[BUYING PRIZE]]*InputData[[#This Row],[QUANTITY]]</f>
        <v>760</v>
      </c>
      <c r="M169" s="14">
        <f>InputData[[#This Row],[SELLING PRICE]]*InputData[[#This Row],[QUANTITY]]*(1-InputData[[#This Row],[DISCOUNT %]])</f>
        <v>820.8</v>
      </c>
      <c r="N169" s="12">
        <f>DAY(InputData[[#This Row],[DATE]])</f>
        <v>10</v>
      </c>
      <c r="O169" s="12" t="str">
        <f>TEXT(InputData[[#This Row],[DATE]],"mmm")</f>
        <v>Aug</v>
      </c>
      <c r="P169" s="12">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14">
        <f>VLOOKUP(InputData[[#This Row],[PRODUCT ID]],MasterData[],5,0)</f>
        <v>75</v>
      </c>
      <c r="K170" s="14">
        <f>VLOOKUP(InputData[[#This Row],[PRODUCT ID]],MasterData[],6,0)</f>
        <v>85.5</v>
      </c>
      <c r="L170" s="14">
        <f>InputData[[#This Row],[BUYING PRIZE]]*InputData[[#This Row],[QUANTITY]]</f>
        <v>450</v>
      </c>
      <c r="M170" s="14">
        <f>InputData[[#This Row],[SELLING PRICE]]*InputData[[#This Row],[QUANTITY]]*(1-InputData[[#This Row],[DISCOUNT %]])</f>
        <v>513</v>
      </c>
      <c r="N170" s="12">
        <f>DAY(InputData[[#This Row],[DATE]])</f>
        <v>10</v>
      </c>
      <c r="O170" s="12" t="str">
        <f>TEXT(InputData[[#This Row],[DATE]],"mmm")</f>
        <v>Aug</v>
      </c>
      <c r="P170" s="12">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14">
        <f>VLOOKUP(InputData[[#This Row],[PRODUCT ID]],MasterData[],5,0)</f>
        <v>141</v>
      </c>
      <c r="K171" s="14">
        <f>VLOOKUP(InputData[[#This Row],[PRODUCT ID]],MasterData[],6,0)</f>
        <v>149.46</v>
      </c>
      <c r="L171" s="14">
        <f>InputData[[#This Row],[BUYING PRIZE]]*InputData[[#This Row],[QUANTITY]]</f>
        <v>564</v>
      </c>
      <c r="M171" s="14">
        <f>InputData[[#This Row],[SELLING PRICE]]*InputData[[#This Row],[QUANTITY]]*(1-InputData[[#This Row],[DISCOUNT %]])</f>
        <v>597.84</v>
      </c>
      <c r="N171" s="12">
        <f>DAY(InputData[[#This Row],[DATE]])</f>
        <v>11</v>
      </c>
      <c r="O171" s="12" t="str">
        <f>TEXT(InputData[[#This Row],[DATE]],"mmm")</f>
        <v>Aug</v>
      </c>
      <c r="P171" s="12">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14">
        <f>VLOOKUP(InputData[[#This Row],[PRODUCT ID]],MasterData[],5,0)</f>
        <v>44</v>
      </c>
      <c r="K172" s="14">
        <f>VLOOKUP(InputData[[#This Row],[PRODUCT ID]],MasterData[],6,0)</f>
        <v>48.4</v>
      </c>
      <c r="L172" s="14">
        <f>InputData[[#This Row],[BUYING PRIZE]]*InputData[[#This Row],[QUANTITY]]</f>
        <v>572</v>
      </c>
      <c r="M172" s="14">
        <f>InputData[[#This Row],[SELLING PRICE]]*InputData[[#This Row],[QUANTITY]]*(1-InputData[[#This Row],[DISCOUNT %]])</f>
        <v>629.19999999999993</v>
      </c>
      <c r="N172" s="12">
        <f>DAY(InputData[[#This Row],[DATE]])</f>
        <v>13</v>
      </c>
      <c r="O172" s="12" t="str">
        <f>TEXT(InputData[[#This Row],[DATE]],"mmm")</f>
        <v>Aug</v>
      </c>
      <c r="P172" s="1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14">
        <f>VLOOKUP(InputData[[#This Row],[PRODUCT ID]],MasterData[],5,0)</f>
        <v>48</v>
      </c>
      <c r="K173" s="14">
        <f>VLOOKUP(InputData[[#This Row],[PRODUCT ID]],MasterData[],6,0)</f>
        <v>57.120000000000005</v>
      </c>
      <c r="L173" s="14">
        <f>InputData[[#This Row],[BUYING PRIZE]]*InputData[[#This Row],[QUANTITY]]</f>
        <v>432</v>
      </c>
      <c r="M173" s="14">
        <f>InputData[[#This Row],[SELLING PRICE]]*InputData[[#This Row],[QUANTITY]]*(1-InputData[[#This Row],[DISCOUNT %]])</f>
        <v>514.08000000000004</v>
      </c>
      <c r="N173" s="12">
        <f>DAY(InputData[[#This Row],[DATE]])</f>
        <v>13</v>
      </c>
      <c r="O173" s="12" t="str">
        <f>TEXT(InputData[[#This Row],[DATE]],"mmm")</f>
        <v>Aug</v>
      </c>
      <c r="P173" s="12">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14">
        <f>VLOOKUP(InputData[[#This Row],[PRODUCT ID]],MasterData[],5,0)</f>
        <v>71</v>
      </c>
      <c r="K174" s="14">
        <f>VLOOKUP(InputData[[#This Row],[PRODUCT ID]],MasterData[],6,0)</f>
        <v>80.94</v>
      </c>
      <c r="L174" s="14">
        <f>InputData[[#This Row],[BUYING PRIZE]]*InputData[[#This Row],[QUANTITY]]</f>
        <v>213</v>
      </c>
      <c r="M174" s="14">
        <f>InputData[[#This Row],[SELLING PRICE]]*InputData[[#This Row],[QUANTITY]]*(1-InputData[[#This Row],[DISCOUNT %]])</f>
        <v>242.82</v>
      </c>
      <c r="N174" s="12">
        <f>DAY(InputData[[#This Row],[DATE]])</f>
        <v>16</v>
      </c>
      <c r="O174" s="12" t="str">
        <f>TEXT(InputData[[#This Row],[DATE]],"mmm")</f>
        <v>Aug</v>
      </c>
      <c r="P174" s="12">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14">
        <f>VLOOKUP(InputData[[#This Row],[PRODUCT ID]],MasterData[],5,0)</f>
        <v>7</v>
      </c>
      <c r="K175" s="14">
        <f>VLOOKUP(InputData[[#This Row],[PRODUCT ID]],MasterData[],6,0)</f>
        <v>8.33</v>
      </c>
      <c r="L175" s="14">
        <f>InputData[[#This Row],[BUYING PRIZE]]*InputData[[#This Row],[QUANTITY]]</f>
        <v>42</v>
      </c>
      <c r="M175" s="14">
        <f>InputData[[#This Row],[SELLING PRICE]]*InputData[[#This Row],[QUANTITY]]*(1-InputData[[#This Row],[DISCOUNT %]])</f>
        <v>49.980000000000004</v>
      </c>
      <c r="N175" s="12">
        <f>DAY(InputData[[#This Row],[DATE]])</f>
        <v>18</v>
      </c>
      <c r="O175" s="12" t="str">
        <f>TEXT(InputData[[#This Row],[DATE]],"mmm")</f>
        <v>Aug</v>
      </c>
      <c r="P175" s="12">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14">
        <f>VLOOKUP(InputData[[#This Row],[PRODUCT ID]],MasterData[],5,0)</f>
        <v>61</v>
      </c>
      <c r="K176" s="14">
        <f>VLOOKUP(InputData[[#This Row],[PRODUCT ID]],MasterData[],6,0)</f>
        <v>76.25</v>
      </c>
      <c r="L176" s="14">
        <f>InputData[[#This Row],[BUYING PRIZE]]*InputData[[#This Row],[QUANTITY]]</f>
        <v>915</v>
      </c>
      <c r="M176" s="14">
        <f>InputData[[#This Row],[SELLING PRICE]]*InputData[[#This Row],[QUANTITY]]*(1-InputData[[#This Row],[DISCOUNT %]])</f>
        <v>1143.75</v>
      </c>
      <c r="N176" s="12">
        <f>DAY(InputData[[#This Row],[DATE]])</f>
        <v>20</v>
      </c>
      <c r="O176" s="12" t="str">
        <f>TEXT(InputData[[#This Row],[DATE]],"mmm")</f>
        <v>Aug</v>
      </c>
      <c r="P176" s="12">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14">
        <f>VLOOKUP(InputData[[#This Row],[PRODUCT ID]],MasterData[],5,0)</f>
        <v>93</v>
      </c>
      <c r="K177" s="14">
        <f>VLOOKUP(InputData[[#This Row],[PRODUCT ID]],MasterData[],6,0)</f>
        <v>104.16</v>
      </c>
      <c r="L177" s="14">
        <f>InputData[[#This Row],[BUYING PRIZE]]*InputData[[#This Row],[QUANTITY]]</f>
        <v>837</v>
      </c>
      <c r="M177" s="14">
        <f>InputData[[#This Row],[SELLING PRICE]]*InputData[[#This Row],[QUANTITY]]*(1-InputData[[#This Row],[DISCOUNT %]])</f>
        <v>937.43999999999994</v>
      </c>
      <c r="N177" s="12">
        <f>DAY(InputData[[#This Row],[DATE]])</f>
        <v>20</v>
      </c>
      <c r="O177" s="12" t="str">
        <f>TEXT(InputData[[#This Row],[DATE]],"mmm")</f>
        <v>Aug</v>
      </c>
      <c r="P177" s="12">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14">
        <f>VLOOKUP(InputData[[#This Row],[PRODUCT ID]],MasterData[],5,0)</f>
        <v>37</v>
      </c>
      <c r="K178" s="14">
        <f>VLOOKUP(InputData[[#This Row],[PRODUCT ID]],MasterData[],6,0)</f>
        <v>41.81</v>
      </c>
      <c r="L178" s="14">
        <f>InputData[[#This Row],[BUYING PRIZE]]*InputData[[#This Row],[QUANTITY]]</f>
        <v>481</v>
      </c>
      <c r="M178" s="14">
        <f>InputData[[#This Row],[SELLING PRICE]]*InputData[[#This Row],[QUANTITY]]*(1-InputData[[#This Row],[DISCOUNT %]])</f>
        <v>543.53</v>
      </c>
      <c r="N178" s="12">
        <f>DAY(InputData[[#This Row],[DATE]])</f>
        <v>20</v>
      </c>
      <c r="O178" s="12" t="str">
        <f>TEXT(InputData[[#This Row],[DATE]],"mmm")</f>
        <v>Aug</v>
      </c>
      <c r="P178" s="12">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14">
        <f>VLOOKUP(InputData[[#This Row],[PRODUCT ID]],MasterData[],5,0)</f>
        <v>37</v>
      </c>
      <c r="K179" s="14">
        <f>VLOOKUP(InputData[[#This Row],[PRODUCT ID]],MasterData[],6,0)</f>
        <v>42.55</v>
      </c>
      <c r="L179" s="14">
        <f>InputData[[#This Row],[BUYING PRIZE]]*InputData[[#This Row],[QUANTITY]]</f>
        <v>148</v>
      </c>
      <c r="M179" s="14">
        <f>InputData[[#This Row],[SELLING PRICE]]*InputData[[#This Row],[QUANTITY]]*(1-InputData[[#This Row],[DISCOUNT %]])</f>
        <v>170.2</v>
      </c>
      <c r="N179" s="12">
        <f>DAY(InputData[[#This Row],[DATE]])</f>
        <v>26</v>
      </c>
      <c r="O179" s="12" t="str">
        <f>TEXT(InputData[[#This Row],[DATE]],"mmm")</f>
        <v>Aug</v>
      </c>
      <c r="P179" s="12">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14">
        <f>VLOOKUP(InputData[[#This Row],[PRODUCT ID]],MasterData[],5,0)</f>
        <v>55</v>
      </c>
      <c r="K180" s="14">
        <f>VLOOKUP(InputData[[#This Row],[PRODUCT ID]],MasterData[],6,0)</f>
        <v>58.3</v>
      </c>
      <c r="L180" s="14">
        <f>InputData[[#This Row],[BUYING PRIZE]]*InputData[[#This Row],[QUANTITY]]</f>
        <v>660</v>
      </c>
      <c r="M180" s="14">
        <f>InputData[[#This Row],[SELLING PRICE]]*InputData[[#This Row],[QUANTITY]]*(1-InputData[[#This Row],[DISCOUNT %]])</f>
        <v>699.59999999999991</v>
      </c>
      <c r="N180" s="12">
        <f>DAY(InputData[[#This Row],[DATE]])</f>
        <v>29</v>
      </c>
      <c r="O180" s="12" t="str">
        <f>TEXT(InputData[[#This Row],[DATE]],"mmm")</f>
        <v>Aug</v>
      </c>
      <c r="P180" s="12">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14">
        <f>VLOOKUP(InputData[[#This Row],[PRODUCT ID]],MasterData[],5,0)</f>
        <v>112</v>
      </c>
      <c r="K181" s="14">
        <f>VLOOKUP(InputData[[#This Row],[PRODUCT ID]],MasterData[],6,0)</f>
        <v>122.08</v>
      </c>
      <c r="L181" s="14">
        <f>InputData[[#This Row],[BUYING PRIZE]]*InputData[[#This Row],[QUANTITY]]</f>
        <v>1456</v>
      </c>
      <c r="M181" s="14">
        <f>InputData[[#This Row],[SELLING PRICE]]*InputData[[#This Row],[QUANTITY]]*(1-InputData[[#This Row],[DISCOUNT %]])</f>
        <v>1587.04</v>
      </c>
      <c r="N181" s="12">
        <f>DAY(InputData[[#This Row],[DATE]])</f>
        <v>30</v>
      </c>
      <c r="O181" s="12" t="str">
        <f>TEXT(InputData[[#This Row],[DATE]],"mmm")</f>
        <v>Aug</v>
      </c>
      <c r="P181" s="12">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14">
        <f>VLOOKUP(InputData[[#This Row],[PRODUCT ID]],MasterData[],5,0)</f>
        <v>98</v>
      </c>
      <c r="K182" s="14">
        <f>VLOOKUP(InputData[[#This Row],[PRODUCT ID]],MasterData[],6,0)</f>
        <v>103.88</v>
      </c>
      <c r="L182" s="14">
        <f>InputData[[#This Row],[BUYING PRIZE]]*InputData[[#This Row],[QUANTITY]]</f>
        <v>196</v>
      </c>
      <c r="M182" s="14">
        <f>InputData[[#This Row],[SELLING PRICE]]*InputData[[#This Row],[QUANTITY]]*(1-InputData[[#This Row],[DISCOUNT %]])</f>
        <v>207.76</v>
      </c>
      <c r="N182" s="12">
        <f>DAY(InputData[[#This Row],[DATE]])</f>
        <v>31</v>
      </c>
      <c r="O182" s="12" t="str">
        <f>TEXT(InputData[[#This Row],[DATE]],"mmm")</f>
        <v>Aug</v>
      </c>
      <c r="P182" s="1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14">
        <f>VLOOKUP(InputData[[#This Row],[PRODUCT ID]],MasterData[],5,0)</f>
        <v>5</v>
      </c>
      <c r="K183" s="14">
        <f>VLOOKUP(InputData[[#This Row],[PRODUCT ID]],MasterData[],6,0)</f>
        <v>6.7</v>
      </c>
      <c r="L183" s="14">
        <f>InputData[[#This Row],[BUYING PRIZE]]*InputData[[#This Row],[QUANTITY]]</f>
        <v>55</v>
      </c>
      <c r="M183" s="14">
        <f>InputData[[#This Row],[SELLING PRICE]]*InputData[[#This Row],[QUANTITY]]*(1-InputData[[#This Row],[DISCOUNT %]])</f>
        <v>73.7</v>
      </c>
      <c r="N183" s="12">
        <f>DAY(InputData[[#This Row],[DATE]])</f>
        <v>31</v>
      </c>
      <c r="O183" s="12" t="str">
        <f>TEXT(InputData[[#This Row],[DATE]],"mmm")</f>
        <v>Aug</v>
      </c>
      <c r="P183" s="12">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14">
        <f>VLOOKUP(InputData[[#This Row],[PRODUCT ID]],MasterData[],5,0)</f>
        <v>144</v>
      </c>
      <c r="K184" s="14">
        <f>VLOOKUP(InputData[[#This Row],[PRODUCT ID]],MasterData[],6,0)</f>
        <v>156.96</v>
      </c>
      <c r="L184" s="14">
        <f>InputData[[#This Row],[BUYING PRIZE]]*InputData[[#This Row],[QUANTITY]]</f>
        <v>144</v>
      </c>
      <c r="M184" s="14">
        <f>InputData[[#This Row],[SELLING PRICE]]*InputData[[#This Row],[QUANTITY]]*(1-InputData[[#This Row],[DISCOUNT %]])</f>
        <v>156.96</v>
      </c>
      <c r="N184" s="12">
        <f>DAY(InputData[[#This Row],[DATE]])</f>
        <v>1</v>
      </c>
      <c r="O184" s="12" t="str">
        <f>TEXT(InputData[[#This Row],[DATE]],"mmm")</f>
        <v>Sep</v>
      </c>
      <c r="P184" s="12">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14">
        <f>VLOOKUP(InputData[[#This Row],[PRODUCT ID]],MasterData[],5,0)</f>
        <v>71</v>
      </c>
      <c r="K185" s="14">
        <f>VLOOKUP(InputData[[#This Row],[PRODUCT ID]],MasterData[],6,0)</f>
        <v>80.94</v>
      </c>
      <c r="L185" s="14">
        <f>InputData[[#This Row],[BUYING PRIZE]]*InputData[[#This Row],[QUANTITY]]</f>
        <v>994</v>
      </c>
      <c r="M185" s="14">
        <f>InputData[[#This Row],[SELLING PRICE]]*InputData[[#This Row],[QUANTITY]]*(1-InputData[[#This Row],[DISCOUNT %]])</f>
        <v>1133.1599999999999</v>
      </c>
      <c r="N185" s="12">
        <f>DAY(InputData[[#This Row],[DATE]])</f>
        <v>1</v>
      </c>
      <c r="O185" s="12" t="str">
        <f>TEXT(InputData[[#This Row],[DATE]],"mmm")</f>
        <v>Sep</v>
      </c>
      <c r="P185" s="12">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14">
        <f>VLOOKUP(InputData[[#This Row],[PRODUCT ID]],MasterData[],5,0)</f>
        <v>138</v>
      </c>
      <c r="K186" s="14">
        <f>VLOOKUP(InputData[[#This Row],[PRODUCT ID]],MasterData[],6,0)</f>
        <v>173.88</v>
      </c>
      <c r="L186" s="14">
        <f>InputData[[#This Row],[BUYING PRIZE]]*InputData[[#This Row],[QUANTITY]]</f>
        <v>1104</v>
      </c>
      <c r="M186" s="14">
        <f>InputData[[#This Row],[SELLING PRICE]]*InputData[[#This Row],[QUANTITY]]*(1-InputData[[#This Row],[DISCOUNT %]])</f>
        <v>1391.04</v>
      </c>
      <c r="N186" s="12">
        <f>DAY(InputData[[#This Row],[DATE]])</f>
        <v>3</v>
      </c>
      <c r="O186" s="12" t="str">
        <f>TEXT(InputData[[#This Row],[DATE]],"mmm")</f>
        <v>Sep</v>
      </c>
      <c r="P186" s="12">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14">
        <f>VLOOKUP(InputData[[#This Row],[PRODUCT ID]],MasterData[],5,0)</f>
        <v>37</v>
      </c>
      <c r="K187" s="14">
        <f>VLOOKUP(InputData[[#This Row],[PRODUCT ID]],MasterData[],6,0)</f>
        <v>41.81</v>
      </c>
      <c r="L187" s="14">
        <f>InputData[[#This Row],[BUYING PRIZE]]*InputData[[#This Row],[QUANTITY]]</f>
        <v>259</v>
      </c>
      <c r="M187" s="14">
        <f>InputData[[#This Row],[SELLING PRICE]]*InputData[[#This Row],[QUANTITY]]*(1-InputData[[#This Row],[DISCOUNT %]])</f>
        <v>292.67</v>
      </c>
      <c r="N187" s="12">
        <f>DAY(InputData[[#This Row],[DATE]])</f>
        <v>4</v>
      </c>
      <c r="O187" s="12" t="str">
        <f>TEXT(InputData[[#This Row],[DATE]],"mmm")</f>
        <v>Sep</v>
      </c>
      <c r="P187" s="12">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14">
        <f>VLOOKUP(InputData[[#This Row],[PRODUCT ID]],MasterData[],5,0)</f>
        <v>141</v>
      </c>
      <c r="K188" s="14">
        <f>VLOOKUP(InputData[[#This Row],[PRODUCT ID]],MasterData[],6,0)</f>
        <v>149.46</v>
      </c>
      <c r="L188" s="14">
        <f>InputData[[#This Row],[BUYING PRIZE]]*InputData[[#This Row],[QUANTITY]]</f>
        <v>2115</v>
      </c>
      <c r="M188" s="14">
        <f>InputData[[#This Row],[SELLING PRICE]]*InputData[[#This Row],[QUANTITY]]*(1-InputData[[#This Row],[DISCOUNT %]])</f>
        <v>2241.9</v>
      </c>
      <c r="N188" s="12">
        <f>DAY(InputData[[#This Row],[DATE]])</f>
        <v>4</v>
      </c>
      <c r="O188" s="12" t="str">
        <f>TEXT(InputData[[#This Row],[DATE]],"mmm")</f>
        <v>Sep</v>
      </c>
      <c r="P188" s="12">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14">
        <f>VLOOKUP(InputData[[#This Row],[PRODUCT ID]],MasterData[],5,0)</f>
        <v>89</v>
      </c>
      <c r="K189" s="14">
        <f>VLOOKUP(InputData[[#This Row],[PRODUCT ID]],MasterData[],6,0)</f>
        <v>117.48</v>
      </c>
      <c r="L189" s="14">
        <f>InputData[[#This Row],[BUYING PRIZE]]*InputData[[#This Row],[QUANTITY]]</f>
        <v>89</v>
      </c>
      <c r="M189" s="14">
        <f>InputData[[#This Row],[SELLING PRICE]]*InputData[[#This Row],[QUANTITY]]*(1-InputData[[#This Row],[DISCOUNT %]])</f>
        <v>117.48</v>
      </c>
      <c r="N189" s="12">
        <f>DAY(InputData[[#This Row],[DATE]])</f>
        <v>5</v>
      </c>
      <c r="O189" s="12" t="str">
        <f>TEXT(InputData[[#This Row],[DATE]],"mmm")</f>
        <v>Sep</v>
      </c>
      <c r="P189" s="12">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14">
        <f>VLOOKUP(InputData[[#This Row],[PRODUCT ID]],MasterData[],5,0)</f>
        <v>150</v>
      </c>
      <c r="K190" s="14">
        <f>VLOOKUP(InputData[[#This Row],[PRODUCT ID]],MasterData[],6,0)</f>
        <v>210</v>
      </c>
      <c r="L190" s="14">
        <f>InputData[[#This Row],[BUYING PRIZE]]*InputData[[#This Row],[QUANTITY]]</f>
        <v>750</v>
      </c>
      <c r="M190" s="14">
        <f>InputData[[#This Row],[SELLING PRICE]]*InputData[[#This Row],[QUANTITY]]*(1-InputData[[#This Row],[DISCOUNT %]])</f>
        <v>1050</v>
      </c>
      <c r="N190" s="12">
        <f>DAY(InputData[[#This Row],[DATE]])</f>
        <v>7</v>
      </c>
      <c r="O190" s="12" t="str">
        <f>TEXT(InputData[[#This Row],[DATE]],"mmm")</f>
        <v>Sep</v>
      </c>
      <c r="P190" s="12">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14">
        <f>VLOOKUP(InputData[[#This Row],[PRODUCT ID]],MasterData[],5,0)</f>
        <v>76</v>
      </c>
      <c r="K191" s="14">
        <f>VLOOKUP(InputData[[#This Row],[PRODUCT ID]],MasterData[],6,0)</f>
        <v>82.08</v>
      </c>
      <c r="L191" s="14">
        <f>InputData[[#This Row],[BUYING PRIZE]]*InputData[[#This Row],[QUANTITY]]</f>
        <v>304</v>
      </c>
      <c r="M191" s="14">
        <f>InputData[[#This Row],[SELLING PRICE]]*InputData[[#This Row],[QUANTITY]]*(1-InputData[[#This Row],[DISCOUNT %]])</f>
        <v>328.32</v>
      </c>
      <c r="N191" s="12">
        <f>DAY(InputData[[#This Row],[DATE]])</f>
        <v>9</v>
      </c>
      <c r="O191" s="12" t="str">
        <f>TEXT(InputData[[#This Row],[DATE]],"mmm")</f>
        <v>Sep</v>
      </c>
      <c r="P191" s="12">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14">
        <f>VLOOKUP(InputData[[#This Row],[PRODUCT ID]],MasterData[],5,0)</f>
        <v>148</v>
      </c>
      <c r="K192" s="14">
        <f>VLOOKUP(InputData[[#This Row],[PRODUCT ID]],MasterData[],6,0)</f>
        <v>201.28</v>
      </c>
      <c r="L192" s="14">
        <f>InputData[[#This Row],[BUYING PRIZE]]*InputData[[#This Row],[QUANTITY]]</f>
        <v>888</v>
      </c>
      <c r="M192" s="14">
        <f>InputData[[#This Row],[SELLING PRICE]]*InputData[[#This Row],[QUANTITY]]*(1-InputData[[#This Row],[DISCOUNT %]])</f>
        <v>1207.68</v>
      </c>
      <c r="N192" s="12">
        <f>DAY(InputData[[#This Row],[DATE]])</f>
        <v>10</v>
      </c>
      <c r="O192" s="12" t="str">
        <f>TEXT(InputData[[#This Row],[DATE]],"mmm")</f>
        <v>Sep</v>
      </c>
      <c r="P192" s="1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14">
        <f>VLOOKUP(InputData[[#This Row],[PRODUCT ID]],MasterData[],5,0)</f>
        <v>98</v>
      </c>
      <c r="K193" s="14">
        <f>VLOOKUP(InputData[[#This Row],[PRODUCT ID]],MasterData[],6,0)</f>
        <v>103.88</v>
      </c>
      <c r="L193" s="14">
        <f>InputData[[#This Row],[BUYING PRIZE]]*InputData[[#This Row],[QUANTITY]]</f>
        <v>882</v>
      </c>
      <c r="M193" s="14">
        <f>InputData[[#This Row],[SELLING PRICE]]*InputData[[#This Row],[QUANTITY]]*(1-InputData[[#This Row],[DISCOUNT %]])</f>
        <v>934.92</v>
      </c>
      <c r="N193" s="12">
        <f>DAY(InputData[[#This Row],[DATE]])</f>
        <v>10</v>
      </c>
      <c r="O193" s="12" t="str">
        <f>TEXT(InputData[[#This Row],[DATE]],"mmm")</f>
        <v>Sep</v>
      </c>
      <c r="P193" s="12">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14">
        <f>VLOOKUP(InputData[[#This Row],[PRODUCT ID]],MasterData[],5,0)</f>
        <v>18</v>
      </c>
      <c r="K194" s="14">
        <f>VLOOKUP(InputData[[#This Row],[PRODUCT ID]],MasterData[],6,0)</f>
        <v>24.66</v>
      </c>
      <c r="L194" s="14">
        <f>InputData[[#This Row],[BUYING PRIZE]]*InputData[[#This Row],[QUANTITY]]</f>
        <v>36</v>
      </c>
      <c r="M194" s="14">
        <f>InputData[[#This Row],[SELLING PRICE]]*InputData[[#This Row],[QUANTITY]]*(1-InputData[[#This Row],[DISCOUNT %]])</f>
        <v>49.32</v>
      </c>
      <c r="N194" s="12">
        <f>DAY(InputData[[#This Row],[DATE]])</f>
        <v>10</v>
      </c>
      <c r="O194" s="12" t="str">
        <f>TEXT(InputData[[#This Row],[DATE]],"mmm")</f>
        <v>Sep</v>
      </c>
      <c r="P194" s="12">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14">
        <f>VLOOKUP(InputData[[#This Row],[PRODUCT ID]],MasterData[],5,0)</f>
        <v>98</v>
      </c>
      <c r="K195" s="14">
        <f>VLOOKUP(InputData[[#This Row],[PRODUCT ID]],MasterData[],6,0)</f>
        <v>103.88</v>
      </c>
      <c r="L195" s="14">
        <f>InputData[[#This Row],[BUYING PRIZE]]*InputData[[#This Row],[QUANTITY]]</f>
        <v>588</v>
      </c>
      <c r="M195" s="14">
        <f>InputData[[#This Row],[SELLING PRICE]]*InputData[[#This Row],[QUANTITY]]*(1-InputData[[#This Row],[DISCOUNT %]])</f>
        <v>623.28</v>
      </c>
      <c r="N195" s="12">
        <f>DAY(InputData[[#This Row],[DATE]])</f>
        <v>11</v>
      </c>
      <c r="O195" s="12" t="str">
        <f>TEXT(InputData[[#This Row],[DATE]],"mmm")</f>
        <v>Sep</v>
      </c>
      <c r="P195" s="12">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14">
        <f>VLOOKUP(InputData[[#This Row],[PRODUCT ID]],MasterData[],5,0)</f>
        <v>138</v>
      </c>
      <c r="K196" s="14">
        <f>VLOOKUP(InputData[[#This Row],[PRODUCT ID]],MasterData[],6,0)</f>
        <v>173.88</v>
      </c>
      <c r="L196" s="14">
        <f>InputData[[#This Row],[BUYING PRIZE]]*InputData[[#This Row],[QUANTITY]]</f>
        <v>966</v>
      </c>
      <c r="M196" s="14">
        <f>InputData[[#This Row],[SELLING PRICE]]*InputData[[#This Row],[QUANTITY]]*(1-InputData[[#This Row],[DISCOUNT %]])</f>
        <v>1217.1599999999999</v>
      </c>
      <c r="N196" s="12">
        <f>DAY(InputData[[#This Row],[DATE]])</f>
        <v>13</v>
      </c>
      <c r="O196" s="12" t="str">
        <f>TEXT(InputData[[#This Row],[DATE]],"mmm")</f>
        <v>Sep</v>
      </c>
      <c r="P196" s="12">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14">
        <f>VLOOKUP(InputData[[#This Row],[PRODUCT ID]],MasterData[],5,0)</f>
        <v>120</v>
      </c>
      <c r="K197" s="14">
        <f>VLOOKUP(InputData[[#This Row],[PRODUCT ID]],MasterData[],6,0)</f>
        <v>162</v>
      </c>
      <c r="L197" s="14">
        <f>InputData[[#This Row],[BUYING PRIZE]]*InputData[[#This Row],[QUANTITY]]</f>
        <v>720</v>
      </c>
      <c r="M197" s="14">
        <f>InputData[[#This Row],[SELLING PRICE]]*InputData[[#This Row],[QUANTITY]]*(1-InputData[[#This Row],[DISCOUNT %]])</f>
        <v>972</v>
      </c>
      <c r="N197" s="12">
        <f>DAY(InputData[[#This Row],[DATE]])</f>
        <v>15</v>
      </c>
      <c r="O197" s="12" t="str">
        <f>TEXT(InputData[[#This Row],[DATE]],"mmm")</f>
        <v>Sep</v>
      </c>
      <c r="P197" s="12">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14">
        <f>VLOOKUP(InputData[[#This Row],[PRODUCT ID]],MasterData[],5,0)</f>
        <v>120</v>
      </c>
      <c r="K198" s="14">
        <f>VLOOKUP(InputData[[#This Row],[PRODUCT ID]],MasterData[],6,0)</f>
        <v>162</v>
      </c>
      <c r="L198" s="14">
        <f>InputData[[#This Row],[BUYING PRIZE]]*InputData[[#This Row],[QUANTITY]]</f>
        <v>1680</v>
      </c>
      <c r="M198" s="14">
        <f>InputData[[#This Row],[SELLING PRICE]]*InputData[[#This Row],[QUANTITY]]*(1-InputData[[#This Row],[DISCOUNT %]])</f>
        <v>2268</v>
      </c>
      <c r="N198" s="12">
        <f>DAY(InputData[[#This Row],[DATE]])</f>
        <v>15</v>
      </c>
      <c r="O198" s="12" t="str">
        <f>TEXT(InputData[[#This Row],[DATE]],"mmm")</f>
        <v>Sep</v>
      </c>
      <c r="P198" s="12">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14">
        <f>VLOOKUP(InputData[[#This Row],[PRODUCT ID]],MasterData[],5,0)</f>
        <v>61</v>
      </c>
      <c r="K199" s="14">
        <f>VLOOKUP(InputData[[#This Row],[PRODUCT ID]],MasterData[],6,0)</f>
        <v>76.25</v>
      </c>
      <c r="L199" s="14">
        <f>InputData[[#This Row],[BUYING PRIZE]]*InputData[[#This Row],[QUANTITY]]</f>
        <v>427</v>
      </c>
      <c r="M199" s="14">
        <f>InputData[[#This Row],[SELLING PRICE]]*InputData[[#This Row],[QUANTITY]]*(1-InputData[[#This Row],[DISCOUNT %]])</f>
        <v>533.75</v>
      </c>
      <c r="N199" s="12">
        <f>DAY(InputData[[#This Row],[DATE]])</f>
        <v>21</v>
      </c>
      <c r="O199" s="12" t="str">
        <f>TEXT(InputData[[#This Row],[DATE]],"mmm")</f>
        <v>Sep</v>
      </c>
      <c r="P199" s="12">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14">
        <f>VLOOKUP(InputData[[#This Row],[PRODUCT ID]],MasterData[],5,0)</f>
        <v>90</v>
      </c>
      <c r="K200" s="14">
        <f>VLOOKUP(InputData[[#This Row],[PRODUCT ID]],MasterData[],6,0)</f>
        <v>115.2</v>
      </c>
      <c r="L200" s="14">
        <f>InputData[[#This Row],[BUYING PRIZE]]*InputData[[#This Row],[QUANTITY]]</f>
        <v>180</v>
      </c>
      <c r="M200" s="14">
        <f>InputData[[#This Row],[SELLING PRICE]]*InputData[[#This Row],[QUANTITY]]*(1-InputData[[#This Row],[DISCOUNT %]])</f>
        <v>230.4</v>
      </c>
      <c r="N200" s="12">
        <f>DAY(InputData[[#This Row],[DATE]])</f>
        <v>22</v>
      </c>
      <c r="O200" s="12" t="str">
        <f>TEXT(InputData[[#This Row],[DATE]],"mmm")</f>
        <v>Sep</v>
      </c>
      <c r="P200" s="12">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14">
        <f>VLOOKUP(InputData[[#This Row],[PRODUCT ID]],MasterData[],5,0)</f>
        <v>105</v>
      </c>
      <c r="K201" s="14">
        <f>VLOOKUP(InputData[[#This Row],[PRODUCT ID]],MasterData[],6,0)</f>
        <v>142.80000000000001</v>
      </c>
      <c r="L201" s="14">
        <f>InputData[[#This Row],[BUYING PRIZE]]*InputData[[#This Row],[QUANTITY]]</f>
        <v>420</v>
      </c>
      <c r="M201" s="14">
        <f>InputData[[#This Row],[SELLING PRICE]]*InputData[[#This Row],[QUANTITY]]*(1-InputData[[#This Row],[DISCOUNT %]])</f>
        <v>571.20000000000005</v>
      </c>
      <c r="N201" s="12">
        <f>DAY(InputData[[#This Row],[DATE]])</f>
        <v>22</v>
      </c>
      <c r="O201" s="12" t="str">
        <f>TEXT(InputData[[#This Row],[DATE]],"mmm")</f>
        <v>Sep</v>
      </c>
      <c r="P201" s="12">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14">
        <f>VLOOKUP(InputData[[#This Row],[PRODUCT ID]],MasterData[],5,0)</f>
        <v>37</v>
      </c>
      <c r="K202" s="14">
        <f>VLOOKUP(InputData[[#This Row],[PRODUCT ID]],MasterData[],6,0)</f>
        <v>49.21</v>
      </c>
      <c r="L202" s="14">
        <f>InputData[[#This Row],[BUYING PRIZE]]*InputData[[#This Row],[QUANTITY]]</f>
        <v>444</v>
      </c>
      <c r="M202" s="14">
        <f>InputData[[#This Row],[SELLING PRICE]]*InputData[[#This Row],[QUANTITY]]*(1-InputData[[#This Row],[DISCOUNT %]])</f>
        <v>590.52</v>
      </c>
      <c r="N202" s="12">
        <f>DAY(InputData[[#This Row],[DATE]])</f>
        <v>23</v>
      </c>
      <c r="O202" s="12" t="str">
        <f>TEXT(InputData[[#This Row],[DATE]],"mmm")</f>
        <v>Sep</v>
      </c>
      <c r="P202" s="1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14">
        <f>VLOOKUP(InputData[[#This Row],[PRODUCT ID]],MasterData[],5,0)</f>
        <v>126</v>
      </c>
      <c r="K203" s="14">
        <f>VLOOKUP(InputData[[#This Row],[PRODUCT ID]],MasterData[],6,0)</f>
        <v>162.54</v>
      </c>
      <c r="L203" s="14">
        <f>InputData[[#This Row],[BUYING PRIZE]]*InputData[[#This Row],[QUANTITY]]</f>
        <v>882</v>
      </c>
      <c r="M203" s="14">
        <f>InputData[[#This Row],[SELLING PRICE]]*InputData[[#This Row],[QUANTITY]]*(1-InputData[[#This Row],[DISCOUNT %]])</f>
        <v>1137.78</v>
      </c>
      <c r="N203" s="12">
        <f>DAY(InputData[[#This Row],[DATE]])</f>
        <v>23</v>
      </c>
      <c r="O203" s="12" t="str">
        <f>TEXT(InputData[[#This Row],[DATE]],"mmm")</f>
        <v>Sep</v>
      </c>
      <c r="P203" s="12">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14">
        <f>VLOOKUP(InputData[[#This Row],[PRODUCT ID]],MasterData[],5,0)</f>
        <v>55</v>
      </c>
      <c r="K204" s="14">
        <f>VLOOKUP(InputData[[#This Row],[PRODUCT ID]],MasterData[],6,0)</f>
        <v>58.3</v>
      </c>
      <c r="L204" s="14">
        <f>InputData[[#This Row],[BUYING PRIZE]]*InputData[[#This Row],[QUANTITY]]</f>
        <v>55</v>
      </c>
      <c r="M204" s="14">
        <f>InputData[[#This Row],[SELLING PRICE]]*InputData[[#This Row],[QUANTITY]]*(1-InputData[[#This Row],[DISCOUNT %]])</f>
        <v>58.3</v>
      </c>
      <c r="N204" s="12">
        <f>DAY(InputData[[#This Row],[DATE]])</f>
        <v>27</v>
      </c>
      <c r="O204" s="12" t="str">
        <f>TEXT(InputData[[#This Row],[DATE]],"mmm")</f>
        <v>Sep</v>
      </c>
      <c r="P204" s="12">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14">
        <f>VLOOKUP(InputData[[#This Row],[PRODUCT ID]],MasterData[],5,0)</f>
        <v>112</v>
      </c>
      <c r="K205" s="14">
        <f>VLOOKUP(InputData[[#This Row],[PRODUCT ID]],MasterData[],6,0)</f>
        <v>146.72</v>
      </c>
      <c r="L205" s="14">
        <f>InputData[[#This Row],[BUYING PRIZE]]*InputData[[#This Row],[QUANTITY]]</f>
        <v>1008</v>
      </c>
      <c r="M205" s="14">
        <f>InputData[[#This Row],[SELLING PRICE]]*InputData[[#This Row],[QUANTITY]]*(1-InputData[[#This Row],[DISCOUNT %]])</f>
        <v>1320.48</v>
      </c>
      <c r="N205" s="12">
        <f>DAY(InputData[[#This Row],[DATE]])</f>
        <v>30</v>
      </c>
      <c r="O205" s="12" t="str">
        <f>TEXT(InputData[[#This Row],[DATE]],"mmm")</f>
        <v>Sep</v>
      </c>
      <c r="P205" s="12">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14">
        <f>VLOOKUP(InputData[[#This Row],[PRODUCT ID]],MasterData[],5,0)</f>
        <v>75</v>
      </c>
      <c r="K206" s="14">
        <f>VLOOKUP(InputData[[#This Row],[PRODUCT ID]],MasterData[],6,0)</f>
        <v>85.5</v>
      </c>
      <c r="L206" s="14">
        <f>InputData[[#This Row],[BUYING PRIZE]]*InputData[[#This Row],[QUANTITY]]</f>
        <v>375</v>
      </c>
      <c r="M206" s="14">
        <f>InputData[[#This Row],[SELLING PRICE]]*InputData[[#This Row],[QUANTITY]]*(1-InputData[[#This Row],[DISCOUNT %]])</f>
        <v>427.5</v>
      </c>
      <c r="N206" s="12">
        <f>DAY(InputData[[#This Row],[DATE]])</f>
        <v>30</v>
      </c>
      <c r="O206" s="12" t="str">
        <f>TEXT(InputData[[#This Row],[DATE]],"mmm")</f>
        <v>Sep</v>
      </c>
      <c r="P206" s="12">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14">
        <f>VLOOKUP(InputData[[#This Row],[PRODUCT ID]],MasterData[],5,0)</f>
        <v>148</v>
      </c>
      <c r="K207" s="14">
        <f>VLOOKUP(InputData[[#This Row],[PRODUCT ID]],MasterData[],6,0)</f>
        <v>201.28</v>
      </c>
      <c r="L207" s="14">
        <f>InputData[[#This Row],[BUYING PRIZE]]*InputData[[#This Row],[QUANTITY]]</f>
        <v>2072</v>
      </c>
      <c r="M207" s="14">
        <f>InputData[[#This Row],[SELLING PRICE]]*InputData[[#This Row],[QUANTITY]]*(1-InputData[[#This Row],[DISCOUNT %]])</f>
        <v>2817.92</v>
      </c>
      <c r="N207" s="12">
        <f>DAY(InputData[[#This Row],[DATE]])</f>
        <v>1</v>
      </c>
      <c r="O207" s="12" t="str">
        <f>TEXT(InputData[[#This Row],[DATE]],"mmm")</f>
        <v>Oct</v>
      </c>
      <c r="P207" s="12">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14">
        <f>VLOOKUP(InputData[[#This Row],[PRODUCT ID]],MasterData[],5,0)</f>
        <v>112</v>
      </c>
      <c r="K208" s="14">
        <f>VLOOKUP(InputData[[#This Row],[PRODUCT ID]],MasterData[],6,0)</f>
        <v>146.72</v>
      </c>
      <c r="L208" s="14">
        <f>InputData[[#This Row],[BUYING PRIZE]]*InputData[[#This Row],[QUANTITY]]</f>
        <v>1680</v>
      </c>
      <c r="M208" s="14">
        <f>InputData[[#This Row],[SELLING PRICE]]*InputData[[#This Row],[QUANTITY]]*(1-InputData[[#This Row],[DISCOUNT %]])</f>
        <v>2200.8000000000002</v>
      </c>
      <c r="N208" s="12">
        <f>DAY(InputData[[#This Row],[DATE]])</f>
        <v>2</v>
      </c>
      <c r="O208" s="12" t="str">
        <f>TEXT(InputData[[#This Row],[DATE]],"mmm")</f>
        <v>Oct</v>
      </c>
      <c r="P208" s="12">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14">
        <f>VLOOKUP(InputData[[#This Row],[PRODUCT ID]],MasterData[],5,0)</f>
        <v>150</v>
      </c>
      <c r="K209" s="14">
        <f>VLOOKUP(InputData[[#This Row],[PRODUCT ID]],MasterData[],6,0)</f>
        <v>210</v>
      </c>
      <c r="L209" s="14">
        <f>InputData[[#This Row],[BUYING PRIZE]]*InputData[[#This Row],[QUANTITY]]</f>
        <v>1350</v>
      </c>
      <c r="M209" s="14">
        <f>InputData[[#This Row],[SELLING PRICE]]*InputData[[#This Row],[QUANTITY]]*(1-InputData[[#This Row],[DISCOUNT %]])</f>
        <v>1890</v>
      </c>
      <c r="N209" s="12">
        <f>DAY(InputData[[#This Row],[DATE]])</f>
        <v>3</v>
      </c>
      <c r="O209" s="12" t="str">
        <f>TEXT(InputData[[#This Row],[DATE]],"mmm")</f>
        <v>Oct</v>
      </c>
      <c r="P209" s="12">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14">
        <f>VLOOKUP(InputData[[#This Row],[PRODUCT ID]],MasterData[],5,0)</f>
        <v>5</v>
      </c>
      <c r="K210" s="14">
        <f>VLOOKUP(InputData[[#This Row],[PRODUCT ID]],MasterData[],6,0)</f>
        <v>6.7</v>
      </c>
      <c r="L210" s="14">
        <f>InputData[[#This Row],[BUYING PRIZE]]*InputData[[#This Row],[QUANTITY]]</f>
        <v>5</v>
      </c>
      <c r="M210" s="14">
        <f>InputData[[#This Row],[SELLING PRICE]]*InputData[[#This Row],[QUANTITY]]*(1-InputData[[#This Row],[DISCOUNT %]])</f>
        <v>6.7</v>
      </c>
      <c r="N210" s="12">
        <f>DAY(InputData[[#This Row],[DATE]])</f>
        <v>6</v>
      </c>
      <c r="O210" s="12" t="str">
        <f>TEXT(InputData[[#This Row],[DATE]],"mmm")</f>
        <v>Oct</v>
      </c>
      <c r="P210" s="12">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14">
        <f>VLOOKUP(InputData[[#This Row],[PRODUCT ID]],MasterData[],5,0)</f>
        <v>90</v>
      </c>
      <c r="K211" s="14">
        <f>VLOOKUP(InputData[[#This Row],[PRODUCT ID]],MasterData[],6,0)</f>
        <v>96.3</v>
      </c>
      <c r="L211" s="14">
        <f>InputData[[#This Row],[BUYING PRIZE]]*InputData[[#This Row],[QUANTITY]]</f>
        <v>1080</v>
      </c>
      <c r="M211" s="14">
        <f>InputData[[#This Row],[SELLING PRICE]]*InputData[[#This Row],[QUANTITY]]*(1-InputData[[#This Row],[DISCOUNT %]])</f>
        <v>1155.5999999999999</v>
      </c>
      <c r="N211" s="12">
        <f>DAY(InputData[[#This Row],[DATE]])</f>
        <v>6</v>
      </c>
      <c r="O211" s="12" t="str">
        <f>TEXT(InputData[[#This Row],[DATE]],"mmm")</f>
        <v>Oct</v>
      </c>
      <c r="P211" s="12">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14">
        <f>VLOOKUP(InputData[[#This Row],[PRODUCT ID]],MasterData[],5,0)</f>
        <v>18</v>
      </c>
      <c r="K212" s="14">
        <f>VLOOKUP(InputData[[#This Row],[PRODUCT ID]],MasterData[],6,0)</f>
        <v>24.66</v>
      </c>
      <c r="L212" s="14">
        <f>InputData[[#This Row],[BUYING PRIZE]]*InputData[[#This Row],[QUANTITY]]</f>
        <v>108</v>
      </c>
      <c r="M212" s="14">
        <f>InputData[[#This Row],[SELLING PRICE]]*InputData[[#This Row],[QUANTITY]]*(1-InputData[[#This Row],[DISCOUNT %]])</f>
        <v>147.96</v>
      </c>
      <c r="N212" s="12">
        <f>DAY(InputData[[#This Row],[DATE]])</f>
        <v>7</v>
      </c>
      <c r="O212" s="12" t="str">
        <f>TEXT(InputData[[#This Row],[DATE]],"mmm")</f>
        <v>Oct</v>
      </c>
      <c r="P212" s="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14">
        <f>VLOOKUP(InputData[[#This Row],[PRODUCT ID]],MasterData[],5,0)</f>
        <v>72</v>
      </c>
      <c r="K213" s="14">
        <f>VLOOKUP(InputData[[#This Row],[PRODUCT ID]],MasterData[],6,0)</f>
        <v>79.92</v>
      </c>
      <c r="L213" s="14">
        <f>InputData[[#This Row],[BUYING PRIZE]]*InputData[[#This Row],[QUANTITY]]</f>
        <v>360</v>
      </c>
      <c r="M213" s="14">
        <f>InputData[[#This Row],[SELLING PRICE]]*InputData[[#This Row],[QUANTITY]]*(1-InputData[[#This Row],[DISCOUNT %]])</f>
        <v>399.6</v>
      </c>
      <c r="N213" s="12">
        <f>DAY(InputData[[#This Row],[DATE]])</f>
        <v>9</v>
      </c>
      <c r="O213" s="12" t="str">
        <f>TEXT(InputData[[#This Row],[DATE]],"mmm")</f>
        <v>Oct</v>
      </c>
      <c r="P213" s="12">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14">
        <f>VLOOKUP(InputData[[#This Row],[PRODUCT ID]],MasterData[],5,0)</f>
        <v>89</v>
      </c>
      <c r="K214" s="14">
        <f>VLOOKUP(InputData[[#This Row],[PRODUCT ID]],MasterData[],6,0)</f>
        <v>117.48</v>
      </c>
      <c r="L214" s="14">
        <f>InputData[[#This Row],[BUYING PRIZE]]*InputData[[#This Row],[QUANTITY]]</f>
        <v>979</v>
      </c>
      <c r="M214" s="14">
        <f>InputData[[#This Row],[SELLING PRICE]]*InputData[[#This Row],[QUANTITY]]*(1-InputData[[#This Row],[DISCOUNT %]])</f>
        <v>1292.28</v>
      </c>
      <c r="N214" s="12">
        <f>DAY(InputData[[#This Row],[DATE]])</f>
        <v>9</v>
      </c>
      <c r="O214" s="12" t="str">
        <f>TEXT(InputData[[#This Row],[DATE]],"mmm")</f>
        <v>Oct</v>
      </c>
      <c r="P214" s="12">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14">
        <f>VLOOKUP(InputData[[#This Row],[PRODUCT ID]],MasterData[],5,0)</f>
        <v>5</v>
      </c>
      <c r="K215" s="14">
        <f>VLOOKUP(InputData[[#This Row],[PRODUCT ID]],MasterData[],6,0)</f>
        <v>6.7</v>
      </c>
      <c r="L215" s="14">
        <f>InputData[[#This Row],[BUYING PRIZE]]*InputData[[#This Row],[QUANTITY]]</f>
        <v>70</v>
      </c>
      <c r="M215" s="14">
        <f>InputData[[#This Row],[SELLING PRICE]]*InputData[[#This Row],[QUANTITY]]*(1-InputData[[#This Row],[DISCOUNT %]])</f>
        <v>93.8</v>
      </c>
      <c r="N215" s="12">
        <f>DAY(InputData[[#This Row],[DATE]])</f>
        <v>10</v>
      </c>
      <c r="O215" s="12" t="str">
        <f>TEXT(InputData[[#This Row],[DATE]],"mmm")</f>
        <v>Oct</v>
      </c>
      <c r="P215" s="12">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14">
        <f>VLOOKUP(InputData[[#This Row],[PRODUCT ID]],MasterData[],5,0)</f>
        <v>44</v>
      </c>
      <c r="K216" s="14">
        <f>VLOOKUP(InputData[[#This Row],[PRODUCT ID]],MasterData[],6,0)</f>
        <v>48.4</v>
      </c>
      <c r="L216" s="14">
        <f>InputData[[#This Row],[BUYING PRIZE]]*InputData[[#This Row],[QUANTITY]]</f>
        <v>660</v>
      </c>
      <c r="M216" s="14">
        <f>InputData[[#This Row],[SELLING PRICE]]*InputData[[#This Row],[QUANTITY]]*(1-InputData[[#This Row],[DISCOUNT %]])</f>
        <v>726</v>
      </c>
      <c r="N216" s="12">
        <f>DAY(InputData[[#This Row],[DATE]])</f>
        <v>11</v>
      </c>
      <c r="O216" s="12" t="str">
        <f>TEXT(InputData[[#This Row],[DATE]],"mmm")</f>
        <v>Oct</v>
      </c>
      <c r="P216" s="12">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14">
        <f>VLOOKUP(InputData[[#This Row],[PRODUCT ID]],MasterData[],5,0)</f>
        <v>48</v>
      </c>
      <c r="K217" s="14">
        <f>VLOOKUP(InputData[[#This Row],[PRODUCT ID]],MasterData[],6,0)</f>
        <v>57.120000000000005</v>
      </c>
      <c r="L217" s="14">
        <f>InputData[[#This Row],[BUYING PRIZE]]*InputData[[#This Row],[QUANTITY]]</f>
        <v>384</v>
      </c>
      <c r="M217" s="14">
        <f>InputData[[#This Row],[SELLING PRICE]]*InputData[[#This Row],[QUANTITY]]*(1-InputData[[#This Row],[DISCOUNT %]])</f>
        <v>456.96000000000004</v>
      </c>
      <c r="N217" s="12">
        <f>DAY(InputData[[#This Row],[DATE]])</f>
        <v>12</v>
      </c>
      <c r="O217" s="12" t="str">
        <f>TEXT(InputData[[#This Row],[DATE]],"mmm")</f>
        <v>Oct</v>
      </c>
      <c r="P217" s="12">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14">
        <f>VLOOKUP(InputData[[#This Row],[PRODUCT ID]],MasterData[],5,0)</f>
        <v>98</v>
      </c>
      <c r="K218" s="14">
        <f>VLOOKUP(InputData[[#This Row],[PRODUCT ID]],MasterData[],6,0)</f>
        <v>103.88</v>
      </c>
      <c r="L218" s="14">
        <f>InputData[[#This Row],[BUYING PRIZE]]*InputData[[#This Row],[QUANTITY]]</f>
        <v>1274</v>
      </c>
      <c r="M218" s="14">
        <f>InputData[[#This Row],[SELLING PRICE]]*InputData[[#This Row],[QUANTITY]]*(1-InputData[[#This Row],[DISCOUNT %]])</f>
        <v>1350.44</v>
      </c>
      <c r="N218" s="12">
        <f>DAY(InputData[[#This Row],[DATE]])</f>
        <v>17</v>
      </c>
      <c r="O218" s="12" t="str">
        <f>TEXT(InputData[[#This Row],[DATE]],"mmm")</f>
        <v>Oct</v>
      </c>
      <c r="P218" s="12">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14">
        <f>VLOOKUP(InputData[[#This Row],[PRODUCT ID]],MasterData[],5,0)</f>
        <v>7</v>
      </c>
      <c r="K219" s="14">
        <f>VLOOKUP(InputData[[#This Row],[PRODUCT ID]],MasterData[],6,0)</f>
        <v>8.33</v>
      </c>
      <c r="L219" s="14">
        <f>InputData[[#This Row],[BUYING PRIZE]]*InputData[[#This Row],[QUANTITY]]</f>
        <v>42</v>
      </c>
      <c r="M219" s="14">
        <f>InputData[[#This Row],[SELLING PRICE]]*InputData[[#This Row],[QUANTITY]]*(1-InputData[[#This Row],[DISCOUNT %]])</f>
        <v>49.980000000000004</v>
      </c>
      <c r="N219" s="12">
        <f>DAY(InputData[[#This Row],[DATE]])</f>
        <v>18</v>
      </c>
      <c r="O219" s="12" t="str">
        <f>TEXT(InputData[[#This Row],[DATE]],"mmm")</f>
        <v>Oct</v>
      </c>
      <c r="P219" s="12">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14">
        <f>VLOOKUP(InputData[[#This Row],[PRODUCT ID]],MasterData[],5,0)</f>
        <v>126</v>
      </c>
      <c r="K220" s="14">
        <f>VLOOKUP(InputData[[#This Row],[PRODUCT ID]],MasterData[],6,0)</f>
        <v>162.54</v>
      </c>
      <c r="L220" s="14">
        <f>InputData[[#This Row],[BUYING PRIZE]]*InputData[[#This Row],[QUANTITY]]</f>
        <v>1638</v>
      </c>
      <c r="M220" s="14">
        <f>InputData[[#This Row],[SELLING PRICE]]*InputData[[#This Row],[QUANTITY]]*(1-InputData[[#This Row],[DISCOUNT %]])</f>
        <v>2113.02</v>
      </c>
      <c r="N220" s="12">
        <f>DAY(InputData[[#This Row],[DATE]])</f>
        <v>18</v>
      </c>
      <c r="O220" s="12" t="str">
        <f>TEXT(InputData[[#This Row],[DATE]],"mmm")</f>
        <v>Oct</v>
      </c>
      <c r="P220" s="12">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14">
        <f>VLOOKUP(InputData[[#This Row],[PRODUCT ID]],MasterData[],5,0)</f>
        <v>44</v>
      </c>
      <c r="K221" s="14">
        <f>VLOOKUP(InputData[[#This Row],[PRODUCT ID]],MasterData[],6,0)</f>
        <v>48.4</v>
      </c>
      <c r="L221" s="14">
        <f>InputData[[#This Row],[BUYING PRIZE]]*InputData[[#This Row],[QUANTITY]]</f>
        <v>308</v>
      </c>
      <c r="M221" s="14">
        <f>InputData[[#This Row],[SELLING PRICE]]*InputData[[#This Row],[QUANTITY]]*(1-InputData[[#This Row],[DISCOUNT %]])</f>
        <v>338.8</v>
      </c>
      <c r="N221" s="12">
        <f>DAY(InputData[[#This Row],[DATE]])</f>
        <v>22</v>
      </c>
      <c r="O221" s="12" t="str">
        <f>TEXT(InputData[[#This Row],[DATE]],"mmm")</f>
        <v>Oct</v>
      </c>
      <c r="P221" s="12">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14">
        <f>VLOOKUP(InputData[[#This Row],[PRODUCT ID]],MasterData[],5,0)</f>
        <v>144</v>
      </c>
      <c r="K222" s="14">
        <f>VLOOKUP(InputData[[#This Row],[PRODUCT ID]],MasterData[],6,0)</f>
        <v>156.96</v>
      </c>
      <c r="L222" s="14">
        <f>InputData[[#This Row],[BUYING PRIZE]]*InputData[[#This Row],[QUANTITY]]</f>
        <v>1872</v>
      </c>
      <c r="M222" s="14">
        <f>InputData[[#This Row],[SELLING PRICE]]*InputData[[#This Row],[QUANTITY]]*(1-InputData[[#This Row],[DISCOUNT %]])</f>
        <v>2040.48</v>
      </c>
      <c r="N222" s="12">
        <f>DAY(InputData[[#This Row],[DATE]])</f>
        <v>22</v>
      </c>
      <c r="O222" s="12" t="str">
        <f>TEXT(InputData[[#This Row],[DATE]],"mmm")</f>
        <v>Oct</v>
      </c>
      <c r="P222" s="1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14">
        <f>VLOOKUP(InputData[[#This Row],[PRODUCT ID]],MasterData[],5,0)</f>
        <v>6</v>
      </c>
      <c r="K223" s="14">
        <f>VLOOKUP(InputData[[#This Row],[PRODUCT ID]],MasterData[],6,0)</f>
        <v>7.8599999999999994</v>
      </c>
      <c r="L223" s="14">
        <f>InputData[[#This Row],[BUYING PRIZE]]*InputData[[#This Row],[QUANTITY]]</f>
        <v>6</v>
      </c>
      <c r="M223" s="14">
        <f>InputData[[#This Row],[SELLING PRICE]]*InputData[[#This Row],[QUANTITY]]*(1-InputData[[#This Row],[DISCOUNT %]])</f>
        <v>7.8599999999999994</v>
      </c>
      <c r="N223" s="12">
        <f>DAY(InputData[[#This Row],[DATE]])</f>
        <v>22</v>
      </c>
      <c r="O223" s="12" t="str">
        <f>TEXT(InputData[[#This Row],[DATE]],"mmm")</f>
        <v>Oct</v>
      </c>
      <c r="P223" s="12">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14">
        <f>VLOOKUP(InputData[[#This Row],[PRODUCT ID]],MasterData[],5,0)</f>
        <v>44</v>
      </c>
      <c r="K224" s="14">
        <f>VLOOKUP(InputData[[#This Row],[PRODUCT ID]],MasterData[],6,0)</f>
        <v>48.4</v>
      </c>
      <c r="L224" s="14">
        <f>InputData[[#This Row],[BUYING PRIZE]]*InputData[[#This Row],[QUANTITY]]</f>
        <v>132</v>
      </c>
      <c r="M224" s="14">
        <f>InputData[[#This Row],[SELLING PRICE]]*InputData[[#This Row],[QUANTITY]]*(1-InputData[[#This Row],[DISCOUNT %]])</f>
        <v>145.19999999999999</v>
      </c>
      <c r="N224" s="12">
        <f>DAY(InputData[[#This Row],[DATE]])</f>
        <v>24</v>
      </c>
      <c r="O224" s="12" t="str">
        <f>TEXT(InputData[[#This Row],[DATE]],"mmm")</f>
        <v>Oct</v>
      </c>
      <c r="P224" s="12">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14">
        <f>VLOOKUP(InputData[[#This Row],[PRODUCT ID]],MasterData[],5,0)</f>
        <v>76</v>
      </c>
      <c r="K225" s="14">
        <f>VLOOKUP(InputData[[#This Row],[PRODUCT ID]],MasterData[],6,0)</f>
        <v>82.08</v>
      </c>
      <c r="L225" s="14">
        <f>InputData[[#This Row],[BUYING PRIZE]]*InputData[[#This Row],[QUANTITY]]</f>
        <v>684</v>
      </c>
      <c r="M225" s="14">
        <f>InputData[[#This Row],[SELLING PRICE]]*InputData[[#This Row],[QUANTITY]]*(1-InputData[[#This Row],[DISCOUNT %]])</f>
        <v>738.72</v>
      </c>
      <c r="N225" s="12">
        <f>DAY(InputData[[#This Row],[DATE]])</f>
        <v>25</v>
      </c>
      <c r="O225" s="12" t="str">
        <f>TEXT(InputData[[#This Row],[DATE]],"mmm")</f>
        <v>Oct</v>
      </c>
      <c r="P225" s="12">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14">
        <f>VLOOKUP(InputData[[#This Row],[PRODUCT ID]],MasterData[],5,0)</f>
        <v>44</v>
      </c>
      <c r="K226" s="14">
        <f>VLOOKUP(InputData[[#This Row],[PRODUCT ID]],MasterData[],6,0)</f>
        <v>48.84</v>
      </c>
      <c r="L226" s="14">
        <f>InputData[[#This Row],[BUYING PRIZE]]*InputData[[#This Row],[QUANTITY]]</f>
        <v>264</v>
      </c>
      <c r="M226" s="14">
        <f>InputData[[#This Row],[SELLING PRICE]]*InputData[[#This Row],[QUANTITY]]*(1-InputData[[#This Row],[DISCOUNT %]])</f>
        <v>293.04000000000002</v>
      </c>
      <c r="N226" s="12">
        <f>DAY(InputData[[#This Row],[DATE]])</f>
        <v>26</v>
      </c>
      <c r="O226" s="12" t="str">
        <f>TEXT(InputData[[#This Row],[DATE]],"mmm")</f>
        <v>Oct</v>
      </c>
      <c r="P226" s="12">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14">
        <f>VLOOKUP(InputData[[#This Row],[PRODUCT ID]],MasterData[],5,0)</f>
        <v>83</v>
      </c>
      <c r="K227" s="14">
        <f>VLOOKUP(InputData[[#This Row],[PRODUCT ID]],MasterData[],6,0)</f>
        <v>94.62</v>
      </c>
      <c r="L227" s="14">
        <f>InputData[[#This Row],[BUYING PRIZE]]*InputData[[#This Row],[QUANTITY]]</f>
        <v>83</v>
      </c>
      <c r="M227" s="14">
        <f>InputData[[#This Row],[SELLING PRICE]]*InputData[[#This Row],[QUANTITY]]*(1-InputData[[#This Row],[DISCOUNT %]])</f>
        <v>94.62</v>
      </c>
      <c r="N227" s="12">
        <f>DAY(InputData[[#This Row],[DATE]])</f>
        <v>28</v>
      </c>
      <c r="O227" s="12" t="str">
        <f>TEXT(InputData[[#This Row],[DATE]],"mmm")</f>
        <v>Oct</v>
      </c>
      <c r="P227" s="12">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14">
        <f>VLOOKUP(InputData[[#This Row],[PRODUCT ID]],MasterData[],5,0)</f>
        <v>72</v>
      </c>
      <c r="K228" s="14">
        <f>VLOOKUP(InputData[[#This Row],[PRODUCT ID]],MasterData[],6,0)</f>
        <v>79.92</v>
      </c>
      <c r="L228" s="14">
        <f>InputData[[#This Row],[BUYING PRIZE]]*InputData[[#This Row],[QUANTITY]]</f>
        <v>1008</v>
      </c>
      <c r="M228" s="14">
        <f>InputData[[#This Row],[SELLING PRICE]]*InputData[[#This Row],[QUANTITY]]*(1-InputData[[#This Row],[DISCOUNT %]])</f>
        <v>1118.8800000000001</v>
      </c>
      <c r="N228" s="12">
        <f>DAY(InputData[[#This Row],[DATE]])</f>
        <v>29</v>
      </c>
      <c r="O228" s="12" t="str">
        <f>TEXT(InputData[[#This Row],[DATE]],"mmm")</f>
        <v>Oct</v>
      </c>
      <c r="P228" s="12">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14">
        <f>VLOOKUP(InputData[[#This Row],[PRODUCT ID]],MasterData[],5,0)</f>
        <v>126</v>
      </c>
      <c r="K229" s="14">
        <f>VLOOKUP(InputData[[#This Row],[PRODUCT ID]],MasterData[],6,0)</f>
        <v>162.54</v>
      </c>
      <c r="L229" s="14">
        <f>InputData[[#This Row],[BUYING PRIZE]]*InputData[[#This Row],[QUANTITY]]</f>
        <v>756</v>
      </c>
      <c r="M229" s="14">
        <f>InputData[[#This Row],[SELLING PRICE]]*InputData[[#This Row],[QUANTITY]]*(1-InputData[[#This Row],[DISCOUNT %]])</f>
        <v>975.24</v>
      </c>
      <c r="N229" s="12">
        <f>DAY(InputData[[#This Row],[DATE]])</f>
        <v>31</v>
      </c>
      <c r="O229" s="12" t="str">
        <f>TEXT(InputData[[#This Row],[DATE]],"mmm")</f>
        <v>Oct</v>
      </c>
      <c r="P229" s="12">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14">
        <f>VLOOKUP(InputData[[#This Row],[PRODUCT ID]],MasterData[],5,0)</f>
        <v>112</v>
      </c>
      <c r="K230" s="14">
        <f>VLOOKUP(InputData[[#This Row],[PRODUCT ID]],MasterData[],6,0)</f>
        <v>122.08</v>
      </c>
      <c r="L230" s="14">
        <f>InputData[[#This Row],[BUYING PRIZE]]*InputData[[#This Row],[QUANTITY]]</f>
        <v>1344</v>
      </c>
      <c r="M230" s="14">
        <f>InputData[[#This Row],[SELLING PRICE]]*InputData[[#This Row],[QUANTITY]]*(1-InputData[[#This Row],[DISCOUNT %]])</f>
        <v>1464.96</v>
      </c>
      <c r="N230" s="12">
        <f>DAY(InputData[[#This Row],[DATE]])</f>
        <v>3</v>
      </c>
      <c r="O230" s="12" t="str">
        <f>TEXT(InputData[[#This Row],[DATE]],"mmm")</f>
        <v>Nov</v>
      </c>
      <c r="P230" s="12">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14">
        <f>VLOOKUP(InputData[[#This Row],[PRODUCT ID]],MasterData[],5,0)</f>
        <v>90</v>
      </c>
      <c r="K231" s="14">
        <f>VLOOKUP(InputData[[#This Row],[PRODUCT ID]],MasterData[],6,0)</f>
        <v>96.3</v>
      </c>
      <c r="L231" s="14">
        <f>InputData[[#This Row],[BUYING PRIZE]]*InputData[[#This Row],[QUANTITY]]</f>
        <v>900</v>
      </c>
      <c r="M231" s="14">
        <f>InputData[[#This Row],[SELLING PRICE]]*InputData[[#This Row],[QUANTITY]]*(1-InputData[[#This Row],[DISCOUNT %]])</f>
        <v>963</v>
      </c>
      <c r="N231" s="12">
        <f>DAY(InputData[[#This Row],[DATE]])</f>
        <v>6</v>
      </c>
      <c r="O231" s="12" t="str">
        <f>TEXT(InputData[[#This Row],[DATE]],"mmm")</f>
        <v>Nov</v>
      </c>
      <c r="P231" s="12">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14">
        <f>VLOOKUP(InputData[[#This Row],[PRODUCT ID]],MasterData[],5,0)</f>
        <v>43</v>
      </c>
      <c r="K232" s="14">
        <f>VLOOKUP(InputData[[#This Row],[PRODUCT ID]],MasterData[],6,0)</f>
        <v>47.730000000000004</v>
      </c>
      <c r="L232" s="14">
        <f>InputData[[#This Row],[BUYING PRIZE]]*InputData[[#This Row],[QUANTITY]]</f>
        <v>645</v>
      </c>
      <c r="M232" s="14">
        <f>InputData[[#This Row],[SELLING PRICE]]*InputData[[#This Row],[QUANTITY]]*(1-InputData[[#This Row],[DISCOUNT %]])</f>
        <v>715.95</v>
      </c>
      <c r="N232" s="12">
        <f>DAY(InputData[[#This Row],[DATE]])</f>
        <v>8</v>
      </c>
      <c r="O232" s="12" t="str">
        <f>TEXT(InputData[[#This Row],[DATE]],"mmm")</f>
        <v>Nov</v>
      </c>
      <c r="P232" s="1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14">
        <f>VLOOKUP(InputData[[#This Row],[PRODUCT ID]],MasterData[],5,0)</f>
        <v>120</v>
      </c>
      <c r="K233" s="14">
        <f>VLOOKUP(InputData[[#This Row],[PRODUCT ID]],MasterData[],6,0)</f>
        <v>162</v>
      </c>
      <c r="L233" s="14">
        <f>InputData[[#This Row],[BUYING PRIZE]]*InputData[[#This Row],[QUANTITY]]</f>
        <v>720</v>
      </c>
      <c r="M233" s="14">
        <f>InputData[[#This Row],[SELLING PRICE]]*InputData[[#This Row],[QUANTITY]]*(1-InputData[[#This Row],[DISCOUNT %]])</f>
        <v>972</v>
      </c>
      <c r="N233" s="12">
        <f>DAY(InputData[[#This Row],[DATE]])</f>
        <v>10</v>
      </c>
      <c r="O233" s="12" t="str">
        <f>TEXT(InputData[[#This Row],[DATE]],"mmm")</f>
        <v>Nov</v>
      </c>
      <c r="P233" s="12">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14">
        <f>VLOOKUP(InputData[[#This Row],[PRODUCT ID]],MasterData[],5,0)</f>
        <v>90</v>
      </c>
      <c r="K234" s="14">
        <f>VLOOKUP(InputData[[#This Row],[PRODUCT ID]],MasterData[],6,0)</f>
        <v>115.2</v>
      </c>
      <c r="L234" s="14">
        <f>InputData[[#This Row],[BUYING PRIZE]]*InputData[[#This Row],[QUANTITY]]</f>
        <v>1080</v>
      </c>
      <c r="M234" s="14">
        <f>InputData[[#This Row],[SELLING PRICE]]*InputData[[#This Row],[QUANTITY]]*(1-InputData[[#This Row],[DISCOUNT %]])</f>
        <v>1382.4</v>
      </c>
      <c r="N234" s="12">
        <f>DAY(InputData[[#This Row],[DATE]])</f>
        <v>11</v>
      </c>
      <c r="O234" s="12" t="str">
        <f>TEXT(InputData[[#This Row],[DATE]],"mmm")</f>
        <v>Nov</v>
      </c>
      <c r="P234" s="12">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14">
        <f>VLOOKUP(InputData[[#This Row],[PRODUCT ID]],MasterData[],5,0)</f>
        <v>148</v>
      </c>
      <c r="K235" s="14">
        <f>VLOOKUP(InputData[[#This Row],[PRODUCT ID]],MasterData[],6,0)</f>
        <v>164.28</v>
      </c>
      <c r="L235" s="14">
        <f>InputData[[#This Row],[BUYING PRIZE]]*InputData[[#This Row],[QUANTITY]]</f>
        <v>444</v>
      </c>
      <c r="M235" s="14">
        <f>InputData[[#This Row],[SELLING PRICE]]*InputData[[#This Row],[QUANTITY]]*(1-InputData[[#This Row],[DISCOUNT %]])</f>
        <v>492.84000000000003</v>
      </c>
      <c r="N235" s="12">
        <f>DAY(InputData[[#This Row],[DATE]])</f>
        <v>12</v>
      </c>
      <c r="O235" s="12" t="str">
        <f>TEXT(InputData[[#This Row],[DATE]],"mmm")</f>
        <v>Nov</v>
      </c>
      <c r="P235" s="12">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14">
        <f>VLOOKUP(InputData[[#This Row],[PRODUCT ID]],MasterData[],5,0)</f>
        <v>55</v>
      </c>
      <c r="K236" s="14">
        <f>VLOOKUP(InputData[[#This Row],[PRODUCT ID]],MasterData[],6,0)</f>
        <v>58.3</v>
      </c>
      <c r="L236" s="14">
        <f>InputData[[#This Row],[BUYING PRIZE]]*InputData[[#This Row],[QUANTITY]]</f>
        <v>770</v>
      </c>
      <c r="M236" s="14">
        <f>InputData[[#This Row],[SELLING PRICE]]*InputData[[#This Row],[QUANTITY]]*(1-InputData[[#This Row],[DISCOUNT %]])</f>
        <v>816.19999999999993</v>
      </c>
      <c r="N236" s="12">
        <f>DAY(InputData[[#This Row],[DATE]])</f>
        <v>20</v>
      </c>
      <c r="O236" s="12" t="str">
        <f>TEXT(InputData[[#This Row],[DATE]],"mmm")</f>
        <v>Nov</v>
      </c>
      <c r="P236" s="12">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14">
        <f>VLOOKUP(InputData[[#This Row],[PRODUCT ID]],MasterData[],5,0)</f>
        <v>83</v>
      </c>
      <c r="K237" s="14">
        <f>VLOOKUP(InputData[[#This Row],[PRODUCT ID]],MasterData[],6,0)</f>
        <v>94.62</v>
      </c>
      <c r="L237" s="14">
        <f>InputData[[#This Row],[BUYING PRIZE]]*InputData[[#This Row],[QUANTITY]]</f>
        <v>913</v>
      </c>
      <c r="M237" s="14">
        <f>InputData[[#This Row],[SELLING PRICE]]*InputData[[#This Row],[QUANTITY]]*(1-InputData[[#This Row],[DISCOUNT %]])</f>
        <v>1040.8200000000002</v>
      </c>
      <c r="N237" s="12">
        <f>DAY(InputData[[#This Row],[DATE]])</f>
        <v>20</v>
      </c>
      <c r="O237" s="12" t="str">
        <f>TEXT(InputData[[#This Row],[DATE]],"mmm")</f>
        <v>Nov</v>
      </c>
      <c r="P237" s="12">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14">
        <f>VLOOKUP(InputData[[#This Row],[PRODUCT ID]],MasterData[],5,0)</f>
        <v>112</v>
      </c>
      <c r="K238" s="14">
        <f>VLOOKUP(InputData[[#This Row],[PRODUCT ID]],MasterData[],6,0)</f>
        <v>146.72</v>
      </c>
      <c r="L238" s="14">
        <f>InputData[[#This Row],[BUYING PRIZE]]*InputData[[#This Row],[QUANTITY]]</f>
        <v>112</v>
      </c>
      <c r="M238" s="14">
        <f>InputData[[#This Row],[SELLING PRICE]]*InputData[[#This Row],[QUANTITY]]*(1-InputData[[#This Row],[DISCOUNT %]])</f>
        <v>146.72</v>
      </c>
      <c r="N238" s="12">
        <f>DAY(InputData[[#This Row],[DATE]])</f>
        <v>21</v>
      </c>
      <c r="O238" s="12" t="str">
        <f>TEXT(InputData[[#This Row],[DATE]],"mmm")</f>
        <v>Nov</v>
      </c>
      <c r="P238" s="12">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14">
        <f>VLOOKUP(InputData[[#This Row],[PRODUCT ID]],MasterData[],5,0)</f>
        <v>75</v>
      </c>
      <c r="K239" s="14">
        <f>VLOOKUP(InputData[[#This Row],[PRODUCT ID]],MasterData[],6,0)</f>
        <v>85.5</v>
      </c>
      <c r="L239" s="14">
        <f>InputData[[#This Row],[BUYING PRIZE]]*InputData[[#This Row],[QUANTITY]]</f>
        <v>75</v>
      </c>
      <c r="M239" s="14">
        <f>InputData[[#This Row],[SELLING PRICE]]*InputData[[#This Row],[QUANTITY]]*(1-InputData[[#This Row],[DISCOUNT %]])</f>
        <v>85.5</v>
      </c>
      <c r="N239" s="12">
        <f>DAY(InputData[[#This Row],[DATE]])</f>
        <v>21</v>
      </c>
      <c r="O239" s="12" t="str">
        <f>TEXT(InputData[[#This Row],[DATE]],"mmm")</f>
        <v>Nov</v>
      </c>
      <c r="P239" s="12">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14">
        <f>VLOOKUP(InputData[[#This Row],[PRODUCT ID]],MasterData[],5,0)</f>
        <v>73</v>
      </c>
      <c r="K240" s="14">
        <f>VLOOKUP(InputData[[#This Row],[PRODUCT ID]],MasterData[],6,0)</f>
        <v>94.17</v>
      </c>
      <c r="L240" s="14">
        <f>InputData[[#This Row],[BUYING PRIZE]]*InputData[[#This Row],[QUANTITY]]</f>
        <v>584</v>
      </c>
      <c r="M240" s="14">
        <f>InputData[[#This Row],[SELLING PRICE]]*InputData[[#This Row],[QUANTITY]]*(1-InputData[[#This Row],[DISCOUNT %]])</f>
        <v>753.36</v>
      </c>
      <c r="N240" s="12">
        <f>DAY(InputData[[#This Row],[DATE]])</f>
        <v>27</v>
      </c>
      <c r="O240" s="12" t="str">
        <f>TEXT(InputData[[#This Row],[DATE]],"mmm")</f>
        <v>Nov</v>
      </c>
      <c r="P240" s="12">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14">
        <f>VLOOKUP(InputData[[#This Row],[PRODUCT ID]],MasterData[],5,0)</f>
        <v>90</v>
      </c>
      <c r="K241" s="14">
        <f>VLOOKUP(InputData[[#This Row],[PRODUCT ID]],MasterData[],6,0)</f>
        <v>115.2</v>
      </c>
      <c r="L241" s="14">
        <f>InputData[[#This Row],[BUYING PRIZE]]*InputData[[#This Row],[QUANTITY]]</f>
        <v>180</v>
      </c>
      <c r="M241" s="14">
        <f>InputData[[#This Row],[SELLING PRICE]]*InputData[[#This Row],[QUANTITY]]*(1-InputData[[#This Row],[DISCOUNT %]])</f>
        <v>230.4</v>
      </c>
      <c r="N241" s="12">
        <f>DAY(InputData[[#This Row],[DATE]])</f>
        <v>28</v>
      </c>
      <c r="O241" s="12" t="str">
        <f>TEXT(InputData[[#This Row],[DATE]],"mmm")</f>
        <v>Nov</v>
      </c>
      <c r="P241" s="12">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14">
        <f>VLOOKUP(InputData[[#This Row],[PRODUCT ID]],MasterData[],5,0)</f>
        <v>37</v>
      </c>
      <c r="K242" s="14">
        <f>VLOOKUP(InputData[[#This Row],[PRODUCT ID]],MasterData[],6,0)</f>
        <v>42.55</v>
      </c>
      <c r="L242" s="14">
        <f>InputData[[#This Row],[BUYING PRIZE]]*InputData[[#This Row],[QUANTITY]]</f>
        <v>555</v>
      </c>
      <c r="M242" s="14">
        <f>InputData[[#This Row],[SELLING PRICE]]*InputData[[#This Row],[QUANTITY]]*(1-InputData[[#This Row],[DISCOUNT %]])</f>
        <v>638.25</v>
      </c>
      <c r="N242" s="12">
        <f>DAY(InputData[[#This Row],[DATE]])</f>
        <v>30</v>
      </c>
      <c r="O242" s="12" t="str">
        <f>TEXT(InputData[[#This Row],[DATE]],"mmm")</f>
        <v>Nov</v>
      </c>
      <c r="P242" s="1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14">
        <f>VLOOKUP(InputData[[#This Row],[PRODUCT ID]],MasterData[],5,0)</f>
        <v>13</v>
      </c>
      <c r="K243" s="14">
        <f>VLOOKUP(InputData[[#This Row],[PRODUCT ID]],MasterData[],6,0)</f>
        <v>16.64</v>
      </c>
      <c r="L243" s="14">
        <f>InputData[[#This Row],[BUYING PRIZE]]*InputData[[#This Row],[QUANTITY]]</f>
        <v>130</v>
      </c>
      <c r="M243" s="14">
        <f>InputData[[#This Row],[SELLING PRICE]]*InputData[[#This Row],[QUANTITY]]*(1-InputData[[#This Row],[DISCOUNT %]])</f>
        <v>166.4</v>
      </c>
      <c r="N243" s="12">
        <f>DAY(InputData[[#This Row],[DATE]])</f>
        <v>2</v>
      </c>
      <c r="O243" s="12" t="str">
        <f>TEXT(InputData[[#This Row],[DATE]],"mmm")</f>
        <v>Dec</v>
      </c>
      <c r="P243" s="12">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14">
        <f>VLOOKUP(InputData[[#This Row],[PRODUCT ID]],MasterData[],5,0)</f>
        <v>55</v>
      </c>
      <c r="K244" s="14">
        <f>VLOOKUP(InputData[[#This Row],[PRODUCT ID]],MasterData[],6,0)</f>
        <v>58.3</v>
      </c>
      <c r="L244" s="14">
        <f>InputData[[#This Row],[BUYING PRIZE]]*InputData[[#This Row],[QUANTITY]]</f>
        <v>110</v>
      </c>
      <c r="M244" s="14">
        <f>InputData[[#This Row],[SELLING PRICE]]*InputData[[#This Row],[QUANTITY]]*(1-InputData[[#This Row],[DISCOUNT %]])</f>
        <v>116.6</v>
      </c>
      <c r="N244" s="12">
        <f>DAY(InputData[[#This Row],[DATE]])</f>
        <v>3</v>
      </c>
      <c r="O244" s="12" t="str">
        <f>TEXT(InputData[[#This Row],[DATE]],"mmm")</f>
        <v>Dec</v>
      </c>
      <c r="P244" s="12">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14">
        <f>VLOOKUP(InputData[[#This Row],[PRODUCT ID]],MasterData[],5,0)</f>
        <v>150</v>
      </c>
      <c r="K245" s="14">
        <f>VLOOKUP(InputData[[#This Row],[PRODUCT ID]],MasterData[],6,0)</f>
        <v>210</v>
      </c>
      <c r="L245" s="14">
        <f>InputData[[#This Row],[BUYING PRIZE]]*InputData[[#This Row],[QUANTITY]]</f>
        <v>1200</v>
      </c>
      <c r="M245" s="14">
        <f>InputData[[#This Row],[SELLING PRICE]]*InputData[[#This Row],[QUANTITY]]*(1-InputData[[#This Row],[DISCOUNT %]])</f>
        <v>1680</v>
      </c>
      <c r="N245" s="12">
        <f>DAY(InputData[[#This Row],[DATE]])</f>
        <v>3</v>
      </c>
      <c r="O245" s="12" t="str">
        <f>TEXT(InputData[[#This Row],[DATE]],"mmm")</f>
        <v>Dec</v>
      </c>
      <c r="P245" s="12">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14">
        <f>VLOOKUP(InputData[[#This Row],[PRODUCT ID]],MasterData[],5,0)</f>
        <v>44</v>
      </c>
      <c r="K246" s="14">
        <f>VLOOKUP(InputData[[#This Row],[PRODUCT ID]],MasterData[],6,0)</f>
        <v>48.84</v>
      </c>
      <c r="L246" s="14">
        <f>InputData[[#This Row],[BUYING PRIZE]]*InputData[[#This Row],[QUANTITY]]</f>
        <v>660</v>
      </c>
      <c r="M246" s="14">
        <f>InputData[[#This Row],[SELLING PRICE]]*InputData[[#This Row],[QUANTITY]]*(1-InputData[[#This Row],[DISCOUNT %]])</f>
        <v>732.6</v>
      </c>
      <c r="N246" s="12">
        <f>DAY(InputData[[#This Row],[DATE]])</f>
        <v>5</v>
      </c>
      <c r="O246" s="12" t="str">
        <f>TEXT(InputData[[#This Row],[DATE]],"mmm")</f>
        <v>Dec</v>
      </c>
      <c r="P246" s="12">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14">
        <f>VLOOKUP(InputData[[#This Row],[PRODUCT ID]],MasterData[],5,0)</f>
        <v>148</v>
      </c>
      <c r="K247" s="14">
        <f>VLOOKUP(InputData[[#This Row],[PRODUCT ID]],MasterData[],6,0)</f>
        <v>164.28</v>
      </c>
      <c r="L247" s="14">
        <f>InputData[[#This Row],[BUYING PRIZE]]*InputData[[#This Row],[QUANTITY]]</f>
        <v>148</v>
      </c>
      <c r="M247" s="14">
        <f>InputData[[#This Row],[SELLING PRICE]]*InputData[[#This Row],[QUANTITY]]*(1-InputData[[#This Row],[DISCOUNT %]])</f>
        <v>164.28</v>
      </c>
      <c r="N247" s="12">
        <f>DAY(InputData[[#This Row],[DATE]])</f>
        <v>5</v>
      </c>
      <c r="O247" s="12" t="str">
        <f>TEXT(InputData[[#This Row],[DATE]],"mmm")</f>
        <v>Dec</v>
      </c>
      <c r="P247" s="12">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14">
        <f>VLOOKUP(InputData[[#This Row],[PRODUCT ID]],MasterData[],5,0)</f>
        <v>112</v>
      </c>
      <c r="K248" s="14">
        <f>VLOOKUP(InputData[[#This Row],[PRODUCT ID]],MasterData[],6,0)</f>
        <v>122.08</v>
      </c>
      <c r="L248" s="14">
        <f>InputData[[#This Row],[BUYING PRIZE]]*InputData[[#This Row],[QUANTITY]]</f>
        <v>896</v>
      </c>
      <c r="M248" s="14">
        <f>InputData[[#This Row],[SELLING PRICE]]*InputData[[#This Row],[QUANTITY]]*(1-InputData[[#This Row],[DISCOUNT %]])</f>
        <v>976.64</v>
      </c>
      <c r="N248" s="12">
        <f>DAY(InputData[[#This Row],[DATE]])</f>
        <v>7</v>
      </c>
      <c r="O248" s="12" t="str">
        <f>TEXT(InputData[[#This Row],[DATE]],"mmm")</f>
        <v>Dec</v>
      </c>
      <c r="P248" s="12">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14">
        <f>VLOOKUP(InputData[[#This Row],[PRODUCT ID]],MasterData[],5,0)</f>
        <v>76</v>
      </c>
      <c r="K249" s="14">
        <f>VLOOKUP(InputData[[#This Row],[PRODUCT ID]],MasterData[],6,0)</f>
        <v>82.08</v>
      </c>
      <c r="L249" s="14">
        <f>InputData[[#This Row],[BUYING PRIZE]]*InputData[[#This Row],[QUANTITY]]</f>
        <v>1064</v>
      </c>
      <c r="M249" s="14">
        <f>InputData[[#This Row],[SELLING PRICE]]*InputData[[#This Row],[QUANTITY]]*(1-InputData[[#This Row],[DISCOUNT %]])</f>
        <v>1149.1199999999999</v>
      </c>
      <c r="N249" s="12">
        <f>DAY(InputData[[#This Row],[DATE]])</f>
        <v>8</v>
      </c>
      <c r="O249" s="12" t="str">
        <f>TEXT(InputData[[#This Row],[DATE]],"mmm")</f>
        <v>Dec</v>
      </c>
      <c r="P249" s="12">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14">
        <f>VLOOKUP(InputData[[#This Row],[PRODUCT ID]],MasterData[],5,0)</f>
        <v>120</v>
      </c>
      <c r="K250" s="14">
        <f>VLOOKUP(InputData[[#This Row],[PRODUCT ID]],MasterData[],6,0)</f>
        <v>162</v>
      </c>
      <c r="L250" s="14">
        <f>InputData[[#This Row],[BUYING PRIZE]]*InputData[[#This Row],[QUANTITY]]</f>
        <v>480</v>
      </c>
      <c r="M250" s="14">
        <f>InputData[[#This Row],[SELLING PRICE]]*InputData[[#This Row],[QUANTITY]]*(1-InputData[[#This Row],[DISCOUNT %]])</f>
        <v>648</v>
      </c>
      <c r="N250" s="12">
        <f>DAY(InputData[[#This Row],[DATE]])</f>
        <v>14</v>
      </c>
      <c r="O250" s="12" t="str">
        <f>TEXT(InputData[[#This Row],[DATE]],"mmm")</f>
        <v>Dec</v>
      </c>
      <c r="P250" s="12">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14">
        <f>VLOOKUP(InputData[[#This Row],[PRODUCT ID]],MasterData[],5,0)</f>
        <v>71</v>
      </c>
      <c r="K251" s="14">
        <f>VLOOKUP(InputData[[#This Row],[PRODUCT ID]],MasterData[],6,0)</f>
        <v>80.94</v>
      </c>
      <c r="L251" s="14">
        <f>InputData[[#This Row],[BUYING PRIZE]]*InputData[[#This Row],[QUANTITY]]</f>
        <v>142</v>
      </c>
      <c r="M251" s="14">
        <f>InputData[[#This Row],[SELLING PRICE]]*InputData[[#This Row],[QUANTITY]]*(1-InputData[[#This Row],[DISCOUNT %]])</f>
        <v>161.88</v>
      </c>
      <c r="N251" s="12">
        <f>DAY(InputData[[#This Row],[DATE]])</f>
        <v>18</v>
      </c>
      <c r="O251" s="12" t="str">
        <f>TEXT(InputData[[#This Row],[DATE]],"mmm")</f>
        <v>Dec</v>
      </c>
      <c r="P251" s="12">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14">
        <f>VLOOKUP(InputData[[#This Row],[PRODUCT ID]],MasterData[],5,0)</f>
        <v>121</v>
      </c>
      <c r="K252" s="14">
        <f>VLOOKUP(InputData[[#This Row],[PRODUCT ID]],MasterData[],6,0)</f>
        <v>141.57</v>
      </c>
      <c r="L252" s="14">
        <f>InputData[[#This Row],[BUYING PRIZE]]*InputData[[#This Row],[QUANTITY]]</f>
        <v>968</v>
      </c>
      <c r="M252" s="14">
        <f>InputData[[#This Row],[SELLING PRICE]]*InputData[[#This Row],[QUANTITY]]*(1-InputData[[#This Row],[DISCOUNT %]])</f>
        <v>1132.56</v>
      </c>
      <c r="N252" s="12">
        <f>DAY(InputData[[#This Row],[DATE]])</f>
        <v>18</v>
      </c>
      <c r="O252" s="12" t="str">
        <f>TEXT(InputData[[#This Row],[DATE]],"mmm")</f>
        <v>Dec</v>
      </c>
      <c r="P252" s="1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14">
        <f>VLOOKUP(InputData[[#This Row],[PRODUCT ID]],MasterData[],5,0)</f>
        <v>141</v>
      </c>
      <c r="K253" s="14">
        <f>VLOOKUP(InputData[[#This Row],[PRODUCT ID]],MasterData[],6,0)</f>
        <v>149.46</v>
      </c>
      <c r="L253" s="14">
        <f>InputData[[#This Row],[BUYING PRIZE]]*InputData[[#This Row],[QUANTITY]]</f>
        <v>1692</v>
      </c>
      <c r="M253" s="14">
        <f>InputData[[#This Row],[SELLING PRICE]]*InputData[[#This Row],[QUANTITY]]*(1-InputData[[#This Row],[DISCOUNT %]])</f>
        <v>1793.52</v>
      </c>
      <c r="N253" s="12">
        <f>DAY(InputData[[#This Row],[DATE]])</f>
        <v>19</v>
      </c>
      <c r="O253" s="12" t="str">
        <f>TEXT(InputData[[#This Row],[DATE]],"mmm")</f>
        <v>Dec</v>
      </c>
      <c r="P253" s="12">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14">
        <f>VLOOKUP(InputData[[#This Row],[PRODUCT ID]],MasterData[],5,0)</f>
        <v>47</v>
      </c>
      <c r="K254" s="14">
        <f>VLOOKUP(InputData[[#This Row],[PRODUCT ID]],MasterData[],6,0)</f>
        <v>53.11</v>
      </c>
      <c r="L254" s="14">
        <f>InputData[[#This Row],[BUYING PRIZE]]*InputData[[#This Row],[QUANTITY]]</f>
        <v>141</v>
      </c>
      <c r="M254" s="14">
        <f>InputData[[#This Row],[SELLING PRICE]]*InputData[[#This Row],[QUANTITY]]*(1-InputData[[#This Row],[DISCOUNT %]])</f>
        <v>159.32999999999998</v>
      </c>
      <c r="N254" s="12">
        <f>DAY(InputData[[#This Row],[DATE]])</f>
        <v>19</v>
      </c>
      <c r="O254" s="12" t="str">
        <f>TEXT(InputData[[#This Row],[DATE]],"mmm")</f>
        <v>Dec</v>
      </c>
      <c r="P254" s="12">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14">
        <f>VLOOKUP(InputData[[#This Row],[PRODUCT ID]],MasterData[],5,0)</f>
        <v>44</v>
      </c>
      <c r="K255" s="14">
        <f>VLOOKUP(InputData[[#This Row],[PRODUCT ID]],MasterData[],6,0)</f>
        <v>48.4</v>
      </c>
      <c r="L255" s="14">
        <f>InputData[[#This Row],[BUYING PRIZE]]*InputData[[#This Row],[QUANTITY]]</f>
        <v>440</v>
      </c>
      <c r="M255" s="14">
        <f>InputData[[#This Row],[SELLING PRICE]]*InputData[[#This Row],[QUANTITY]]*(1-InputData[[#This Row],[DISCOUNT %]])</f>
        <v>484</v>
      </c>
      <c r="N255" s="12">
        <f>DAY(InputData[[#This Row],[DATE]])</f>
        <v>19</v>
      </c>
      <c r="O255" s="12" t="str">
        <f>TEXT(InputData[[#This Row],[DATE]],"mmm")</f>
        <v>Dec</v>
      </c>
      <c r="P255" s="12">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14">
        <f>VLOOKUP(InputData[[#This Row],[PRODUCT ID]],MasterData[],5,0)</f>
        <v>73</v>
      </c>
      <c r="K256" s="14">
        <f>VLOOKUP(InputData[[#This Row],[PRODUCT ID]],MasterData[],6,0)</f>
        <v>94.17</v>
      </c>
      <c r="L256" s="14">
        <f>InputData[[#This Row],[BUYING PRIZE]]*InputData[[#This Row],[QUANTITY]]</f>
        <v>1022</v>
      </c>
      <c r="M256" s="14">
        <f>InputData[[#This Row],[SELLING PRICE]]*InputData[[#This Row],[QUANTITY]]*(1-InputData[[#This Row],[DISCOUNT %]])</f>
        <v>1318.38</v>
      </c>
      <c r="N256" s="12">
        <f>DAY(InputData[[#This Row],[DATE]])</f>
        <v>20</v>
      </c>
      <c r="O256" s="12" t="str">
        <f>TEXT(InputData[[#This Row],[DATE]],"mmm")</f>
        <v>Dec</v>
      </c>
      <c r="P256" s="12">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14">
        <f>VLOOKUP(InputData[[#This Row],[PRODUCT ID]],MasterData[],5,0)</f>
        <v>18</v>
      </c>
      <c r="K257" s="14">
        <f>VLOOKUP(InputData[[#This Row],[PRODUCT ID]],MasterData[],6,0)</f>
        <v>24.66</v>
      </c>
      <c r="L257" s="14">
        <f>InputData[[#This Row],[BUYING PRIZE]]*InputData[[#This Row],[QUANTITY]]</f>
        <v>180</v>
      </c>
      <c r="M257" s="14">
        <f>InputData[[#This Row],[SELLING PRICE]]*InputData[[#This Row],[QUANTITY]]*(1-InputData[[#This Row],[DISCOUNT %]])</f>
        <v>246.6</v>
      </c>
      <c r="N257" s="12">
        <f>DAY(InputData[[#This Row],[DATE]])</f>
        <v>21</v>
      </c>
      <c r="O257" s="12" t="str">
        <f>TEXT(InputData[[#This Row],[DATE]],"mmm")</f>
        <v>Dec</v>
      </c>
      <c r="P257" s="12">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14">
        <f>VLOOKUP(InputData[[#This Row],[PRODUCT ID]],MasterData[],5,0)</f>
        <v>120</v>
      </c>
      <c r="K258" s="14">
        <f>VLOOKUP(InputData[[#This Row],[PRODUCT ID]],MasterData[],6,0)</f>
        <v>162</v>
      </c>
      <c r="L258" s="14">
        <f>InputData[[#This Row],[BUYING PRIZE]]*InputData[[#This Row],[QUANTITY]]</f>
        <v>960</v>
      </c>
      <c r="M258" s="14">
        <f>InputData[[#This Row],[SELLING PRICE]]*InputData[[#This Row],[QUANTITY]]*(1-InputData[[#This Row],[DISCOUNT %]])</f>
        <v>1296</v>
      </c>
      <c r="N258" s="12">
        <f>DAY(InputData[[#This Row],[DATE]])</f>
        <v>24</v>
      </c>
      <c r="O258" s="12" t="str">
        <f>TEXT(InputData[[#This Row],[DATE]],"mmm")</f>
        <v>Dec</v>
      </c>
      <c r="P258" s="12">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14">
        <f>VLOOKUP(InputData[[#This Row],[PRODUCT ID]],MasterData[],5,0)</f>
        <v>90</v>
      </c>
      <c r="K259" s="14">
        <f>VLOOKUP(InputData[[#This Row],[PRODUCT ID]],MasterData[],6,0)</f>
        <v>96.3</v>
      </c>
      <c r="L259" s="14">
        <f>InputData[[#This Row],[BUYING PRIZE]]*InputData[[#This Row],[QUANTITY]]</f>
        <v>720</v>
      </c>
      <c r="M259" s="14">
        <f>InputData[[#This Row],[SELLING PRICE]]*InputData[[#This Row],[QUANTITY]]*(1-InputData[[#This Row],[DISCOUNT %]])</f>
        <v>770.4</v>
      </c>
      <c r="N259" s="12">
        <f>DAY(InputData[[#This Row],[DATE]])</f>
        <v>24</v>
      </c>
      <c r="O259" s="12" t="str">
        <f>TEXT(InputData[[#This Row],[DATE]],"mmm")</f>
        <v>Dec</v>
      </c>
      <c r="P259" s="12">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14">
        <f>VLOOKUP(InputData[[#This Row],[PRODUCT ID]],MasterData[],5,0)</f>
        <v>138</v>
      </c>
      <c r="K260" s="14">
        <f>VLOOKUP(InputData[[#This Row],[PRODUCT ID]],MasterData[],6,0)</f>
        <v>173.88</v>
      </c>
      <c r="L260" s="14">
        <f>InputData[[#This Row],[BUYING PRIZE]]*InputData[[#This Row],[QUANTITY]]</f>
        <v>1932</v>
      </c>
      <c r="M260" s="14">
        <f>InputData[[#This Row],[SELLING PRICE]]*InputData[[#This Row],[QUANTITY]]*(1-InputData[[#This Row],[DISCOUNT %]])</f>
        <v>2434.3199999999997</v>
      </c>
      <c r="N260" s="12">
        <f>DAY(InputData[[#This Row],[DATE]])</f>
        <v>26</v>
      </c>
      <c r="O260" s="12" t="str">
        <f>TEXT(InputData[[#This Row],[DATE]],"mmm")</f>
        <v>Dec</v>
      </c>
      <c r="P260" s="12">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14">
        <f>VLOOKUP(InputData[[#This Row],[PRODUCT ID]],MasterData[],5,0)</f>
        <v>47</v>
      </c>
      <c r="K261" s="14">
        <f>VLOOKUP(InputData[[#This Row],[PRODUCT ID]],MasterData[],6,0)</f>
        <v>53.11</v>
      </c>
      <c r="L261" s="14">
        <f>InputData[[#This Row],[BUYING PRIZE]]*InputData[[#This Row],[QUANTITY]]</f>
        <v>658</v>
      </c>
      <c r="M261" s="14">
        <f>InputData[[#This Row],[SELLING PRICE]]*InputData[[#This Row],[QUANTITY]]*(1-InputData[[#This Row],[DISCOUNT %]])</f>
        <v>743.54</v>
      </c>
      <c r="N261" s="12">
        <f>DAY(InputData[[#This Row],[DATE]])</f>
        <v>27</v>
      </c>
      <c r="O261" s="12" t="str">
        <f>TEXT(InputData[[#This Row],[DATE]],"mmm")</f>
        <v>Dec</v>
      </c>
      <c r="P261" s="12">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14">
        <f>VLOOKUP(InputData[[#This Row],[PRODUCT ID]],MasterData[],5,0)</f>
        <v>47</v>
      </c>
      <c r="K262" s="14">
        <f>VLOOKUP(InputData[[#This Row],[PRODUCT ID]],MasterData[],6,0)</f>
        <v>53.11</v>
      </c>
      <c r="L262" s="14">
        <f>InputData[[#This Row],[BUYING PRIZE]]*InputData[[#This Row],[QUANTITY]]</f>
        <v>282</v>
      </c>
      <c r="M262" s="14">
        <f>InputData[[#This Row],[SELLING PRICE]]*InputData[[#This Row],[QUANTITY]]*(1-InputData[[#This Row],[DISCOUNT %]])</f>
        <v>318.65999999999997</v>
      </c>
      <c r="N262" s="12">
        <f>DAY(InputData[[#This Row],[DATE]])</f>
        <v>28</v>
      </c>
      <c r="O262" s="12" t="str">
        <f>TEXT(InputData[[#This Row],[DATE]],"mmm")</f>
        <v>Dec</v>
      </c>
      <c r="P262" s="1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14">
        <f>VLOOKUP(InputData[[#This Row],[PRODUCT ID]],MasterData[],5,0)</f>
        <v>148</v>
      </c>
      <c r="K263" s="14">
        <f>VLOOKUP(InputData[[#This Row],[PRODUCT ID]],MasterData[],6,0)</f>
        <v>164.28</v>
      </c>
      <c r="L263" s="14">
        <f>InputData[[#This Row],[BUYING PRIZE]]*InputData[[#This Row],[QUANTITY]]</f>
        <v>1924</v>
      </c>
      <c r="M263" s="14">
        <f>InputData[[#This Row],[SELLING PRICE]]*InputData[[#This Row],[QUANTITY]]*(1-InputData[[#This Row],[DISCOUNT %]])</f>
        <v>2135.64</v>
      </c>
      <c r="N263" s="12">
        <f>DAY(InputData[[#This Row],[DATE]])</f>
        <v>30</v>
      </c>
      <c r="O263" s="12" t="str">
        <f>TEXT(InputData[[#This Row],[DATE]],"mmm")</f>
        <v>Dec</v>
      </c>
      <c r="P263" s="12">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14">
        <f>VLOOKUP(InputData[[#This Row],[PRODUCT ID]],MasterData[],5,0)</f>
        <v>121</v>
      </c>
      <c r="K264" s="14">
        <f>VLOOKUP(InputData[[#This Row],[PRODUCT ID]],MasterData[],6,0)</f>
        <v>141.57</v>
      </c>
      <c r="L264" s="14">
        <f>InputData[[#This Row],[BUYING PRIZE]]*InputData[[#This Row],[QUANTITY]]</f>
        <v>121</v>
      </c>
      <c r="M264" s="14">
        <f>InputData[[#This Row],[SELLING PRICE]]*InputData[[#This Row],[QUANTITY]]*(1-InputData[[#This Row],[DISCOUNT %]])</f>
        <v>141.57</v>
      </c>
      <c r="N264" s="12">
        <f>DAY(InputData[[#This Row],[DATE]])</f>
        <v>1</v>
      </c>
      <c r="O264" s="12" t="str">
        <f>TEXT(InputData[[#This Row],[DATE]],"mmm")</f>
        <v>Jan</v>
      </c>
      <c r="P264" s="12">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14">
        <f>VLOOKUP(InputData[[#This Row],[PRODUCT ID]],MasterData[],5,0)</f>
        <v>148</v>
      </c>
      <c r="K265" s="14">
        <f>VLOOKUP(InputData[[#This Row],[PRODUCT ID]],MasterData[],6,0)</f>
        <v>164.28</v>
      </c>
      <c r="L265" s="14">
        <f>InputData[[#This Row],[BUYING PRIZE]]*InputData[[#This Row],[QUANTITY]]</f>
        <v>1036</v>
      </c>
      <c r="M265" s="14">
        <f>InputData[[#This Row],[SELLING PRICE]]*InputData[[#This Row],[QUANTITY]]*(1-InputData[[#This Row],[DISCOUNT %]])</f>
        <v>1149.96</v>
      </c>
      <c r="N265" s="12">
        <f>DAY(InputData[[#This Row],[DATE]])</f>
        <v>2</v>
      </c>
      <c r="O265" s="12" t="str">
        <f>TEXT(InputData[[#This Row],[DATE]],"mmm")</f>
        <v>Jan</v>
      </c>
      <c r="P265" s="12">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14">
        <f>VLOOKUP(InputData[[#This Row],[PRODUCT ID]],MasterData[],5,0)</f>
        <v>12</v>
      </c>
      <c r="K266" s="14">
        <f>VLOOKUP(InputData[[#This Row],[PRODUCT ID]],MasterData[],6,0)</f>
        <v>15.719999999999999</v>
      </c>
      <c r="L266" s="14">
        <f>InputData[[#This Row],[BUYING PRIZE]]*InputData[[#This Row],[QUANTITY]]</f>
        <v>24</v>
      </c>
      <c r="M266" s="14">
        <f>InputData[[#This Row],[SELLING PRICE]]*InputData[[#This Row],[QUANTITY]]*(1-InputData[[#This Row],[DISCOUNT %]])</f>
        <v>31.439999999999998</v>
      </c>
      <c r="N266" s="12">
        <f>DAY(InputData[[#This Row],[DATE]])</f>
        <v>2</v>
      </c>
      <c r="O266" s="12" t="str">
        <f>TEXT(InputData[[#This Row],[DATE]],"mmm")</f>
        <v>Jan</v>
      </c>
      <c r="P266" s="12">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14">
        <f>VLOOKUP(InputData[[#This Row],[PRODUCT ID]],MasterData[],5,0)</f>
        <v>95</v>
      </c>
      <c r="K267" s="14">
        <f>VLOOKUP(InputData[[#This Row],[PRODUCT ID]],MasterData[],6,0)</f>
        <v>119.7</v>
      </c>
      <c r="L267" s="14">
        <f>InputData[[#This Row],[BUYING PRIZE]]*InputData[[#This Row],[QUANTITY]]</f>
        <v>95</v>
      </c>
      <c r="M267" s="14">
        <f>InputData[[#This Row],[SELLING PRICE]]*InputData[[#This Row],[QUANTITY]]*(1-InputData[[#This Row],[DISCOUNT %]])</f>
        <v>119.7</v>
      </c>
      <c r="N267" s="12">
        <f>DAY(InputData[[#This Row],[DATE]])</f>
        <v>2</v>
      </c>
      <c r="O267" s="12" t="str">
        <f>TEXT(InputData[[#This Row],[DATE]],"mmm")</f>
        <v>Jan</v>
      </c>
      <c r="P267" s="12">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14">
        <f>VLOOKUP(InputData[[#This Row],[PRODUCT ID]],MasterData[],5,0)</f>
        <v>67</v>
      </c>
      <c r="K268" s="14">
        <f>VLOOKUP(InputData[[#This Row],[PRODUCT ID]],MasterData[],6,0)</f>
        <v>83.08</v>
      </c>
      <c r="L268" s="14">
        <f>InputData[[#This Row],[BUYING PRIZE]]*InputData[[#This Row],[QUANTITY]]</f>
        <v>603</v>
      </c>
      <c r="M268" s="14">
        <f>InputData[[#This Row],[SELLING PRICE]]*InputData[[#This Row],[QUANTITY]]*(1-InputData[[#This Row],[DISCOUNT %]])</f>
        <v>747.72</v>
      </c>
      <c r="N268" s="12">
        <f>DAY(InputData[[#This Row],[DATE]])</f>
        <v>3</v>
      </c>
      <c r="O268" s="12" t="str">
        <f>TEXT(InputData[[#This Row],[DATE]],"mmm")</f>
        <v>Jan</v>
      </c>
      <c r="P268" s="12">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14">
        <f>VLOOKUP(InputData[[#This Row],[PRODUCT ID]],MasterData[],5,0)</f>
        <v>73</v>
      </c>
      <c r="K269" s="14">
        <f>VLOOKUP(InputData[[#This Row],[PRODUCT ID]],MasterData[],6,0)</f>
        <v>94.17</v>
      </c>
      <c r="L269" s="14">
        <f>InputData[[#This Row],[BUYING PRIZE]]*InputData[[#This Row],[QUANTITY]]</f>
        <v>584</v>
      </c>
      <c r="M269" s="14">
        <f>InputData[[#This Row],[SELLING PRICE]]*InputData[[#This Row],[QUANTITY]]*(1-InputData[[#This Row],[DISCOUNT %]])</f>
        <v>753.36</v>
      </c>
      <c r="N269" s="12">
        <f>DAY(InputData[[#This Row],[DATE]])</f>
        <v>4</v>
      </c>
      <c r="O269" s="12" t="str">
        <f>TEXT(InputData[[#This Row],[DATE]],"mmm")</f>
        <v>Jan</v>
      </c>
      <c r="P269" s="12">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14">
        <f>VLOOKUP(InputData[[#This Row],[PRODUCT ID]],MasterData[],5,0)</f>
        <v>47</v>
      </c>
      <c r="K270" s="14">
        <f>VLOOKUP(InputData[[#This Row],[PRODUCT ID]],MasterData[],6,0)</f>
        <v>53.11</v>
      </c>
      <c r="L270" s="14">
        <f>InputData[[#This Row],[BUYING PRIZE]]*InputData[[#This Row],[QUANTITY]]</f>
        <v>47</v>
      </c>
      <c r="M270" s="14">
        <f>InputData[[#This Row],[SELLING PRICE]]*InputData[[#This Row],[QUANTITY]]*(1-InputData[[#This Row],[DISCOUNT %]])</f>
        <v>53.11</v>
      </c>
      <c r="N270" s="12">
        <f>DAY(InputData[[#This Row],[DATE]])</f>
        <v>4</v>
      </c>
      <c r="O270" s="12" t="str">
        <f>TEXT(InputData[[#This Row],[DATE]],"mmm")</f>
        <v>Jan</v>
      </c>
      <c r="P270" s="12">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14">
        <f>VLOOKUP(InputData[[#This Row],[PRODUCT ID]],MasterData[],5,0)</f>
        <v>89</v>
      </c>
      <c r="K271" s="14">
        <f>VLOOKUP(InputData[[#This Row],[PRODUCT ID]],MasterData[],6,0)</f>
        <v>117.48</v>
      </c>
      <c r="L271" s="14">
        <f>InputData[[#This Row],[BUYING PRIZE]]*InputData[[#This Row],[QUANTITY]]</f>
        <v>1068</v>
      </c>
      <c r="M271" s="14">
        <f>InputData[[#This Row],[SELLING PRICE]]*InputData[[#This Row],[QUANTITY]]*(1-InputData[[#This Row],[DISCOUNT %]])</f>
        <v>1409.76</v>
      </c>
      <c r="N271" s="12">
        <f>DAY(InputData[[#This Row],[DATE]])</f>
        <v>9</v>
      </c>
      <c r="O271" s="12" t="str">
        <f>TEXT(InputData[[#This Row],[DATE]],"mmm")</f>
        <v>Jan</v>
      </c>
      <c r="P271" s="12">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14">
        <f>VLOOKUP(InputData[[#This Row],[PRODUCT ID]],MasterData[],5,0)</f>
        <v>55</v>
      </c>
      <c r="K272" s="14">
        <f>VLOOKUP(InputData[[#This Row],[PRODUCT ID]],MasterData[],6,0)</f>
        <v>58.3</v>
      </c>
      <c r="L272" s="14">
        <f>InputData[[#This Row],[BUYING PRIZE]]*InputData[[#This Row],[QUANTITY]]</f>
        <v>770</v>
      </c>
      <c r="M272" s="14">
        <f>InputData[[#This Row],[SELLING PRICE]]*InputData[[#This Row],[QUANTITY]]*(1-InputData[[#This Row],[DISCOUNT %]])</f>
        <v>816.19999999999993</v>
      </c>
      <c r="N272" s="12">
        <f>DAY(InputData[[#This Row],[DATE]])</f>
        <v>10</v>
      </c>
      <c r="O272" s="12" t="str">
        <f>TEXT(InputData[[#This Row],[DATE]],"mmm")</f>
        <v>Jan</v>
      </c>
      <c r="P272" s="1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14">
        <f>VLOOKUP(InputData[[#This Row],[PRODUCT ID]],MasterData[],5,0)</f>
        <v>89</v>
      </c>
      <c r="K273" s="14">
        <f>VLOOKUP(InputData[[#This Row],[PRODUCT ID]],MasterData[],6,0)</f>
        <v>117.48</v>
      </c>
      <c r="L273" s="14">
        <f>InputData[[#This Row],[BUYING PRIZE]]*InputData[[#This Row],[QUANTITY]]</f>
        <v>178</v>
      </c>
      <c r="M273" s="14">
        <f>InputData[[#This Row],[SELLING PRICE]]*InputData[[#This Row],[QUANTITY]]*(1-InputData[[#This Row],[DISCOUNT %]])</f>
        <v>234.96</v>
      </c>
      <c r="N273" s="12">
        <f>DAY(InputData[[#This Row],[DATE]])</f>
        <v>11</v>
      </c>
      <c r="O273" s="12" t="str">
        <f>TEXT(InputData[[#This Row],[DATE]],"mmm")</f>
        <v>Jan</v>
      </c>
      <c r="P273" s="12">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14">
        <f>VLOOKUP(InputData[[#This Row],[PRODUCT ID]],MasterData[],5,0)</f>
        <v>150</v>
      </c>
      <c r="K274" s="14">
        <f>VLOOKUP(InputData[[#This Row],[PRODUCT ID]],MasterData[],6,0)</f>
        <v>210</v>
      </c>
      <c r="L274" s="14">
        <f>InputData[[#This Row],[BUYING PRIZE]]*InputData[[#This Row],[QUANTITY]]</f>
        <v>900</v>
      </c>
      <c r="M274" s="14">
        <f>InputData[[#This Row],[SELLING PRICE]]*InputData[[#This Row],[QUANTITY]]*(1-InputData[[#This Row],[DISCOUNT %]])</f>
        <v>1260</v>
      </c>
      <c r="N274" s="12">
        <f>DAY(InputData[[#This Row],[DATE]])</f>
        <v>13</v>
      </c>
      <c r="O274" s="12" t="str">
        <f>TEXT(InputData[[#This Row],[DATE]],"mmm")</f>
        <v>Jan</v>
      </c>
      <c r="P274" s="12">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14">
        <f>VLOOKUP(InputData[[#This Row],[PRODUCT ID]],MasterData[],5,0)</f>
        <v>44</v>
      </c>
      <c r="K275" s="14">
        <f>VLOOKUP(InputData[[#This Row],[PRODUCT ID]],MasterData[],6,0)</f>
        <v>48.4</v>
      </c>
      <c r="L275" s="14">
        <f>InputData[[#This Row],[BUYING PRIZE]]*InputData[[#This Row],[QUANTITY]]</f>
        <v>616</v>
      </c>
      <c r="M275" s="14">
        <f>InputData[[#This Row],[SELLING PRICE]]*InputData[[#This Row],[QUANTITY]]*(1-InputData[[#This Row],[DISCOUNT %]])</f>
        <v>677.6</v>
      </c>
      <c r="N275" s="12">
        <f>DAY(InputData[[#This Row],[DATE]])</f>
        <v>14</v>
      </c>
      <c r="O275" s="12" t="str">
        <f>TEXT(InputData[[#This Row],[DATE]],"mmm")</f>
        <v>Jan</v>
      </c>
      <c r="P275" s="12">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14">
        <f>VLOOKUP(InputData[[#This Row],[PRODUCT ID]],MasterData[],5,0)</f>
        <v>121</v>
      </c>
      <c r="K276" s="14">
        <f>VLOOKUP(InputData[[#This Row],[PRODUCT ID]],MasterData[],6,0)</f>
        <v>141.57</v>
      </c>
      <c r="L276" s="14">
        <f>InputData[[#This Row],[BUYING PRIZE]]*InputData[[#This Row],[QUANTITY]]</f>
        <v>1210</v>
      </c>
      <c r="M276" s="14">
        <f>InputData[[#This Row],[SELLING PRICE]]*InputData[[#This Row],[QUANTITY]]*(1-InputData[[#This Row],[DISCOUNT %]])</f>
        <v>1415.6999999999998</v>
      </c>
      <c r="N276" s="12">
        <f>DAY(InputData[[#This Row],[DATE]])</f>
        <v>15</v>
      </c>
      <c r="O276" s="12" t="str">
        <f>TEXT(InputData[[#This Row],[DATE]],"mmm")</f>
        <v>Jan</v>
      </c>
      <c r="P276" s="12">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14">
        <f>VLOOKUP(InputData[[#This Row],[PRODUCT ID]],MasterData[],5,0)</f>
        <v>112</v>
      </c>
      <c r="K277" s="14">
        <f>VLOOKUP(InputData[[#This Row],[PRODUCT ID]],MasterData[],6,0)</f>
        <v>146.72</v>
      </c>
      <c r="L277" s="14">
        <f>InputData[[#This Row],[BUYING PRIZE]]*InputData[[#This Row],[QUANTITY]]</f>
        <v>1232</v>
      </c>
      <c r="M277" s="14">
        <f>InputData[[#This Row],[SELLING PRICE]]*InputData[[#This Row],[QUANTITY]]*(1-InputData[[#This Row],[DISCOUNT %]])</f>
        <v>1613.92</v>
      </c>
      <c r="N277" s="12">
        <f>DAY(InputData[[#This Row],[DATE]])</f>
        <v>16</v>
      </c>
      <c r="O277" s="12" t="str">
        <f>TEXT(InputData[[#This Row],[DATE]],"mmm")</f>
        <v>Jan</v>
      </c>
      <c r="P277" s="12">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14">
        <f>VLOOKUP(InputData[[#This Row],[PRODUCT ID]],MasterData[],5,0)</f>
        <v>90</v>
      </c>
      <c r="K278" s="14">
        <f>VLOOKUP(InputData[[#This Row],[PRODUCT ID]],MasterData[],6,0)</f>
        <v>115.2</v>
      </c>
      <c r="L278" s="14">
        <f>InputData[[#This Row],[BUYING PRIZE]]*InputData[[#This Row],[QUANTITY]]</f>
        <v>360</v>
      </c>
      <c r="M278" s="14">
        <f>InputData[[#This Row],[SELLING PRICE]]*InputData[[#This Row],[QUANTITY]]*(1-InputData[[#This Row],[DISCOUNT %]])</f>
        <v>460.8</v>
      </c>
      <c r="N278" s="12">
        <f>DAY(InputData[[#This Row],[DATE]])</f>
        <v>17</v>
      </c>
      <c r="O278" s="12" t="str">
        <f>TEXT(InputData[[#This Row],[DATE]],"mmm")</f>
        <v>Jan</v>
      </c>
      <c r="P278" s="12">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14">
        <f>VLOOKUP(InputData[[#This Row],[PRODUCT ID]],MasterData[],5,0)</f>
        <v>83</v>
      </c>
      <c r="K279" s="14">
        <f>VLOOKUP(InputData[[#This Row],[PRODUCT ID]],MasterData[],6,0)</f>
        <v>94.62</v>
      </c>
      <c r="L279" s="14">
        <f>InputData[[#This Row],[BUYING PRIZE]]*InputData[[#This Row],[QUANTITY]]</f>
        <v>747</v>
      </c>
      <c r="M279" s="14">
        <f>InputData[[#This Row],[SELLING PRICE]]*InputData[[#This Row],[QUANTITY]]*(1-InputData[[#This Row],[DISCOUNT %]])</f>
        <v>851.58</v>
      </c>
      <c r="N279" s="12">
        <f>DAY(InputData[[#This Row],[DATE]])</f>
        <v>18</v>
      </c>
      <c r="O279" s="12" t="str">
        <f>TEXT(InputData[[#This Row],[DATE]],"mmm")</f>
        <v>Jan</v>
      </c>
      <c r="P279" s="12">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14">
        <f>VLOOKUP(InputData[[#This Row],[PRODUCT ID]],MasterData[],5,0)</f>
        <v>126</v>
      </c>
      <c r="K280" s="14">
        <f>VLOOKUP(InputData[[#This Row],[PRODUCT ID]],MasterData[],6,0)</f>
        <v>162.54</v>
      </c>
      <c r="L280" s="14">
        <f>InputData[[#This Row],[BUYING PRIZE]]*InputData[[#This Row],[QUANTITY]]</f>
        <v>252</v>
      </c>
      <c r="M280" s="14">
        <f>InputData[[#This Row],[SELLING PRICE]]*InputData[[#This Row],[QUANTITY]]*(1-InputData[[#This Row],[DISCOUNT %]])</f>
        <v>325.08</v>
      </c>
      <c r="N280" s="12">
        <f>DAY(InputData[[#This Row],[DATE]])</f>
        <v>20</v>
      </c>
      <c r="O280" s="12" t="str">
        <f>TEXT(InputData[[#This Row],[DATE]],"mmm")</f>
        <v>Jan</v>
      </c>
      <c r="P280" s="12">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14">
        <f>VLOOKUP(InputData[[#This Row],[PRODUCT ID]],MasterData[],5,0)</f>
        <v>112</v>
      </c>
      <c r="K281" s="14">
        <f>VLOOKUP(InputData[[#This Row],[PRODUCT ID]],MasterData[],6,0)</f>
        <v>146.72</v>
      </c>
      <c r="L281" s="14">
        <f>InputData[[#This Row],[BUYING PRIZE]]*InputData[[#This Row],[QUANTITY]]</f>
        <v>784</v>
      </c>
      <c r="M281" s="14">
        <f>InputData[[#This Row],[SELLING PRICE]]*InputData[[#This Row],[QUANTITY]]*(1-InputData[[#This Row],[DISCOUNT %]])</f>
        <v>1027.04</v>
      </c>
      <c r="N281" s="12">
        <f>DAY(InputData[[#This Row],[DATE]])</f>
        <v>20</v>
      </c>
      <c r="O281" s="12" t="str">
        <f>TEXT(InputData[[#This Row],[DATE]],"mmm")</f>
        <v>Jan</v>
      </c>
      <c r="P281" s="12">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14">
        <f>VLOOKUP(InputData[[#This Row],[PRODUCT ID]],MasterData[],5,0)</f>
        <v>98</v>
      </c>
      <c r="K282" s="14">
        <f>VLOOKUP(InputData[[#This Row],[PRODUCT ID]],MasterData[],6,0)</f>
        <v>103.88</v>
      </c>
      <c r="L282" s="14">
        <f>InputData[[#This Row],[BUYING PRIZE]]*InputData[[#This Row],[QUANTITY]]</f>
        <v>588</v>
      </c>
      <c r="M282" s="14">
        <f>InputData[[#This Row],[SELLING PRICE]]*InputData[[#This Row],[QUANTITY]]*(1-InputData[[#This Row],[DISCOUNT %]])</f>
        <v>623.28</v>
      </c>
      <c r="N282" s="12">
        <f>DAY(InputData[[#This Row],[DATE]])</f>
        <v>22</v>
      </c>
      <c r="O282" s="12" t="str">
        <f>TEXT(InputData[[#This Row],[DATE]],"mmm")</f>
        <v>Jan</v>
      </c>
      <c r="P282" s="1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14">
        <f>VLOOKUP(InputData[[#This Row],[PRODUCT ID]],MasterData[],5,0)</f>
        <v>105</v>
      </c>
      <c r="K283" s="14">
        <f>VLOOKUP(InputData[[#This Row],[PRODUCT ID]],MasterData[],6,0)</f>
        <v>142.80000000000001</v>
      </c>
      <c r="L283" s="14">
        <f>InputData[[#This Row],[BUYING PRIZE]]*InputData[[#This Row],[QUANTITY]]</f>
        <v>525</v>
      </c>
      <c r="M283" s="14">
        <f>InputData[[#This Row],[SELLING PRICE]]*InputData[[#This Row],[QUANTITY]]*(1-InputData[[#This Row],[DISCOUNT %]])</f>
        <v>714</v>
      </c>
      <c r="N283" s="12">
        <f>DAY(InputData[[#This Row],[DATE]])</f>
        <v>23</v>
      </c>
      <c r="O283" s="12" t="str">
        <f>TEXT(InputData[[#This Row],[DATE]],"mmm")</f>
        <v>Jan</v>
      </c>
      <c r="P283" s="12">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14">
        <f>VLOOKUP(InputData[[#This Row],[PRODUCT ID]],MasterData[],5,0)</f>
        <v>120</v>
      </c>
      <c r="K284" s="14">
        <f>VLOOKUP(InputData[[#This Row],[PRODUCT ID]],MasterData[],6,0)</f>
        <v>162</v>
      </c>
      <c r="L284" s="14">
        <f>InputData[[#This Row],[BUYING PRIZE]]*InputData[[#This Row],[QUANTITY]]</f>
        <v>960</v>
      </c>
      <c r="M284" s="14">
        <f>InputData[[#This Row],[SELLING PRICE]]*InputData[[#This Row],[QUANTITY]]*(1-InputData[[#This Row],[DISCOUNT %]])</f>
        <v>1296</v>
      </c>
      <c r="N284" s="12">
        <f>DAY(InputData[[#This Row],[DATE]])</f>
        <v>23</v>
      </c>
      <c r="O284" s="12" t="str">
        <f>TEXT(InputData[[#This Row],[DATE]],"mmm")</f>
        <v>Jan</v>
      </c>
      <c r="P284" s="12">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14">
        <f>VLOOKUP(InputData[[#This Row],[PRODUCT ID]],MasterData[],5,0)</f>
        <v>148</v>
      </c>
      <c r="K285" s="14">
        <f>VLOOKUP(InputData[[#This Row],[PRODUCT ID]],MasterData[],6,0)</f>
        <v>201.28</v>
      </c>
      <c r="L285" s="14">
        <f>InputData[[#This Row],[BUYING PRIZE]]*InputData[[#This Row],[QUANTITY]]</f>
        <v>2220</v>
      </c>
      <c r="M285" s="14">
        <f>InputData[[#This Row],[SELLING PRICE]]*InputData[[#This Row],[QUANTITY]]*(1-InputData[[#This Row],[DISCOUNT %]])</f>
        <v>3019.2</v>
      </c>
      <c r="N285" s="12">
        <f>DAY(InputData[[#This Row],[DATE]])</f>
        <v>24</v>
      </c>
      <c r="O285" s="12" t="str">
        <f>TEXT(InputData[[#This Row],[DATE]],"mmm")</f>
        <v>Jan</v>
      </c>
      <c r="P285" s="12">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14">
        <f>VLOOKUP(InputData[[#This Row],[PRODUCT ID]],MasterData[],5,0)</f>
        <v>134</v>
      </c>
      <c r="K286" s="14">
        <f>VLOOKUP(InputData[[#This Row],[PRODUCT ID]],MasterData[],6,0)</f>
        <v>156.78</v>
      </c>
      <c r="L286" s="14">
        <f>InputData[[#This Row],[BUYING PRIZE]]*InputData[[#This Row],[QUANTITY]]</f>
        <v>1876</v>
      </c>
      <c r="M286" s="14">
        <f>InputData[[#This Row],[SELLING PRICE]]*InputData[[#This Row],[QUANTITY]]*(1-InputData[[#This Row],[DISCOUNT %]])</f>
        <v>2194.92</v>
      </c>
      <c r="N286" s="12">
        <f>DAY(InputData[[#This Row],[DATE]])</f>
        <v>25</v>
      </c>
      <c r="O286" s="12" t="str">
        <f>TEXT(InputData[[#This Row],[DATE]],"mmm")</f>
        <v>Jan</v>
      </c>
      <c r="P286" s="12">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14">
        <f>VLOOKUP(InputData[[#This Row],[PRODUCT ID]],MasterData[],5,0)</f>
        <v>13</v>
      </c>
      <c r="K287" s="14">
        <f>VLOOKUP(InputData[[#This Row],[PRODUCT ID]],MasterData[],6,0)</f>
        <v>16.64</v>
      </c>
      <c r="L287" s="14">
        <f>InputData[[#This Row],[BUYING PRIZE]]*InputData[[#This Row],[QUANTITY]]</f>
        <v>143</v>
      </c>
      <c r="M287" s="14">
        <f>InputData[[#This Row],[SELLING PRICE]]*InputData[[#This Row],[QUANTITY]]*(1-InputData[[#This Row],[DISCOUNT %]])</f>
        <v>183.04000000000002</v>
      </c>
      <c r="N287" s="12">
        <f>DAY(InputData[[#This Row],[DATE]])</f>
        <v>28</v>
      </c>
      <c r="O287" s="12" t="str">
        <f>TEXT(InputData[[#This Row],[DATE]],"mmm")</f>
        <v>Jan</v>
      </c>
      <c r="P287" s="12">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14">
        <f>VLOOKUP(InputData[[#This Row],[PRODUCT ID]],MasterData[],5,0)</f>
        <v>141</v>
      </c>
      <c r="K288" s="14">
        <f>VLOOKUP(InputData[[#This Row],[PRODUCT ID]],MasterData[],6,0)</f>
        <v>149.46</v>
      </c>
      <c r="L288" s="14">
        <f>InputData[[#This Row],[BUYING PRIZE]]*InputData[[#This Row],[QUANTITY]]</f>
        <v>846</v>
      </c>
      <c r="M288" s="14">
        <f>InputData[[#This Row],[SELLING PRICE]]*InputData[[#This Row],[QUANTITY]]*(1-InputData[[#This Row],[DISCOUNT %]])</f>
        <v>896.76</v>
      </c>
      <c r="N288" s="12">
        <f>DAY(InputData[[#This Row],[DATE]])</f>
        <v>31</v>
      </c>
      <c r="O288" s="12" t="str">
        <f>TEXT(InputData[[#This Row],[DATE]],"mmm")</f>
        <v>Jan</v>
      </c>
      <c r="P288" s="12">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14">
        <f>VLOOKUP(InputData[[#This Row],[PRODUCT ID]],MasterData[],5,0)</f>
        <v>138</v>
      </c>
      <c r="K289" s="14">
        <f>VLOOKUP(InputData[[#This Row],[PRODUCT ID]],MasterData[],6,0)</f>
        <v>173.88</v>
      </c>
      <c r="L289" s="14">
        <f>InputData[[#This Row],[BUYING PRIZE]]*InputData[[#This Row],[QUANTITY]]</f>
        <v>1242</v>
      </c>
      <c r="M289" s="14">
        <f>InputData[[#This Row],[SELLING PRICE]]*InputData[[#This Row],[QUANTITY]]*(1-InputData[[#This Row],[DISCOUNT %]])</f>
        <v>1564.92</v>
      </c>
      <c r="N289" s="12">
        <f>DAY(InputData[[#This Row],[DATE]])</f>
        <v>31</v>
      </c>
      <c r="O289" s="12" t="str">
        <f>TEXT(InputData[[#This Row],[DATE]],"mmm")</f>
        <v>Jan</v>
      </c>
      <c r="P289" s="12">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14">
        <f>VLOOKUP(InputData[[#This Row],[PRODUCT ID]],MasterData[],5,0)</f>
        <v>133</v>
      </c>
      <c r="K290" s="14">
        <f>VLOOKUP(InputData[[#This Row],[PRODUCT ID]],MasterData[],6,0)</f>
        <v>155.61000000000001</v>
      </c>
      <c r="L290" s="14">
        <f>InputData[[#This Row],[BUYING PRIZE]]*InputData[[#This Row],[QUANTITY]]</f>
        <v>1197</v>
      </c>
      <c r="M290" s="14">
        <f>InputData[[#This Row],[SELLING PRICE]]*InputData[[#This Row],[QUANTITY]]*(1-InputData[[#This Row],[DISCOUNT %]])</f>
        <v>1400.4900000000002</v>
      </c>
      <c r="N290" s="12">
        <f>DAY(InputData[[#This Row],[DATE]])</f>
        <v>1</v>
      </c>
      <c r="O290" s="12" t="str">
        <f>TEXT(InputData[[#This Row],[DATE]],"mmm")</f>
        <v>Feb</v>
      </c>
      <c r="P290" s="12">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14">
        <f>VLOOKUP(InputData[[#This Row],[PRODUCT ID]],MasterData[],5,0)</f>
        <v>112</v>
      </c>
      <c r="K291" s="14">
        <f>VLOOKUP(InputData[[#This Row],[PRODUCT ID]],MasterData[],6,0)</f>
        <v>146.72</v>
      </c>
      <c r="L291" s="14">
        <f>InputData[[#This Row],[BUYING PRIZE]]*InputData[[#This Row],[QUANTITY]]</f>
        <v>896</v>
      </c>
      <c r="M291" s="14">
        <f>InputData[[#This Row],[SELLING PRICE]]*InputData[[#This Row],[QUANTITY]]*(1-InputData[[#This Row],[DISCOUNT %]])</f>
        <v>1173.76</v>
      </c>
      <c r="N291" s="12">
        <f>DAY(InputData[[#This Row],[DATE]])</f>
        <v>3</v>
      </c>
      <c r="O291" s="12" t="str">
        <f>TEXT(InputData[[#This Row],[DATE]],"mmm")</f>
        <v>Feb</v>
      </c>
      <c r="P291" s="12">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14">
        <f>VLOOKUP(InputData[[#This Row],[PRODUCT ID]],MasterData[],5,0)</f>
        <v>37</v>
      </c>
      <c r="K292" s="14">
        <f>VLOOKUP(InputData[[#This Row],[PRODUCT ID]],MasterData[],6,0)</f>
        <v>49.21</v>
      </c>
      <c r="L292" s="14">
        <f>InputData[[#This Row],[BUYING PRIZE]]*InputData[[#This Row],[QUANTITY]]</f>
        <v>222</v>
      </c>
      <c r="M292" s="14">
        <f>InputData[[#This Row],[SELLING PRICE]]*InputData[[#This Row],[QUANTITY]]*(1-InputData[[#This Row],[DISCOUNT %]])</f>
        <v>295.26</v>
      </c>
      <c r="N292" s="12">
        <f>DAY(InputData[[#This Row],[DATE]])</f>
        <v>5</v>
      </c>
      <c r="O292" s="12" t="str">
        <f>TEXT(InputData[[#This Row],[DATE]],"mmm")</f>
        <v>Feb</v>
      </c>
      <c r="P292" s="1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14">
        <f>VLOOKUP(InputData[[#This Row],[PRODUCT ID]],MasterData[],5,0)</f>
        <v>105</v>
      </c>
      <c r="K293" s="14">
        <f>VLOOKUP(InputData[[#This Row],[PRODUCT ID]],MasterData[],6,0)</f>
        <v>142.80000000000001</v>
      </c>
      <c r="L293" s="14">
        <f>InputData[[#This Row],[BUYING PRIZE]]*InputData[[#This Row],[QUANTITY]]</f>
        <v>630</v>
      </c>
      <c r="M293" s="14">
        <f>InputData[[#This Row],[SELLING PRICE]]*InputData[[#This Row],[QUANTITY]]*(1-InputData[[#This Row],[DISCOUNT %]])</f>
        <v>856.80000000000007</v>
      </c>
      <c r="N293" s="12">
        <f>DAY(InputData[[#This Row],[DATE]])</f>
        <v>6</v>
      </c>
      <c r="O293" s="12" t="str">
        <f>TEXT(InputData[[#This Row],[DATE]],"mmm")</f>
        <v>Feb</v>
      </c>
      <c r="P293" s="12">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14">
        <f>VLOOKUP(InputData[[#This Row],[PRODUCT ID]],MasterData[],5,0)</f>
        <v>133</v>
      </c>
      <c r="K294" s="14">
        <f>VLOOKUP(InputData[[#This Row],[PRODUCT ID]],MasterData[],6,0)</f>
        <v>155.61000000000001</v>
      </c>
      <c r="L294" s="14">
        <f>InputData[[#This Row],[BUYING PRIZE]]*InputData[[#This Row],[QUANTITY]]</f>
        <v>1463</v>
      </c>
      <c r="M294" s="14">
        <f>InputData[[#This Row],[SELLING PRICE]]*InputData[[#This Row],[QUANTITY]]*(1-InputData[[#This Row],[DISCOUNT %]])</f>
        <v>1711.71</v>
      </c>
      <c r="N294" s="12">
        <f>DAY(InputData[[#This Row],[DATE]])</f>
        <v>8</v>
      </c>
      <c r="O294" s="12" t="str">
        <f>TEXT(InputData[[#This Row],[DATE]],"mmm")</f>
        <v>Feb</v>
      </c>
      <c r="P294" s="12">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14">
        <f>VLOOKUP(InputData[[#This Row],[PRODUCT ID]],MasterData[],5,0)</f>
        <v>44</v>
      </c>
      <c r="K295" s="14">
        <f>VLOOKUP(InputData[[#This Row],[PRODUCT ID]],MasterData[],6,0)</f>
        <v>48.84</v>
      </c>
      <c r="L295" s="14">
        <f>InputData[[#This Row],[BUYING PRIZE]]*InputData[[#This Row],[QUANTITY]]</f>
        <v>132</v>
      </c>
      <c r="M295" s="14">
        <f>InputData[[#This Row],[SELLING PRICE]]*InputData[[#This Row],[QUANTITY]]*(1-InputData[[#This Row],[DISCOUNT %]])</f>
        <v>146.52000000000001</v>
      </c>
      <c r="N295" s="12">
        <f>DAY(InputData[[#This Row],[DATE]])</f>
        <v>8</v>
      </c>
      <c r="O295" s="12" t="str">
        <f>TEXT(InputData[[#This Row],[DATE]],"mmm")</f>
        <v>Feb</v>
      </c>
      <c r="P295" s="12">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14">
        <f>VLOOKUP(InputData[[#This Row],[PRODUCT ID]],MasterData[],5,0)</f>
        <v>89</v>
      </c>
      <c r="K296" s="14">
        <f>VLOOKUP(InputData[[#This Row],[PRODUCT ID]],MasterData[],6,0)</f>
        <v>117.48</v>
      </c>
      <c r="L296" s="14">
        <f>InputData[[#This Row],[BUYING PRIZE]]*InputData[[#This Row],[QUANTITY]]</f>
        <v>1246</v>
      </c>
      <c r="M296" s="14">
        <f>InputData[[#This Row],[SELLING PRICE]]*InputData[[#This Row],[QUANTITY]]*(1-InputData[[#This Row],[DISCOUNT %]])</f>
        <v>1644.72</v>
      </c>
      <c r="N296" s="12">
        <f>DAY(InputData[[#This Row],[DATE]])</f>
        <v>9</v>
      </c>
      <c r="O296" s="12" t="str">
        <f>TEXT(InputData[[#This Row],[DATE]],"mmm")</f>
        <v>Feb</v>
      </c>
      <c r="P296" s="12">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14">
        <f>VLOOKUP(InputData[[#This Row],[PRODUCT ID]],MasterData[],5,0)</f>
        <v>148</v>
      </c>
      <c r="K297" s="14">
        <f>VLOOKUP(InputData[[#This Row],[PRODUCT ID]],MasterData[],6,0)</f>
        <v>164.28</v>
      </c>
      <c r="L297" s="14">
        <f>InputData[[#This Row],[BUYING PRIZE]]*InputData[[#This Row],[QUANTITY]]</f>
        <v>1924</v>
      </c>
      <c r="M297" s="14">
        <f>InputData[[#This Row],[SELLING PRICE]]*InputData[[#This Row],[QUANTITY]]*(1-InputData[[#This Row],[DISCOUNT %]])</f>
        <v>2135.64</v>
      </c>
      <c r="N297" s="12">
        <f>DAY(InputData[[#This Row],[DATE]])</f>
        <v>12</v>
      </c>
      <c r="O297" s="12" t="str">
        <f>TEXT(InputData[[#This Row],[DATE]],"mmm")</f>
        <v>Feb</v>
      </c>
      <c r="P297" s="12">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14">
        <f>VLOOKUP(InputData[[#This Row],[PRODUCT ID]],MasterData[],5,0)</f>
        <v>18</v>
      </c>
      <c r="K298" s="14">
        <f>VLOOKUP(InputData[[#This Row],[PRODUCT ID]],MasterData[],6,0)</f>
        <v>24.66</v>
      </c>
      <c r="L298" s="14">
        <f>InputData[[#This Row],[BUYING PRIZE]]*InputData[[#This Row],[QUANTITY]]</f>
        <v>144</v>
      </c>
      <c r="M298" s="14">
        <f>InputData[[#This Row],[SELLING PRICE]]*InputData[[#This Row],[QUANTITY]]*(1-InputData[[#This Row],[DISCOUNT %]])</f>
        <v>197.28</v>
      </c>
      <c r="N298" s="12">
        <f>DAY(InputData[[#This Row],[DATE]])</f>
        <v>14</v>
      </c>
      <c r="O298" s="12" t="str">
        <f>TEXT(InputData[[#This Row],[DATE]],"mmm")</f>
        <v>Feb</v>
      </c>
      <c r="P298" s="12">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14">
        <f>VLOOKUP(InputData[[#This Row],[PRODUCT ID]],MasterData[],5,0)</f>
        <v>37</v>
      </c>
      <c r="K299" s="14">
        <f>VLOOKUP(InputData[[#This Row],[PRODUCT ID]],MasterData[],6,0)</f>
        <v>41.81</v>
      </c>
      <c r="L299" s="14">
        <f>InputData[[#This Row],[BUYING PRIZE]]*InputData[[#This Row],[QUANTITY]]</f>
        <v>111</v>
      </c>
      <c r="M299" s="14">
        <f>InputData[[#This Row],[SELLING PRICE]]*InputData[[#This Row],[QUANTITY]]*(1-InputData[[#This Row],[DISCOUNT %]])</f>
        <v>125.43</v>
      </c>
      <c r="N299" s="12">
        <f>DAY(InputData[[#This Row],[DATE]])</f>
        <v>14</v>
      </c>
      <c r="O299" s="12" t="str">
        <f>TEXT(InputData[[#This Row],[DATE]],"mmm")</f>
        <v>Feb</v>
      </c>
      <c r="P299" s="12">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14">
        <f>VLOOKUP(InputData[[#This Row],[PRODUCT ID]],MasterData[],5,0)</f>
        <v>89</v>
      </c>
      <c r="K300" s="14">
        <f>VLOOKUP(InputData[[#This Row],[PRODUCT ID]],MasterData[],6,0)</f>
        <v>117.48</v>
      </c>
      <c r="L300" s="14">
        <f>InputData[[#This Row],[BUYING PRIZE]]*InputData[[#This Row],[QUANTITY]]</f>
        <v>89</v>
      </c>
      <c r="M300" s="14">
        <f>InputData[[#This Row],[SELLING PRICE]]*InputData[[#This Row],[QUANTITY]]*(1-InputData[[#This Row],[DISCOUNT %]])</f>
        <v>117.48</v>
      </c>
      <c r="N300" s="12">
        <f>DAY(InputData[[#This Row],[DATE]])</f>
        <v>16</v>
      </c>
      <c r="O300" s="12" t="str">
        <f>TEXT(InputData[[#This Row],[DATE]],"mmm")</f>
        <v>Feb</v>
      </c>
      <c r="P300" s="12">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14">
        <f>VLOOKUP(InputData[[#This Row],[PRODUCT ID]],MasterData[],5,0)</f>
        <v>105</v>
      </c>
      <c r="K301" s="14">
        <f>VLOOKUP(InputData[[#This Row],[PRODUCT ID]],MasterData[],6,0)</f>
        <v>142.80000000000001</v>
      </c>
      <c r="L301" s="14">
        <f>InputData[[#This Row],[BUYING PRIZE]]*InputData[[#This Row],[QUANTITY]]</f>
        <v>1365</v>
      </c>
      <c r="M301" s="14">
        <f>InputData[[#This Row],[SELLING PRICE]]*InputData[[#This Row],[QUANTITY]]*(1-InputData[[#This Row],[DISCOUNT %]])</f>
        <v>1856.4</v>
      </c>
      <c r="N301" s="12">
        <f>DAY(InputData[[#This Row],[DATE]])</f>
        <v>19</v>
      </c>
      <c r="O301" s="12" t="str">
        <f>TEXT(InputData[[#This Row],[DATE]],"mmm")</f>
        <v>Feb</v>
      </c>
      <c r="P301" s="12">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14">
        <f>VLOOKUP(InputData[[#This Row],[PRODUCT ID]],MasterData[],5,0)</f>
        <v>73</v>
      </c>
      <c r="K302" s="14">
        <f>VLOOKUP(InputData[[#This Row],[PRODUCT ID]],MasterData[],6,0)</f>
        <v>94.17</v>
      </c>
      <c r="L302" s="14">
        <f>InputData[[#This Row],[BUYING PRIZE]]*InputData[[#This Row],[QUANTITY]]</f>
        <v>438</v>
      </c>
      <c r="M302" s="14">
        <f>InputData[[#This Row],[SELLING PRICE]]*InputData[[#This Row],[QUANTITY]]*(1-InputData[[#This Row],[DISCOUNT %]])</f>
        <v>565.02</v>
      </c>
      <c r="N302" s="12">
        <f>DAY(InputData[[#This Row],[DATE]])</f>
        <v>20</v>
      </c>
      <c r="O302" s="12" t="str">
        <f>TEXT(InputData[[#This Row],[DATE]],"mmm")</f>
        <v>Feb</v>
      </c>
      <c r="P302" s="1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14">
        <f>VLOOKUP(InputData[[#This Row],[PRODUCT ID]],MasterData[],5,0)</f>
        <v>112</v>
      </c>
      <c r="K303" s="14">
        <f>VLOOKUP(InputData[[#This Row],[PRODUCT ID]],MasterData[],6,0)</f>
        <v>122.08</v>
      </c>
      <c r="L303" s="14">
        <f>InputData[[#This Row],[BUYING PRIZE]]*InputData[[#This Row],[QUANTITY]]</f>
        <v>672</v>
      </c>
      <c r="M303" s="14">
        <f>InputData[[#This Row],[SELLING PRICE]]*InputData[[#This Row],[QUANTITY]]*(1-InputData[[#This Row],[DISCOUNT %]])</f>
        <v>732.48</v>
      </c>
      <c r="N303" s="12">
        <f>DAY(InputData[[#This Row],[DATE]])</f>
        <v>23</v>
      </c>
      <c r="O303" s="12" t="str">
        <f>TEXT(InputData[[#This Row],[DATE]],"mmm")</f>
        <v>Feb</v>
      </c>
      <c r="P303" s="12">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14">
        <f>VLOOKUP(InputData[[#This Row],[PRODUCT ID]],MasterData[],5,0)</f>
        <v>13</v>
      </c>
      <c r="K304" s="14">
        <f>VLOOKUP(InputData[[#This Row],[PRODUCT ID]],MasterData[],6,0)</f>
        <v>16.64</v>
      </c>
      <c r="L304" s="14">
        <f>InputData[[#This Row],[BUYING PRIZE]]*InputData[[#This Row],[QUANTITY]]</f>
        <v>195</v>
      </c>
      <c r="M304" s="14">
        <f>InputData[[#This Row],[SELLING PRICE]]*InputData[[#This Row],[QUANTITY]]*(1-InputData[[#This Row],[DISCOUNT %]])</f>
        <v>249.60000000000002</v>
      </c>
      <c r="N304" s="12">
        <f>DAY(InputData[[#This Row],[DATE]])</f>
        <v>23</v>
      </c>
      <c r="O304" s="12" t="str">
        <f>TEXT(InputData[[#This Row],[DATE]],"mmm")</f>
        <v>Feb</v>
      </c>
      <c r="P304" s="12">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14">
        <f>VLOOKUP(InputData[[#This Row],[PRODUCT ID]],MasterData[],5,0)</f>
        <v>90</v>
      </c>
      <c r="K305" s="14">
        <f>VLOOKUP(InputData[[#This Row],[PRODUCT ID]],MasterData[],6,0)</f>
        <v>96.3</v>
      </c>
      <c r="L305" s="14">
        <f>InputData[[#This Row],[BUYING PRIZE]]*InputData[[#This Row],[QUANTITY]]</f>
        <v>720</v>
      </c>
      <c r="M305" s="14">
        <f>InputData[[#This Row],[SELLING PRICE]]*InputData[[#This Row],[QUANTITY]]*(1-InputData[[#This Row],[DISCOUNT %]])</f>
        <v>770.4</v>
      </c>
      <c r="N305" s="12">
        <f>DAY(InputData[[#This Row],[DATE]])</f>
        <v>23</v>
      </c>
      <c r="O305" s="12" t="str">
        <f>TEXT(InputData[[#This Row],[DATE]],"mmm")</f>
        <v>Feb</v>
      </c>
      <c r="P305" s="12">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14">
        <f>VLOOKUP(InputData[[#This Row],[PRODUCT ID]],MasterData[],5,0)</f>
        <v>73</v>
      </c>
      <c r="K306" s="14">
        <f>VLOOKUP(InputData[[#This Row],[PRODUCT ID]],MasterData[],6,0)</f>
        <v>94.17</v>
      </c>
      <c r="L306" s="14">
        <f>InputData[[#This Row],[BUYING PRIZE]]*InputData[[#This Row],[QUANTITY]]</f>
        <v>511</v>
      </c>
      <c r="M306" s="14">
        <f>InputData[[#This Row],[SELLING PRICE]]*InputData[[#This Row],[QUANTITY]]*(1-InputData[[#This Row],[DISCOUNT %]])</f>
        <v>659.19</v>
      </c>
      <c r="N306" s="12">
        <f>DAY(InputData[[#This Row],[DATE]])</f>
        <v>27</v>
      </c>
      <c r="O306" s="12" t="str">
        <f>TEXT(InputData[[#This Row],[DATE]],"mmm")</f>
        <v>Feb</v>
      </c>
      <c r="P306" s="12">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14">
        <f>VLOOKUP(InputData[[#This Row],[PRODUCT ID]],MasterData[],5,0)</f>
        <v>133</v>
      </c>
      <c r="K307" s="14">
        <f>VLOOKUP(InputData[[#This Row],[PRODUCT ID]],MasterData[],6,0)</f>
        <v>155.61000000000001</v>
      </c>
      <c r="L307" s="14">
        <f>InputData[[#This Row],[BUYING PRIZE]]*InputData[[#This Row],[QUANTITY]]</f>
        <v>1995</v>
      </c>
      <c r="M307" s="14">
        <f>InputData[[#This Row],[SELLING PRICE]]*InputData[[#This Row],[QUANTITY]]*(1-InputData[[#This Row],[DISCOUNT %]])</f>
        <v>2334.15</v>
      </c>
      <c r="N307" s="12">
        <f>DAY(InputData[[#This Row],[DATE]])</f>
        <v>27</v>
      </c>
      <c r="O307" s="12" t="str">
        <f>TEXT(InputData[[#This Row],[DATE]],"mmm")</f>
        <v>Feb</v>
      </c>
      <c r="P307" s="12">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14">
        <f>VLOOKUP(InputData[[#This Row],[PRODUCT ID]],MasterData[],5,0)</f>
        <v>67</v>
      </c>
      <c r="K308" s="14">
        <f>VLOOKUP(InputData[[#This Row],[PRODUCT ID]],MasterData[],6,0)</f>
        <v>85.76</v>
      </c>
      <c r="L308" s="14">
        <f>InputData[[#This Row],[BUYING PRIZE]]*InputData[[#This Row],[QUANTITY]]</f>
        <v>1005</v>
      </c>
      <c r="M308" s="14">
        <f>InputData[[#This Row],[SELLING PRICE]]*InputData[[#This Row],[QUANTITY]]*(1-InputData[[#This Row],[DISCOUNT %]])</f>
        <v>1286.4000000000001</v>
      </c>
      <c r="N308" s="12">
        <f>DAY(InputData[[#This Row],[DATE]])</f>
        <v>28</v>
      </c>
      <c r="O308" s="12" t="str">
        <f>TEXT(InputData[[#This Row],[DATE]],"mmm")</f>
        <v>Feb</v>
      </c>
      <c r="P308" s="12">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14">
        <f>VLOOKUP(InputData[[#This Row],[PRODUCT ID]],MasterData[],5,0)</f>
        <v>18</v>
      </c>
      <c r="K309" s="14">
        <f>VLOOKUP(InputData[[#This Row],[PRODUCT ID]],MasterData[],6,0)</f>
        <v>24.66</v>
      </c>
      <c r="L309" s="14">
        <f>InputData[[#This Row],[BUYING PRIZE]]*InputData[[#This Row],[QUANTITY]]</f>
        <v>234</v>
      </c>
      <c r="M309" s="14">
        <f>InputData[[#This Row],[SELLING PRICE]]*InputData[[#This Row],[QUANTITY]]*(1-InputData[[#This Row],[DISCOUNT %]])</f>
        <v>320.58</v>
      </c>
      <c r="N309" s="12">
        <f>DAY(InputData[[#This Row],[DATE]])</f>
        <v>4</v>
      </c>
      <c r="O309" s="12" t="str">
        <f>TEXT(InputData[[#This Row],[DATE]],"mmm")</f>
        <v>Mar</v>
      </c>
      <c r="P309" s="12">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14">
        <f>VLOOKUP(InputData[[#This Row],[PRODUCT ID]],MasterData[],5,0)</f>
        <v>44</v>
      </c>
      <c r="K310" s="14">
        <f>VLOOKUP(InputData[[#This Row],[PRODUCT ID]],MasterData[],6,0)</f>
        <v>48.84</v>
      </c>
      <c r="L310" s="14">
        <f>InputData[[#This Row],[BUYING PRIZE]]*InputData[[#This Row],[QUANTITY]]</f>
        <v>88</v>
      </c>
      <c r="M310" s="14">
        <f>InputData[[#This Row],[SELLING PRICE]]*InputData[[#This Row],[QUANTITY]]*(1-InputData[[#This Row],[DISCOUNT %]])</f>
        <v>97.68</v>
      </c>
      <c r="N310" s="12">
        <f>DAY(InputData[[#This Row],[DATE]])</f>
        <v>6</v>
      </c>
      <c r="O310" s="12" t="str">
        <f>TEXT(InputData[[#This Row],[DATE]],"mmm")</f>
        <v>Mar</v>
      </c>
      <c r="P310" s="12">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14">
        <f>VLOOKUP(InputData[[#This Row],[PRODUCT ID]],MasterData[],5,0)</f>
        <v>71</v>
      </c>
      <c r="K311" s="14">
        <f>VLOOKUP(InputData[[#This Row],[PRODUCT ID]],MasterData[],6,0)</f>
        <v>80.94</v>
      </c>
      <c r="L311" s="14">
        <f>InputData[[#This Row],[BUYING PRIZE]]*InputData[[#This Row],[QUANTITY]]</f>
        <v>71</v>
      </c>
      <c r="M311" s="14">
        <f>InputData[[#This Row],[SELLING PRICE]]*InputData[[#This Row],[QUANTITY]]*(1-InputData[[#This Row],[DISCOUNT %]])</f>
        <v>80.94</v>
      </c>
      <c r="N311" s="12">
        <f>DAY(InputData[[#This Row],[DATE]])</f>
        <v>7</v>
      </c>
      <c r="O311" s="12" t="str">
        <f>TEXT(InputData[[#This Row],[DATE]],"mmm")</f>
        <v>Mar</v>
      </c>
      <c r="P311" s="12">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14">
        <f>VLOOKUP(InputData[[#This Row],[PRODUCT ID]],MasterData[],5,0)</f>
        <v>76</v>
      </c>
      <c r="K312" s="14">
        <f>VLOOKUP(InputData[[#This Row],[PRODUCT ID]],MasterData[],6,0)</f>
        <v>82.08</v>
      </c>
      <c r="L312" s="14">
        <f>InputData[[#This Row],[BUYING PRIZE]]*InputData[[#This Row],[QUANTITY]]</f>
        <v>456</v>
      </c>
      <c r="M312" s="14">
        <f>InputData[[#This Row],[SELLING PRICE]]*InputData[[#This Row],[QUANTITY]]*(1-InputData[[#This Row],[DISCOUNT %]])</f>
        <v>492.48</v>
      </c>
      <c r="N312" s="12">
        <f>DAY(InputData[[#This Row],[DATE]])</f>
        <v>8</v>
      </c>
      <c r="O312" s="12" t="str">
        <f>TEXT(InputData[[#This Row],[DATE]],"mmm")</f>
        <v>Mar</v>
      </c>
      <c r="P312" s="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14">
        <f>VLOOKUP(InputData[[#This Row],[PRODUCT ID]],MasterData[],5,0)</f>
        <v>148</v>
      </c>
      <c r="K313" s="14">
        <f>VLOOKUP(InputData[[#This Row],[PRODUCT ID]],MasterData[],6,0)</f>
        <v>201.28</v>
      </c>
      <c r="L313" s="14">
        <f>InputData[[#This Row],[BUYING PRIZE]]*InputData[[#This Row],[QUANTITY]]</f>
        <v>444</v>
      </c>
      <c r="M313" s="14">
        <f>InputData[[#This Row],[SELLING PRICE]]*InputData[[#This Row],[QUANTITY]]*(1-InputData[[#This Row],[DISCOUNT %]])</f>
        <v>603.84</v>
      </c>
      <c r="N313" s="12">
        <f>DAY(InputData[[#This Row],[DATE]])</f>
        <v>9</v>
      </c>
      <c r="O313" s="12" t="str">
        <f>TEXT(InputData[[#This Row],[DATE]],"mmm")</f>
        <v>Mar</v>
      </c>
      <c r="P313" s="12">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14">
        <f>VLOOKUP(InputData[[#This Row],[PRODUCT ID]],MasterData[],5,0)</f>
        <v>44</v>
      </c>
      <c r="K314" s="14">
        <f>VLOOKUP(InputData[[#This Row],[PRODUCT ID]],MasterData[],6,0)</f>
        <v>48.84</v>
      </c>
      <c r="L314" s="14">
        <f>InputData[[#This Row],[BUYING PRIZE]]*InputData[[#This Row],[QUANTITY]]</f>
        <v>484</v>
      </c>
      <c r="M314" s="14">
        <f>InputData[[#This Row],[SELLING PRICE]]*InputData[[#This Row],[QUANTITY]]*(1-InputData[[#This Row],[DISCOUNT %]])</f>
        <v>537.24</v>
      </c>
      <c r="N314" s="12">
        <f>DAY(InputData[[#This Row],[DATE]])</f>
        <v>9</v>
      </c>
      <c r="O314" s="12" t="str">
        <f>TEXT(InputData[[#This Row],[DATE]],"mmm")</f>
        <v>Mar</v>
      </c>
      <c r="P314" s="12">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14">
        <f>VLOOKUP(InputData[[#This Row],[PRODUCT ID]],MasterData[],5,0)</f>
        <v>95</v>
      </c>
      <c r="K315" s="14">
        <f>VLOOKUP(InputData[[#This Row],[PRODUCT ID]],MasterData[],6,0)</f>
        <v>119.7</v>
      </c>
      <c r="L315" s="14">
        <f>InputData[[#This Row],[BUYING PRIZE]]*InputData[[#This Row],[QUANTITY]]</f>
        <v>1140</v>
      </c>
      <c r="M315" s="14">
        <f>InputData[[#This Row],[SELLING PRICE]]*InputData[[#This Row],[QUANTITY]]*(1-InputData[[#This Row],[DISCOUNT %]])</f>
        <v>1436.4</v>
      </c>
      <c r="N315" s="12">
        <f>DAY(InputData[[#This Row],[DATE]])</f>
        <v>10</v>
      </c>
      <c r="O315" s="12" t="str">
        <f>TEXT(InputData[[#This Row],[DATE]],"mmm")</f>
        <v>Mar</v>
      </c>
      <c r="P315" s="12">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14">
        <f>VLOOKUP(InputData[[#This Row],[PRODUCT ID]],MasterData[],5,0)</f>
        <v>13</v>
      </c>
      <c r="K316" s="14">
        <f>VLOOKUP(InputData[[#This Row],[PRODUCT ID]],MasterData[],6,0)</f>
        <v>16.64</v>
      </c>
      <c r="L316" s="14">
        <f>InputData[[#This Row],[BUYING PRIZE]]*InputData[[#This Row],[QUANTITY]]</f>
        <v>26</v>
      </c>
      <c r="M316" s="14">
        <f>InputData[[#This Row],[SELLING PRICE]]*InputData[[#This Row],[QUANTITY]]*(1-InputData[[#This Row],[DISCOUNT %]])</f>
        <v>33.28</v>
      </c>
      <c r="N316" s="12">
        <f>DAY(InputData[[#This Row],[DATE]])</f>
        <v>14</v>
      </c>
      <c r="O316" s="12" t="str">
        <f>TEXT(InputData[[#This Row],[DATE]],"mmm")</f>
        <v>Mar</v>
      </c>
      <c r="P316" s="12">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14">
        <f>VLOOKUP(InputData[[#This Row],[PRODUCT ID]],MasterData[],5,0)</f>
        <v>18</v>
      </c>
      <c r="K317" s="14">
        <f>VLOOKUP(InputData[[#This Row],[PRODUCT ID]],MasterData[],6,0)</f>
        <v>24.66</v>
      </c>
      <c r="L317" s="14">
        <f>InputData[[#This Row],[BUYING PRIZE]]*InputData[[#This Row],[QUANTITY]]</f>
        <v>234</v>
      </c>
      <c r="M317" s="14">
        <f>InputData[[#This Row],[SELLING PRICE]]*InputData[[#This Row],[QUANTITY]]*(1-InputData[[#This Row],[DISCOUNT %]])</f>
        <v>320.58</v>
      </c>
      <c r="N317" s="12">
        <f>DAY(InputData[[#This Row],[DATE]])</f>
        <v>14</v>
      </c>
      <c r="O317" s="12" t="str">
        <f>TEXT(InputData[[#This Row],[DATE]],"mmm")</f>
        <v>Mar</v>
      </c>
      <c r="P317" s="12">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14">
        <f>VLOOKUP(InputData[[#This Row],[PRODUCT ID]],MasterData[],5,0)</f>
        <v>150</v>
      </c>
      <c r="K318" s="14">
        <f>VLOOKUP(InputData[[#This Row],[PRODUCT ID]],MasterData[],6,0)</f>
        <v>210</v>
      </c>
      <c r="L318" s="14">
        <f>InputData[[#This Row],[BUYING PRIZE]]*InputData[[#This Row],[QUANTITY]]</f>
        <v>300</v>
      </c>
      <c r="M318" s="14">
        <f>InputData[[#This Row],[SELLING PRICE]]*InputData[[#This Row],[QUANTITY]]*(1-InputData[[#This Row],[DISCOUNT %]])</f>
        <v>420</v>
      </c>
      <c r="N318" s="12">
        <f>DAY(InputData[[#This Row],[DATE]])</f>
        <v>18</v>
      </c>
      <c r="O318" s="12" t="str">
        <f>TEXT(InputData[[#This Row],[DATE]],"mmm")</f>
        <v>Mar</v>
      </c>
      <c r="P318" s="12">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14">
        <f>VLOOKUP(InputData[[#This Row],[PRODUCT ID]],MasterData[],5,0)</f>
        <v>48</v>
      </c>
      <c r="K319" s="14">
        <f>VLOOKUP(InputData[[#This Row],[PRODUCT ID]],MasterData[],6,0)</f>
        <v>57.120000000000005</v>
      </c>
      <c r="L319" s="14">
        <f>InputData[[#This Row],[BUYING PRIZE]]*InputData[[#This Row],[QUANTITY]]</f>
        <v>480</v>
      </c>
      <c r="M319" s="14">
        <f>InputData[[#This Row],[SELLING PRICE]]*InputData[[#This Row],[QUANTITY]]*(1-InputData[[#This Row],[DISCOUNT %]])</f>
        <v>571.20000000000005</v>
      </c>
      <c r="N319" s="12">
        <f>DAY(InputData[[#This Row],[DATE]])</f>
        <v>18</v>
      </c>
      <c r="O319" s="12" t="str">
        <f>TEXT(InputData[[#This Row],[DATE]],"mmm")</f>
        <v>Mar</v>
      </c>
      <c r="P319" s="12">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14">
        <f>VLOOKUP(InputData[[#This Row],[PRODUCT ID]],MasterData[],5,0)</f>
        <v>138</v>
      </c>
      <c r="K320" s="14">
        <f>VLOOKUP(InputData[[#This Row],[PRODUCT ID]],MasterData[],6,0)</f>
        <v>173.88</v>
      </c>
      <c r="L320" s="14">
        <f>InputData[[#This Row],[BUYING PRIZE]]*InputData[[#This Row],[QUANTITY]]</f>
        <v>828</v>
      </c>
      <c r="M320" s="14">
        <f>InputData[[#This Row],[SELLING PRICE]]*InputData[[#This Row],[QUANTITY]]*(1-InputData[[#This Row],[DISCOUNT %]])</f>
        <v>1043.28</v>
      </c>
      <c r="N320" s="12">
        <f>DAY(InputData[[#This Row],[DATE]])</f>
        <v>19</v>
      </c>
      <c r="O320" s="12" t="str">
        <f>TEXT(InputData[[#This Row],[DATE]],"mmm")</f>
        <v>Mar</v>
      </c>
      <c r="P320" s="12">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14">
        <f>VLOOKUP(InputData[[#This Row],[PRODUCT ID]],MasterData[],5,0)</f>
        <v>89</v>
      </c>
      <c r="K321" s="14">
        <f>VLOOKUP(InputData[[#This Row],[PRODUCT ID]],MasterData[],6,0)</f>
        <v>117.48</v>
      </c>
      <c r="L321" s="14">
        <f>InputData[[#This Row],[BUYING PRIZE]]*InputData[[#This Row],[QUANTITY]]</f>
        <v>801</v>
      </c>
      <c r="M321" s="14">
        <f>InputData[[#This Row],[SELLING PRICE]]*InputData[[#This Row],[QUANTITY]]*(1-InputData[[#This Row],[DISCOUNT %]])</f>
        <v>1057.32</v>
      </c>
      <c r="N321" s="12">
        <f>DAY(InputData[[#This Row],[DATE]])</f>
        <v>23</v>
      </c>
      <c r="O321" s="12" t="str">
        <f>TEXT(InputData[[#This Row],[DATE]],"mmm")</f>
        <v>Mar</v>
      </c>
      <c r="P321" s="12">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14">
        <f>VLOOKUP(InputData[[#This Row],[PRODUCT ID]],MasterData[],5,0)</f>
        <v>98</v>
      </c>
      <c r="K322" s="14">
        <f>VLOOKUP(InputData[[#This Row],[PRODUCT ID]],MasterData[],6,0)</f>
        <v>103.88</v>
      </c>
      <c r="L322" s="14">
        <f>InputData[[#This Row],[BUYING PRIZE]]*InputData[[#This Row],[QUANTITY]]</f>
        <v>196</v>
      </c>
      <c r="M322" s="14">
        <f>InputData[[#This Row],[SELLING PRICE]]*InputData[[#This Row],[QUANTITY]]*(1-InputData[[#This Row],[DISCOUNT %]])</f>
        <v>207.76</v>
      </c>
      <c r="N322" s="12">
        <f>DAY(InputData[[#This Row],[DATE]])</f>
        <v>25</v>
      </c>
      <c r="O322" s="12" t="str">
        <f>TEXT(InputData[[#This Row],[DATE]],"mmm")</f>
        <v>Mar</v>
      </c>
      <c r="P322" s="1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14">
        <f>VLOOKUP(InputData[[#This Row],[PRODUCT ID]],MasterData[],5,0)</f>
        <v>148</v>
      </c>
      <c r="K323" s="14">
        <f>VLOOKUP(InputData[[#This Row],[PRODUCT ID]],MasterData[],6,0)</f>
        <v>201.28</v>
      </c>
      <c r="L323" s="14">
        <f>InputData[[#This Row],[BUYING PRIZE]]*InputData[[#This Row],[QUANTITY]]</f>
        <v>1628</v>
      </c>
      <c r="M323" s="14">
        <f>InputData[[#This Row],[SELLING PRICE]]*InputData[[#This Row],[QUANTITY]]*(1-InputData[[#This Row],[DISCOUNT %]])</f>
        <v>2214.08</v>
      </c>
      <c r="N323" s="12">
        <f>DAY(InputData[[#This Row],[DATE]])</f>
        <v>25</v>
      </c>
      <c r="O323" s="12" t="str">
        <f>TEXT(InputData[[#This Row],[DATE]],"mmm")</f>
        <v>Mar</v>
      </c>
      <c r="P323" s="12">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14">
        <f>VLOOKUP(InputData[[#This Row],[PRODUCT ID]],MasterData[],5,0)</f>
        <v>89</v>
      </c>
      <c r="K324" s="14">
        <f>VLOOKUP(InputData[[#This Row],[PRODUCT ID]],MasterData[],6,0)</f>
        <v>117.48</v>
      </c>
      <c r="L324" s="14">
        <f>InputData[[#This Row],[BUYING PRIZE]]*InputData[[#This Row],[QUANTITY]]</f>
        <v>1068</v>
      </c>
      <c r="M324" s="14">
        <f>InputData[[#This Row],[SELLING PRICE]]*InputData[[#This Row],[QUANTITY]]*(1-InputData[[#This Row],[DISCOUNT %]])</f>
        <v>1409.76</v>
      </c>
      <c r="N324" s="12">
        <f>DAY(InputData[[#This Row],[DATE]])</f>
        <v>29</v>
      </c>
      <c r="O324" s="12" t="str">
        <f>TEXT(InputData[[#This Row],[DATE]],"mmm")</f>
        <v>Mar</v>
      </c>
      <c r="P324" s="12">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14">
        <f>VLOOKUP(InputData[[#This Row],[PRODUCT ID]],MasterData[],5,0)</f>
        <v>98</v>
      </c>
      <c r="K325" s="14">
        <f>VLOOKUP(InputData[[#This Row],[PRODUCT ID]],MasterData[],6,0)</f>
        <v>103.88</v>
      </c>
      <c r="L325" s="14">
        <f>InputData[[#This Row],[BUYING PRIZE]]*InputData[[#This Row],[QUANTITY]]</f>
        <v>1274</v>
      </c>
      <c r="M325" s="14">
        <f>InputData[[#This Row],[SELLING PRICE]]*InputData[[#This Row],[QUANTITY]]*(1-InputData[[#This Row],[DISCOUNT %]])</f>
        <v>1350.44</v>
      </c>
      <c r="N325" s="12">
        <f>DAY(InputData[[#This Row],[DATE]])</f>
        <v>30</v>
      </c>
      <c r="O325" s="12" t="str">
        <f>TEXT(InputData[[#This Row],[DATE]],"mmm")</f>
        <v>Mar</v>
      </c>
      <c r="P325" s="12">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14">
        <f>VLOOKUP(InputData[[#This Row],[PRODUCT ID]],MasterData[],5,0)</f>
        <v>105</v>
      </c>
      <c r="K326" s="14">
        <f>VLOOKUP(InputData[[#This Row],[PRODUCT ID]],MasterData[],6,0)</f>
        <v>142.80000000000001</v>
      </c>
      <c r="L326" s="14">
        <f>InputData[[#This Row],[BUYING PRIZE]]*InputData[[#This Row],[QUANTITY]]</f>
        <v>210</v>
      </c>
      <c r="M326" s="14">
        <f>InputData[[#This Row],[SELLING PRICE]]*InputData[[#This Row],[QUANTITY]]*(1-InputData[[#This Row],[DISCOUNT %]])</f>
        <v>285.60000000000002</v>
      </c>
      <c r="N326" s="12">
        <f>DAY(InputData[[#This Row],[DATE]])</f>
        <v>1</v>
      </c>
      <c r="O326" s="12" t="str">
        <f>TEXT(InputData[[#This Row],[DATE]],"mmm")</f>
        <v>Apr</v>
      </c>
      <c r="P326" s="12">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14">
        <f>VLOOKUP(InputData[[#This Row],[PRODUCT ID]],MasterData[],5,0)</f>
        <v>105</v>
      </c>
      <c r="K327" s="14">
        <f>VLOOKUP(InputData[[#This Row],[PRODUCT ID]],MasterData[],6,0)</f>
        <v>142.80000000000001</v>
      </c>
      <c r="L327" s="14">
        <f>InputData[[#This Row],[BUYING PRIZE]]*InputData[[#This Row],[QUANTITY]]</f>
        <v>315</v>
      </c>
      <c r="M327" s="14">
        <f>InputData[[#This Row],[SELLING PRICE]]*InputData[[#This Row],[QUANTITY]]*(1-InputData[[#This Row],[DISCOUNT %]])</f>
        <v>428.40000000000003</v>
      </c>
      <c r="N327" s="12">
        <f>DAY(InputData[[#This Row],[DATE]])</f>
        <v>2</v>
      </c>
      <c r="O327" s="12" t="str">
        <f>TEXT(InputData[[#This Row],[DATE]],"mmm")</f>
        <v>Apr</v>
      </c>
      <c r="P327" s="12">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14">
        <f>VLOOKUP(InputData[[#This Row],[PRODUCT ID]],MasterData[],5,0)</f>
        <v>90</v>
      </c>
      <c r="K328" s="14">
        <f>VLOOKUP(InputData[[#This Row],[PRODUCT ID]],MasterData[],6,0)</f>
        <v>115.2</v>
      </c>
      <c r="L328" s="14">
        <f>InputData[[#This Row],[BUYING PRIZE]]*InputData[[#This Row],[QUANTITY]]</f>
        <v>180</v>
      </c>
      <c r="M328" s="14">
        <f>InputData[[#This Row],[SELLING PRICE]]*InputData[[#This Row],[QUANTITY]]*(1-InputData[[#This Row],[DISCOUNT %]])</f>
        <v>230.4</v>
      </c>
      <c r="N328" s="12">
        <f>DAY(InputData[[#This Row],[DATE]])</f>
        <v>6</v>
      </c>
      <c r="O328" s="12" t="str">
        <f>TEXT(InputData[[#This Row],[DATE]],"mmm")</f>
        <v>Apr</v>
      </c>
      <c r="P328" s="12">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14">
        <f>VLOOKUP(InputData[[#This Row],[PRODUCT ID]],MasterData[],5,0)</f>
        <v>18</v>
      </c>
      <c r="K329" s="14">
        <f>VLOOKUP(InputData[[#This Row],[PRODUCT ID]],MasterData[],6,0)</f>
        <v>24.66</v>
      </c>
      <c r="L329" s="14">
        <f>InputData[[#This Row],[BUYING PRIZE]]*InputData[[#This Row],[QUANTITY]]</f>
        <v>126</v>
      </c>
      <c r="M329" s="14">
        <f>InputData[[#This Row],[SELLING PRICE]]*InputData[[#This Row],[QUANTITY]]*(1-InputData[[#This Row],[DISCOUNT %]])</f>
        <v>172.62</v>
      </c>
      <c r="N329" s="12">
        <f>DAY(InputData[[#This Row],[DATE]])</f>
        <v>7</v>
      </c>
      <c r="O329" s="12" t="str">
        <f>TEXT(InputData[[#This Row],[DATE]],"mmm")</f>
        <v>Apr</v>
      </c>
      <c r="P329" s="12">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14">
        <f>VLOOKUP(InputData[[#This Row],[PRODUCT ID]],MasterData[],5,0)</f>
        <v>37</v>
      </c>
      <c r="K330" s="14">
        <f>VLOOKUP(InputData[[#This Row],[PRODUCT ID]],MasterData[],6,0)</f>
        <v>42.55</v>
      </c>
      <c r="L330" s="14">
        <f>InputData[[#This Row],[BUYING PRIZE]]*InputData[[#This Row],[QUANTITY]]</f>
        <v>444</v>
      </c>
      <c r="M330" s="14">
        <f>InputData[[#This Row],[SELLING PRICE]]*InputData[[#This Row],[QUANTITY]]*(1-InputData[[#This Row],[DISCOUNT %]])</f>
        <v>510.59999999999997</v>
      </c>
      <c r="N330" s="12">
        <f>DAY(InputData[[#This Row],[DATE]])</f>
        <v>9</v>
      </c>
      <c r="O330" s="12" t="str">
        <f>TEXT(InputData[[#This Row],[DATE]],"mmm")</f>
        <v>Apr</v>
      </c>
      <c r="P330" s="12">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14">
        <f>VLOOKUP(InputData[[#This Row],[PRODUCT ID]],MasterData[],5,0)</f>
        <v>105</v>
      </c>
      <c r="K331" s="14">
        <f>VLOOKUP(InputData[[#This Row],[PRODUCT ID]],MasterData[],6,0)</f>
        <v>142.80000000000001</v>
      </c>
      <c r="L331" s="14">
        <f>InputData[[#This Row],[BUYING PRIZE]]*InputData[[#This Row],[QUANTITY]]</f>
        <v>945</v>
      </c>
      <c r="M331" s="14">
        <f>InputData[[#This Row],[SELLING PRICE]]*InputData[[#This Row],[QUANTITY]]*(1-InputData[[#This Row],[DISCOUNT %]])</f>
        <v>1285.2</v>
      </c>
      <c r="N331" s="12">
        <f>DAY(InputData[[#This Row],[DATE]])</f>
        <v>9</v>
      </c>
      <c r="O331" s="12" t="str">
        <f>TEXT(InputData[[#This Row],[DATE]],"mmm")</f>
        <v>Apr</v>
      </c>
      <c r="P331" s="12">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14">
        <f>VLOOKUP(InputData[[#This Row],[PRODUCT ID]],MasterData[],5,0)</f>
        <v>13</v>
      </c>
      <c r="K332" s="14">
        <f>VLOOKUP(InputData[[#This Row],[PRODUCT ID]],MasterData[],6,0)</f>
        <v>16.64</v>
      </c>
      <c r="L332" s="14">
        <f>InputData[[#This Row],[BUYING PRIZE]]*InputData[[#This Row],[QUANTITY]]</f>
        <v>182</v>
      </c>
      <c r="M332" s="14">
        <f>InputData[[#This Row],[SELLING PRICE]]*InputData[[#This Row],[QUANTITY]]*(1-InputData[[#This Row],[DISCOUNT %]])</f>
        <v>232.96</v>
      </c>
      <c r="N332" s="12">
        <f>DAY(InputData[[#This Row],[DATE]])</f>
        <v>13</v>
      </c>
      <c r="O332" s="12" t="str">
        <f>TEXT(InputData[[#This Row],[DATE]],"mmm")</f>
        <v>Apr</v>
      </c>
      <c r="P332" s="1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14">
        <f>VLOOKUP(InputData[[#This Row],[PRODUCT ID]],MasterData[],5,0)</f>
        <v>138</v>
      </c>
      <c r="K333" s="14">
        <f>VLOOKUP(InputData[[#This Row],[PRODUCT ID]],MasterData[],6,0)</f>
        <v>173.88</v>
      </c>
      <c r="L333" s="14">
        <f>InputData[[#This Row],[BUYING PRIZE]]*InputData[[#This Row],[QUANTITY]]</f>
        <v>1242</v>
      </c>
      <c r="M333" s="14">
        <f>InputData[[#This Row],[SELLING PRICE]]*InputData[[#This Row],[QUANTITY]]*(1-InputData[[#This Row],[DISCOUNT %]])</f>
        <v>1564.92</v>
      </c>
      <c r="N333" s="12">
        <f>DAY(InputData[[#This Row],[DATE]])</f>
        <v>18</v>
      </c>
      <c r="O333" s="12" t="str">
        <f>TEXT(InputData[[#This Row],[DATE]],"mmm")</f>
        <v>Apr</v>
      </c>
      <c r="P333" s="12">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14">
        <f>VLOOKUP(InputData[[#This Row],[PRODUCT ID]],MasterData[],5,0)</f>
        <v>37</v>
      </c>
      <c r="K334" s="14">
        <f>VLOOKUP(InputData[[#This Row],[PRODUCT ID]],MasterData[],6,0)</f>
        <v>49.21</v>
      </c>
      <c r="L334" s="14">
        <f>InputData[[#This Row],[BUYING PRIZE]]*InputData[[#This Row],[QUANTITY]]</f>
        <v>74</v>
      </c>
      <c r="M334" s="14">
        <f>InputData[[#This Row],[SELLING PRICE]]*InputData[[#This Row],[QUANTITY]]*(1-InputData[[#This Row],[DISCOUNT %]])</f>
        <v>98.42</v>
      </c>
      <c r="N334" s="12">
        <f>DAY(InputData[[#This Row],[DATE]])</f>
        <v>20</v>
      </c>
      <c r="O334" s="12" t="str">
        <f>TEXT(InputData[[#This Row],[DATE]],"mmm")</f>
        <v>Apr</v>
      </c>
      <c r="P334" s="12">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14">
        <f>VLOOKUP(InputData[[#This Row],[PRODUCT ID]],MasterData[],5,0)</f>
        <v>73</v>
      </c>
      <c r="K335" s="14">
        <f>VLOOKUP(InputData[[#This Row],[PRODUCT ID]],MasterData[],6,0)</f>
        <v>94.17</v>
      </c>
      <c r="L335" s="14">
        <f>InputData[[#This Row],[BUYING PRIZE]]*InputData[[#This Row],[QUANTITY]]</f>
        <v>292</v>
      </c>
      <c r="M335" s="14">
        <f>InputData[[#This Row],[SELLING PRICE]]*InputData[[#This Row],[QUANTITY]]*(1-InputData[[#This Row],[DISCOUNT %]])</f>
        <v>376.68</v>
      </c>
      <c r="N335" s="12">
        <f>DAY(InputData[[#This Row],[DATE]])</f>
        <v>20</v>
      </c>
      <c r="O335" s="12" t="str">
        <f>TEXT(InputData[[#This Row],[DATE]],"mmm")</f>
        <v>Apr</v>
      </c>
      <c r="P335" s="12">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14">
        <f>VLOOKUP(InputData[[#This Row],[PRODUCT ID]],MasterData[],5,0)</f>
        <v>148</v>
      </c>
      <c r="K336" s="14">
        <f>VLOOKUP(InputData[[#This Row],[PRODUCT ID]],MasterData[],6,0)</f>
        <v>201.28</v>
      </c>
      <c r="L336" s="14">
        <f>InputData[[#This Row],[BUYING PRIZE]]*InputData[[#This Row],[QUANTITY]]</f>
        <v>296</v>
      </c>
      <c r="M336" s="14">
        <f>InputData[[#This Row],[SELLING PRICE]]*InputData[[#This Row],[QUANTITY]]*(1-InputData[[#This Row],[DISCOUNT %]])</f>
        <v>402.56</v>
      </c>
      <c r="N336" s="12">
        <f>DAY(InputData[[#This Row],[DATE]])</f>
        <v>21</v>
      </c>
      <c r="O336" s="12" t="str">
        <f>TEXT(InputData[[#This Row],[DATE]],"mmm")</f>
        <v>Apr</v>
      </c>
      <c r="P336" s="12">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14">
        <f>VLOOKUP(InputData[[#This Row],[PRODUCT ID]],MasterData[],5,0)</f>
        <v>18</v>
      </c>
      <c r="K337" s="14">
        <f>VLOOKUP(InputData[[#This Row],[PRODUCT ID]],MasterData[],6,0)</f>
        <v>24.66</v>
      </c>
      <c r="L337" s="14">
        <f>InputData[[#This Row],[BUYING PRIZE]]*InputData[[#This Row],[QUANTITY]]</f>
        <v>252</v>
      </c>
      <c r="M337" s="14">
        <f>InputData[[#This Row],[SELLING PRICE]]*InputData[[#This Row],[QUANTITY]]*(1-InputData[[#This Row],[DISCOUNT %]])</f>
        <v>345.24</v>
      </c>
      <c r="N337" s="12">
        <f>DAY(InputData[[#This Row],[DATE]])</f>
        <v>21</v>
      </c>
      <c r="O337" s="12" t="str">
        <f>TEXT(InputData[[#This Row],[DATE]],"mmm")</f>
        <v>Apr</v>
      </c>
      <c r="P337" s="12">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14">
        <f>VLOOKUP(InputData[[#This Row],[PRODUCT ID]],MasterData[],5,0)</f>
        <v>76</v>
      </c>
      <c r="K338" s="14">
        <f>VLOOKUP(InputData[[#This Row],[PRODUCT ID]],MasterData[],6,0)</f>
        <v>82.08</v>
      </c>
      <c r="L338" s="14">
        <f>InputData[[#This Row],[BUYING PRIZE]]*InputData[[#This Row],[QUANTITY]]</f>
        <v>1140</v>
      </c>
      <c r="M338" s="14">
        <f>InputData[[#This Row],[SELLING PRICE]]*InputData[[#This Row],[QUANTITY]]*(1-InputData[[#This Row],[DISCOUNT %]])</f>
        <v>1231.2</v>
      </c>
      <c r="N338" s="12">
        <f>DAY(InputData[[#This Row],[DATE]])</f>
        <v>23</v>
      </c>
      <c r="O338" s="12" t="str">
        <f>TEXT(InputData[[#This Row],[DATE]],"mmm")</f>
        <v>Apr</v>
      </c>
      <c r="P338" s="12">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14">
        <f>VLOOKUP(InputData[[#This Row],[PRODUCT ID]],MasterData[],5,0)</f>
        <v>55</v>
      </c>
      <c r="K339" s="14">
        <f>VLOOKUP(InputData[[#This Row],[PRODUCT ID]],MasterData[],6,0)</f>
        <v>58.3</v>
      </c>
      <c r="L339" s="14">
        <f>InputData[[#This Row],[BUYING PRIZE]]*InputData[[#This Row],[QUANTITY]]</f>
        <v>220</v>
      </c>
      <c r="M339" s="14">
        <f>InputData[[#This Row],[SELLING PRICE]]*InputData[[#This Row],[QUANTITY]]*(1-InputData[[#This Row],[DISCOUNT %]])</f>
        <v>233.2</v>
      </c>
      <c r="N339" s="12">
        <f>DAY(InputData[[#This Row],[DATE]])</f>
        <v>24</v>
      </c>
      <c r="O339" s="12" t="str">
        <f>TEXT(InputData[[#This Row],[DATE]],"mmm")</f>
        <v>Apr</v>
      </c>
      <c r="P339" s="12">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14">
        <f>VLOOKUP(InputData[[#This Row],[PRODUCT ID]],MasterData[],5,0)</f>
        <v>44</v>
      </c>
      <c r="K340" s="14">
        <f>VLOOKUP(InputData[[#This Row],[PRODUCT ID]],MasterData[],6,0)</f>
        <v>48.84</v>
      </c>
      <c r="L340" s="14">
        <f>InputData[[#This Row],[BUYING PRIZE]]*InputData[[#This Row],[QUANTITY]]</f>
        <v>396</v>
      </c>
      <c r="M340" s="14">
        <f>InputData[[#This Row],[SELLING PRICE]]*InputData[[#This Row],[QUANTITY]]*(1-InputData[[#This Row],[DISCOUNT %]])</f>
        <v>439.56000000000006</v>
      </c>
      <c r="N340" s="12">
        <f>DAY(InputData[[#This Row],[DATE]])</f>
        <v>25</v>
      </c>
      <c r="O340" s="12" t="str">
        <f>TEXT(InputData[[#This Row],[DATE]],"mmm")</f>
        <v>Apr</v>
      </c>
      <c r="P340" s="12">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14">
        <f>VLOOKUP(InputData[[#This Row],[PRODUCT ID]],MasterData[],5,0)</f>
        <v>71</v>
      </c>
      <c r="K341" s="14">
        <f>VLOOKUP(InputData[[#This Row],[PRODUCT ID]],MasterData[],6,0)</f>
        <v>80.94</v>
      </c>
      <c r="L341" s="14">
        <f>InputData[[#This Row],[BUYING PRIZE]]*InputData[[#This Row],[QUANTITY]]</f>
        <v>568</v>
      </c>
      <c r="M341" s="14">
        <f>InputData[[#This Row],[SELLING PRICE]]*InputData[[#This Row],[QUANTITY]]*(1-InputData[[#This Row],[DISCOUNT %]])</f>
        <v>647.52</v>
      </c>
      <c r="N341" s="12">
        <f>DAY(InputData[[#This Row],[DATE]])</f>
        <v>25</v>
      </c>
      <c r="O341" s="12" t="str">
        <f>TEXT(InputData[[#This Row],[DATE]],"mmm")</f>
        <v>Apr</v>
      </c>
      <c r="P341" s="12">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14">
        <f>VLOOKUP(InputData[[#This Row],[PRODUCT ID]],MasterData[],5,0)</f>
        <v>48</v>
      </c>
      <c r="K342" s="14">
        <f>VLOOKUP(InputData[[#This Row],[PRODUCT ID]],MasterData[],6,0)</f>
        <v>57.120000000000005</v>
      </c>
      <c r="L342" s="14">
        <f>InputData[[#This Row],[BUYING PRIZE]]*InputData[[#This Row],[QUANTITY]]</f>
        <v>96</v>
      </c>
      <c r="M342" s="14">
        <f>InputData[[#This Row],[SELLING PRICE]]*InputData[[#This Row],[QUANTITY]]*(1-InputData[[#This Row],[DISCOUNT %]])</f>
        <v>114.24000000000001</v>
      </c>
      <c r="N342" s="12">
        <f>DAY(InputData[[#This Row],[DATE]])</f>
        <v>26</v>
      </c>
      <c r="O342" s="12" t="str">
        <f>TEXT(InputData[[#This Row],[DATE]],"mmm")</f>
        <v>Apr</v>
      </c>
      <c r="P342" s="1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14">
        <f>VLOOKUP(InputData[[#This Row],[PRODUCT ID]],MasterData[],5,0)</f>
        <v>112</v>
      </c>
      <c r="K343" s="14">
        <f>VLOOKUP(InputData[[#This Row],[PRODUCT ID]],MasterData[],6,0)</f>
        <v>146.72</v>
      </c>
      <c r="L343" s="14">
        <f>InputData[[#This Row],[BUYING PRIZE]]*InputData[[#This Row],[QUANTITY]]</f>
        <v>1568</v>
      </c>
      <c r="M343" s="14">
        <f>InputData[[#This Row],[SELLING PRICE]]*InputData[[#This Row],[QUANTITY]]*(1-InputData[[#This Row],[DISCOUNT %]])</f>
        <v>2054.08</v>
      </c>
      <c r="N343" s="12">
        <f>DAY(InputData[[#This Row],[DATE]])</f>
        <v>28</v>
      </c>
      <c r="O343" s="12" t="str">
        <f>TEXT(InputData[[#This Row],[DATE]],"mmm")</f>
        <v>Apr</v>
      </c>
      <c r="P343" s="12">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14">
        <f>VLOOKUP(InputData[[#This Row],[PRODUCT ID]],MasterData[],5,0)</f>
        <v>13</v>
      </c>
      <c r="K344" s="14">
        <f>VLOOKUP(InputData[[#This Row],[PRODUCT ID]],MasterData[],6,0)</f>
        <v>16.64</v>
      </c>
      <c r="L344" s="14">
        <f>InputData[[#This Row],[BUYING PRIZE]]*InputData[[#This Row],[QUANTITY]]</f>
        <v>169</v>
      </c>
      <c r="M344" s="14">
        <f>InputData[[#This Row],[SELLING PRICE]]*InputData[[#This Row],[QUANTITY]]*(1-InputData[[#This Row],[DISCOUNT %]])</f>
        <v>216.32</v>
      </c>
      <c r="N344" s="12">
        <f>DAY(InputData[[#This Row],[DATE]])</f>
        <v>30</v>
      </c>
      <c r="O344" s="12" t="str">
        <f>TEXT(InputData[[#This Row],[DATE]],"mmm")</f>
        <v>Apr</v>
      </c>
      <c r="P344" s="12">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14">
        <f>VLOOKUP(InputData[[#This Row],[PRODUCT ID]],MasterData[],5,0)</f>
        <v>48</v>
      </c>
      <c r="K345" s="14">
        <f>VLOOKUP(InputData[[#This Row],[PRODUCT ID]],MasterData[],6,0)</f>
        <v>57.120000000000005</v>
      </c>
      <c r="L345" s="14">
        <f>InputData[[#This Row],[BUYING PRIZE]]*InputData[[#This Row],[QUANTITY]]</f>
        <v>384</v>
      </c>
      <c r="M345" s="14">
        <f>InputData[[#This Row],[SELLING PRICE]]*InputData[[#This Row],[QUANTITY]]*(1-InputData[[#This Row],[DISCOUNT %]])</f>
        <v>456.96000000000004</v>
      </c>
      <c r="N345" s="12">
        <f>DAY(InputData[[#This Row],[DATE]])</f>
        <v>30</v>
      </c>
      <c r="O345" s="12" t="str">
        <f>TEXT(InputData[[#This Row],[DATE]],"mmm")</f>
        <v>Apr</v>
      </c>
      <c r="P345" s="12">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14">
        <f>VLOOKUP(InputData[[#This Row],[PRODUCT ID]],MasterData[],5,0)</f>
        <v>55</v>
      </c>
      <c r="K346" s="14">
        <f>VLOOKUP(InputData[[#This Row],[PRODUCT ID]],MasterData[],6,0)</f>
        <v>58.3</v>
      </c>
      <c r="L346" s="14">
        <f>InputData[[#This Row],[BUYING PRIZE]]*InputData[[#This Row],[QUANTITY]]</f>
        <v>495</v>
      </c>
      <c r="M346" s="14">
        <f>InputData[[#This Row],[SELLING PRICE]]*InputData[[#This Row],[QUANTITY]]*(1-InputData[[#This Row],[DISCOUNT %]])</f>
        <v>524.69999999999993</v>
      </c>
      <c r="N346" s="12">
        <f>DAY(InputData[[#This Row],[DATE]])</f>
        <v>1</v>
      </c>
      <c r="O346" s="12" t="str">
        <f>TEXT(InputData[[#This Row],[DATE]],"mmm")</f>
        <v>May</v>
      </c>
      <c r="P346" s="12">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14">
        <f>VLOOKUP(InputData[[#This Row],[PRODUCT ID]],MasterData[],5,0)</f>
        <v>95</v>
      </c>
      <c r="K347" s="14">
        <f>VLOOKUP(InputData[[#This Row],[PRODUCT ID]],MasterData[],6,0)</f>
        <v>119.7</v>
      </c>
      <c r="L347" s="14">
        <f>InputData[[#This Row],[BUYING PRIZE]]*InputData[[#This Row],[QUANTITY]]</f>
        <v>570</v>
      </c>
      <c r="M347" s="14">
        <f>InputData[[#This Row],[SELLING PRICE]]*InputData[[#This Row],[QUANTITY]]*(1-InputData[[#This Row],[DISCOUNT %]])</f>
        <v>718.2</v>
      </c>
      <c r="N347" s="12">
        <f>DAY(InputData[[#This Row],[DATE]])</f>
        <v>1</v>
      </c>
      <c r="O347" s="12" t="str">
        <f>TEXT(InputData[[#This Row],[DATE]],"mmm")</f>
        <v>May</v>
      </c>
      <c r="P347" s="12">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14">
        <f>VLOOKUP(InputData[[#This Row],[PRODUCT ID]],MasterData[],5,0)</f>
        <v>112</v>
      </c>
      <c r="K348" s="14">
        <f>VLOOKUP(InputData[[#This Row],[PRODUCT ID]],MasterData[],6,0)</f>
        <v>122.08</v>
      </c>
      <c r="L348" s="14">
        <f>InputData[[#This Row],[BUYING PRIZE]]*InputData[[#This Row],[QUANTITY]]</f>
        <v>448</v>
      </c>
      <c r="M348" s="14">
        <f>InputData[[#This Row],[SELLING PRICE]]*InputData[[#This Row],[QUANTITY]]*(1-InputData[[#This Row],[DISCOUNT %]])</f>
        <v>488.32</v>
      </c>
      <c r="N348" s="12">
        <f>DAY(InputData[[#This Row],[DATE]])</f>
        <v>2</v>
      </c>
      <c r="O348" s="12" t="str">
        <f>TEXT(InputData[[#This Row],[DATE]],"mmm")</f>
        <v>May</v>
      </c>
      <c r="P348" s="12">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14">
        <f>VLOOKUP(InputData[[#This Row],[PRODUCT ID]],MasterData[],5,0)</f>
        <v>61</v>
      </c>
      <c r="K349" s="14">
        <f>VLOOKUP(InputData[[#This Row],[PRODUCT ID]],MasterData[],6,0)</f>
        <v>76.25</v>
      </c>
      <c r="L349" s="14">
        <f>InputData[[#This Row],[BUYING PRIZE]]*InputData[[#This Row],[QUANTITY]]</f>
        <v>610</v>
      </c>
      <c r="M349" s="14">
        <f>InputData[[#This Row],[SELLING PRICE]]*InputData[[#This Row],[QUANTITY]]*(1-InputData[[#This Row],[DISCOUNT %]])</f>
        <v>762.5</v>
      </c>
      <c r="N349" s="12">
        <f>DAY(InputData[[#This Row],[DATE]])</f>
        <v>4</v>
      </c>
      <c r="O349" s="12" t="str">
        <f>TEXT(InputData[[#This Row],[DATE]],"mmm")</f>
        <v>May</v>
      </c>
      <c r="P349" s="12">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14">
        <f>VLOOKUP(InputData[[#This Row],[PRODUCT ID]],MasterData[],5,0)</f>
        <v>55</v>
      </c>
      <c r="K350" s="14">
        <f>VLOOKUP(InputData[[#This Row],[PRODUCT ID]],MasterData[],6,0)</f>
        <v>58.3</v>
      </c>
      <c r="L350" s="14">
        <f>InputData[[#This Row],[BUYING PRIZE]]*InputData[[#This Row],[QUANTITY]]</f>
        <v>385</v>
      </c>
      <c r="M350" s="14">
        <f>InputData[[#This Row],[SELLING PRICE]]*InputData[[#This Row],[QUANTITY]]*(1-InputData[[#This Row],[DISCOUNT %]])</f>
        <v>408.09999999999997</v>
      </c>
      <c r="N350" s="12">
        <f>DAY(InputData[[#This Row],[DATE]])</f>
        <v>6</v>
      </c>
      <c r="O350" s="12" t="str">
        <f>TEXT(InputData[[#This Row],[DATE]],"mmm")</f>
        <v>May</v>
      </c>
      <c r="P350" s="12">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14">
        <f>VLOOKUP(InputData[[#This Row],[PRODUCT ID]],MasterData[],5,0)</f>
        <v>12</v>
      </c>
      <c r="K351" s="14">
        <f>VLOOKUP(InputData[[#This Row],[PRODUCT ID]],MasterData[],6,0)</f>
        <v>15.719999999999999</v>
      </c>
      <c r="L351" s="14">
        <f>InputData[[#This Row],[BUYING PRIZE]]*InputData[[#This Row],[QUANTITY]]</f>
        <v>48</v>
      </c>
      <c r="M351" s="14">
        <f>InputData[[#This Row],[SELLING PRICE]]*InputData[[#This Row],[QUANTITY]]*(1-InputData[[#This Row],[DISCOUNT %]])</f>
        <v>62.879999999999995</v>
      </c>
      <c r="N351" s="12">
        <f>DAY(InputData[[#This Row],[DATE]])</f>
        <v>7</v>
      </c>
      <c r="O351" s="12" t="str">
        <f>TEXT(InputData[[#This Row],[DATE]],"mmm")</f>
        <v>May</v>
      </c>
      <c r="P351" s="12">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14">
        <f>VLOOKUP(InputData[[#This Row],[PRODUCT ID]],MasterData[],5,0)</f>
        <v>48</v>
      </c>
      <c r="K352" s="14">
        <f>VLOOKUP(InputData[[#This Row],[PRODUCT ID]],MasterData[],6,0)</f>
        <v>57.120000000000005</v>
      </c>
      <c r="L352" s="14">
        <f>InputData[[#This Row],[BUYING PRIZE]]*InputData[[#This Row],[QUANTITY]]</f>
        <v>48</v>
      </c>
      <c r="M352" s="14">
        <f>InputData[[#This Row],[SELLING PRICE]]*InputData[[#This Row],[QUANTITY]]*(1-InputData[[#This Row],[DISCOUNT %]])</f>
        <v>57.120000000000005</v>
      </c>
      <c r="N352" s="12">
        <f>DAY(InputData[[#This Row],[DATE]])</f>
        <v>7</v>
      </c>
      <c r="O352" s="12" t="str">
        <f>TEXT(InputData[[#This Row],[DATE]],"mmm")</f>
        <v>May</v>
      </c>
      <c r="P352" s="1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14">
        <f>VLOOKUP(InputData[[#This Row],[PRODUCT ID]],MasterData[],5,0)</f>
        <v>121</v>
      </c>
      <c r="K353" s="14">
        <f>VLOOKUP(InputData[[#This Row],[PRODUCT ID]],MasterData[],6,0)</f>
        <v>141.57</v>
      </c>
      <c r="L353" s="14">
        <f>InputData[[#This Row],[BUYING PRIZE]]*InputData[[#This Row],[QUANTITY]]</f>
        <v>847</v>
      </c>
      <c r="M353" s="14">
        <f>InputData[[#This Row],[SELLING PRICE]]*InputData[[#This Row],[QUANTITY]]*(1-InputData[[#This Row],[DISCOUNT %]])</f>
        <v>990.99</v>
      </c>
      <c r="N353" s="12">
        <f>DAY(InputData[[#This Row],[DATE]])</f>
        <v>8</v>
      </c>
      <c r="O353" s="12" t="str">
        <f>TEXT(InputData[[#This Row],[DATE]],"mmm")</f>
        <v>May</v>
      </c>
      <c r="P353" s="12">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14">
        <f>VLOOKUP(InputData[[#This Row],[PRODUCT ID]],MasterData[],5,0)</f>
        <v>134</v>
      </c>
      <c r="K354" s="14">
        <f>VLOOKUP(InputData[[#This Row],[PRODUCT ID]],MasterData[],6,0)</f>
        <v>156.78</v>
      </c>
      <c r="L354" s="14">
        <f>InputData[[#This Row],[BUYING PRIZE]]*InputData[[#This Row],[QUANTITY]]</f>
        <v>1608</v>
      </c>
      <c r="M354" s="14">
        <f>InputData[[#This Row],[SELLING PRICE]]*InputData[[#This Row],[QUANTITY]]*(1-InputData[[#This Row],[DISCOUNT %]])</f>
        <v>1881.3600000000001</v>
      </c>
      <c r="N354" s="12">
        <f>DAY(InputData[[#This Row],[DATE]])</f>
        <v>9</v>
      </c>
      <c r="O354" s="12" t="str">
        <f>TEXT(InputData[[#This Row],[DATE]],"mmm")</f>
        <v>May</v>
      </c>
      <c r="P354" s="12">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14">
        <f>VLOOKUP(InputData[[#This Row],[PRODUCT ID]],MasterData[],5,0)</f>
        <v>6</v>
      </c>
      <c r="K355" s="14">
        <f>VLOOKUP(InputData[[#This Row],[PRODUCT ID]],MasterData[],6,0)</f>
        <v>7.8599999999999994</v>
      </c>
      <c r="L355" s="14">
        <f>InputData[[#This Row],[BUYING PRIZE]]*InputData[[#This Row],[QUANTITY]]</f>
        <v>36</v>
      </c>
      <c r="M355" s="14">
        <f>InputData[[#This Row],[SELLING PRICE]]*InputData[[#This Row],[QUANTITY]]*(1-InputData[[#This Row],[DISCOUNT %]])</f>
        <v>47.16</v>
      </c>
      <c r="N355" s="12">
        <f>DAY(InputData[[#This Row],[DATE]])</f>
        <v>10</v>
      </c>
      <c r="O355" s="12" t="str">
        <f>TEXT(InputData[[#This Row],[DATE]],"mmm")</f>
        <v>May</v>
      </c>
      <c r="P355" s="12">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14">
        <f>VLOOKUP(InputData[[#This Row],[PRODUCT ID]],MasterData[],5,0)</f>
        <v>44</v>
      </c>
      <c r="K356" s="14">
        <f>VLOOKUP(InputData[[#This Row],[PRODUCT ID]],MasterData[],6,0)</f>
        <v>48.4</v>
      </c>
      <c r="L356" s="14">
        <f>InputData[[#This Row],[BUYING PRIZE]]*InputData[[#This Row],[QUANTITY]]</f>
        <v>308</v>
      </c>
      <c r="M356" s="14">
        <f>InputData[[#This Row],[SELLING PRICE]]*InputData[[#This Row],[QUANTITY]]*(1-InputData[[#This Row],[DISCOUNT %]])</f>
        <v>338.8</v>
      </c>
      <c r="N356" s="12">
        <f>DAY(InputData[[#This Row],[DATE]])</f>
        <v>12</v>
      </c>
      <c r="O356" s="12" t="str">
        <f>TEXT(InputData[[#This Row],[DATE]],"mmm")</f>
        <v>May</v>
      </c>
      <c r="P356" s="12">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14">
        <f>VLOOKUP(InputData[[#This Row],[PRODUCT ID]],MasterData[],5,0)</f>
        <v>73</v>
      </c>
      <c r="K357" s="14">
        <f>VLOOKUP(InputData[[#This Row],[PRODUCT ID]],MasterData[],6,0)</f>
        <v>94.17</v>
      </c>
      <c r="L357" s="14">
        <f>InputData[[#This Row],[BUYING PRIZE]]*InputData[[#This Row],[QUANTITY]]</f>
        <v>365</v>
      </c>
      <c r="M357" s="14">
        <f>InputData[[#This Row],[SELLING PRICE]]*InputData[[#This Row],[QUANTITY]]*(1-InputData[[#This Row],[DISCOUNT %]])</f>
        <v>470.85</v>
      </c>
      <c r="N357" s="12">
        <f>DAY(InputData[[#This Row],[DATE]])</f>
        <v>13</v>
      </c>
      <c r="O357" s="12" t="str">
        <f>TEXT(InputData[[#This Row],[DATE]],"mmm")</f>
        <v>May</v>
      </c>
      <c r="P357" s="12">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14">
        <f>VLOOKUP(InputData[[#This Row],[PRODUCT ID]],MasterData[],5,0)</f>
        <v>83</v>
      </c>
      <c r="K358" s="14">
        <f>VLOOKUP(InputData[[#This Row],[PRODUCT ID]],MasterData[],6,0)</f>
        <v>94.62</v>
      </c>
      <c r="L358" s="14">
        <f>InputData[[#This Row],[BUYING PRIZE]]*InputData[[#This Row],[QUANTITY]]</f>
        <v>1162</v>
      </c>
      <c r="M358" s="14">
        <f>InputData[[#This Row],[SELLING PRICE]]*InputData[[#This Row],[QUANTITY]]*(1-InputData[[#This Row],[DISCOUNT %]])</f>
        <v>1324.68</v>
      </c>
      <c r="N358" s="12">
        <f>DAY(InputData[[#This Row],[DATE]])</f>
        <v>14</v>
      </c>
      <c r="O358" s="12" t="str">
        <f>TEXT(InputData[[#This Row],[DATE]],"mmm")</f>
        <v>May</v>
      </c>
      <c r="P358" s="12">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14">
        <f>VLOOKUP(InputData[[#This Row],[PRODUCT ID]],MasterData[],5,0)</f>
        <v>61</v>
      </c>
      <c r="K359" s="14">
        <f>VLOOKUP(InputData[[#This Row],[PRODUCT ID]],MasterData[],6,0)</f>
        <v>76.25</v>
      </c>
      <c r="L359" s="14">
        <f>InputData[[#This Row],[BUYING PRIZE]]*InputData[[#This Row],[QUANTITY]]</f>
        <v>305</v>
      </c>
      <c r="M359" s="14">
        <f>InputData[[#This Row],[SELLING PRICE]]*InputData[[#This Row],[QUANTITY]]*(1-InputData[[#This Row],[DISCOUNT %]])</f>
        <v>381.25</v>
      </c>
      <c r="N359" s="12">
        <f>DAY(InputData[[#This Row],[DATE]])</f>
        <v>15</v>
      </c>
      <c r="O359" s="12" t="str">
        <f>TEXT(InputData[[#This Row],[DATE]],"mmm")</f>
        <v>May</v>
      </c>
      <c r="P359" s="12">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14">
        <f>VLOOKUP(InputData[[#This Row],[PRODUCT ID]],MasterData[],5,0)</f>
        <v>148</v>
      </c>
      <c r="K360" s="14">
        <f>VLOOKUP(InputData[[#This Row],[PRODUCT ID]],MasterData[],6,0)</f>
        <v>164.28</v>
      </c>
      <c r="L360" s="14">
        <f>InputData[[#This Row],[BUYING PRIZE]]*InputData[[#This Row],[QUANTITY]]</f>
        <v>1924</v>
      </c>
      <c r="M360" s="14">
        <f>InputData[[#This Row],[SELLING PRICE]]*InputData[[#This Row],[QUANTITY]]*(1-InputData[[#This Row],[DISCOUNT %]])</f>
        <v>2135.64</v>
      </c>
      <c r="N360" s="12">
        <f>DAY(InputData[[#This Row],[DATE]])</f>
        <v>16</v>
      </c>
      <c r="O360" s="12" t="str">
        <f>TEXT(InputData[[#This Row],[DATE]],"mmm")</f>
        <v>May</v>
      </c>
      <c r="P360" s="12">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14">
        <f>VLOOKUP(InputData[[#This Row],[PRODUCT ID]],MasterData[],5,0)</f>
        <v>93</v>
      </c>
      <c r="K361" s="14">
        <f>VLOOKUP(InputData[[#This Row],[PRODUCT ID]],MasterData[],6,0)</f>
        <v>104.16</v>
      </c>
      <c r="L361" s="14">
        <f>InputData[[#This Row],[BUYING PRIZE]]*InputData[[#This Row],[QUANTITY]]</f>
        <v>1209</v>
      </c>
      <c r="M361" s="14">
        <f>InputData[[#This Row],[SELLING PRICE]]*InputData[[#This Row],[QUANTITY]]*(1-InputData[[#This Row],[DISCOUNT %]])</f>
        <v>1354.08</v>
      </c>
      <c r="N361" s="12">
        <f>DAY(InputData[[#This Row],[DATE]])</f>
        <v>16</v>
      </c>
      <c r="O361" s="12" t="str">
        <f>TEXT(InputData[[#This Row],[DATE]],"mmm")</f>
        <v>May</v>
      </c>
      <c r="P361" s="12">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14">
        <f>VLOOKUP(InputData[[#This Row],[PRODUCT ID]],MasterData[],5,0)</f>
        <v>48</v>
      </c>
      <c r="K362" s="14">
        <f>VLOOKUP(InputData[[#This Row],[PRODUCT ID]],MasterData[],6,0)</f>
        <v>57.120000000000005</v>
      </c>
      <c r="L362" s="14">
        <f>InputData[[#This Row],[BUYING PRIZE]]*InputData[[#This Row],[QUANTITY]]</f>
        <v>384</v>
      </c>
      <c r="M362" s="14">
        <f>InputData[[#This Row],[SELLING PRICE]]*InputData[[#This Row],[QUANTITY]]*(1-InputData[[#This Row],[DISCOUNT %]])</f>
        <v>456.96000000000004</v>
      </c>
      <c r="N362" s="12">
        <f>DAY(InputData[[#This Row],[DATE]])</f>
        <v>17</v>
      </c>
      <c r="O362" s="12" t="str">
        <f>TEXT(InputData[[#This Row],[DATE]],"mmm")</f>
        <v>May</v>
      </c>
      <c r="P362" s="1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14">
        <f>VLOOKUP(InputData[[#This Row],[PRODUCT ID]],MasterData[],5,0)</f>
        <v>48</v>
      </c>
      <c r="K363" s="14">
        <f>VLOOKUP(InputData[[#This Row],[PRODUCT ID]],MasterData[],6,0)</f>
        <v>57.120000000000005</v>
      </c>
      <c r="L363" s="14">
        <f>InputData[[#This Row],[BUYING PRIZE]]*InputData[[#This Row],[QUANTITY]]</f>
        <v>192</v>
      </c>
      <c r="M363" s="14">
        <f>InputData[[#This Row],[SELLING PRICE]]*InputData[[#This Row],[QUANTITY]]*(1-InputData[[#This Row],[DISCOUNT %]])</f>
        <v>228.48000000000002</v>
      </c>
      <c r="N363" s="12">
        <f>DAY(InputData[[#This Row],[DATE]])</f>
        <v>18</v>
      </c>
      <c r="O363" s="12" t="str">
        <f>TEXT(InputData[[#This Row],[DATE]],"mmm")</f>
        <v>May</v>
      </c>
      <c r="P363" s="12">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14">
        <f>VLOOKUP(InputData[[#This Row],[PRODUCT ID]],MasterData[],5,0)</f>
        <v>72</v>
      </c>
      <c r="K364" s="14">
        <f>VLOOKUP(InputData[[#This Row],[PRODUCT ID]],MasterData[],6,0)</f>
        <v>79.92</v>
      </c>
      <c r="L364" s="14">
        <f>InputData[[#This Row],[BUYING PRIZE]]*InputData[[#This Row],[QUANTITY]]</f>
        <v>576</v>
      </c>
      <c r="M364" s="14">
        <f>InputData[[#This Row],[SELLING PRICE]]*InputData[[#This Row],[QUANTITY]]*(1-InputData[[#This Row],[DISCOUNT %]])</f>
        <v>639.36</v>
      </c>
      <c r="N364" s="12">
        <f>DAY(InputData[[#This Row],[DATE]])</f>
        <v>18</v>
      </c>
      <c r="O364" s="12" t="str">
        <f>TEXT(InputData[[#This Row],[DATE]],"mmm")</f>
        <v>May</v>
      </c>
      <c r="P364" s="12">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14">
        <f>VLOOKUP(InputData[[#This Row],[PRODUCT ID]],MasterData[],5,0)</f>
        <v>76</v>
      </c>
      <c r="K365" s="14">
        <f>VLOOKUP(InputData[[#This Row],[PRODUCT ID]],MasterData[],6,0)</f>
        <v>82.08</v>
      </c>
      <c r="L365" s="14">
        <f>InputData[[#This Row],[BUYING PRIZE]]*InputData[[#This Row],[QUANTITY]]</f>
        <v>1140</v>
      </c>
      <c r="M365" s="14">
        <f>InputData[[#This Row],[SELLING PRICE]]*InputData[[#This Row],[QUANTITY]]*(1-InputData[[#This Row],[DISCOUNT %]])</f>
        <v>1231.2</v>
      </c>
      <c r="N365" s="12">
        <f>DAY(InputData[[#This Row],[DATE]])</f>
        <v>20</v>
      </c>
      <c r="O365" s="12" t="str">
        <f>TEXT(InputData[[#This Row],[DATE]],"mmm")</f>
        <v>May</v>
      </c>
      <c r="P365" s="12">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14">
        <f>VLOOKUP(InputData[[#This Row],[PRODUCT ID]],MasterData[],5,0)</f>
        <v>12</v>
      </c>
      <c r="K366" s="14">
        <f>VLOOKUP(InputData[[#This Row],[PRODUCT ID]],MasterData[],6,0)</f>
        <v>15.719999999999999</v>
      </c>
      <c r="L366" s="14">
        <f>InputData[[#This Row],[BUYING PRIZE]]*InputData[[#This Row],[QUANTITY]]</f>
        <v>144</v>
      </c>
      <c r="M366" s="14">
        <f>InputData[[#This Row],[SELLING PRICE]]*InputData[[#This Row],[QUANTITY]]*(1-InputData[[#This Row],[DISCOUNT %]])</f>
        <v>188.64</v>
      </c>
      <c r="N366" s="12">
        <f>DAY(InputData[[#This Row],[DATE]])</f>
        <v>22</v>
      </c>
      <c r="O366" s="12" t="str">
        <f>TEXT(InputData[[#This Row],[DATE]],"mmm")</f>
        <v>May</v>
      </c>
      <c r="P366" s="12">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14">
        <f>VLOOKUP(InputData[[#This Row],[PRODUCT ID]],MasterData[],5,0)</f>
        <v>105</v>
      </c>
      <c r="K367" s="14">
        <f>VLOOKUP(InputData[[#This Row],[PRODUCT ID]],MasterData[],6,0)</f>
        <v>142.80000000000001</v>
      </c>
      <c r="L367" s="14">
        <f>InputData[[#This Row],[BUYING PRIZE]]*InputData[[#This Row],[QUANTITY]]</f>
        <v>735</v>
      </c>
      <c r="M367" s="14">
        <f>InputData[[#This Row],[SELLING PRICE]]*InputData[[#This Row],[QUANTITY]]*(1-InputData[[#This Row],[DISCOUNT %]])</f>
        <v>999.60000000000014</v>
      </c>
      <c r="N367" s="12">
        <f>DAY(InputData[[#This Row],[DATE]])</f>
        <v>25</v>
      </c>
      <c r="O367" s="12" t="str">
        <f>TEXT(InputData[[#This Row],[DATE]],"mmm")</f>
        <v>May</v>
      </c>
      <c r="P367" s="12">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14">
        <f>VLOOKUP(InputData[[#This Row],[PRODUCT ID]],MasterData[],5,0)</f>
        <v>37</v>
      </c>
      <c r="K368" s="14">
        <f>VLOOKUP(InputData[[#This Row],[PRODUCT ID]],MasterData[],6,0)</f>
        <v>41.81</v>
      </c>
      <c r="L368" s="14">
        <f>InputData[[#This Row],[BUYING PRIZE]]*InputData[[#This Row],[QUANTITY]]</f>
        <v>74</v>
      </c>
      <c r="M368" s="14">
        <f>InputData[[#This Row],[SELLING PRICE]]*InputData[[#This Row],[QUANTITY]]*(1-InputData[[#This Row],[DISCOUNT %]])</f>
        <v>83.62</v>
      </c>
      <c r="N368" s="12">
        <f>DAY(InputData[[#This Row],[DATE]])</f>
        <v>26</v>
      </c>
      <c r="O368" s="12" t="str">
        <f>TEXT(InputData[[#This Row],[DATE]],"mmm")</f>
        <v>May</v>
      </c>
      <c r="P368" s="12">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14">
        <f>VLOOKUP(InputData[[#This Row],[PRODUCT ID]],MasterData[],5,0)</f>
        <v>48</v>
      </c>
      <c r="K369" s="14">
        <f>VLOOKUP(InputData[[#This Row],[PRODUCT ID]],MasterData[],6,0)</f>
        <v>57.120000000000005</v>
      </c>
      <c r="L369" s="14">
        <f>InputData[[#This Row],[BUYING PRIZE]]*InputData[[#This Row],[QUANTITY]]</f>
        <v>96</v>
      </c>
      <c r="M369" s="14">
        <f>InputData[[#This Row],[SELLING PRICE]]*InputData[[#This Row],[QUANTITY]]*(1-InputData[[#This Row],[DISCOUNT %]])</f>
        <v>114.24000000000001</v>
      </c>
      <c r="N369" s="12">
        <f>DAY(InputData[[#This Row],[DATE]])</f>
        <v>26</v>
      </c>
      <c r="O369" s="12" t="str">
        <f>TEXT(InputData[[#This Row],[DATE]],"mmm")</f>
        <v>May</v>
      </c>
      <c r="P369" s="12">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14">
        <f>VLOOKUP(InputData[[#This Row],[PRODUCT ID]],MasterData[],5,0)</f>
        <v>138</v>
      </c>
      <c r="K370" s="14">
        <f>VLOOKUP(InputData[[#This Row],[PRODUCT ID]],MasterData[],6,0)</f>
        <v>173.88</v>
      </c>
      <c r="L370" s="14">
        <f>InputData[[#This Row],[BUYING PRIZE]]*InputData[[#This Row],[QUANTITY]]</f>
        <v>1380</v>
      </c>
      <c r="M370" s="14">
        <f>InputData[[#This Row],[SELLING PRICE]]*InputData[[#This Row],[QUANTITY]]*(1-InputData[[#This Row],[DISCOUNT %]])</f>
        <v>1738.8</v>
      </c>
      <c r="N370" s="12">
        <f>DAY(InputData[[#This Row],[DATE]])</f>
        <v>28</v>
      </c>
      <c r="O370" s="12" t="str">
        <f>TEXT(InputData[[#This Row],[DATE]],"mmm")</f>
        <v>May</v>
      </c>
      <c r="P370" s="12">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14">
        <f>VLOOKUP(InputData[[#This Row],[PRODUCT ID]],MasterData[],5,0)</f>
        <v>83</v>
      </c>
      <c r="K371" s="14">
        <f>VLOOKUP(InputData[[#This Row],[PRODUCT ID]],MasterData[],6,0)</f>
        <v>94.62</v>
      </c>
      <c r="L371" s="14">
        <f>InputData[[#This Row],[BUYING PRIZE]]*InputData[[#This Row],[QUANTITY]]</f>
        <v>415</v>
      </c>
      <c r="M371" s="14">
        <f>InputData[[#This Row],[SELLING PRICE]]*InputData[[#This Row],[QUANTITY]]*(1-InputData[[#This Row],[DISCOUNT %]])</f>
        <v>473.1</v>
      </c>
      <c r="N371" s="12">
        <f>DAY(InputData[[#This Row],[DATE]])</f>
        <v>28</v>
      </c>
      <c r="O371" s="12" t="str">
        <f>TEXT(InputData[[#This Row],[DATE]],"mmm")</f>
        <v>May</v>
      </c>
      <c r="P371" s="12">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14">
        <f>VLOOKUP(InputData[[#This Row],[PRODUCT ID]],MasterData[],5,0)</f>
        <v>148</v>
      </c>
      <c r="K372" s="14">
        <f>VLOOKUP(InputData[[#This Row],[PRODUCT ID]],MasterData[],6,0)</f>
        <v>164.28</v>
      </c>
      <c r="L372" s="14">
        <f>InputData[[#This Row],[BUYING PRIZE]]*InputData[[#This Row],[QUANTITY]]</f>
        <v>1332</v>
      </c>
      <c r="M372" s="14">
        <f>InputData[[#This Row],[SELLING PRICE]]*InputData[[#This Row],[QUANTITY]]*(1-InputData[[#This Row],[DISCOUNT %]])</f>
        <v>1478.52</v>
      </c>
      <c r="N372" s="12">
        <f>DAY(InputData[[#This Row],[DATE]])</f>
        <v>28</v>
      </c>
      <c r="O372" s="12" t="str">
        <f>TEXT(InputData[[#This Row],[DATE]],"mmm")</f>
        <v>May</v>
      </c>
      <c r="P372" s="1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14">
        <f>VLOOKUP(InputData[[#This Row],[PRODUCT ID]],MasterData[],5,0)</f>
        <v>44</v>
      </c>
      <c r="K373" s="14">
        <f>VLOOKUP(InputData[[#This Row],[PRODUCT ID]],MasterData[],6,0)</f>
        <v>48.84</v>
      </c>
      <c r="L373" s="14">
        <f>InputData[[#This Row],[BUYING PRIZE]]*InputData[[#This Row],[QUANTITY]]</f>
        <v>528</v>
      </c>
      <c r="M373" s="14">
        <f>InputData[[#This Row],[SELLING PRICE]]*InputData[[#This Row],[QUANTITY]]*(1-InputData[[#This Row],[DISCOUNT %]])</f>
        <v>586.08000000000004</v>
      </c>
      <c r="N373" s="12">
        <f>DAY(InputData[[#This Row],[DATE]])</f>
        <v>28</v>
      </c>
      <c r="O373" s="12" t="str">
        <f>TEXT(InputData[[#This Row],[DATE]],"mmm")</f>
        <v>May</v>
      </c>
      <c r="P373" s="12">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14">
        <f>VLOOKUP(InputData[[#This Row],[PRODUCT ID]],MasterData[],5,0)</f>
        <v>61</v>
      </c>
      <c r="K374" s="14">
        <f>VLOOKUP(InputData[[#This Row],[PRODUCT ID]],MasterData[],6,0)</f>
        <v>76.25</v>
      </c>
      <c r="L374" s="14">
        <f>InputData[[#This Row],[BUYING PRIZE]]*InputData[[#This Row],[QUANTITY]]</f>
        <v>854</v>
      </c>
      <c r="M374" s="14">
        <f>InputData[[#This Row],[SELLING PRICE]]*InputData[[#This Row],[QUANTITY]]*(1-InputData[[#This Row],[DISCOUNT %]])</f>
        <v>1067.5</v>
      </c>
      <c r="N374" s="12">
        <f>DAY(InputData[[#This Row],[DATE]])</f>
        <v>28</v>
      </c>
      <c r="O374" s="12" t="str">
        <f>TEXT(InputData[[#This Row],[DATE]],"mmm")</f>
        <v>May</v>
      </c>
      <c r="P374" s="12">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14">
        <f>VLOOKUP(InputData[[#This Row],[PRODUCT ID]],MasterData[],5,0)</f>
        <v>76</v>
      </c>
      <c r="K375" s="14">
        <f>VLOOKUP(InputData[[#This Row],[PRODUCT ID]],MasterData[],6,0)</f>
        <v>82.08</v>
      </c>
      <c r="L375" s="14">
        <f>InputData[[#This Row],[BUYING PRIZE]]*InputData[[#This Row],[QUANTITY]]</f>
        <v>684</v>
      </c>
      <c r="M375" s="14">
        <f>InputData[[#This Row],[SELLING PRICE]]*InputData[[#This Row],[QUANTITY]]*(1-InputData[[#This Row],[DISCOUNT %]])</f>
        <v>738.72</v>
      </c>
      <c r="N375" s="12">
        <f>DAY(InputData[[#This Row],[DATE]])</f>
        <v>30</v>
      </c>
      <c r="O375" s="12" t="str">
        <f>TEXT(InputData[[#This Row],[DATE]],"mmm")</f>
        <v>May</v>
      </c>
      <c r="P375" s="12">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14">
        <f>VLOOKUP(InputData[[#This Row],[PRODUCT ID]],MasterData[],5,0)</f>
        <v>133</v>
      </c>
      <c r="K376" s="14">
        <f>VLOOKUP(InputData[[#This Row],[PRODUCT ID]],MasterData[],6,0)</f>
        <v>155.61000000000001</v>
      </c>
      <c r="L376" s="14">
        <f>InputData[[#This Row],[BUYING PRIZE]]*InputData[[#This Row],[QUANTITY]]</f>
        <v>532</v>
      </c>
      <c r="M376" s="14">
        <f>InputData[[#This Row],[SELLING PRICE]]*InputData[[#This Row],[QUANTITY]]*(1-InputData[[#This Row],[DISCOUNT %]])</f>
        <v>622.44000000000005</v>
      </c>
      <c r="N376" s="12">
        <f>DAY(InputData[[#This Row],[DATE]])</f>
        <v>30</v>
      </c>
      <c r="O376" s="12" t="str">
        <f>TEXT(InputData[[#This Row],[DATE]],"mmm")</f>
        <v>May</v>
      </c>
      <c r="P376" s="12">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14">
        <f>VLOOKUP(InputData[[#This Row],[PRODUCT ID]],MasterData[],5,0)</f>
        <v>95</v>
      </c>
      <c r="K377" s="14">
        <f>VLOOKUP(InputData[[#This Row],[PRODUCT ID]],MasterData[],6,0)</f>
        <v>119.7</v>
      </c>
      <c r="L377" s="14">
        <f>InputData[[#This Row],[BUYING PRIZE]]*InputData[[#This Row],[QUANTITY]]</f>
        <v>285</v>
      </c>
      <c r="M377" s="14">
        <f>InputData[[#This Row],[SELLING PRICE]]*InputData[[#This Row],[QUANTITY]]*(1-InputData[[#This Row],[DISCOUNT %]])</f>
        <v>359.1</v>
      </c>
      <c r="N377" s="12">
        <f>DAY(InputData[[#This Row],[DATE]])</f>
        <v>30</v>
      </c>
      <c r="O377" s="12" t="str">
        <f>TEXT(InputData[[#This Row],[DATE]],"mmm")</f>
        <v>May</v>
      </c>
      <c r="P377" s="12">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14">
        <f>VLOOKUP(InputData[[#This Row],[PRODUCT ID]],MasterData[],5,0)</f>
        <v>83</v>
      </c>
      <c r="K378" s="14">
        <f>VLOOKUP(InputData[[#This Row],[PRODUCT ID]],MasterData[],6,0)</f>
        <v>94.62</v>
      </c>
      <c r="L378" s="14">
        <f>InputData[[#This Row],[BUYING PRIZE]]*InputData[[#This Row],[QUANTITY]]</f>
        <v>1162</v>
      </c>
      <c r="M378" s="14">
        <f>InputData[[#This Row],[SELLING PRICE]]*InputData[[#This Row],[QUANTITY]]*(1-InputData[[#This Row],[DISCOUNT %]])</f>
        <v>1324.68</v>
      </c>
      <c r="N378" s="12">
        <f>DAY(InputData[[#This Row],[DATE]])</f>
        <v>3</v>
      </c>
      <c r="O378" s="12" t="str">
        <f>TEXT(InputData[[#This Row],[DATE]],"mmm")</f>
        <v>Jun</v>
      </c>
      <c r="P378" s="12">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14">
        <f>VLOOKUP(InputData[[#This Row],[PRODUCT ID]],MasterData[],5,0)</f>
        <v>37</v>
      </c>
      <c r="K379" s="14">
        <f>VLOOKUP(InputData[[#This Row],[PRODUCT ID]],MasterData[],6,0)</f>
        <v>41.81</v>
      </c>
      <c r="L379" s="14">
        <f>InputData[[#This Row],[BUYING PRIZE]]*InputData[[#This Row],[QUANTITY]]</f>
        <v>296</v>
      </c>
      <c r="M379" s="14">
        <f>InputData[[#This Row],[SELLING PRICE]]*InputData[[#This Row],[QUANTITY]]*(1-InputData[[#This Row],[DISCOUNT %]])</f>
        <v>334.48</v>
      </c>
      <c r="N379" s="12">
        <f>DAY(InputData[[#This Row],[DATE]])</f>
        <v>10</v>
      </c>
      <c r="O379" s="12" t="str">
        <f>TEXT(InputData[[#This Row],[DATE]],"mmm")</f>
        <v>Jun</v>
      </c>
      <c r="P379" s="12">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14">
        <f>VLOOKUP(InputData[[#This Row],[PRODUCT ID]],MasterData[],5,0)</f>
        <v>37</v>
      </c>
      <c r="K380" s="14">
        <f>VLOOKUP(InputData[[#This Row],[PRODUCT ID]],MasterData[],6,0)</f>
        <v>42.55</v>
      </c>
      <c r="L380" s="14">
        <f>InputData[[#This Row],[BUYING PRIZE]]*InputData[[#This Row],[QUANTITY]]</f>
        <v>481</v>
      </c>
      <c r="M380" s="14">
        <f>InputData[[#This Row],[SELLING PRICE]]*InputData[[#This Row],[QUANTITY]]*(1-InputData[[#This Row],[DISCOUNT %]])</f>
        <v>553.15</v>
      </c>
      <c r="N380" s="12">
        <f>DAY(InputData[[#This Row],[DATE]])</f>
        <v>11</v>
      </c>
      <c r="O380" s="12" t="str">
        <f>TEXT(InputData[[#This Row],[DATE]],"mmm")</f>
        <v>Jun</v>
      </c>
      <c r="P380" s="12">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14">
        <f>VLOOKUP(InputData[[#This Row],[PRODUCT ID]],MasterData[],5,0)</f>
        <v>126</v>
      </c>
      <c r="K381" s="14">
        <f>VLOOKUP(InputData[[#This Row],[PRODUCT ID]],MasterData[],6,0)</f>
        <v>162.54</v>
      </c>
      <c r="L381" s="14">
        <f>InputData[[#This Row],[BUYING PRIZE]]*InputData[[#This Row],[QUANTITY]]</f>
        <v>756</v>
      </c>
      <c r="M381" s="14">
        <f>InputData[[#This Row],[SELLING PRICE]]*InputData[[#This Row],[QUANTITY]]*(1-InputData[[#This Row],[DISCOUNT %]])</f>
        <v>975.24</v>
      </c>
      <c r="N381" s="12">
        <f>DAY(InputData[[#This Row],[DATE]])</f>
        <v>11</v>
      </c>
      <c r="O381" s="12" t="str">
        <f>TEXT(InputData[[#This Row],[DATE]],"mmm")</f>
        <v>Jun</v>
      </c>
      <c r="P381" s="12">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14">
        <f>VLOOKUP(InputData[[#This Row],[PRODUCT ID]],MasterData[],5,0)</f>
        <v>18</v>
      </c>
      <c r="K382" s="14">
        <f>VLOOKUP(InputData[[#This Row],[PRODUCT ID]],MasterData[],6,0)</f>
        <v>24.66</v>
      </c>
      <c r="L382" s="14">
        <f>InputData[[#This Row],[BUYING PRIZE]]*InputData[[#This Row],[QUANTITY]]</f>
        <v>108</v>
      </c>
      <c r="M382" s="14">
        <f>InputData[[#This Row],[SELLING PRICE]]*InputData[[#This Row],[QUANTITY]]*(1-InputData[[#This Row],[DISCOUNT %]])</f>
        <v>147.96</v>
      </c>
      <c r="N382" s="12">
        <f>DAY(InputData[[#This Row],[DATE]])</f>
        <v>13</v>
      </c>
      <c r="O382" s="12" t="str">
        <f>TEXT(InputData[[#This Row],[DATE]],"mmm")</f>
        <v>Jun</v>
      </c>
      <c r="P382" s="1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14">
        <f>VLOOKUP(InputData[[#This Row],[PRODUCT ID]],MasterData[],5,0)</f>
        <v>120</v>
      </c>
      <c r="K383" s="14">
        <f>VLOOKUP(InputData[[#This Row],[PRODUCT ID]],MasterData[],6,0)</f>
        <v>162</v>
      </c>
      <c r="L383" s="14">
        <f>InputData[[#This Row],[BUYING PRIZE]]*InputData[[#This Row],[QUANTITY]]</f>
        <v>1800</v>
      </c>
      <c r="M383" s="14">
        <f>InputData[[#This Row],[SELLING PRICE]]*InputData[[#This Row],[QUANTITY]]*(1-InputData[[#This Row],[DISCOUNT %]])</f>
        <v>2430</v>
      </c>
      <c r="N383" s="12">
        <f>DAY(InputData[[#This Row],[DATE]])</f>
        <v>15</v>
      </c>
      <c r="O383" s="12" t="str">
        <f>TEXT(InputData[[#This Row],[DATE]],"mmm")</f>
        <v>Jun</v>
      </c>
      <c r="P383" s="12">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14">
        <f>VLOOKUP(InputData[[#This Row],[PRODUCT ID]],MasterData[],5,0)</f>
        <v>47</v>
      </c>
      <c r="K384" s="14">
        <f>VLOOKUP(InputData[[#This Row],[PRODUCT ID]],MasterData[],6,0)</f>
        <v>53.11</v>
      </c>
      <c r="L384" s="14">
        <f>InputData[[#This Row],[BUYING PRIZE]]*InputData[[#This Row],[QUANTITY]]</f>
        <v>705</v>
      </c>
      <c r="M384" s="14">
        <f>InputData[[#This Row],[SELLING PRICE]]*InputData[[#This Row],[QUANTITY]]*(1-InputData[[#This Row],[DISCOUNT %]])</f>
        <v>796.65</v>
      </c>
      <c r="N384" s="12">
        <f>DAY(InputData[[#This Row],[DATE]])</f>
        <v>16</v>
      </c>
      <c r="O384" s="12" t="str">
        <f>TEXT(InputData[[#This Row],[DATE]],"mmm")</f>
        <v>Jun</v>
      </c>
      <c r="P384" s="12">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14">
        <f>VLOOKUP(InputData[[#This Row],[PRODUCT ID]],MasterData[],5,0)</f>
        <v>105</v>
      </c>
      <c r="K385" s="14">
        <f>VLOOKUP(InputData[[#This Row],[PRODUCT ID]],MasterData[],6,0)</f>
        <v>142.80000000000001</v>
      </c>
      <c r="L385" s="14">
        <f>InputData[[#This Row],[BUYING PRIZE]]*InputData[[#This Row],[QUANTITY]]</f>
        <v>840</v>
      </c>
      <c r="M385" s="14">
        <f>InputData[[#This Row],[SELLING PRICE]]*InputData[[#This Row],[QUANTITY]]*(1-InputData[[#This Row],[DISCOUNT %]])</f>
        <v>1142.4000000000001</v>
      </c>
      <c r="N385" s="12">
        <f>DAY(InputData[[#This Row],[DATE]])</f>
        <v>19</v>
      </c>
      <c r="O385" s="12" t="str">
        <f>TEXT(InputData[[#This Row],[DATE]],"mmm")</f>
        <v>Jun</v>
      </c>
      <c r="P385" s="12">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14">
        <f>VLOOKUP(InputData[[#This Row],[PRODUCT ID]],MasterData[],5,0)</f>
        <v>134</v>
      </c>
      <c r="K386" s="14">
        <f>VLOOKUP(InputData[[#This Row],[PRODUCT ID]],MasterData[],6,0)</f>
        <v>156.78</v>
      </c>
      <c r="L386" s="14">
        <f>InputData[[#This Row],[BUYING PRIZE]]*InputData[[#This Row],[QUANTITY]]</f>
        <v>1876</v>
      </c>
      <c r="M386" s="14">
        <f>InputData[[#This Row],[SELLING PRICE]]*InputData[[#This Row],[QUANTITY]]*(1-InputData[[#This Row],[DISCOUNT %]])</f>
        <v>2194.92</v>
      </c>
      <c r="N386" s="12">
        <f>DAY(InputData[[#This Row],[DATE]])</f>
        <v>21</v>
      </c>
      <c r="O386" s="12" t="str">
        <f>TEXT(InputData[[#This Row],[DATE]],"mmm")</f>
        <v>Jun</v>
      </c>
      <c r="P386" s="12">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14">
        <f>VLOOKUP(InputData[[#This Row],[PRODUCT ID]],MasterData[],5,0)</f>
        <v>90</v>
      </c>
      <c r="K387" s="14">
        <f>VLOOKUP(InputData[[#This Row],[PRODUCT ID]],MasterData[],6,0)</f>
        <v>115.2</v>
      </c>
      <c r="L387" s="14">
        <f>InputData[[#This Row],[BUYING PRIZE]]*InputData[[#This Row],[QUANTITY]]</f>
        <v>900</v>
      </c>
      <c r="M387" s="14">
        <f>InputData[[#This Row],[SELLING PRICE]]*InputData[[#This Row],[QUANTITY]]*(1-InputData[[#This Row],[DISCOUNT %]])</f>
        <v>1152</v>
      </c>
      <c r="N387" s="12">
        <f>DAY(InputData[[#This Row],[DATE]])</f>
        <v>22</v>
      </c>
      <c r="O387" s="12" t="str">
        <f>TEXT(InputData[[#This Row],[DATE]],"mmm")</f>
        <v>Jun</v>
      </c>
      <c r="P387" s="12">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14">
        <f>VLOOKUP(InputData[[#This Row],[PRODUCT ID]],MasterData[],5,0)</f>
        <v>98</v>
      </c>
      <c r="K388" s="14">
        <f>VLOOKUP(InputData[[#This Row],[PRODUCT ID]],MasterData[],6,0)</f>
        <v>103.88</v>
      </c>
      <c r="L388" s="14">
        <f>InputData[[#This Row],[BUYING PRIZE]]*InputData[[#This Row],[QUANTITY]]</f>
        <v>392</v>
      </c>
      <c r="M388" s="14">
        <f>InputData[[#This Row],[SELLING PRICE]]*InputData[[#This Row],[QUANTITY]]*(1-InputData[[#This Row],[DISCOUNT %]])</f>
        <v>415.52</v>
      </c>
      <c r="N388" s="12">
        <f>DAY(InputData[[#This Row],[DATE]])</f>
        <v>22</v>
      </c>
      <c r="O388" s="12" t="str">
        <f>TEXT(InputData[[#This Row],[DATE]],"mmm")</f>
        <v>Jun</v>
      </c>
      <c r="P388" s="12">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14">
        <f>VLOOKUP(InputData[[#This Row],[PRODUCT ID]],MasterData[],5,0)</f>
        <v>44</v>
      </c>
      <c r="K389" s="14">
        <f>VLOOKUP(InputData[[#This Row],[PRODUCT ID]],MasterData[],6,0)</f>
        <v>48.84</v>
      </c>
      <c r="L389" s="14">
        <f>InputData[[#This Row],[BUYING PRIZE]]*InputData[[#This Row],[QUANTITY]]</f>
        <v>352</v>
      </c>
      <c r="M389" s="14">
        <f>InputData[[#This Row],[SELLING PRICE]]*InputData[[#This Row],[QUANTITY]]*(1-InputData[[#This Row],[DISCOUNT %]])</f>
        <v>390.72</v>
      </c>
      <c r="N389" s="12">
        <f>DAY(InputData[[#This Row],[DATE]])</f>
        <v>23</v>
      </c>
      <c r="O389" s="12" t="str">
        <f>TEXT(InputData[[#This Row],[DATE]],"mmm")</f>
        <v>Jun</v>
      </c>
      <c r="P389" s="12">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14">
        <f>VLOOKUP(InputData[[#This Row],[PRODUCT ID]],MasterData[],5,0)</f>
        <v>37</v>
      </c>
      <c r="K390" s="14">
        <f>VLOOKUP(InputData[[#This Row],[PRODUCT ID]],MasterData[],6,0)</f>
        <v>49.21</v>
      </c>
      <c r="L390" s="14">
        <f>InputData[[#This Row],[BUYING PRIZE]]*InputData[[#This Row],[QUANTITY]]</f>
        <v>259</v>
      </c>
      <c r="M390" s="14">
        <f>InputData[[#This Row],[SELLING PRICE]]*InputData[[#This Row],[QUANTITY]]*(1-InputData[[#This Row],[DISCOUNT %]])</f>
        <v>344.47</v>
      </c>
      <c r="N390" s="12">
        <f>DAY(InputData[[#This Row],[DATE]])</f>
        <v>24</v>
      </c>
      <c r="O390" s="12" t="str">
        <f>TEXT(InputData[[#This Row],[DATE]],"mmm")</f>
        <v>Jun</v>
      </c>
      <c r="P390" s="12">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14">
        <f>VLOOKUP(InputData[[#This Row],[PRODUCT ID]],MasterData[],5,0)</f>
        <v>73</v>
      </c>
      <c r="K391" s="14">
        <f>VLOOKUP(InputData[[#This Row],[PRODUCT ID]],MasterData[],6,0)</f>
        <v>94.17</v>
      </c>
      <c r="L391" s="14">
        <f>InputData[[#This Row],[BUYING PRIZE]]*InputData[[#This Row],[QUANTITY]]</f>
        <v>511</v>
      </c>
      <c r="M391" s="14">
        <f>InputData[[#This Row],[SELLING PRICE]]*InputData[[#This Row],[QUANTITY]]*(1-InputData[[#This Row],[DISCOUNT %]])</f>
        <v>659.19</v>
      </c>
      <c r="N391" s="12">
        <f>DAY(InputData[[#This Row],[DATE]])</f>
        <v>25</v>
      </c>
      <c r="O391" s="12" t="str">
        <f>TEXT(InputData[[#This Row],[DATE]],"mmm")</f>
        <v>Jun</v>
      </c>
      <c r="P391" s="12">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14">
        <f>VLOOKUP(InputData[[#This Row],[PRODUCT ID]],MasterData[],5,0)</f>
        <v>55</v>
      </c>
      <c r="K392" s="14">
        <f>VLOOKUP(InputData[[#This Row],[PRODUCT ID]],MasterData[],6,0)</f>
        <v>58.3</v>
      </c>
      <c r="L392" s="14">
        <f>InputData[[#This Row],[BUYING PRIZE]]*InputData[[#This Row],[QUANTITY]]</f>
        <v>220</v>
      </c>
      <c r="M392" s="14">
        <f>InputData[[#This Row],[SELLING PRICE]]*InputData[[#This Row],[QUANTITY]]*(1-InputData[[#This Row],[DISCOUNT %]])</f>
        <v>233.2</v>
      </c>
      <c r="N392" s="12">
        <f>DAY(InputData[[#This Row],[DATE]])</f>
        <v>26</v>
      </c>
      <c r="O392" s="12" t="str">
        <f>TEXT(InputData[[#This Row],[DATE]],"mmm")</f>
        <v>Jun</v>
      </c>
      <c r="P392" s="1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14">
        <f>VLOOKUP(InputData[[#This Row],[PRODUCT ID]],MasterData[],5,0)</f>
        <v>67</v>
      </c>
      <c r="K393" s="14">
        <f>VLOOKUP(InputData[[#This Row],[PRODUCT ID]],MasterData[],6,0)</f>
        <v>83.08</v>
      </c>
      <c r="L393" s="14">
        <f>InputData[[#This Row],[BUYING PRIZE]]*InputData[[#This Row],[QUANTITY]]</f>
        <v>804</v>
      </c>
      <c r="M393" s="14">
        <f>InputData[[#This Row],[SELLING PRICE]]*InputData[[#This Row],[QUANTITY]]*(1-InputData[[#This Row],[DISCOUNT %]])</f>
        <v>996.96</v>
      </c>
      <c r="N393" s="12">
        <f>DAY(InputData[[#This Row],[DATE]])</f>
        <v>26</v>
      </c>
      <c r="O393" s="12" t="str">
        <f>TEXT(InputData[[#This Row],[DATE]],"mmm")</f>
        <v>Jun</v>
      </c>
      <c r="P393" s="12">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14">
        <f>VLOOKUP(InputData[[#This Row],[PRODUCT ID]],MasterData[],5,0)</f>
        <v>95</v>
      </c>
      <c r="K394" s="14">
        <f>VLOOKUP(InputData[[#This Row],[PRODUCT ID]],MasterData[],6,0)</f>
        <v>119.7</v>
      </c>
      <c r="L394" s="14">
        <f>InputData[[#This Row],[BUYING PRIZE]]*InputData[[#This Row],[QUANTITY]]</f>
        <v>1425</v>
      </c>
      <c r="M394" s="14">
        <f>InputData[[#This Row],[SELLING PRICE]]*InputData[[#This Row],[QUANTITY]]*(1-InputData[[#This Row],[DISCOUNT %]])</f>
        <v>1795.5</v>
      </c>
      <c r="N394" s="12">
        <f>DAY(InputData[[#This Row],[DATE]])</f>
        <v>3</v>
      </c>
      <c r="O394" s="12" t="str">
        <f>TEXT(InputData[[#This Row],[DATE]],"mmm")</f>
        <v>Jul</v>
      </c>
      <c r="P394" s="12">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14">
        <f>VLOOKUP(InputData[[#This Row],[PRODUCT ID]],MasterData[],5,0)</f>
        <v>43</v>
      </c>
      <c r="K395" s="14">
        <f>VLOOKUP(InputData[[#This Row],[PRODUCT ID]],MasterData[],6,0)</f>
        <v>47.730000000000004</v>
      </c>
      <c r="L395" s="14">
        <f>InputData[[#This Row],[BUYING PRIZE]]*InputData[[#This Row],[QUANTITY]]</f>
        <v>301</v>
      </c>
      <c r="M395" s="14">
        <f>InputData[[#This Row],[SELLING PRICE]]*InputData[[#This Row],[QUANTITY]]*(1-InputData[[#This Row],[DISCOUNT %]])</f>
        <v>334.11</v>
      </c>
      <c r="N395" s="12">
        <f>DAY(InputData[[#This Row],[DATE]])</f>
        <v>4</v>
      </c>
      <c r="O395" s="12" t="str">
        <f>TEXT(InputData[[#This Row],[DATE]],"mmm")</f>
        <v>Jul</v>
      </c>
      <c r="P395" s="12">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14">
        <f>VLOOKUP(InputData[[#This Row],[PRODUCT ID]],MasterData[],5,0)</f>
        <v>7</v>
      </c>
      <c r="K396" s="14">
        <f>VLOOKUP(InputData[[#This Row],[PRODUCT ID]],MasterData[],6,0)</f>
        <v>8.33</v>
      </c>
      <c r="L396" s="14">
        <f>InputData[[#This Row],[BUYING PRIZE]]*InputData[[#This Row],[QUANTITY]]</f>
        <v>49</v>
      </c>
      <c r="M396" s="14">
        <f>InputData[[#This Row],[SELLING PRICE]]*InputData[[#This Row],[QUANTITY]]*(1-InputData[[#This Row],[DISCOUNT %]])</f>
        <v>58.31</v>
      </c>
      <c r="N396" s="12">
        <f>DAY(InputData[[#This Row],[DATE]])</f>
        <v>5</v>
      </c>
      <c r="O396" s="12" t="str">
        <f>TEXT(InputData[[#This Row],[DATE]],"mmm")</f>
        <v>Jul</v>
      </c>
      <c r="P396" s="12">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14">
        <f>VLOOKUP(InputData[[#This Row],[PRODUCT ID]],MasterData[],5,0)</f>
        <v>12</v>
      </c>
      <c r="K397" s="14">
        <f>VLOOKUP(InputData[[#This Row],[PRODUCT ID]],MasterData[],6,0)</f>
        <v>15.719999999999999</v>
      </c>
      <c r="L397" s="14">
        <f>InputData[[#This Row],[BUYING PRIZE]]*InputData[[#This Row],[QUANTITY]]</f>
        <v>96</v>
      </c>
      <c r="M397" s="14">
        <f>InputData[[#This Row],[SELLING PRICE]]*InputData[[#This Row],[QUANTITY]]*(1-InputData[[#This Row],[DISCOUNT %]])</f>
        <v>125.75999999999999</v>
      </c>
      <c r="N397" s="12">
        <f>DAY(InputData[[#This Row],[DATE]])</f>
        <v>5</v>
      </c>
      <c r="O397" s="12" t="str">
        <f>TEXT(InputData[[#This Row],[DATE]],"mmm")</f>
        <v>Jul</v>
      </c>
      <c r="P397" s="12">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14">
        <f>VLOOKUP(InputData[[#This Row],[PRODUCT ID]],MasterData[],5,0)</f>
        <v>138</v>
      </c>
      <c r="K398" s="14">
        <f>VLOOKUP(InputData[[#This Row],[PRODUCT ID]],MasterData[],6,0)</f>
        <v>173.88</v>
      </c>
      <c r="L398" s="14">
        <f>InputData[[#This Row],[BUYING PRIZE]]*InputData[[#This Row],[QUANTITY]]</f>
        <v>276</v>
      </c>
      <c r="M398" s="14">
        <f>InputData[[#This Row],[SELLING PRICE]]*InputData[[#This Row],[QUANTITY]]*(1-InputData[[#This Row],[DISCOUNT %]])</f>
        <v>347.76</v>
      </c>
      <c r="N398" s="12">
        <f>DAY(InputData[[#This Row],[DATE]])</f>
        <v>6</v>
      </c>
      <c r="O398" s="12" t="str">
        <f>TEXT(InputData[[#This Row],[DATE]],"mmm")</f>
        <v>Jul</v>
      </c>
      <c r="P398" s="12">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14">
        <f>VLOOKUP(InputData[[#This Row],[PRODUCT ID]],MasterData[],5,0)</f>
        <v>37</v>
      </c>
      <c r="K399" s="14">
        <f>VLOOKUP(InputData[[#This Row],[PRODUCT ID]],MasterData[],6,0)</f>
        <v>49.21</v>
      </c>
      <c r="L399" s="14">
        <f>InputData[[#This Row],[BUYING PRIZE]]*InputData[[#This Row],[QUANTITY]]</f>
        <v>74</v>
      </c>
      <c r="M399" s="14">
        <f>InputData[[#This Row],[SELLING PRICE]]*InputData[[#This Row],[QUANTITY]]*(1-InputData[[#This Row],[DISCOUNT %]])</f>
        <v>98.42</v>
      </c>
      <c r="N399" s="12">
        <f>DAY(InputData[[#This Row],[DATE]])</f>
        <v>8</v>
      </c>
      <c r="O399" s="12" t="str">
        <f>TEXT(InputData[[#This Row],[DATE]],"mmm")</f>
        <v>Jul</v>
      </c>
      <c r="P399" s="12">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14">
        <f>VLOOKUP(InputData[[#This Row],[PRODUCT ID]],MasterData[],5,0)</f>
        <v>89</v>
      </c>
      <c r="K400" s="14">
        <f>VLOOKUP(InputData[[#This Row],[PRODUCT ID]],MasterData[],6,0)</f>
        <v>117.48</v>
      </c>
      <c r="L400" s="14">
        <f>InputData[[#This Row],[BUYING PRIZE]]*InputData[[#This Row],[QUANTITY]]</f>
        <v>1068</v>
      </c>
      <c r="M400" s="14">
        <f>InputData[[#This Row],[SELLING PRICE]]*InputData[[#This Row],[QUANTITY]]*(1-InputData[[#This Row],[DISCOUNT %]])</f>
        <v>1409.76</v>
      </c>
      <c r="N400" s="12">
        <f>DAY(InputData[[#This Row],[DATE]])</f>
        <v>10</v>
      </c>
      <c r="O400" s="12" t="str">
        <f>TEXT(InputData[[#This Row],[DATE]],"mmm")</f>
        <v>Jul</v>
      </c>
      <c r="P400" s="12">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14">
        <f>VLOOKUP(InputData[[#This Row],[PRODUCT ID]],MasterData[],5,0)</f>
        <v>37</v>
      </c>
      <c r="K401" s="14">
        <f>VLOOKUP(InputData[[#This Row],[PRODUCT ID]],MasterData[],6,0)</f>
        <v>41.81</v>
      </c>
      <c r="L401" s="14">
        <f>InputData[[#This Row],[BUYING PRIZE]]*InputData[[#This Row],[QUANTITY]]</f>
        <v>444</v>
      </c>
      <c r="M401" s="14">
        <f>InputData[[#This Row],[SELLING PRICE]]*InputData[[#This Row],[QUANTITY]]*(1-InputData[[#This Row],[DISCOUNT %]])</f>
        <v>501.72</v>
      </c>
      <c r="N401" s="12">
        <f>DAY(InputData[[#This Row],[DATE]])</f>
        <v>12</v>
      </c>
      <c r="O401" s="12" t="str">
        <f>TEXT(InputData[[#This Row],[DATE]],"mmm")</f>
        <v>Jul</v>
      </c>
      <c r="P401" s="12">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14">
        <f>VLOOKUP(InputData[[#This Row],[PRODUCT ID]],MasterData[],5,0)</f>
        <v>7</v>
      </c>
      <c r="K402" s="14">
        <f>VLOOKUP(InputData[[#This Row],[PRODUCT ID]],MasterData[],6,0)</f>
        <v>8.33</v>
      </c>
      <c r="L402" s="14">
        <f>InputData[[#This Row],[BUYING PRIZE]]*InputData[[#This Row],[QUANTITY]]</f>
        <v>49</v>
      </c>
      <c r="M402" s="14">
        <f>InputData[[#This Row],[SELLING PRICE]]*InputData[[#This Row],[QUANTITY]]*(1-InputData[[#This Row],[DISCOUNT %]])</f>
        <v>58.31</v>
      </c>
      <c r="N402" s="12">
        <f>DAY(InputData[[#This Row],[DATE]])</f>
        <v>13</v>
      </c>
      <c r="O402" s="12" t="str">
        <f>TEXT(InputData[[#This Row],[DATE]],"mmm")</f>
        <v>Jul</v>
      </c>
      <c r="P402" s="1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14">
        <f>VLOOKUP(InputData[[#This Row],[PRODUCT ID]],MasterData[],5,0)</f>
        <v>95</v>
      </c>
      <c r="K403" s="14">
        <f>VLOOKUP(InputData[[#This Row],[PRODUCT ID]],MasterData[],6,0)</f>
        <v>119.7</v>
      </c>
      <c r="L403" s="14">
        <f>InputData[[#This Row],[BUYING PRIZE]]*InputData[[#This Row],[QUANTITY]]</f>
        <v>855</v>
      </c>
      <c r="M403" s="14">
        <f>InputData[[#This Row],[SELLING PRICE]]*InputData[[#This Row],[QUANTITY]]*(1-InputData[[#This Row],[DISCOUNT %]])</f>
        <v>1077.3</v>
      </c>
      <c r="N403" s="12">
        <f>DAY(InputData[[#This Row],[DATE]])</f>
        <v>14</v>
      </c>
      <c r="O403" s="12" t="str">
        <f>TEXT(InputData[[#This Row],[DATE]],"mmm")</f>
        <v>Jul</v>
      </c>
      <c r="P403" s="12">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14">
        <f>VLOOKUP(InputData[[#This Row],[PRODUCT ID]],MasterData[],5,0)</f>
        <v>44</v>
      </c>
      <c r="K404" s="14">
        <f>VLOOKUP(InputData[[#This Row],[PRODUCT ID]],MasterData[],6,0)</f>
        <v>48.84</v>
      </c>
      <c r="L404" s="14">
        <f>InputData[[#This Row],[BUYING PRIZE]]*InputData[[#This Row],[QUANTITY]]</f>
        <v>88</v>
      </c>
      <c r="M404" s="14">
        <f>InputData[[#This Row],[SELLING PRICE]]*InputData[[#This Row],[QUANTITY]]*(1-InputData[[#This Row],[DISCOUNT %]])</f>
        <v>97.68</v>
      </c>
      <c r="N404" s="12">
        <f>DAY(InputData[[#This Row],[DATE]])</f>
        <v>15</v>
      </c>
      <c r="O404" s="12" t="str">
        <f>TEXT(InputData[[#This Row],[DATE]],"mmm")</f>
        <v>Jul</v>
      </c>
      <c r="P404" s="12">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14">
        <f>VLOOKUP(InputData[[#This Row],[PRODUCT ID]],MasterData[],5,0)</f>
        <v>138</v>
      </c>
      <c r="K405" s="14">
        <f>VLOOKUP(InputData[[#This Row],[PRODUCT ID]],MasterData[],6,0)</f>
        <v>173.88</v>
      </c>
      <c r="L405" s="14">
        <f>InputData[[#This Row],[BUYING PRIZE]]*InputData[[#This Row],[QUANTITY]]</f>
        <v>1104</v>
      </c>
      <c r="M405" s="14">
        <f>InputData[[#This Row],[SELLING PRICE]]*InputData[[#This Row],[QUANTITY]]*(1-InputData[[#This Row],[DISCOUNT %]])</f>
        <v>1391.04</v>
      </c>
      <c r="N405" s="12">
        <f>DAY(InputData[[#This Row],[DATE]])</f>
        <v>17</v>
      </c>
      <c r="O405" s="12" t="str">
        <f>TEXT(InputData[[#This Row],[DATE]],"mmm")</f>
        <v>Jul</v>
      </c>
      <c r="P405" s="12">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14">
        <f>VLOOKUP(InputData[[#This Row],[PRODUCT ID]],MasterData[],5,0)</f>
        <v>148</v>
      </c>
      <c r="K406" s="14">
        <f>VLOOKUP(InputData[[#This Row],[PRODUCT ID]],MasterData[],6,0)</f>
        <v>164.28</v>
      </c>
      <c r="L406" s="14">
        <f>InputData[[#This Row],[BUYING PRIZE]]*InputData[[#This Row],[QUANTITY]]</f>
        <v>1776</v>
      </c>
      <c r="M406" s="14">
        <f>InputData[[#This Row],[SELLING PRICE]]*InputData[[#This Row],[QUANTITY]]*(1-InputData[[#This Row],[DISCOUNT %]])</f>
        <v>1971.3600000000001</v>
      </c>
      <c r="N406" s="12">
        <f>DAY(InputData[[#This Row],[DATE]])</f>
        <v>18</v>
      </c>
      <c r="O406" s="12" t="str">
        <f>TEXT(InputData[[#This Row],[DATE]],"mmm")</f>
        <v>Jul</v>
      </c>
      <c r="P406" s="12">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14">
        <f>VLOOKUP(InputData[[#This Row],[PRODUCT ID]],MasterData[],5,0)</f>
        <v>120</v>
      </c>
      <c r="K407" s="14">
        <f>VLOOKUP(InputData[[#This Row],[PRODUCT ID]],MasterData[],6,0)</f>
        <v>162</v>
      </c>
      <c r="L407" s="14">
        <f>InputData[[#This Row],[BUYING PRIZE]]*InputData[[#This Row],[QUANTITY]]</f>
        <v>960</v>
      </c>
      <c r="M407" s="14">
        <f>InputData[[#This Row],[SELLING PRICE]]*InputData[[#This Row],[QUANTITY]]*(1-InputData[[#This Row],[DISCOUNT %]])</f>
        <v>1296</v>
      </c>
      <c r="N407" s="12">
        <f>DAY(InputData[[#This Row],[DATE]])</f>
        <v>20</v>
      </c>
      <c r="O407" s="12" t="str">
        <f>TEXT(InputData[[#This Row],[DATE]],"mmm")</f>
        <v>Jul</v>
      </c>
      <c r="P407" s="12">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14">
        <f>VLOOKUP(InputData[[#This Row],[PRODUCT ID]],MasterData[],5,0)</f>
        <v>55</v>
      </c>
      <c r="K408" s="14">
        <f>VLOOKUP(InputData[[#This Row],[PRODUCT ID]],MasterData[],6,0)</f>
        <v>58.3</v>
      </c>
      <c r="L408" s="14">
        <f>InputData[[#This Row],[BUYING PRIZE]]*InputData[[#This Row],[QUANTITY]]</f>
        <v>330</v>
      </c>
      <c r="M408" s="14">
        <f>InputData[[#This Row],[SELLING PRICE]]*InputData[[#This Row],[QUANTITY]]*(1-InputData[[#This Row],[DISCOUNT %]])</f>
        <v>349.79999999999995</v>
      </c>
      <c r="N408" s="12">
        <f>DAY(InputData[[#This Row],[DATE]])</f>
        <v>22</v>
      </c>
      <c r="O408" s="12" t="str">
        <f>TEXT(InputData[[#This Row],[DATE]],"mmm")</f>
        <v>Jul</v>
      </c>
      <c r="P408" s="12">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14">
        <f>VLOOKUP(InputData[[#This Row],[PRODUCT ID]],MasterData[],5,0)</f>
        <v>37</v>
      </c>
      <c r="K409" s="14">
        <f>VLOOKUP(InputData[[#This Row],[PRODUCT ID]],MasterData[],6,0)</f>
        <v>49.21</v>
      </c>
      <c r="L409" s="14">
        <f>InputData[[#This Row],[BUYING PRIZE]]*InputData[[#This Row],[QUANTITY]]</f>
        <v>74</v>
      </c>
      <c r="M409" s="14">
        <f>InputData[[#This Row],[SELLING PRICE]]*InputData[[#This Row],[QUANTITY]]*(1-InputData[[#This Row],[DISCOUNT %]])</f>
        <v>98.42</v>
      </c>
      <c r="N409" s="12">
        <f>DAY(InputData[[#This Row],[DATE]])</f>
        <v>23</v>
      </c>
      <c r="O409" s="12" t="str">
        <f>TEXT(InputData[[#This Row],[DATE]],"mmm")</f>
        <v>Jul</v>
      </c>
      <c r="P409" s="12">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14">
        <f>VLOOKUP(InputData[[#This Row],[PRODUCT ID]],MasterData[],5,0)</f>
        <v>75</v>
      </c>
      <c r="K410" s="14">
        <f>VLOOKUP(InputData[[#This Row],[PRODUCT ID]],MasterData[],6,0)</f>
        <v>85.5</v>
      </c>
      <c r="L410" s="14">
        <f>InputData[[#This Row],[BUYING PRIZE]]*InputData[[#This Row],[QUANTITY]]</f>
        <v>1050</v>
      </c>
      <c r="M410" s="14">
        <f>InputData[[#This Row],[SELLING PRICE]]*InputData[[#This Row],[QUANTITY]]*(1-InputData[[#This Row],[DISCOUNT %]])</f>
        <v>1197</v>
      </c>
      <c r="N410" s="12">
        <f>DAY(InputData[[#This Row],[DATE]])</f>
        <v>24</v>
      </c>
      <c r="O410" s="12" t="str">
        <f>TEXT(InputData[[#This Row],[DATE]],"mmm")</f>
        <v>Jul</v>
      </c>
      <c r="P410" s="12">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14">
        <f>VLOOKUP(InputData[[#This Row],[PRODUCT ID]],MasterData[],5,0)</f>
        <v>48</v>
      </c>
      <c r="K411" s="14">
        <f>VLOOKUP(InputData[[#This Row],[PRODUCT ID]],MasterData[],6,0)</f>
        <v>57.120000000000005</v>
      </c>
      <c r="L411" s="14">
        <f>InputData[[#This Row],[BUYING PRIZE]]*InputData[[#This Row],[QUANTITY]]</f>
        <v>48</v>
      </c>
      <c r="M411" s="14">
        <f>InputData[[#This Row],[SELLING PRICE]]*InputData[[#This Row],[QUANTITY]]*(1-InputData[[#This Row],[DISCOUNT %]])</f>
        <v>57.120000000000005</v>
      </c>
      <c r="N411" s="12">
        <f>DAY(InputData[[#This Row],[DATE]])</f>
        <v>24</v>
      </c>
      <c r="O411" s="12" t="str">
        <f>TEXT(InputData[[#This Row],[DATE]],"mmm")</f>
        <v>Jul</v>
      </c>
      <c r="P411" s="12">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14">
        <f>VLOOKUP(InputData[[#This Row],[PRODUCT ID]],MasterData[],5,0)</f>
        <v>76</v>
      </c>
      <c r="K412" s="14">
        <f>VLOOKUP(InputData[[#This Row],[PRODUCT ID]],MasterData[],6,0)</f>
        <v>82.08</v>
      </c>
      <c r="L412" s="14">
        <f>InputData[[#This Row],[BUYING PRIZE]]*InputData[[#This Row],[QUANTITY]]</f>
        <v>152</v>
      </c>
      <c r="M412" s="14">
        <f>InputData[[#This Row],[SELLING PRICE]]*InputData[[#This Row],[QUANTITY]]*(1-InputData[[#This Row],[DISCOUNT %]])</f>
        <v>164.16</v>
      </c>
      <c r="N412" s="12">
        <f>DAY(InputData[[#This Row],[DATE]])</f>
        <v>25</v>
      </c>
      <c r="O412" s="12" t="str">
        <f>TEXT(InputData[[#This Row],[DATE]],"mmm")</f>
        <v>Jul</v>
      </c>
      <c r="P412" s="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14">
        <f>VLOOKUP(InputData[[#This Row],[PRODUCT ID]],MasterData[],5,0)</f>
        <v>134</v>
      </c>
      <c r="K413" s="14">
        <f>VLOOKUP(InputData[[#This Row],[PRODUCT ID]],MasterData[],6,0)</f>
        <v>156.78</v>
      </c>
      <c r="L413" s="14">
        <f>InputData[[#This Row],[BUYING PRIZE]]*InputData[[#This Row],[QUANTITY]]</f>
        <v>1608</v>
      </c>
      <c r="M413" s="14">
        <f>InputData[[#This Row],[SELLING PRICE]]*InputData[[#This Row],[QUANTITY]]*(1-InputData[[#This Row],[DISCOUNT %]])</f>
        <v>1881.3600000000001</v>
      </c>
      <c r="N413" s="12">
        <f>DAY(InputData[[#This Row],[DATE]])</f>
        <v>25</v>
      </c>
      <c r="O413" s="12" t="str">
        <f>TEXT(InputData[[#This Row],[DATE]],"mmm")</f>
        <v>Jul</v>
      </c>
      <c r="P413" s="12">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14">
        <f>VLOOKUP(InputData[[#This Row],[PRODUCT ID]],MasterData[],5,0)</f>
        <v>71</v>
      </c>
      <c r="K414" s="14">
        <f>VLOOKUP(InputData[[#This Row],[PRODUCT ID]],MasterData[],6,0)</f>
        <v>80.94</v>
      </c>
      <c r="L414" s="14">
        <f>InputData[[#This Row],[BUYING PRIZE]]*InputData[[#This Row],[QUANTITY]]</f>
        <v>923</v>
      </c>
      <c r="M414" s="14">
        <f>InputData[[#This Row],[SELLING PRICE]]*InputData[[#This Row],[QUANTITY]]*(1-InputData[[#This Row],[DISCOUNT %]])</f>
        <v>1052.22</v>
      </c>
      <c r="N414" s="12">
        <f>DAY(InputData[[#This Row],[DATE]])</f>
        <v>25</v>
      </c>
      <c r="O414" s="12" t="str">
        <f>TEXT(InputData[[#This Row],[DATE]],"mmm")</f>
        <v>Jul</v>
      </c>
      <c r="P414" s="12">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14">
        <f>VLOOKUP(InputData[[#This Row],[PRODUCT ID]],MasterData[],5,0)</f>
        <v>71</v>
      </c>
      <c r="K415" s="14">
        <f>VLOOKUP(InputData[[#This Row],[PRODUCT ID]],MasterData[],6,0)</f>
        <v>80.94</v>
      </c>
      <c r="L415" s="14">
        <f>InputData[[#This Row],[BUYING PRIZE]]*InputData[[#This Row],[QUANTITY]]</f>
        <v>710</v>
      </c>
      <c r="M415" s="14">
        <f>InputData[[#This Row],[SELLING PRICE]]*InputData[[#This Row],[QUANTITY]]*(1-InputData[[#This Row],[DISCOUNT %]])</f>
        <v>809.4</v>
      </c>
      <c r="N415" s="12">
        <f>DAY(InputData[[#This Row],[DATE]])</f>
        <v>26</v>
      </c>
      <c r="O415" s="12" t="str">
        <f>TEXT(InputData[[#This Row],[DATE]],"mmm")</f>
        <v>Jul</v>
      </c>
      <c r="P415" s="12">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14">
        <f>VLOOKUP(InputData[[#This Row],[PRODUCT ID]],MasterData[],5,0)</f>
        <v>18</v>
      </c>
      <c r="K416" s="14">
        <f>VLOOKUP(InputData[[#This Row],[PRODUCT ID]],MasterData[],6,0)</f>
        <v>24.66</v>
      </c>
      <c r="L416" s="14">
        <f>InputData[[#This Row],[BUYING PRIZE]]*InputData[[#This Row],[QUANTITY]]</f>
        <v>18</v>
      </c>
      <c r="M416" s="14">
        <f>InputData[[#This Row],[SELLING PRICE]]*InputData[[#This Row],[QUANTITY]]*(1-InputData[[#This Row],[DISCOUNT %]])</f>
        <v>24.66</v>
      </c>
      <c r="N416" s="12">
        <f>DAY(InputData[[#This Row],[DATE]])</f>
        <v>26</v>
      </c>
      <c r="O416" s="12" t="str">
        <f>TEXT(InputData[[#This Row],[DATE]],"mmm")</f>
        <v>Jul</v>
      </c>
      <c r="P416" s="12">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14">
        <f>VLOOKUP(InputData[[#This Row],[PRODUCT ID]],MasterData[],5,0)</f>
        <v>73</v>
      </c>
      <c r="K417" s="14">
        <f>VLOOKUP(InputData[[#This Row],[PRODUCT ID]],MasterData[],6,0)</f>
        <v>94.17</v>
      </c>
      <c r="L417" s="14">
        <f>InputData[[#This Row],[BUYING PRIZE]]*InputData[[#This Row],[QUANTITY]]</f>
        <v>365</v>
      </c>
      <c r="M417" s="14">
        <f>InputData[[#This Row],[SELLING PRICE]]*InputData[[#This Row],[QUANTITY]]*(1-InputData[[#This Row],[DISCOUNT %]])</f>
        <v>470.85</v>
      </c>
      <c r="N417" s="12">
        <f>DAY(InputData[[#This Row],[DATE]])</f>
        <v>3</v>
      </c>
      <c r="O417" s="12" t="str">
        <f>TEXT(InputData[[#This Row],[DATE]],"mmm")</f>
        <v>Aug</v>
      </c>
      <c r="P417" s="12">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14">
        <f>VLOOKUP(InputData[[#This Row],[PRODUCT ID]],MasterData[],5,0)</f>
        <v>13</v>
      </c>
      <c r="K418" s="14">
        <f>VLOOKUP(InputData[[#This Row],[PRODUCT ID]],MasterData[],6,0)</f>
        <v>16.64</v>
      </c>
      <c r="L418" s="14">
        <f>InputData[[#This Row],[BUYING PRIZE]]*InputData[[#This Row],[QUANTITY]]</f>
        <v>117</v>
      </c>
      <c r="M418" s="14">
        <f>InputData[[#This Row],[SELLING PRICE]]*InputData[[#This Row],[QUANTITY]]*(1-InputData[[#This Row],[DISCOUNT %]])</f>
        <v>149.76</v>
      </c>
      <c r="N418" s="12">
        <f>DAY(InputData[[#This Row],[DATE]])</f>
        <v>6</v>
      </c>
      <c r="O418" s="12" t="str">
        <f>TEXT(InputData[[#This Row],[DATE]],"mmm")</f>
        <v>Aug</v>
      </c>
      <c r="P418" s="12">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14">
        <f>VLOOKUP(InputData[[#This Row],[PRODUCT ID]],MasterData[],5,0)</f>
        <v>13</v>
      </c>
      <c r="K419" s="14">
        <f>VLOOKUP(InputData[[#This Row],[PRODUCT ID]],MasterData[],6,0)</f>
        <v>16.64</v>
      </c>
      <c r="L419" s="14">
        <f>InputData[[#This Row],[BUYING PRIZE]]*InputData[[#This Row],[QUANTITY]]</f>
        <v>26</v>
      </c>
      <c r="M419" s="14">
        <f>InputData[[#This Row],[SELLING PRICE]]*InputData[[#This Row],[QUANTITY]]*(1-InputData[[#This Row],[DISCOUNT %]])</f>
        <v>33.28</v>
      </c>
      <c r="N419" s="12">
        <f>DAY(InputData[[#This Row],[DATE]])</f>
        <v>8</v>
      </c>
      <c r="O419" s="12" t="str">
        <f>TEXT(InputData[[#This Row],[DATE]],"mmm")</f>
        <v>Aug</v>
      </c>
      <c r="P419" s="12">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14">
        <f>VLOOKUP(InputData[[#This Row],[PRODUCT ID]],MasterData[],5,0)</f>
        <v>89</v>
      </c>
      <c r="K420" s="14">
        <f>VLOOKUP(InputData[[#This Row],[PRODUCT ID]],MasterData[],6,0)</f>
        <v>117.48</v>
      </c>
      <c r="L420" s="14">
        <f>InputData[[#This Row],[BUYING PRIZE]]*InputData[[#This Row],[QUANTITY]]</f>
        <v>1068</v>
      </c>
      <c r="M420" s="14">
        <f>InputData[[#This Row],[SELLING PRICE]]*InputData[[#This Row],[QUANTITY]]*(1-InputData[[#This Row],[DISCOUNT %]])</f>
        <v>1409.76</v>
      </c>
      <c r="N420" s="12">
        <f>DAY(InputData[[#This Row],[DATE]])</f>
        <v>8</v>
      </c>
      <c r="O420" s="12" t="str">
        <f>TEXT(InputData[[#This Row],[DATE]],"mmm")</f>
        <v>Aug</v>
      </c>
      <c r="P420" s="12">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14">
        <f>VLOOKUP(InputData[[#This Row],[PRODUCT ID]],MasterData[],5,0)</f>
        <v>126</v>
      </c>
      <c r="K421" s="14">
        <f>VLOOKUP(InputData[[#This Row],[PRODUCT ID]],MasterData[],6,0)</f>
        <v>162.54</v>
      </c>
      <c r="L421" s="14">
        <f>InputData[[#This Row],[BUYING PRIZE]]*InputData[[#This Row],[QUANTITY]]</f>
        <v>1386</v>
      </c>
      <c r="M421" s="14">
        <f>InputData[[#This Row],[SELLING PRICE]]*InputData[[#This Row],[QUANTITY]]*(1-InputData[[#This Row],[DISCOUNT %]])</f>
        <v>1787.9399999999998</v>
      </c>
      <c r="N421" s="12">
        <f>DAY(InputData[[#This Row],[DATE]])</f>
        <v>8</v>
      </c>
      <c r="O421" s="12" t="str">
        <f>TEXT(InputData[[#This Row],[DATE]],"mmm")</f>
        <v>Aug</v>
      </c>
      <c r="P421" s="12">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14">
        <f>VLOOKUP(InputData[[#This Row],[PRODUCT ID]],MasterData[],5,0)</f>
        <v>148</v>
      </c>
      <c r="K422" s="14">
        <f>VLOOKUP(InputData[[#This Row],[PRODUCT ID]],MasterData[],6,0)</f>
        <v>201.28</v>
      </c>
      <c r="L422" s="14">
        <f>InputData[[#This Row],[BUYING PRIZE]]*InputData[[#This Row],[QUANTITY]]</f>
        <v>2072</v>
      </c>
      <c r="M422" s="14">
        <f>InputData[[#This Row],[SELLING PRICE]]*InputData[[#This Row],[QUANTITY]]*(1-InputData[[#This Row],[DISCOUNT %]])</f>
        <v>2817.92</v>
      </c>
      <c r="N422" s="12">
        <f>DAY(InputData[[#This Row],[DATE]])</f>
        <v>14</v>
      </c>
      <c r="O422" s="12" t="str">
        <f>TEXT(InputData[[#This Row],[DATE]],"mmm")</f>
        <v>Aug</v>
      </c>
      <c r="P422" s="1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14">
        <f>VLOOKUP(InputData[[#This Row],[PRODUCT ID]],MasterData[],5,0)</f>
        <v>44</v>
      </c>
      <c r="K423" s="14">
        <f>VLOOKUP(InputData[[#This Row],[PRODUCT ID]],MasterData[],6,0)</f>
        <v>48.4</v>
      </c>
      <c r="L423" s="14">
        <f>InputData[[#This Row],[BUYING PRIZE]]*InputData[[#This Row],[QUANTITY]]</f>
        <v>440</v>
      </c>
      <c r="M423" s="14">
        <f>InputData[[#This Row],[SELLING PRICE]]*InputData[[#This Row],[QUANTITY]]*(1-InputData[[#This Row],[DISCOUNT %]])</f>
        <v>484</v>
      </c>
      <c r="N423" s="12">
        <f>DAY(InputData[[#This Row],[DATE]])</f>
        <v>15</v>
      </c>
      <c r="O423" s="12" t="str">
        <f>TEXT(InputData[[#This Row],[DATE]],"mmm")</f>
        <v>Aug</v>
      </c>
      <c r="P423" s="12">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14">
        <f>VLOOKUP(InputData[[#This Row],[PRODUCT ID]],MasterData[],5,0)</f>
        <v>12</v>
      </c>
      <c r="K424" s="14">
        <f>VLOOKUP(InputData[[#This Row],[PRODUCT ID]],MasterData[],6,0)</f>
        <v>15.719999999999999</v>
      </c>
      <c r="L424" s="14">
        <f>InputData[[#This Row],[BUYING PRIZE]]*InputData[[#This Row],[QUANTITY]]</f>
        <v>84</v>
      </c>
      <c r="M424" s="14">
        <f>InputData[[#This Row],[SELLING PRICE]]*InputData[[#This Row],[QUANTITY]]*(1-InputData[[#This Row],[DISCOUNT %]])</f>
        <v>110.03999999999999</v>
      </c>
      <c r="N424" s="12">
        <f>DAY(InputData[[#This Row],[DATE]])</f>
        <v>15</v>
      </c>
      <c r="O424" s="12" t="str">
        <f>TEXT(InputData[[#This Row],[DATE]],"mmm")</f>
        <v>Aug</v>
      </c>
      <c r="P424" s="12">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14">
        <f>VLOOKUP(InputData[[#This Row],[PRODUCT ID]],MasterData[],5,0)</f>
        <v>47</v>
      </c>
      <c r="K425" s="14">
        <f>VLOOKUP(InputData[[#This Row],[PRODUCT ID]],MasterData[],6,0)</f>
        <v>53.11</v>
      </c>
      <c r="L425" s="14">
        <f>InputData[[#This Row],[BUYING PRIZE]]*InputData[[#This Row],[QUANTITY]]</f>
        <v>376</v>
      </c>
      <c r="M425" s="14">
        <f>InputData[[#This Row],[SELLING PRICE]]*InputData[[#This Row],[QUANTITY]]*(1-InputData[[#This Row],[DISCOUNT %]])</f>
        <v>424.88</v>
      </c>
      <c r="N425" s="12">
        <f>DAY(InputData[[#This Row],[DATE]])</f>
        <v>18</v>
      </c>
      <c r="O425" s="12" t="str">
        <f>TEXT(InputData[[#This Row],[DATE]],"mmm")</f>
        <v>Aug</v>
      </c>
      <c r="P425" s="12">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14">
        <f>VLOOKUP(InputData[[#This Row],[PRODUCT ID]],MasterData[],5,0)</f>
        <v>148</v>
      </c>
      <c r="K426" s="14">
        <f>VLOOKUP(InputData[[#This Row],[PRODUCT ID]],MasterData[],6,0)</f>
        <v>164.28</v>
      </c>
      <c r="L426" s="14">
        <f>InputData[[#This Row],[BUYING PRIZE]]*InputData[[#This Row],[QUANTITY]]</f>
        <v>296</v>
      </c>
      <c r="M426" s="14">
        <f>InputData[[#This Row],[SELLING PRICE]]*InputData[[#This Row],[QUANTITY]]*(1-InputData[[#This Row],[DISCOUNT %]])</f>
        <v>328.56</v>
      </c>
      <c r="N426" s="12">
        <f>DAY(InputData[[#This Row],[DATE]])</f>
        <v>18</v>
      </c>
      <c r="O426" s="12" t="str">
        <f>TEXT(InputData[[#This Row],[DATE]],"mmm")</f>
        <v>Aug</v>
      </c>
      <c r="P426" s="12">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14">
        <f>VLOOKUP(InputData[[#This Row],[PRODUCT ID]],MasterData[],5,0)</f>
        <v>43</v>
      </c>
      <c r="K427" s="14">
        <f>VLOOKUP(InputData[[#This Row],[PRODUCT ID]],MasterData[],6,0)</f>
        <v>47.730000000000004</v>
      </c>
      <c r="L427" s="14">
        <f>InputData[[#This Row],[BUYING PRIZE]]*InputData[[#This Row],[QUANTITY]]</f>
        <v>129</v>
      </c>
      <c r="M427" s="14">
        <f>InputData[[#This Row],[SELLING PRICE]]*InputData[[#This Row],[QUANTITY]]*(1-InputData[[#This Row],[DISCOUNT %]])</f>
        <v>143.19</v>
      </c>
      <c r="N427" s="12">
        <f>DAY(InputData[[#This Row],[DATE]])</f>
        <v>19</v>
      </c>
      <c r="O427" s="12" t="str">
        <f>TEXT(InputData[[#This Row],[DATE]],"mmm")</f>
        <v>Aug</v>
      </c>
      <c r="P427" s="12">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14">
        <f>VLOOKUP(InputData[[#This Row],[PRODUCT ID]],MasterData[],5,0)</f>
        <v>141</v>
      </c>
      <c r="K428" s="14">
        <f>VLOOKUP(InputData[[#This Row],[PRODUCT ID]],MasterData[],6,0)</f>
        <v>149.46</v>
      </c>
      <c r="L428" s="14">
        <f>InputData[[#This Row],[BUYING PRIZE]]*InputData[[#This Row],[QUANTITY]]</f>
        <v>1833</v>
      </c>
      <c r="M428" s="14">
        <f>InputData[[#This Row],[SELLING PRICE]]*InputData[[#This Row],[QUANTITY]]*(1-InputData[[#This Row],[DISCOUNT %]])</f>
        <v>1942.98</v>
      </c>
      <c r="N428" s="12">
        <f>DAY(InputData[[#This Row],[DATE]])</f>
        <v>20</v>
      </c>
      <c r="O428" s="12" t="str">
        <f>TEXT(InputData[[#This Row],[DATE]],"mmm")</f>
        <v>Aug</v>
      </c>
      <c r="P428" s="12">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14">
        <f>VLOOKUP(InputData[[#This Row],[PRODUCT ID]],MasterData[],5,0)</f>
        <v>95</v>
      </c>
      <c r="K429" s="14">
        <f>VLOOKUP(InputData[[#This Row],[PRODUCT ID]],MasterData[],6,0)</f>
        <v>119.7</v>
      </c>
      <c r="L429" s="14">
        <f>InputData[[#This Row],[BUYING PRIZE]]*InputData[[#This Row],[QUANTITY]]</f>
        <v>1330</v>
      </c>
      <c r="M429" s="14">
        <f>InputData[[#This Row],[SELLING PRICE]]*InputData[[#This Row],[QUANTITY]]*(1-InputData[[#This Row],[DISCOUNT %]])</f>
        <v>1675.8</v>
      </c>
      <c r="N429" s="12">
        <f>DAY(InputData[[#This Row],[DATE]])</f>
        <v>20</v>
      </c>
      <c r="O429" s="12" t="str">
        <f>TEXT(InputData[[#This Row],[DATE]],"mmm")</f>
        <v>Aug</v>
      </c>
      <c r="P429" s="12">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14">
        <f>VLOOKUP(InputData[[#This Row],[PRODUCT ID]],MasterData[],5,0)</f>
        <v>13</v>
      </c>
      <c r="K430" s="14">
        <f>VLOOKUP(InputData[[#This Row],[PRODUCT ID]],MasterData[],6,0)</f>
        <v>16.64</v>
      </c>
      <c r="L430" s="14">
        <f>InputData[[#This Row],[BUYING PRIZE]]*InputData[[#This Row],[QUANTITY]]</f>
        <v>52</v>
      </c>
      <c r="M430" s="14">
        <f>InputData[[#This Row],[SELLING PRICE]]*InputData[[#This Row],[QUANTITY]]*(1-InputData[[#This Row],[DISCOUNT %]])</f>
        <v>66.56</v>
      </c>
      <c r="N430" s="12">
        <f>DAY(InputData[[#This Row],[DATE]])</f>
        <v>21</v>
      </c>
      <c r="O430" s="12" t="str">
        <f>TEXT(InputData[[#This Row],[DATE]],"mmm")</f>
        <v>Aug</v>
      </c>
      <c r="P430" s="12">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14">
        <f>VLOOKUP(InputData[[#This Row],[PRODUCT ID]],MasterData[],5,0)</f>
        <v>76</v>
      </c>
      <c r="K431" s="14">
        <f>VLOOKUP(InputData[[#This Row],[PRODUCT ID]],MasterData[],6,0)</f>
        <v>82.08</v>
      </c>
      <c r="L431" s="14">
        <f>InputData[[#This Row],[BUYING PRIZE]]*InputData[[#This Row],[QUANTITY]]</f>
        <v>836</v>
      </c>
      <c r="M431" s="14">
        <f>InputData[[#This Row],[SELLING PRICE]]*InputData[[#This Row],[QUANTITY]]*(1-InputData[[#This Row],[DISCOUNT %]])</f>
        <v>902.88</v>
      </c>
      <c r="N431" s="12">
        <f>DAY(InputData[[#This Row],[DATE]])</f>
        <v>23</v>
      </c>
      <c r="O431" s="12" t="str">
        <f>TEXT(InputData[[#This Row],[DATE]],"mmm")</f>
        <v>Aug</v>
      </c>
      <c r="P431" s="12">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14">
        <f>VLOOKUP(InputData[[#This Row],[PRODUCT ID]],MasterData[],5,0)</f>
        <v>47</v>
      </c>
      <c r="K432" s="14">
        <f>VLOOKUP(InputData[[#This Row],[PRODUCT ID]],MasterData[],6,0)</f>
        <v>53.11</v>
      </c>
      <c r="L432" s="14">
        <f>InputData[[#This Row],[BUYING PRIZE]]*InputData[[#This Row],[QUANTITY]]</f>
        <v>658</v>
      </c>
      <c r="M432" s="14">
        <f>InputData[[#This Row],[SELLING PRICE]]*InputData[[#This Row],[QUANTITY]]*(1-InputData[[#This Row],[DISCOUNT %]])</f>
        <v>743.54</v>
      </c>
      <c r="N432" s="12">
        <f>DAY(InputData[[#This Row],[DATE]])</f>
        <v>23</v>
      </c>
      <c r="O432" s="12" t="str">
        <f>TEXT(InputData[[#This Row],[DATE]],"mmm")</f>
        <v>Aug</v>
      </c>
      <c r="P432" s="1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14">
        <f>VLOOKUP(InputData[[#This Row],[PRODUCT ID]],MasterData[],5,0)</f>
        <v>133</v>
      </c>
      <c r="K433" s="14">
        <f>VLOOKUP(InputData[[#This Row],[PRODUCT ID]],MasterData[],6,0)</f>
        <v>155.61000000000001</v>
      </c>
      <c r="L433" s="14">
        <f>InputData[[#This Row],[BUYING PRIZE]]*InputData[[#This Row],[QUANTITY]]</f>
        <v>665</v>
      </c>
      <c r="M433" s="14">
        <f>InputData[[#This Row],[SELLING PRICE]]*InputData[[#This Row],[QUANTITY]]*(1-InputData[[#This Row],[DISCOUNT %]])</f>
        <v>778.05000000000007</v>
      </c>
      <c r="N433" s="12">
        <f>DAY(InputData[[#This Row],[DATE]])</f>
        <v>24</v>
      </c>
      <c r="O433" s="12" t="str">
        <f>TEXT(InputData[[#This Row],[DATE]],"mmm")</f>
        <v>Aug</v>
      </c>
      <c r="P433" s="12">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14">
        <f>VLOOKUP(InputData[[#This Row],[PRODUCT ID]],MasterData[],5,0)</f>
        <v>150</v>
      </c>
      <c r="K434" s="14">
        <f>VLOOKUP(InputData[[#This Row],[PRODUCT ID]],MasterData[],6,0)</f>
        <v>210</v>
      </c>
      <c r="L434" s="14">
        <f>InputData[[#This Row],[BUYING PRIZE]]*InputData[[#This Row],[QUANTITY]]</f>
        <v>1950</v>
      </c>
      <c r="M434" s="14">
        <f>InputData[[#This Row],[SELLING PRICE]]*InputData[[#This Row],[QUANTITY]]*(1-InputData[[#This Row],[DISCOUNT %]])</f>
        <v>2730</v>
      </c>
      <c r="N434" s="12">
        <f>DAY(InputData[[#This Row],[DATE]])</f>
        <v>26</v>
      </c>
      <c r="O434" s="12" t="str">
        <f>TEXT(InputData[[#This Row],[DATE]],"mmm")</f>
        <v>Aug</v>
      </c>
      <c r="P434" s="12">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14">
        <f>VLOOKUP(InputData[[#This Row],[PRODUCT ID]],MasterData[],5,0)</f>
        <v>67</v>
      </c>
      <c r="K435" s="14">
        <f>VLOOKUP(InputData[[#This Row],[PRODUCT ID]],MasterData[],6,0)</f>
        <v>85.76</v>
      </c>
      <c r="L435" s="14">
        <f>InputData[[#This Row],[BUYING PRIZE]]*InputData[[#This Row],[QUANTITY]]</f>
        <v>536</v>
      </c>
      <c r="M435" s="14">
        <f>InputData[[#This Row],[SELLING PRICE]]*InputData[[#This Row],[QUANTITY]]*(1-InputData[[#This Row],[DISCOUNT %]])</f>
        <v>686.08</v>
      </c>
      <c r="N435" s="12">
        <f>DAY(InputData[[#This Row],[DATE]])</f>
        <v>26</v>
      </c>
      <c r="O435" s="12" t="str">
        <f>TEXT(InputData[[#This Row],[DATE]],"mmm")</f>
        <v>Aug</v>
      </c>
      <c r="P435" s="12">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14">
        <f>VLOOKUP(InputData[[#This Row],[PRODUCT ID]],MasterData[],5,0)</f>
        <v>37</v>
      </c>
      <c r="K436" s="14">
        <f>VLOOKUP(InputData[[#This Row],[PRODUCT ID]],MasterData[],6,0)</f>
        <v>42.55</v>
      </c>
      <c r="L436" s="14">
        <f>InputData[[#This Row],[BUYING PRIZE]]*InputData[[#This Row],[QUANTITY]]</f>
        <v>555</v>
      </c>
      <c r="M436" s="14">
        <f>InputData[[#This Row],[SELLING PRICE]]*InputData[[#This Row],[QUANTITY]]*(1-InputData[[#This Row],[DISCOUNT %]])</f>
        <v>638.25</v>
      </c>
      <c r="N436" s="12">
        <f>DAY(InputData[[#This Row],[DATE]])</f>
        <v>27</v>
      </c>
      <c r="O436" s="12" t="str">
        <f>TEXT(InputData[[#This Row],[DATE]],"mmm")</f>
        <v>Aug</v>
      </c>
      <c r="P436" s="12">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14">
        <f>VLOOKUP(InputData[[#This Row],[PRODUCT ID]],MasterData[],5,0)</f>
        <v>133</v>
      </c>
      <c r="K437" s="14">
        <f>VLOOKUP(InputData[[#This Row],[PRODUCT ID]],MasterData[],6,0)</f>
        <v>155.61000000000001</v>
      </c>
      <c r="L437" s="14">
        <f>InputData[[#This Row],[BUYING PRIZE]]*InputData[[#This Row],[QUANTITY]]</f>
        <v>1197</v>
      </c>
      <c r="M437" s="14">
        <f>InputData[[#This Row],[SELLING PRICE]]*InputData[[#This Row],[QUANTITY]]*(1-InputData[[#This Row],[DISCOUNT %]])</f>
        <v>1400.4900000000002</v>
      </c>
      <c r="N437" s="12">
        <f>DAY(InputData[[#This Row],[DATE]])</f>
        <v>28</v>
      </c>
      <c r="O437" s="12" t="str">
        <f>TEXT(InputData[[#This Row],[DATE]],"mmm")</f>
        <v>Aug</v>
      </c>
      <c r="P437" s="12">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14">
        <f>VLOOKUP(InputData[[#This Row],[PRODUCT ID]],MasterData[],5,0)</f>
        <v>37</v>
      </c>
      <c r="K438" s="14">
        <f>VLOOKUP(InputData[[#This Row],[PRODUCT ID]],MasterData[],6,0)</f>
        <v>42.55</v>
      </c>
      <c r="L438" s="14">
        <f>InputData[[#This Row],[BUYING PRIZE]]*InputData[[#This Row],[QUANTITY]]</f>
        <v>185</v>
      </c>
      <c r="M438" s="14">
        <f>InputData[[#This Row],[SELLING PRICE]]*InputData[[#This Row],[QUANTITY]]*(1-InputData[[#This Row],[DISCOUNT %]])</f>
        <v>212.75</v>
      </c>
      <c r="N438" s="12">
        <f>DAY(InputData[[#This Row],[DATE]])</f>
        <v>28</v>
      </c>
      <c r="O438" s="12" t="str">
        <f>TEXT(InputData[[#This Row],[DATE]],"mmm")</f>
        <v>Aug</v>
      </c>
      <c r="P438" s="12">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14">
        <f>VLOOKUP(InputData[[#This Row],[PRODUCT ID]],MasterData[],5,0)</f>
        <v>75</v>
      </c>
      <c r="K439" s="14">
        <f>VLOOKUP(InputData[[#This Row],[PRODUCT ID]],MasterData[],6,0)</f>
        <v>85.5</v>
      </c>
      <c r="L439" s="14">
        <f>InputData[[#This Row],[BUYING PRIZE]]*InputData[[#This Row],[QUANTITY]]</f>
        <v>450</v>
      </c>
      <c r="M439" s="14">
        <f>InputData[[#This Row],[SELLING PRICE]]*InputData[[#This Row],[QUANTITY]]*(1-InputData[[#This Row],[DISCOUNT %]])</f>
        <v>513</v>
      </c>
      <c r="N439" s="12">
        <f>DAY(InputData[[#This Row],[DATE]])</f>
        <v>30</v>
      </c>
      <c r="O439" s="12" t="str">
        <f>TEXT(InputData[[#This Row],[DATE]],"mmm")</f>
        <v>Aug</v>
      </c>
      <c r="P439" s="12">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14">
        <f>VLOOKUP(InputData[[#This Row],[PRODUCT ID]],MasterData[],5,0)</f>
        <v>67</v>
      </c>
      <c r="K440" s="14">
        <f>VLOOKUP(InputData[[#This Row],[PRODUCT ID]],MasterData[],6,0)</f>
        <v>83.08</v>
      </c>
      <c r="L440" s="14">
        <f>InputData[[#This Row],[BUYING PRIZE]]*InputData[[#This Row],[QUANTITY]]</f>
        <v>402</v>
      </c>
      <c r="M440" s="14">
        <f>InputData[[#This Row],[SELLING PRICE]]*InputData[[#This Row],[QUANTITY]]*(1-InputData[[#This Row],[DISCOUNT %]])</f>
        <v>498.48</v>
      </c>
      <c r="N440" s="12">
        <f>DAY(InputData[[#This Row],[DATE]])</f>
        <v>30</v>
      </c>
      <c r="O440" s="12" t="str">
        <f>TEXT(InputData[[#This Row],[DATE]],"mmm")</f>
        <v>Aug</v>
      </c>
      <c r="P440" s="12">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14">
        <f>VLOOKUP(InputData[[#This Row],[PRODUCT ID]],MasterData[],5,0)</f>
        <v>7</v>
      </c>
      <c r="K441" s="14">
        <f>VLOOKUP(InputData[[#This Row],[PRODUCT ID]],MasterData[],6,0)</f>
        <v>8.33</v>
      </c>
      <c r="L441" s="14">
        <f>InputData[[#This Row],[BUYING PRIZE]]*InputData[[#This Row],[QUANTITY]]</f>
        <v>35</v>
      </c>
      <c r="M441" s="14">
        <f>InputData[[#This Row],[SELLING PRICE]]*InputData[[#This Row],[QUANTITY]]*(1-InputData[[#This Row],[DISCOUNT %]])</f>
        <v>41.65</v>
      </c>
      <c r="N441" s="12">
        <f>DAY(InputData[[#This Row],[DATE]])</f>
        <v>30</v>
      </c>
      <c r="O441" s="12" t="str">
        <f>TEXT(InputData[[#This Row],[DATE]],"mmm")</f>
        <v>Aug</v>
      </c>
      <c r="P441" s="12">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14">
        <f>VLOOKUP(InputData[[#This Row],[PRODUCT ID]],MasterData[],5,0)</f>
        <v>12</v>
      </c>
      <c r="K442" s="14">
        <f>VLOOKUP(InputData[[#This Row],[PRODUCT ID]],MasterData[],6,0)</f>
        <v>15.719999999999999</v>
      </c>
      <c r="L442" s="14">
        <f>InputData[[#This Row],[BUYING PRIZE]]*InputData[[#This Row],[QUANTITY]]</f>
        <v>156</v>
      </c>
      <c r="M442" s="14">
        <f>InputData[[#This Row],[SELLING PRICE]]*InputData[[#This Row],[QUANTITY]]*(1-InputData[[#This Row],[DISCOUNT %]])</f>
        <v>204.35999999999999</v>
      </c>
      <c r="N442" s="12">
        <f>DAY(InputData[[#This Row],[DATE]])</f>
        <v>31</v>
      </c>
      <c r="O442" s="12" t="str">
        <f>TEXT(InputData[[#This Row],[DATE]],"mmm")</f>
        <v>Aug</v>
      </c>
      <c r="P442" s="1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14">
        <f>VLOOKUP(InputData[[#This Row],[PRODUCT ID]],MasterData[],5,0)</f>
        <v>105</v>
      </c>
      <c r="K443" s="14">
        <f>VLOOKUP(InputData[[#This Row],[PRODUCT ID]],MasterData[],6,0)</f>
        <v>142.80000000000001</v>
      </c>
      <c r="L443" s="14">
        <f>InputData[[#This Row],[BUYING PRIZE]]*InputData[[#This Row],[QUANTITY]]</f>
        <v>105</v>
      </c>
      <c r="M443" s="14">
        <f>InputData[[#This Row],[SELLING PRICE]]*InputData[[#This Row],[QUANTITY]]*(1-InputData[[#This Row],[DISCOUNT %]])</f>
        <v>142.80000000000001</v>
      </c>
      <c r="N443" s="12">
        <f>DAY(InputData[[#This Row],[DATE]])</f>
        <v>4</v>
      </c>
      <c r="O443" s="12" t="str">
        <f>TEXT(InputData[[#This Row],[DATE]],"mmm")</f>
        <v>Sep</v>
      </c>
      <c r="P443" s="12">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14">
        <f>VLOOKUP(InputData[[#This Row],[PRODUCT ID]],MasterData[],5,0)</f>
        <v>133</v>
      </c>
      <c r="K444" s="14">
        <f>VLOOKUP(InputData[[#This Row],[PRODUCT ID]],MasterData[],6,0)</f>
        <v>155.61000000000001</v>
      </c>
      <c r="L444" s="14">
        <f>InputData[[#This Row],[BUYING PRIZE]]*InputData[[#This Row],[QUANTITY]]</f>
        <v>1596</v>
      </c>
      <c r="M444" s="14">
        <f>InputData[[#This Row],[SELLING PRICE]]*InputData[[#This Row],[QUANTITY]]*(1-InputData[[#This Row],[DISCOUNT %]])</f>
        <v>1867.3200000000002</v>
      </c>
      <c r="N444" s="12">
        <f>DAY(InputData[[#This Row],[DATE]])</f>
        <v>6</v>
      </c>
      <c r="O444" s="12" t="str">
        <f>TEXT(InputData[[#This Row],[DATE]],"mmm")</f>
        <v>Sep</v>
      </c>
      <c r="P444" s="12">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14">
        <f>VLOOKUP(InputData[[#This Row],[PRODUCT ID]],MasterData[],5,0)</f>
        <v>138</v>
      </c>
      <c r="K445" s="14">
        <f>VLOOKUP(InputData[[#This Row],[PRODUCT ID]],MasterData[],6,0)</f>
        <v>173.88</v>
      </c>
      <c r="L445" s="14">
        <f>InputData[[#This Row],[BUYING PRIZE]]*InputData[[#This Row],[QUANTITY]]</f>
        <v>1242</v>
      </c>
      <c r="M445" s="14">
        <f>InputData[[#This Row],[SELLING PRICE]]*InputData[[#This Row],[QUANTITY]]*(1-InputData[[#This Row],[DISCOUNT %]])</f>
        <v>1564.92</v>
      </c>
      <c r="N445" s="12">
        <f>DAY(InputData[[#This Row],[DATE]])</f>
        <v>9</v>
      </c>
      <c r="O445" s="12" t="str">
        <f>TEXT(InputData[[#This Row],[DATE]],"mmm")</f>
        <v>Sep</v>
      </c>
      <c r="P445" s="12">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14">
        <f>VLOOKUP(InputData[[#This Row],[PRODUCT ID]],MasterData[],5,0)</f>
        <v>71</v>
      </c>
      <c r="K446" s="14">
        <f>VLOOKUP(InputData[[#This Row],[PRODUCT ID]],MasterData[],6,0)</f>
        <v>80.94</v>
      </c>
      <c r="L446" s="14">
        <f>InputData[[#This Row],[BUYING PRIZE]]*InputData[[#This Row],[QUANTITY]]</f>
        <v>213</v>
      </c>
      <c r="M446" s="14">
        <f>InputData[[#This Row],[SELLING PRICE]]*InputData[[#This Row],[QUANTITY]]*(1-InputData[[#This Row],[DISCOUNT %]])</f>
        <v>242.82</v>
      </c>
      <c r="N446" s="12">
        <f>DAY(InputData[[#This Row],[DATE]])</f>
        <v>9</v>
      </c>
      <c r="O446" s="12" t="str">
        <f>TEXT(InputData[[#This Row],[DATE]],"mmm")</f>
        <v>Sep</v>
      </c>
      <c r="P446" s="12">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14">
        <f>VLOOKUP(InputData[[#This Row],[PRODUCT ID]],MasterData[],5,0)</f>
        <v>5</v>
      </c>
      <c r="K447" s="14">
        <f>VLOOKUP(InputData[[#This Row],[PRODUCT ID]],MasterData[],6,0)</f>
        <v>6.7</v>
      </c>
      <c r="L447" s="14">
        <f>InputData[[#This Row],[BUYING PRIZE]]*InputData[[#This Row],[QUANTITY]]</f>
        <v>75</v>
      </c>
      <c r="M447" s="14">
        <f>InputData[[#This Row],[SELLING PRICE]]*InputData[[#This Row],[QUANTITY]]*(1-InputData[[#This Row],[DISCOUNT %]])</f>
        <v>100.5</v>
      </c>
      <c r="N447" s="12">
        <f>DAY(InputData[[#This Row],[DATE]])</f>
        <v>10</v>
      </c>
      <c r="O447" s="12" t="str">
        <f>TEXT(InputData[[#This Row],[DATE]],"mmm")</f>
        <v>Sep</v>
      </c>
      <c r="P447" s="12">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14">
        <f>VLOOKUP(InputData[[#This Row],[PRODUCT ID]],MasterData[],5,0)</f>
        <v>72</v>
      </c>
      <c r="K448" s="14">
        <f>VLOOKUP(InputData[[#This Row],[PRODUCT ID]],MasterData[],6,0)</f>
        <v>79.92</v>
      </c>
      <c r="L448" s="14">
        <f>InputData[[#This Row],[BUYING PRIZE]]*InputData[[#This Row],[QUANTITY]]</f>
        <v>288</v>
      </c>
      <c r="M448" s="14">
        <f>InputData[[#This Row],[SELLING PRICE]]*InputData[[#This Row],[QUANTITY]]*(1-InputData[[#This Row],[DISCOUNT %]])</f>
        <v>319.68</v>
      </c>
      <c r="N448" s="12">
        <f>DAY(InputData[[#This Row],[DATE]])</f>
        <v>10</v>
      </c>
      <c r="O448" s="12" t="str">
        <f>TEXT(InputData[[#This Row],[DATE]],"mmm")</f>
        <v>Sep</v>
      </c>
      <c r="P448" s="12">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14">
        <f>VLOOKUP(InputData[[#This Row],[PRODUCT ID]],MasterData[],5,0)</f>
        <v>47</v>
      </c>
      <c r="K449" s="14">
        <f>VLOOKUP(InputData[[#This Row],[PRODUCT ID]],MasterData[],6,0)</f>
        <v>53.11</v>
      </c>
      <c r="L449" s="14">
        <f>InputData[[#This Row],[BUYING PRIZE]]*InputData[[#This Row],[QUANTITY]]</f>
        <v>141</v>
      </c>
      <c r="M449" s="14">
        <f>InputData[[#This Row],[SELLING PRICE]]*InputData[[#This Row],[QUANTITY]]*(1-InputData[[#This Row],[DISCOUNT %]])</f>
        <v>159.32999999999998</v>
      </c>
      <c r="N449" s="12">
        <f>DAY(InputData[[#This Row],[DATE]])</f>
        <v>14</v>
      </c>
      <c r="O449" s="12" t="str">
        <f>TEXT(InputData[[#This Row],[DATE]],"mmm")</f>
        <v>Sep</v>
      </c>
      <c r="P449" s="12">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14">
        <f>VLOOKUP(InputData[[#This Row],[PRODUCT ID]],MasterData[],5,0)</f>
        <v>67</v>
      </c>
      <c r="K450" s="14">
        <f>VLOOKUP(InputData[[#This Row],[PRODUCT ID]],MasterData[],6,0)</f>
        <v>85.76</v>
      </c>
      <c r="L450" s="14">
        <f>InputData[[#This Row],[BUYING PRIZE]]*InputData[[#This Row],[QUANTITY]]</f>
        <v>1005</v>
      </c>
      <c r="M450" s="14">
        <f>InputData[[#This Row],[SELLING PRICE]]*InputData[[#This Row],[QUANTITY]]*(1-InputData[[#This Row],[DISCOUNT %]])</f>
        <v>1286.4000000000001</v>
      </c>
      <c r="N450" s="12">
        <f>DAY(InputData[[#This Row],[DATE]])</f>
        <v>15</v>
      </c>
      <c r="O450" s="12" t="str">
        <f>TEXT(InputData[[#This Row],[DATE]],"mmm")</f>
        <v>Sep</v>
      </c>
      <c r="P450" s="12">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14">
        <f>VLOOKUP(InputData[[#This Row],[PRODUCT ID]],MasterData[],5,0)</f>
        <v>18</v>
      </c>
      <c r="K451" s="14">
        <f>VLOOKUP(InputData[[#This Row],[PRODUCT ID]],MasterData[],6,0)</f>
        <v>24.66</v>
      </c>
      <c r="L451" s="14">
        <f>InputData[[#This Row],[BUYING PRIZE]]*InputData[[#This Row],[QUANTITY]]</f>
        <v>252</v>
      </c>
      <c r="M451" s="14">
        <f>InputData[[#This Row],[SELLING PRICE]]*InputData[[#This Row],[QUANTITY]]*(1-InputData[[#This Row],[DISCOUNT %]])</f>
        <v>345.24</v>
      </c>
      <c r="N451" s="12">
        <f>DAY(InputData[[#This Row],[DATE]])</f>
        <v>18</v>
      </c>
      <c r="O451" s="12" t="str">
        <f>TEXT(InputData[[#This Row],[DATE]],"mmm")</f>
        <v>Sep</v>
      </c>
      <c r="P451" s="12">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14">
        <f>VLOOKUP(InputData[[#This Row],[PRODUCT ID]],MasterData[],5,0)</f>
        <v>95</v>
      </c>
      <c r="K452" s="14">
        <f>VLOOKUP(InputData[[#This Row],[PRODUCT ID]],MasterData[],6,0)</f>
        <v>119.7</v>
      </c>
      <c r="L452" s="14">
        <f>InputData[[#This Row],[BUYING PRIZE]]*InputData[[#This Row],[QUANTITY]]</f>
        <v>760</v>
      </c>
      <c r="M452" s="14">
        <f>InputData[[#This Row],[SELLING PRICE]]*InputData[[#This Row],[QUANTITY]]*(1-InputData[[#This Row],[DISCOUNT %]])</f>
        <v>957.6</v>
      </c>
      <c r="N452" s="12">
        <f>DAY(InputData[[#This Row],[DATE]])</f>
        <v>19</v>
      </c>
      <c r="O452" s="12" t="str">
        <f>TEXT(InputData[[#This Row],[DATE]],"mmm")</f>
        <v>Sep</v>
      </c>
      <c r="P452" s="1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14">
        <f>VLOOKUP(InputData[[#This Row],[PRODUCT ID]],MasterData[],5,0)</f>
        <v>95</v>
      </c>
      <c r="K453" s="14">
        <f>VLOOKUP(InputData[[#This Row],[PRODUCT ID]],MasterData[],6,0)</f>
        <v>119.7</v>
      </c>
      <c r="L453" s="14">
        <f>InputData[[#This Row],[BUYING PRIZE]]*InputData[[#This Row],[QUANTITY]]</f>
        <v>570</v>
      </c>
      <c r="M453" s="14">
        <f>InputData[[#This Row],[SELLING PRICE]]*InputData[[#This Row],[QUANTITY]]*(1-InputData[[#This Row],[DISCOUNT %]])</f>
        <v>718.2</v>
      </c>
      <c r="N453" s="12">
        <f>DAY(InputData[[#This Row],[DATE]])</f>
        <v>20</v>
      </c>
      <c r="O453" s="12" t="str">
        <f>TEXT(InputData[[#This Row],[DATE]],"mmm")</f>
        <v>Sep</v>
      </c>
      <c r="P453" s="12">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14">
        <f>VLOOKUP(InputData[[#This Row],[PRODUCT ID]],MasterData[],5,0)</f>
        <v>98</v>
      </c>
      <c r="K454" s="14">
        <f>VLOOKUP(InputData[[#This Row],[PRODUCT ID]],MasterData[],6,0)</f>
        <v>103.88</v>
      </c>
      <c r="L454" s="14">
        <f>InputData[[#This Row],[BUYING PRIZE]]*InputData[[#This Row],[QUANTITY]]</f>
        <v>980</v>
      </c>
      <c r="M454" s="14">
        <f>InputData[[#This Row],[SELLING PRICE]]*InputData[[#This Row],[QUANTITY]]*(1-InputData[[#This Row],[DISCOUNT %]])</f>
        <v>1038.8</v>
      </c>
      <c r="N454" s="12">
        <f>DAY(InputData[[#This Row],[DATE]])</f>
        <v>20</v>
      </c>
      <c r="O454" s="12" t="str">
        <f>TEXT(InputData[[#This Row],[DATE]],"mmm")</f>
        <v>Sep</v>
      </c>
      <c r="P454" s="12">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14">
        <f>VLOOKUP(InputData[[#This Row],[PRODUCT ID]],MasterData[],5,0)</f>
        <v>37</v>
      </c>
      <c r="K455" s="14">
        <f>VLOOKUP(InputData[[#This Row],[PRODUCT ID]],MasterData[],6,0)</f>
        <v>49.21</v>
      </c>
      <c r="L455" s="14">
        <f>InputData[[#This Row],[BUYING PRIZE]]*InputData[[#This Row],[QUANTITY]]</f>
        <v>518</v>
      </c>
      <c r="M455" s="14">
        <f>InputData[[#This Row],[SELLING PRICE]]*InputData[[#This Row],[QUANTITY]]*(1-InputData[[#This Row],[DISCOUNT %]])</f>
        <v>688.94</v>
      </c>
      <c r="N455" s="12">
        <f>DAY(InputData[[#This Row],[DATE]])</f>
        <v>21</v>
      </c>
      <c r="O455" s="12" t="str">
        <f>TEXT(InputData[[#This Row],[DATE]],"mmm")</f>
        <v>Sep</v>
      </c>
      <c r="P455" s="12">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14">
        <f>VLOOKUP(InputData[[#This Row],[PRODUCT ID]],MasterData[],5,0)</f>
        <v>18</v>
      </c>
      <c r="K456" s="14">
        <f>VLOOKUP(InputData[[#This Row],[PRODUCT ID]],MasterData[],6,0)</f>
        <v>24.66</v>
      </c>
      <c r="L456" s="14">
        <f>InputData[[#This Row],[BUYING PRIZE]]*InputData[[#This Row],[QUANTITY]]</f>
        <v>90</v>
      </c>
      <c r="M456" s="14">
        <f>InputData[[#This Row],[SELLING PRICE]]*InputData[[#This Row],[QUANTITY]]*(1-InputData[[#This Row],[DISCOUNT %]])</f>
        <v>123.3</v>
      </c>
      <c r="N456" s="12">
        <f>DAY(InputData[[#This Row],[DATE]])</f>
        <v>21</v>
      </c>
      <c r="O456" s="12" t="str">
        <f>TEXT(InputData[[#This Row],[DATE]],"mmm")</f>
        <v>Sep</v>
      </c>
      <c r="P456" s="12">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14">
        <f>VLOOKUP(InputData[[#This Row],[PRODUCT ID]],MasterData[],5,0)</f>
        <v>67</v>
      </c>
      <c r="K457" s="14">
        <f>VLOOKUP(InputData[[#This Row],[PRODUCT ID]],MasterData[],6,0)</f>
        <v>83.08</v>
      </c>
      <c r="L457" s="14">
        <f>InputData[[#This Row],[BUYING PRIZE]]*InputData[[#This Row],[QUANTITY]]</f>
        <v>804</v>
      </c>
      <c r="M457" s="14">
        <f>InputData[[#This Row],[SELLING PRICE]]*InputData[[#This Row],[QUANTITY]]*(1-InputData[[#This Row],[DISCOUNT %]])</f>
        <v>996.96</v>
      </c>
      <c r="N457" s="12">
        <f>DAY(InputData[[#This Row],[DATE]])</f>
        <v>22</v>
      </c>
      <c r="O457" s="12" t="str">
        <f>TEXT(InputData[[#This Row],[DATE]],"mmm")</f>
        <v>Sep</v>
      </c>
      <c r="P457" s="12">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14">
        <f>VLOOKUP(InputData[[#This Row],[PRODUCT ID]],MasterData[],5,0)</f>
        <v>73</v>
      </c>
      <c r="K458" s="14">
        <f>VLOOKUP(InputData[[#This Row],[PRODUCT ID]],MasterData[],6,0)</f>
        <v>94.17</v>
      </c>
      <c r="L458" s="14">
        <f>InputData[[#This Row],[BUYING PRIZE]]*InputData[[#This Row],[QUANTITY]]</f>
        <v>876</v>
      </c>
      <c r="M458" s="14">
        <f>InputData[[#This Row],[SELLING PRICE]]*InputData[[#This Row],[QUANTITY]]*(1-InputData[[#This Row],[DISCOUNT %]])</f>
        <v>1130.04</v>
      </c>
      <c r="N458" s="12">
        <f>DAY(InputData[[#This Row],[DATE]])</f>
        <v>23</v>
      </c>
      <c r="O458" s="12" t="str">
        <f>TEXT(InputData[[#This Row],[DATE]],"mmm")</f>
        <v>Sep</v>
      </c>
      <c r="P458" s="12">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14">
        <f>VLOOKUP(InputData[[#This Row],[PRODUCT ID]],MasterData[],5,0)</f>
        <v>89</v>
      </c>
      <c r="K459" s="14">
        <f>VLOOKUP(InputData[[#This Row],[PRODUCT ID]],MasterData[],6,0)</f>
        <v>117.48</v>
      </c>
      <c r="L459" s="14">
        <f>InputData[[#This Row],[BUYING PRIZE]]*InputData[[#This Row],[QUANTITY]]</f>
        <v>1246</v>
      </c>
      <c r="M459" s="14">
        <f>InputData[[#This Row],[SELLING PRICE]]*InputData[[#This Row],[QUANTITY]]*(1-InputData[[#This Row],[DISCOUNT %]])</f>
        <v>1644.72</v>
      </c>
      <c r="N459" s="12">
        <f>DAY(InputData[[#This Row],[DATE]])</f>
        <v>24</v>
      </c>
      <c r="O459" s="12" t="str">
        <f>TEXT(InputData[[#This Row],[DATE]],"mmm")</f>
        <v>Sep</v>
      </c>
      <c r="P459" s="12">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14">
        <f>VLOOKUP(InputData[[#This Row],[PRODUCT ID]],MasterData[],5,0)</f>
        <v>89</v>
      </c>
      <c r="K460" s="14">
        <f>VLOOKUP(InputData[[#This Row],[PRODUCT ID]],MasterData[],6,0)</f>
        <v>117.48</v>
      </c>
      <c r="L460" s="14">
        <f>InputData[[#This Row],[BUYING PRIZE]]*InputData[[#This Row],[QUANTITY]]</f>
        <v>712</v>
      </c>
      <c r="M460" s="14">
        <f>InputData[[#This Row],[SELLING PRICE]]*InputData[[#This Row],[QUANTITY]]*(1-InputData[[#This Row],[DISCOUNT %]])</f>
        <v>939.84</v>
      </c>
      <c r="N460" s="12">
        <f>DAY(InputData[[#This Row],[DATE]])</f>
        <v>24</v>
      </c>
      <c r="O460" s="12" t="str">
        <f>TEXT(InputData[[#This Row],[DATE]],"mmm")</f>
        <v>Sep</v>
      </c>
      <c r="P460" s="12">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14">
        <f>VLOOKUP(InputData[[#This Row],[PRODUCT ID]],MasterData[],5,0)</f>
        <v>90</v>
      </c>
      <c r="K461" s="14">
        <f>VLOOKUP(InputData[[#This Row],[PRODUCT ID]],MasterData[],6,0)</f>
        <v>96.3</v>
      </c>
      <c r="L461" s="14">
        <f>InputData[[#This Row],[BUYING PRIZE]]*InputData[[#This Row],[QUANTITY]]</f>
        <v>360</v>
      </c>
      <c r="M461" s="14">
        <f>InputData[[#This Row],[SELLING PRICE]]*InputData[[#This Row],[QUANTITY]]*(1-InputData[[#This Row],[DISCOUNT %]])</f>
        <v>385.2</v>
      </c>
      <c r="N461" s="12">
        <f>DAY(InputData[[#This Row],[DATE]])</f>
        <v>27</v>
      </c>
      <c r="O461" s="12" t="str">
        <f>TEXT(InputData[[#This Row],[DATE]],"mmm")</f>
        <v>Sep</v>
      </c>
      <c r="P461" s="12">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14">
        <f>VLOOKUP(InputData[[#This Row],[PRODUCT ID]],MasterData[],5,0)</f>
        <v>76</v>
      </c>
      <c r="K462" s="14">
        <f>VLOOKUP(InputData[[#This Row],[PRODUCT ID]],MasterData[],6,0)</f>
        <v>82.08</v>
      </c>
      <c r="L462" s="14">
        <f>InputData[[#This Row],[BUYING PRIZE]]*InputData[[#This Row],[QUANTITY]]</f>
        <v>684</v>
      </c>
      <c r="M462" s="14">
        <f>InputData[[#This Row],[SELLING PRICE]]*InputData[[#This Row],[QUANTITY]]*(1-InputData[[#This Row],[DISCOUNT %]])</f>
        <v>738.72</v>
      </c>
      <c r="N462" s="12">
        <f>DAY(InputData[[#This Row],[DATE]])</f>
        <v>27</v>
      </c>
      <c r="O462" s="12" t="str">
        <f>TEXT(InputData[[#This Row],[DATE]],"mmm")</f>
        <v>Sep</v>
      </c>
      <c r="P462" s="1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14">
        <f>VLOOKUP(InputData[[#This Row],[PRODUCT ID]],MasterData[],5,0)</f>
        <v>72</v>
      </c>
      <c r="K463" s="14">
        <f>VLOOKUP(InputData[[#This Row],[PRODUCT ID]],MasterData[],6,0)</f>
        <v>79.92</v>
      </c>
      <c r="L463" s="14">
        <f>InputData[[#This Row],[BUYING PRIZE]]*InputData[[#This Row],[QUANTITY]]</f>
        <v>216</v>
      </c>
      <c r="M463" s="14">
        <f>InputData[[#This Row],[SELLING PRICE]]*InputData[[#This Row],[QUANTITY]]*(1-InputData[[#This Row],[DISCOUNT %]])</f>
        <v>239.76</v>
      </c>
      <c r="N463" s="12">
        <f>DAY(InputData[[#This Row],[DATE]])</f>
        <v>27</v>
      </c>
      <c r="O463" s="12" t="str">
        <f>TEXT(InputData[[#This Row],[DATE]],"mmm")</f>
        <v>Sep</v>
      </c>
      <c r="P463" s="12">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14">
        <f>VLOOKUP(InputData[[#This Row],[PRODUCT ID]],MasterData[],5,0)</f>
        <v>55</v>
      </c>
      <c r="K464" s="14">
        <f>VLOOKUP(InputData[[#This Row],[PRODUCT ID]],MasterData[],6,0)</f>
        <v>58.3</v>
      </c>
      <c r="L464" s="14">
        <f>InputData[[#This Row],[BUYING PRIZE]]*InputData[[#This Row],[QUANTITY]]</f>
        <v>715</v>
      </c>
      <c r="M464" s="14">
        <f>InputData[[#This Row],[SELLING PRICE]]*InputData[[#This Row],[QUANTITY]]*(1-InputData[[#This Row],[DISCOUNT %]])</f>
        <v>757.9</v>
      </c>
      <c r="N464" s="12">
        <f>DAY(InputData[[#This Row],[DATE]])</f>
        <v>29</v>
      </c>
      <c r="O464" s="12" t="str">
        <f>TEXT(InputData[[#This Row],[DATE]],"mmm")</f>
        <v>Sep</v>
      </c>
      <c r="P464" s="12">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14">
        <f>VLOOKUP(InputData[[#This Row],[PRODUCT ID]],MasterData[],5,0)</f>
        <v>44</v>
      </c>
      <c r="K465" s="14">
        <f>VLOOKUP(InputData[[#This Row],[PRODUCT ID]],MasterData[],6,0)</f>
        <v>48.4</v>
      </c>
      <c r="L465" s="14">
        <f>InputData[[#This Row],[BUYING PRIZE]]*InputData[[#This Row],[QUANTITY]]</f>
        <v>220</v>
      </c>
      <c r="M465" s="14">
        <f>InputData[[#This Row],[SELLING PRICE]]*InputData[[#This Row],[QUANTITY]]*(1-InputData[[#This Row],[DISCOUNT %]])</f>
        <v>242</v>
      </c>
      <c r="N465" s="12">
        <f>DAY(InputData[[#This Row],[DATE]])</f>
        <v>3</v>
      </c>
      <c r="O465" s="12" t="str">
        <f>TEXT(InputData[[#This Row],[DATE]],"mmm")</f>
        <v>Oct</v>
      </c>
      <c r="P465" s="12">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14">
        <f>VLOOKUP(InputData[[#This Row],[PRODUCT ID]],MasterData[],5,0)</f>
        <v>43</v>
      </c>
      <c r="K466" s="14">
        <f>VLOOKUP(InputData[[#This Row],[PRODUCT ID]],MasterData[],6,0)</f>
        <v>47.730000000000004</v>
      </c>
      <c r="L466" s="14">
        <f>InputData[[#This Row],[BUYING PRIZE]]*InputData[[#This Row],[QUANTITY]]</f>
        <v>645</v>
      </c>
      <c r="M466" s="14">
        <f>InputData[[#This Row],[SELLING PRICE]]*InputData[[#This Row],[QUANTITY]]*(1-InputData[[#This Row],[DISCOUNT %]])</f>
        <v>715.95</v>
      </c>
      <c r="N466" s="12">
        <f>DAY(InputData[[#This Row],[DATE]])</f>
        <v>4</v>
      </c>
      <c r="O466" s="12" t="str">
        <f>TEXT(InputData[[#This Row],[DATE]],"mmm")</f>
        <v>Oct</v>
      </c>
      <c r="P466" s="12">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14">
        <f>VLOOKUP(InputData[[#This Row],[PRODUCT ID]],MasterData[],5,0)</f>
        <v>5</v>
      </c>
      <c r="K467" s="14">
        <f>VLOOKUP(InputData[[#This Row],[PRODUCT ID]],MasterData[],6,0)</f>
        <v>6.7</v>
      </c>
      <c r="L467" s="14">
        <f>InputData[[#This Row],[BUYING PRIZE]]*InputData[[#This Row],[QUANTITY]]</f>
        <v>5</v>
      </c>
      <c r="M467" s="14">
        <f>InputData[[#This Row],[SELLING PRICE]]*InputData[[#This Row],[QUANTITY]]*(1-InputData[[#This Row],[DISCOUNT %]])</f>
        <v>6.7</v>
      </c>
      <c r="N467" s="12">
        <f>DAY(InputData[[#This Row],[DATE]])</f>
        <v>6</v>
      </c>
      <c r="O467" s="12" t="str">
        <f>TEXT(InputData[[#This Row],[DATE]],"mmm")</f>
        <v>Oct</v>
      </c>
      <c r="P467" s="12">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14">
        <f>VLOOKUP(InputData[[#This Row],[PRODUCT ID]],MasterData[],5,0)</f>
        <v>72</v>
      </c>
      <c r="K468" s="14">
        <f>VLOOKUP(InputData[[#This Row],[PRODUCT ID]],MasterData[],6,0)</f>
        <v>79.92</v>
      </c>
      <c r="L468" s="14">
        <f>InputData[[#This Row],[BUYING PRIZE]]*InputData[[#This Row],[QUANTITY]]</f>
        <v>1008</v>
      </c>
      <c r="M468" s="14">
        <f>InputData[[#This Row],[SELLING PRICE]]*InputData[[#This Row],[QUANTITY]]*(1-InputData[[#This Row],[DISCOUNT %]])</f>
        <v>1118.8800000000001</v>
      </c>
      <c r="N468" s="12">
        <f>DAY(InputData[[#This Row],[DATE]])</f>
        <v>9</v>
      </c>
      <c r="O468" s="12" t="str">
        <f>TEXT(InputData[[#This Row],[DATE]],"mmm")</f>
        <v>Oct</v>
      </c>
      <c r="P468" s="12">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14">
        <f>VLOOKUP(InputData[[#This Row],[PRODUCT ID]],MasterData[],5,0)</f>
        <v>150</v>
      </c>
      <c r="K469" s="14">
        <f>VLOOKUP(InputData[[#This Row],[PRODUCT ID]],MasterData[],6,0)</f>
        <v>210</v>
      </c>
      <c r="L469" s="14">
        <f>InputData[[#This Row],[BUYING PRIZE]]*InputData[[#This Row],[QUANTITY]]</f>
        <v>1350</v>
      </c>
      <c r="M469" s="14">
        <f>InputData[[#This Row],[SELLING PRICE]]*InputData[[#This Row],[QUANTITY]]*(1-InputData[[#This Row],[DISCOUNT %]])</f>
        <v>1890</v>
      </c>
      <c r="N469" s="12">
        <f>DAY(InputData[[#This Row],[DATE]])</f>
        <v>10</v>
      </c>
      <c r="O469" s="12" t="str">
        <f>TEXT(InputData[[#This Row],[DATE]],"mmm")</f>
        <v>Oct</v>
      </c>
      <c r="P469" s="12">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14">
        <f>VLOOKUP(InputData[[#This Row],[PRODUCT ID]],MasterData[],5,0)</f>
        <v>76</v>
      </c>
      <c r="K470" s="14">
        <f>VLOOKUP(InputData[[#This Row],[PRODUCT ID]],MasterData[],6,0)</f>
        <v>82.08</v>
      </c>
      <c r="L470" s="14">
        <f>InputData[[#This Row],[BUYING PRIZE]]*InputData[[#This Row],[QUANTITY]]</f>
        <v>912</v>
      </c>
      <c r="M470" s="14">
        <f>InputData[[#This Row],[SELLING PRICE]]*InputData[[#This Row],[QUANTITY]]*(1-InputData[[#This Row],[DISCOUNT %]])</f>
        <v>984.96</v>
      </c>
      <c r="N470" s="12">
        <f>DAY(InputData[[#This Row],[DATE]])</f>
        <v>10</v>
      </c>
      <c r="O470" s="12" t="str">
        <f>TEXT(InputData[[#This Row],[DATE]],"mmm")</f>
        <v>Oct</v>
      </c>
      <c r="P470" s="12">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14">
        <f>VLOOKUP(InputData[[#This Row],[PRODUCT ID]],MasterData[],5,0)</f>
        <v>83</v>
      </c>
      <c r="K471" s="14">
        <f>VLOOKUP(InputData[[#This Row],[PRODUCT ID]],MasterData[],6,0)</f>
        <v>94.62</v>
      </c>
      <c r="L471" s="14">
        <f>InputData[[#This Row],[BUYING PRIZE]]*InputData[[#This Row],[QUANTITY]]</f>
        <v>830</v>
      </c>
      <c r="M471" s="14">
        <f>InputData[[#This Row],[SELLING PRICE]]*InputData[[#This Row],[QUANTITY]]*(1-InputData[[#This Row],[DISCOUNT %]])</f>
        <v>946.2</v>
      </c>
      <c r="N471" s="12">
        <f>DAY(InputData[[#This Row],[DATE]])</f>
        <v>11</v>
      </c>
      <c r="O471" s="12" t="str">
        <f>TEXT(InputData[[#This Row],[DATE]],"mmm")</f>
        <v>Oct</v>
      </c>
      <c r="P471" s="12">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14">
        <f>VLOOKUP(InputData[[#This Row],[PRODUCT ID]],MasterData[],5,0)</f>
        <v>105</v>
      </c>
      <c r="K472" s="14">
        <f>VLOOKUP(InputData[[#This Row],[PRODUCT ID]],MasterData[],6,0)</f>
        <v>142.80000000000001</v>
      </c>
      <c r="L472" s="14">
        <f>InputData[[#This Row],[BUYING PRIZE]]*InputData[[#This Row],[QUANTITY]]</f>
        <v>1575</v>
      </c>
      <c r="M472" s="14">
        <f>InputData[[#This Row],[SELLING PRICE]]*InputData[[#This Row],[QUANTITY]]*(1-InputData[[#This Row],[DISCOUNT %]])</f>
        <v>2142</v>
      </c>
      <c r="N472" s="12">
        <f>DAY(InputData[[#This Row],[DATE]])</f>
        <v>13</v>
      </c>
      <c r="O472" s="12" t="str">
        <f>TEXT(InputData[[#This Row],[DATE]],"mmm")</f>
        <v>Oct</v>
      </c>
      <c r="P472" s="1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14">
        <f>VLOOKUP(InputData[[#This Row],[PRODUCT ID]],MasterData[],5,0)</f>
        <v>76</v>
      </c>
      <c r="K473" s="14">
        <f>VLOOKUP(InputData[[#This Row],[PRODUCT ID]],MasterData[],6,0)</f>
        <v>82.08</v>
      </c>
      <c r="L473" s="14">
        <f>InputData[[#This Row],[BUYING PRIZE]]*InputData[[#This Row],[QUANTITY]]</f>
        <v>1140</v>
      </c>
      <c r="M473" s="14">
        <f>InputData[[#This Row],[SELLING PRICE]]*InputData[[#This Row],[QUANTITY]]*(1-InputData[[#This Row],[DISCOUNT %]])</f>
        <v>1231.2</v>
      </c>
      <c r="N473" s="12">
        <f>DAY(InputData[[#This Row],[DATE]])</f>
        <v>14</v>
      </c>
      <c r="O473" s="12" t="str">
        <f>TEXT(InputData[[#This Row],[DATE]],"mmm")</f>
        <v>Oct</v>
      </c>
      <c r="P473" s="12">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14">
        <f>VLOOKUP(InputData[[#This Row],[PRODUCT ID]],MasterData[],5,0)</f>
        <v>12</v>
      </c>
      <c r="K474" s="14">
        <f>VLOOKUP(InputData[[#This Row],[PRODUCT ID]],MasterData[],6,0)</f>
        <v>15.719999999999999</v>
      </c>
      <c r="L474" s="14">
        <f>InputData[[#This Row],[BUYING PRIZE]]*InputData[[#This Row],[QUANTITY]]</f>
        <v>120</v>
      </c>
      <c r="M474" s="14">
        <f>InputData[[#This Row],[SELLING PRICE]]*InputData[[#This Row],[QUANTITY]]*(1-InputData[[#This Row],[DISCOUNT %]])</f>
        <v>157.19999999999999</v>
      </c>
      <c r="N474" s="12">
        <f>DAY(InputData[[#This Row],[DATE]])</f>
        <v>15</v>
      </c>
      <c r="O474" s="12" t="str">
        <f>TEXT(InputData[[#This Row],[DATE]],"mmm")</f>
        <v>Oct</v>
      </c>
      <c r="P474" s="12">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14">
        <f>VLOOKUP(InputData[[#This Row],[PRODUCT ID]],MasterData[],5,0)</f>
        <v>90</v>
      </c>
      <c r="K475" s="14">
        <f>VLOOKUP(InputData[[#This Row],[PRODUCT ID]],MasterData[],6,0)</f>
        <v>96.3</v>
      </c>
      <c r="L475" s="14">
        <f>InputData[[#This Row],[BUYING PRIZE]]*InputData[[#This Row],[QUANTITY]]</f>
        <v>270</v>
      </c>
      <c r="M475" s="14">
        <f>InputData[[#This Row],[SELLING PRICE]]*InputData[[#This Row],[QUANTITY]]*(1-InputData[[#This Row],[DISCOUNT %]])</f>
        <v>288.89999999999998</v>
      </c>
      <c r="N475" s="12">
        <f>DAY(InputData[[#This Row],[DATE]])</f>
        <v>16</v>
      </c>
      <c r="O475" s="12" t="str">
        <f>TEXT(InputData[[#This Row],[DATE]],"mmm")</f>
        <v>Oct</v>
      </c>
      <c r="P475" s="12">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14">
        <f>VLOOKUP(InputData[[#This Row],[PRODUCT ID]],MasterData[],5,0)</f>
        <v>144</v>
      </c>
      <c r="K476" s="14">
        <f>VLOOKUP(InputData[[#This Row],[PRODUCT ID]],MasterData[],6,0)</f>
        <v>156.96</v>
      </c>
      <c r="L476" s="14">
        <f>InputData[[#This Row],[BUYING PRIZE]]*InputData[[#This Row],[QUANTITY]]</f>
        <v>2016</v>
      </c>
      <c r="M476" s="14">
        <f>InputData[[#This Row],[SELLING PRICE]]*InputData[[#This Row],[QUANTITY]]*(1-InputData[[#This Row],[DISCOUNT %]])</f>
        <v>2197.44</v>
      </c>
      <c r="N476" s="12">
        <f>DAY(InputData[[#This Row],[DATE]])</f>
        <v>23</v>
      </c>
      <c r="O476" s="12" t="str">
        <f>TEXT(InputData[[#This Row],[DATE]],"mmm")</f>
        <v>Oct</v>
      </c>
      <c r="P476" s="12">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14">
        <f>VLOOKUP(InputData[[#This Row],[PRODUCT ID]],MasterData[],5,0)</f>
        <v>120</v>
      </c>
      <c r="K477" s="14">
        <f>VLOOKUP(InputData[[#This Row],[PRODUCT ID]],MasterData[],6,0)</f>
        <v>162</v>
      </c>
      <c r="L477" s="14">
        <f>InputData[[#This Row],[BUYING PRIZE]]*InputData[[#This Row],[QUANTITY]]</f>
        <v>360</v>
      </c>
      <c r="M477" s="14">
        <f>InputData[[#This Row],[SELLING PRICE]]*InputData[[#This Row],[QUANTITY]]*(1-InputData[[#This Row],[DISCOUNT %]])</f>
        <v>486</v>
      </c>
      <c r="N477" s="12">
        <f>DAY(InputData[[#This Row],[DATE]])</f>
        <v>30</v>
      </c>
      <c r="O477" s="12" t="str">
        <f>TEXT(InputData[[#This Row],[DATE]],"mmm")</f>
        <v>Oct</v>
      </c>
      <c r="P477" s="12">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14">
        <f>VLOOKUP(InputData[[#This Row],[PRODUCT ID]],MasterData[],5,0)</f>
        <v>72</v>
      </c>
      <c r="K478" s="14">
        <f>VLOOKUP(InputData[[#This Row],[PRODUCT ID]],MasterData[],6,0)</f>
        <v>79.92</v>
      </c>
      <c r="L478" s="14">
        <f>InputData[[#This Row],[BUYING PRIZE]]*InputData[[#This Row],[QUANTITY]]</f>
        <v>576</v>
      </c>
      <c r="M478" s="14">
        <f>InputData[[#This Row],[SELLING PRICE]]*InputData[[#This Row],[QUANTITY]]*(1-InputData[[#This Row],[DISCOUNT %]])</f>
        <v>639.36</v>
      </c>
      <c r="N478" s="12">
        <f>DAY(InputData[[#This Row],[DATE]])</f>
        <v>31</v>
      </c>
      <c r="O478" s="12" t="str">
        <f>TEXT(InputData[[#This Row],[DATE]],"mmm")</f>
        <v>Oct</v>
      </c>
      <c r="P478" s="12">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14">
        <f>VLOOKUP(InputData[[#This Row],[PRODUCT ID]],MasterData[],5,0)</f>
        <v>73</v>
      </c>
      <c r="K479" s="14">
        <f>VLOOKUP(InputData[[#This Row],[PRODUCT ID]],MasterData[],6,0)</f>
        <v>94.17</v>
      </c>
      <c r="L479" s="14">
        <f>InputData[[#This Row],[BUYING PRIZE]]*InputData[[#This Row],[QUANTITY]]</f>
        <v>1095</v>
      </c>
      <c r="M479" s="14">
        <f>InputData[[#This Row],[SELLING PRICE]]*InputData[[#This Row],[QUANTITY]]*(1-InputData[[#This Row],[DISCOUNT %]])</f>
        <v>1412.55</v>
      </c>
      <c r="N479" s="12">
        <f>DAY(InputData[[#This Row],[DATE]])</f>
        <v>1</v>
      </c>
      <c r="O479" s="12" t="str">
        <f>TEXT(InputData[[#This Row],[DATE]],"mmm")</f>
        <v>Nov</v>
      </c>
      <c r="P479" s="12">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14">
        <f>VLOOKUP(InputData[[#This Row],[PRODUCT ID]],MasterData[],5,0)</f>
        <v>12</v>
      </c>
      <c r="K480" s="14">
        <f>VLOOKUP(InputData[[#This Row],[PRODUCT ID]],MasterData[],6,0)</f>
        <v>15.719999999999999</v>
      </c>
      <c r="L480" s="14">
        <f>InputData[[#This Row],[BUYING PRIZE]]*InputData[[#This Row],[QUANTITY]]</f>
        <v>180</v>
      </c>
      <c r="M480" s="14">
        <f>InputData[[#This Row],[SELLING PRICE]]*InputData[[#This Row],[QUANTITY]]*(1-InputData[[#This Row],[DISCOUNT %]])</f>
        <v>235.79999999999998</v>
      </c>
      <c r="N480" s="12">
        <f>DAY(InputData[[#This Row],[DATE]])</f>
        <v>2</v>
      </c>
      <c r="O480" s="12" t="str">
        <f>TEXT(InputData[[#This Row],[DATE]],"mmm")</f>
        <v>Nov</v>
      </c>
      <c r="P480" s="12">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14">
        <f>VLOOKUP(InputData[[#This Row],[PRODUCT ID]],MasterData[],5,0)</f>
        <v>148</v>
      </c>
      <c r="K481" s="14">
        <f>VLOOKUP(InputData[[#This Row],[PRODUCT ID]],MasterData[],6,0)</f>
        <v>201.28</v>
      </c>
      <c r="L481" s="14">
        <f>InputData[[#This Row],[BUYING PRIZE]]*InputData[[#This Row],[QUANTITY]]</f>
        <v>2220</v>
      </c>
      <c r="M481" s="14">
        <f>InputData[[#This Row],[SELLING PRICE]]*InputData[[#This Row],[QUANTITY]]*(1-InputData[[#This Row],[DISCOUNT %]])</f>
        <v>3019.2</v>
      </c>
      <c r="N481" s="12">
        <f>DAY(InputData[[#This Row],[DATE]])</f>
        <v>2</v>
      </c>
      <c r="O481" s="12" t="str">
        <f>TEXT(InputData[[#This Row],[DATE]],"mmm")</f>
        <v>Nov</v>
      </c>
      <c r="P481" s="12">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14">
        <f>VLOOKUP(InputData[[#This Row],[PRODUCT ID]],MasterData[],5,0)</f>
        <v>5</v>
      </c>
      <c r="K482" s="14">
        <f>VLOOKUP(InputData[[#This Row],[PRODUCT ID]],MasterData[],6,0)</f>
        <v>6.7</v>
      </c>
      <c r="L482" s="14">
        <f>InputData[[#This Row],[BUYING PRIZE]]*InputData[[#This Row],[QUANTITY]]</f>
        <v>25</v>
      </c>
      <c r="M482" s="14">
        <f>InputData[[#This Row],[SELLING PRICE]]*InputData[[#This Row],[QUANTITY]]*(1-InputData[[#This Row],[DISCOUNT %]])</f>
        <v>33.5</v>
      </c>
      <c r="N482" s="12">
        <f>DAY(InputData[[#This Row],[DATE]])</f>
        <v>2</v>
      </c>
      <c r="O482" s="12" t="str">
        <f>TEXT(InputData[[#This Row],[DATE]],"mmm")</f>
        <v>Nov</v>
      </c>
      <c r="P482" s="1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14">
        <f>VLOOKUP(InputData[[#This Row],[PRODUCT ID]],MasterData[],5,0)</f>
        <v>61</v>
      </c>
      <c r="K483" s="14">
        <f>VLOOKUP(InputData[[#This Row],[PRODUCT ID]],MasterData[],6,0)</f>
        <v>76.25</v>
      </c>
      <c r="L483" s="14">
        <f>InputData[[#This Row],[BUYING PRIZE]]*InputData[[#This Row],[QUANTITY]]</f>
        <v>671</v>
      </c>
      <c r="M483" s="14">
        <f>InputData[[#This Row],[SELLING PRICE]]*InputData[[#This Row],[QUANTITY]]*(1-InputData[[#This Row],[DISCOUNT %]])</f>
        <v>838.75</v>
      </c>
      <c r="N483" s="12">
        <f>DAY(InputData[[#This Row],[DATE]])</f>
        <v>3</v>
      </c>
      <c r="O483" s="12" t="str">
        <f>TEXT(InputData[[#This Row],[DATE]],"mmm")</f>
        <v>Nov</v>
      </c>
      <c r="P483" s="12">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14">
        <f>VLOOKUP(InputData[[#This Row],[PRODUCT ID]],MasterData[],5,0)</f>
        <v>83</v>
      </c>
      <c r="K484" s="14">
        <f>VLOOKUP(InputData[[#This Row],[PRODUCT ID]],MasterData[],6,0)</f>
        <v>94.62</v>
      </c>
      <c r="L484" s="14">
        <f>InputData[[#This Row],[BUYING PRIZE]]*InputData[[#This Row],[QUANTITY]]</f>
        <v>830</v>
      </c>
      <c r="M484" s="14">
        <f>InputData[[#This Row],[SELLING PRICE]]*InputData[[#This Row],[QUANTITY]]*(1-InputData[[#This Row],[DISCOUNT %]])</f>
        <v>946.2</v>
      </c>
      <c r="N484" s="12">
        <f>DAY(InputData[[#This Row],[DATE]])</f>
        <v>4</v>
      </c>
      <c r="O484" s="12" t="str">
        <f>TEXT(InputData[[#This Row],[DATE]],"mmm")</f>
        <v>Nov</v>
      </c>
      <c r="P484" s="12">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14">
        <f>VLOOKUP(InputData[[#This Row],[PRODUCT ID]],MasterData[],5,0)</f>
        <v>150</v>
      </c>
      <c r="K485" s="14">
        <f>VLOOKUP(InputData[[#This Row],[PRODUCT ID]],MasterData[],6,0)</f>
        <v>210</v>
      </c>
      <c r="L485" s="14">
        <f>InputData[[#This Row],[BUYING PRIZE]]*InputData[[#This Row],[QUANTITY]]</f>
        <v>2250</v>
      </c>
      <c r="M485" s="14">
        <f>InputData[[#This Row],[SELLING PRICE]]*InputData[[#This Row],[QUANTITY]]*(1-InputData[[#This Row],[DISCOUNT %]])</f>
        <v>3150</v>
      </c>
      <c r="N485" s="12">
        <f>DAY(InputData[[#This Row],[DATE]])</f>
        <v>5</v>
      </c>
      <c r="O485" s="12" t="str">
        <f>TEXT(InputData[[#This Row],[DATE]],"mmm")</f>
        <v>Nov</v>
      </c>
      <c r="P485" s="12">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14">
        <f>VLOOKUP(InputData[[#This Row],[PRODUCT ID]],MasterData[],5,0)</f>
        <v>67</v>
      </c>
      <c r="K486" s="14">
        <f>VLOOKUP(InputData[[#This Row],[PRODUCT ID]],MasterData[],6,0)</f>
        <v>83.08</v>
      </c>
      <c r="L486" s="14">
        <f>InputData[[#This Row],[BUYING PRIZE]]*InputData[[#This Row],[QUANTITY]]</f>
        <v>871</v>
      </c>
      <c r="M486" s="14">
        <f>InputData[[#This Row],[SELLING PRICE]]*InputData[[#This Row],[QUANTITY]]*(1-InputData[[#This Row],[DISCOUNT %]])</f>
        <v>1080.04</v>
      </c>
      <c r="N486" s="12">
        <f>DAY(InputData[[#This Row],[DATE]])</f>
        <v>6</v>
      </c>
      <c r="O486" s="12" t="str">
        <f>TEXT(InputData[[#This Row],[DATE]],"mmm")</f>
        <v>Nov</v>
      </c>
      <c r="P486" s="12">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14">
        <f>VLOOKUP(InputData[[#This Row],[PRODUCT ID]],MasterData[],5,0)</f>
        <v>12</v>
      </c>
      <c r="K487" s="14">
        <f>VLOOKUP(InputData[[#This Row],[PRODUCT ID]],MasterData[],6,0)</f>
        <v>15.719999999999999</v>
      </c>
      <c r="L487" s="14">
        <f>InputData[[#This Row],[BUYING PRIZE]]*InputData[[#This Row],[QUANTITY]]</f>
        <v>156</v>
      </c>
      <c r="M487" s="14">
        <f>InputData[[#This Row],[SELLING PRICE]]*InputData[[#This Row],[QUANTITY]]*(1-InputData[[#This Row],[DISCOUNT %]])</f>
        <v>204.35999999999999</v>
      </c>
      <c r="N487" s="12">
        <f>DAY(InputData[[#This Row],[DATE]])</f>
        <v>6</v>
      </c>
      <c r="O487" s="12" t="str">
        <f>TEXT(InputData[[#This Row],[DATE]],"mmm")</f>
        <v>Nov</v>
      </c>
      <c r="P487" s="12">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14">
        <f>VLOOKUP(InputData[[#This Row],[PRODUCT ID]],MasterData[],5,0)</f>
        <v>120</v>
      </c>
      <c r="K488" s="14">
        <f>VLOOKUP(InputData[[#This Row],[PRODUCT ID]],MasterData[],6,0)</f>
        <v>162</v>
      </c>
      <c r="L488" s="14">
        <f>InputData[[#This Row],[BUYING PRIZE]]*InputData[[#This Row],[QUANTITY]]</f>
        <v>1560</v>
      </c>
      <c r="M488" s="14">
        <f>InputData[[#This Row],[SELLING PRICE]]*InputData[[#This Row],[QUANTITY]]*(1-InputData[[#This Row],[DISCOUNT %]])</f>
        <v>2106</v>
      </c>
      <c r="N488" s="12">
        <f>DAY(InputData[[#This Row],[DATE]])</f>
        <v>6</v>
      </c>
      <c r="O488" s="12" t="str">
        <f>TEXT(InputData[[#This Row],[DATE]],"mmm")</f>
        <v>Nov</v>
      </c>
      <c r="P488" s="12">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14">
        <f>VLOOKUP(InputData[[#This Row],[PRODUCT ID]],MasterData[],5,0)</f>
        <v>90</v>
      </c>
      <c r="K489" s="14">
        <f>VLOOKUP(InputData[[#This Row],[PRODUCT ID]],MasterData[],6,0)</f>
        <v>115.2</v>
      </c>
      <c r="L489" s="14">
        <f>InputData[[#This Row],[BUYING PRIZE]]*InputData[[#This Row],[QUANTITY]]</f>
        <v>1170</v>
      </c>
      <c r="M489" s="14">
        <f>InputData[[#This Row],[SELLING PRICE]]*InputData[[#This Row],[QUANTITY]]*(1-InputData[[#This Row],[DISCOUNT %]])</f>
        <v>1497.6000000000001</v>
      </c>
      <c r="N489" s="12">
        <f>DAY(InputData[[#This Row],[DATE]])</f>
        <v>7</v>
      </c>
      <c r="O489" s="12" t="str">
        <f>TEXT(InputData[[#This Row],[DATE]],"mmm")</f>
        <v>Nov</v>
      </c>
      <c r="P489" s="12">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14">
        <f>VLOOKUP(InputData[[#This Row],[PRODUCT ID]],MasterData[],5,0)</f>
        <v>90</v>
      </c>
      <c r="K490" s="14">
        <f>VLOOKUP(InputData[[#This Row],[PRODUCT ID]],MasterData[],6,0)</f>
        <v>96.3</v>
      </c>
      <c r="L490" s="14">
        <f>InputData[[#This Row],[BUYING PRIZE]]*InputData[[#This Row],[QUANTITY]]</f>
        <v>990</v>
      </c>
      <c r="M490" s="14">
        <f>InputData[[#This Row],[SELLING PRICE]]*InputData[[#This Row],[QUANTITY]]*(1-InputData[[#This Row],[DISCOUNT %]])</f>
        <v>1059.3</v>
      </c>
      <c r="N490" s="12">
        <f>DAY(InputData[[#This Row],[DATE]])</f>
        <v>8</v>
      </c>
      <c r="O490" s="12" t="str">
        <f>TEXT(InputData[[#This Row],[DATE]],"mmm")</f>
        <v>Nov</v>
      </c>
      <c r="P490" s="12">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14">
        <f>VLOOKUP(InputData[[#This Row],[PRODUCT ID]],MasterData[],5,0)</f>
        <v>150</v>
      </c>
      <c r="K491" s="14">
        <f>VLOOKUP(InputData[[#This Row],[PRODUCT ID]],MasterData[],6,0)</f>
        <v>210</v>
      </c>
      <c r="L491" s="14">
        <f>InputData[[#This Row],[BUYING PRIZE]]*InputData[[#This Row],[QUANTITY]]</f>
        <v>1500</v>
      </c>
      <c r="M491" s="14">
        <f>InputData[[#This Row],[SELLING PRICE]]*InputData[[#This Row],[QUANTITY]]*(1-InputData[[#This Row],[DISCOUNT %]])</f>
        <v>2100</v>
      </c>
      <c r="N491" s="12">
        <f>DAY(InputData[[#This Row],[DATE]])</f>
        <v>8</v>
      </c>
      <c r="O491" s="12" t="str">
        <f>TEXT(InputData[[#This Row],[DATE]],"mmm")</f>
        <v>Nov</v>
      </c>
      <c r="P491" s="12">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14">
        <f>VLOOKUP(InputData[[#This Row],[PRODUCT ID]],MasterData[],5,0)</f>
        <v>48</v>
      </c>
      <c r="K492" s="14">
        <f>VLOOKUP(InputData[[#This Row],[PRODUCT ID]],MasterData[],6,0)</f>
        <v>57.120000000000005</v>
      </c>
      <c r="L492" s="14">
        <f>InputData[[#This Row],[BUYING PRIZE]]*InputData[[#This Row],[QUANTITY]]</f>
        <v>384</v>
      </c>
      <c r="M492" s="14">
        <f>InputData[[#This Row],[SELLING PRICE]]*InputData[[#This Row],[QUANTITY]]*(1-InputData[[#This Row],[DISCOUNT %]])</f>
        <v>456.96000000000004</v>
      </c>
      <c r="N492" s="12">
        <f>DAY(InputData[[#This Row],[DATE]])</f>
        <v>9</v>
      </c>
      <c r="O492" s="12" t="str">
        <f>TEXT(InputData[[#This Row],[DATE]],"mmm")</f>
        <v>Nov</v>
      </c>
      <c r="P492" s="1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14">
        <f>VLOOKUP(InputData[[#This Row],[PRODUCT ID]],MasterData[],5,0)</f>
        <v>37</v>
      </c>
      <c r="K493" s="14">
        <f>VLOOKUP(InputData[[#This Row],[PRODUCT ID]],MasterData[],6,0)</f>
        <v>49.21</v>
      </c>
      <c r="L493" s="14">
        <f>InputData[[#This Row],[BUYING PRIZE]]*InputData[[#This Row],[QUANTITY]]</f>
        <v>259</v>
      </c>
      <c r="M493" s="14">
        <f>InputData[[#This Row],[SELLING PRICE]]*InputData[[#This Row],[QUANTITY]]*(1-InputData[[#This Row],[DISCOUNT %]])</f>
        <v>344.47</v>
      </c>
      <c r="N493" s="12">
        <f>DAY(InputData[[#This Row],[DATE]])</f>
        <v>10</v>
      </c>
      <c r="O493" s="12" t="str">
        <f>TEXT(InputData[[#This Row],[DATE]],"mmm")</f>
        <v>Nov</v>
      </c>
      <c r="P493" s="12">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14">
        <f>VLOOKUP(InputData[[#This Row],[PRODUCT ID]],MasterData[],5,0)</f>
        <v>48</v>
      </c>
      <c r="K494" s="14">
        <f>VLOOKUP(InputData[[#This Row],[PRODUCT ID]],MasterData[],6,0)</f>
        <v>57.120000000000005</v>
      </c>
      <c r="L494" s="14">
        <f>InputData[[#This Row],[BUYING PRIZE]]*InputData[[#This Row],[QUANTITY]]</f>
        <v>480</v>
      </c>
      <c r="M494" s="14">
        <f>InputData[[#This Row],[SELLING PRICE]]*InputData[[#This Row],[QUANTITY]]*(1-InputData[[#This Row],[DISCOUNT %]])</f>
        <v>571.20000000000005</v>
      </c>
      <c r="N494" s="12">
        <f>DAY(InputData[[#This Row],[DATE]])</f>
        <v>13</v>
      </c>
      <c r="O494" s="12" t="str">
        <f>TEXT(InputData[[#This Row],[DATE]],"mmm")</f>
        <v>Nov</v>
      </c>
      <c r="P494" s="12">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14">
        <f>VLOOKUP(InputData[[#This Row],[PRODUCT ID]],MasterData[],5,0)</f>
        <v>105</v>
      </c>
      <c r="K495" s="14">
        <f>VLOOKUP(InputData[[#This Row],[PRODUCT ID]],MasterData[],6,0)</f>
        <v>142.80000000000001</v>
      </c>
      <c r="L495" s="14">
        <f>InputData[[#This Row],[BUYING PRIZE]]*InputData[[#This Row],[QUANTITY]]</f>
        <v>105</v>
      </c>
      <c r="M495" s="14">
        <f>InputData[[#This Row],[SELLING PRICE]]*InputData[[#This Row],[QUANTITY]]*(1-InputData[[#This Row],[DISCOUNT %]])</f>
        <v>142.80000000000001</v>
      </c>
      <c r="N495" s="12">
        <f>DAY(InputData[[#This Row],[DATE]])</f>
        <v>14</v>
      </c>
      <c r="O495" s="12" t="str">
        <f>TEXT(InputData[[#This Row],[DATE]],"mmm")</f>
        <v>Nov</v>
      </c>
      <c r="P495" s="12">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14">
        <f>VLOOKUP(InputData[[#This Row],[PRODUCT ID]],MasterData[],5,0)</f>
        <v>73</v>
      </c>
      <c r="K496" s="14">
        <f>VLOOKUP(InputData[[#This Row],[PRODUCT ID]],MasterData[],6,0)</f>
        <v>94.17</v>
      </c>
      <c r="L496" s="14">
        <f>InputData[[#This Row],[BUYING PRIZE]]*InputData[[#This Row],[QUANTITY]]</f>
        <v>1022</v>
      </c>
      <c r="M496" s="14">
        <f>InputData[[#This Row],[SELLING PRICE]]*InputData[[#This Row],[QUANTITY]]*(1-InputData[[#This Row],[DISCOUNT %]])</f>
        <v>1318.38</v>
      </c>
      <c r="N496" s="12">
        <f>DAY(InputData[[#This Row],[DATE]])</f>
        <v>15</v>
      </c>
      <c r="O496" s="12" t="str">
        <f>TEXT(InputData[[#This Row],[DATE]],"mmm")</f>
        <v>Nov</v>
      </c>
      <c r="P496" s="12">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14">
        <f>VLOOKUP(InputData[[#This Row],[PRODUCT ID]],MasterData[],5,0)</f>
        <v>134</v>
      </c>
      <c r="K497" s="14">
        <f>VLOOKUP(InputData[[#This Row],[PRODUCT ID]],MasterData[],6,0)</f>
        <v>156.78</v>
      </c>
      <c r="L497" s="14">
        <f>InputData[[#This Row],[BUYING PRIZE]]*InputData[[#This Row],[QUANTITY]]</f>
        <v>1072</v>
      </c>
      <c r="M497" s="14">
        <f>InputData[[#This Row],[SELLING PRICE]]*InputData[[#This Row],[QUANTITY]]*(1-InputData[[#This Row],[DISCOUNT %]])</f>
        <v>1254.24</v>
      </c>
      <c r="N497" s="12">
        <f>DAY(InputData[[#This Row],[DATE]])</f>
        <v>16</v>
      </c>
      <c r="O497" s="12" t="str">
        <f>TEXT(InputData[[#This Row],[DATE]],"mmm")</f>
        <v>Nov</v>
      </c>
      <c r="P497" s="12">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14">
        <f>VLOOKUP(InputData[[#This Row],[PRODUCT ID]],MasterData[],5,0)</f>
        <v>55</v>
      </c>
      <c r="K498" s="14">
        <f>VLOOKUP(InputData[[#This Row],[PRODUCT ID]],MasterData[],6,0)</f>
        <v>58.3</v>
      </c>
      <c r="L498" s="14">
        <f>InputData[[#This Row],[BUYING PRIZE]]*InputData[[#This Row],[QUANTITY]]</f>
        <v>440</v>
      </c>
      <c r="M498" s="14">
        <f>InputData[[#This Row],[SELLING PRICE]]*InputData[[#This Row],[QUANTITY]]*(1-InputData[[#This Row],[DISCOUNT %]])</f>
        <v>466.4</v>
      </c>
      <c r="N498" s="12">
        <f>DAY(InputData[[#This Row],[DATE]])</f>
        <v>18</v>
      </c>
      <c r="O498" s="12" t="str">
        <f>TEXT(InputData[[#This Row],[DATE]],"mmm")</f>
        <v>Nov</v>
      </c>
      <c r="P498" s="12">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14">
        <f>VLOOKUP(InputData[[#This Row],[PRODUCT ID]],MasterData[],5,0)</f>
        <v>61</v>
      </c>
      <c r="K499" s="14">
        <f>VLOOKUP(InputData[[#This Row],[PRODUCT ID]],MasterData[],6,0)</f>
        <v>76.25</v>
      </c>
      <c r="L499" s="14">
        <f>InputData[[#This Row],[BUYING PRIZE]]*InputData[[#This Row],[QUANTITY]]</f>
        <v>366</v>
      </c>
      <c r="M499" s="14">
        <f>InputData[[#This Row],[SELLING PRICE]]*InputData[[#This Row],[QUANTITY]]*(1-InputData[[#This Row],[DISCOUNT %]])</f>
        <v>457.5</v>
      </c>
      <c r="N499" s="12">
        <f>DAY(InputData[[#This Row],[DATE]])</f>
        <v>21</v>
      </c>
      <c r="O499" s="12" t="str">
        <f>TEXT(InputData[[#This Row],[DATE]],"mmm")</f>
        <v>Nov</v>
      </c>
      <c r="P499" s="12">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14">
        <f>VLOOKUP(InputData[[#This Row],[PRODUCT ID]],MasterData[],5,0)</f>
        <v>90</v>
      </c>
      <c r="K500" s="14">
        <f>VLOOKUP(InputData[[#This Row],[PRODUCT ID]],MasterData[],6,0)</f>
        <v>96.3</v>
      </c>
      <c r="L500" s="14">
        <f>InputData[[#This Row],[BUYING PRIZE]]*InputData[[#This Row],[QUANTITY]]</f>
        <v>1080</v>
      </c>
      <c r="M500" s="14">
        <f>InputData[[#This Row],[SELLING PRICE]]*InputData[[#This Row],[QUANTITY]]*(1-InputData[[#This Row],[DISCOUNT %]])</f>
        <v>1155.5999999999999</v>
      </c>
      <c r="N500" s="12">
        <f>DAY(InputData[[#This Row],[DATE]])</f>
        <v>23</v>
      </c>
      <c r="O500" s="12" t="str">
        <f>TEXT(InputData[[#This Row],[DATE]],"mmm")</f>
        <v>Nov</v>
      </c>
      <c r="P500" s="12">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14">
        <f>VLOOKUP(InputData[[#This Row],[PRODUCT ID]],MasterData[],5,0)</f>
        <v>44</v>
      </c>
      <c r="K501" s="14">
        <f>VLOOKUP(InputData[[#This Row],[PRODUCT ID]],MasterData[],6,0)</f>
        <v>48.84</v>
      </c>
      <c r="L501" s="14">
        <f>InputData[[#This Row],[BUYING PRIZE]]*InputData[[#This Row],[QUANTITY]]</f>
        <v>220</v>
      </c>
      <c r="M501" s="14">
        <f>InputData[[#This Row],[SELLING PRICE]]*InputData[[#This Row],[QUANTITY]]*(1-InputData[[#This Row],[DISCOUNT %]])</f>
        <v>244.20000000000002</v>
      </c>
      <c r="N501" s="12">
        <f>DAY(InputData[[#This Row],[DATE]])</f>
        <v>25</v>
      </c>
      <c r="O501" s="12" t="str">
        <f>TEXT(InputData[[#This Row],[DATE]],"mmm")</f>
        <v>Nov</v>
      </c>
      <c r="P501" s="12">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14">
        <f>VLOOKUP(InputData[[#This Row],[PRODUCT ID]],MasterData[],5,0)</f>
        <v>89</v>
      </c>
      <c r="K502" s="14">
        <f>VLOOKUP(InputData[[#This Row],[PRODUCT ID]],MasterData[],6,0)</f>
        <v>117.48</v>
      </c>
      <c r="L502" s="14">
        <f>InputData[[#This Row],[BUYING PRIZE]]*InputData[[#This Row],[QUANTITY]]</f>
        <v>445</v>
      </c>
      <c r="M502" s="14">
        <f>InputData[[#This Row],[SELLING PRICE]]*InputData[[#This Row],[QUANTITY]]*(1-InputData[[#This Row],[DISCOUNT %]])</f>
        <v>587.4</v>
      </c>
      <c r="N502" s="12">
        <f>DAY(InputData[[#This Row],[DATE]])</f>
        <v>26</v>
      </c>
      <c r="O502" s="12" t="str">
        <f>TEXT(InputData[[#This Row],[DATE]],"mmm")</f>
        <v>Nov</v>
      </c>
      <c r="P502" s="1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14">
        <f>VLOOKUP(InputData[[#This Row],[PRODUCT ID]],MasterData[],5,0)</f>
        <v>55</v>
      </c>
      <c r="K503" s="14">
        <f>VLOOKUP(InputData[[#This Row],[PRODUCT ID]],MasterData[],6,0)</f>
        <v>58.3</v>
      </c>
      <c r="L503" s="14">
        <f>InputData[[#This Row],[BUYING PRIZE]]*InputData[[#This Row],[QUANTITY]]</f>
        <v>825</v>
      </c>
      <c r="M503" s="14">
        <f>InputData[[#This Row],[SELLING PRICE]]*InputData[[#This Row],[QUANTITY]]*(1-InputData[[#This Row],[DISCOUNT %]])</f>
        <v>874.5</v>
      </c>
      <c r="N503" s="12">
        <f>DAY(InputData[[#This Row],[DATE]])</f>
        <v>27</v>
      </c>
      <c r="O503" s="12" t="str">
        <f>TEXT(InputData[[#This Row],[DATE]],"mmm")</f>
        <v>Nov</v>
      </c>
      <c r="P503" s="12">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14">
        <f>VLOOKUP(InputData[[#This Row],[PRODUCT ID]],MasterData[],5,0)</f>
        <v>93</v>
      </c>
      <c r="K504" s="14">
        <f>VLOOKUP(InputData[[#This Row],[PRODUCT ID]],MasterData[],6,0)</f>
        <v>104.16</v>
      </c>
      <c r="L504" s="14">
        <f>InputData[[#This Row],[BUYING PRIZE]]*InputData[[#This Row],[QUANTITY]]</f>
        <v>744</v>
      </c>
      <c r="M504" s="14">
        <f>InputData[[#This Row],[SELLING PRICE]]*InputData[[#This Row],[QUANTITY]]*(1-InputData[[#This Row],[DISCOUNT %]])</f>
        <v>833.28</v>
      </c>
      <c r="N504" s="12">
        <f>DAY(InputData[[#This Row],[DATE]])</f>
        <v>28</v>
      </c>
      <c r="O504" s="12" t="str">
        <f>TEXT(InputData[[#This Row],[DATE]],"mmm")</f>
        <v>Nov</v>
      </c>
      <c r="P504" s="12">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14">
        <f>VLOOKUP(InputData[[#This Row],[PRODUCT ID]],MasterData[],5,0)</f>
        <v>12</v>
      </c>
      <c r="K505" s="14">
        <f>VLOOKUP(InputData[[#This Row],[PRODUCT ID]],MasterData[],6,0)</f>
        <v>15.719999999999999</v>
      </c>
      <c r="L505" s="14">
        <f>InputData[[#This Row],[BUYING PRIZE]]*InputData[[#This Row],[QUANTITY]]</f>
        <v>24</v>
      </c>
      <c r="M505" s="14">
        <f>InputData[[#This Row],[SELLING PRICE]]*InputData[[#This Row],[QUANTITY]]*(1-InputData[[#This Row],[DISCOUNT %]])</f>
        <v>31.439999999999998</v>
      </c>
      <c r="N505" s="12">
        <f>DAY(InputData[[#This Row],[DATE]])</f>
        <v>30</v>
      </c>
      <c r="O505" s="12" t="str">
        <f>TEXT(InputData[[#This Row],[DATE]],"mmm")</f>
        <v>Nov</v>
      </c>
      <c r="P505" s="12">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14">
        <f>VLOOKUP(InputData[[#This Row],[PRODUCT ID]],MasterData[],5,0)</f>
        <v>37</v>
      </c>
      <c r="K506" s="14">
        <f>VLOOKUP(InputData[[#This Row],[PRODUCT ID]],MasterData[],6,0)</f>
        <v>41.81</v>
      </c>
      <c r="L506" s="14">
        <f>InputData[[#This Row],[BUYING PRIZE]]*InputData[[#This Row],[QUANTITY]]</f>
        <v>185</v>
      </c>
      <c r="M506" s="14">
        <f>InputData[[#This Row],[SELLING PRICE]]*InputData[[#This Row],[QUANTITY]]*(1-InputData[[#This Row],[DISCOUNT %]])</f>
        <v>209.05</v>
      </c>
      <c r="N506" s="12">
        <f>DAY(InputData[[#This Row],[DATE]])</f>
        <v>3</v>
      </c>
      <c r="O506" s="12" t="str">
        <f>TEXT(InputData[[#This Row],[DATE]],"mmm")</f>
        <v>Dec</v>
      </c>
      <c r="P506" s="12">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14">
        <f>VLOOKUP(InputData[[#This Row],[PRODUCT ID]],MasterData[],5,0)</f>
        <v>18</v>
      </c>
      <c r="K507" s="14">
        <f>VLOOKUP(InputData[[#This Row],[PRODUCT ID]],MasterData[],6,0)</f>
        <v>24.66</v>
      </c>
      <c r="L507" s="14">
        <f>InputData[[#This Row],[BUYING PRIZE]]*InputData[[#This Row],[QUANTITY]]</f>
        <v>180</v>
      </c>
      <c r="M507" s="14">
        <f>InputData[[#This Row],[SELLING PRICE]]*InputData[[#This Row],[QUANTITY]]*(1-InputData[[#This Row],[DISCOUNT %]])</f>
        <v>246.6</v>
      </c>
      <c r="N507" s="12">
        <f>DAY(InputData[[#This Row],[DATE]])</f>
        <v>4</v>
      </c>
      <c r="O507" s="12" t="str">
        <f>TEXT(InputData[[#This Row],[DATE]],"mmm")</f>
        <v>Dec</v>
      </c>
      <c r="P507" s="12">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14">
        <f>VLOOKUP(InputData[[#This Row],[PRODUCT ID]],MasterData[],5,0)</f>
        <v>76</v>
      </c>
      <c r="K508" s="14">
        <f>VLOOKUP(InputData[[#This Row],[PRODUCT ID]],MasterData[],6,0)</f>
        <v>82.08</v>
      </c>
      <c r="L508" s="14">
        <f>InputData[[#This Row],[BUYING PRIZE]]*InputData[[#This Row],[QUANTITY]]</f>
        <v>1140</v>
      </c>
      <c r="M508" s="14">
        <f>InputData[[#This Row],[SELLING PRICE]]*InputData[[#This Row],[QUANTITY]]*(1-InputData[[#This Row],[DISCOUNT %]])</f>
        <v>1231.2</v>
      </c>
      <c r="N508" s="12">
        <f>DAY(InputData[[#This Row],[DATE]])</f>
        <v>4</v>
      </c>
      <c r="O508" s="12" t="str">
        <f>TEXT(InputData[[#This Row],[DATE]],"mmm")</f>
        <v>Dec</v>
      </c>
      <c r="P508" s="12">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14">
        <f>VLOOKUP(InputData[[#This Row],[PRODUCT ID]],MasterData[],5,0)</f>
        <v>72</v>
      </c>
      <c r="K509" s="14">
        <f>VLOOKUP(InputData[[#This Row],[PRODUCT ID]],MasterData[],6,0)</f>
        <v>79.92</v>
      </c>
      <c r="L509" s="14">
        <f>InputData[[#This Row],[BUYING PRIZE]]*InputData[[#This Row],[QUANTITY]]</f>
        <v>864</v>
      </c>
      <c r="M509" s="14">
        <f>InputData[[#This Row],[SELLING PRICE]]*InputData[[#This Row],[QUANTITY]]*(1-InputData[[#This Row],[DISCOUNT %]])</f>
        <v>959.04</v>
      </c>
      <c r="N509" s="12">
        <f>DAY(InputData[[#This Row],[DATE]])</f>
        <v>7</v>
      </c>
      <c r="O509" s="12" t="str">
        <f>TEXT(InputData[[#This Row],[DATE]],"mmm")</f>
        <v>Dec</v>
      </c>
      <c r="P509" s="12">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14">
        <f>VLOOKUP(InputData[[#This Row],[PRODUCT ID]],MasterData[],5,0)</f>
        <v>13</v>
      </c>
      <c r="K510" s="14">
        <f>VLOOKUP(InputData[[#This Row],[PRODUCT ID]],MasterData[],6,0)</f>
        <v>16.64</v>
      </c>
      <c r="L510" s="14">
        <f>InputData[[#This Row],[BUYING PRIZE]]*InputData[[#This Row],[QUANTITY]]</f>
        <v>169</v>
      </c>
      <c r="M510" s="14">
        <f>InputData[[#This Row],[SELLING PRICE]]*InputData[[#This Row],[QUANTITY]]*(1-InputData[[#This Row],[DISCOUNT %]])</f>
        <v>216.32</v>
      </c>
      <c r="N510" s="12">
        <f>DAY(InputData[[#This Row],[DATE]])</f>
        <v>7</v>
      </c>
      <c r="O510" s="12" t="str">
        <f>TEXT(InputData[[#This Row],[DATE]],"mmm")</f>
        <v>Dec</v>
      </c>
      <c r="P510" s="12">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14">
        <f>VLOOKUP(InputData[[#This Row],[PRODUCT ID]],MasterData[],5,0)</f>
        <v>72</v>
      </c>
      <c r="K511" s="14">
        <f>VLOOKUP(InputData[[#This Row],[PRODUCT ID]],MasterData[],6,0)</f>
        <v>79.92</v>
      </c>
      <c r="L511" s="14">
        <f>InputData[[#This Row],[BUYING PRIZE]]*InputData[[#This Row],[QUANTITY]]</f>
        <v>360</v>
      </c>
      <c r="M511" s="14">
        <f>InputData[[#This Row],[SELLING PRICE]]*InputData[[#This Row],[QUANTITY]]*(1-InputData[[#This Row],[DISCOUNT %]])</f>
        <v>399.6</v>
      </c>
      <c r="N511" s="12">
        <f>DAY(InputData[[#This Row],[DATE]])</f>
        <v>7</v>
      </c>
      <c r="O511" s="12" t="str">
        <f>TEXT(InputData[[#This Row],[DATE]],"mmm")</f>
        <v>Dec</v>
      </c>
      <c r="P511" s="12">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14">
        <f>VLOOKUP(InputData[[#This Row],[PRODUCT ID]],MasterData[],5,0)</f>
        <v>48</v>
      </c>
      <c r="K512" s="14">
        <f>VLOOKUP(InputData[[#This Row],[PRODUCT ID]],MasterData[],6,0)</f>
        <v>57.120000000000005</v>
      </c>
      <c r="L512" s="14">
        <f>InputData[[#This Row],[BUYING PRIZE]]*InputData[[#This Row],[QUANTITY]]</f>
        <v>240</v>
      </c>
      <c r="M512" s="14">
        <f>InputData[[#This Row],[SELLING PRICE]]*InputData[[#This Row],[QUANTITY]]*(1-InputData[[#This Row],[DISCOUNT %]])</f>
        <v>285.60000000000002</v>
      </c>
      <c r="N512" s="12">
        <f>DAY(InputData[[#This Row],[DATE]])</f>
        <v>11</v>
      </c>
      <c r="O512" s="12" t="str">
        <f>TEXT(InputData[[#This Row],[DATE]],"mmm")</f>
        <v>Dec</v>
      </c>
      <c r="P512" s="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14">
        <f>VLOOKUP(InputData[[#This Row],[PRODUCT ID]],MasterData[],5,0)</f>
        <v>112</v>
      </c>
      <c r="K513" s="14">
        <f>VLOOKUP(InputData[[#This Row],[PRODUCT ID]],MasterData[],6,0)</f>
        <v>122.08</v>
      </c>
      <c r="L513" s="14">
        <f>InputData[[#This Row],[BUYING PRIZE]]*InputData[[#This Row],[QUANTITY]]</f>
        <v>1008</v>
      </c>
      <c r="M513" s="14">
        <f>InputData[[#This Row],[SELLING PRICE]]*InputData[[#This Row],[QUANTITY]]*(1-InputData[[#This Row],[DISCOUNT %]])</f>
        <v>1098.72</v>
      </c>
      <c r="N513" s="12">
        <f>DAY(InputData[[#This Row],[DATE]])</f>
        <v>11</v>
      </c>
      <c r="O513" s="12" t="str">
        <f>TEXT(InputData[[#This Row],[DATE]],"mmm")</f>
        <v>Dec</v>
      </c>
      <c r="P513" s="12">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14">
        <f>VLOOKUP(InputData[[#This Row],[PRODUCT ID]],MasterData[],5,0)</f>
        <v>112</v>
      </c>
      <c r="K514" s="14">
        <f>VLOOKUP(InputData[[#This Row],[PRODUCT ID]],MasterData[],6,0)</f>
        <v>146.72</v>
      </c>
      <c r="L514" s="14">
        <f>InputData[[#This Row],[BUYING PRIZE]]*InputData[[#This Row],[QUANTITY]]</f>
        <v>1120</v>
      </c>
      <c r="M514" s="14">
        <f>InputData[[#This Row],[SELLING PRICE]]*InputData[[#This Row],[QUANTITY]]*(1-InputData[[#This Row],[DISCOUNT %]])</f>
        <v>1467.2</v>
      </c>
      <c r="N514" s="12">
        <f>DAY(InputData[[#This Row],[DATE]])</f>
        <v>11</v>
      </c>
      <c r="O514" s="12" t="str">
        <f>TEXT(InputData[[#This Row],[DATE]],"mmm")</f>
        <v>Dec</v>
      </c>
      <c r="P514" s="12">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14">
        <f>VLOOKUP(InputData[[#This Row],[PRODUCT ID]],MasterData[],5,0)</f>
        <v>148</v>
      </c>
      <c r="K515" s="14">
        <f>VLOOKUP(InputData[[#This Row],[PRODUCT ID]],MasterData[],6,0)</f>
        <v>201.28</v>
      </c>
      <c r="L515" s="14">
        <f>InputData[[#This Row],[BUYING PRIZE]]*InputData[[#This Row],[QUANTITY]]</f>
        <v>1332</v>
      </c>
      <c r="M515" s="14">
        <f>InputData[[#This Row],[SELLING PRICE]]*InputData[[#This Row],[QUANTITY]]*(1-InputData[[#This Row],[DISCOUNT %]])</f>
        <v>1811.52</v>
      </c>
      <c r="N515" s="12">
        <f>DAY(InputData[[#This Row],[DATE]])</f>
        <v>12</v>
      </c>
      <c r="O515" s="12" t="str">
        <f>TEXT(InputData[[#This Row],[DATE]],"mmm")</f>
        <v>Dec</v>
      </c>
      <c r="P515" s="12">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14">
        <f>VLOOKUP(InputData[[#This Row],[PRODUCT ID]],MasterData[],5,0)</f>
        <v>138</v>
      </c>
      <c r="K516" s="14">
        <f>VLOOKUP(InputData[[#This Row],[PRODUCT ID]],MasterData[],6,0)</f>
        <v>173.88</v>
      </c>
      <c r="L516" s="14">
        <f>InputData[[#This Row],[BUYING PRIZE]]*InputData[[#This Row],[QUANTITY]]</f>
        <v>1380</v>
      </c>
      <c r="M516" s="14">
        <f>InputData[[#This Row],[SELLING PRICE]]*InputData[[#This Row],[QUANTITY]]*(1-InputData[[#This Row],[DISCOUNT %]])</f>
        <v>1738.8</v>
      </c>
      <c r="N516" s="12">
        <f>DAY(InputData[[#This Row],[DATE]])</f>
        <v>12</v>
      </c>
      <c r="O516" s="12" t="str">
        <f>TEXT(InputData[[#This Row],[DATE]],"mmm")</f>
        <v>Dec</v>
      </c>
      <c r="P516" s="12">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14">
        <f>VLOOKUP(InputData[[#This Row],[PRODUCT ID]],MasterData[],5,0)</f>
        <v>133</v>
      </c>
      <c r="K517" s="14">
        <f>VLOOKUP(InputData[[#This Row],[PRODUCT ID]],MasterData[],6,0)</f>
        <v>155.61000000000001</v>
      </c>
      <c r="L517" s="14">
        <f>InputData[[#This Row],[BUYING PRIZE]]*InputData[[#This Row],[QUANTITY]]</f>
        <v>532</v>
      </c>
      <c r="M517" s="14">
        <f>InputData[[#This Row],[SELLING PRICE]]*InputData[[#This Row],[QUANTITY]]*(1-InputData[[#This Row],[DISCOUNT %]])</f>
        <v>622.44000000000005</v>
      </c>
      <c r="N517" s="12">
        <f>DAY(InputData[[#This Row],[DATE]])</f>
        <v>14</v>
      </c>
      <c r="O517" s="12" t="str">
        <f>TEXT(InputData[[#This Row],[DATE]],"mmm")</f>
        <v>Dec</v>
      </c>
      <c r="P517" s="12">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14">
        <f>VLOOKUP(InputData[[#This Row],[PRODUCT ID]],MasterData[],5,0)</f>
        <v>6</v>
      </c>
      <c r="K518" s="14">
        <f>VLOOKUP(InputData[[#This Row],[PRODUCT ID]],MasterData[],6,0)</f>
        <v>7.8599999999999994</v>
      </c>
      <c r="L518" s="14">
        <f>InputData[[#This Row],[BUYING PRIZE]]*InputData[[#This Row],[QUANTITY]]</f>
        <v>78</v>
      </c>
      <c r="M518" s="14">
        <f>InputData[[#This Row],[SELLING PRICE]]*InputData[[#This Row],[QUANTITY]]*(1-InputData[[#This Row],[DISCOUNT %]])</f>
        <v>102.17999999999999</v>
      </c>
      <c r="N518" s="12">
        <f>DAY(InputData[[#This Row],[DATE]])</f>
        <v>15</v>
      </c>
      <c r="O518" s="12" t="str">
        <f>TEXT(InputData[[#This Row],[DATE]],"mmm")</f>
        <v>Dec</v>
      </c>
      <c r="P518" s="12">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14">
        <f>VLOOKUP(InputData[[#This Row],[PRODUCT ID]],MasterData[],5,0)</f>
        <v>76</v>
      </c>
      <c r="K519" s="14">
        <f>VLOOKUP(InputData[[#This Row],[PRODUCT ID]],MasterData[],6,0)</f>
        <v>82.08</v>
      </c>
      <c r="L519" s="14">
        <f>InputData[[#This Row],[BUYING PRIZE]]*InputData[[#This Row],[QUANTITY]]</f>
        <v>532</v>
      </c>
      <c r="M519" s="14">
        <f>InputData[[#This Row],[SELLING PRICE]]*InputData[[#This Row],[QUANTITY]]*(1-InputData[[#This Row],[DISCOUNT %]])</f>
        <v>574.55999999999995</v>
      </c>
      <c r="N519" s="12">
        <f>DAY(InputData[[#This Row],[DATE]])</f>
        <v>19</v>
      </c>
      <c r="O519" s="12" t="str">
        <f>TEXT(InputData[[#This Row],[DATE]],"mmm")</f>
        <v>Dec</v>
      </c>
      <c r="P519" s="12">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14">
        <f>VLOOKUP(InputData[[#This Row],[PRODUCT ID]],MasterData[],5,0)</f>
        <v>44</v>
      </c>
      <c r="K520" s="14">
        <f>VLOOKUP(InputData[[#This Row],[PRODUCT ID]],MasterData[],6,0)</f>
        <v>48.4</v>
      </c>
      <c r="L520" s="14">
        <f>InputData[[#This Row],[BUYING PRIZE]]*InputData[[#This Row],[QUANTITY]]</f>
        <v>616</v>
      </c>
      <c r="M520" s="14">
        <f>InputData[[#This Row],[SELLING PRICE]]*InputData[[#This Row],[QUANTITY]]*(1-InputData[[#This Row],[DISCOUNT %]])</f>
        <v>677.6</v>
      </c>
      <c r="N520" s="12">
        <f>DAY(InputData[[#This Row],[DATE]])</f>
        <v>19</v>
      </c>
      <c r="O520" s="12" t="str">
        <f>TEXT(InputData[[#This Row],[DATE]],"mmm")</f>
        <v>Dec</v>
      </c>
      <c r="P520" s="12">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14">
        <f>VLOOKUP(InputData[[#This Row],[PRODUCT ID]],MasterData[],5,0)</f>
        <v>6</v>
      </c>
      <c r="K521" s="14">
        <f>VLOOKUP(InputData[[#This Row],[PRODUCT ID]],MasterData[],6,0)</f>
        <v>7.8599999999999994</v>
      </c>
      <c r="L521" s="14">
        <f>InputData[[#This Row],[BUYING PRIZE]]*InputData[[#This Row],[QUANTITY]]</f>
        <v>66</v>
      </c>
      <c r="M521" s="14">
        <f>InputData[[#This Row],[SELLING PRICE]]*InputData[[#This Row],[QUANTITY]]*(1-InputData[[#This Row],[DISCOUNT %]])</f>
        <v>86.46</v>
      </c>
      <c r="N521" s="12">
        <f>DAY(InputData[[#This Row],[DATE]])</f>
        <v>19</v>
      </c>
      <c r="O521" s="12" t="str">
        <f>TEXT(InputData[[#This Row],[DATE]],"mmm")</f>
        <v>Dec</v>
      </c>
      <c r="P521" s="12">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14">
        <f>VLOOKUP(InputData[[#This Row],[PRODUCT ID]],MasterData[],5,0)</f>
        <v>75</v>
      </c>
      <c r="K522" s="14">
        <f>VLOOKUP(InputData[[#This Row],[PRODUCT ID]],MasterData[],6,0)</f>
        <v>85.5</v>
      </c>
      <c r="L522" s="14">
        <f>InputData[[#This Row],[BUYING PRIZE]]*InputData[[#This Row],[QUANTITY]]</f>
        <v>750</v>
      </c>
      <c r="M522" s="14">
        <f>InputData[[#This Row],[SELLING PRICE]]*InputData[[#This Row],[QUANTITY]]*(1-InputData[[#This Row],[DISCOUNT %]])</f>
        <v>855</v>
      </c>
      <c r="N522" s="12">
        <f>DAY(InputData[[#This Row],[DATE]])</f>
        <v>21</v>
      </c>
      <c r="O522" s="12" t="str">
        <f>TEXT(InputData[[#This Row],[DATE]],"mmm")</f>
        <v>Dec</v>
      </c>
      <c r="P522" s="1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14">
        <f>VLOOKUP(InputData[[#This Row],[PRODUCT ID]],MasterData[],5,0)</f>
        <v>83</v>
      </c>
      <c r="K523" s="14">
        <f>VLOOKUP(InputData[[#This Row],[PRODUCT ID]],MasterData[],6,0)</f>
        <v>94.62</v>
      </c>
      <c r="L523" s="14">
        <f>InputData[[#This Row],[BUYING PRIZE]]*InputData[[#This Row],[QUANTITY]]</f>
        <v>1245</v>
      </c>
      <c r="M523" s="14">
        <f>InputData[[#This Row],[SELLING PRICE]]*InputData[[#This Row],[QUANTITY]]*(1-InputData[[#This Row],[DISCOUNT %]])</f>
        <v>1419.3000000000002</v>
      </c>
      <c r="N523" s="12">
        <f>DAY(InputData[[#This Row],[DATE]])</f>
        <v>29</v>
      </c>
      <c r="O523" s="12" t="str">
        <f>TEXT(InputData[[#This Row],[DATE]],"mmm")</f>
        <v>Dec</v>
      </c>
      <c r="P523" s="12">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14">
        <f>VLOOKUP(InputData[[#This Row],[PRODUCT ID]],MasterData[],5,0)</f>
        <v>120</v>
      </c>
      <c r="K524" s="14">
        <f>VLOOKUP(InputData[[#This Row],[PRODUCT ID]],MasterData[],6,0)</f>
        <v>162</v>
      </c>
      <c r="L524" s="14">
        <f>InputData[[#This Row],[BUYING PRIZE]]*InputData[[#This Row],[QUANTITY]]</f>
        <v>120</v>
      </c>
      <c r="M524" s="14">
        <f>InputData[[#This Row],[SELLING PRICE]]*InputData[[#This Row],[QUANTITY]]*(1-InputData[[#This Row],[DISCOUNT %]])</f>
        <v>162</v>
      </c>
      <c r="N524" s="12">
        <f>DAY(InputData[[#This Row],[DATE]])</f>
        <v>29</v>
      </c>
      <c r="O524" s="12" t="str">
        <f>TEXT(InputData[[#This Row],[DATE]],"mmm")</f>
        <v>Dec</v>
      </c>
      <c r="P524" s="12">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14">
        <f>VLOOKUP(InputData[[#This Row],[PRODUCT ID]],MasterData[],5,0)</f>
        <v>138</v>
      </c>
      <c r="K525" s="14">
        <f>VLOOKUP(InputData[[#This Row],[PRODUCT ID]],MasterData[],6,0)</f>
        <v>173.88</v>
      </c>
      <c r="L525" s="14">
        <f>InputData[[#This Row],[BUYING PRIZE]]*InputData[[#This Row],[QUANTITY]]</f>
        <v>1932</v>
      </c>
      <c r="M525" s="14">
        <f>InputData[[#This Row],[SELLING PRICE]]*InputData[[#This Row],[QUANTITY]]*(1-InputData[[#This Row],[DISCOUNT %]])</f>
        <v>2434.3199999999997</v>
      </c>
      <c r="N525" s="12">
        <f>DAY(InputData[[#This Row],[DATE]])</f>
        <v>30</v>
      </c>
      <c r="O525" s="12" t="str">
        <f>TEXT(InputData[[#This Row],[DATE]],"mmm")</f>
        <v>Dec</v>
      </c>
      <c r="P525" s="12">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14">
        <f>VLOOKUP(InputData[[#This Row],[PRODUCT ID]],MasterData[],5,0)</f>
        <v>95</v>
      </c>
      <c r="K526" s="14">
        <f>VLOOKUP(InputData[[#This Row],[PRODUCT ID]],MasterData[],6,0)</f>
        <v>119.7</v>
      </c>
      <c r="L526" s="14">
        <f>InputData[[#This Row],[BUYING PRIZE]]*InputData[[#This Row],[QUANTITY]]</f>
        <v>1140</v>
      </c>
      <c r="M526" s="14">
        <f>InputData[[#This Row],[SELLING PRICE]]*InputData[[#This Row],[QUANTITY]]*(1-InputData[[#This Row],[DISCOUNT %]])</f>
        <v>1436.4</v>
      </c>
      <c r="N526" s="12">
        <f>DAY(InputData[[#This Row],[DATE]])</f>
        <v>31</v>
      </c>
      <c r="O526" s="12" t="str">
        <f>TEXT(InputData[[#This Row],[DATE]],"mmm")</f>
        <v>Dec</v>
      </c>
      <c r="P526" s="12">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14">
        <f>VLOOKUP(InputData[[#This Row],[PRODUCT ID]],MasterData[],5,0)</f>
        <v>44</v>
      </c>
      <c r="K527" s="14">
        <f>VLOOKUP(InputData[[#This Row],[PRODUCT ID]],MasterData[],6,0)</f>
        <v>48.4</v>
      </c>
      <c r="L527" s="14">
        <f>InputData[[#This Row],[BUYING PRIZE]]*InputData[[#This Row],[QUANTITY]]</f>
        <v>264</v>
      </c>
      <c r="M527" s="14">
        <f>InputData[[#This Row],[SELLING PRICE]]*InputData[[#This Row],[QUANTITY]]*(1-InputData[[#This Row],[DISCOUNT %]])</f>
        <v>290.39999999999998</v>
      </c>
      <c r="N527" s="12">
        <f>DAY(InputData[[#This Row],[DATE]])</f>
        <v>31</v>
      </c>
      <c r="O527" s="12" t="str">
        <f>TEXT(InputData[[#This Row],[DATE]],"mmm")</f>
        <v>Dec</v>
      </c>
      <c r="P527" s="12">
        <f>YEAR(InputData[[#This Row],[DATE]])</f>
        <v>2022</v>
      </c>
    </row>
    <row r="528" spans="1:16" x14ac:dyDescent="0.25">
      <c r="A528" s="3">
        <v>44926</v>
      </c>
      <c r="B528" s="7" t="s">
        <v>29</v>
      </c>
      <c r="C528" s="8">
        <v>3</v>
      </c>
      <c r="D528" s="5" t="s">
        <v>105</v>
      </c>
      <c r="E528" s="8" t="s">
        <v>107</v>
      </c>
      <c r="F528" s="6">
        <v>0</v>
      </c>
      <c r="G528" t="str">
        <f>VLOOKUP(InputData[[#This Row],[PRODUCT ID]],MasterData[],2,0)</f>
        <v>Product11</v>
      </c>
      <c r="H528" t="str">
        <f>VLOOKUP(InputData[[#This Row],[PRODUCT ID]],MasterData[],3,0)</f>
        <v>Category02</v>
      </c>
      <c r="I528" t="str">
        <f>VLOOKUP(InputData[[#This Row],[PRODUCT ID]],MasterData[],4,0)</f>
        <v>Lt</v>
      </c>
      <c r="J528" s="14">
        <f>VLOOKUP(InputData[[#This Row],[PRODUCT ID]],MasterData[],5,0)</f>
        <v>44</v>
      </c>
      <c r="K528" s="14">
        <f>VLOOKUP(InputData[[#This Row],[PRODUCT ID]],MasterData[],6,0)</f>
        <v>48.4</v>
      </c>
      <c r="L528" s="14">
        <f>InputData[[#This Row],[BUYING PRIZE]]*InputData[[#This Row],[QUANTITY]]</f>
        <v>132</v>
      </c>
      <c r="M528" s="14">
        <f>InputData[[#This Row],[SELLING PRICE]]*InputData[[#This Row],[QUANTITY]]*(1-InputData[[#This Row],[DISCOUNT %]])</f>
        <v>145.19999999999999</v>
      </c>
      <c r="N528" s="12">
        <f>DAY(InputData[[#This Row],[DATE]])</f>
        <v>31</v>
      </c>
      <c r="O528" s="12" t="str">
        <f>TEXT(InputData[[#This Row],[DATE]],"mmm")</f>
        <v>Dec</v>
      </c>
      <c r="P528" s="12">
        <f>YEAR(InputData[[#This Row],[DATE]])</f>
        <v>2022</v>
      </c>
    </row>
    <row r="529" spans="1:16" x14ac:dyDescent="0.25">
      <c r="A529" s="3">
        <v>44926</v>
      </c>
      <c r="B529" s="7" t="s">
        <v>29</v>
      </c>
      <c r="C529" s="8">
        <v>3</v>
      </c>
      <c r="D529" s="5" t="s">
        <v>105</v>
      </c>
      <c r="E529" s="8" t="s">
        <v>107</v>
      </c>
      <c r="F529" s="6">
        <v>0</v>
      </c>
      <c r="G529" s="12" t="str">
        <f>VLOOKUP(InputData[[#This Row],[PRODUCT ID]],MasterData[],2,0)</f>
        <v>Product11</v>
      </c>
      <c r="H529" s="12" t="str">
        <f>VLOOKUP(InputData[[#This Row],[PRODUCT ID]],MasterData[],3,0)</f>
        <v>Category02</v>
      </c>
      <c r="I529" s="12" t="str">
        <f>VLOOKUP(InputData[[#This Row],[PRODUCT ID]],MasterData[],4,0)</f>
        <v>Lt</v>
      </c>
      <c r="J529" s="14">
        <f>VLOOKUP(InputData[[#This Row],[PRODUCT ID]],MasterData[],5,0)</f>
        <v>44</v>
      </c>
      <c r="K529" s="14">
        <f>VLOOKUP(InputData[[#This Row],[PRODUCT ID]],MasterData[],6,0)</f>
        <v>48.4</v>
      </c>
      <c r="L529" s="14">
        <f>InputData[[#This Row],[BUYING PRIZE]]*InputData[[#This Row],[QUANTITY]]</f>
        <v>132</v>
      </c>
      <c r="M529" s="14">
        <f>InputData[[#This Row],[SELLING PRICE]]*InputData[[#This Row],[QUANTITY]]*(1-InputData[[#This Row],[DISCOUNT %]])</f>
        <v>145.19999999999999</v>
      </c>
      <c r="N529" s="12">
        <f>DAY(InputData[[#This Row],[DATE]])</f>
        <v>31</v>
      </c>
      <c r="O529" s="12" t="str">
        <f>TEXT(InputData[[#This Row],[DATE]],"mmm")</f>
        <v>Dec</v>
      </c>
      <c r="P529" s="12">
        <f>YEAR(InputData[[#This Row],[DATE]])</f>
        <v>2022</v>
      </c>
    </row>
  </sheetData>
  <dataValidations count="3">
    <dataValidation type="list" allowBlank="1" showInputMessage="1" showErrorMessage="1" sqref="E2:E529">
      <formula1>"Online,Cash"</formula1>
    </dataValidation>
    <dataValidation type="whole" allowBlank="1" showInputMessage="1" showErrorMessage="1" sqref="C2:C529">
      <formula1>1</formula1>
      <formula2>1000</formula2>
    </dataValidation>
    <dataValidation type="list" allowBlank="1" showInputMessage="1" sqref="D2:D529">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46"/>
  <sheetViews>
    <sheetView topLeftCell="A12" workbookViewId="0">
      <selection activeCell="H4" sqref="H4"/>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s="9" t="s">
        <v>6</v>
      </c>
      <c r="B2" s="9" t="s">
        <v>7</v>
      </c>
      <c r="C2" s="9" t="s">
        <v>8</v>
      </c>
      <c r="D2" s="9" t="s">
        <v>9</v>
      </c>
      <c r="E2" s="9">
        <v>98</v>
      </c>
      <c r="F2" s="9">
        <v>103.88</v>
      </c>
    </row>
    <row r="3" spans="1:6" x14ac:dyDescent="0.25">
      <c r="A3" s="9" t="s">
        <v>10</v>
      </c>
      <c r="B3" s="9" t="s">
        <v>11</v>
      </c>
      <c r="C3" s="9" t="s">
        <v>8</v>
      </c>
      <c r="D3" s="9" t="s">
        <v>9</v>
      </c>
      <c r="E3" s="9">
        <v>105</v>
      </c>
      <c r="F3" s="9">
        <v>142.80000000000001</v>
      </c>
    </row>
    <row r="4" spans="1:6" x14ac:dyDescent="0.25">
      <c r="A4" s="9" t="s">
        <v>12</v>
      </c>
      <c r="B4" s="9" t="s">
        <v>13</v>
      </c>
      <c r="C4" s="9" t="s">
        <v>8</v>
      </c>
      <c r="D4" s="9" t="s">
        <v>9</v>
      </c>
      <c r="E4" s="9">
        <v>71</v>
      </c>
      <c r="F4" s="9">
        <v>80.94</v>
      </c>
    </row>
    <row r="5" spans="1:6" x14ac:dyDescent="0.25">
      <c r="A5" s="9" t="s">
        <v>14</v>
      </c>
      <c r="B5" s="9" t="s">
        <v>15</v>
      </c>
      <c r="C5" s="9" t="s">
        <v>8</v>
      </c>
      <c r="D5" s="9" t="s">
        <v>109</v>
      </c>
      <c r="E5" s="9">
        <v>44</v>
      </c>
      <c r="F5" s="9">
        <v>48.84</v>
      </c>
    </row>
    <row r="6" spans="1:6" x14ac:dyDescent="0.25">
      <c r="A6" s="9" t="s">
        <v>16</v>
      </c>
      <c r="B6" s="9" t="s">
        <v>17</v>
      </c>
      <c r="C6" s="9" t="s">
        <v>8</v>
      </c>
      <c r="D6" s="9" t="s">
        <v>110</v>
      </c>
      <c r="E6" s="9">
        <v>133</v>
      </c>
      <c r="F6" s="9">
        <v>155.61000000000001</v>
      </c>
    </row>
    <row r="7" spans="1:6" x14ac:dyDescent="0.25">
      <c r="A7" s="9" t="s">
        <v>18</v>
      </c>
      <c r="B7" s="9" t="s">
        <v>19</v>
      </c>
      <c r="C7" s="9" t="s">
        <v>8</v>
      </c>
      <c r="D7" s="9" t="s">
        <v>9</v>
      </c>
      <c r="E7" s="9">
        <v>75</v>
      </c>
      <c r="F7" s="9">
        <v>85.5</v>
      </c>
    </row>
    <row r="8" spans="1:6" x14ac:dyDescent="0.25">
      <c r="A8" s="9" t="s">
        <v>20</v>
      </c>
      <c r="B8" s="9" t="s">
        <v>21</v>
      </c>
      <c r="C8" s="9" t="s">
        <v>8</v>
      </c>
      <c r="D8" s="9" t="s">
        <v>109</v>
      </c>
      <c r="E8" s="9">
        <v>43</v>
      </c>
      <c r="F8" s="9">
        <v>47.730000000000004</v>
      </c>
    </row>
    <row r="9" spans="1:6" x14ac:dyDescent="0.25">
      <c r="A9" s="9" t="s">
        <v>22</v>
      </c>
      <c r="B9" s="9" t="s">
        <v>23</v>
      </c>
      <c r="C9" s="9" t="s">
        <v>8</v>
      </c>
      <c r="D9" s="9" t="s">
        <v>9</v>
      </c>
      <c r="E9" s="9">
        <v>83</v>
      </c>
      <c r="F9" s="9">
        <v>94.62</v>
      </c>
    </row>
    <row r="10" spans="1:6" x14ac:dyDescent="0.25">
      <c r="A10" s="9" t="s">
        <v>24</v>
      </c>
      <c r="B10" s="9" t="s">
        <v>25</v>
      </c>
      <c r="C10" s="9" t="s">
        <v>8</v>
      </c>
      <c r="D10" s="9" t="s">
        <v>111</v>
      </c>
      <c r="E10" s="9">
        <v>6</v>
      </c>
      <c r="F10" s="9">
        <v>7.8599999999999994</v>
      </c>
    </row>
    <row r="11" spans="1:6" x14ac:dyDescent="0.25">
      <c r="A11" s="9" t="s">
        <v>26</v>
      </c>
      <c r="B11" s="9" t="s">
        <v>27</v>
      </c>
      <c r="C11" s="9" t="s">
        <v>28</v>
      </c>
      <c r="D11" s="9" t="s">
        <v>110</v>
      </c>
      <c r="E11" s="9">
        <v>148</v>
      </c>
      <c r="F11" s="9">
        <v>164.28</v>
      </c>
    </row>
    <row r="12" spans="1:6" x14ac:dyDescent="0.25">
      <c r="A12" s="9" t="s">
        <v>29</v>
      </c>
      <c r="B12" s="9" t="s">
        <v>30</v>
      </c>
      <c r="C12" s="9" t="s">
        <v>28</v>
      </c>
      <c r="D12" s="9" t="s">
        <v>109</v>
      </c>
      <c r="E12" s="9">
        <v>44</v>
      </c>
      <c r="F12" s="9">
        <v>48.4</v>
      </c>
    </row>
    <row r="13" spans="1:6" x14ac:dyDescent="0.25">
      <c r="A13" s="9" t="s">
        <v>31</v>
      </c>
      <c r="B13" s="9" t="s">
        <v>32</v>
      </c>
      <c r="C13" s="9" t="s">
        <v>28</v>
      </c>
      <c r="D13" s="9" t="s">
        <v>9</v>
      </c>
      <c r="E13" s="9">
        <v>73</v>
      </c>
      <c r="F13" s="9">
        <v>94.17</v>
      </c>
    </row>
    <row r="14" spans="1:6" x14ac:dyDescent="0.25">
      <c r="A14" s="9" t="s">
        <v>33</v>
      </c>
      <c r="B14" s="9" t="s">
        <v>34</v>
      </c>
      <c r="C14" s="9" t="s">
        <v>28</v>
      </c>
      <c r="D14" s="9" t="s">
        <v>9</v>
      </c>
      <c r="E14" s="9">
        <v>112</v>
      </c>
      <c r="F14" s="9">
        <v>122.08</v>
      </c>
    </row>
    <row r="15" spans="1:6" x14ac:dyDescent="0.25">
      <c r="A15" s="9" t="s">
        <v>35</v>
      </c>
      <c r="B15" s="9" t="s">
        <v>36</v>
      </c>
      <c r="C15" s="9" t="s">
        <v>28</v>
      </c>
      <c r="D15" s="9" t="s">
        <v>9</v>
      </c>
      <c r="E15" s="9">
        <v>112</v>
      </c>
      <c r="F15" s="9">
        <v>146.72</v>
      </c>
    </row>
    <row r="16" spans="1:6" x14ac:dyDescent="0.25">
      <c r="A16" s="9" t="s">
        <v>37</v>
      </c>
      <c r="B16" s="9" t="s">
        <v>38</v>
      </c>
      <c r="C16" s="9" t="s">
        <v>28</v>
      </c>
      <c r="D16" s="9" t="s">
        <v>111</v>
      </c>
      <c r="E16" s="9">
        <v>12</v>
      </c>
      <c r="F16" s="9">
        <v>15.719999999999999</v>
      </c>
    </row>
    <row r="17" spans="1:6" x14ac:dyDescent="0.25">
      <c r="A17" s="9" t="s">
        <v>39</v>
      </c>
      <c r="B17" s="9" t="s">
        <v>40</v>
      </c>
      <c r="C17" s="9" t="s">
        <v>28</v>
      </c>
      <c r="D17" s="9" t="s">
        <v>111</v>
      </c>
      <c r="E17" s="9">
        <v>13</v>
      </c>
      <c r="F17" s="9">
        <v>16.64</v>
      </c>
    </row>
    <row r="18" spans="1:6" x14ac:dyDescent="0.25">
      <c r="A18" s="9" t="s">
        <v>41</v>
      </c>
      <c r="B18" s="9" t="s">
        <v>42</v>
      </c>
      <c r="C18" s="9" t="s">
        <v>28</v>
      </c>
      <c r="D18" s="9" t="s">
        <v>110</v>
      </c>
      <c r="E18" s="9">
        <v>134</v>
      </c>
      <c r="F18" s="9">
        <v>156.78</v>
      </c>
    </row>
    <row r="19" spans="1:6" x14ac:dyDescent="0.25">
      <c r="A19" s="9" t="s">
        <v>43</v>
      </c>
      <c r="B19" s="9" t="s">
        <v>44</v>
      </c>
      <c r="C19" s="9" t="s">
        <v>28</v>
      </c>
      <c r="D19" s="9" t="s">
        <v>111</v>
      </c>
      <c r="E19" s="9">
        <v>37</v>
      </c>
      <c r="F19" s="9">
        <v>49.21</v>
      </c>
    </row>
    <row r="20" spans="1:6" x14ac:dyDescent="0.25">
      <c r="A20" s="9" t="s">
        <v>45</v>
      </c>
      <c r="B20" s="9" t="s">
        <v>46</v>
      </c>
      <c r="C20" s="9" t="s">
        <v>28</v>
      </c>
      <c r="D20" s="9" t="s">
        <v>110</v>
      </c>
      <c r="E20" s="9">
        <v>150</v>
      </c>
      <c r="F20" s="9">
        <v>210</v>
      </c>
    </row>
    <row r="21" spans="1:6" x14ac:dyDescent="0.25">
      <c r="A21" s="9" t="s">
        <v>47</v>
      </c>
      <c r="B21" s="9" t="s">
        <v>48</v>
      </c>
      <c r="C21" s="9" t="s">
        <v>49</v>
      </c>
      <c r="D21" s="9" t="s">
        <v>109</v>
      </c>
      <c r="E21" s="9">
        <v>61</v>
      </c>
      <c r="F21" s="9">
        <v>76.25</v>
      </c>
    </row>
    <row r="22" spans="1:6" x14ac:dyDescent="0.25">
      <c r="A22" s="9" t="s">
        <v>50</v>
      </c>
      <c r="B22" s="9" t="s">
        <v>51</v>
      </c>
      <c r="C22" s="9" t="s">
        <v>49</v>
      </c>
      <c r="D22" s="9" t="s">
        <v>110</v>
      </c>
      <c r="E22" s="9">
        <v>126</v>
      </c>
      <c r="F22" s="9">
        <v>162.54</v>
      </c>
    </row>
    <row r="23" spans="1:6" x14ac:dyDescent="0.25">
      <c r="A23" s="9" t="s">
        <v>52</v>
      </c>
      <c r="B23" s="9" t="s">
        <v>53</v>
      </c>
      <c r="C23" s="9" t="s">
        <v>49</v>
      </c>
      <c r="D23" s="9" t="s">
        <v>110</v>
      </c>
      <c r="E23" s="9">
        <v>121</v>
      </c>
      <c r="F23" s="9">
        <v>141.57</v>
      </c>
    </row>
    <row r="24" spans="1:6" x14ac:dyDescent="0.25">
      <c r="A24" s="9" t="s">
        <v>54</v>
      </c>
      <c r="B24" s="9" t="s">
        <v>55</v>
      </c>
      <c r="C24" s="9" t="s">
        <v>49</v>
      </c>
      <c r="D24" s="9" t="s">
        <v>110</v>
      </c>
      <c r="E24" s="9">
        <v>141</v>
      </c>
      <c r="F24" s="9">
        <v>149.46</v>
      </c>
    </row>
    <row r="25" spans="1:6" x14ac:dyDescent="0.25">
      <c r="A25" s="9" t="s">
        <v>56</v>
      </c>
      <c r="B25" s="9" t="s">
        <v>57</v>
      </c>
      <c r="C25" s="9" t="s">
        <v>49</v>
      </c>
      <c r="D25" s="9" t="s">
        <v>110</v>
      </c>
      <c r="E25" s="9">
        <v>144</v>
      </c>
      <c r="F25" s="9">
        <v>156.96</v>
      </c>
    </row>
    <row r="26" spans="1:6" x14ac:dyDescent="0.25">
      <c r="A26" s="9" t="s">
        <v>58</v>
      </c>
      <c r="B26" s="9" t="s">
        <v>59</v>
      </c>
      <c r="C26" s="9" t="s">
        <v>49</v>
      </c>
      <c r="D26" s="9" t="s">
        <v>111</v>
      </c>
      <c r="E26" s="9">
        <v>7</v>
      </c>
      <c r="F26" s="9">
        <v>8.33</v>
      </c>
    </row>
    <row r="27" spans="1:6" x14ac:dyDescent="0.25">
      <c r="A27" s="9" t="s">
        <v>60</v>
      </c>
      <c r="B27" s="9" t="s">
        <v>61</v>
      </c>
      <c r="C27" s="9" t="s">
        <v>62</v>
      </c>
      <c r="D27" s="9" t="s">
        <v>111</v>
      </c>
      <c r="E27" s="9">
        <v>18</v>
      </c>
      <c r="F27" s="9">
        <v>24.66</v>
      </c>
    </row>
    <row r="28" spans="1:6" x14ac:dyDescent="0.25">
      <c r="A28" s="9" t="s">
        <v>63</v>
      </c>
      <c r="B28" s="9" t="s">
        <v>64</v>
      </c>
      <c r="C28" s="9" t="s">
        <v>62</v>
      </c>
      <c r="D28" s="9" t="s">
        <v>109</v>
      </c>
      <c r="E28" s="9">
        <v>48</v>
      </c>
      <c r="F28" s="9">
        <v>57.120000000000005</v>
      </c>
    </row>
    <row r="29" spans="1:6" x14ac:dyDescent="0.25">
      <c r="A29" s="9" t="s">
        <v>65</v>
      </c>
      <c r="B29" s="9" t="s">
        <v>66</v>
      </c>
      <c r="C29" s="9" t="s">
        <v>62</v>
      </c>
      <c r="D29" s="9" t="s">
        <v>111</v>
      </c>
      <c r="E29" s="9">
        <v>37</v>
      </c>
      <c r="F29" s="9">
        <v>41.81</v>
      </c>
    </row>
    <row r="30" spans="1:6" x14ac:dyDescent="0.25">
      <c r="A30" s="9" t="s">
        <v>67</v>
      </c>
      <c r="B30" s="9" t="s">
        <v>68</v>
      </c>
      <c r="C30" s="9" t="s">
        <v>62</v>
      </c>
      <c r="D30" s="9" t="s">
        <v>109</v>
      </c>
      <c r="E30" s="9">
        <v>47</v>
      </c>
      <c r="F30" s="9">
        <v>53.11</v>
      </c>
    </row>
    <row r="31" spans="1:6" x14ac:dyDescent="0.25">
      <c r="A31" s="9" t="s">
        <v>69</v>
      </c>
      <c r="B31" s="9" t="s">
        <v>70</v>
      </c>
      <c r="C31" s="9" t="s">
        <v>62</v>
      </c>
      <c r="D31" s="9" t="s">
        <v>110</v>
      </c>
      <c r="E31" s="9">
        <v>148</v>
      </c>
      <c r="F31" s="9">
        <v>201.28</v>
      </c>
    </row>
    <row r="32" spans="1:6" x14ac:dyDescent="0.25">
      <c r="A32" s="9" t="s">
        <v>71</v>
      </c>
      <c r="B32" s="9" t="s">
        <v>72</v>
      </c>
      <c r="C32" s="9" t="s">
        <v>62</v>
      </c>
      <c r="D32" s="9" t="s">
        <v>9</v>
      </c>
      <c r="E32" s="9">
        <v>93</v>
      </c>
      <c r="F32" s="9">
        <v>104.16</v>
      </c>
    </row>
    <row r="33" spans="1:6" x14ac:dyDescent="0.25">
      <c r="A33" s="9" t="s">
        <v>73</v>
      </c>
      <c r="B33" s="9" t="s">
        <v>74</v>
      </c>
      <c r="C33" s="9" t="s">
        <v>62</v>
      </c>
      <c r="D33" s="9" t="s">
        <v>9</v>
      </c>
      <c r="E33" s="9">
        <v>89</v>
      </c>
      <c r="F33" s="9">
        <v>117.48</v>
      </c>
    </row>
    <row r="34" spans="1:6" x14ac:dyDescent="0.25">
      <c r="A34" s="9" t="s">
        <v>75</v>
      </c>
      <c r="B34" s="9" t="s">
        <v>76</v>
      </c>
      <c r="C34" s="9" t="s">
        <v>62</v>
      </c>
      <c r="D34" s="9" t="s">
        <v>9</v>
      </c>
      <c r="E34" s="9">
        <v>95</v>
      </c>
      <c r="F34" s="9">
        <v>119.7</v>
      </c>
    </row>
    <row r="35" spans="1:6" x14ac:dyDescent="0.25">
      <c r="A35" s="9" t="s">
        <v>77</v>
      </c>
      <c r="B35" s="9" t="s">
        <v>78</v>
      </c>
      <c r="C35" s="9" t="s">
        <v>62</v>
      </c>
      <c r="D35" s="9" t="s">
        <v>109</v>
      </c>
      <c r="E35" s="9">
        <v>55</v>
      </c>
      <c r="F35" s="9">
        <v>58.3</v>
      </c>
    </row>
    <row r="36" spans="1:6" x14ac:dyDescent="0.25">
      <c r="A36" s="9" t="s">
        <v>79</v>
      </c>
      <c r="B36" s="9" t="s">
        <v>80</v>
      </c>
      <c r="C36" s="9" t="s">
        <v>62</v>
      </c>
      <c r="D36" s="9" t="s">
        <v>111</v>
      </c>
      <c r="E36" s="9">
        <v>5</v>
      </c>
      <c r="F36" s="9">
        <v>6.7</v>
      </c>
    </row>
    <row r="37" spans="1:6" x14ac:dyDescent="0.25">
      <c r="A37" s="9" t="s">
        <v>81</v>
      </c>
      <c r="B37" s="9" t="s">
        <v>82</v>
      </c>
      <c r="C37" s="9" t="s">
        <v>62</v>
      </c>
      <c r="D37" s="9" t="s">
        <v>9</v>
      </c>
      <c r="E37" s="9">
        <v>90</v>
      </c>
      <c r="F37" s="9">
        <v>96.3</v>
      </c>
    </row>
    <row r="38" spans="1:6" x14ac:dyDescent="0.25">
      <c r="A38" s="9" t="s">
        <v>83</v>
      </c>
      <c r="B38" s="9" t="s">
        <v>84</v>
      </c>
      <c r="C38" s="9" t="s">
        <v>85</v>
      </c>
      <c r="D38" s="9" t="s">
        <v>9</v>
      </c>
      <c r="E38" s="9">
        <v>67</v>
      </c>
      <c r="F38" s="9">
        <v>85.76</v>
      </c>
    </row>
    <row r="39" spans="1:6" x14ac:dyDescent="0.25">
      <c r="A39" s="9" t="s">
        <v>86</v>
      </c>
      <c r="B39" s="9" t="s">
        <v>87</v>
      </c>
      <c r="C39" s="9" t="s">
        <v>85</v>
      </c>
      <c r="D39" s="9" t="s">
        <v>9</v>
      </c>
      <c r="E39" s="9">
        <v>72</v>
      </c>
      <c r="F39" s="9">
        <v>79.92</v>
      </c>
    </row>
    <row r="40" spans="1:6" x14ac:dyDescent="0.25">
      <c r="A40" s="9" t="s">
        <v>88</v>
      </c>
      <c r="B40" s="9" t="s">
        <v>89</v>
      </c>
      <c r="C40" s="9" t="s">
        <v>85</v>
      </c>
      <c r="D40" s="9" t="s">
        <v>111</v>
      </c>
      <c r="E40" s="9">
        <v>37</v>
      </c>
      <c r="F40" s="9">
        <v>42.55</v>
      </c>
    </row>
    <row r="41" spans="1:6" x14ac:dyDescent="0.25">
      <c r="A41" s="9" t="s">
        <v>90</v>
      </c>
      <c r="B41" s="9" t="s">
        <v>91</v>
      </c>
      <c r="C41" s="9" t="s">
        <v>85</v>
      </c>
      <c r="D41" s="9" t="s">
        <v>9</v>
      </c>
      <c r="E41" s="9">
        <v>90</v>
      </c>
      <c r="F41" s="9">
        <v>115.2</v>
      </c>
    </row>
    <row r="42" spans="1:6" x14ac:dyDescent="0.25">
      <c r="A42" s="9" t="s">
        <v>92</v>
      </c>
      <c r="B42" s="9" t="s">
        <v>93</v>
      </c>
      <c r="C42" s="9" t="s">
        <v>85</v>
      </c>
      <c r="D42" s="9" t="s">
        <v>110</v>
      </c>
      <c r="E42" s="9">
        <v>138</v>
      </c>
      <c r="F42" s="9">
        <v>173.88</v>
      </c>
    </row>
    <row r="43" spans="1:6" x14ac:dyDescent="0.25">
      <c r="A43" s="9" t="s">
        <v>94</v>
      </c>
      <c r="B43" s="9" t="s">
        <v>95</v>
      </c>
      <c r="C43" s="9" t="s">
        <v>85</v>
      </c>
      <c r="D43" s="9" t="s">
        <v>110</v>
      </c>
      <c r="E43" s="9">
        <v>120</v>
      </c>
      <c r="F43" s="9">
        <v>162</v>
      </c>
    </row>
    <row r="44" spans="1:6" x14ac:dyDescent="0.25">
      <c r="A44" s="9" t="s">
        <v>96</v>
      </c>
      <c r="B44" s="9" t="s">
        <v>97</v>
      </c>
      <c r="C44" s="9" t="s">
        <v>85</v>
      </c>
      <c r="D44" s="9" t="s">
        <v>9</v>
      </c>
      <c r="E44" s="9">
        <v>67</v>
      </c>
      <c r="F44" s="9">
        <v>83.08</v>
      </c>
    </row>
    <row r="45" spans="1:6" x14ac:dyDescent="0.25">
      <c r="A45" s="9" t="s">
        <v>98</v>
      </c>
      <c r="B45" s="9" t="s">
        <v>99</v>
      </c>
      <c r="C45" s="9" t="s">
        <v>85</v>
      </c>
      <c r="D45" s="9" t="s">
        <v>9</v>
      </c>
      <c r="E45" s="9">
        <v>76</v>
      </c>
      <c r="F45" s="9">
        <v>82.08</v>
      </c>
    </row>
    <row r="46" spans="1:6" x14ac:dyDescent="0.25">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AR89"/>
  <sheetViews>
    <sheetView zoomScale="85" zoomScaleNormal="85" workbookViewId="0">
      <selection activeCell="AO19" sqref="AO19"/>
    </sheetView>
  </sheetViews>
  <sheetFormatPr defaultRowHeight="15" x14ac:dyDescent="0.25"/>
  <cols>
    <col min="1" max="1" width="12.5703125" bestFit="1" customWidth="1"/>
    <col min="2" max="2" width="22.7109375" style="14" bestFit="1" customWidth="1"/>
    <col min="4" max="4" width="22.7109375" bestFit="1" customWidth="1"/>
    <col min="5" max="5" width="23.28515625" bestFit="1" customWidth="1"/>
    <col min="7" max="7" width="12.5703125" customWidth="1"/>
    <col min="8" max="8" width="22.7109375" customWidth="1"/>
    <col min="9" max="9" width="23.28515625" customWidth="1"/>
    <col min="10" max="14" width="18.5703125" customWidth="1"/>
    <col min="15" max="15" width="16.85546875" customWidth="1"/>
    <col min="16" max="16" width="12.5703125" bestFit="1" customWidth="1"/>
    <col min="17" max="17" width="22.7109375" bestFit="1" customWidth="1"/>
    <col min="18" max="18" width="16.28515625" bestFit="1" customWidth="1"/>
    <col min="19" max="21" width="16.28515625" customWidth="1"/>
    <col min="22" max="22" width="16.28515625" style="14" customWidth="1"/>
    <col min="23" max="27" width="16.28515625" customWidth="1"/>
    <col min="28" max="28" width="9.140625" customWidth="1"/>
    <col min="29" max="29" width="7.5703125" customWidth="1"/>
    <col min="30" max="30" width="12.5703125" customWidth="1"/>
    <col min="31" max="31" width="22.7109375" bestFit="1" customWidth="1"/>
    <col min="32" max="38" width="22.7109375" customWidth="1"/>
    <col min="40" max="40" width="12.5703125" customWidth="1"/>
    <col min="41" max="41" width="22.7109375" bestFit="1" customWidth="1"/>
    <col min="43" max="43" width="12.5703125" customWidth="1"/>
    <col min="44" max="44" width="22.7109375" bestFit="1" customWidth="1"/>
  </cols>
  <sheetData>
    <row r="1" spans="1:44" x14ac:dyDescent="0.25">
      <c r="A1" s="15" t="s">
        <v>119</v>
      </c>
      <c r="B1" s="14" t="s">
        <v>120</v>
      </c>
      <c r="D1" t="s">
        <v>120</v>
      </c>
      <c r="E1" t="s">
        <v>121</v>
      </c>
      <c r="G1" s="15" t="s">
        <v>119</v>
      </c>
      <c r="H1" t="s">
        <v>120</v>
      </c>
      <c r="I1" t="s">
        <v>121</v>
      </c>
      <c r="K1" t="s">
        <v>117</v>
      </c>
      <c r="L1" t="s">
        <v>126</v>
      </c>
      <c r="M1" t="s">
        <v>127</v>
      </c>
      <c r="N1" t="s">
        <v>125</v>
      </c>
      <c r="P1" s="15" t="s">
        <v>119</v>
      </c>
      <c r="Q1" t="s">
        <v>120</v>
      </c>
      <c r="R1" t="s">
        <v>122</v>
      </c>
      <c r="U1" s="19" t="str">
        <f ca="1">VLOOKUP(1,T:W,2,0)</f>
        <v>Product41</v>
      </c>
      <c r="V1" s="20">
        <f ca="1">VLOOKUP(1,T:W,3,0)</f>
        <v>22952.16</v>
      </c>
      <c r="W1" s="19">
        <f ca="1">VLOOKUP(1,T:W,4,0)</f>
        <v>132</v>
      </c>
      <c r="X1" s="19"/>
      <c r="Y1" s="19"/>
      <c r="Z1" s="19">
        <v>0</v>
      </c>
      <c r="AA1" s="19"/>
      <c r="AB1" s="19"/>
      <c r="AC1" s="19"/>
      <c r="AD1" s="15" t="s">
        <v>119</v>
      </c>
      <c r="AE1" t="s">
        <v>120</v>
      </c>
      <c r="AH1" s="19" t="str">
        <f ca="1">VLOOKUP(1,$AG:$AI,2,0)</f>
        <v>Category04</v>
      </c>
      <c r="AI1" s="14">
        <f ca="1">VLOOKUP(1,AG:AI,3,0)</f>
        <v>95269.4</v>
      </c>
      <c r="AN1" s="15" t="s">
        <v>119</v>
      </c>
      <c r="AO1" t="s">
        <v>120</v>
      </c>
      <c r="AQ1" s="15" t="s">
        <v>119</v>
      </c>
      <c r="AR1" t="s">
        <v>120</v>
      </c>
    </row>
    <row r="2" spans="1:44" x14ac:dyDescent="0.25">
      <c r="A2" s="16">
        <v>1</v>
      </c>
      <c r="B2" s="14">
        <v>13167.810000000001</v>
      </c>
      <c r="D2" s="12">
        <v>401557.1199999997</v>
      </c>
      <c r="E2" s="12">
        <v>332636</v>
      </c>
      <c r="G2" s="16">
        <v>1</v>
      </c>
      <c r="H2" s="12">
        <v>41346.959999999992</v>
      </c>
      <c r="I2" s="12">
        <v>34290</v>
      </c>
      <c r="K2" s="16">
        <v>1</v>
      </c>
      <c r="L2" s="14">
        <f>IF($L$15= TRUE,VLOOKUP(K2,G2:I13,2,0),NA())</f>
        <v>41346.959999999992</v>
      </c>
      <c r="M2" s="14">
        <f>IF($M$15=TRUE,VLOOKUP(K2,G2:I13,2,0)-VLOOKUP(K2,G2:I13,3,0),NA())</f>
        <v>7056.9599999999919</v>
      </c>
      <c r="N2" s="17">
        <f>IF($N$15=TRUE,M2/VLOOKUP(K2,G2:I13,3,0)," " )</f>
        <v>0.20580227471566032</v>
      </c>
      <c r="P2" s="16" t="s">
        <v>7</v>
      </c>
      <c r="Q2" s="12">
        <v>9764.7199999999993</v>
      </c>
      <c r="R2" s="12">
        <v>94</v>
      </c>
      <c r="S2" s="12"/>
      <c r="T2" s="12">
        <f ca="1">RANK(V2,V2:V45)</f>
        <v>19</v>
      </c>
      <c r="U2" s="12" t="str">
        <f ca="1">OFFSET($P$1,1,0,COUNT($Q:$Q))</f>
        <v>Product01</v>
      </c>
      <c r="V2" s="14">
        <f ca="1">OFFSET($P$1,1,1,COUNT($Q:$Q))</f>
        <v>9764.7199999999993</v>
      </c>
      <c r="W2" s="12">
        <f ca="1">OFFSET($P$1,1,2,COUNT($Q:$Q))</f>
        <v>94</v>
      </c>
      <c r="X2" s="12"/>
      <c r="Y2" s="12"/>
      <c r="Z2" s="12" t="str">
        <f ca="1">OFFSET($P$1,1,0,10)</f>
        <v>Product01</v>
      </c>
      <c r="AA2" s="14">
        <f ca="1">OFFSET($P$1,1,1,10)</f>
        <v>9764.7199999999993</v>
      </c>
      <c r="AB2" s="12"/>
      <c r="AC2" s="12"/>
      <c r="AD2" s="16" t="s">
        <v>8</v>
      </c>
      <c r="AE2" s="14">
        <v>69261.950000000012</v>
      </c>
      <c r="AF2" s="12"/>
      <c r="AG2" s="12">
        <f ca="1">RANK(AI2,AI2:AI6)</f>
        <v>4</v>
      </c>
      <c r="AH2" s="12" t="str">
        <f ca="1">OFFSET($AD$1,1,0,COUNT(AE:AE))</f>
        <v>Category01</v>
      </c>
      <c r="AI2" s="14">
        <f ca="1">OFFSET($AD$1,1,1,COUNT(AE:AE))</f>
        <v>69261.950000000012</v>
      </c>
      <c r="AJ2" s="12"/>
      <c r="AK2" s="12"/>
      <c r="AL2" s="12"/>
      <c r="AN2" s="16" t="s">
        <v>108</v>
      </c>
      <c r="AO2" s="12">
        <v>208140.15000000005</v>
      </c>
      <c r="AQ2" s="16" t="s">
        <v>107</v>
      </c>
      <c r="AR2" s="12">
        <v>199662.10000000009</v>
      </c>
    </row>
    <row r="3" spans="1:44" x14ac:dyDescent="0.25">
      <c r="A3" s="16">
        <v>2</v>
      </c>
      <c r="B3" s="14">
        <v>13210.220000000001</v>
      </c>
      <c r="G3" s="16">
        <v>2</v>
      </c>
      <c r="H3" s="12">
        <v>30857.300000000003</v>
      </c>
      <c r="I3" s="12">
        <v>25341</v>
      </c>
      <c r="K3" s="16">
        <v>2</v>
      </c>
      <c r="L3" s="14">
        <f t="shared" ref="L3:L13" si="0">IF($L$15= TRUE,VLOOKUP(K3,G3:I14,2,0),NA())</f>
        <v>30857.300000000003</v>
      </c>
      <c r="M3" s="14">
        <f t="shared" ref="M3:M13" si="1">IF($M$15=TRUE,VLOOKUP(K3,G3:I14,2,0)-VLOOKUP(K3,G3:I14,3,0),NA())</f>
        <v>5516.3000000000029</v>
      </c>
      <c r="N3" s="17">
        <f t="shared" ref="N3:N13" si="2">IF($N$15=TRUE,M3/VLOOKUP(K3,G3:I14,3,0)," " )</f>
        <v>0.21768280651907987</v>
      </c>
      <c r="P3" s="16" t="s">
        <v>11</v>
      </c>
      <c r="Q3" s="12">
        <v>13423.199999999999</v>
      </c>
      <c r="R3" s="12">
        <v>94</v>
      </c>
      <c r="S3" s="12"/>
      <c r="T3" s="12">
        <f t="shared" ref="T3:T45" ca="1" si="3">RANK(V3,V3:V46)</f>
        <v>10</v>
      </c>
      <c r="U3" s="12" t="str">
        <f t="shared" ref="U3:U45" ca="1" si="4">OFFSET($P$1,1,0,COUNT($Q:$Q))</f>
        <v>Product02</v>
      </c>
      <c r="V3" s="14">
        <f t="shared" ref="V3:V45" ca="1" si="5">OFFSET($P$1,1,1,COUNT($Q:$Q))</f>
        <v>13423.199999999999</v>
      </c>
      <c r="W3" s="12">
        <f t="shared" ref="W3:W45" ca="1" si="6">OFFSET($P$1,1,2,COUNT($Q:$Q))</f>
        <v>94</v>
      </c>
      <c r="X3" s="12"/>
      <c r="Y3" s="12"/>
      <c r="Z3" s="12" t="str">
        <f t="shared" ref="Z3:Z11" ca="1" si="7">OFFSET($P$1,1,0,10)</f>
        <v>Product02</v>
      </c>
      <c r="AA3" s="14">
        <f t="shared" ref="AA3:AA11" ca="1" si="8">OFFSET($P$1,1,1,10)</f>
        <v>13423.199999999999</v>
      </c>
      <c r="AB3" s="12"/>
      <c r="AC3" s="12"/>
      <c r="AD3" s="16" t="s">
        <v>28</v>
      </c>
      <c r="AE3" s="14">
        <v>93109.069999999992</v>
      </c>
      <c r="AF3" s="12"/>
      <c r="AG3" s="12">
        <f t="shared" ref="AG3:AG6" ca="1" si="9">RANK(AI3,AI3:AI7)</f>
        <v>2</v>
      </c>
      <c r="AH3" s="12" t="str">
        <f t="shared" ref="AH3:AH6" ca="1" si="10">OFFSET($AD$1,1,0,COUNT(AE:AE))</f>
        <v>Category02</v>
      </c>
      <c r="AI3" s="14">
        <f t="shared" ref="AI3:AI6" ca="1" si="11">OFFSET($AD$1,1,1,COUNT(AE:AE))</f>
        <v>93109.069999999992</v>
      </c>
      <c r="AJ3" s="12"/>
      <c r="AK3" s="12"/>
      <c r="AL3" s="12"/>
      <c r="AN3" s="16" t="s">
        <v>106</v>
      </c>
      <c r="AO3" s="12">
        <v>133923.87000000002</v>
      </c>
      <c r="AQ3" s="16" t="s">
        <v>106</v>
      </c>
      <c r="AR3" s="12">
        <v>201895.01999999993</v>
      </c>
    </row>
    <row r="4" spans="1:44" x14ac:dyDescent="0.25">
      <c r="A4" s="16">
        <v>3</v>
      </c>
      <c r="B4" s="14">
        <v>20202.099999999995</v>
      </c>
      <c r="G4" s="16">
        <v>3</v>
      </c>
      <c r="H4" s="12">
        <v>28616.65</v>
      </c>
      <c r="I4" s="12">
        <v>23437</v>
      </c>
      <c r="K4" s="16">
        <v>3</v>
      </c>
      <c r="L4" s="14">
        <f t="shared" si="0"/>
        <v>28616.65</v>
      </c>
      <c r="M4" s="14">
        <f t="shared" si="1"/>
        <v>5179.6500000000015</v>
      </c>
      <c r="N4" s="17">
        <f t="shared" si="2"/>
        <v>0.22100311473311438</v>
      </c>
      <c r="P4" s="16" t="s">
        <v>13</v>
      </c>
      <c r="Q4" s="12">
        <v>6394.2599999999993</v>
      </c>
      <c r="R4" s="12">
        <v>79</v>
      </c>
      <c r="S4" s="12"/>
      <c r="T4" s="12">
        <f t="shared" ca="1" si="3"/>
        <v>24</v>
      </c>
      <c r="U4" s="12" t="str">
        <f t="shared" ca="1" si="4"/>
        <v>Product03</v>
      </c>
      <c r="V4" s="14">
        <f t="shared" ca="1" si="5"/>
        <v>6394.2599999999993</v>
      </c>
      <c r="W4" s="12">
        <f t="shared" ca="1" si="6"/>
        <v>79</v>
      </c>
      <c r="X4" s="12"/>
      <c r="Y4" s="12"/>
      <c r="Z4" s="12" t="str">
        <f t="shared" ca="1" si="7"/>
        <v>Product03</v>
      </c>
      <c r="AA4" s="14">
        <f t="shared" ca="1" si="8"/>
        <v>6394.2599999999993</v>
      </c>
      <c r="AB4" s="12"/>
      <c r="AC4" s="12"/>
      <c r="AD4" s="16" t="s">
        <v>49</v>
      </c>
      <c r="AE4" s="14">
        <v>52299.509999999995</v>
      </c>
      <c r="AF4" s="12"/>
      <c r="AG4" s="12">
        <f t="shared" ca="1" si="9"/>
        <v>3</v>
      </c>
      <c r="AH4" s="12" t="str">
        <f t="shared" ca="1" si="10"/>
        <v>Category03</v>
      </c>
      <c r="AI4" s="14">
        <f t="shared" ca="1" si="11"/>
        <v>52299.509999999995</v>
      </c>
      <c r="AJ4" s="12"/>
      <c r="AK4" s="12"/>
      <c r="AL4" s="12"/>
      <c r="AN4" s="16" t="s">
        <v>105</v>
      </c>
      <c r="AO4" s="12">
        <v>59493.100000000006</v>
      </c>
    </row>
    <row r="5" spans="1:44" x14ac:dyDescent="0.25">
      <c r="A5" s="16">
        <v>4</v>
      </c>
      <c r="B5" s="14">
        <v>11312.2</v>
      </c>
      <c r="D5" t="s">
        <v>123</v>
      </c>
      <c r="E5" s="18">
        <f>D2</f>
        <v>401557.1199999997</v>
      </c>
      <c r="G5" s="16">
        <v>4</v>
      </c>
      <c r="H5" s="12">
        <v>26579.11</v>
      </c>
      <c r="I5" s="12">
        <v>21282</v>
      </c>
      <c r="K5" s="16">
        <v>4</v>
      </c>
      <c r="L5" s="14">
        <f t="shared" si="0"/>
        <v>26579.11</v>
      </c>
      <c r="M5" s="14">
        <f t="shared" si="1"/>
        <v>5297.1100000000006</v>
      </c>
      <c r="N5" s="17">
        <f t="shared" si="2"/>
        <v>0.24890094915891367</v>
      </c>
      <c r="P5" s="16" t="s">
        <v>15</v>
      </c>
      <c r="Q5" s="12">
        <v>6056.1600000000008</v>
      </c>
      <c r="R5" s="12">
        <v>124</v>
      </c>
      <c r="S5" s="12"/>
      <c r="T5" s="12">
        <f t="shared" ca="1" si="3"/>
        <v>27</v>
      </c>
      <c r="U5" s="12" t="str">
        <f t="shared" ca="1" si="4"/>
        <v>Product04</v>
      </c>
      <c r="V5" s="14">
        <f t="shared" ca="1" si="5"/>
        <v>6056.1600000000008</v>
      </c>
      <c r="W5" s="12">
        <f t="shared" ca="1" si="6"/>
        <v>124</v>
      </c>
      <c r="X5" s="12"/>
      <c r="Y5" s="12"/>
      <c r="Z5" s="12" t="str">
        <f t="shared" ca="1" si="7"/>
        <v>Product04</v>
      </c>
      <c r="AA5" s="14">
        <f t="shared" ca="1" si="8"/>
        <v>6056.1600000000008</v>
      </c>
      <c r="AB5" s="12"/>
      <c r="AC5" s="12"/>
      <c r="AD5" s="16" t="s">
        <v>62</v>
      </c>
      <c r="AE5" s="14">
        <v>95269.4</v>
      </c>
      <c r="AF5" s="12"/>
      <c r="AG5" s="12">
        <f t="shared" ca="1" si="9"/>
        <v>1</v>
      </c>
      <c r="AH5" s="12" t="str">
        <f t="shared" ca="1" si="10"/>
        <v>Category04</v>
      </c>
      <c r="AI5" s="14">
        <f t="shared" ca="1" si="11"/>
        <v>95269.4</v>
      </c>
      <c r="AJ5" s="12"/>
      <c r="AK5" s="12"/>
      <c r="AL5" s="12"/>
    </row>
    <row r="6" spans="1:44" x14ac:dyDescent="0.25">
      <c r="A6" s="16">
        <v>5</v>
      </c>
      <c r="B6" s="14">
        <v>11711.449999999999</v>
      </c>
      <c r="D6" t="s">
        <v>124</v>
      </c>
      <c r="E6" s="18">
        <f>E5-E2</f>
        <v>68921.119999999704</v>
      </c>
      <c r="G6" s="16">
        <v>5</v>
      </c>
      <c r="H6" s="12">
        <v>30910.45</v>
      </c>
      <c r="I6" s="12">
        <v>26526</v>
      </c>
      <c r="K6" s="16">
        <v>5</v>
      </c>
      <c r="L6" s="14">
        <f t="shared" si="0"/>
        <v>30910.45</v>
      </c>
      <c r="M6" s="14">
        <f t="shared" si="1"/>
        <v>4384.4500000000007</v>
      </c>
      <c r="N6" s="17">
        <f t="shared" si="2"/>
        <v>0.16528877327904701</v>
      </c>
      <c r="P6" s="16" t="s">
        <v>17</v>
      </c>
      <c r="Q6" s="12">
        <v>15716.61</v>
      </c>
      <c r="R6" s="12">
        <v>101</v>
      </c>
      <c r="S6" s="12"/>
      <c r="T6" s="12">
        <f t="shared" ca="1" si="3"/>
        <v>8</v>
      </c>
      <c r="U6" s="12" t="str">
        <f t="shared" ca="1" si="4"/>
        <v>Product05</v>
      </c>
      <c r="V6" s="14">
        <f t="shared" ca="1" si="5"/>
        <v>15716.61</v>
      </c>
      <c r="W6" s="12">
        <f t="shared" ca="1" si="6"/>
        <v>101</v>
      </c>
      <c r="X6" s="12"/>
      <c r="Y6" s="12"/>
      <c r="Z6" s="12" t="str">
        <f t="shared" ca="1" si="7"/>
        <v>Product05</v>
      </c>
      <c r="AA6" s="14">
        <f t="shared" ca="1" si="8"/>
        <v>15716.61</v>
      </c>
      <c r="AB6" s="12"/>
      <c r="AC6" s="12"/>
      <c r="AD6" s="16" t="s">
        <v>85</v>
      </c>
      <c r="AE6" s="14">
        <v>91617.19</v>
      </c>
      <c r="AF6" s="12"/>
      <c r="AG6" s="12">
        <f t="shared" ca="1" si="9"/>
        <v>1</v>
      </c>
      <c r="AH6" s="12" t="str">
        <f t="shared" ca="1" si="10"/>
        <v>Category05</v>
      </c>
      <c r="AI6" s="14">
        <f t="shared" ca="1" si="11"/>
        <v>91617.19</v>
      </c>
      <c r="AJ6" s="12"/>
      <c r="AK6" s="12"/>
      <c r="AL6" s="12"/>
    </row>
    <row r="7" spans="1:44" x14ac:dyDescent="0.25">
      <c r="A7" s="16">
        <v>6</v>
      </c>
      <c r="B7" s="14">
        <v>14365.540000000005</v>
      </c>
      <c r="D7" t="s">
        <v>125</v>
      </c>
      <c r="E7" s="17">
        <f>E6/E2</f>
        <v>0.20719681573852411</v>
      </c>
      <c r="G7" s="16">
        <v>6</v>
      </c>
      <c r="H7" s="12">
        <v>30533.710000000003</v>
      </c>
      <c r="I7" s="12">
        <v>24879</v>
      </c>
      <c r="K7" s="16">
        <v>6</v>
      </c>
      <c r="L7" s="14">
        <f t="shared" si="0"/>
        <v>30533.710000000003</v>
      </c>
      <c r="M7" s="14">
        <f t="shared" si="1"/>
        <v>5654.7100000000028</v>
      </c>
      <c r="N7" s="17">
        <f t="shared" si="2"/>
        <v>0.22728847622492876</v>
      </c>
      <c r="P7" s="16" t="s">
        <v>19</v>
      </c>
      <c r="Q7" s="12">
        <v>4531.5</v>
      </c>
      <c r="R7" s="12">
        <v>53</v>
      </c>
      <c r="S7" s="12"/>
      <c r="T7" s="12">
        <f t="shared" ca="1" si="3"/>
        <v>30</v>
      </c>
      <c r="U7" s="12" t="str">
        <f t="shared" ca="1" si="4"/>
        <v>Product06</v>
      </c>
      <c r="V7" s="14">
        <f t="shared" ca="1" si="5"/>
        <v>4531.5</v>
      </c>
      <c r="W7" s="12">
        <f t="shared" ca="1" si="6"/>
        <v>53</v>
      </c>
      <c r="X7" s="12"/>
      <c r="Y7" s="12"/>
      <c r="Z7" s="12" t="str">
        <f t="shared" ca="1" si="7"/>
        <v>Product06</v>
      </c>
      <c r="AA7" s="14">
        <f t="shared" ca="1" si="8"/>
        <v>4531.5</v>
      </c>
      <c r="AB7" s="12"/>
      <c r="AC7" s="12"/>
    </row>
    <row r="8" spans="1:44" x14ac:dyDescent="0.25">
      <c r="A8" s="16">
        <v>7</v>
      </c>
      <c r="B8" s="14">
        <v>7132.79</v>
      </c>
      <c r="G8" s="16">
        <v>7</v>
      </c>
      <c r="H8" s="12">
        <v>35251.79</v>
      </c>
      <c r="I8" s="12">
        <v>29878</v>
      </c>
      <c r="K8" s="16">
        <v>7</v>
      </c>
      <c r="L8" s="14">
        <f t="shared" si="0"/>
        <v>35251.79</v>
      </c>
      <c r="M8" s="14">
        <f t="shared" si="1"/>
        <v>5373.7900000000009</v>
      </c>
      <c r="N8" s="17">
        <f t="shared" si="2"/>
        <v>0.1798577548698039</v>
      </c>
      <c r="P8" s="16" t="s">
        <v>21</v>
      </c>
      <c r="Q8" s="12">
        <v>2291.04</v>
      </c>
      <c r="R8" s="12">
        <v>48</v>
      </c>
      <c r="S8" s="12"/>
      <c r="T8" s="12">
        <f t="shared" ca="1" si="3"/>
        <v>33</v>
      </c>
      <c r="U8" s="12" t="str">
        <f t="shared" ca="1" si="4"/>
        <v>Product07</v>
      </c>
      <c r="V8" s="14">
        <f t="shared" ca="1" si="5"/>
        <v>2291.04</v>
      </c>
      <c r="W8" s="12">
        <f t="shared" ca="1" si="6"/>
        <v>48</v>
      </c>
      <c r="X8" s="12"/>
      <c r="Y8" s="12"/>
      <c r="Z8" s="12" t="str">
        <f t="shared" ca="1" si="7"/>
        <v>Product07</v>
      </c>
      <c r="AA8" s="14">
        <f t="shared" ca="1" si="8"/>
        <v>2291.04</v>
      </c>
      <c r="AB8" s="12"/>
      <c r="AC8" s="12"/>
    </row>
    <row r="9" spans="1:44" x14ac:dyDescent="0.25">
      <c r="A9" s="16">
        <v>8</v>
      </c>
      <c r="B9" s="14">
        <v>14262.46</v>
      </c>
      <c r="G9" s="16">
        <v>8</v>
      </c>
      <c r="H9" s="12">
        <v>35350.400000000016</v>
      </c>
      <c r="I9" s="12">
        <v>29831</v>
      </c>
      <c r="K9" s="16">
        <v>8</v>
      </c>
      <c r="L9" s="14">
        <f t="shared" si="0"/>
        <v>35350.400000000016</v>
      </c>
      <c r="M9" s="14">
        <f t="shared" si="1"/>
        <v>5519.400000000016</v>
      </c>
      <c r="N9" s="17">
        <f t="shared" si="2"/>
        <v>0.18502229224632147</v>
      </c>
      <c r="P9" s="16" t="s">
        <v>23</v>
      </c>
      <c r="Q9" s="12">
        <v>10502.82</v>
      </c>
      <c r="R9" s="12">
        <v>111</v>
      </c>
      <c r="S9" s="12"/>
      <c r="T9" s="12">
        <f t="shared" ca="1" si="3"/>
        <v>13</v>
      </c>
      <c r="U9" s="12" t="str">
        <f t="shared" ca="1" si="4"/>
        <v>Product08</v>
      </c>
      <c r="V9" s="14">
        <f t="shared" ca="1" si="5"/>
        <v>10502.82</v>
      </c>
      <c r="W9" s="12">
        <f t="shared" ca="1" si="6"/>
        <v>111</v>
      </c>
      <c r="X9" s="12"/>
      <c r="Y9" s="12"/>
      <c r="Z9" s="12" t="str">
        <f t="shared" ca="1" si="7"/>
        <v>Product08</v>
      </c>
      <c r="AA9" s="14">
        <f t="shared" ca="1" si="8"/>
        <v>10502.82</v>
      </c>
      <c r="AB9" s="12"/>
      <c r="AC9" s="12"/>
    </row>
    <row r="10" spans="1:44" x14ac:dyDescent="0.25">
      <c r="A10" s="16">
        <v>9</v>
      </c>
      <c r="B10" s="14">
        <v>16824.670000000002</v>
      </c>
      <c r="G10" s="16">
        <v>9</v>
      </c>
      <c r="H10" s="12">
        <v>35242.810000000005</v>
      </c>
      <c r="I10" s="12">
        <v>28758</v>
      </c>
      <c r="K10" s="16">
        <v>9</v>
      </c>
      <c r="L10" s="14">
        <f t="shared" si="0"/>
        <v>35242.810000000005</v>
      </c>
      <c r="M10" s="14">
        <f t="shared" si="1"/>
        <v>6484.8100000000049</v>
      </c>
      <c r="N10" s="17">
        <f t="shared" si="2"/>
        <v>0.22549586202100302</v>
      </c>
      <c r="P10" s="16" t="s">
        <v>25</v>
      </c>
      <c r="Q10" s="12">
        <v>581.64</v>
      </c>
      <c r="R10" s="12">
        <v>74</v>
      </c>
      <c r="S10" s="12"/>
      <c r="T10" s="12">
        <f t="shared" ca="1" si="3"/>
        <v>36</v>
      </c>
      <c r="U10" s="12" t="str">
        <f t="shared" ca="1" si="4"/>
        <v>Product09</v>
      </c>
      <c r="V10" s="14">
        <f t="shared" ca="1" si="5"/>
        <v>581.64</v>
      </c>
      <c r="W10" s="12">
        <f t="shared" ca="1" si="6"/>
        <v>74</v>
      </c>
      <c r="X10" s="12"/>
      <c r="Y10" s="12"/>
      <c r="Z10" s="12" t="str">
        <f t="shared" ca="1" si="7"/>
        <v>Product09</v>
      </c>
      <c r="AA10" s="14">
        <f t="shared" ca="1" si="8"/>
        <v>581.64</v>
      </c>
      <c r="AB10" s="12"/>
      <c r="AC10" s="12"/>
    </row>
    <row r="11" spans="1:44" x14ac:dyDescent="0.25">
      <c r="A11" s="16">
        <v>10</v>
      </c>
      <c r="B11" s="14">
        <v>15229.35</v>
      </c>
      <c r="G11" s="16">
        <v>10</v>
      </c>
      <c r="H11" s="12">
        <v>33500.69000000001</v>
      </c>
      <c r="I11" s="12">
        <v>27842</v>
      </c>
      <c r="K11" s="16">
        <v>10</v>
      </c>
      <c r="L11" s="14">
        <f t="shared" si="0"/>
        <v>33500.69000000001</v>
      </c>
      <c r="M11" s="14">
        <f t="shared" si="1"/>
        <v>5658.6900000000096</v>
      </c>
      <c r="N11" s="17">
        <f t="shared" si="2"/>
        <v>0.20324294231736259</v>
      </c>
      <c r="P11" s="16" t="s">
        <v>27</v>
      </c>
      <c r="Q11" s="12">
        <v>16428</v>
      </c>
      <c r="R11" s="12">
        <v>100</v>
      </c>
      <c r="S11" s="12"/>
      <c r="T11" s="12">
        <f t="shared" ca="1" si="3"/>
        <v>5</v>
      </c>
      <c r="U11" s="12" t="str">
        <f t="shared" ca="1" si="4"/>
        <v>Product10</v>
      </c>
      <c r="V11" s="14">
        <f t="shared" ca="1" si="5"/>
        <v>16428</v>
      </c>
      <c r="W11" s="12">
        <f t="shared" ca="1" si="6"/>
        <v>100</v>
      </c>
      <c r="X11" s="12"/>
      <c r="Y11" s="12"/>
      <c r="Z11" s="12" t="str">
        <f t="shared" ca="1" si="7"/>
        <v>Product10</v>
      </c>
      <c r="AA11" s="14">
        <f t="shared" ca="1" si="8"/>
        <v>16428</v>
      </c>
      <c r="AB11" s="12"/>
      <c r="AC11" s="12"/>
    </row>
    <row r="12" spans="1:44" x14ac:dyDescent="0.25">
      <c r="A12" s="16">
        <v>11</v>
      </c>
      <c r="B12" s="14">
        <v>11915.58</v>
      </c>
      <c r="G12" s="16">
        <v>11</v>
      </c>
      <c r="H12" s="12">
        <v>36124.07</v>
      </c>
      <c r="I12" s="12">
        <v>29306</v>
      </c>
      <c r="K12" s="16">
        <v>11</v>
      </c>
      <c r="L12" s="14">
        <f t="shared" si="0"/>
        <v>36124.07</v>
      </c>
      <c r="M12" s="14">
        <f t="shared" si="1"/>
        <v>6818.07</v>
      </c>
      <c r="N12" s="17">
        <f t="shared" si="2"/>
        <v>0.2326509929707227</v>
      </c>
      <c r="P12" s="16" t="s">
        <v>30</v>
      </c>
      <c r="Q12" s="12">
        <v>6001.5999999999995</v>
      </c>
      <c r="R12" s="12">
        <v>124</v>
      </c>
      <c r="S12" s="12"/>
      <c r="T12" s="12">
        <f t="shared" ca="1" si="3"/>
        <v>24</v>
      </c>
      <c r="U12" s="12" t="str">
        <f t="shared" ca="1" si="4"/>
        <v>Product11</v>
      </c>
      <c r="V12" s="14">
        <f t="shared" ca="1" si="5"/>
        <v>6001.5999999999995</v>
      </c>
      <c r="W12" s="12">
        <f t="shared" ca="1" si="6"/>
        <v>124</v>
      </c>
      <c r="X12" s="12"/>
      <c r="Y12" s="12"/>
      <c r="Z12" s="12"/>
      <c r="AA12" s="12"/>
      <c r="AB12" s="12"/>
      <c r="AC12" s="12"/>
    </row>
    <row r="13" spans="1:44" x14ac:dyDescent="0.25">
      <c r="A13" s="16">
        <v>12</v>
      </c>
      <c r="B13" s="14">
        <v>14837.359999999999</v>
      </c>
      <c r="G13" s="16">
        <v>12</v>
      </c>
      <c r="H13" s="12">
        <v>37243.179999999993</v>
      </c>
      <c r="I13" s="12">
        <v>31266</v>
      </c>
      <c r="K13" s="16">
        <v>12</v>
      </c>
      <c r="L13" s="14">
        <f t="shared" si="0"/>
        <v>37243.179999999993</v>
      </c>
      <c r="M13" s="14">
        <f t="shared" si="1"/>
        <v>5977.179999999993</v>
      </c>
      <c r="N13" s="17">
        <f t="shared" si="2"/>
        <v>0.19117187999744109</v>
      </c>
      <c r="P13" s="16" t="s">
        <v>32</v>
      </c>
      <c r="Q13" s="12">
        <v>11582.910000000003</v>
      </c>
      <c r="R13" s="12">
        <v>123</v>
      </c>
      <c r="S13" s="12"/>
      <c r="T13" s="12">
        <f t="shared" ca="1" si="3"/>
        <v>10</v>
      </c>
      <c r="U13" s="12" t="str">
        <f t="shared" ca="1" si="4"/>
        <v>Product12</v>
      </c>
      <c r="V13" s="14">
        <f t="shared" ca="1" si="5"/>
        <v>11582.910000000003</v>
      </c>
      <c r="W13" s="12">
        <f t="shared" ca="1" si="6"/>
        <v>123</v>
      </c>
      <c r="X13" s="12"/>
      <c r="Y13" s="12"/>
      <c r="Z13" s="12"/>
      <c r="AA13" s="12"/>
      <c r="AB13" s="12"/>
      <c r="AC13" s="12"/>
    </row>
    <row r="14" spans="1:44" x14ac:dyDescent="0.25">
      <c r="A14" s="16">
        <v>13</v>
      </c>
      <c r="B14" s="14">
        <v>8084.26</v>
      </c>
      <c r="P14" s="16" t="s">
        <v>34</v>
      </c>
      <c r="Q14" s="12">
        <v>8423.52</v>
      </c>
      <c r="R14" s="12">
        <v>69</v>
      </c>
      <c r="S14" s="12"/>
      <c r="T14" s="12">
        <f t="shared" ca="1" si="3"/>
        <v>16</v>
      </c>
      <c r="U14" s="12" t="str">
        <f t="shared" ca="1" si="4"/>
        <v>Product13</v>
      </c>
      <c r="V14" s="14">
        <f t="shared" ca="1" si="5"/>
        <v>8423.52</v>
      </c>
      <c r="W14" s="12">
        <f t="shared" ca="1" si="6"/>
        <v>69</v>
      </c>
      <c r="X14" s="12"/>
      <c r="Y14" s="12"/>
      <c r="Z14" s="12"/>
      <c r="AA14" s="12"/>
      <c r="AB14" s="12"/>
      <c r="AC14" s="12"/>
    </row>
    <row r="15" spans="1:44" x14ac:dyDescent="0.25">
      <c r="A15" s="16">
        <v>14</v>
      </c>
      <c r="B15" s="14">
        <v>9461.1400000000012</v>
      </c>
      <c r="L15" t="b">
        <v>1</v>
      </c>
      <c r="M15" t="b">
        <v>1</v>
      </c>
      <c r="N15" t="b">
        <v>1</v>
      </c>
      <c r="P15" s="16" t="s">
        <v>36</v>
      </c>
      <c r="Q15" s="12">
        <v>12764.640000000001</v>
      </c>
      <c r="R15" s="12">
        <v>87</v>
      </c>
      <c r="S15" s="12"/>
      <c r="T15" s="12">
        <f t="shared" ca="1" si="3"/>
        <v>9</v>
      </c>
      <c r="U15" s="12" t="str">
        <f t="shared" ca="1" si="4"/>
        <v>Product14</v>
      </c>
      <c r="V15" s="14">
        <f t="shared" ca="1" si="5"/>
        <v>12764.640000000001</v>
      </c>
      <c r="W15" s="12">
        <f t="shared" ca="1" si="6"/>
        <v>87</v>
      </c>
      <c r="X15" s="12"/>
      <c r="Y15" s="12"/>
      <c r="Z15" s="12"/>
      <c r="AA15" s="12"/>
      <c r="AB15" s="12"/>
      <c r="AC15" s="12"/>
    </row>
    <row r="16" spans="1:44" x14ac:dyDescent="0.25">
      <c r="A16" s="16">
        <v>15</v>
      </c>
      <c r="B16" s="14">
        <v>12189.7</v>
      </c>
      <c r="P16" s="16" t="s">
        <v>38</v>
      </c>
      <c r="Q16" s="12">
        <v>1839.2399999999998</v>
      </c>
      <c r="R16" s="12">
        <v>117</v>
      </c>
      <c r="S16" s="12"/>
      <c r="T16" s="12">
        <f t="shared" ca="1" si="3"/>
        <v>28</v>
      </c>
      <c r="U16" s="12" t="str">
        <f t="shared" ca="1" si="4"/>
        <v>Product15</v>
      </c>
      <c r="V16" s="14">
        <f t="shared" ca="1" si="5"/>
        <v>1839.2399999999998</v>
      </c>
      <c r="W16" s="12">
        <f t="shared" ca="1" si="6"/>
        <v>117</v>
      </c>
      <c r="X16" s="12"/>
      <c r="Y16" s="12"/>
      <c r="Z16" s="12"/>
      <c r="AA16" s="12"/>
      <c r="AB16" s="12"/>
      <c r="AC16" s="12"/>
    </row>
    <row r="17" spans="1:29" x14ac:dyDescent="0.25">
      <c r="A17" s="16">
        <v>16</v>
      </c>
      <c r="B17" s="14">
        <v>12762.63</v>
      </c>
      <c r="P17" s="16" t="s">
        <v>40</v>
      </c>
      <c r="Q17" s="12">
        <v>1996.8</v>
      </c>
      <c r="R17" s="12">
        <v>120</v>
      </c>
      <c r="S17" s="12"/>
      <c r="T17" s="12">
        <f t="shared" ca="1" si="3"/>
        <v>27</v>
      </c>
      <c r="U17" s="12" t="str">
        <f t="shared" ca="1" si="4"/>
        <v>Product16</v>
      </c>
      <c r="V17" s="14">
        <f t="shared" ca="1" si="5"/>
        <v>1996.8</v>
      </c>
      <c r="W17" s="12">
        <f t="shared" ca="1" si="6"/>
        <v>120</v>
      </c>
      <c r="X17" s="12"/>
      <c r="Y17" s="12"/>
      <c r="Z17" s="12"/>
      <c r="AA17" s="12"/>
      <c r="AB17" s="12"/>
      <c r="AC17" s="12"/>
    </row>
    <row r="18" spans="1:29" x14ac:dyDescent="0.25">
      <c r="A18" s="16">
        <v>17</v>
      </c>
      <c r="B18" s="14">
        <v>3659.24</v>
      </c>
      <c r="P18" s="16" t="s">
        <v>42</v>
      </c>
      <c r="Q18" s="12">
        <v>9877.1400000000012</v>
      </c>
      <c r="R18" s="12">
        <v>63</v>
      </c>
      <c r="S18" s="12"/>
      <c r="T18" s="12">
        <f t="shared" ca="1" si="3"/>
        <v>12</v>
      </c>
      <c r="U18" s="12" t="str">
        <f t="shared" ca="1" si="4"/>
        <v>Product17</v>
      </c>
      <c r="V18" s="14">
        <f t="shared" ca="1" si="5"/>
        <v>9877.1400000000012</v>
      </c>
      <c r="W18" s="12">
        <f t="shared" ca="1" si="6"/>
        <v>63</v>
      </c>
      <c r="X18" s="12"/>
      <c r="Y18" s="12"/>
      <c r="Z18" s="12"/>
      <c r="AA18" s="12"/>
      <c r="AB18" s="12"/>
      <c r="AC18" s="12"/>
    </row>
    <row r="19" spans="1:29" x14ac:dyDescent="0.25">
      <c r="A19" s="16">
        <v>18</v>
      </c>
      <c r="B19" s="14">
        <v>18582.390000000003</v>
      </c>
      <c r="P19" s="16" t="s">
        <v>44</v>
      </c>
      <c r="Q19" s="12">
        <v>4035.2200000000003</v>
      </c>
      <c r="R19" s="12">
        <v>82</v>
      </c>
      <c r="S19" s="12"/>
      <c r="T19" s="12">
        <f t="shared" ca="1" si="3"/>
        <v>23</v>
      </c>
      <c r="U19" s="12" t="str">
        <f t="shared" ca="1" si="4"/>
        <v>Product18</v>
      </c>
      <c r="V19" s="14">
        <f t="shared" ca="1" si="5"/>
        <v>4035.2200000000003</v>
      </c>
      <c r="W19" s="12">
        <f t="shared" ca="1" si="6"/>
        <v>82</v>
      </c>
      <c r="X19" s="12"/>
      <c r="Y19" s="12"/>
      <c r="Z19" s="12"/>
      <c r="AA19" s="12"/>
      <c r="AB19" s="12"/>
      <c r="AC19" s="12"/>
    </row>
    <row r="20" spans="1:29" x14ac:dyDescent="0.25">
      <c r="A20" s="16">
        <v>19</v>
      </c>
      <c r="B20" s="14">
        <v>10204.229999999998</v>
      </c>
      <c r="P20" s="16" t="s">
        <v>46</v>
      </c>
      <c r="Q20" s="12">
        <v>20160</v>
      </c>
      <c r="R20" s="12">
        <v>96</v>
      </c>
      <c r="S20" s="12"/>
      <c r="T20" s="12">
        <f t="shared" ca="1" si="3"/>
        <v>4</v>
      </c>
      <c r="U20" s="12" t="str">
        <f t="shared" ca="1" si="4"/>
        <v>Product19</v>
      </c>
      <c r="V20" s="14">
        <f t="shared" ca="1" si="5"/>
        <v>20160</v>
      </c>
      <c r="W20" s="12">
        <f t="shared" ca="1" si="6"/>
        <v>96</v>
      </c>
      <c r="X20" s="12"/>
      <c r="Y20" s="12"/>
      <c r="Z20" s="12"/>
      <c r="AA20" s="12"/>
      <c r="AB20" s="12"/>
      <c r="AC20" s="12"/>
    </row>
    <row r="21" spans="1:29" x14ac:dyDescent="0.25">
      <c r="A21" s="16">
        <v>20</v>
      </c>
      <c r="B21" s="14">
        <v>20482.78</v>
      </c>
      <c r="P21" s="16" t="s">
        <v>48</v>
      </c>
      <c r="Q21" s="12">
        <v>8006.25</v>
      </c>
      <c r="R21" s="12">
        <v>105</v>
      </c>
      <c r="S21" s="12"/>
      <c r="T21" s="12">
        <f t="shared" ca="1" si="3"/>
        <v>13</v>
      </c>
      <c r="U21" s="12" t="str">
        <f t="shared" ca="1" si="4"/>
        <v>Product20</v>
      </c>
      <c r="V21" s="14">
        <f t="shared" ca="1" si="5"/>
        <v>8006.25</v>
      </c>
      <c r="W21" s="12">
        <f t="shared" ca="1" si="6"/>
        <v>105</v>
      </c>
      <c r="X21" s="12"/>
      <c r="Y21" s="12"/>
      <c r="Z21" s="12"/>
      <c r="AA21" s="12"/>
      <c r="AB21" s="12"/>
      <c r="AC21" s="12"/>
    </row>
    <row r="22" spans="1:29" x14ac:dyDescent="0.25">
      <c r="A22" s="16">
        <v>21</v>
      </c>
      <c r="B22" s="14">
        <v>10665.4</v>
      </c>
      <c r="P22" s="16" t="s">
        <v>51</v>
      </c>
      <c r="Q22" s="12">
        <v>10727.64</v>
      </c>
      <c r="R22" s="12">
        <v>66</v>
      </c>
      <c r="S22" s="12"/>
      <c r="T22" s="12">
        <f t="shared" ca="1" si="3"/>
        <v>8</v>
      </c>
      <c r="U22" s="12" t="str">
        <f t="shared" ca="1" si="4"/>
        <v>Product21</v>
      </c>
      <c r="V22" s="14">
        <f t="shared" ca="1" si="5"/>
        <v>10727.64</v>
      </c>
      <c r="W22" s="12">
        <f t="shared" ca="1" si="6"/>
        <v>66</v>
      </c>
      <c r="X22" s="12"/>
      <c r="Y22" s="12"/>
      <c r="Z22" s="12"/>
      <c r="AA22" s="12"/>
      <c r="AB22" s="12"/>
      <c r="AC22" s="12"/>
    </row>
    <row r="23" spans="1:29" x14ac:dyDescent="0.25">
      <c r="A23" s="16">
        <v>22</v>
      </c>
      <c r="B23" s="14">
        <v>11315.839999999997</v>
      </c>
      <c r="P23" s="16" t="s">
        <v>53</v>
      </c>
      <c r="Q23" s="12">
        <v>9909.9</v>
      </c>
      <c r="R23" s="12">
        <v>70</v>
      </c>
      <c r="S23" s="12"/>
      <c r="T23" s="12">
        <f t="shared" ca="1" si="3"/>
        <v>9</v>
      </c>
      <c r="U23" s="12" t="str">
        <f t="shared" ca="1" si="4"/>
        <v>Product22</v>
      </c>
      <c r="V23" s="14">
        <f t="shared" ca="1" si="5"/>
        <v>9909.9</v>
      </c>
      <c r="W23" s="12">
        <f t="shared" ca="1" si="6"/>
        <v>70</v>
      </c>
      <c r="X23" s="12"/>
      <c r="Y23" s="12"/>
      <c r="Z23" s="12"/>
      <c r="AA23" s="12"/>
      <c r="AB23" s="12"/>
      <c r="AC23" s="12"/>
    </row>
    <row r="24" spans="1:29" x14ac:dyDescent="0.25">
      <c r="A24" s="16">
        <v>23</v>
      </c>
      <c r="B24" s="14">
        <v>18818.189999999999</v>
      </c>
      <c r="P24" s="16" t="s">
        <v>55</v>
      </c>
      <c r="Q24" s="12">
        <v>12853.560000000001</v>
      </c>
      <c r="R24" s="12">
        <v>86</v>
      </c>
      <c r="S24" s="12"/>
      <c r="T24" s="12">
        <f t="shared" ca="1" si="3"/>
        <v>7</v>
      </c>
      <c r="U24" s="12" t="str">
        <f t="shared" ca="1" si="4"/>
        <v>Product23</v>
      </c>
      <c r="V24" s="14">
        <f t="shared" ca="1" si="5"/>
        <v>12853.560000000001</v>
      </c>
      <c r="W24" s="12">
        <f t="shared" ca="1" si="6"/>
        <v>86</v>
      </c>
      <c r="X24" s="12"/>
      <c r="Y24" s="12"/>
      <c r="Z24" s="12"/>
      <c r="AA24" s="12"/>
      <c r="AB24" s="12"/>
      <c r="AC24" s="12"/>
    </row>
    <row r="25" spans="1:29" x14ac:dyDescent="0.25">
      <c r="A25" s="16">
        <v>24</v>
      </c>
      <c r="B25" s="14">
        <v>11488.4</v>
      </c>
      <c r="P25" s="16" t="s">
        <v>57</v>
      </c>
      <c r="Q25" s="12">
        <v>10202.400000000001</v>
      </c>
      <c r="R25" s="12">
        <v>65</v>
      </c>
      <c r="S25" s="12"/>
      <c r="T25" s="12">
        <f t="shared" ca="1" si="3"/>
        <v>7</v>
      </c>
      <c r="U25" s="12" t="str">
        <f t="shared" ca="1" si="4"/>
        <v>Product24</v>
      </c>
      <c r="V25" s="14">
        <f t="shared" ca="1" si="5"/>
        <v>10202.400000000001</v>
      </c>
      <c r="W25" s="12">
        <f t="shared" ca="1" si="6"/>
        <v>65</v>
      </c>
      <c r="X25" s="12"/>
      <c r="Y25" s="12"/>
      <c r="Z25" s="12"/>
      <c r="AA25" s="12"/>
      <c r="AB25" s="12"/>
      <c r="AC25" s="12"/>
    </row>
    <row r="26" spans="1:29" x14ac:dyDescent="0.25">
      <c r="A26" s="16">
        <v>25</v>
      </c>
      <c r="B26" s="14">
        <v>18688.430000000004</v>
      </c>
      <c r="P26" s="16" t="s">
        <v>59</v>
      </c>
      <c r="Q26" s="12">
        <v>599.7600000000001</v>
      </c>
      <c r="R26" s="12">
        <v>72</v>
      </c>
      <c r="S26" s="12"/>
      <c r="T26" s="12">
        <f t="shared" ca="1" si="3"/>
        <v>20</v>
      </c>
      <c r="U26" s="12" t="str">
        <f t="shared" ca="1" si="4"/>
        <v>Product25</v>
      </c>
      <c r="V26" s="14">
        <f t="shared" ca="1" si="5"/>
        <v>599.7600000000001</v>
      </c>
      <c r="W26" s="12">
        <f t="shared" ca="1" si="6"/>
        <v>72</v>
      </c>
      <c r="X26" s="12"/>
      <c r="Y26" s="12"/>
      <c r="Z26" s="12"/>
      <c r="AA26" s="12"/>
      <c r="AB26" s="12"/>
      <c r="AC26" s="12"/>
    </row>
    <row r="27" spans="1:29" x14ac:dyDescent="0.25">
      <c r="A27" s="16">
        <v>26</v>
      </c>
      <c r="B27" s="14">
        <v>13710.079999999998</v>
      </c>
      <c r="P27" s="16" t="s">
        <v>61</v>
      </c>
      <c r="Q27" s="12">
        <v>2761.9200000000005</v>
      </c>
      <c r="R27" s="12">
        <v>112</v>
      </c>
      <c r="S27" s="12"/>
      <c r="T27" s="12">
        <f t="shared" ca="1" si="3"/>
        <v>18</v>
      </c>
      <c r="U27" s="12" t="str">
        <f t="shared" ca="1" si="4"/>
        <v>Product26</v>
      </c>
      <c r="V27" s="14">
        <f t="shared" ca="1" si="5"/>
        <v>2761.9200000000005</v>
      </c>
      <c r="W27" s="12">
        <f t="shared" ca="1" si="6"/>
        <v>112</v>
      </c>
      <c r="X27" s="12"/>
      <c r="Y27" s="12"/>
      <c r="Z27" s="12"/>
      <c r="AA27" s="12"/>
      <c r="AB27" s="12"/>
      <c r="AC27" s="12"/>
    </row>
    <row r="28" spans="1:29" x14ac:dyDescent="0.25">
      <c r="A28" s="16">
        <v>27</v>
      </c>
      <c r="B28" s="14">
        <v>11440.67</v>
      </c>
      <c r="P28" s="16" t="s">
        <v>64</v>
      </c>
      <c r="Q28" s="12">
        <v>6226.0800000000008</v>
      </c>
      <c r="R28" s="12">
        <v>109</v>
      </c>
      <c r="S28" s="12"/>
      <c r="T28" s="12">
        <f t="shared" ca="1" si="3"/>
        <v>12</v>
      </c>
      <c r="U28" s="12" t="str">
        <f t="shared" ca="1" si="4"/>
        <v>Product27</v>
      </c>
      <c r="V28" s="14">
        <f t="shared" ca="1" si="5"/>
        <v>6226.0800000000008</v>
      </c>
      <c r="W28" s="12">
        <f t="shared" ca="1" si="6"/>
        <v>109</v>
      </c>
      <c r="X28" s="12"/>
      <c r="Y28" s="12"/>
      <c r="Z28" s="12"/>
      <c r="AA28" s="12"/>
      <c r="AB28" s="12"/>
      <c r="AC28" s="12"/>
    </row>
    <row r="29" spans="1:29" x14ac:dyDescent="0.25">
      <c r="A29" s="16">
        <v>28</v>
      </c>
      <c r="B29" s="14">
        <v>13306.16</v>
      </c>
      <c r="P29" s="16" t="s">
        <v>66</v>
      </c>
      <c r="Q29" s="12">
        <v>4682.72</v>
      </c>
      <c r="R29" s="12">
        <v>112</v>
      </c>
      <c r="S29" s="12"/>
      <c r="T29" s="12">
        <f t="shared" ca="1" si="3"/>
        <v>15</v>
      </c>
      <c r="U29" s="12" t="str">
        <f t="shared" ca="1" si="4"/>
        <v>Product28</v>
      </c>
      <c r="V29" s="14">
        <f t="shared" ca="1" si="5"/>
        <v>4682.72</v>
      </c>
      <c r="W29" s="12">
        <f t="shared" ca="1" si="6"/>
        <v>112</v>
      </c>
      <c r="X29" s="12"/>
      <c r="Y29" s="12"/>
      <c r="Z29" s="12"/>
      <c r="AA29" s="12"/>
      <c r="AB29" s="12"/>
      <c r="AC29" s="12"/>
    </row>
    <row r="30" spans="1:29" x14ac:dyDescent="0.25">
      <c r="A30" s="16">
        <v>29</v>
      </c>
      <c r="B30" s="14">
        <v>8794.48</v>
      </c>
      <c r="P30" s="16" t="s">
        <v>68</v>
      </c>
      <c r="Q30" s="12">
        <v>5523.44</v>
      </c>
      <c r="R30" s="12">
        <v>104</v>
      </c>
      <c r="S30" s="12"/>
      <c r="T30" s="12">
        <f t="shared" ca="1" si="3"/>
        <v>13</v>
      </c>
      <c r="U30" s="12" t="str">
        <f t="shared" ca="1" si="4"/>
        <v>Product29</v>
      </c>
      <c r="V30" s="14">
        <f t="shared" ca="1" si="5"/>
        <v>5523.44</v>
      </c>
      <c r="W30" s="12">
        <f t="shared" ca="1" si="6"/>
        <v>104</v>
      </c>
      <c r="X30" s="12"/>
      <c r="Y30" s="12"/>
      <c r="Z30" s="12"/>
      <c r="AA30" s="12"/>
      <c r="AB30" s="12"/>
      <c r="AC30" s="12"/>
    </row>
    <row r="31" spans="1:29" x14ac:dyDescent="0.25">
      <c r="A31" s="16">
        <v>30</v>
      </c>
      <c r="B31" s="14">
        <v>16666.269999999997</v>
      </c>
      <c r="P31" s="16" t="s">
        <v>70</v>
      </c>
      <c r="Q31" s="12">
        <v>22945.919999999998</v>
      </c>
      <c r="R31" s="12">
        <v>114</v>
      </c>
      <c r="S31" s="12"/>
      <c r="T31" s="12">
        <f t="shared" ca="1" si="3"/>
        <v>2</v>
      </c>
      <c r="U31" s="12" t="str">
        <f t="shared" ca="1" si="4"/>
        <v>Product30</v>
      </c>
      <c r="V31" s="14">
        <f t="shared" ca="1" si="5"/>
        <v>22945.919999999998</v>
      </c>
      <c r="W31" s="12">
        <f t="shared" ca="1" si="6"/>
        <v>114</v>
      </c>
      <c r="X31" s="12"/>
      <c r="Y31" s="12"/>
      <c r="Z31" s="12"/>
      <c r="AA31" s="12"/>
      <c r="AB31" s="12"/>
      <c r="AC31" s="12"/>
    </row>
    <row r="32" spans="1:29" x14ac:dyDescent="0.25">
      <c r="A32" s="16">
        <v>31</v>
      </c>
      <c r="B32" s="14">
        <v>7065.2999999999993</v>
      </c>
      <c r="P32" s="16" t="s">
        <v>72</v>
      </c>
      <c r="Q32" s="12">
        <v>6249.5999999999995</v>
      </c>
      <c r="R32" s="12">
        <v>60</v>
      </c>
      <c r="S32" s="12"/>
      <c r="T32" s="12">
        <f t="shared" ca="1" si="3"/>
        <v>10</v>
      </c>
      <c r="U32" s="12" t="str">
        <f t="shared" ca="1" si="4"/>
        <v>Product31</v>
      </c>
      <c r="V32" s="14">
        <f t="shared" ca="1" si="5"/>
        <v>6249.5999999999995</v>
      </c>
      <c r="W32" s="12">
        <f t="shared" ca="1" si="6"/>
        <v>60</v>
      </c>
      <c r="X32" s="12"/>
      <c r="Y32" s="12"/>
      <c r="Z32" s="12"/>
      <c r="AA32" s="12"/>
      <c r="AB32" s="12"/>
      <c r="AC32" s="12"/>
    </row>
    <row r="33" spans="16:29" x14ac:dyDescent="0.25">
      <c r="P33" s="16" t="s">
        <v>74</v>
      </c>
      <c r="Q33" s="12">
        <v>16329.72</v>
      </c>
      <c r="R33" s="12">
        <v>139</v>
      </c>
      <c r="S33" s="12"/>
      <c r="T33" s="12">
        <f t="shared" ca="1" si="3"/>
        <v>4</v>
      </c>
      <c r="U33" s="12" t="str">
        <f t="shared" ca="1" si="4"/>
        <v>Product32</v>
      </c>
      <c r="V33" s="14">
        <f t="shared" ca="1" si="5"/>
        <v>16329.72</v>
      </c>
      <c r="W33" s="12">
        <f t="shared" ca="1" si="6"/>
        <v>139</v>
      </c>
      <c r="X33" s="12"/>
      <c r="Y33" s="12"/>
      <c r="Z33" s="12"/>
      <c r="AA33" s="12"/>
      <c r="AB33" s="12"/>
      <c r="AC33" s="12"/>
    </row>
    <row r="34" spans="16:29" x14ac:dyDescent="0.25">
      <c r="P34" s="16" t="s">
        <v>76</v>
      </c>
      <c r="Q34" s="12">
        <v>13645.800000000001</v>
      </c>
      <c r="R34" s="12">
        <v>114</v>
      </c>
      <c r="S34" s="12"/>
      <c r="T34" s="12">
        <f t="shared" ca="1" si="3"/>
        <v>4</v>
      </c>
      <c r="U34" s="12" t="str">
        <f t="shared" ca="1" si="4"/>
        <v>Product33</v>
      </c>
      <c r="V34" s="14">
        <f t="shared" ca="1" si="5"/>
        <v>13645.800000000001</v>
      </c>
      <c r="W34" s="12">
        <f t="shared" ca="1" si="6"/>
        <v>114</v>
      </c>
      <c r="X34" s="12"/>
      <c r="Y34" s="12"/>
      <c r="Z34" s="12"/>
      <c r="AA34" s="12"/>
      <c r="AB34" s="12"/>
      <c r="AC34" s="12"/>
    </row>
    <row r="35" spans="16:29" x14ac:dyDescent="0.25">
      <c r="P35" s="16" t="s">
        <v>78</v>
      </c>
      <c r="Q35" s="12">
        <v>8978.2000000000007</v>
      </c>
      <c r="R35" s="12">
        <v>154</v>
      </c>
      <c r="S35" s="12"/>
      <c r="T35" s="12">
        <f t="shared" ca="1" si="3"/>
        <v>4</v>
      </c>
      <c r="U35" s="12" t="str">
        <f t="shared" ca="1" si="4"/>
        <v>Product34</v>
      </c>
      <c r="V35" s="14">
        <f t="shared" ca="1" si="5"/>
        <v>8978.2000000000007</v>
      </c>
      <c r="W35" s="12">
        <f t="shared" ca="1" si="6"/>
        <v>154</v>
      </c>
      <c r="X35" s="12"/>
      <c r="Y35" s="12"/>
      <c r="Z35" s="12"/>
      <c r="AA35" s="12"/>
      <c r="AB35" s="12"/>
      <c r="AC35" s="12"/>
    </row>
    <row r="36" spans="16:29" x14ac:dyDescent="0.25">
      <c r="P36" s="16" t="s">
        <v>80</v>
      </c>
      <c r="Q36" s="12">
        <v>703.5</v>
      </c>
      <c r="R36" s="12">
        <v>105</v>
      </c>
      <c r="S36" s="12"/>
      <c r="T36" s="12">
        <f t="shared" ca="1" si="3"/>
        <v>10</v>
      </c>
      <c r="U36" s="12" t="str">
        <f t="shared" ca="1" si="4"/>
        <v>Product35</v>
      </c>
      <c r="V36" s="14">
        <f t="shared" ca="1" si="5"/>
        <v>703.5</v>
      </c>
      <c r="W36" s="12">
        <f t="shared" ca="1" si="6"/>
        <v>105</v>
      </c>
      <c r="X36" s="12"/>
      <c r="Y36" s="12"/>
      <c r="Z36" s="12"/>
      <c r="AA36" s="12"/>
      <c r="AB36" s="12"/>
      <c r="AC36" s="12"/>
    </row>
    <row r="37" spans="16:29" x14ac:dyDescent="0.25">
      <c r="P37" s="16" t="s">
        <v>82</v>
      </c>
      <c r="Q37" s="12">
        <v>7222.5</v>
      </c>
      <c r="R37" s="12">
        <v>75</v>
      </c>
      <c r="S37" s="12"/>
      <c r="T37" s="12">
        <f t="shared" ca="1" si="3"/>
        <v>6</v>
      </c>
      <c r="U37" s="12" t="str">
        <f t="shared" ca="1" si="4"/>
        <v>Product36</v>
      </c>
      <c r="V37" s="14">
        <f t="shared" ca="1" si="5"/>
        <v>7222.5</v>
      </c>
      <c r="W37" s="12">
        <f t="shared" ca="1" si="6"/>
        <v>75</v>
      </c>
      <c r="X37" s="12"/>
      <c r="Y37" s="12"/>
      <c r="Z37" s="12"/>
      <c r="AA37" s="12"/>
      <c r="AB37" s="12"/>
      <c r="AC37" s="12"/>
    </row>
    <row r="38" spans="16:29" x14ac:dyDescent="0.25">
      <c r="P38" s="16" t="s">
        <v>84</v>
      </c>
      <c r="Q38" s="12">
        <v>5145.6000000000004</v>
      </c>
      <c r="R38" s="12">
        <v>60</v>
      </c>
      <c r="S38" s="12"/>
      <c r="T38" s="12">
        <f t="shared" ca="1" si="3"/>
        <v>7</v>
      </c>
      <c r="U38" s="12" t="str">
        <f t="shared" ca="1" si="4"/>
        <v>Product37</v>
      </c>
      <c r="V38" s="14">
        <f t="shared" ca="1" si="5"/>
        <v>5145.6000000000004</v>
      </c>
      <c r="W38" s="12">
        <f t="shared" ca="1" si="6"/>
        <v>60</v>
      </c>
      <c r="X38" s="12"/>
      <c r="Y38" s="12"/>
      <c r="Z38" s="12"/>
      <c r="AA38" s="12"/>
      <c r="AB38" s="12"/>
      <c r="AC38" s="12"/>
    </row>
    <row r="39" spans="16:29" x14ac:dyDescent="0.25">
      <c r="P39" s="16" t="s">
        <v>87</v>
      </c>
      <c r="Q39" s="12">
        <v>8871.1200000000008</v>
      </c>
      <c r="R39" s="12">
        <v>111</v>
      </c>
      <c r="S39" s="12"/>
      <c r="T39" s="12">
        <f t="shared" ca="1" si="3"/>
        <v>4</v>
      </c>
      <c r="U39" s="12" t="str">
        <f t="shared" ca="1" si="4"/>
        <v>Product38</v>
      </c>
      <c r="V39" s="14">
        <f t="shared" ca="1" si="5"/>
        <v>8871.1200000000008</v>
      </c>
      <c r="W39" s="12">
        <f t="shared" ca="1" si="6"/>
        <v>111</v>
      </c>
      <c r="X39" s="12"/>
      <c r="Y39" s="12"/>
      <c r="Z39" s="12"/>
      <c r="AA39" s="12"/>
      <c r="AB39" s="12"/>
      <c r="AC39" s="12"/>
    </row>
    <row r="40" spans="16:29" x14ac:dyDescent="0.25">
      <c r="P40" s="16" t="s">
        <v>89</v>
      </c>
      <c r="Q40" s="12">
        <v>3957.15</v>
      </c>
      <c r="R40" s="12">
        <v>93</v>
      </c>
      <c r="S40" s="12"/>
      <c r="T40" s="12">
        <f t="shared" ca="1" si="3"/>
        <v>6</v>
      </c>
      <c r="U40" s="12" t="str">
        <f t="shared" ca="1" si="4"/>
        <v>Product39</v>
      </c>
      <c r="V40" s="14">
        <f t="shared" ca="1" si="5"/>
        <v>3957.15</v>
      </c>
      <c r="W40" s="12">
        <f t="shared" ca="1" si="6"/>
        <v>93</v>
      </c>
      <c r="X40" s="12"/>
      <c r="Y40" s="12"/>
      <c r="Z40" s="12"/>
      <c r="AA40" s="12"/>
      <c r="AB40" s="12"/>
      <c r="AC40" s="12"/>
    </row>
    <row r="41" spans="16:29" x14ac:dyDescent="0.25">
      <c r="P41" s="16" t="s">
        <v>91</v>
      </c>
      <c r="Q41" s="12">
        <v>7718.4000000000005</v>
      </c>
      <c r="R41" s="12">
        <v>67</v>
      </c>
      <c r="S41" s="12"/>
      <c r="T41" s="12">
        <f t="shared" ca="1" si="3"/>
        <v>4</v>
      </c>
      <c r="U41" s="12" t="str">
        <f t="shared" ca="1" si="4"/>
        <v>Product40</v>
      </c>
      <c r="V41" s="14">
        <f t="shared" ca="1" si="5"/>
        <v>7718.4000000000005</v>
      </c>
      <c r="W41" s="12">
        <f t="shared" ca="1" si="6"/>
        <v>67</v>
      </c>
      <c r="X41" s="12"/>
      <c r="Y41" s="12"/>
      <c r="Z41" s="12"/>
      <c r="AA41" s="12"/>
      <c r="AB41" s="12"/>
      <c r="AC41" s="12"/>
    </row>
    <row r="42" spans="16:29" x14ac:dyDescent="0.25">
      <c r="P42" s="16" t="s">
        <v>93</v>
      </c>
      <c r="Q42" s="12">
        <v>22952.16</v>
      </c>
      <c r="R42" s="12">
        <v>132</v>
      </c>
      <c r="S42" s="12"/>
      <c r="T42" s="12">
        <f t="shared" ca="1" si="3"/>
        <v>1</v>
      </c>
      <c r="U42" s="12" t="str">
        <f t="shared" ca="1" si="4"/>
        <v>Product41</v>
      </c>
      <c r="V42" s="14">
        <f t="shared" ca="1" si="5"/>
        <v>22952.16</v>
      </c>
      <c r="W42" s="12">
        <f t="shared" ca="1" si="6"/>
        <v>132</v>
      </c>
      <c r="X42" s="12"/>
      <c r="Y42" s="12"/>
      <c r="Z42" s="12"/>
      <c r="AA42" s="12"/>
      <c r="AB42" s="12"/>
      <c r="AC42" s="12"/>
    </row>
    <row r="43" spans="16:29" x14ac:dyDescent="0.25">
      <c r="P43" s="16" t="s">
        <v>95</v>
      </c>
      <c r="Q43" s="12">
        <v>20574</v>
      </c>
      <c r="R43" s="12">
        <v>127</v>
      </c>
      <c r="S43" s="12"/>
      <c r="T43" s="12">
        <f t="shared" ca="1" si="3"/>
        <v>1</v>
      </c>
      <c r="U43" s="12" t="str">
        <f t="shared" ca="1" si="4"/>
        <v>Product42</v>
      </c>
      <c r="V43" s="14">
        <f t="shared" ca="1" si="5"/>
        <v>20574</v>
      </c>
      <c r="W43" s="12">
        <f t="shared" ca="1" si="6"/>
        <v>127</v>
      </c>
      <c r="X43" s="12"/>
      <c r="Y43" s="12"/>
      <c r="Z43" s="12"/>
      <c r="AA43" s="12"/>
      <c r="AB43" s="12"/>
      <c r="AC43" s="12"/>
    </row>
    <row r="44" spans="16:29" x14ac:dyDescent="0.25">
      <c r="P44" s="16" t="s">
        <v>97</v>
      </c>
      <c r="Q44" s="12">
        <v>6064.8399999999992</v>
      </c>
      <c r="R44" s="12">
        <v>73</v>
      </c>
      <c r="S44" s="12"/>
      <c r="T44" s="12">
        <f t="shared" ca="1" si="3"/>
        <v>2</v>
      </c>
      <c r="U44" s="12" t="str">
        <f t="shared" ca="1" si="4"/>
        <v>Product43</v>
      </c>
      <c r="V44" s="14">
        <f t="shared" ca="1" si="5"/>
        <v>6064.8399999999992</v>
      </c>
      <c r="W44" s="12">
        <f t="shared" ca="1" si="6"/>
        <v>73</v>
      </c>
      <c r="X44" s="12"/>
      <c r="Y44" s="12"/>
      <c r="Z44" s="12"/>
      <c r="AA44" s="12"/>
      <c r="AB44" s="12"/>
      <c r="AC44" s="12"/>
    </row>
    <row r="45" spans="16:29" x14ac:dyDescent="0.25">
      <c r="P45" s="16" t="s">
        <v>99</v>
      </c>
      <c r="Q45" s="12">
        <v>16333.92</v>
      </c>
      <c r="R45" s="12">
        <v>199</v>
      </c>
      <c r="S45" s="12"/>
      <c r="T45" s="12">
        <f t="shared" ca="1" si="3"/>
        <v>1</v>
      </c>
      <c r="U45" s="12" t="str">
        <f t="shared" ca="1" si="4"/>
        <v>Product44</v>
      </c>
      <c r="V45" s="14">
        <f t="shared" ca="1" si="5"/>
        <v>16333.92</v>
      </c>
      <c r="W45" s="12">
        <f t="shared" ca="1" si="6"/>
        <v>199</v>
      </c>
      <c r="X45" s="12"/>
      <c r="Y45" s="12"/>
      <c r="Z45" s="12"/>
      <c r="AA45" s="12"/>
      <c r="AB45" s="12"/>
      <c r="AC45" s="12"/>
    </row>
    <row r="46" spans="16:29" x14ac:dyDescent="0.25">
      <c r="T46" s="12"/>
      <c r="U46" s="12"/>
      <c r="W46" s="12"/>
      <c r="X46" s="12"/>
      <c r="Y46" s="12"/>
      <c r="Z46" s="12"/>
      <c r="AA46" s="12"/>
      <c r="AB46" s="12"/>
      <c r="AC46" s="12"/>
    </row>
    <row r="47" spans="16:29" x14ac:dyDescent="0.25">
      <c r="T47" s="12"/>
      <c r="U47" s="12"/>
    </row>
    <row r="48" spans="16:29" x14ac:dyDescent="0.25">
      <c r="T48" s="12"/>
      <c r="U48" s="12"/>
    </row>
    <row r="49" spans="20:21" x14ac:dyDescent="0.25">
      <c r="T49" s="12"/>
      <c r="U49" s="12"/>
    </row>
    <row r="50" spans="20:21" x14ac:dyDescent="0.25">
      <c r="T50" s="12"/>
      <c r="U50" s="12"/>
    </row>
    <row r="51" spans="20:21" x14ac:dyDescent="0.25">
      <c r="T51" s="12"/>
      <c r="U51" s="12"/>
    </row>
    <row r="52" spans="20:21" x14ac:dyDescent="0.25">
      <c r="T52" s="12"/>
      <c r="U52" s="12"/>
    </row>
    <row r="53" spans="20:21" x14ac:dyDescent="0.25">
      <c r="T53" s="12"/>
      <c r="U53" s="12"/>
    </row>
    <row r="54" spans="20:21" x14ac:dyDescent="0.25">
      <c r="T54" s="12"/>
      <c r="U54" s="12"/>
    </row>
    <row r="55" spans="20:21" x14ac:dyDescent="0.25">
      <c r="T55" s="12"/>
      <c r="U55" s="12"/>
    </row>
    <row r="56" spans="20:21" x14ac:dyDescent="0.25">
      <c r="T56" s="12"/>
      <c r="U56" s="12"/>
    </row>
    <row r="57" spans="20:21" x14ac:dyDescent="0.25">
      <c r="T57" s="12"/>
      <c r="U57" s="12"/>
    </row>
    <row r="58" spans="20:21" x14ac:dyDescent="0.25">
      <c r="T58" s="12"/>
      <c r="U58" s="12"/>
    </row>
    <row r="59" spans="20:21" x14ac:dyDescent="0.25">
      <c r="T59" s="12"/>
      <c r="U59" s="12"/>
    </row>
    <row r="60" spans="20:21" x14ac:dyDescent="0.25">
      <c r="T60" s="12"/>
      <c r="U60" s="12"/>
    </row>
    <row r="61" spans="20:21" x14ac:dyDescent="0.25">
      <c r="T61" s="12"/>
      <c r="U61" s="12"/>
    </row>
    <row r="62" spans="20:21" x14ac:dyDescent="0.25">
      <c r="T62" s="12"/>
      <c r="U62" s="12"/>
    </row>
    <row r="63" spans="20:21" x14ac:dyDescent="0.25">
      <c r="T63" s="12"/>
      <c r="U63" s="12"/>
    </row>
    <row r="64" spans="20:21" x14ac:dyDescent="0.25">
      <c r="T64" s="12"/>
      <c r="U64" s="12"/>
    </row>
    <row r="65" spans="20:21" x14ac:dyDescent="0.25">
      <c r="T65" s="12"/>
      <c r="U65" s="12"/>
    </row>
    <row r="66" spans="20:21" x14ac:dyDescent="0.25">
      <c r="T66" s="12"/>
      <c r="U66" s="12"/>
    </row>
    <row r="67" spans="20:21" x14ac:dyDescent="0.25">
      <c r="T67" s="12"/>
      <c r="U67" s="12"/>
    </row>
    <row r="68" spans="20:21" x14ac:dyDescent="0.25">
      <c r="T68" s="12"/>
      <c r="U68" s="12"/>
    </row>
    <row r="69" spans="20:21" x14ac:dyDescent="0.25">
      <c r="T69" s="12"/>
      <c r="U69" s="12"/>
    </row>
    <row r="70" spans="20:21" x14ac:dyDescent="0.25">
      <c r="T70" s="12"/>
      <c r="U70" s="12"/>
    </row>
    <row r="71" spans="20:21" x14ac:dyDescent="0.25">
      <c r="T71" s="12"/>
      <c r="U71" s="12"/>
    </row>
    <row r="72" spans="20:21" x14ac:dyDescent="0.25">
      <c r="T72" s="12"/>
      <c r="U72" s="12"/>
    </row>
    <row r="73" spans="20:21" x14ac:dyDescent="0.25">
      <c r="T73" s="12"/>
      <c r="U73" s="12"/>
    </row>
    <row r="74" spans="20:21" x14ac:dyDescent="0.25">
      <c r="T74" s="12"/>
      <c r="U74" s="12"/>
    </row>
    <row r="75" spans="20:21" x14ac:dyDescent="0.25">
      <c r="T75" s="12"/>
      <c r="U75" s="12"/>
    </row>
    <row r="76" spans="20:21" x14ac:dyDescent="0.25">
      <c r="T76" s="12"/>
      <c r="U76" s="12"/>
    </row>
    <row r="77" spans="20:21" x14ac:dyDescent="0.25">
      <c r="T77" s="12"/>
      <c r="U77" s="12"/>
    </row>
    <row r="78" spans="20:21" x14ac:dyDescent="0.25">
      <c r="T78" s="12"/>
      <c r="U78" s="12"/>
    </row>
    <row r="79" spans="20:21" x14ac:dyDescent="0.25">
      <c r="T79" s="12"/>
      <c r="U79" s="12"/>
    </row>
    <row r="80" spans="20:21" x14ac:dyDescent="0.25">
      <c r="T80" s="12"/>
      <c r="U80" s="12"/>
    </row>
    <row r="81" spans="20:21" x14ac:dyDescent="0.25">
      <c r="T81" s="12"/>
      <c r="U81" s="12"/>
    </row>
    <row r="82" spans="20:21" x14ac:dyDescent="0.25">
      <c r="T82" s="12"/>
      <c r="U82" s="12"/>
    </row>
    <row r="83" spans="20:21" x14ac:dyDescent="0.25">
      <c r="T83" s="12"/>
      <c r="U83" s="12"/>
    </row>
    <row r="84" spans="20:21" x14ac:dyDescent="0.25">
      <c r="T84" s="12"/>
      <c r="U84" s="12"/>
    </row>
    <row r="85" spans="20:21" x14ac:dyDescent="0.25">
      <c r="T85" s="12"/>
      <c r="U85" s="12"/>
    </row>
    <row r="86" spans="20:21" x14ac:dyDescent="0.25">
      <c r="T86" s="12"/>
      <c r="U86" s="12"/>
    </row>
    <row r="87" spans="20:21" x14ac:dyDescent="0.25">
      <c r="T87" s="12"/>
      <c r="U87" s="12"/>
    </row>
    <row r="88" spans="20:21" x14ac:dyDescent="0.25">
      <c r="T88" s="12"/>
      <c r="U88" s="12"/>
    </row>
    <row r="89" spans="20:21" x14ac:dyDescent="0.25">
      <c r="T89" s="12"/>
      <c r="U89" s="12"/>
    </row>
  </sheetData>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4097" r:id="rId11" name="Check Box 1">
              <controlPr defaultSize="0" autoFill="0" autoLine="0" autoPict="0">
                <anchor moveWithCells="1">
                  <from>
                    <xdr:col>8</xdr:col>
                    <xdr:colOff>1543050</xdr:colOff>
                    <xdr:row>14</xdr:row>
                    <xdr:rowOff>66675</xdr:rowOff>
                  </from>
                  <to>
                    <xdr:col>9</xdr:col>
                    <xdr:colOff>657225</xdr:colOff>
                    <xdr:row>15</xdr:row>
                    <xdr:rowOff>95250</xdr:rowOff>
                  </to>
                </anchor>
              </controlPr>
            </control>
          </mc:Choice>
        </mc:AlternateContent>
        <mc:AlternateContent xmlns:mc="http://schemas.openxmlformats.org/markup-compatibility/2006">
          <mc:Choice Requires="x14">
            <control shapeId="4098" r:id="rId12" name="Check Box 2">
              <controlPr defaultSize="0" autoFill="0" autoLine="0" autoPict="0">
                <anchor moveWithCells="1">
                  <from>
                    <xdr:col>9</xdr:col>
                    <xdr:colOff>752475</xdr:colOff>
                    <xdr:row>15</xdr:row>
                    <xdr:rowOff>28575</xdr:rowOff>
                  </from>
                  <to>
                    <xdr:col>10</xdr:col>
                    <xdr:colOff>190500</xdr:colOff>
                    <xdr:row>16</xdr:row>
                    <xdr:rowOff>57150</xdr:rowOff>
                  </to>
                </anchor>
              </controlPr>
            </control>
          </mc:Choice>
        </mc:AlternateContent>
        <mc:AlternateContent xmlns:mc="http://schemas.openxmlformats.org/markup-compatibility/2006">
          <mc:Choice Requires="x14">
            <control shapeId="4099" r:id="rId13" name="Check Box 3">
              <controlPr defaultSize="0" autoFill="0" autoLine="0" autoPict="0">
                <anchor moveWithCells="1">
                  <from>
                    <xdr:col>10</xdr:col>
                    <xdr:colOff>438150</xdr:colOff>
                    <xdr:row>15</xdr:row>
                    <xdr:rowOff>133350</xdr:rowOff>
                  </from>
                  <to>
                    <xdr:col>10</xdr:col>
                    <xdr:colOff>1143000</xdr:colOff>
                    <xdr:row>16</xdr:row>
                    <xdr:rowOff>171450</xdr:rowOff>
                  </to>
                </anchor>
              </controlPr>
            </control>
          </mc:Choice>
        </mc:AlternateContent>
        <mc:AlternateContent xmlns:mc="http://schemas.openxmlformats.org/markup-compatibility/2006">
          <mc:Choice Requires="x14">
            <control shapeId="4101" r:id="rId14" name="Scroll Bar 5">
              <controlPr defaultSize="0" autoPict="0">
                <anchor moveWithCells="1">
                  <from>
                    <xdr:col>23</xdr:col>
                    <xdr:colOff>361950</xdr:colOff>
                    <xdr:row>13</xdr:row>
                    <xdr:rowOff>161925</xdr:rowOff>
                  </from>
                  <to>
                    <xdr:col>23</xdr:col>
                    <xdr:colOff>523875</xdr:colOff>
                    <xdr:row>26</xdr:row>
                    <xdr:rowOff>47625</xdr:rowOff>
                  </to>
                </anchor>
              </controlPr>
            </control>
          </mc:Choice>
        </mc:AlternateContent>
      </controls>
    </mc:Choice>
  </mc:AlternateContent>
  <extLst>
    <ext xmlns:x14="http://schemas.microsoft.com/office/spreadsheetml/2009/9/main" uri="{A8765BA9-456A-4dab-B4F3-ACF838C121DE}">
      <x14:slicerList>
        <x14:slicer r:id="rId1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Input Data</vt:lpstr>
      <vt:lpstr>Master Data</vt:lpstr>
      <vt:lpstr>Analysis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2021-11-03T11:40:02Z</dcterms:created>
  <dcterms:modified xsi:type="dcterms:W3CDTF">2024-03-06T11:40:20Z</dcterms:modified>
</cp:coreProperties>
</file>