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1_Data_Lab_Campaigns\2024.06.AIDAd-iSKYLAB01\"/>
    </mc:Choice>
  </mc:AlternateContent>
  <bookViews>
    <workbookView xWindow="-120" yWindow="-120" windowWidth="29040" windowHeight="15840"/>
  </bookViews>
  <sheets>
    <sheet name="Schedule-SDTP0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32" i="2"/>
  <c r="F30" i="2" l="1"/>
  <c r="F29" i="2"/>
  <c r="J28" i="2" l="1"/>
  <c r="F28" i="2"/>
  <c r="J27" i="2"/>
  <c r="F27" i="2"/>
  <c r="F26" i="2"/>
  <c r="F25" i="2"/>
  <c r="J24" i="2"/>
  <c r="F24" i="2"/>
  <c r="J23" i="2"/>
  <c r="F23" i="2"/>
  <c r="J22" i="2"/>
  <c r="F22" i="2"/>
  <c r="F21" i="2"/>
  <c r="F16" i="2"/>
  <c r="F14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<sst xmlns="http://schemas.openxmlformats.org/spreadsheetml/2006/main" count="319" uniqueCount="140">
  <si>
    <t>Solution Conc. (wt%)</t>
  </si>
  <si>
    <t>0.01/0.001</t>
  </si>
  <si>
    <t>2024-06-11 99:99:99</t>
  </si>
  <si>
    <t>0.01/1.0</t>
  </si>
  <si>
    <t>AS</t>
  </si>
  <si>
    <t>NaCl</t>
  </si>
  <si>
    <t>FA</t>
  </si>
  <si>
    <t>FA+NaCl</t>
  </si>
  <si>
    <t>3000+600</t>
  </si>
  <si>
    <t>2024-06-17  99:99:99</t>
  </si>
  <si>
    <t>3000+2000</t>
  </si>
  <si>
    <t>SDSA01</t>
  </si>
  <si>
    <t>NaN</t>
  </si>
  <si>
    <t>2024-06-18  99:99:99</t>
  </si>
  <si>
    <t>No Droplets</t>
  </si>
  <si>
    <t>Y</t>
  </si>
  <si>
    <t>2024-06-19  99:99:99</t>
  </si>
  <si>
    <t>SDSA01+NaCl</t>
  </si>
  <si>
    <t>NaN/0.10</t>
  </si>
  <si>
    <t>2024-06-07 99:99:99</t>
    <phoneticPr fontId="1" type="noConversion"/>
  </si>
  <si>
    <t>iSKYLAB01</t>
    <phoneticPr fontId="1" type="noConversion"/>
  </si>
  <si>
    <t>AS</t>
    <phoneticPr fontId="1" type="noConversion"/>
  </si>
  <si>
    <t>2024-06-10 99:99:99</t>
    <phoneticPr fontId="1" type="noConversion"/>
  </si>
  <si>
    <t>0.01/0.10</t>
    <phoneticPr fontId="1" type="noConversion"/>
  </si>
  <si>
    <t>3000+600</t>
    <phoneticPr fontId="1" type="noConversion"/>
  </si>
  <si>
    <t>3000+2000</t>
    <phoneticPr fontId="1" type="noConversion"/>
  </si>
  <si>
    <t>S</t>
    <phoneticPr fontId="1" type="noConversion"/>
  </si>
  <si>
    <t>2024-06-13 99:99:99</t>
    <phoneticPr fontId="1" type="noConversion"/>
  </si>
  <si>
    <t>N</t>
    <phoneticPr fontId="1" type="noConversion"/>
  </si>
  <si>
    <t>SDTP02</t>
  </si>
  <si>
    <t>2024-06-20  99:99:99</t>
  </si>
  <si>
    <t>ATD03</t>
  </si>
  <si>
    <t>ATD03+NaCl</t>
  </si>
  <si>
    <t>1000+4000</t>
  </si>
  <si>
    <t>2024-06-21  99:99:99</t>
  </si>
  <si>
    <t>1000+10000</t>
  </si>
  <si>
    <t>No</t>
    <phoneticPr fontId="1" type="noConversion"/>
  </si>
  <si>
    <t>Camp. Name</t>
    <phoneticPr fontId="1" type="noConversion"/>
  </si>
  <si>
    <t>Particle Type</t>
    <phoneticPr fontId="1" type="noConversion"/>
  </si>
  <si>
    <t>Target Size</t>
    <phoneticPr fontId="1" type="noConversion"/>
  </si>
  <si>
    <t>Injection Duration (s)</t>
    <phoneticPr fontId="1" type="noConversion"/>
  </si>
  <si>
    <t>Target Conc. (#/cm3)</t>
    <phoneticPr fontId="1" type="noConversion"/>
  </si>
  <si>
    <t>Conc. After Injection (Before Aerosol Meas.) (#/cm3)</t>
    <phoneticPr fontId="1" type="noConversion"/>
  </si>
  <si>
    <t>Conc. Before Precooling (After Aerosol Meas.) (#/cm3)</t>
    <phoneticPr fontId="1" type="noConversion"/>
  </si>
  <si>
    <t>Target TDew (C)</t>
    <phoneticPr fontId="1" type="noConversion"/>
  </si>
  <si>
    <t>TDew After Refilling (C)</t>
    <phoneticPr fontId="1" type="noConversion"/>
  </si>
  <si>
    <t>Real TDew before Precooling (C)</t>
    <phoneticPr fontId="1" type="noConversion"/>
  </si>
  <si>
    <t>Cooling Rate (K/min)</t>
    <phoneticPr fontId="1" type="noConversion"/>
  </si>
  <si>
    <t>INSEKT</t>
    <phoneticPr fontId="1" type="noConversion"/>
  </si>
  <si>
    <t>Type of Exp. (No, Single, Repeated)</t>
    <phoneticPr fontId="1" type="noConversion"/>
  </si>
  <si>
    <t>Experiment Start</t>
    <phoneticPr fontId="1" type="noConversion"/>
  </si>
  <si>
    <t>Refilling Start</t>
    <phoneticPr fontId="1" type="noConversion"/>
  </si>
  <si>
    <t>Injection Start</t>
    <phoneticPr fontId="1" type="noConversion"/>
  </si>
  <si>
    <t>Precooling Temp. (C)</t>
    <phoneticPr fontId="1" type="noConversion"/>
  </si>
  <si>
    <t>Precooling Start</t>
    <phoneticPr fontId="1" type="noConversion"/>
  </si>
  <si>
    <t>Expansion Start</t>
    <phoneticPr fontId="1" type="noConversion"/>
  </si>
  <si>
    <t>Droplet Formation (99:99:99 if never happened)</t>
    <phoneticPr fontId="1" type="noConversion"/>
  </si>
  <si>
    <t xml:space="preserve"> A/D</t>
    <phoneticPr fontId="1" type="noConversion"/>
  </si>
  <si>
    <t>D/I</t>
    <phoneticPr fontId="1" type="noConversion"/>
  </si>
  <si>
    <t>Freezing Start (Either homo. or hete.)</t>
    <phoneticPr fontId="1" type="noConversion"/>
  </si>
  <si>
    <t>Homo. Freezing Stop (99:99:99 if no homo.)</t>
    <phoneticPr fontId="1" type="noConversion"/>
  </si>
  <si>
    <t>Droplet End (99:99:99 if never happened)</t>
    <phoneticPr fontId="1" type="noConversion"/>
  </si>
  <si>
    <t>Expansion Stop</t>
    <phoneticPr fontId="1" type="noConversion"/>
  </si>
  <si>
    <t>Heating Start</t>
    <phoneticPr fontId="1" type="noConversion"/>
  </si>
  <si>
    <t>Particle Vanish</t>
    <phoneticPr fontId="1" type="noConversion"/>
  </si>
  <si>
    <t>Experiment Stop</t>
    <phoneticPr fontId="1" type="noConversion"/>
  </si>
  <si>
    <t xml:space="preserve"> SecDelay</t>
    <phoneticPr fontId="1" type="noConversion"/>
  </si>
  <si>
    <t>SecSpan</t>
    <phoneticPr fontId="1" type="noConversion"/>
  </si>
  <si>
    <t>SecRM</t>
    <phoneticPr fontId="1" type="noConversion"/>
  </si>
  <si>
    <t>Comments</t>
    <phoneticPr fontId="1" type="noConversion"/>
  </si>
  <si>
    <t>BackGrd</t>
    <phoneticPr fontId="1" type="noConversion"/>
  </si>
  <si>
    <t>NaN</t>
    <phoneticPr fontId="1" type="noConversion"/>
  </si>
  <si>
    <t>Y</t>
    <phoneticPr fontId="1" type="noConversion"/>
  </si>
  <si>
    <t>2024-06-05 99:99:99</t>
    <phoneticPr fontId="1" type="noConversion"/>
  </si>
  <si>
    <t>2024-06-05 99:99:99</t>
    <phoneticPr fontId="1" type="noConversion"/>
  </si>
  <si>
    <t>2024-06-05 99:99:99</t>
    <phoneticPr fontId="1" type="noConversion"/>
  </si>
  <si>
    <t>iSKYLAB01</t>
    <phoneticPr fontId="1" type="noConversion"/>
  </si>
  <si>
    <t>N</t>
    <phoneticPr fontId="1" type="noConversion"/>
  </si>
  <si>
    <t>S</t>
    <phoneticPr fontId="1" type="noConversion"/>
  </si>
  <si>
    <t>2024-06-06 99:99:99</t>
    <phoneticPr fontId="1" type="noConversion"/>
  </si>
  <si>
    <t>2024-06-06 99:99:99</t>
    <phoneticPr fontId="1" type="noConversion"/>
  </si>
  <si>
    <t>2024-06-06 99:99:99</t>
    <phoneticPr fontId="1" type="noConversion"/>
  </si>
  <si>
    <t>iSKYLAB01</t>
    <phoneticPr fontId="1" type="noConversion"/>
  </si>
  <si>
    <t>AS</t>
    <phoneticPr fontId="1" type="noConversion"/>
  </si>
  <si>
    <t>N</t>
    <phoneticPr fontId="1" type="noConversion"/>
  </si>
  <si>
    <t>S</t>
    <phoneticPr fontId="1" type="noConversion"/>
  </si>
  <si>
    <t>2024-06-07 99:99:99</t>
    <phoneticPr fontId="1" type="noConversion"/>
  </si>
  <si>
    <t>2024-06-07 99:99:99</t>
    <phoneticPr fontId="1" type="noConversion"/>
  </si>
  <si>
    <t>N</t>
    <phoneticPr fontId="1" type="noConversion"/>
  </si>
  <si>
    <t>2024-06-10 99:99:99</t>
    <phoneticPr fontId="1" type="noConversion"/>
  </si>
  <si>
    <t>AS+NaCl</t>
    <phoneticPr fontId="1" type="noConversion"/>
  </si>
  <si>
    <t>S</t>
    <phoneticPr fontId="1" type="noConversion"/>
  </si>
  <si>
    <t>AS+NaCl</t>
    <phoneticPr fontId="1" type="noConversion"/>
  </si>
  <si>
    <t>0.01/0.10</t>
    <phoneticPr fontId="1" type="noConversion"/>
  </si>
  <si>
    <t>3000+2000</t>
    <phoneticPr fontId="1" type="noConversion"/>
  </si>
  <si>
    <t>2024-06-10 99:99:99</t>
    <phoneticPr fontId="1" type="noConversion"/>
  </si>
  <si>
    <t>2024-06-10 99:99:99</t>
    <phoneticPr fontId="1" type="noConversion"/>
  </si>
  <si>
    <t>AS+NaCl</t>
    <phoneticPr fontId="1" type="noConversion"/>
  </si>
  <si>
    <t>3000+4000</t>
    <phoneticPr fontId="1" type="noConversion"/>
  </si>
  <si>
    <t>3000+4000</t>
    <phoneticPr fontId="1" type="noConversion"/>
  </si>
  <si>
    <t>S</t>
    <phoneticPr fontId="1" type="noConversion"/>
  </si>
  <si>
    <t>2024-06-12 99:99:99</t>
    <phoneticPr fontId="1" type="noConversion"/>
  </si>
  <si>
    <t>2024-06-12 99:99:99</t>
    <phoneticPr fontId="1" type="noConversion"/>
  </si>
  <si>
    <t>2024-06-12 99:99:99</t>
    <phoneticPr fontId="1" type="noConversion"/>
  </si>
  <si>
    <t>iSKYLAB01</t>
    <phoneticPr fontId="1" type="noConversion"/>
  </si>
  <si>
    <t>2024-06-13 99:99:99</t>
    <phoneticPr fontId="1" type="noConversion"/>
  </si>
  <si>
    <t>N</t>
    <phoneticPr fontId="1" type="noConversion"/>
  </si>
  <si>
    <t>2024-06-13 99:99:99</t>
    <phoneticPr fontId="1" type="noConversion"/>
  </si>
  <si>
    <t>2024-06-14 99:99:99</t>
    <phoneticPr fontId="1" type="noConversion"/>
  </si>
  <si>
    <t>AS</t>
    <phoneticPr fontId="1" type="noConversion"/>
  </si>
  <si>
    <t>N</t>
    <phoneticPr fontId="1" type="noConversion"/>
  </si>
  <si>
    <t>2024-11-13 99:99:99</t>
    <phoneticPr fontId="1" type="noConversion"/>
  </si>
  <si>
    <t>S</t>
    <phoneticPr fontId="1" type="noConversion"/>
  </si>
  <si>
    <t>2024-11-14 99:99:99</t>
    <phoneticPr fontId="1" type="noConversion"/>
  </si>
  <si>
    <t>With Mixing Fan</t>
    <phoneticPr fontId="1" type="noConversion"/>
  </si>
  <si>
    <t>Without Mixing Fan</t>
    <phoneticPr fontId="1" type="noConversion"/>
  </si>
  <si>
    <t>2024-12-06 99:99:99</t>
    <phoneticPr fontId="1" type="noConversion"/>
  </si>
  <si>
    <t>0.01/0.10</t>
    <phoneticPr fontId="1" type="noConversion"/>
  </si>
  <si>
    <t>0.01/0.10</t>
    <phoneticPr fontId="1" type="noConversion"/>
  </si>
  <si>
    <t>100/200</t>
    <phoneticPr fontId="1" type="noConversion"/>
  </si>
  <si>
    <t>100/200</t>
    <phoneticPr fontId="1" type="noConversion"/>
  </si>
  <si>
    <t>400/200</t>
    <phoneticPr fontId="1" type="noConversion"/>
  </si>
  <si>
    <t>400/200</t>
    <phoneticPr fontId="1" type="noConversion"/>
  </si>
  <si>
    <t>500/200</t>
    <phoneticPr fontId="1" type="noConversion"/>
  </si>
  <si>
    <t>500/200</t>
    <phoneticPr fontId="1" type="noConversion"/>
  </si>
  <si>
    <t>30(wo um)</t>
    <phoneticPr fontId="1" type="noConversion"/>
  </si>
  <si>
    <t>30(wo um)</t>
    <phoneticPr fontId="1" type="noConversion"/>
  </si>
  <si>
    <t>40(wt um)</t>
    <phoneticPr fontId="1" type="noConversion"/>
  </si>
  <si>
    <t>120/200</t>
    <phoneticPr fontId="1" type="noConversion"/>
  </si>
  <si>
    <t>120/200</t>
    <phoneticPr fontId="1" type="noConversion"/>
  </si>
  <si>
    <t>120/40</t>
    <phoneticPr fontId="1" type="noConversion"/>
  </si>
  <si>
    <t>120/70</t>
    <phoneticPr fontId="1" type="noConversion"/>
  </si>
  <si>
    <t>120/70</t>
    <phoneticPr fontId="1" type="noConversion"/>
  </si>
  <si>
    <t>3000+10000</t>
    <phoneticPr fontId="1" type="noConversion"/>
  </si>
  <si>
    <t>3000+5000</t>
    <phoneticPr fontId="1" type="noConversion"/>
  </si>
  <si>
    <t>ATD03+NaCl</t>
    <phoneticPr fontId="1" type="noConversion"/>
  </si>
  <si>
    <t>40(wt um)</t>
    <phoneticPr fontId="1" type="noConversion"/>
  </si>
  <si>
    <t>2024-11-13 99:99:99</t>
    <phoneticPr fontId="1" type="noConversion"/>
  </si>
  <si>
    <t>2024-11-13 99:99:99</t>
    <phoneticPr fontId="1" type="noConversion"/>
  </si>
  <si>
    <t>2024-11-14 99:99:99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</si>
</sst>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yyyy\-mm\-dd\ hh:mm:ss"/>
    <numFmt numFmtId="178" formatCode="0.0_);[Red]\(0.0\)"/>
    <numFmt numFmtId="179" formatCode="00"/>
    <numFmt numFmtId="180" formatCode="0.00_ "/>
    <numFmt numFmtId="181" formatCode="00.0"/>
    <numFmt numFmtId="182" formatCode="0.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6" fontId="2" fillId="0" borderId="0" xfId="0" applyNumberFormat="1" applyFont="1" applyAlignment="1">
      <alignment horizontal="right"/>
    </xf>
    <xf numFmtId="177" fontId="0" fillId="0" borderId="0" xfId="0" applyNumberFormat="1" applyAlignment="1">
      <alignment horizontal="center"/>
    </xf>
    <xf numFmtId="177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right"/>
    </xf>
    <xf numFmtId="179" fontId="0" fillId="0" borderId="0" xfId="0" applyNumberFormat="1"/>
    <xf numFmtId="0" fontId="0" fillId="2" borderId="0" xfId="0" applyFill="1"/>
    <xf numFmtId="176" fontId="3" fillId="0" borderId="0" xfId="0" applyNumberFormat="1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9" fontId="0" fillId="0" borderId="1" xfId="0" applyNumberFormat="1" applyBorder="1" applyAlignment="1">
      <alignment vertical="center" wrapText="1"/>
    </xf>
    <xf numFmtId="17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quotePrefix="1" applyFill="1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7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9" fontId="0" fillId="2" borderId="1" xfId="0" applyNumberFormat="1" applyFill="1" applyBorder="1" applyAlignment="1">
      <alignment vertical="center"/>
    </xf>
    <xf numFmtId="0" fontId="0" fillId="2" borderId="1" xfId="0" applyFill="1" applyBorder="1"/>
    <xf numFmtId="180" fontId="0" fillId="0" borderId="1" xfId="0" applyNumberFormat="1" applyBorder="1" applyAlignment="1">
      <alignment horizontal="center" vertical="center" wrapText="1"/>
    </xf>
    <xf numFmtId="180" fontId="0" fillId="2" borderId="1" xfId="0" applyNumberFormat="1" applyFill="1" applyBorder="1" applyAlignment="1">
      <alignment horizontal="center" vertical="center"/>
    </xf>
    <xf numFmtId="180" fontId="0" fillId="0" borderId="0" xfId="0" applyNumberFormat="1"/>
    <xf numFmtId="181" fontId="0" fillId="0" borderId="1" xfId="0" applyNumberFormat="1" applyBorder="1" applyAlignment="1">
      <alignment horizontal="center" vertical="center" wrapText="1"/>
    </xf>
    <xf numFmtId="181" fontId="0" fillId="2" borderId="1" xfId="0" applyNumberFormat="1" applyFill="1" applyBorder="1" applyAlignment="1">
      <alignment horizontal="right" vertical="center"/>
    </xf>
    <xf numFmtId="181" fontId="0" fillId="0" borderId="0" xfId="0" applyNumberFormat="1" applyAlignment="1">
      <alignment horizontal="right"/>
    </xf>
    <xf numFmtId="176" fontId="2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82" fontId="2" fillId="2" borderId="1" xfId="0" applyNumberFormat="1" applyFont="1" applyFill="1" applyBorder="1" applyAlignment="1">
      <alignment horizontal="right" vertical="center"/>
    </xf>
    <xf numFmtId="182" fontId="2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181" fontId="0" fillId="0" borderId="1" xfId="0" applyNumberFormat="1" applyFill="1" applyBorder="1" applyAlignment="1">
      <alignment horizontal="right" vertical="center"/>
    </xf>
    <xf numFmtId="178" fontId="3" fillId="2" borderId="1" xfId="0" applyNumberFormat="1" applyFont="1" applyFill="1" applyBorder="1" applyAlignment="1">
      <alignment horizontal="righ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176" fontId="0" fillId="2" borderId="0" xfId="0" applyNumberFormat="1" applyFill="1" applyBorder="1"/>
    <xf numFmtId="179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right" vertical="center" wrapText="1"/>
    </xf>
    <xf numFmtId="178" fontId="3" fillId="0" borderId="1" xfId="0" applyNumberFormat="1" applyFont="1" applyFill="1" applyBorder="1" applyAlignment="1">
      <alignment horizontal="right" vertical="center"/>
    </xf>
    <xf numFmtId="176" fontId="3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179" fontId="0" fillId="0" borderId="1" xfId="0" applyNumberFormat="1" applyFill="1" applyBorder="1" applyAlignment="1">
      <alignment vertical="center"/>
    </xf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abSelected="1" topLeftCell="Q1" zoomScale="90" zoomScaleNormal="90" workbookViewId="0">
      <pane ySplit="1" topLeftCell="A23" activePane="bottomLeft" state="frozen"/>
      <selection pane="bottomLeft" activeCell="Y32" sqref="Y32:AA32"/>
    </sheetView>
  </sheetViews>
  <sheetFormatPr defaultColWidth="8.75" defaultRowHeight="14.25" x14ac:dyDescent="0.2"/>
  <cols>
    <col min="1" max="1" width="4.375" bestFit="1" customWidth="1"/>
    <col min="2" max="2" width="9.25" customWidth="1"/>
    <col min="3" max="3" width="11.875" customWidth="1"/>
    <col min="4" max="4" width="9" style="34" customWidth="1"/>
    <col min="5" max="5" width="7.875" customWidth="1"/>
    <col min="6" max="6" width="7.625" style="3" customWidth="1"/>
    <col min="7" max="7" width="9.75" style="3" customWidth="1"/>
    <col min="8" max="9" width="13.625" style="3" customWidth="1"/>
    <col min="10" max="10" width="6.125" style="3" customWidth="1"/>
    <col min="11" max="11" width="7.125" style="3" customWidth="1"/>
    <col min="12" max="12" width="9.625" style="2" customWidth="1"/>
    <col min="13" max="13" width="6.625" style="37" customWidth="1"/>
    <col min="14" max="14" width="6.625" customWidth="1"/>
    <col min="15" max="15" width="9.625" customWidth="1"/>
    <col min="16" max="16" width="19.75" style="5" bestFit="1" customWidth="1"/>
    <col min="17" max="17" width="19.75" style="6" bestFit="1" customWidth="1"/>
    <col min="18" max="18" width="19.75" style="5" bestFit="1" customWidth="1"/>
    <col min="19" max="19" width="9.125" style="4" customWidth="1"/>
    <col min="20" max="21" width="19.75" style="5" bestFit="1" customWidth="1"/>
    <col min="22" max="22" width="19.75" style="6" bestFit="1" customWidth="1"/>
    <col min="23" max="23" width="5.375" style="7" bestFit="1" customWidth="1"/>
    <col min="24" max="24" width="5.375" style="10" bestFit="1" customWidth="1"/>
    <col min="25" max="26" width="19.75" style="5" bestFit="1" customWidth="1"/>
    <col min="27" max="27" width="19.75" style="6" bestFit="1" customWidth="1"/>
    <col min="28" max="31" width="19.75" style="5" bestFit="1" customWidth="1"/>
    <col min="34" max="34" width="7.125" style="8" bestFit="1" customWidth="1"/>
    <col min="35" max="35" width="58.375" bestFit="1" customWidth="1"/>
  </cols>
  <sheetData>
    <row r="1" spans="1:35" s="1" customFormat="1" ht="57" customHeight="1" x14ac:dyDescent="0.2">
      <c r="A1" s="11" t="s">
        <v>36</v>
      </c>
      <c r="B1" s="11" t="s">
        <v>37</v>
      </c>
      <c r="C1" s="11" t="s">
        <v>38</v>
      </c>
      <c r="D1" s="32" t="s">
        <v>0</v>
      </c>
      <c r="E1" s="11" t="s">
        <v>39</v>
      </c>
      <c r="F1" s="11" t="s">
        <v>40</v>
      </c>
      <c r="G1" s="11" t="s">
        <v>41</v>
      </c>
      <c r="H1" s="11" t="s">
        <v>42</v>
      </c>
      <c r="I1" s="11" t="s">
        <v>43</v>
      </c>
      <c r="J1" s="11" t="s">
        <v>44</v>
      </c>
      <c r="K1" s="12" t="s">
        <v>45</v>
      </c>
      <c r="L1" s="12" t="s">
        <v>46</v>
      </c>
      <c r="M1" s="35" t="s">
        <v>47</v>
      </c>
      <c r="N1" s="11" t="s">
        <v>48</v>
      </c>
      <c r="O1" s="11" t="s">
        <v>49</v>
      </c>
      <c r="P1" s="13" t="s">
        <v>50</v>
      </c>
      <c r="Q1" s="14" t="s">
        <v>51</v>
      </c>
      <c r="R1" s="13" t="s">
        <v>52</v>
      </c>
      <c r="S1" s="15" t="s">
        <v>53</v>
      </c>
      <c r="T1" s="13" t="s">
        <v>54</v>
      </c>
      <c r="U1" s="13" t="s">
        <v>55</v>
      </c>
      <c r="V1" s="14" t="s">
        <v>56</v>
      </c>
      <c r="W1" s="16" t="s">
        <v>57</v>
      </c>
      <c r="X1" s="17" t="s">
        <v>58</v>
      </c>
      <c r="Y1" s="13" t="s">
        <v>59</v>
      </c>
      <c r="Z1" s="13" t="s">
        <v>60</v>
      </c>
      <c r="AA1" s="14" t="s">
        <v>61</v>
      </c>
      <c r="AB1" s="13" t="s">
        <v>62</v>
      </c>
      <c r="AC1" s="13" t="s">
        <v>63</v>
      </c>
      <c r="AD1" s="13" t="s">
        <v>64</v>
      </c>
      <c r="AE1" s="13" t="s">
        <v>65</v>
      </c>
      <c r="AF1" s="18" t="s">
        <v>66</v>
      </c>
      <c r="AG1" s="18" t="s">
        <v>67</v>
      </c>
      <c r="AH1" s="19" t="s">
        <v>68</v>
      </c>
      <c r="AI1" s="11" t="s">
        <v>69</v>
      </c>
    </row>
    <row r="2" spans="1:35" s="42" customFormat="1" x14ac:dyDescent="0.2">
      <c r="A2" s="52">
        <v>1</v>
      </c>
      <c r="B2" s="45" t="s">
        <v>20</v>
      </c>
      <c r="C2" s="53" t="s">
        <v>70</v>
      </c>
      <c r="D2" s="54" t="s">
        <v>71</v>
      </c>
      <c r="E2" s="45" t="s">
        <v>71</v>
      </c>
      <c r="F2" s="39">
        <v>0</v>
      </c>
      <c r="G2" s="39">
        <v>0</v>
      </c>
      <c r="H2" s="39">
        <v>30</v>
      </c>
      <c r="I2" s="39">
        <v>400</v>
      </c>
      <c r="J2" s="55">
        <v>0</v>
      </c>
      <c r="K2" s="49">
        <v>5.3</v>
      </c>
      <c r="L2" s="49">
        <v>-1.4</v>
      </c>
      <c r="M2" s="46">
        <v>-4</v>
      </c>
      <c r="N2" s="45" t="s">
        <v>72</v>
      </c>
      <c r="O2" s="45" t="s">
        <v>26</v>
      </c>
      <c r="P2" s="28">
        <v>45448.541666666664</v>
      </c>
      <c r="Q2" s="28">
        <v>45448.576527777775</v>
      </c>
      <c r="R2" s="28" t="s">
        <v>73</v>
      </c>
      <c r="S2" s="38">
        <v>1</v>
      </c>
      <c r="T2" s="28">
        <v>45448.670312499999</v>
      </c>
      <c r="U2" s="28">
        <v>45448.67895833333</v>
      </c>
      <c r="V2" s="28">
        <v>45448.679537037038</v>
      </c>
      <c r="W2" s="56">
        <v>1</v>
      </c>
      <c r="X2" s="57">
        <v>40</v>
      </c>
      <c r="Y2" s="28">
        <v>45448.683680555558</v>
      </c>
      <c r="Z2" s="28" t="s">
        <v>74</v>
      </c>
      <c r="AA2" s="28">
        <v>45448.685416666667</v>
      </c>
      <c r="AB2" s="28">
        <v>45448.688750000001</v>
      </c>
      <c r="AC2" s="28">
        <v>45448.690208333333</v>
      </c>
      <c r="AD2" s="28" t="s">
        <v>75</v>
      </c>
      <c r="AE2" s="28">
        <v>45448.694363425922</v>
      </c>
      <c r="AF2" s="58">
        <v>7</v>
      </c>
      <c r="AG2" s="58">
        <v>30</v>
      </c>
      <c r="AH2" s="59">
        <v>10</v>
      </c>
      <c r="AI2" s="60"/>
    </row>
    <row r="3" spans="1:35" s="9" customFormat="1" x14ac:dyDescent="0.2">
      <c r="A3" s="20">
        <v>2</v>
      </c>
      <c r="B3" s="21" t="s">
        <v>76</v>
      </c>
      <c r="C3" s="22" t="s">
        <v>21</v>
      </c>
      <c r="D3" s="33">
        <v>0.01</v>
      </c>
      <c r="E3" s="21">
        <v>120</v>
      </c>
      <c r="F3" s="23">
        <v>38</v>
      </c>
      <c r="G3" s="23">
        <v>500</v>
      </c>
      <c r="H3" s="23">
        <v>800</v>
      </c>
      <c r="I3" s="23">
        <v>600</v>
      </c>
      <c r="J3" s="24">
        <v>0</v>
      </c>
      <c r="K3" s="25">
        <v>6.4</v>
      </c>
      <c r="L3" s="25">
        <v>3</v>
      </c>
      <c r="M3" s="36">
        <v>-0.5</v>
      </c>
      <c r="N3" s="21" t="s">
        <v>77</v>
      </c>
      <c r="O3" s="21" t="s">
        <v>78</v>
      </c>
      <c r="P3" s="26">
        <v>45449.402777777781</v>
      </c>
      <c r="Q3" s="26">
        <v>45449.657395833332</v>
      </c>
      <c r="R3" s="26">
        <v>45449.684027777781</v>
      </c>
      <c r="S3" s="27">
        <v>4</v>
      </c>
      <c r="T3" s="26">
        <v>45449.718518518515</v>
      </c>
      <c r="U3" s="26">
        <v>45449.727465277778</v>
      </c>
      <c r="V3" s="26">
        <v>45449.730902777781</v>
      </c>
      <c r="W3" s="47">
        <v>1</v>
      </c>
      <c r="X3" s="48">
        <v>35</v>
      </c>
      <c r="Y3" s="26" t="s">
        <v>79</v>
      </c>
      <c r="Z3" s="26" t="s">
        <v>79</v>
      </c>
      <c r="AA3" s="26" t="s">
        <v>80</v>
      </c>
      <c r="AB3" s="26">
        <v>45449.74554398148</v>
      </c>
      <c r="AC3" s="26">
        <v>45449.746296296296</v>
      </c>
      <c r="AD3" s="28" t="s">
        <v>81</v>
      </c>
      <c r="AE3" s="26">
        <v>45449.754791666666</v>
      </c>
      <c r="AF3" s="29">
        <v>7</v>
      </c>
      <c r="AG3" s="29">
        <v>30</v>
      </c>
      <c r="AH3" s="30">
        <v>10</v>
      </c>
      <c r="AI3" s="31"/>
    </row>
    <row r="4" spans="1:35" s="9" customFormat="1" x14ac:dyDescent="0.2">
      <c r="A4" s="20">
        <v>3</v>
      </c>
      <c r="B4" s="21" t="s">
        <v>82</v>
      </c>
      <c r="C4" s="22" t="s">
        <v>83</v>
      </c>
      <c r="D4" s="33">
        <v>0.01</v>
      </c>
      <c r="E4" s="21">
        <v>120</v>
      </c>
      <c r="F4" s="23">
        <f>2*60+1.5*60+7+40</f>
        <v>257</v>
      </c>
      <c r="G4" s="23">
        <v>5000</v>
      </c>
      <c r="H4" s="23">
        <v>7000</v>
      </c>
      <c r="I4" s="23">
        <v>5100</v>
      </c>
      <c r="J4" s="24">
        <v>0</v>
      </c>
      <c r="K4" s="25">
        <v>4.8</v>
      </c>
      <c r="L4" s="25">
        <v>2.9</v>
      </c>
      <c r="M4" s="36">
        <v>-0.5</v>
      </c>
      <c r="N4" s="21" t="s">
        <v>84</v>
      </c>
      <c r="O4" s="21" t="s">
        <v>85</v>
      </c>
      <c r="P4" s="26">
        <v>45450.375</v>
      </c>
      <c r="Q4" s="26">
        <v>45450.4059375</v>
      </c>
      <c r="R4" s="26">
        <v>45450.441666666666</v>
      </c>
      <c r="S4" s="27">
        <v>4</v>
      </c>
      <c r="T4" s="41">
        <v>45450.481944444444</v>
      </c>
      <c r="U4" s="40">
        <v>45450.487951388888</v>
      </c>
      <c r="V4" s="40">
        <v>45450.495486111111</v>
      </c>
      <c r="W4" s="47">
        <v>1</v>
      </c>
      <c r="X4" s="48">
        <v>15</v>
      </c>
      <c r="Y4" s="40">
        <v>45450.510879629626</v>
      </c>
      <c r="Z4" s="26" t="s">
        <v>86</v>
      </c>
      <c r="AA4" s="40">
        <v>45450.513425925928</v>
      </c>
      <c r="AB4" s="26">
        <v>45450.514467592591</v>
      </c>
      <c r="AC4" s="26">
        <v>45450.515277777777</v>
      </c>
      <c r="AD4" s="28" t="s">
        <v>87</v>
      </c>
      <c r="AE4" s="26">
        <v>45450.555555555555</v>
      </c>
      <c r="AF4" s="29">
        <v>7</v>
      </c>
      <c r="AG4" s="29">
        <v>30</v>
      </c>
      <c r="AH4" s="30">
        <v>10</v>
      </c>
      <c r="AI4" s="31"/>
    </row>
    <row r="5" spans="1:35" s="9" customFormat="1" x14ac:dyDescent="0.2">
      <c r="A5" s="20">
        <v>4</v>
      </c>
      <c r="B5" s="21" t="s">
        <v>76</v>
      </c>
      <c r="C5" s="22" t="s">
        <v>83</v>
      </c>
      <c r="D5" s="33">
        <v>1</v>
      </c>
      <c r="E5" s="21" t="s">
        <v>136</v>
      </c>
      <c r="F5" s="23">
        <f>60+10</f>
        <v>70</v>
      </c>
      <c r="G5" s="23">
        <v>5000</v>
      </c>
      <c r="H5" s="23">
        <v>7000</v>
      </c>
      <c r="I5" s="23">
        <v>5000</v>
      </c>
      <c r="J5" s="24">
        <v>0</v>
      </c>
      <c r="K5" s="25">
        <v>5.2</v>
      </c>
      <c r="L5" s="25">
        <v>2.9</v>
      </c>
      <c r="M5" s="36">
        <v>-0.5</v>
      </c>
      <c r="N5" s="21" t="s">
        <v>28</v>
      </c>
      <c r="O5" s="21" t="s">
        <v>26</v>
      </c>
      <c r="P5" s="26">
        <v>45450.5625</v>
      </c>
      <c r="Q5" s="26">
        <v>45450.566365740742</v>
      </c>
      <c r="R5" s="26">
        <v>45450.591666666667</v>
      </c>
      <c r="S5" s="27">
        <v>4</v>
      </c>
      <c r="T5" s="26">
        <v>45450.629166666666</v>
      </c>
      <c r="U5" s="26">
        <v>45450.633472222224</v>
      </c>
      <c r="V5" s="26">
        <v>45450.637499999997</v>
      </c>
      <c r="W5" s="47">
        <v>1</v>
      </c>
      <c r="X5" s="48">
        <v>20</v>
      </c>
      <c r="Y5" s="26" t="s">
        <v>19</v>
      </c>
      <c r="Z5" s="26" t="s">
        <v>19</v>
      </c>
      <c r="AA5" s="26" t="s">
        <v>86</v>
      </c>
      <c r="AB5" s="41">
        <v>45450.653090277781</v>
      </c>
      <c r="AC5" s="26">
        <v>45450.663194444445</v>
      </c>
      <c r="AD5" s="28" t="s">
        <v>19</v>
      </c>
      <c r="AE5" s="26">
        <v>45450.666666666664</v>
      </c>
      <c r="AF5" s="29">
        <v>7</v>
      </c>
      <c r="AG5" s="29">
        <v>30</v>
      </c>
      <c r="AH5" s="30">
        <v>10</v>
      </c>
      <c r="AI5" s="31"/>
    </row>
    <row r="6" spans="1:35" s="9" customFormat="1" x14ac:dyDescent="0.2">
      <c r="A6" s="20">
        <v>5</v>
      </c>
      <c r="B6" s="21" t="s">
        <v>76</v>
      </c>
      <c r="C6" s="22" t="s">
        <v>21</v>
      </c>
      <c r="D6" s="33">
        <v>0.01</v>
      </c>
      <c r="E6" s="21">
        <v>120</v>
      </c>
      <c r="F6" s="23">
        <f>60+30+10+15</f>
        <v>115</v>
      </c>
      <c r="G6" s="23">
        <v>3000</v>
      </c>
      <c r="H6" s="23">
        <v>4600</v>
      </c>
      <c r="I6" s="23">
        <v>3000</v>
      </c>
      <c r="J6" s="24">
        <v>0</v>
      </c>
      <c r="K6" s="49"/>
      <c r="L6" s="49"/>
      <c r="M6" s="36">
        <v>-0.5</v>
      </c>
      <c r="N6" s="21" t="s">
        <v>88</v>
      </c>
      <c r="O6" s="21" t="s">
        <v>26</v>
      </c>
      <c r="P6" s="26">
        <v>45453.388888888891</v>
      </c>
      <c r="Q6" s="26">
        <v>45453.409016203703</v>
      </c>
      <c r="R6" s="26">
        <v>45453.438888888886</v>
      </c>
      <c r="S6" s="38"/>
      <c r="T6" s="28" t="s">
        <v>89</v>
      </c>
      <c r="U6" s="26">
        <v>45453.48709490741</v>
      </c>
      <c r="V6" s="26">
        <v>45453.491435185184</v>
      </c>
      <c r="W6" s="47">
        <v>1</v>
      </c>
      <c r="X6" s="48">
        <v>30</v>
      </c>
      <c r="Y6" s="26" t="s">
        <v>22</v>
      </c>
      <c r="Z6" s="26" t="s">
        <v>89</v>
      </c>
      <c r="AA6" s="26">
        <v>45453.50503472222</v>
      </c>
      <c r="AB6" s="26">
        <v>45453.507152777776</v>
      </c>
      <c r="AC6" s="28" t="s">
        <v>89</v>
      </c>
      <c r="AD6" s="28" t="s">
        <v>22</v>
      </c>
      <c r="AE6" s="26">
        <v>45453.520833333336</v>
      </c>
      <c r="AF6" s="29">
        <v>7</v>
      </c>
      <c r="AG6" s="29">
        <v>30</v>
      </c>
      <c r="AH6" s="30">
        <v>10</v>
      </c>
      <c r="AI6" s="31"/>
    </row>
    <row r="7" spans="1:35" s="9" customFormat="1" x14ac:dyDescent="0.2">
      <c r="A7" s="20">
        <v>6</v>
      </c>
      <c r="B7" s="21" t="s">
        <v>82</v>
      </c>
      <c r="C7" s="22" t="s">
        <v>90</v>
      </c>
      <c r="D7" s="33" t="s">
        <v>23</v>
      </c>
      <c r="E7" s="21" t="s">
        <v>128</v>
      </c>
      <c r="F7" s="23">
        <f>60+30+0</f>
        <v>90</v>
      </c>
      <c r="G7" s="23" t="s">
        <v>24</v>
      </c>
      <c r="H7" s="23">
        <v>5300</v>
      </c>
      <c r="I7" s="39"/>
      <c r="J7" s="24">
        <v>0</v>
      </c>
      <c r="K7" s="49"/>
      <c r="L7" s="49"/>
      <c r="M7" s="36">
        <v>-0.5</v>
      </c>
      <c r="N7" s="21" t="s">
        <v>28</v>
      </c>
      <c r="O7" s="21" t="s">
        <v>91</v>
      </c>
      <c r="P7" s="26">
        <v>45453.552083333336</v>
      </c>
      <c r="Q7" s="26">
        <v>45453.565254629626</v>
      </c>
      <c r="R7" s="26">
        <v>45453.594444444447</v>
      </c>
      <c r="S7" s="38"/>
      <c r="T7" s="28" t="s">
        <v>89</v>
      </c>
      <c r="U7" s="26">
        <v>45453.640752314815</v>
      </c>
      <c r="V7" s="26">
        <v>45453.646874999999</v>
      </c>
      <c r="W7" s="47">
        <v>1</v>
      </c>
      <c r="X7" s="48">
        <v>30</v>
      </c>
      <c r="Y7" s="26" t="s">
        <v>22</v>
      </c>
      <c r="Z7" s="26" t="s">
        <v>89</v>
      </c>
      <c r="AA7" s="26" t="s">
        <v>22</v>
      </c>
      <c r="AB7" s="26">
        <v>45453.661817129629</v>
      </c>
      <c r="AC7" s="28" t="s">
        <v>22</v>
      </c>
      <c r="AD7" s="28" t="s">
        <v>89</v>
      </c>
      <c r="AE7" s="26">
        <v>45453.665972222225</v>
      </c>
      <c r="AF7" s="29">
        <v>7</v>
      </c>
      <c r="AG7" s="29">
        <v>30</v>
      </c>
      <c r="AH7" s="30">
        <v>10</v>
      </c>
      <c r="AI7" s="31"/>
    </row>
    <row r="8" spans="1:35" s="9" customFormat="1" x14ac:dyDescent="0.2">
      <c r="A8" s="20">
        <v>7</v>
      </c>
      <c r="B8" s="21" t="s">
        <v>20</v>
      </c>
      <c r="C8" s="22" t="s">
        <v>92</v>
      </c>
      <c r="D8" s="33" t="s">
        <v>93</v>
      </c>
      <c r="E8" s="21" t="s">
        <v>129</v>
      </c>
      <c r="F8" s="23">
        <f>60+30+0</f>
        <v>90</v>
      </c>
      <c r="G8" s="23" t="s">
        <v>94</v>
      </c>
      <c r="H8" s="23">
        <v>8300</v>
      </c>
      <c r="I8" s="39"/>
      <c r="J8" s="24">
        <v>0</v>
      </c>
      <c r="K8" s="49"/>
      <c r="L8" s="49"/>
      <c r="M8" s="36">
        <v>-0.5</v>
      </c>
      <c r="N8" s="21" t="s">
        <v>28</v>
      </c>
      <c r="O8" s="21" t="s">
        <v>26</v>
      </c>
      <c r="P8" s="26">
        <v>45453.666666666664</v>
      </c>
      <c r="Q8" s="26">
        <v>45453.674942129626</v>
      </c>
      <c r="R8" s="26">
        <v>45453.700694444444</v>
      </c>
      <c r="S8" s="38"/>
      <c r="T8" s="28" t="s">
        <v>22</v>
      </c>
      <c r="U8" s="26">
        <v>45453.746307870373</v>
      </c>
      <c r="V8" s="26">
        <v>45453.754282407404</v>
      </c>
      <c r="W8" s="47">
        <v>1</v>
      </c>
      <c r="X8" s="48">
        <v>25</v>
      </c>
      <c r="Y8" s="26" t="s">
        <v>22</v>
      </c>
      <c r="Z8" s="26" t="s">
        <v>89</v>
      </c>
      <c r="AA8" s="26" t="s">
        <v>22</v>
      </c>
      <c r="AB8" s="26">
        <v>45453.76835648148</v>
      </c>
      <c r="AC8" s="28" t="s">
        <v>95</v>
      </c>
      <c r="AD8" s="28" t="s">
        <v>96</v>
      </c>
      <c r="AE8" s="26">
        <v>45453.770833333336</v>
      </c>
      <c r="AF8" s="29">
        <v>7</v>
      </c>
      <c r="AG8" s="29">
        <v>30</v>
      </c>
      <c r="AH8" s="30">
        <v>10</v>
      </c>
      <c r="AI8" s="31"/>
    </row>
    <row r="9" spans="1:35" s="9" customFormat="1" x14ac:dyDescent="0.2">
      <c r="A9" s="20">
        <v>8</v>
      </c>
      <c r="B9" s="21" t="s">
        <v>82</v>
      </c>
      <c r="C9" s="22" t="s">
        <v>97</v>
      </c>
      <c r="D9" s="33" t="s">
        <v>1</v>
      </c>
      <c r="E9" s="21" t="s">
        <v>131</v>
      </c>
      <c r="F9" s="23">
        <f>24*60</f>
        <v>1440</v>
      </c>
      <c r="G9" s="23" t="s">
        <v>25</v>
      </c>
      <c r="H9" s="23">
        <v>7400</v>
      </c>
      <c r="I9" s="23">
        <v>4800</v>
      </c>
      <c r="J9" s="24">
        <v>0</v>
      </c>
      <c r="K9" s="51">
        <v>4</v>
      </c>
      <c r="L9" s="25">
        <v>1.9</v>
      </c>
      <c r="M9" s="36">
        <v>-0.5</v>
      </c>
      <c r="N9" s="21" t="s">
        <v>88</v>
      </c>
      <c r="O9" s="21" t="s">
        <v>85</v>
      </c>
      <c r="P9" s="26">
        <v>45454.375</v>
      </c>
      <c r="Q9" s="26">
        <v>45454.390625</v>
      </c>
      <c r="R9" s="26">
        <v>45454.424305555556</v>
      </c>
      <c r="S9" s="38"/>
      <c r="T9" s="26">
        <v>45454.468171296299</v>
      </c>
      <c r="U9" s="26">
        <v>45454.476493055554</v>
      </c>
      <c r="V9" s="26">
        <v>45454.48333333333</v>
      </c>
      <c r="W9" s="47">
        <v>1</v>
      </c>
      <c r="X9" s="48">
        <v>30</v>
      </c>
      <c r="Y9" s="26" t="s">
        <v>2</v>
      </c>
      <c r="Z9" s="26" t="s">
        <v>2</v>
      </c>
      <c r="AA9" s="26" t="s">
        <v>2</v>
      </c>
      <c r="AB9" s="26">
        <v>45454.495844907404</v>
      </c>
      <c r="AC9" s="28" t="s">
        <v>2</v>
      </c>
      <c r="AD9" s="28" t="s">
        <v>2</v>
      </c>
      <c r="AE9" s="26">
        <v>45454.499097222222</v>
      </c>
      <c r="AF9" s="29">
        <v>7</v>
      </c>
      <c r="AG9" s="29">
        <v>30</v>
      </c>
      <c r="AH9" s="30">
        <v>10</v>
      </c>
      <c r="AI9" s="31"/>
    </row>
    <row r="10" spans="1:35" s="9" customFormat="1" x14ac:dyDescent="0.2">
      <c r="A10" s="20">
        <v>9</v>
      </c>
      <c r="B10" s="21" t="s">
        <v>20</v>
      </c>
      <c r="C10" s="22" t="s">
        <v>97</v>
      </c>
      <c r="D10" s="33" t="s">
        <v>1</v>
      </c>
      <c r="E10" s="21" t="s">
        <v>132</v>
      </c>
      <c r="F10" s="23">
        <f>31*60</f>
        <v>1860</v>
      </c>
      <c r="G10" s="23" t="s">
        <v>98</v>
      </c>
      <c r="H10" s="23">
        <v>8000</v>
      </c>
      <c r="I10" s="23">
        <v>5400</v>
      </c>
      <c r="J10" s="24">
        <v>0</v>
      </c>
      <c r="K10" s="25">
        <v>5.9</v>
      </c>
      <c r="L10" s="25">
        <v>4.2</v>
      </c>
      <c r="M10" s="36">
        <v>-0.5</v>
      </c>
      <c r="N10" s="21" t="s">
        <v>28</v>
      </c>
      <c r="O10" s="21" t="s">
        <v>26</v>
      </c>
      <c r="P10" s="26">
        <v>45454.5</v>
      </c>
      <c r="Q10" s="26">
        <v>45454.508333333331</v>
      </c>
      <c r="R10" s="26">
        <v>45454.538194444445</v>
      </c>
      <c r="S10" s="38"/>
      <c r="T10" s="26">
        <v>45454.587384259263</v>
      </c>
      <c r="U10" s="26">
        <v>45454.592361111114</v>
      </c>
      <c r="V10" s="26">
        <v>45454.598263888889</v>
      </c>
      <c r="W10" s="47">
        <v>1</v>
      </c>
      <c r="X10" s="48">
        <v>30</v>
      </c>
      <c r="Y10" s="26" t="s">
        <v>2</v>
      </c>
      <c r="Z10" s="26" t="s">
        <v>2</v>
      </c>
      <c r="AA10" s="26" t="s">
        <v>2</v>
      </c>
      <c r="AB10" s="26">
        <v>45454.614895833336</v>
      </c>
      <c r="AC10" s="28" t="s">
        <v>2</v>
      </c>
      <c r="AD10" s="28" t="s">
        <v>2</v>
      </c>
      <c r="AE10" s="26">
        <v>45454.618055555555</v>
      </c>
      <c r="AF10" s="29">
        <v>7</v>
      </c>
      <c r="AG10" s="29">
        <v>30</v>
      </c>
      <c r="AH10" s="30">
        <v>10</v>
      </c>
      <c r="AI10" s="31"/>
    </row>
    <row r="11" spans="1:35" s="9" customFormat="1" x14ac:dyDescent="0.2">
      <c r="A11" s="20">
        <v>10</v>
      </c>
      <c r="B11" s="21" t="s">
        <v>82</v>
      </c>
      <c r="C11" s="22" t="s">
        <v>97</v>
      </c>
      <c r="D11" s="33" t="s">
        <v>3</v>
      </c>
      <c r="E11" s="21" t="s">
        <v>130</v>
      </c>
      <c r="F11" s="23">
        <f>8*60</f>
        <v>480</v>
      </c>
      <c r="G11" s="23" t="s">
        <v>99</v>
      </c>
      <c r="H11" s="23">
        <v>11200</v>
      </c>
      <c r="I11" s="23">
        <v>7200</v>
      </c>
      <c r="J11" s="24">
        <v>0</v>
      </c>
      <c r="K11" s="25">
        <v>6.2</v>
      </c>
      <c r="L11" s="25">
        <v>4.0999999999999996</v>
      </c>
      <c r="M11" s="36">
        <v>-0.5</v>
      </c>
      <c r="N11" s="21" t="s">
        <v>28</v>
      </c>
      <c r="O11" s="21" t="s">
        <v>85</v>
      </c>
      <c r="P11" s="26">
        <v>45454.625</v>
      </c>
      <c r="Q11" s="26">
        <v>45454.627314814818</v>
      </c>
      <c r="R11" s="26">
        <v>45454.658333333333</v>
      </c>
      <c r="S11" s="38"/>
      <c r="T11" s="26">
        <v>45454.695833333331</v>
      </c>
      <c r="U11" s="26">
        <v>45454.699143518519</v>
      </c>
      <c r="V11" s="26">
        <v>45454.704976851855</v>
      </c>
      <c r="W11" s="47">
        <v>1</v>
      </c>
      <c r="X11" s="48">
        <v>30</v>
      </c>
      <c r="Y11" s="26" t="s">
        <v>2</v>
      </c>
      <c r="Z11" s="26" t="s">
        <v>2</v>
      </c>
      <c r="AA11" s="26" t="s">
        <v>2</v>
      </c>
      <c r="AB11" s="26">
        <v>45454.721354166664</v>
      </c>
      <c r="AC11" s="28" t="s">
        <v>2</v>
      </c>
      <c r="AD11" s="28" t="s">
        <v>2</v>
      </c>
      <c r="AE11" s="26">
        <v>45454.725694444445</v>
      </c>
      <c r="AF11" s="29">
        <v>7</v>
      </c>
      <c r="AG11" s="29">
        <v>30</v>
      </c>
      <c r="AH11" s="30">
        <v>10</v>
      </c>
      <c r="AI11" s="31"/>
    </row>
    <row r="12" spans="1:35" s="9" customFormat="1" x14ac:dyDescent="0.2">
      <c r="A12" s="20">
        <v>11</v>
      </c>
      <c r="B12" s="21" t="s">
        <v>82</v>
      </c>
      <c r="C12" s="22" t="s">
        <v>4</v>
      </c>
      <c r="D12" s="33">
        <v>0.01</v>
      </c>
      <c r="E12" s="21">
        <v>120</v>
      </c>
      <c r="F12" s="23">
        <v>540</v>
      </c>
      <c r="G12" s="23">
        <v>5000</v>
      </c>
      <c r="H12" s="23">
        <v>7400</v>
      </c>
      <c r="I12" s="23">
        <v>4400</v>
      </c>
      <c r="J12" s="24">
        <v>0</v>
      </c>
      <c r="K12" s="25">
        <v>3.8</v>
      </c>
      <c r="L12" s="25">
        <v>1.7</v>
      </c>
      <c r="M12" s="36">
        <v>-0.5</v>
      </c>
      <c r="N12" s="21" t="s">
        <v>84</v>
      </c>
      <c r="O12" s="21" t="s">
        <v>100</v>
      </c>
      <c r="P12" s="26">
        <v>45455.368055555555</v>
      </c>
      <c r="Q12" s="26">
        <v>45455.383449074077</v>
      </c>
      <c r="R12" s="26">
        <v>45455.416666666664</v>
      </c>
      <c r="S12" s="43">
        <v>4</v>
      </c>
      <c r="T12" s="26">
        <v>45455.451620370368</v>
      </c>
      <c r="U12" s="26">
        <v>45455.45752314815</v>
      </c>
      <c r="V12" s="26">
        <v>45455.465162037035</v>
      </c>
      <c r="W12" s="47">
        <v>1</v>
      </c>
      <c r="X12" s="48">
        <v>30</v>
      </c>
      <c r="Y12" s="26" t="s">
        <v>101</v>
      </c>
      <c r="Z12" s="26" t="s">
        <v>102</v>
      </c>
      <c r="AA12" s="26" t="s">
        <v>103</v>
      </c>
      <c r="AB12" s="26">
        <v>45455.476736111108</v>
      </c>
      <c r="AC12" s="26">
        <v>45455.47797453704</v>
      </c>
      <c r="AD12" s="28" t="s">
        <v>101</v>
      </c>
      <c r="AE12" s="26">
        <v>45455.480555555558</v>
      </c>
      <c r="AF12" s="29">
        <v>7</v>
      </c>
      <c r="AG12" s="29">
        <v>30</v>
      </c>
      <c r="AH12" s="30">
        <v>10</v>
      </c>
      <c r="AI12" s="31"/>
    </row>
    <row r="13" spans="1:35" s="9" customFormat="1" x14ac:dyDescent="0.2">
      <c r="A13" s="20">
        <v>12</v>
      </c>
      <c r="B13" s="21" t="s">
        <v>82</v>
      </c>
      <c r="C13" s="22" t="s">
        <v>5</v>
      </c>
      <c r="D13" s="33">
        <v>0.1</v>
      </c>
      <c r="E13" s="21">
        <v>200</v>
      </c>
      <c r="F13" s="23">
        <v>120</v>
      </c>
      <c r="G13" s="23">
        <v>2000</v>
      </c>
      <c r="H13" s="23">
        <v>3700</v>
      </c>
      <c r="I13" s="23">
        <v>3000</v>
      </c>
      <c r="J13" s="24">
        <v>0</v>
      </c>
      <c r="K13" s="49"/>
      <c r="L13" s="25">
        <v>3.3</v>
      </c>
      <c r="M13" s="36">
        <v>-0.5</v>
      </c>
      <c r="N13" s="21" t="s">
        <v>88</v>
      </c>
      <c r="O13" s="21" t="s">
        <v>26</v>
      </c>
      <c r="P13" s="26">
        <v>45455.486111111109</v>
      </c>
      <c r="Q13" s="26">
        <v>45455.489953703705</v>
      </c>
      <c r="R13" s="26">
        <v>45455.523611111108</v>
      </c>
      <c r="S13" s="44"/>
      <c r="T13" s="26">
        <v>45455.552835648145</v>
      </c>
      <c r="U13" s="26">
        <v>45455.559212962966</v>
      </c>
      <c r="V13" s="26">
        <v>45455.56527777778</v>
      </c>
      <c r="W13" s="47">
        <v>1</v>
      </c>
      <c r="X13" s="48">
        <v>30</v>
      </c>
      <c r="Y13" s="26" t="s">
        <v>103</v>
      </c>
      <c r="Z13" s="26" t="s">
        <v>101</v>
      </c>
      <c r="AA13" s="26" t="s">
        <v>101</v>
      </c>
      <c r="AB13" s="26">
        <v>45455.579861111109</v>
      </c>
      <c r="AC13" s="26">
        <v>45455.616666666669</v>
      </c>
      <c r="AD13" s="28" t="s">
        <v>101</v>
      </c>
      <c r="AE13" s="26">
        <v>45455.630555555559</v>
      </c>
      <c r="AF13" s="29">
        <v>7</v>
      </c>
      <c r="AG13" s="29">
        <v>30</v>
      </c>
      <c r="AH13" s="30">
        <v>10</v>
      </c>
      <c r="AI13" s="31"/>
    </row>
    <row r="14" spans="1:35" s="9" customFormat="1" x14ac:dyDescent="0.2">
      <c r="A14" s="20">
        <v>13</v>
      </c>
      <c r="B14" s="21" t="s">
        <v>104</v>
      </c>
      <c r="C14" s="22" t="s">
        <v>5</v>
      </c>
      <c r="D14" s="33">
        <v>0.1</v>
      </c>
      <c r="E14" s="21">
        <v>200</v>
      </c>
      <c r="F14" s="23">
        <f>60*8</f>
        <v>480</v>
      </c>
      <c r="G14" s="23">
        <v>600</v>
      </c>
      <c r="H14" s="23">
        <v>800</v>
      </c>
      <c r="I14" s="23">
        <v>600</v>
      </c>
      <c r="J14" s="24">
        <v>0</v>
      </c>
      <c r="K14" s="25">
        <v>4.3</v>
      </c>
      <c r="L14" s="25">
        <v>2.1</v>
      </c>
      <c r="M14" s="36">
        <v>-0.5</v>
      </c>
      <c r="N14" s="21" t="s">
        <v>88</v>
      </c>
      <c r="O14" s="21" t="s">
        <v>85</v>
      </c>
      <c r="P14" s="26">
        <v>45456.333333333336</v>
      </c>
      <c r="Q14" s="26">
        <v>45456.363888888889</v>
      </c>
      <c r="R14" s="26">
        <v>45456.38958333333</v>
      </c>
      <c r="S14" s="43">
        <v>4</v>
      </c>
      <c r="T14" s="26">
        <v>45456.423449074071</v>
      </c>
      <c r="U14" s="26">
        <v>45456.428518518522</v>
      </c>
      <c r="V14" s="26">
        <v>45456.435069444444</v>
      </c>
      <c r="W14" s="47">
        <v>1</v>
      </c>
      <c r="X14" s="48">
        <v>35</v>
      </c>
      <c r="Y14" s="26" t="s">
        <v>105</v>
      </c>
      <c r="Z14" s="26" t="s">
        <v>105</v>
      </c>
      <c r="AA14" s="26" t="s">
        <v>105</v>
      </c>
      <c r="AB14" s="26">
        <v>45456.447893518518</v>
      </c>
      <c r="AC14" s="26">
        <v>45456.45</v>
      </c>
      <c r="AD14" s="28" t="s">
        <v>105</v>
      </c>
      <c r="AE14" s="26">
        <v>45456.45</v>
      </c>
      <c r="AF14" s="29">
        <v>7</v>
      </c>
      <c r="AG14" s="29">
        <v>30</v>
      </c>
      <c r="AH14" s="30">
        <v>10</v>
      </c>
      <c r="AI14" s="31"/>
    </row>
    <row r="15" spans="1:35" s="9" customFormat="1" x14ac:dyDescent="0.2">
      <c r="A15" s="20">
        <v>14</v>
      </c>
      <c r="B15" s="21" t="s">
        <v>20</v>
      </c>
      <c r="C15" s="22" t="s">
        <v>5</v>
      </c>
      <c r="D15" s="33">
        <v>0.1</v>
      </c>
      <c r="E15" s="21">
        <v>200</v>
      </c>
      <c r="F15" s="23">
        <v>90</v>
      </c>
      <c r="G15" s="23">
        <v>2000</v>
      </c>
      <c r="H15" s="23">
        <v>3400</v>
      </c>
      <c r="I15" s="23">
        <v>2700</v>
      </c>
      <c r="J15" s="24">
        <v>0</v>
      </c>
      <c r="K15" s="25">
        <v>5.0999999999999996</v>
      </c>
      <c r="L15" s="25">
        <v>4.0999999999999996</v>
      </c>
      <c r="M15" s="36">
        <v>-0.5</v>
      </c>
      <c r="N15" s="21" t="s">
        <v>106</v>
      </c>
      <c r="O15" s="21" t="s">
        <v>85</v>
      </c>
      <c r="P15" s="26">
        <v>45456.454861111109</v>
      </c>
      <c r="Q15" s="26">
        <v>45456.45821759259</v>
      </c>
      <c r="R15" s="26">
        <v>45456.484722222223</v>
      </c>
      <c r="S15" s="43">
        <v>6</v>
      </c>
      <c r="T15" s="26">
        <v>45456.529398148145</v>
      </c>
      <c r="U15" s="26">
        <v>45456.533912037034</v>
      </c>
      <c r="V15" s="26">
        <v>45456.539583333331</v>
      </c>
      <c r="W15" s="47">
        <v>1</v>
      </c>
      <c r="X15" s="48">
        <v>30</v>
      </c>
      <c r="Y15" s="26" t="s">
        <v>105</v>
      </c>
      <c r="Z15" s="26" t="s">
        <v>105</v>
      </c>
      <c r="AA15" s="26" t="s">
        <v>27</v>
      </c>
      <c r="AB15" s="26">
        <v>45456.555787037039</v>
      </c>
      <c r="AC15" s="26">
        <v>45456.556655092594</v>
      </c>
      <c r="AD15" s="28" t="s">
        <v>105</v>
      </c>
      <c r="AE15" s="26">
        <v>45456.558333333334</v>
      </c>
      <c r="AF15" s="29">
        <v>7</v>
      </c>
      <c r="AG15" s="29">
        <v>30</v>
      </c>
      <c r="AH15" s="30">
        <v>10</v>
      </c>
      <c r="AI15" s="31"/>
    </row>
    <row r="16" spans="1:35" s="9" customFormat="1" x14ac:dyDescent="0.2">
      <c r="A16" s="20">
        <v>15</v>
      </c>
      <c r="B16" s="21" t="s">
        <v>82</v>
      </c>
      <c r="C16" s="22" t="s">
        <v>6</v>
      </c>
      <c r="D16" s="33">
        <v>0.01</v>
      </c>
      <c r="E16" s="21">
        <v>100</v>
      </c>
      <c r="F16" s="23">
        <f>60*6</f>
        <v>360</v>
      </c>
      <c r="G16" s="23">
        <v>3000</v>
      </c>
      <c r="H16" s="23">
        <v>4400</v>
      </c>
      <c r="I16" s="23">
        <v>2600</v>
      </c>
      <c r="J16" s="24">
        <v>0</v>
      </c>
      <c r="K16" s="25">
        <v>6</v>
      </c>
      <c r="L16" s="25">
        <v>4</v>
      </c>
      <c r="M16" s="36">
        <v>-0.5</v>
      </c>
      <c r="N16" s="21" t="s">
        <v>28</v>
      </c>
      <c r="O16" s="21" t="s">
        <v>26</v>
      </c>
      <c r="P16" s="26">
        <v>45456.5625</v>
      </c>
      <c r="Q16" s="26">
        <v>45456.567013888889</v>
      </c>
      <c r="R16" s="26">
        <v>45456.594444444447</v>
      </c>
      <c r="S16" s="43">
        <v>6</v>
      </c>
      <c r="T16" s="26">
        <v>45456.624884259261</v>
      </c>
      <c r="U16" s="26">
        <v>45456.628703703704</v>
      </c>
      <c r="V16" s="26">
        <v>45456.634722222225</v>
      </c>
      <c r="W16" s="47">
        <v>1</v>
      </c>
      <c r="X16" s="48">
        <v>35</v>
      </c>
      <c r="Y16" s="26" t="s">
        <v>107</v>
      </c>
      <c r="Z16" s="26" t="s">
        <v>105</v>
      </c>
      <c r="AA16" s="26" t="s">
        <v>105</v>
      </c>
      <c r="AB16" s="26">
        <v>45456.65185185185</v>
      </c>
      <c r="AC16" s="26">
        <v>45456.657638888886</v>
      </c>
      <c r="AD16" s="26">
        <v>45456.654166666667</v>
      </c>
      <c r="AE16" s="26">
        <v>45456.666666666664</v>
      </c>
      <c r="AF16" s="29">
        <v>7</v>
      </c>
      <c r="AG16" s="29">
        <v>30</v>
      </c>
      <c r="AH16" s="30">
        <v>10</v>
      </c>
      <c r="AI16" s="31"/>
    </row>
    <row r="17" spans="1:35" s="9" customFormat="1" x14ac:dyDescent="0.2">
      <c r="A17" s="20">
        <v>16</v>
      </c>
      <c r="B17" s="21" t="s">
        <v>104</v>
      </c>
      <c r="C17" s="22" t="s">
        <v>4</v>
      </c>
      <c r="D17" s="33">
        <v>1</v>
      </c>
      <c r="E17" s="21" t="s">
        <v>127</v>
      </c>
      <c r="F17" s="23">
        <v>28</v>
      </c>
      <c r="G17" s="23">
        <v>3000</v>
      </c>
      <c r="H17" s="23">
        <v>4250</v>
      </c>
      <c r="I17" s="23">
        <v>2900</v>
      </c>
      <c r="J17" s="24">
        <v>0</v>
      </c>
      <c r="K17" s="25">
        <v>5</v>
      </c>
      <c r="L17" s="25">
        <v>2.9</v>
      </c>
      <c r="M17" s="36">
        <v>-0.5</v>
      </c>
      <c r="N17" s="21" t="s">
        <v>88</v>
      </c>
      <c r="O17" s="21" t="s">
        <v>85</v>
      </c>
      <c r="P17" s="26">
        <v>45457.354166666664</v>
      </c>
      <c r="Q17" s="26">
        <v>45457.364583333336</v>
      </c>
      <c r="R17" s="26">
        <v>45457.390972222223</v>
      </c>
      <c r="S17" s="43">
        <v>5</v>
      </c>
      <c r="T17" s="26">
        <v>45457.422222222223</v>
      </c>
      <c r="U17" s="26">
        <v>45457.426736111112</v>
      </c>
      <c r="V17" s="26">
        <v>45457.43246527778</v>
      </c>
      <c r="W17" s="47">
        <v>1</v>
      </c>
      <c r="X17" s="48">
        <v>35</v>
      </c>
      <c r="Y17" s="26" t="s">
        <v>108</v>
      </c>
      <c r="Z17" s="26" t="s">
        <v>108</v>
      </c>
      <c r="AA17" s="26" t="s">
        <v>108</v>
      </c>
      <c r="AB17" s="26">
        <v>45457.447280092594</v>
      </c>
      <c r="AC17" s="28" t="s">
        <v>108</v>
      </c>
      <c r="AD17" s="28" t="s">
        <v>108</v>
      </c>
      <c r="AE17" s="26">
        <v>45457.449305555558</v>
      </c>
      <c r="AF17" s="29">
        <v>7</v>
      </c>
      <c r="AG17" s="29">
        <v>30</v>
      </c>
      <c r="AH17" s="30">
        <v>10</v>
      </c>
      <c r="AI17" s="31"/>
    </row>
    <row r="18" spans="1:35" s="9" customFormat="1" x14ac:dyDescent="0.2">
      <c r="A18" s="20">
        <v>17</v>
      </c>
      <c r="B18" s="21" t="s">
        <v>82</v>
      </c>
      <c r="C18" s="22" t="s">
        <v>4</v>
      </c>
      <c r="D18" s="33">
        <v>1</v>
      </c>
      <c r="E18" s="21" t="s">
        <v>127</v>
      </c>
      <c r="F18" s="23">
        <v>32</v>
      </c>
      <c r="G18" s="23">
        <v>3000</v>
      </c>
      <c r="H18" s="23">
        <v>4300</v>
      </c>
      <c r="I18" s="23">
        <v>2900</v>
      </c>
      <c r="J18" s="24">
        <v>0</v>
      </c>
      <c r="K18" s="25">
        <v>4.2</v>
      </c>
      <c r="L18" s="25">
        <v>2.0099999999999998</v>
      </c>
      <c r="M18" s="36">
        <v>-4</v>
      </c>
      <c r="N18" s="21" t="s">
        <v>88</v>
      </c>
      <c r="O18" s="21" t="s">
        <v>85</v>
      </c>
      <c r="P18" s="26">
        <v>45457.458333333336</v>
      </c>
      <c r="Q18" s="26">
        <v>45457.461805555555</v>
      </c>
      <c r="R18" s="26">
        <v>45457.523611111108</v>
      </c>
      <c r="S18" s="43">
        <v>4</v>
      </c>
      <c r="T18" s="26">
        <v>45457.55228009259</v>
      </c>
      <c r="U18" s="26">
        <v>45457.556284722225</v>
      </c>
      <c r="V18" s="26">
        <v>45457.557083333333</v>
      </c>
      <c r="W18" s="47">
        <v>1</v>
      </c>
      <c r="X18" s="48">
        <v>30</v>
      </c>
      <c r="Y18" s="26" t="s">
        <v>108</v>
      </c>
      <c r="Z18" s="26" t="s">
        <v>108</v>
      </c>
      <c r="AA18" s="26" t="s">
        <v>108</v>
      </c>
      <c r="AB18" s="26">
        <v>45457.558981481481</v>
      </c>
      <c r="AC18" s="26">
        <v>45457.559837962966</v>
      </c>
      <c r="AD18" s="28" t="s">
        <v>108</v>
      </c>
      <c r="AE18" s="26">
        <v>45457.573611111111</v>
      </c>
      <c r="AF18" s="29">
        <v>7</v>
      </c>
      <c r="AG18" s="29">
        <v>30</v>
      </c>
      <c r="AH18" s="30">
        <v>10</v>
      </c>
      <c r="AI18" s="31"/>
    </row>
    <row r="19" spans="1:35" s="9" customFormat="1" x14ac:dyDescent="0.2">
      <c r="A19" s="20">
        <v>18</v>
      </c>
      <c r="B19" s="21" t="s">
        <v>82</v>
      </c>
      <c r="C19" s="22" t="s">
        <v>7</v>
      </c>
      <c r="D19" s="33" t="s">
        <v>117</v>
      </c>
      <c r="E19" s="21" t="s">
        <v>119</v>
      </c>
      <c r="F19" s="23">
        <v>32</v>
      </c>
      <c r="G19" s="23" t="s">
        <v>8</v>
      </c>
      <c r="H19" s="23">
        <v>5300</v>
      </c>
      <c r="I19" s="23">
        <v>3700</v>
      </c>
      <c r="J19" s="24">
        <v>0</v>
      </c>
      <c r="K19" s="25">
        <v>4.8</v>
      </c>
      <c r="L19" s="25">
        <v>2.2200000000000002</v>
      </c>
      <c r="M19" s="36">
        <v>-0.5</v>
      </c>
      <c r="N19" s="21" t="s">
        <v>88</v>
      </c>
      <c r="O19" s="21" t="s">
        <v>85</v>
      </c>
      <c r="P19" s="26">
        <v>45460.387499999997</v>
      </c>
      <c r="Q19" s="26">
        <v>45460.398576388892</v>
      </c>
      <c r="R19" s="26">
        <v>45460.463194444441</v>
      </c>
      <c r="S19" s="43">
        <v>4</v>
      </c>
      <c r="T19" s="26">
        <v>45460.5</v>
      </c>
      <c r="U19" s="26">
        <v>45460.503935185188</v>
      </c>
      <c r="V19" s="26">
        <v>45460.508159722223</v>
      </c>
      <c r="W19" s="47">
        <v>1</v>
      </c>
      <c r="X19" s="48">
        <v>35</v>
      </c>
      <c r="Y19" s="26" t="s">
        <v>9</v>
      </c>
      <c r="Z19" s="26" t="s">
        <v>9</v>
      </c>
      <c r="AA19" s="26" t="s">
        <v>9</v>
      </c>
      <c r="AB19" s="26">
        <v>45460.523263888892</v>
      </c>
      <c r="AC19" s="26">
        <v>45460.525879629633</v>
      </c>
      <c r="AD19" s="28" t="s">
        <v>9</v>
      </c>
      <c r="AE19" s="26">
        <v>45460.525925925926</v>
      </c>
      <c r="AF19" s="29">
        <v>7</v>
      </c>
      <c r="AG19" s="29">
        <v>30</v>
      </c>
      <c r="AH19" s="30">
        <v>10</v>
      </c>
      <c r="AI19" s="31"/>
    </row>
    <row r="20" spans="1:35" s="42" customFormat="1" x14ac:dyDescent="0.2">
      <c r="A20" s="20">
        <v>19</v>
      </c>
      <c r="B20" s="21" t="s">
        <v>82</v>
      </c>
      <c r="C20" s="22" t="s">
        <v>7</v>
      </c>
      <c r="D20" s="33" t="s">
        <v>118</v>
      </c>
      <c r="E20" s="21" t="s">
        <v>120</v>
      </c>
      <c r="F20" s="23">
        <v>32</v>
      </c>
      <c r="G20" s="23" t="s">
        <v>10</v>
      </c>
      <c r="H20" s="50">
        <v>7700</v>
      </c>
      <c r="I20" s="23">
        <v>4800</v>
      </c>
      <c r="J20" s="24">
        <v>0</v>
      </c>
      <c r="K20" s="25">
        <v>5.6</v>
      </c>
      <c r="L20" s="25">
        <v>3.4</v>
      </c>
      <c r="M20" s="36">
        <v>-0.5</v>
      </c>
      <c r="N20" s="21" t="s">
        <v>88</v>
      </c>
      <c r="O20" s="21" t="s">
        <v>85</v>
      </c>
      <c r="P20" s="26">
        <v>45460.53125</v>
      </c>
      <c r="Q20" s="26">
        <v>45460.533333333333</v>
      </c>
      <c r="R20" s="26">
        <v>45460.561805555553</v>
      </c>
      <c r="S20" s="43">
        <v>5</v>
      </c>
      <c r="T20" s="26">
        <v>45460.598900462966</v>
      </c>
      <c r="U20" s="26">
        <v>45460.603206018517</v>
      </c>
      <c r="V20" s="26">
        <v>45460.609027777777</v>
      </c>
      <c r="W20" s="47">
        <v>1</v>
      </c>
      <c r="X20" s="48">
        <v>25</v>
      </c>
      <c r="Y20" s="26" t="s">
        <v>9</v>
      </c>
      <c r="Z20" s="26" t="s">
        <v>9</v>
      </c>
      <c r="AA20" s="26" t="s">
        <v>9</v>
      </c>
      <c r="AB20" s="26">
        <v>45460.62395833333</v>
      </c>
      <c r="AC20" s="26">
        <v>45460.625173611108</v>
      </c>
      <c r="AD20" s="28" t="s">
        <v>9</v>
      </c>
      <c r="AE20" s="26">
        <v>45460.628240740742</v>
      </c>
      <c r="AF20" s="29">
        <v>7</v>
      </c>
      <c r="AG20" s="29">
        <v>30</v>
      </c>
      <c r="AH20" s="30">
        <v>10</v>
      </c>
      <c r="AI20" s="31"/>
    </row>
    <row r="21" spans="1:35" s="42" customFormat="1" x14ac:dyDescent="0.2">
      <c r="A21" s="52">
        <v>20</v>
      </c>
      <c r="B21" s="45" t="s">
        <v>82</v>
      </c>
      <c r="C21" s="53" t="s">
        <v>11</v>
      </c>
      <c r="D21" s="54" t="s">
        <v>12</v>
      </c>
      <c r="E21" s="45">
        <v>400</v>
      </c>
      <c r="F21" s="39">
        <f>20*60+4*60</f>
        <v>1440</v>
      </c>
      <c r="G21" s="39">
        <v>3000</v>
      </c>
      <c r="H21" s="39">
        <v>4000</v>
      </c>
      <c r="I21" s="39">
        <v>3000</v>
      </c>
      <c r="J21" s="55">
        <v>-20</v>
      </c>
      <c r="K21" s="49">
        <v>-16.399999999999999</v>
      </c>
      <c r="L21" s="49">
        <v>-19.5</v>
      </c>
      <c r="M21" s="46">
        <v>-0.5</v>
      </c>
      <c r="N21" s="45" t="s">
        <v>88</v>
      </c>
      <c r="O21" s="45" t="s">
        <v>85</v>
      </c>
      <c r="P21" s="28">
        <v>45461.302083333336</v>
      </c>
      <c r="Q21" s="28">
        <v>45461.381944444445</v>
      </c>
      <c r="R21" s="28">
        <v>45461.45416666667</v>
      </c>
      <c r="S21" s="44">
        <v>-17</v>
      </c>
      <c r="T21" s="28">
        <v>45461.562152777777</v>
      </c>
      <c r="U21" s="28">
        <v>45461.566203703704</v>
      </c>
      <c r="V21" s="28" t="s">
        <v>13</v>
      </c>
      <c r="W21" s="56">
        <v>1</v>
      </c>
      <c r="X21" s="57">
        <v>10</v>
      </c>
      <c r="Y21" s="28">
        <v>45461.571527777778</v>
      </c>
      <c r="Z21" s="28" t="s">
        <v>13</v>
      </c>
      <c r="AA21" s="28" t="s">
        <v>13</v>
      </c>
      <c r="AB21" s="28">
        <v>45461.584490740737</v>
      </c>
      <c r="AC21" s="28" t="s">
        <v>13</v>
      </c>
      <c r="AD21" s="28" t="s">
        <v>13</v>
      </c>
      <c r="AE21" s="28">
        <v>45461.595833333333</v>
      </c>
      <c r="AF21" s="58">
        <v>7</v>
      </c>
      <c r="AG21" s="58">
        <v>30</v>
      </c>
      <c r="AH21" s="59">
        <v>10</v>
      </c>
      <c r="AI21" s="60" t="s">
        <v>14</v>
      </c>
    </row>
    <row r="22" spans="1:35" s="9" customFormat="1" x14ac:dyDescent="0.2">
      <c r="A22" s="20">
        <v>21</v>
      </c>
      <c r="B22" s="21" t="s">
        <v>20</v>
      </c>
      <c r="C22" s="22" t="s">
        <v>11</v>
      </c>
      <c r="D22" s="33" t="s">
        <v>12</v>
      </c>
      <c r="E22" s="21">
        <v>400</v>
      </c>
      <c r="F22" s="23">
        <f>60*7</f>
        <v>420</v>
      </c>
      <c r="G22" s="23">
        <v>1000</v>
      </c>
      <c r="H22" s="23">
        <v>2500</v>
      </c>
      <c r="I22" s="23">
        <v>1100</v>
      </c>
      <c r="J22" s="24">
        <f>258-273</f>
        <v>-15</v>
      </c>
      <c r="K22" s="25">
        <v>-13.3</v>
      </c>
      <c r="L22" s="25">
        <v>-17.22</v>
      </c>
      <c r="M22" s="36">
        <v>-0.5</v>
      </c>
      <c r="N22" s="21" t="s">
        <v>15</v>
      </c>
      <c r="O22" s="21" t="s">
        <v>85</v>
      </c>
      <c r="P22" s="26">
        <v>45462.395833333336</v>
      </c>
      <c r="Q22" s="26">
        <v>45462.402951388889</v>
      </c>
      <c r="R22" s="26">
        <v>45462.429166666669</v>
      </c>
      <c r="S22" s="43">
        <v>-14</v>
      </c>
      <c r="T22" s="26">
        <v>45462.462326388886</v>
      </c>
      <c r="U22" s="26">
        <v>45462.46638888889</v>
      </c>
      <c r="V22" s="26">
        <v>45462.474652777775</v>
      </c>
      <c r="W22" s="47">
        <v>1.5</v>
      </c>
      <c r="X22" s="48">
        <v>20</v>
      </c>
      <c r="Y22" s="26">
        <v>45462.473958333336</v>
      </c>
      <c r="Z22" s="26" t="s">
        <v>16</v>
      </c>
      <c r="AA22" s="26">
        <v>45462.487500000003</v>
      </c>
      <c r="AB22" s="26">
        <v>45462.488726851851</v>
      </c>
      <c r="AC22" s="26">
        <v>45462.489988425928</v>
      </c>
      <c r="AD22" s="28" t="s">
        <v>16</v>
      </c>
      <c r="AE22" s="26">
        <v>45462.492361111108</v>
      </c>
      <c r="AF22" s="29">
        <v>7</v>
      </c>
      <c r="AG22" s="29">
        <v>30</v>
      </c>
      <c r="AH22" s="30">
        <v>10</v>
      </c>
      <c r="AI22" s="31"/>
    </row>
    <row r="23" spans="1:35" s="9" customFormat="1" x14ac:dyDescent="0.2">
      <c r="A23" s="20">
        <v>22</v>
      </c>
      <c r="B23" s="21" t="s">
        <v>82</v>
      </c>
      <c r="C23" s="22" t="s">
        <v>17</v>
      </c>
      <c r="D23" s="33" t="s">
        <v>18</v>
      </c>
      <c r="E23" s="21" t="s">
        <v>121</v>
      </c>
      <c r="F23" s="23">
        <f>60*22</f>
        <v>1320</v>
      </c>
      <c r="G23" s="23" t="s">
        <v>134</v>
      </c>
      <c r="H23" s="23">
        <v>7500</v>
      </c>
      <c r="I23" s="23">
        <v>4100</v>
      </c>
      <c r="J23" s="24">
        <f>258-273</f>
        <v>-15</v>
      </c>
      <c r="K23" s="25">
        <v>-12</v>
      </c>
      <c r="L23" s="25">
        <v>-15.6</v>
      </c>
      <c r="M23" s="36">
        <v>-0.5</v>
      </c>
      <c r="N23" s="21" t="s">
        <v>15</v>
      </c>
      <c r="O23" s="21" t="s">
        <v>85</v>
      </c>
      <c r="P23" s="26">
        <v>45462.5</v>
      </c>
      <c r="Q23" s="26">
        <v>45462.501435185186</v>
      </c>
      <c r="R23" s="26">
        <v>45462.556944444441</v>
      </c>
      <c r="S23" s="43">
        <v>-13</v>
      </c>
      <c r="T23" s="26">
        <v>45462.6018287037</v>
      </c>
      <c r="U23" s="26">
        <v>45462.613298611112</v>
      </c>
      <c r="V23" s="26">
        <v>45462.622569444444</v>
      </c>
      <c r="W23" s="47">
        <v>1.5</v>
      </c>
      <c r="X23" s="48">
        <v>15</v>
      </c>
      <c r="Y23" s="26">
        <v>45462.621122685188</v>
      </c>
      <c r="Z23" s="26" t="s">
        <v>16</v>
      </c>
      <c r="AA23" s="26">
        <v>45462.630902777775</v>
      </c>
      <c r="AB23" s="26">
        <v>45462.636990740742</v>
      </c>
      <c r="AC23" s="26">
        <v>45462.638020833336</v>
      </c>
      <c r="AD23" s="28" t="s">
        <v>16</v>
      </c>
      <c r="AE23" s="26">
        <v>45462.639814814815</v>
      </c>
      <c r="AF23" s="29">
        <v>7</v>
      </c>
      <c r="AG23" s="29">
        <v>30</v>
      </c>
      <c r="AH23" s="30">
        <v>10</v>
      </c>
      <c r="AI23" s="31"/>
    </row>
    <row r="24" spans="1:35" s="9" customFormat="1" x14ac:dyDescent="0.2">
      <c r="A24" s="20">
        <v>23</v>
      </c>
      <c r="B24" s="21" t="s">
        <v>82</v>
      </c>
      <c r="C24" s="22" t="s">
        <v>17</v>
      </c>
      <c r="D24" s="33" t="s">
        <v>18</v>
      </c>
      <c r="E24" s="21" t="s">
        <v>122</v>
      </c>
      <c r="F24" s="23">
        <f>60*33</f>
        <v>1980</v>
      </c>
      <c r="G24" s="23" t="s">
        <v>133</v>
      </c>
      <c r="H24" s="23">
        <v>16000</v>
      </c>
      <c r="I24" s="23">
        <v>10500</v>
      </c>
      <c r="J24" s="24">
        <f>258-273</f>
        <v>-15</v>
      </c>
      <c r="K24" s="49"/>
      <c r="L24" s="25">
        <v>-14.4</v>
      </c>
      <c r="M24" s="36">
        <v>-0.5</v>
      </c>
      <c r="N24" s="21" t="s">
        <v>15</v>
      </c>
      <c r="O24" s="21" t="s">
        <v>85</v>
      </c>
      <c r="P24" s="26">
        <v>45462.652777777781</v>
      </c>
      <c r="Q24" s="26">
        <v>45462.654097222221</v>
      </c>
      <c r="R24" s="26">
        <v>45462.683333333334</v>
      </c>
      <c r="S24" s="43">
        <v>-12</v>
      </c>
      <c r="T24" s="26">
        <v>45462.729803240742</v>
      </c>
      <c r="U24" s="26">
        <v>45462.733622685184</v>
      </c>
      <c r="V24" s="26">
        <v>45462.742361111108</v>
      </c>
      <c r="W24" s="47">
        <v>1.5</v>
      </c>
      <c r="X24" s="48">
        <v>15</v>
      </c>
      <c r="Y24" s="26">
        <v>45462.738888888889</v>
      </c>
      <c r="Z24" s="26" t="s">
        <v>16</v>
      </c>
      <c r="AA24" s="26">
        <v>45462.752083333333</v>
      </c>
      <c r="AB24" s="26">
        <v>45462.758796296293</v>
      </c>
      <c r="AC24" s="26">
        <v>45462.760416666664</v>
      </c>
      <c r="AD24" s="28" t="s">
        <v>16</v>
      </c>
      <c r="AE24" s="26">
        <v>45462.760416666664</v>
      </c>
      <c r="AF24" s="29">
        <v>7</v>
      </c>
      <c r="AG24" s="29">
        <v>30</v>
      </c>
      <c r="AH24" s="30">
        <v>10</v>
      </c>
      <c r="AI24" s="31"/>
    </row>
    <row r="25" spans="1:35" s="42" customFormat="1" x14ac:dyDescent="0.2">
      <c r="A25" s="52">
        <v>24</v>
      </c>
      <c r="B25" s="45" t="s">
        <v>20</v>
      </c>
      <c r="C25" s="53" t="s">
        <v>29</v>
      </c>
      <c r="D25" s="54" t="s">
        <v>12</v>
      </c>
      <c r="E25" s="45">
        <v>500</v>
      </c>
      <c r="F25" s="39">
        <f>60*9</f>
        <v>540</v>
      </c>
      <c r="G25" s="39">
        <v>1000</v>
      </c>
      <c r="H25" s="39">
        <v>310</v>
      </c>
      <c r="I25" s="39">
        <v>170</v>
      </c>
      <c r="J25" s="55">
        <v>-5</v>
      </c>
      <c r="K25" s="49">
        <v>-1.5</v>
      </c>
      <c r="L25" s="49">
        <v>-5.2</v>
      </c>
      <c r="M25" s="46">
        <v>-2</v>
      </c>
      <c r="N25" s="45" t="s">
        <v>15</v>
      </c>
      <c r="O25" s="45" t="s">
        <v>26</v>
      </c>
      <c r="P25" s="28">
        <v>45463.4375</v>
      </c>
      <c r="Q25" s="28">
        <v>45463.444328703707</v>
      </c>
      <c r="R25" s="28">
        <v>45463.470833333333</v>
      </c>
      <c r="S25" s="44">
        <v>-4</v>
      </c>
      <c r="T25" s="28">
        <v>45463.504918981482</v>
      </c>
      <c r="U25" s="28">
        <v>45463.508298611108</v>
      </c>
      <c r="V25" s="28">
        <v>45463.509375000001</v>
      </c>
      <c r="W25" s="47">
        <v>1.5</v>
      </c>
      <c r="X25" s="57">
        <v>50</v>
      </c>
      <c r="Y25" s="28">
        <v>45463.51226851852</v>
      </c>
      <c r="Z25" s="28" t="s">
        <v>30</v>
      </c>
      <c r="AA25" s="28" t="s">
        <v>30</v>
      </c>
      <c r="AB25" s="28">
        <v>45463.519004629627</v>
      </c>
      <c r="AC25" s="28">
        <v>45463.519444444442</v>
      </c>
      <c r="AD25" s="28" t="s">
        <v>30</v>
      </c>
      <c r="AE25" s="28">
        <v>45463.521527777775</v>
      </c>
      <c r="AF25" s="58">
        <v>7</v>
      </c>
      <c r="AG25" s="58">
        <v>30</v>
      </c>
      <c r="AH25" s="59">
        <v>10</v>
      </c>
      <c r="AI25" s="60"/>
    </row>
    <row r="26" spans="1:35" s="9" customFormat="1" x14ac:dyDescent="0.2">
      <c r="A26" s="20">
        <v>25</v>
      </c>
      <c r="B26" s="21" t="s">
        <v>82</v>
      </c>
      <c r="C26" s="22" t="s">
        <v>31</v>
      </c>
      <c r="D26" s="33" t="s">
        <v>12</v>
      </c>
      <c r="E26" s="21">
        <v>500</v>
      </c>
      <c r="F26" s="23">
        <f>13*60</f>
        <v>780</v>
      </c>
      <c r="G26" s="23">
        <v>1000</v>
      </c>
      <c r="H26" s="23">
        <v>2900</v>
      </c>
      <c r="I26" s="23">
        <v>1200</v>
      </c>
      <c r="J26" s="24">
        <v>-15</v>
      </c>
      <c r="K26" s="25">
        <v>-13.2</v>
      </c>
      <c r="L26" s="25">
        <v>-15.7</v>
      </c>
      <c r="M26" s="36">
        <v>-0.5</v>
      </c>
      <c r="N26" s="21" t="s">
        <v>15</v>
      </c>
      <c r="O26" s="21" t="s">
        <v>26</v>
      </c>
      <c r="P26" s="26">
        <v>45463.597222222219</v>
      </c>
      <c r="Q26" s="26">
        <v>45463.60015046296</v>
      </c>
      <c r="R26" s="26">
        <v>45463.63958333333</v>
      </c>
      <c r="S26" s="44"/>
      <c r="T26" s="26">
        <v>45463.67864583333</v>
      </c>
      <c r="U26" s="26">
        <v>45463.68173611111</v>
      </c>
      <c r="V26" s="26">
        <v>45463.688657407409</v>
      </c>
      <c r="W26" s="47">
        <v>1.5</v>
      </c>
      <c r="X26" s="48">
        <v>20</v>
      </c>
      <c r="Y26" s="26">
        <v>45463.687731481485</v>
      </c>
      <c r="Z26" s="26" t="s">
        <v>30</v>
      </c>
      <c r="AA26" s="26">
        <v>45463.698379629626</v>
      </c>
      <c r="AB26" s="26">
        <v>45463.705011574071</v>
      </c>
      <c r="AC26" s="26">
        <v>45463.706817129627</v>
      </c>
      <c r="AD26" s="28" t="s">
        <v>30</v>
      </c>
      <c r="AE26" s="26">
        <v>45463.708333333336</v>
      </c>
      <c r="AF26" s="29">
        <v>7</v>
      </c>
      <c r="AG26" s="29">
        <v>30</v>
      </c>
      <c r="AH26" s="30">
        <v>10</v>
      </c>
      <c r="AI26" s="31"/>
    </row>
    <row r="27" spans="1:35" s="9" customFormat="1" x14ac:dyDescent="0.2">
      <c r="A27" s="20">
        <v>26</v>
      </c>
      <c r="B27" s="21" t="s">
        <v>82</v>
      </c>
      <c r="C27" s="22" t="s">
        <v>135</v>
      </c>
      <c r="D27" s="33" t="s">
        <v>18</v>
      </c>
      <c r="E27" s="21" t="s">
        <v>123</v>
      </c>
      <c r="F27" s="23">
        <f>12*60</f>
        <v>720</v>
      </c>
      <c r="G27" s="23" t="s">
        <v>33</v>
      </c>
      <c r="H27" s="23">
        <v>8000</v>
      </c>
      <c r="I27" s="23">
        <v>4900</v>
      </c>
      <c r="J27" s="24">
        <f>258-273</f>
        <v>-15</v>
      </c>
      <c r="K27" s="25">
        <v>-11.8</v>
      </c>
      <c r="L27" s="25">
        <v>-14.4</v>
      </c>
      <c r="M27" s="46">
        <v>-0.5</v>
      </c>
      <c r="N27" s="45" t="s">
        <v>15</v>
      </c>
      <c r="O27" s="45" t="s">
        <v>26</v>
      </c>
      <c r="P27" s="26">
        <v>45464.355902777781</v>
      </c>
      <c r="Q27" s="26">
        <v>45464.367476851854</v>
      </c>
      <c r="R27" s="26">
        <v>45464.394444444442</v>
      </c>
      <c r="S27" s="44"/>
      <c r="T27" s="26">
        <v>45464.432118055556</v>
      </c>
      <c r="U27" s="26">
        <v>45464.435590277775</v>
      </c>
      <c r="V27" s="26">
        <v>45464.442361111112</v>
      </c>
      <c r="W27" s="47">
        <v>1.5</v>
      </c>
      <c r="X27" s="48">
        <v>13</v>
      </c>
      <c r="Y27" s="26">
        <v>45464.44085648148</v>
      </c>
      <c r="Z27" s="26" t="s">
        <v>34</v>
      </c>
      <c r="AA27" s="26">
        <v>45464.453703703701</v>
      </c>
      <c r="AB27" s="26">
        <v>45464.460300925923</v>
      </c>
      <c r="AC27" s="26">
        <v>45464.462592592594</v>
      </c>
      <c r="AD27" s="28" t="s">
        <v>34</v>
      </c>
      <c r="AE27" s="26">
        <v>45464.462673611109</v>
      </c>
      <c r="AF27" s="29">
        <v>7</v>
      </c>
      <c r="AG27" s="29">
        <v>30</v>
      </c>
      <c r="AH27" s="30">
        <v>10</v>
      </c>
      <c r="AI27" s="31"/>
    </row>
    <row r="28" spans="1:35" s="42" customFormat="1" x14ac:dyDescent="0.2">
      <c r="A28" s="20">
        <v>27</v>
      </c>
      <c r="B28" s="21" t="s">
        <v>20</v>
      </c>
      <c r="C28" s="22" t="s">
        <v>32</v>
      </c>
      <c r="D28" s="33" t="s">
        <v>18</v>
      </c>
      <c r="E28" s="21" t="s">
        <v>124</v>
      </c>
      <c r="F28" s="23">
        <f>32*60</f>
        <v>1920</v>
      </c>
      <c r="G28" s="23" t="s">
        <v>35</v>
      </c>
      <c r="H28" s="23">
        <v>18600</v>
      </c>
      <c r="I28" s="23">
        <v>10500</v>
      </c>
      <c r="J28" s="24">
        <f>258-273</f>
        <v>-15</v>
      </c>
      <c r="K28" s="25">
        <v>-11.6</v>
      </c>
      <c r="L28" s="25">
        <v>-14.7</v>
      </c>
      <c r="M28" s="46">
        <v>-0.5</v>
      </c>
      <c r="N28" s="45" t="s">
        <v>15</v>
      </c>
      <c r="O28" s="45" t="s">
        <v>85</v>
      </c>
      <c r="P28" s="26">
        <v>45464.469444444447</v>
      </c>
      <c r="Q28" s="26">
        <v>45464.470138888886</v>
      </c>
      <c r="R28" s="26">
        <v>45464.497916666667</v>
      </c>
      <c r="S28" s="43">
        <v>-12</v>
      </c>
      <c r="T28" s="26">
        <v>45464.547256944446</v>
      </c>
      <c r="U28" s="26">
        <v>45464.555671296293</v>
      </c>
      <c r="V28" s="26">
        <v>45464.56417824074</v>
      </c>
      <c r="W28" s="47">
        <v>1.5</v>
      </c>
      <c r="X28" s="48">
        <v>13</v>
      </c>
      <c r="Y28" s="26">
        <v>45464.561111111114</v>
      </c>
      <c r="Z28" s="26" t="s">
        <v>34</v>
      </c>
      <c r="AA28" s="26">
        <v>45464.57372685185</v>
      </c>
      <c r="AB28" s="26">
        <v>45464.581990740742</v>
      </c>
      <c r="AC28" s="26">
        <v>45464.582754629628</v>
      </c>
      <c r="AD28" s="28" t="s">
        <v>34</v>
      </c>
      <c r="AE28" s="26">
        <v>45464.583333333336</v>
      </c>
      <c r="AF28" s="29">
        <v>7</v>
      </c>
      <c r="AG28" s="29">
        <v>30</v>
      </c>
      <c r="AH28" s="30">
        <v>10</v>
      </c>
      <c r="AI28" s="31"/>
    </row>
    <row r="29" spans="1:35" s="9" customFormat="1" x14ac:dyDescent="0.2">
      <c r="A29" s="20">
        <v>28</v>
      </c>
      <c r="B29" s="21" t="s">
        <v>20</v>
      </c>
      <c r="C29" s="22" t="s">
        <v>109</v>
      </c>
      <c r="D29" s="33">
        <v>0.01</v>
      </c>
      <c r="E29" s="21">
        <v>120</v>
      </c>
      <c r="F29" s="23">
        <f>40*60</f>
        <v>2400</v>
      </c>
      <c r="G29" s="23">
        <v>3000</v>
      </c>
      <c r="H29" s="23">
        <v>2800</v>
      </c>
      <c r="I29" s="23">
        <v>2800</v>
      </c>
      <c r="J29" s="24">
        <v>0</v>
      </c>
      <c r="K29" s="25">
        <v>5.4</v>
      </c>
      <c r="L29" s="25">
        <v>2.6</v>
      </c>
      <c r="M29" s="36">
        <v>-0.5</v>
      </c>
      <c r="N29" s="21" t="s">
        <v>110</v>
      </c>
      <c r="O29" s="21" t="s">
        <v>26</v>
      </c>
      <c r="P29" s="26">
        <v>45609.569444444445</v>
      </c>
      <c r="Q29" s="26">
        <v>45609.592939814815</v>
      </c>
      <c r="R29" s="26">
        <v>45609.62777777778</v>
      </c>
      <c r="S29" s="27">
        <v>4</v>
      </c>
      <c r="T29" s="26">
        <v>45609.689583333333</v>
      </c>
      <c r="U29" s="26">
        <v>45609.698078703703</v>
      </c>
      <c r="V29" s="26">
        <v>45609.703125</v>
      </c>
      <c r="W29" s="47">
        <v>1</v>
      </c>
      <c r="X29" s="48">
        <v>30</v>
      </c>
      <c r="Y29" s="26" t="s">
        <v>137</v>
      </c>
      <c r="Z29" s="26" t="s">
        <v>138</v>
      </c>
      <c r="AA29" s="26" t="s">
        <v>137</v>
      </c>
      <c r="AB29" s="26">
        <v>45609.713888888888</v>
      </c>
      <c r="AC29" s="26">
        <v>45609.718854166669</v>
      </c>
      <c r="AD29" s="28" t="s">
        <v>111</v>
      </c>
      <c r="AE29" s="26">
        <v>45609.739583333336</v>
      </c>
      <c r="AF29" s="29">
        <v>7</v>
      </c>
      <c r="AG29" s="29">
        <v>30</v>
      </c>
      <c r="AH29" s="30">
        <v>10</v>
      </c>
      <c r="AI29" s="31" t="s">
        <v>114</v>
      </c>
    </row>
    <row r="30" spans="1:35" s="9" customFormat="1" x14ac:dyDescent="0.2">
      <c r="A30" s="20">
        <v>29</v>
      </c>
      <c r="B30" s="21" t="s">
        <v>20</v>
      </c>
      <c r="C30" s="22" t="s">
        <v>109</v>
      </c>
      <c r="D30" s="33">
        <v>0.01</v>
      </c>
      <c r="E30" s="21">
        <v>120</v>
      </c>
      <c r="F30" s="23">
        <f>15*60</f>
        <v>900</v>
      </c>
      <c r="G30" s="23">
        <v>3000</v>
      </c>
      <c r="H30" s="23">
        <v>2960</v>
      </c>
      <c r="I30" s="23">
        <v>2960</v>
      </c>
      <c r="J30" s="24">
        <v>0</v>
      </c>
      <c r="K30" s="25">
        <v>4.7</v>
      </c>
      <c r="L30" s="25">
        <v>1.7</v>
      </c>
      <c r="M30" s="36">
        <v>-0.5</v>
      </c>
      <c r="N30" s="21" t="s">
        <v>110</v>
      </c>
      <c r="O30" s="21" t="s">
        <v>112</v>
      </c>
      <c r="P30" s="26">
        <v>45610.385416666664</v>
      </c>
      <c r="Q30" s="26">
        <v>45610.404027777775</v>
      </c>
      <c r="R30" s="26">
        <v>45610.45</v>
      </c>
      <c r="S30" s="27">
        <v>3</v>
      </c>
      <c r="T30" s="41">
        <v>45610.49722222222</v>
      </c>
      <c r="U30" s="40">
        <v>45610.505381944444</v>
      </c>
      <c r="V30" s="26">
        <v>45610.511342592596</v>
      </c>
      <c r="W30" s="47">
        <v>1</v>
      </c>
      <c r="X30" s="48">
        <v>30</v>
      </c>
      <c r="Y30" s="26" t="s">
        <v>139</v>
      </c>
      <c r="Z30" s="26" t="s">
        <v>139</v>
      </c>
      <c r="AA30" s="26" t="s">
        <v>139</v>
      </c>
      <c r="AB30" s="26">
        <v>45610.519444444442</v>
      </c>
      <c r="AC30" s="26">
        <v>45610.53125</v>
      </c>
      <c r="AD30" s="28" t="s">
        <v>113</v>
      </c>
      <c r="AE30" s="26">
        <v>45610.541666666664</v>
      </c>
      <c r="AF30" s="29">
        <v>7</v>
      </c>
      <c r="AG30" s="29">
        <v>30</v>
      </c>
      <c r="AH30" s="30">
        <v>10</v>
      </c>
      <c r="AI30" s="31" t="s">
        <v>115</v>
      </c>
    </row>
    <row r="31" spans="1:35" s="9" customFormat="1" x14ac:dyDescent="0.2">
      <c r="A31" s="20">
        <v>30</v>
      </c>
      <c r="B31" s="21" t="s">
        <v>20</v>
      </c>
      <c r="C31" s="22" t="s">
        <v>109</v>
      </c>
      <c r="D31" s="33">
        <v>1</v>
      </c>
      <c r="E31" s="21" t="s">
        <v>125</v>
      </c>
      <c r="F31" s="23">
        <f>40*60</f>
        <v>2400</v>
      </c>
      <c r="G31" s="23">
        <v>1000</v>
      </c>
      <c r="H31" s="23">
        <v>1000</v>
      </c>
      <c r="I31" s="23">
        <v>1000</v>
      </c>
      <c r="J31" s="24">
        <v>0</v>
      </c>
      <c r="K31" s="25">
        <v>-1.7</v>
      </c>
      <c r="L31" s="25">
        <v>-3</v>
      </c>
      <c r="M31" s="36">
        <v>-4</v>
      </c>
      <c r="N31" s="21" t="s">
        <v>88</v>
      </c>
      <c r="O31" s="21" t="s">
        <v>26</v>
      </c>
      <c r="P31" s="26">
        <v>45632.34375</v>
      </c>
      <c r="Q31" s="26">
        <v>45632.377847222226</v>
      </c>
      <c r="R31" s="26">
        <v>45632.402777777781</v>
      </c>
      <c r="S31" s="27">
        <v>-3</v>
      </c>
      <c r="T31" s="26">
        <v>45632.425462962965</v>
      </c>
      <c r="U31" s="26">
        <v>45632.432905092595</v>
      </c>
      <c r="V31" s="26">
        <v>45632.43377314815</v>
      </c>
      <c r="W31" s="47">
        <v>1</v>
      </c>
      <c r="X31" s="48">
        <v>35</v>
      </c>
      <c r="Y31" s="26">
        <v>45632.438657407409</v>
      </c>
      <c r="Z31" s="26">
        <v>45632.438946759263</v>
      </c>
      <c r="AA31" s="26">
        <v>45632.439004629632</v>
      </c>
      <c r="AB31" s="26">
        <v>45632.43959490741</v>
      </c>
      <c r="AC31" s="26">
        <v>45632.442245370374</v>
      </c>
      <c r="AD31" s="26" t="s">
        <v>116</v>
      </c>
      <c r="AE31" s="26">
        <v>45632.443749999999</v>
      </c>
      <c r="AF31" s="29">
        <v>7</v>
      </c>
      <c r="AG31" s="29">
        <v>30</v>
      </c>
      <c r="AH31" s="30">
        <v>10</v>
      </c>
      <c r="AI31" s="31" t="s">
        <v>114</v>
      </c>
    </row>
    <row r="32" spans="1:35" s="9" customFormat="1" x14ac:dyDescent="0.2">
      <c r="A32" s="20">
        <v>31</v>
      </c>
      <c r="B32" s="21" t="s">
        <v>20</v>
      </c>
      <c r="C32" s="22" t="s">
        <v>109</v>
      </c>
      <c r="D32" s="33">
        <v>1</v>
      </c>
      <c r="E32" s="21" t="s">
        <v>126</v>
      </c>
      <c r="F32" s="23">
        <f>15*60</f>
        <v>900</v>
      </c>
      <c r="G32" s="23">
        <v>1000</v>
      </c>
      <c r="H32" s="23">
        <v>1000</v>
      </c>
      <c r="I32" s="23">
        <v>1000</v>
      </c>
      <c r="J32" s="24">
        <v>0</v>
      </c>
      <c r="K32" s="25">
        <v>-0.8</v>
      </c>
      <c r="L32" s="25">
        <v>-2</v>
      </c>
      <c r="M32" s="36">
        <v>-4</v>
      </c>
      <c r="N32" s="21" t="s">
        <v>88</v>
      </c>
      <c r="O32" s="21" t="s">
        <v>78</v>
      </c>
      <c r="P32" s="26">
        <v>45632.444444444445</v>
      </c>
      <c r="Q32" s="26">
        <v>45632.453831018516</v>
      </c>
      <c r="R32" s="26">
        <v>45632.477777777778</v>
      </c>
      <c r="S32" s="27">
        <v>-2</v>
      </c>
      <c r="T32" s="26">
        <v>45632.504594907405</v>
      </c>
      <c r="U32" s="26">
        <v>45632.510625000003</v>
      </c>
      <c r="V32" s="26">
        <v>45632.511203703703</v>
      </c>
      <c r="W32" s="47">
        <v>1</v>
      </c>
      <c r="X32" s="48">
        <v>40</v>
      </c>
      <c r="Y32" s="26">
        <v>45632.51666666667</v>
      </c>
      <c r="Z32" s="26">
        <v>45632.516759259262</v>
      </c>
      <c r="AA32" s="26">
        <v>45632.516782407409</v>
      </c>
      <c r="AB32" s="26">
        <v>45632.518425925926</v>
      </c>
      <c r="AC32" s="26">
        <v>45632.519652777781</v>
      </c>
      <c r="AD32" s="26" t="s">
        <v>116</v>
      </c>
      <c r="AE32" s="26">
        <v>45632.520833333336</v>
      </c>
      <c r="AF32" s="29">
        <v>7</v>
      </c>
      <c r="AG32" s="29">
        <v>30</v>
      </c>
      <c r="AH32" s="30">
        <v>10</v>
      </c>
      <c r="AI32" s="31" t="s">
        <v>115</v>
      </c>
    </row>
  </sheetData>
  <sortState ref="A2:AI32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Schedule-SDTP01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dengzz</dc:creator>
  <cp:lastModifiedBy>Zhaoze Deng</cp:lastModifiedBy>
  <dcterms:created xsi:type="dcterms:W3CDTF">2015-06-05T18:17:20Z</dcterms:created>
  <dcterms:modified xsi:type="dcterms:W3CDTF">2025-04-13T16:42:56Z</dcterms:modified>
</cp:coreProperties>
</file>