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3040" windowHeight="9084"/>
  </bookViews>
  <sheets>
    <sheet name="EcoVadis Audit Checklist" sheetId="1" r:id="rId1"/>
    <sheet name="Scoring" sheetId="3" r:id="rId2"/>
    <sheet name="References" sheetId="4" r:id="rId3"/>
  </sheets>
  <calcPr calcId="162913"/>
</workbook>
</file>

<file path=xl/calcChain.xml><?xml version="1.0" encoding="utf-8"?>
<calcChain xmlns="http://schemas.openxmlformats.org/spreadsheetml/2006/main">
  <c r="H3" i="3" l="1"/>
  <c r="C5" i="3"/>
  <c r="A11" i="3"/>
  <c r="H6" i="3"/>
  <c r="B6" i="3"/>
  <c r="H5" i="3"/>
  <c r="B5" i="3"/>
  <c r="H4" i="3"/>
  <c r="B4" i="3"/>
  <c r="B3" i="3"/>
  <c r="I20" i="1"/>
  <c r="I19" i="1"/>
  <c r="I18" i="1"/>
  <c r="C6" i="3" s="1"/>
  <c r="D6" i="3" s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C4" i="3" l="1"/>
  <c r="D4" i="3" s="1"/>
  <c r="D5" i="3"/>
  <c r="C3" i="3"/>
  <c r="D3" i="3" s="1"/>
</calcChain>
</file>

<file path=xl/sharedStrings.xml><?xml version="1.0" encoding="utf-8"?>
<sst xmlns="http://schemas.openxmlformats.org/spreadsheetml/2006/main" count="241" uniqueCount="156">
  <si>
    <t>Theme</t>
  </si>
  <si>
    <t>Sub-Theme</t>
  </si>
  <si>
    <t>Requirement</t>
  </si>
  <si>
    <t>Evidence Required</t>
  </si>
  <si>
    <t>Policy/Procedure Link</t>
  </si>
  <si>
    <t>Owner</t>
  </si>
  <si>
    <t>Status</t>
  </si>
  <si>
    <t>Risk</t>
  </si>
  <si>
    <t>Score</t>
  </si>
  <si>
    <t>Notes</t>
  </si>
  <si>
    <t>Next Action</t>
  </si>
  <si>
    <t>Environment</t>
  </si>
  <si>
    <t>Labor &amp; Human Rights</t>
  </si>
  <si>
    <t>Ethics</t>
  </si>
  <si>
    <t>Sustainable Procurement</t>
  </si>
  <si>
    <t>Carbon &amp; Energy</t>
  </si>
  <si>
    <t>Environmental Policy</t>
  </si>
  <si>
    <t>Waste Management</t>
  </si>
  <si>
    <t>Energy Monitoring</t>
  </si>
  <si>
    <t>Renewables</t>
  </si>
  <si>
    <t>Equal Opportunity</t>
  </si>
  <si>
    <t>Health &amp; Safety</t>
  </si>
  <si>
    <t>Working Hours</t>
  </si>
  <si>
    <t>Child/Forced Labor</t>
  </si>
  <si>
    <t>Whistleblowing</t>
  </si>
  <si>
    <t>Anti-Corruption</t>
  </si>
  <si>
    <t>Gifts &amp; Hospitality</t>
  </si>
  <si>
    <t>3rd-Party Due Diligence</t>
  </si>
  <si>
    <t>Code of Ethics</t>
  </si>
  <si>
    <t>Conflict of Interest</t>
  </si>
  <si>
    <t>Supplier Code of Conduct</t>
  </si>
  <si>
    <t>Supplier ESG Assessment</t>
  </si>
  <si>
    <t>High-Risk Monitoring</t>
  </si>
  <si>
    <t>Conflict Minerals</t>
  </si>
  <si>
    <t>Contract Clauses</t>
  </si>
  <si>
    <t>Carbon footprint tracking and reduction targets documented</t>
  </si>
  <si>
    <t>Formal environmental policy approved and communicated</t>
  </si>
  <si>
    <t>Waste segregation &amp; disposal procedures implemented</t>
  </si>
  <si>
    <t>Energy consumption monitored with KPIs</t>
  </si>
  <si>
    <t>Renewable energy sourcing policy defined</t>
  </si>
  <si>
    <t>Anti-discrimination &amp; equal opportunity policy</t>
  </si>
  <si>
    <t>H&amp;S training conducted; incidents tracked</t>
  </si>
  <si>
    <t>Working hours &amp; overtime within legal limits</t>
  </si>
  <si>
    <t>Zero tolerance policy with supplier clauses</t>
  </si>
  <si>
    <t>Anonymous reporting channel available</t>
  </si>
  <si>
    <t>Anti-corruption policy and training</t>
  </si>
  <si>
    <t>G&amp;H register maintained and reviewed</t>
  </si>
  <si>
    <t>Due diligence for high-risk partners</t>
  </si>
  <si>
    <t>Employee acknowledgment tracked</t>
  </si>
  <si>
    <t>COI disclosures collected annually</t>
  </si>
  <si>
    <t>SCoC issued and acknowledged</t>
  </si>
  <si>
    <t>ESG assessments for high-risk suppliers</t>
  </si>
  <si>
    <t>Enhanced monitoring for high-risk categories</t>
  </si>
  <si>
    <t>Policy &amp; reporting (if applicable)</t>
  </si>
  <si>
    <t>ESG clauses in supplier contracts</t>
  </si>
  <si>
    <t>Carbon policy, GHG inventory, target doc</t>
  </si>
  <si>
    <t>Approved policy, intranet link, sign-off</t>
  </si>
  <si>
    <t>Waste SOP, vendor contracts, manifests</t>
  </si>
  <si>
    <t>Monthly energy dashboards</t>
  </si>
  <si>
    <t>Procurement policy addendum</t>
  </si>
  <si>
    <t>Policy doc, employee handbook</t>
  </si>
  <si>
    <t>Training logs, incident register</t>
  </si>
  <si>
    <t>Timesheets, policy</t>
  </si>
  <si>
    <t>Supplier contracts, SCoC</t>
  </si>
  <si>
    <t>Hotline details, case log</t>
  </si>
  <si>
    <t>Policy, LMS reports</t>
  </si>
  <si>
    <t>Register, approvals</t>
  </si>
  <si>
    <t>DD reports, risk ratings</t>
  </si>
  <si>
    <t>Signed acknowledgments</t>
  </si>
  <si>
    <t>COI forms, tracker</t>
  </si>
  <si>
    <t>SCoC, acknowledgments</t>
  </si>
  <si>
    <t>Assessment results, risk tiers</t>
  </si>
  <si>
    <t>Audit logs, KPIs</t>
  </si>
  <si>
    <t>Policy, supplier declarations</t>
  </si>
  <si>
    <t>Contract samples</t>
  </si>
  <si>
    <t>Sustainability</t>
  </si>
  <si>
    <t>Compliance</t>
  </si>
  <si>
    <t>Operations</t>
  </si>
  <si>
    <t>Facilities</t>
  </si>
  <si>
    <t>Procurement</t>
  </si>
  <si>
    <t>HR</t>
  </si>
  <si>
    <t>HSE</t>
  </si>
  <si>
    <t>Legal</t>
  </si>
  <si>
    <t>Partial</t>
  </si>
  <si>
    <t>Compliant</t>
  </si>
  <si>
    <t>Non-compliant</t>
  </si>
  <si>
    <t>Not Applicable</t>
  </si>
  <si>
    <t>High</t>
  </si>
  <si>
    <t>Medium</t>
  </si>
  <si>
    <t>Low</t>
  </si>
  <si>
    <t>N/A</t>
  </si>
  <si>
    <t>Targets exist but inventory incomplete</t>
  </si>
  <si>
    <t>Manifests missing for Q1</t>
  </si>
  <si>
    <t>No trend analysis</t>
  </si>
  <si>
    <t>Training coverage 65%</t>
  </si>
  <si>
    <t>Legacy contracts missing clause</t>
  </si>
  <si>
    <t>Training completion 58%</t>
  </si>
  <si>
    <t>No standardized DD</t>
  </si>
  <si>
    <t>Coverage 72%</t>
  </si>
  <si>
    <t>Coverage 40% tier-2 suppliers</t>
  </si>
  <si>
    <t>No process defined</t>
  </si>
  <si>
    <t>Not in scope</t>
  </si>
  <si>
    <t>New MSA pending</t>
  </si>
  <si>
    <t>Complete Scope 2 inventory; plan Scope 3</t>
  </si>
  <si>
    <t>Centralize vendor docs</t>
  </si>
  <si>
    <t>Start monthly tracking</t>
  </si>
  <si>
    <t>Pilot green tariff</t>
  </si>
  <si>
    <t>Quarterly refreshers</t>
  </si>
  <si>
    <t>Amend high-risk contracts</t>
  </si>
  <si>
    <t>Target 95% in 60 days</t>
  </si>
  <si>
    <t>Adopt risk-based DD</t>
  </si>
  <si>
    <t>Automate reminders</t>
  </si>
  <si>
    <t>Enforce in renewals</t>
  </si>
  <si>
    <t>Implement tiered assessment</t>
  </si>
  <si>
    <t>Quarterly reviews</t>
  </si>
  <si>
    <t>Add standard ESG clause</t>
  </si>
  <si>
    <t>Max Points</t>
  </si>
  <si>
    <t>Scored Points</t>
  </si>
  <si>
    <t>Compliance %</t>
  </si>
  <si>
    <t>Scoring Summary</t>
  </si>
  <si>
    <t>Overall</t>
  </si>
  <si>
    <t>Energy usage monitoring only quarterly, needs monthly tracking.</t>
  </si>
  <si>
    <t>No formal reporting on greenhouse gas emissions</t>
  </si>
  <si>
    <t>Diversity and inclusion metrics tracked but not published.</t>
  </si>
  <si>
    <t>Whistleblowing hotline in place</t>
  </si>
  <si>
    <t>Employee training on human rights partially rolled out</t>
  </si>
  <si>
    <t>G&amp;H reviwed and tracked but not published</t>
  </si>
  <si>
    <t>acknowledgement tracked and registered</t>
  </si>
  <si>
    <t>No formal monitoring of suppliers’ corrective action plans</t>
  </si>
  <si>
    <t>Complete rollout of human rights training for all staff</t>
  </si>
  <si>
    <t>Start monthly energy tracking and assign facility manager</t>
  </si>
  <si>
    <t>Publish D&amp;I metrics in annual company report.</t>
  </si>
  <si>
    <t>Conduct awareness campaign on hotline use</t>
  </si>
  <si>
    <t>Publish G&amp;H review results in reports</t>
  </si>
  <si>
    <t>EcoVadis Audit Checklist &amp; Register</t>
  </si>
  <si>
    <t>Regular Continuous Monitoring</t>
  </si>
  <si>
    <t>Evidence to Collect</t>
  </si>
  <si>
    <t>Rule / Expectation</t>
  </si>
  <si>
    <t>Carbon footprint reports, energy logs, waste management policy</t>
  </si>
  <si>
    <t>Evidence must be dated within last 12 months</t>
  </si>
  <si>
    <t>Training logs, diversity metrics, grievance policy, supplier contracts</t>
  </si>
  <si>
    <t>Signed policies + training completion &gt;80%</t>
  </si>
  <si>
    <t>Anti-corruption training records, whistleblowing hotline logs, due diligence reports</t>
  </si>
  <si>
    <t>Proof of awareness campaigns + vendor due diligence reports</t>
  </si>
  <si>
    <t>Supplier ESG assessments, contracts with ESG clauses, audit reports</t>
  </si>
  <si>
    <t>Evidence for at least 80% of Tier 1 suppliers</t>
  </si>
  <si>
    <t>EVIDENCE COLLECTION RULES</t>
  </si>
  <si>
    <t>SCORING REFERENCES</t>
  </si>
  <si>
    <t>Rule</t>
  </si>
  <si>
    <t>Policy/process fully in place with recent supporting evidence</t>
  </si>
  <si>
    <t>Policy/process exists but incomplete or outdated; evidence not comprehensive</t>
  </si>
  <si>
    <t>No policy, process, or evidence found</t>
  </si>
  <si>
    <t>Requirement not relevant to organization (must justify)</t>
  </si>
  <si>
    <t>EcoVadis Methodology Overview</t>
  </si>
  <si>
    <t>ISO 19011 – Guidelines for Auditing Management Systems (audit evidence rules)</t>
  </si>
  <si>
    <t>Reference 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</si>
</sst>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Arial"/>
      <family val="2"/>
    </font>
    <font>
      <b/>
      <sz val="11"/>
      <color rgb="FF7F7F7F"/>
      <name val="Arial"/>
      <family val="2"/>
    </font>
    <font>
      <b/>
      <sz val="28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/>
    <xf numFmtId="9" fontId="0" fillId="0" borderId="0" xfId="0" applyNumberFormat="1"/>
    <xf numFmtId="9" fontId="1" fillId="0" borderId="0" xfId="0" applyNumberFormat="1" applyFont="1"/>
    <xf numFmtId="0" fontId="2" fillId="0" borderId="0" xfId="1"/>
    <xf numFmtId="0" fontId="2" fillId="3" borderId="0" xfId="1" applyFill="1"/>
    <xf numFmtId="0" fontId="2" fillId="4" borderId="0" xfId="1" applyFill="1"/>
    <xf numFmtId="0" fontId="3" fillId="2" borderId="1" xfId="1" applyFont="1" applyFill="1" applyBorder="1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/>
    </xf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6" borderId="0" xfId="0" applyFont="1" applyFill="1" applyAlignment="1">
      <alignment horizontal="center" vertical="center" wrapText="1"/>
    </xf>
    <xf numFmtId="0" fontId="1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6" fillId="0" borderId="0" xfId="2" applyAlignment="1">
      <alignment horizontal="left" vertical="center" indent="1"/>
    </xf>
    <xf numFmtId="0" fontId="6" fillId="0" borderId="0" xfId="2"/>
  </cellXfs>
  <cellStyles count="3">
    <cellStyle name="Explanatory Text" xfId="1" builtinId="53"/>
    <cellStyle name="Hyperlink" xfId="2" builtinId="8"/>
    <cellStyle name="Normal" xfId="0" builtinId="0"/>
  </cellStyles>
  <dxfs count="8">
    <dxf>
      <font>
        <color rgb="FF666666"/>
      </font>
      <fill>
        <patternFill>
          <bgColor rgb="FFE7E7E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2DCDB"/>
        </patternFill>
      </fill>
    </dxf>
    <dxf>
      <font>
        <color rgb="FF666666"/>
      </font>
      <fill>
        <patternFill>
          <bgColor rgb="FFE7E7E7"/>
        </patternFill>
      </fill>
    </dxf>
    <dxf>
      <font>
        <color rgb="FF9C0006"/>
      </font>
      <fill>
        <patternFill>
          <bgColor rgb="FFF2DCDB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Compliance by Theme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8887139107611545E-2"/>
          <c:y val="0.16477159669120783"/>
          <c:w val="0.90819619422572173"/>
          <c:h val="0.73072919134205694"/>
        </c:manualLayout>
      </c:layout>
      <c:barChart>
        <c:barDir val="col"/>
        <c:grouping val="clustered"/>
        <c:varyColors val="0"/>
        <c:ser>
          <c:idx val="0"/>
          <c:order val="0"/>
          <c:tx>
            <c:v>Compliance %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Scoring!$A$3:$A$6</c:f>
              <c:strCache>
                <c:ptCount val="4"/>
                <c:pt idx="0">
                  <c:v>Environment</c:v>
                </c:pt>
                <c:pt idx="1">
                  <c:v>Labor &amp; Human Rights</c:v>
                </c:pt>
                <c:pt idx="2">
                  <c:v>Ethics</c:v>
                </c:pt>
                <c:pt idx="3">
                  <c:v>Sustainable Procurement</c:v>
                </c:pt>
              </c:strCache>
            </c:strRef>
          </c:cat>
          <c:val>
            <c:numRef>
              <c:f>Scoring!$D$3:$D$6</c:f>
              <c:numCache>
                <c:formatCode>0%</c:formatCode>
                <c:ptCount val="4"/>
                <c:pt idx="0">
                  <c:v>0.5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4-4FF5-8EBA-1FEFD554F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Status Distribution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Status Distribution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Scoring!$G$3:$G$6</c:f>
              <c:strCache>
                <c:ptCount val="4"/>
                <c:pt idx="0">
                  <c:v>Compliant</c:v>
                </c:pt>
                <c:pt idx="1">
                  <c:v>Partial</c:v>
                </c:pt>
                <c:pt idx="2">
                  <c:v>Non-compliant</c:v>
                </c:pt>
                <c:pt idx="3">
                  <c:v>Not Applicable</c:v>
                </c:pt>
              </c:strCache>
            </c:strRef>
          </c:cat>
          <c:val>
            <c:numRef>
              <c:f>Scoring!$H$3:$H$6</c:f>
              <c:numCache>
                <c:formatCode>General</c:formatCode>
                <c:ptCount val="4"/>
                <c:pt idx="0">
                  <c:v>6</c:v>
                </c:pt>
                <c:pt idx="1">
                  <c:v>10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5-4DA0-BE93-268F82712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196215</xdr:colOff>
      <xdr:row>9</xdr:row>
      <xdr:rowOff>118110</xdr:rowOff>
    </xdr:from>
    <xdr:to>
      <xdr:col>14</xdr:col>
      <xdr:colOff>196215</xdr:colOff>
      <xdr:row>26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249555</xdr:colOff>
      <xdr:row>11</xdr:row>
      <xdr:rowOff>3810</xdr:rowOff>
    </xdr:from>
    <xdr:to>
      <xdr:col>4</xdr:col>
      <xdr:colOff>20955</xdr:colOff>
      <xdr:row>26</xdr:row>
      <xdr:rowOff>158115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iso.org/obp/ui/en/" TargetMode="External"/><Relationship Id="rId1" Type="http://schemas.openxmlformats.org/officeDocument/2006/relationships/hyperlink" Target="https://resources.ecovadis.com/ecovadis-solution-materials/ecovadis-ratings-methodology-overview-and-principles-2022-neutr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zoomScale="98" workbookViewId="0">
      <pane ySplit="2" topLeftCell="A7" activePane="bottomLeft" state="frozen"/>
      <selection pane="bottomLeft" activeCell="M21" sqref="M21"/>
    </sheetView>
  </sheetViews>
  <sheetFormatPr defaultRowHeight="14.4" x14ac:dyDescent="0.3"/>
  <cols>
    <col min="1" max="1" width="29.21875" customWidth="1"/>
    <col min="2" max="2" width="21" customWidth="1"/>
    <col min="3" max="3" width="51.109375" customWidth="1"/>
    <col min="4" max="4" width="36.6640625" customWidth="1"/>
    <col min="5" max="5" width="22.33203125" hidden="1" customWidth="1"/>
    <col min="6" max="6" width="16.6640625" customWidth="1"/>
    <col min="7" max="7" width="14.6640625" style="4" customWidth="1"/>
    <col min="8" max="8" width="10.6640625" style="4" customWidth="1"/>
    <col min="9" max="9" width="8.6640625" customWidth="1"/>
    <col min="10" max="10" width="55.44140625" customWidth="1"/>
    <col min="11" max="11" width="36.88671875" customWidth="1"/>
    <col min="12" max="12" width="17.77734375" hidden="1" customWidth="1"/>
    <col min="13" max="13" width="0.21875" customWidth="1"/>
  </cols>
  <sheetData>
    <row r="1" spans="1:13" ht="69.599999999999994" customHeight="1" x14ac:dyDescent="0.7">
      <c r="C1" s="9" t="s">
        <v>134</v>
      </c>
      <c r="F1" s="4"/>
    </row>
    <row r="2" spans="1:13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7" t="s">
        <v>6</v>
      </c>
      <c r="H2" s="7" t="s">
        <v>7</v>
      </c>
      <c r="I2" s="1" t="s">
        <v>8</v>
      </c>
      <c r="J2" s="1" t="s">
        <v>9</v>
      </c>
      <c r="K2" s="1" t="s">
        <v>10</v>
      </c>
      <c r="L2" s="1"/>
      <c r="M2" s="1"/>
    </row>
    <row r="3" spans="1:13" x14ac:dyDescent="0.3">
      <c r="A3" t="s">
        <v>11</v>
      </c>
      <c r="B3" t="s">
        <v>15</v>
      </c>
      <c r="C3" t="s">
        <v>35</v>
      </c>
      <c r="D3" t="s">
        <v>55</v>
      </c>
      <c r="F3" t="s">
        <v>75</v>
      </c>
      <c r="G3" s="5" t="s">
        <v>83</v>
      </c>
      <c r="H3" s="6" t="s">
        <v>87</v>
      </c>
      <c r="I3">
        <f t="shared" ref="I3:I20" si="0">IF(G3="Compliant",2,IF(G3="Partial",1,IF(G3="Non-compliant",0,"")))</f>
        <v>1</v>
      </c>
      <c r="J3" t="s">
        <v>91</v>
      </c>
      <c r="K3" t="s">
        <v>103</v>
      </c>
    </row>
    <row r="4" spans="1:13" x14ac:dyDescent="0.3">
      <c r="A4" t="s">
        <v>11</v>
      </c>
      <c r="B4" t="s">
        <v>16</v>
      </c>
      <c r="C4" t="s">
        <v>36</v>
      </c>
      <c r="D4" t="s">
        <v>56</v>
      </c>
      <c r="F4" t="s">
        <v>76</v>
      </c>
      <c r="G4" s="4" t="s">
        <v>84</v>
      </c>
      <c r="H4" s="4" t="s">
        <v>88</v>
      </c>
      <c r="I4">
        <f t="shared" si="0"/>
        <v>2</v>
      </c>
      <c r="J4" t="s">
        <v>121</v>
      </c>
      <c r="K4" t="s">
        <v>130</v>
      </c>
    </row>
    <row r="5" spans="1:13" x14ac:dyDescent="0.3">
      <c r="A5" t="s">
        <v>11</v>
      </c>
      <c r="B5" t="s">
        <v>17</v>
      </c>
      <c r="C5" t="s">
        <v>37</v>
      </c>
      <c r="D5" t="s">
        <v>57</v>
      </c>
      <c r="F5" t="s">
        <v>77</v>
      </c>
      <c r="G5" s="4" t="s">
        <v>83</v>
      </c>
      <c r="H5" s="4" t="s">
        <v>88</v>
      </c>
      <c r="I5">
        <f t="shared" si="0"/>
        <v>1</v>
      </c>
      <c r="J5" t="s">
        <v>92</v>
      </c>
      <c r="K5" t="s">
        <v>104</v>
      </c>
    </row>
    <row r="6" spans="1:13" x14ac:dyDescent="0.3">
      <c r="A6" t="s">
        <v>11</v>
      </c>
      <c r="B6" t="s">
        <v>18</v>
      </c>
      <c r="C6" t="s">
        <v>38</v>
      </c>
      <c r="D6" t="s">
        <v>58</v>
      </c>
      <c r="F6" t="s">
        <v>78</v>
      </c>
      <c r="G6" s="4" t="s">
        <v>85</v>
      </c>
      <c r="H6" s="4" t="s">
        <v>87</v>
      </c>
      <c r="I6">
        <f t="shared" si="0"/>
        <v>0</v>
      </c>
      <c r="J6" t="s">
        <v>93</v>
      </c>
      <c r="K6" t="s">
        <v>105</v>
      </c>
    </row>
    <row r="7" spans="1:13" x14ac:dyDescent="0.3">
      <c r="A7" t="s">
        <v>11</v>
      </c>
      <c r="B7" t="s">
        <v>19</v>
      </c>
      <c r="C7" t="s">
        <v>39</v>
      </c>
      <c r="D7" t="s">
        <v>59</v>
      </c>
      <c r="F7" t="s">
        <v>79</v>
      </c>
      <c r="G7" s="4" t="s">
        <v>83</v>
      </c>
      <c r="H7" s="4" t="s">
        <v>89</v>
      </c>
      <c r="I7">
        <f t="shared" si="0"/>
        <v>1</v>
      </c>
      <c r="J7" t="s">
        <v>122</v>
      </c>
      <c r="K7" t="s">
        <v>106</v>
      </c>
    </row>
    <row r="8" spans="1:13" x14ac:dyDescent="0.3">
      <c r="A8" t="s">
        <v>12</v>
      </c>
      <c r="B8" t="s">
        <v>20</v>
      </c>
      <c r="C8" t="s">
        <v>40</v>
      </c>
      <c r="D8" t="s">
        <v>60</v>
      </c>
      <c r="F8" t="s">
        <v>80</v>
      </c>
      <c r="G8" s="4" t="s">
        <v>84</v>
      </c>
      <c r="H8" s="4" t="s">
        <v>89</v>
      </c>
      <c r="I8">
        <f t="shared" si="0"/>
        <v>2</v>
      </c>
      <c r="J8" t="s">
        <v>125</v>
      </c>
      <c r="K8" t="s">
        <v>129</v>
      </c>
    </row>
    <row r="9" spans="1:13" x14ac:dyDescent="0.3">
      <c r="A9" t="s">
        <v>12</v>
      </c>
      <c r="B9" t="s">
        <v>21</v>
      </c>
      <c r="C9" t="s">
        <v>41</v>
      </c>
      <c r="D9" t="s">
        <v>61</v>
      </c>
      <c r="F9" t="s">
        <v>81</v>
      </c>
      <c r="G9" s="4" t="s">
        <v>83</v>
      </c>
      <c r="H9" s="4" t="s">
        <v>87</v>
      </c>
      <c r="I9">
        <f t="shared" si="0"/>
        <v>1</v>
      </c>
      <c r="J9" t="s">
        <v>94</v>
      </c>
      <c r="K9" t="s">
        <v>107</v>
      </c>
    </row>
    <row r="10" spans="1:13" x14ac:dyDescent="0.3">
      <c r="A10" t="s">
        <v>12</v>
      </c>
      <c r="B10" t="s">
        <v>22</v>
      </c>
      <c r="C10" t="s">
        <v>42</v>
      </c>
      <c r="D10" t="s">
        <v>62</v>
      </c>
      <c r="F10" t="s">
        <v>80</v>
      </c>
      <c r="G10" s="4" t="s">
        <v>84</v>
      </c>
      <c r="H10" s="4" t="s">
        <v>88</v>
      </c>
      <c r="I10">
        <f t="shared" si="0"/>
        <v>2</v>
      </c>
      <c r="J10" t="s">
        <v>123</v>
      </c>
      <c r="K10" t="s">
        <v>131</v>
      </c>
    </row>
    <row r="11" spans="1:13" x14ac:dyDescent="0.3">
      <c r="A11" t="s">
        <v>12</v>
      </c>
      <c r="B11" t="s">
        <v>23</v>
      </c>
      <c r="C11" t="s">
        <v>43</v>
      </c>
      <c r="D11" t="s">
        <v>63</v>
      </c>
      <c r="F11" t="s">
        <v>82</v>
      </c>
      <c r="G11" s="4" t="s">
        <v>83</v>
      </c>
      <c r="H11" s="4" t="s">
        <v>88</v>
      </c>
      <c r="I11">
        <f t="shared" si="0"/>
        <v>1</v>
      </c>
      <c r="J11" t="s">
        <v>95</v>
      </c>
      <c r="K11" t="s">
        <v>108</v>
      </c>
    </row>
    <row r="12" spans="1:13" x14ac:dyDescent="0.3">
      <c r="A12" t="s">
        <v>12</v>
      </c>
      <c r="B12" t="s">
        <v>24</v>
      </c>
      <c r="C12" t="s">
        <v>44</v>
      </c>
      <c r="D12" t="s">
        <v>64</v>
      </c>
      <c r="F12" t="s">
        <v>76</v>
      </c>
      <c r="G12" s="4" t="s">
        <v>84</v>
      </c>
      <c r="H12" s="4" t="s">
        <v>89</v>
      </c>
      <c r="I12">
        <f t="shared" si="0"/>
        <v>2</v>
      </c>
      <c r="J12" t="s">
        <v>124</v>
      </c>
      <c r="K12" t="s">
        <v>132</v>
      </c>
    </row>
    <row r="13" spans="1:13" x14ac:dyDescent="0.3">
      <c r="A13" t="s">
        <v>13</v>
      </c>
      <c r="B13" t="s">
        <v>25</v>
      </c>
      <c r="C13" t="s">
        <v>45</v>
      </c>
      <c r="D13" t="s">
        <v>65</v>
      </c>
      <c r="F13" t="s">
        <v>76</v>
      </c>
      <c r="G13" s="4" t="s">
        <v>83</v>
      </c>
      <c r="H13" s="4" t="s">
        <v>87</v>
      </c>
      <c r="I13">
        <f t="shared" si="0"/>
        <v>1</v>
      </c>
      <c r="J13" t="s">
        <v>96</v>
      </c>
      <c r="K13" t="s">
        <v>109</v>
      </c>
    </row>
    <row r="14" spans="1:13" x14ac:dyDescent="0.3">
      <c r="A14" t="s">
        <v>13</v>
      </c>
      <c r="B14" t="s">
        <v>26</v>
      </c>
      <c r="C14" t="s">
        <v>46</v>
      </c>
      <c r="D14" t="s">
        <v>66</v>
      </c>
      <c r="F14" t="s">
        <v>76</v>
      </c>
      <c r="G14" s="4" t="s">
        <v>84</v>
      </c>
      <c r="H14" s="4" t="s">
        <v>88</v>
      </c>
      <c r="I14">
        <f t="shared" si="0"/>
        <v>2</v>
      </c>
      <c r="J14" t="s">
        <v>126</v>
      </c>
      <c r="K14" t="s">
        <v>133</v>
      </c>
    </row>
    <row r="15" spans="1:13" x14ac:dyDescent="0.3">
      <c r="A15" t="s">
        <v>13</v>
      </c>
      <c r="B15" t="s">
        <v>27</v>
      </c>
      <c r="C15" t="s">
        <v>47</v>
      </c>
      <c r="D15" t="s">
        <v>67</v>
      </c>
      <c r="F15" t="s">
        <v>79</v>
      </c>
      <c r="G15" s="4" t="s">
        <v>85</v>
      </c>
      <c r="H15" s="4" t="s">
        <v>87</v>
      </c>
      <c r="I15">
        <f t="shared" si="0"/>
        <v>0</v>
      </c>
      <c r="J15" t="s">
        <v>97</v>
      </c>
      <c r="K15" t="s">
        <v>110</v>
      </c>
    </row>
    <row r="16" spans="1:13" x14ac:dyDescent="0.3">
      <c r="A16" t="s">
        <v>13</v>
      </c>
      <c r="B16" t="s">
        <v>28</v>
      </c>
      <c r="C16" t="s">
        <v>48</v>
      </c>
      <c r="D16" t="s">
        <v>68</v>
      </c>
      <c r="F16" t="s">
        <v>80</v>
      </c>
      <c r="G16" s="4" t="s">
        <v>84</v>
      </c>
      <c r="H16" s="4" t="s">
        <v>89</v>
      </c>
      <c r="I16">
        <f t="shared" si="0"/>
        <v>2</v>
      </c>
      <c r="J16" t="s">
        <v>127</v>
      </c>
      <c r="K16" t="s">
        <v>135</v>
      </c>
    </row>
    <row r="17" spans="1:11" x14ac:dyDescent="0.3">
      <c r="A17" t="s">
        <v>13</v>
      </c>
      <c r="B17" t="s">
        <v>29</v>
      </c>
      <c r="C17" t="s">
        <v>49</v>
      </c>
      <c r="D17" t="s">
        <v>69</v>
      </c>
      <c r="F17" t="s">
        <v>76</v>
      </c>
      <c r="G17" s="4" t="s">
        <v>83</v>
      </c>
      <c r="H17" s="4" t="s">
        <v>88</v>
      </c>
      <c r="I17">
        <f t="shared" si="0"/>
        <v>1</v>
      </c>
      <c r="J17" t="s">
        <v>98</v>
      </c>
      <c r="K17" t="s">
        <v>111</v>
      </c>
    </row>
    <row r="18" spans="1:11" x14ac:dyDescent="0.3">
      <c r="A18" t="s">
        <v>14</v>
      </c>
      <c r="B18" t="s">
        <v>30</v>
      </c>
      <c r="C18" t="s">
        <v>50</v>
      </c>
      <c r="D18" t="s">
        <v>70</v>
      </c>
      <c r="F18" t="s">
        <v>79</v>
      </c>
      <c r="G18" s="4" t="s">
        <v>83</v>
      </c>
      <c r="H18" s="4" t="s">
        <v>87</v>
      </c>
      <c r="I18">
        <f t="shared" si="0"/>
        <v>1</v>
      </c>
      <c r="J18" t="s">
        <v>99</v>
      </c>
      <c r="K18" t="s">
        <v>112</v>
      </c>
    </row>
    <row r="19" spans="1:11" x14ac:dyDescent="0.3">
      <c r="A19" t="s">
        <v>14</v>
      </c>
      <c r="B19" t="s">
        <v>31</v>
      </c>
      <c r="C19" t="s">
        <v>51</v>
      </c>
      <c r="D19" t="s">
        <v>71</v>
      </c>
      <c r="F19" t="s">
        <v>79</v>
      </c>
      <c r="G19" s="4" t="s">
        <v>85</v>
      </c>
      <c r="H19" s="4" t="s">
        <v>87</v>
      </c>
      <c r="I19">
        <f t="shared" si="0"/>
        <v>0</v>
      </c>
      <c r="J19" t="s">
        <v>100</v>
      </c>
      <c r="K19" t="s">
        <v>113</v>
      </c>
    </row>
    <row r="20" spans="1:11" x14ac:dyDescent="0.3">
      <c r="A20" t="s">
        <v>14</v>
      </c>
      <c r="B20" t="s">
        <v>32</v>
      </c>
      <c r="C20" t="s">
        <v>52</v>
      </c>
      <c r="D20" t="s">
        <v>72</v>
      </c>
      <c r="F20" t="s">
        <v>79</v>
      </c>
      <c r="G20" s="4" t="s">
        <v>83</v>
      </c>
      <c r="H20" s="4" t="s">
        <v>88</v>
      </c>
      <c r="I20">
        <f t="shared" si="0"/>
        <v>1</v>
      </c>
      <c r="J20" s="8" t="s">
        <v>128</v>
      </c>
      <c r="K20" t="s">
        <v>114</v>
      </c>
    </row>
    <row r="21" spans="1:11" x14ac:dyDescent="0.3">
      <c r="A21" t="s">
        <v>14</v>
      </c>
      <c r="B21" t="s">
        <v>33</v>
      </c>
      <c r="C21" t="s">
        <v>53</v>
      </c>
      <c r="D21" t="s">
        <v>73</v>
      </c>
      <c r="F21" t="s">
        <v>82</v>
      </c>
      <c r="G21" s="4" t="s">
        <v>86</v>
      </c>
      <c r="H21" s="4" t="s">
        <v>90</v>
      </c>
      <c r="I21">
        <v>1</v>
      </c>
      <c r="J21" t="s">
        <v>101</v>
      </c>
      <c r="K21" t="s">
        <v>113</v>
      </c>
    </row>
    <row r="22" spans="1:11" x14ac:dyDescent="0.3">
      <c r="A22" t="s">
        <v>14</v>
      </c>
      <c r="B22" t="s">
        <v>34</v>
      </c>
      <c r="C22" t="s">
        <v>54</v>
      </c>
      <c r="D22" t="s">
        <v>74</v>
      </c>
      <c r="F22" t="s">
        <v>82</v>
      </c>
      <c r="G22" s="4" t="s">
        <v>83</v>
      </c>
      <c r="H22" s="4" t="s">
        <v>88</v>
      </c>
      <c r="I22">
        <v>1</v>
      </c>
      <c r="J22" t="s">
        <v>102</v>
      </c>
      <c r="K22" t="s">
        <v>115</v>
      </c>
    </row>
  </sheetData>
  <conditionalFormatting sqref="G4:G22">
    <cfRule type="expression" dxfId="7" priority="1">
      <formula>G3="Compliant"</formula>
    </cfRule>
    <cfRule type="expression" dxfId="6" priority="2">
      <formula>G3="Partial"</formula>
    </cfRule>
    <cfRule type="expression" dxfId="5" priority="3">
      <formula>G3="Non-compliant"</formula>
    </cfRule>
    <cfRule type="expression" dxfId="4" priority="4">
      <formula>G3="Not Applicable"</formula>
    </cfRule>
  </conditionalFormatting>
  <conditionalFormatting sqref="H3:H22">
    <cfRule type="expression" dxfId="3" priority="5">
      <formula>H2="High"</formula>
    </cfRule>
    <cfRule type="expression" dxfId="2" priority="6">
      <formula>H2="Medium"</formula>
    </cfRule>
    <cfRule type="expression" dxfId="1" priority="7">
      <formula>H2="Low"</formula>
    </cfRule>
    <cfRule type="expression" dxfId="0" priority="8">
      <formula>H2="N/A"</formula>
    </cfRule>
  </conditionalFormatting>
  <dataValidations count="2">
    <dataValidation type="list" allowBlank="1" showInputMessage="1" showErrorMessage="1" sqref="G3:G22">
      <formula1>"Compliant,Partial,Non-compliant,Not Applicable"</formula1>
    </dataValidation>
    <dataValidation type="list" allowBlank="1" showInputMessage="1" showErrorMessage="1" sqref="H3:H22">
      <formula1>"High,Medium,Low,N/A"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3" sqref="A3"/>
    </sheetView>
  </sheetViews>
  <sheetFormatPr defaultRowHeight="14.4" x14ac:dyDescent="0.3"/>
  <cols>
    <col min="1" max="1" width="26.6640625" customWidth="1"/>
    <col min="2" max="3" width="16.6640625" customWidth="1"/>
    <col min="4" max="4" width="16.6640625" style="2" customWidth="1"/>
    <col min="7" max="7" width="13.6640625" customWidth="1"/>
    <col min="8" max="8" width="13" customWidth="1"/>
  </cols>
  <sheetData>
    <row r="1" spans="1:8" ht="24" customHeight="1" x14ac:dyDescent="0.3">
      <c r="A1" t="s">
        <v>119</v>
      </c>
    </row>
    <row r="2" spans="1:8" x14ac:dyDescent="0.3">
      <c r="A2" s="1" t="s">
        <v>0</v>
      </c>
      <c r="B2" s="1" t="s">
        <v>116</v>
      </c>
      <c r="C2" s="1" t="s">
        <v>117</v>
      </c>
      <c r="D2" s="1" t="s">
        <v>118</v>
      </c>
    </row>
    <row r="3" spans="1:8" x14ac:dyDescent="0.3">
      <c r="A3" t="s">
        <v>11</v>
      </c>
      <c r="B3">
        <f>COUNTIF('EcoVadis Audit Checklist'!A:A,"Environment")*2</f>
        <v>10</v>
      </c>
      <c r="C3">
        <f>SUMIFS('EcoVadis Audit Checklist'!I:I,'EcoVadis Audit Checklist'!A:A,"Environment")</f>
        <v>5</v>
      </c>
      <c r="D3" s="2">
        <f>IFERROR(C3/B3,0)</f>
        <v>0.5</v>
      </c>
      <c r="G3" s="10" t="s">
        <v>84</v>
      </c>
      <c r="H3" s="11">
        <f>COUNTIF('EcoVadis Audit Checklist'!G:G,"Compliant")</f>
        <v>6</v>
      </c>
    </row>
    <row r="4" spans="1:8" x14ac:dyDescent="0.3">
      <c r="A4" t="s">
        <v>12</v>
      </c>
      <c r="B4">
        <f>COUNTIF('EcoVadis Audit Checklist'!A:A,"Labor &amp; Human Rights")*2</f>
        <v>10</v>
      </c>
      <c r="C4">
        <f>SUMIFS('EcoVadis Audit Checklist'!I:I,'EcoVadis Audit Checklist'!A:A,"Labor &amp; Human Rights")</f>
        <v>8</v>
      </c>
      <c r="D4" s="2">
        <f>IFERROR(C4/B4,0)</f>
        <v>0.8</v>
      </c>
      <c r="G4" s="10" t="s">
        <v>83</v>
      </c>
      <c r="H4" s="11">
        <f>COUNTIF('EcoVadis Audit Checklist'!G:G,"Partial")</f>
        <v>10</v>
      </c>
    </row>
    <row r="5" spans="1:8" x14ac:dyDescent="0.3">
      <c r="A5" t="s">
        <v>13</v>
      </c>
      <c r="B5">
        <f>COUNTIF('EcoVadis Audit Checklist'!A:A,"Ethics")*2</f>
        <v>10</v>
      </c>
      <c r="C5">
        <f>SUMIFS('EcoVadis Audit Checklist'!I:I,'EcoVadis Audit Checklist'!A:A,"Ethics")</f>
        <v>6</v>
      </c>
      <c r="D5" s="2">
        <f>IFERROR(C5/B5,0)</f>
        <v>0.6</v>
      </c>
      <c r="G5" s="10" t="s">
        <v>85</v>
      </c>
      <c r="H5" s="11">
        <f>COUNTIF('EcoVadis Audit Checklist'!G:G,"Non-compliant")</f>
        <v>3</v>
      </c>
    </row>
    <row r="6" spans="1:8" x14ac:dyDescent="0.3">
      <c r="A6" t="s">
        <v>14</v>
      </c>
      <c r="B6">
        <f>COUNTIF('EcoVadis Audit Checklist'!A:A,"Sustainable Procurement")*2</f>
        <v>10</v>
      </c>
      <c r="C6">
        <f>SUMIFS('EcoVadis Audit Checklist'!I:I,'EcoVadis Audit Checklist'!A:A,"Sustainable Procurement")</f>
        <v>4</v>
      </c>
      <c r="D6" s="2">
        <f>IFERROR(C6/B6,0)</f>
        <v>0.4</v>
      </c>
      <c r="G6" s="10" t="s">
        <v>86</v>
      </c>
      <c r="H6" s="11">
        <f>COUNTIF('EcoVadis Audit Checklist'!G:G,"Not Applicable")</f>
        <v>1</v>
      </c>
    </row>
    <row r="10" spans="1:8" x14ac:dyDescent="0.3">
      <c r="A10" s="11" t="s">
        <v>120</v>
      </c>
      <c r="B10" s="11"/>
    </row>
    <row r="11" spans="1:8" x14ac:dyDescent="0.3">
      <c r="A11" t="str">
        <f>"Overall Compliance %"</f>
        <v>Overall Compliance %</v>
      </c>
      <c r="B11" s="3">
        <v>0.57499999999999996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16" sqref="C16"/>
    </sheetView>
  </sheetViews>
  <sheetFormatPr defaultRowHeight="14.4" x14ac:dyDescent="0.3"/>
  <cols>
    <col min="1" max="1" width="34.109375" customWidth="1"/>
    <col min="2" max="2" width="36.5546875" customWidth="1"/>
    <col min="3" max="3" width="58.109375" customWidth="1"/>
    <col min="4" max="4" width="65.33203125" customWidth="1"/>
  </cols>
  <sheetData>
    <row r="1" spans="1:4" x14ac:dyDescent="0.3">
      <c r="A1" s="15" t="s">
        <v>146</v>
      </c>
      <c r="B1" s="14" t="s">
        <v>0</v>
      </c>
      <c r="C1" s="14" t="s">
        <v>136</v>
      </c>
      <c r="D1" s="14" t="s">
        <v>137</v>
      </c>
    </row>
    <row r="2" spans="1:4" ht="28.8" customHeight="1" x14ac:dyDescent="0.3">
      <c r="B2" s="13" t="s">
        <v>11</v>
      </c>
      <c r="C2" s="13" t="s">
        <v>138</v>
      </c>
      <c r="D2" s="13" t="s">
        <v>139</v>
      </c>
    </row>
    <row r="3" spans="1:4" ht="32.4" customHeight="1" x14ac:dyDescent="0.3">
      <c r="B3" s="13" t="s">
        <v>12</v>
      </c>
      <c r="C3" s="13" t="s">
        <v>140</v>
      </c>
      <c r="D3" s="13" t="s">
        <v>141</v>
      </c>
    </row>
    <row r="4" spans="1:4" ht="38.4" customHeight="1" x14ac:dyDescent="0.3">
      <c r="B4" s="13" t="s">
        <v>13</v>
      </c>
      <c r="C4" s="13" t="s">
        <v>142</v>
      </c>
      <c r="D4" s="13" t="s">
        <v>143</v>
      </c>
    </row>
    <row r="5" spans="1:4" ht="72" hidden="1" x14ac:dyDescent="0.3">
      <c r="B5" s="13" t="s">
        <v>14</v>
      </c>
      <c r="C5" s="13" t="s">
        <v>144</v>
      </c>
      <c r="D5" s="13" t="s">
        <v>145</v>
      </c>
    </row>
    <row r="6" spans="1:4" ht="33" customHeight="1" x14ac:dyDescent="0.3">
      <c r="B6" s="13" t="s">
        <v>14</v>
      </c>
      <c r="C6" s="13" t="s">
        <v>144</v>
      </c>
      <c r="D6" s="13" t="s">
        <v>145</v>
      </c>
    </row>
    <row r="8" spans="1:4" x14ac:dyDescent="0.3">
      <c r="A8" s="15" t="s">
        <v>147</v>
      </c>
      <c r="B8" s="14" t="s">
        <v>6</v>
      </c>
      <c r="C8" s="14" t="s">
        <v>8</v>
      </c>
      <c r="D8" s="14" t="s">
        <v>148</v>
      </c>
    </row>
    <row r="9" spans="1:4" ht="28.8" x14ac:dyDescent="0.3">
      <c r="B9" s="13" t="s">
        <v>84</v>
      </c>
      <c r="C9" s="12">
        <v>2</v>
      </c>
      <c r="D9" s="13" t="s">
        <v>149</v>
      </c>
    </row>
    <row r="10" spans="1:4" ht="28.8" x14ac:dyDescent="0.3">
      <c r="B10" s="13" t="s">
        <v>83</v>
      </c>
      <c r="C10" s="12">
        <v>1</v>
      </c>
      <c r="D10" s="13" t="s">
        <v>150</v>
      </c>
    </row>
    <row r="11" spans="1:4" ht="27.6" customHeight="1" x14ac:dyDescent="0.3">
      <c r="B11" s="13" t="s">
        <v>85</v>
      </c>
      <c r="C11" s="12">
        <v>0</v>
      </c>
      <c r="D11" s="13" t="s">
        <v>151</v>
      </c>
    </row>
    <row r="12" spans="1:4" ht="25.2" customHeight="1" x14ac:dyDescent="0.3">
      <c r="B12" s="13" t="s">
        <v>86</v>
      </c>
      <c r="C12" s="12" t="s">
        <v>90</v>
      </c>
      <c r="D12" s="13" t="s">
        <v>152</v>
      </c>
    </row>
    <row r="15" spans="1:4" ht="18" x14ac:dyDescent="0.3">
      <c r="A15" s="16" t="s">
        <v>155</v>
      </c>
    </row>
    <row r="16" spans="1:4" x14ac:dyDescent="0.3">
      <c r="A16">
        <v>1</v>
      </c>
      <c r="B16" s="18" t="s">
        <v>153</v>
      </c>
    </row>
    <row r="17" spans="1:3" x14ac:dyDescent="0.3">
      <c r="B17" s="17"/>
    </row>
    <row r="18" spans="1:3" x14ac:dyDescent="0.3">
      <c r="A18">
        <v>2</v>
      </c>
      <c r="B18" s="18" t="s">
        <v>154</v>
      </c>
      <c r="C18" s="19"/>
    </row>
    <row r="20" spans="1:3" x14ac:dyDescent="0.3">
      <c r="B20" s="17"/>
    </row>
  </sheetData>
  <hyperlinks>
    <hyperlink ref="B16" r:id="rId1"/>
    <hyperlink ref="B18:C18" r:id="rId2" location="iso:std:iso:19011:ed-3:v1:en" display="ISO 19011 – Guidelines for Auditing Management Systems (audit evidence rules)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EcoVadis Audit Checklist</vt:lpstr>
      <vt:lpstr>Scoring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2025-09-07T08:35:38Z</dcterms:created>
  <dcterms:modified xsi:type="dcterms:W3CDTF">2025-09-07T12:02:24Z</dcterms:modified>
</cp:coreProperties>
</file>