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ops\ne-lynn-aung-git-hub\indra-open-data\damage-assessment-excel-tool\"/>
    </mc:Choice>
  </mc:AlternateContent>
  <xr:revisionPtr revIDLastSave="0" documentId="13_ncr:1_{D00E8145-F3FF-4E30-B523-B4C72B29497B}" xr6:coauthVersionLast="47" xr6:coauthVersionMax="47" xr10:uidLastSave="{00000000-0000-0000-0000-000000000000}"/>
  <bookViews>
    <workbookView xWindow="-120" yWindow="-120" windowWidth="29040" windowHeight="15720" firstSheet="2" activeTab="4" xr2:uid="{84985706-C22E-439E-8E31-56CCB07B19C7}"/>
  </bookViews>
  <sheets>
    <sheet name="MIMU_Data" sheetId="1" state="hidden" r:id="rId1"/>
    <sheet name="Ranges" sheetId="4" state="hidden" r:id="rId2"/>
    <sheet name="Data_Entry" sheetId="2" r:id="rId3"/>
    <sheet name="QGIS_Ready" sheetId="6" r:id="rId4"/>
    <sheet name="Color Reference" sheetId="7" r:id="rId5"/>
    <sheet name="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2" i="6" l="1"/>
  <c r="K129" i="6"/>
  <c r="K223" i="6"/>
  <c r="K358" i="6"/>
  <c r="J46" i="6"/>
  <c r="I29" i="6"/>
  <c r="I80" i="6"/>
  <c r="I253" i="6"/>
  <c r="I255" i="6"/>
  <c r="I299" i="6"/>
  <c r="I336" i="6"/>
  <c r="I353" i="6"/>
  <c r="I384" i="6"/>
  <c r="H16" i="6"/>
  <c r="H43" i="6"/>
  <c r="H47" i="6"/>
  <c r="H64" i="6"/>
  <c r="H91" i="6"/>
  <c r="H92" i="6"/>
  <c r="H173" i="6"/>
  <c r="H192" i="6"/>
  <c r="H220" i="6"/>
  <c r="H236" i="6"/>
  <c r="H256" i="6"/>
  <c r="H257" i="6"/>
  <c r="H332" i="6"/>
  <c r="H349" i="6"/>
  <c r="H367" i="6"/>
  <c r="H384" i="6"/>
  <c r="H401" i="6"/>
  <c r="H462" i="6"/>
  <c r="H470" i="6"/>
  <c r="H476" i="6"/>
  <c r="H494" i="6"/>
  <c r="G47" i="6"/>
  <c r="G64" i="6"/>
  <c r="G70" i="6"/>
  <c r="G161" i="6"/>
  <c r="G175" i="6"/>
  <c r="G239" i="6"/>
  <c r="G257" i="6"/>
  <c r="G278" i="6"/>
  <c r="G326" i="6"/>
  <c r="G351" i="6"/>
  <c r="G422" i="6"/>
  <c r="G432" i="6"/>
  <c r="G448" i="6"/>
  <c r="G465" i="6"/>
  <c r="G509" i="6"/>
  <c r="G526" i="6"/>
  <c r="F38" i="6"/>
  <c r="F43" i="6"/>
  <c r="F44" i="6"/>
  <c r="F54" i="6"/>
  <c r="F59" i="6"/>
  <c r="F60" i="6"/>
  <c r="F86" i="6"/>
  <c r="F91" i="6"/>
  <c r="F102" i="6"/>
  <c r="F124" i="6"/>
  <c r="F134" i="6"/>
  <c r="F139" i="6"/>
  <c r="F140" i="6"/>
  <c r="F171" i="6"/>
  <c r="F172" i="6"/>
  <c r="F182" i="6"/>
  <c r="F187" i="6"/>
  <c r="F188" i="6"/>
  <c r="F214" i="6"/>
  <c r="F219" i="6"/>
  <c r="F230" i="6"/>
  <c r="F252" i="6"/>
  <c r="F262" i="6"/>
  <c r="F267" i="6"/>
  <c r="F268" i="6"/>
  <c r="F299" i="6"/>
  <c r="F300" i="6"/>
  <c r="F310" i="6"/>
  <c r="F315" i="6"/>
  <c r="F316" i="6"/>
  <c r="F342" i="6"/>
  <c r="F347" i="6"/>
  <c r="F358" i="6"/>
  <c r="F380" i="6"/>
  <c r="F390" i="6"/>
  <c r="F395" i="6"/>
  <c r="F396" i="6"/>
  <c r="F427" i="6"/>
  <c r="F428" i="6"/>
  <c r="F438" i="6"/>
  <c r="F443" i="6"/>
  <c r="F444" i="6"/>
  <c r="F470" i="6"/>
  <c r="F475" i="6"/>
  <c r="F486" i="6"/>
  <c r="F508" i="6"/>
  <c r="F518" i="6"/>
  <c r="F523" i="6"/>
  <c r="F524" i="6"/>
  <c r="E12" i="6"/>
  <c r="E14" i="6"/>
  <c r="E15" i="6"/>
  <c r="E17" i="6"/>
  <c r="E27" i="6"/>
  <c r="E28" i="6"/>
  <c r="E30" i="6"/>
  <c r="E46" i="6"/>
  <c r="E47" i="6"/>
  <c r="E48" i="6"/>
  <c r="E49" i="6"/>
  <c r="E59" i="6"/>
  <c r="E60" i="6"/>
  <c r="E62" i="6"/>
  <c r="E78" i="6"/>
  <c r="E79" i="6"/>
  <c r="E80" i="6"/>
  <c r="E81" i="6"/>
  <c r="E91" i="6"/>
  <c r="E92" i="6"/>
  <c r="E94" i="6"/>
  <c r="E110" i="6"/>
  <c r="E111" i="6"/>
  <c r="E112" i="6"/>
  <c r="E113" i="6"/>
  <c r="E123" i="6"/>
  <c r="E124" i="6"/>
  <c r="E126" i="6"/>
  <c r="E142" i="6"/>
  <c r="E143" i="6"/>
  <c r="E144" i="6"/>
  <c r="E145" i="6"/>
  <c r="E155" i="6"/>
  <c r="E156" i="6"/>
  <c r="E171" i="6"/>
  <c r="E172" i="6"/>
  <c r="E174" i="6"/>
  <c r="E175" i="6"/>
  <c r="E177" i="6"/>
  <c r="E178" i="6"/>
  <c r="E203" i="6"/>
  <c r="E204" i="6"/>
  <c r="E207" i="6"/>
  <c r="E208" i="6"/>
  <c r="E209" i="6"/>
  <c r="E225" i="6"/>
  <c r="E226" i="6"/>
  <c r="E227" i="6"/>
  <c r="E236" i="6"/>
  <c r="E238" i="6"/>
  <c r="E239" i="6"/>
  <c r="E240" i="6"/>
  <c r="E255" i="6"/>
  <c r="E256" i="6"/>
  <c r="E257" i="6"/>
  <c r="E258" i="6"/>
  <c r="E267" i="6"/>
  <c r="E268" i="6"/>
  <c r="E270" i="6"/>
  <c r="E284" i="6"/>
  <c r="E286" i="6"/>
  <c r="E287" i="6"/>
  <c r="E288" i="6"/>
  <c r="E290" i="6"/>
  <c r="E291" i="6"/>
  <c r="E299" i="6"/>
  <c r="E315" i="6"/>
  <c r="E316" i="6"/>
  <c r="E318" i="6"/>
  <c r="E320" i="6"/>
  <c r="E321" i="6"/>
  <c r="E347" i="6"/>
  <c r="E350" i="6"/>
  <c r="E351" i="6"/>
  <c r="E352" i="6"/>
  <c r="E353" i="6"/>
  <c r="E368" i="6"/>
  <c r="E369" i="6"/>
  <c r="E370" i="6"/>
  <c r="E371" i="6"/>
  <c r="E379" i="6"/>
  <c r="E380" i="6"/>
  <c r="E382" i="6"/>
  <c r="E383" i="6"/>
  <c r="E398" i="6"/>
  <c r="E399" i="6"/>
  <c r="E400" i="6"/>
  <c r="E401" i="6"/>
  <c r="E411" i="6"/>
  <c r="E412" i="6"/>
  <c r="E427" i="6"/>
  <c r="E428" i="6"/>
  <c r="E430" i="6"/>
  <c r="E431" i="6"/>
  <c r="E433" i="6"/>
  <c r="E434" i="6"/>
  <c r="E459" i="6"/>
  <c r="E460" i="6"/>
  <c r="E463" i="6"/>
  <c r="E464" i="6"/>
  <c r="E465" i="6"/>
  <c r="E481" i="6"/>
  <c r="E482" i="6"/>
  <c r="E483" i="6"/>
  <c r="E492" i="6"/>
  <c r="E494" i="6"/>
  <c r="E495" i="6"/>
  <c r="E496" i="6"/>
  <c r="E511" i="6"/>
  <c r="E512" i="6"/>
  <c r="E513" i="6"/>
  <c r="E514" i="6"/>
  <c r="E523" i="6"/>
  <c r="E524" i="6"/>
  <c r="E526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B138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A3" i="6"/>
  <c r="A4" i="6"/>
  <c r="A5" i="6"/>
  <c r="A6" i="6"/>
  <c r="A7" i="6"/>
  <c r="A8" i="6"/>
  <c r="A9" i="6"/>
  <c r="G9" i="6" s="1"/>
  <c r="A10" i="6"/>
  <c r="A11" i="6"/>
  <c r="F11" i="6" s="1"/>
  <c r="A12" i="6"/>
  <c r="A13" i="6"/>
  <c r="E13" i="6" s="1"/>
  <c r="A14" i="6"/>
  <c r="A15" i="6"/>
  <c r="A16" i="6"/>
  <c r="A17" i="6"/>
  <c r="A18" i="6"/>
  <c r="A19" i="6"/>
  <c r="G19" i="6" s="1"/>
  <c r="A20" i="6"/>
  <c r="E20" i="6" s="1"/>
  <c r="A21" i="6"/>
  <c r="A22" i="6"/>
  <c r="A23" i="6"/>
  <c r="A24" i="6"/>
  <c r="J24" i="6" s="1"/>
  <c r="A25" i="6"/>
  <c r="A26" i="6"/>
  <c r="A27" i="6"/>
  <c r="F27" i="6" s="1"/>
  <c r="A28" i="6"/>
  <c r="A29" i="6"/>
  <c r="E29" i="6" s="1"/>
  <c r="A30" i="6"/>
  <c r="A31" i="6"/>
  <c r="A32" i="6"/>
  <c r="A33" i="6"/>
  <c r="A34" i="6"/>
  <c r="G34" i="6" s="1"/>
  <c r="A35" i="6"/>
  <c r="F35" i="6" s="1"/>
  <c r="A36" i="6"/>
  <c r="A37" i="6"/>
  <c r="A38" i="6"/>
  <c r="A39" i="6"/>
  <c r="A40" i="6"/>
  <c r="A41" i="6"/>
  <c r="A42" i="6"/>
  <c r="A43" i="6"/>
  <c r="E43" i="6" s="1"/>
  <c r="A44" i="6"/>
  <c r="E44" i="6" s="1"/>
  <c r="A45" i="6"/>
  <c r="A46" i="6"/>
  <c r="H46" i="6" s="1"/>
  <c r="A47" i="6"/>
  <c r="A48" i="6"/>
  <c r="A49" i="6"/>
  <c r="A50" i="6"/>
  <c r="A51" i="6"/>
  <c r="F51" i="6" s="1"/>
  <c r="A52" i="6"/>
  <c r="F52" i="6" s="1"/>
  <c r="A53" i="6"/>
  <c r="A54" i="6"/>
  <c r="A55" i="6"/>
  <c r="A56" i="6"/>
  <c r="G56" i="6" s="1"/>
  <c r="A57" i="6"/>
  <c r="G57" i="6" s="1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F75" i="6" s="1"/>
  <c r="A76" i="6"/>
  <c r="F76" i="6" s="1"/>
  <c r="A77" i="6"/>
  <c r="A78" i="6"/>
  <c r="A79" i="6"/>
  <c r="A80" i="6"/>
  <c r="A81" i="6"/>
  <c r="A82" i="6"/>
  <c r="A83" i="6"/>
  <c r="F83" i="6" s="1"/>
  <c r="A84" i="6"/>
  <c r="E84" i="6" s="1"/>
  <c r="A85" i="6"/>
  <c r="A86" i="6"/>
  <c r="A87" i="6"/>
  <c r="A88" i="6"/>
  <c r="A89" i="6"/>
  <c r="A90" i="6"/>
  <c r="A91" i="6"/>
  <c r="A92" i="6"/>
  <c r="F92" i="6" s="1"/>
  <c r="A93" i="6"/>
  <c r="A94" i="6"/>
  <c r="A95" i="6"/>
  <c r="A96" i="6"/>
  <c r="A97" i="6"/>
  <c r="A98" i="6"/>
  <c r="A99" i="6"/>
  <c r="F99" i="6" s="1"/>
  <c r="A100" i="6"/>
  <c r="A101" i="6"/>
  <c r="A102" i="6"/>
  <c r="A103" i="6"/>
  <c r="A104" i="6"/>
  <c r="A105" i="6"/>
  <c r="A106" i="6"/>
  <c r="A107" i="6"/>
  <c r="E107" i="6" s="1"/>
  <c r="A108" i="6"/>
  <c r="E108" i="6" s="1"/>
  <c r="A109" i="6"/>
  <c r="A110" i="6"/>
  <c r="A111" i="6"/>
  <c r="A112" i="6"/>
  <c r="A113" i="6"/>
  <c r="A114" i="6"/>
  <c r="G114" i="6" s="1"/>
  <c r="A115" i="6"/>
  <c r="E115" i="6" s="1"/>
  <c r="A116" i="6"/>
  <c r="E116" i="6" s="1"/>
  <c r="A117" i="6"/>
  <c r="A118" i="6"/>
  <c r="A119" i="6"/>
  <c r="A120" i="6"/>
  <c r="G120" i="6" s="1"/>
  <c r="A121" i="6"/>
  <c r="A122" i="6"/>
  <c r="A123" i="6"/>
  <c r="F123" i="6" s="1"/>
  <c r="A124" i="6"/>
  <c r="A125" i="6"/>
  <c r="A126" i="6"/>
  <c r="A127" i="6"/>
  <c r="A128" i="6"/>
  <c r="A129" i="6"/>
  <c r="A130" i="6"/>
  <c r="A131" i="6"/>
  <c r="E131" i="6" s="1"/>
  <c r="A132" i="6"/>
  <c r="F132" i="6" s="1"/>
  <c r="A133" i="6"/>
  <c r="A134" i="6"/>
  <c r="A135" i="6"/>
  <c r="A136" i="6"/>
  <c r="A137" i="6"/>
  <c r="G137" i="6" s="1"/>
  <c r="A138" i="6"/>
  <c r="A139" i="6"/>
  <c r="H139" i="6" s="1"/>
  <c r="A140" i="6"/>
  <c r="E140" i="6" s="1"/>
  <c r="A141" i="6"/>
  <c r="H141" i="6" s="1"/>
  <c r="A142" i="6"/>
  <c r="A143" i="6"/>
  <c r="A144" i="6"/>
  <c r="A145" i="6"/>
  <c r="A146" i="6"/>
  <c r="E146" i="6" s="1"/>
  <c r="A147" i="6"/>
  <c r="H147" i="6" s="1"/>
  <c r="A148" i="6"/>
  <c r="A149" i="6"/>
  <c r="A150" i="6"/>
  <c r="A151" i="6"/>
  <c r="A152" i="6"/>
  <c r="A153" i="6"/>
  <c r="A154" i="6"/>
  <c r="A155" i="6"/>
  <c r="F155" i="6" s="1"/>
  <c r="A156" i="6"/>
  <c r="F156" i="6" s="1"/>
  <c r="A157" i="6"/>
  <c r="A158" i="6"/>
  <c r="A159" i="6"/>
  <c r="A160" i="6"/>
  <c r="A161" i="6"/>
  <c r="A162" i="6"/>
  <c r="G162" i="6" s="1"/>
  <c r="A163" i="6"/>
  <c r="A164" i="6"/>
  <c r="A165" i="6"/>
  <c r="G165" i="6" s="1"/>
  <c r="A166" i="6"/>
  <c r="A167" i="6"/>
  <c r="A168" i="6"/>
  <c r="A169" i="6"/>
  <c r="A170" i="6"/>
  <c r="A171" i="6"/>
  <c r="A172" i="6"/>
  <c r="H172" i="6" s="1"/>
  <c r="A173" i="6"/>
  <c r="A174" i="6"/>
  <c r="A175" i="6"/>
  <c r="A176" i="6"/>
  <c r="E176" i="6" s="1"/>
  <c r="A177" i="6"/>
  <c r="A178" i="6"/>
  <c r="A179" i="6"/>
  <c r="F179" i="6" s="1"/>
  <c r="A180" i="6"/>
  <c r="F180" i="6" s="1"/>
  <c r="A181" i="6"/>
  <c r="A182" i="6"/>
  <c r="A183" i="6"/>
  <c r="A184" i="6"/>
  <c r="G184" i="6" s="1"/>
  <c r="A185" i="6"/>
  <c r="G185" i="6" s="1"/>
  <c r="A186" i="6"/>
  <c r="H186" i="6" s="1"/>
  <c r="A187" i="6"/>
  <c r="I187" i="6" s="1"/>
  <c r="A188" i="6"/>
  <c r="A189" i="6"/>
  <c r="A190" i="6"/>
  <c r="A191" i="6"/>
  <c r="A192" i="6"/>
  <c r="A193" i="6"/>
  <c r="A194" i="6"/>
  <c r="E194" i="6" s="1"/>
  <c r="A195" i="6"/>
  <c r="I195" i="6" s="1"/>
  <c r="A196" i="6"/>
  <c r="A197" i="6"/>
  <c r="A198" i="6"/>
  <c r="A199" i="6"/>
  <c r="A200" i="6"/>
  <c r="A201" i="6"/>
  <c r="M201" i="6" s="1"/>
  <c r="A202" i="6"/>
  <c r="A203" i="6"/>
  <c r="F203" i="6" s="1"/>
  <c r="A204" i="6"/>
  <c r="F204" i="6" s="1"/>
  <c r="A205" i="6"/>
  <c r="A206" i="6"/>
  <c r="E206" i="6" s="1"/>
  <c r="A207" i="6"/>
  <c r="A208" i="6"/>
  <c r="A209" i="6"/>
  <c r="A210" i="6"/>
  <c r="A211" i="6"/>
  <c r="H211" i="6" s="1"/>
  <c r="A212" i="6"/>
  <c r="A213" i="6"/>
  <c r="A214" i="6"/>
  <c r="A215" i="6"/>
  <c r="A216" i="6"/>
  <c r="A217" i="6"/>
  <c r="A218" i="6"/>
  <c r="J218" i="6" s="1"/>
  <c r="A219" i="6"/>
  <c r="L219" i="6" s="1"/>
  <c r="A220" i="6"/>
  <c r="E220" i="6" s="1"/>
  <c r="A221" i="6"/>
  <c r="A222" i="6"/>
  <c r="E222" i="6" s="1"/>
  <c r="A223" i="6"/>
  <c r="G223" i="6" s="1"/>
  <c r="A224" i="6"/>
  <c r="E224" i="6" s="1"/>
  <c r="A225" i="6"/>
  <c r="A226" i="6"/>
  <c r="A227" i="6"/>
  <c r="F227" i="6" s="1"/>
  <c r="A228" i="6"/>
  <c r="E228" i="6" s="1"/>
  <c r="A229" i="6"/>
  <c r="A230" i="6"/>
  <c r="A231" i="6"/>
  <c r="A232" i="6"/>
  <c r="G232" i="6" s="1"/>
  <c r="A233" i="6"/>
  <c r="A234" i="6"/>
  <c r="A235" i="6"/>
  <c r="E235" i="6" s="1"/>
  <c r="A236" i="6"/>
  <c r="A237" i="6"/>
  <c r="A238" i="6"/>
  <c r="A239" i="6"/>
  <c r="A240" i="6"/>
  <c r="A241" i="6"/>
  <c r="A242" i="6"/>
  <c r="A243" i="6"/>
  <c r="I243" i="6" s="1"/>
  <c r="A244" i="6"/>
  <c r="G244" i="6" s="1"/>
  <c r="A245" i="6"/>
  <c r="A246" i="6"/>
  <c r="A247" i="6"/>
  <c r="A248" i="6"/>
  <c r="A249" i="6"/>
  <c r="A250" i="6"/>
  <c r="A251" i="6"/>
  <c r="E251" i="6" s="1"/>
  <c r="A252" i="6"/>
  <c r="E252" i="6" s="1"/>
  <c r="A253" i="6"/>
  <c r="A254" i="6"/>
  <c r="E254" i="6" s="1"/>
  <c r="A255" i="6"/>
  <c r="A256" i="6"/>
  <c r="A257" i="6"/>
  <c r="A258" i="6"/>
  <c r="G258" i="6" s="1"/>
  <c r="A259" i="6"/>
  <c r="F259" i="6" s="1"/>
  <c r="A260" i="6"/>
  <c r="E260" i="6" s="1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G281" i="6" s="1"/>
  <c r="A282" i="6"/>
  <c r="A283" i="6"/>
  <c r="F283" i="6" s="1"/>
  <c r="A284" i="6"/>
  <c r="F284" i="6" s="1"/>
  <c r="A285" i="6"/>
  <c r="A286" i="6"/>
  <c r="A287" i="6"/>
  <c r="A288" i="6"/>
  <c r="A289" i="6"/>
  <c r="E289" i="6" s="1"/>
  <c r="A290" i="6"/>
  <c r="A291" i="6"/>
  <c r="F291" i="6" s="1"/>
  <c r="A292" i="6"/>
  <c r="A293" i="6"/>
  <c r="A294" i="6"/>
  <c r="A295" i="6"/>
  <c r="A296" i="6"/>
  <c r="A297" i="6"/>
  <c r="A298" i="6"/>
  <c r="A299" i="6"/>
  <c r="A300" i="6"/>
  <c r="H300" i="6" s="1"/>
  <c r="A301" i="6"/>
  <c r="H301" i="6" s="1"/>
  <c r="A302" i="6"/>
  <c r="A303" i="6"/>
  <c r="A304" i="6"/>
  <c r="A305" i="6"/>
  <c r="A306" i="6"/>
  <c r="A307" i="6"/>
  <c r="G307" i="6" s="1"/>
  <c r="A308" i="6"/>
  <c r="F308" i="6" s="1"/>
  <c r="A309" i="6"/>
  <c r="A310" i="6"/>
  <c r="A311" i="6"/>
  <c r="A312" i="6"/>
  <c r="G312" i="6" s="1"/>
  <c r="A313" i="6"/>
  <c r="A314" i="6"/>
  <c r="A315" i="6"/>
  <c r="A316" i="6"/>
  <c r="A317" i="6"/>
  <c r="A318" i="6"/>
  <c r="A319" i="6"/>
  <c r="E319" i="6" s="1"/>
  <c r="A320" i="6"/>
  <c r="A321" i="6"/>
  <c r="A322" i="6"/>
  <c r="A323" i="6"/>
  <c r="A324" i="6"/>
  <c r="A325" i="6"/>
  <c r="A326" i="6"/>
  <c r="A327" i="6"/>
  <c r="A328" i="6"/>
  <c r="G328" i="6" s="1"/>
  <c r="A329" i="6"/>
  <c r="A330" i="6"/>
  <c r="A331" i="6"/>
  <c r="E331" i="6" s="1"/>
  <c r="A332" i="6"/>
  <c r="E332" i="6" s="1"/>
  <c r="A333" i="6"/>
  <c r="A334" i="6"/>
  <c r="A335" i="6"/>
  <c r="A336" i="6"/>
  <c r="A337" i="6"/>
  <c r="I337" i="6" s="1"/>
  <c r="A338" i="6"/>
  <c r="E338" i="6" s="1"/>
  <c r="A339" i="6"/>
  <c r="F339" i="6" s="1"/>
  <c r="A340" i="6"/>
  <c r="A341" i="6"/>
  <c r="A342" i="6"/>
  <c r="A343" i="6"/>
  <c r="A344" i="6"/>
  <c r="A345" i="6"/>
  <c r="A346" i="6"/>
  <c r="A347" i="6"/>
  <c r="A348" i="6"/>
  <c r="F348" i="6" s="1"/>
  <c r="A349" i="6"/>
  <c r="A350" i="6"/>
  <c r="A351" i="6"/>
  <c r="A352" i="6"/>
  <c r="G352" i="6" s="1"/>
  <c r="A353" i="6"/>
  <c r="A354" i="6"/>
  <c r="G354" i="6" s="1"/>
  <c r="A355" i="6"/>
  <c r="F355" i="6" s="1"/>
  <c r="A356" i="6"/>
  <c r="A357" i="6"/>
  <c r="A358" i="6"/>
  <c r="A359" i="6"/>
  <c r="A360" i="6"/>
  <c r="A361" i="6"/>
  <c r="A362" i="6"/>
  <c r="A363" i="6"/>
  <c r="E363" i="6" s="1"/>
  <c r="A364" i="6"/>
  <c r="E364" i="6" s="1"/>
  <c r="A365" i="6"/>
  <c r="A366" i="6"/>
  <c r="E366" i="6" s="1"/>
  <c r="A367" i="6"/>
  <c r="E367" i="6" s="1"/>
  <c r="A368" i="6"/>
  <c r="H368" i="6" s="1"/>
  <c r="A369" i="6"/>
  <c r="A370" i="6"/>
  <c r="H370" i="6" s="1"/>
  <c r="A371" i="6"/>
  <c r="A372" i="6"/>
  <c r="K372" i="6" s="1"/>
  <c r="A373" i="6"/>
  <c r="A374" i="6"/>
  <c r="A375" i="6"/>
  <c r="A376" i="6"/>
  <c r="A377" i="6"/>
  <c r="A378" i="6"/>
  <c r="A379" i="6"/>
  <c r="F379" i="6" s="1"/>
  <c r="A380" i="6"/>
  <c r="A381" i="6"/>
  <c r="A382" i="6"/>
  <c r="A383" i="6"/>
  <c r="A384" i="6"/>
  <c r="A385" i="6"/>
  <c r="A386" i="6"/>
  <c r="J386" i="6" s="1"/>
  <c r="A387" i="6"/>
  <c r="F387" i="6" s="1"/>
  <c r="A388" i="6"/>
  <c r="F388" i="6" s="1"/>
  <c r="A389" i="6"/>
  <c r="A390" i="6"/>
  <c r="A391" i="6"/>
  <c r="A392" i="6"/>
  <c r="A393" i="6"/>
  <c r="G393" i="6" s="1"/>
  <c r="A394" i="6"/>
  <c r="A395" i="6"/>
  <c r="E395" i="6" s="1"/>
  <c r="A396" i="6"/>
  <c r="E396" i="6" s="1"/>
  <c r="A397" i="6"/>
  <c r="A398" i="6"/>
  <c r="A399" i="6"/>
  <c r="A400" i="6"/>
  <c r="A401" i="6"/>
  <c r="A402" i="6"/>
  <c r="J402" i="6" s="1"/>
  <c r="A403" i="6"/>
  <c r="E403" i="6" s="1"/>
  <c r="A404" i="6"/>
  <c r="A405" i="6"/>
  <c r="A406" i="6"/>
  <c r="A407" i="6"/>
  <c r="A408" i="6"/>
  <c r="A409" i="6"/>
  <c r="A410" i="6"/>
  <c r="A411" i="6"/>
  <c r="F411" i="6" s="1"/>
  <c r="A412" i="6"/>
  <c r="F412" i="6" s="1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E432" i="6" s="1"/>
  <c r="A433" i="6"/>
  <c r="A434" i="6"/>
  <c r="A435" i="6"/>
  <c r="H435" i="6" s="1"/>
  <c r="A436" i="6"/>
  <c r="F436" i="6" s="1"/>
  <c r="A437" i="6"/>
  <c r="A438" i="6"/>
  <c r="A439" i="6"/>
  <c r="A440" i="6"/>
  <c r="G440" i="6" s="1"/>
  <c r="A441" i="6"/>
  <c r="G441" i="6" s="1"/>
  <c r="A442" i="6"/>
  <c r="A443" i="6"/>
  <c r="A444" i="6"/>
  <c r="A445" i="6"/>
  <c r="A446" i="6"/>
  <c r="A447" i="6"/>
  <c r="A448" i="6"/>
  <c r="A449" i="6"/>
  <c r="A450" i="6"/>
  <c r="A451" i="6"/>
  <c r="H451" i="6" s="1"/>
  <c r="A452" i="6"/>
  <c r="A453" i="6"/>
  <c r="A454" i="6"/>
  <c r="A455" i="6"/>
  <c r="A456" i="6"/>
  <c r="A457" i="6"/>
  <c r="A458" i="6"/>
  <c r="A459" i="6"/>
  <c r="F459" i="6" s="1"/>
  <c r="A460" i="6"/>
  <c r="F460" i="6" s="1"/>
  <c r="A461" i="6"/>
  <c r="H461" i="6" s="1"/>
  <c r="A462" i="6"/>
  <c r="E462" i="6" s="1"/>
  <c r="A463" i="6"/>
  <c r="A464" i="6"/>
  <c r="A465" i="6"/>
  <c r="A466" i="6"/>
  <c r="A467" i="6"/>
  <c r="F467" i="6" s="1"/>
  <c r="A468" i="6"/>
  <c r="F468" i="6" s="1"/>
  <c r="A469" i="6"/>
  <c r="A470" i="6"/>
  <c r="A471" i="6"/>
  <c r="A472" i="6"/>
  <c r="A473" i="6"/>
  <c r="G473" i="6" s="1"/>
  <c r="A474" i="6"/>
  <c r="A475" i="6"/>
  <c r="E475" i="6" s="1"/>
  <c r="A476" i="6"/>
  <c r="E476" i="6" s="1"/>
  <c r="A477" i="6"/>
  <c r="A478" i="6"/>
  <c r="E478" i="6" s="1"/>
  <c r="A479" i="6"/>
  <c r="E479" i="6" s="1"/>
  <c r="A480" i="6"/>
  <c r="E480" i="6" s="1"/>
  <c r="A481" i="6"/>
  <c r="A482" i="6"/>
  <c r="A483" i="6"/>
  <c r="F483" i="6" s="1"/>
  <c r="A484" i="6"/>
  <c r="E484" i="6" s="1"/>
  <c r="A485" i="6"/>
  <c r="A486" i="6"/>
  <c r="A487" i="6"/>
  <c r="A488" i="6"/>
  <c r="G488" i="6" s="1"/>
  <c r="A489" i="6"/>
  <c r="A490" i="6"/>
  <c r="H490" i="6" s="1"/>
  <c r="A491" i="6"/>
  <c r="E491" i="6" s="1"/>
  <c r="A492" i="6"/>
  <c r="H492" i="6" s="1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I505" i="6" s="1"/>
  <c r="A506" i="6"/>
  <c r="G506" i="6" s="1"/>
  <c r="A507" i="6"/>
  <c r="E507" i="6" s="1"/>
  <c r="A508" i="6"/>
  <c r="E508" i="6" s="1"/>
  <c r="A509" i="6"/>
  <c r="A510" i="6"/>
  <c r="E510" i="6" s="1"/>
  <c r="A511" i="6"/>
  <c r="A512" i="6"/>
  <c r="A513" i="6"/>
  <c r="A514" i="6"/>
  <c r="G514" i="6" s="1"/>
  <c r="A515" i="6"/>
  <c r="F515" i="6" s="1"/>
  <c r="A516" i="6"/>
  <c r="F516" i="6" s="1"/>
  <c r="A517" i="6"/>
  <c r="A518" i="6"/>
  <c r="A519" i="6"/>
  <c r="A520" i="6"/>
  <c r="H520" i="6" s="1"/>
  <c r="A521" i="6"/>
  <c r="J521" i="6" s="1"/>
  <c r="A522" i="6"/>
  <c r="H522" i="6" s="1"/>
  <c r="A523" i="6"/>
  <c r="A524" i="6"/>
  <c r="G524" i="6" s="1"/>
  <c r="A525" i="6"/>
  <c r="A526" i="6"/>
  <c r="A527" i="6"/>
  <c r="A528" i="6"/>
  <c r="A529" i="6"/>
  <c r="A530" i="6"/>
  <c r="E530" i="6" s="1"/>
  <c r="A531" i="6"/>
  <c r="A532" i="6"/>
  <c r="A533" i="6"/>
  <c r="A534" i="6"/>
  <c r="A535" i="6"/>
  <c r="A536" i="6"/>
  <c r="A537" i="6"/>
  <c r="F537" i="6" s="1"/>
  <c r="A2" i="6"/>
  <c r="O2" i="2"/>
  <c r="Y2" i="6" s="1"/>
  <c r="O3" i="2"/>
  <c r="Y3" i="6" s="1"/>
  <c r="O4" i="2"/>
  <c r="Y4" i="6" s="1"/>
  <c r="O5" i="2"/>
  <c r="Y5" i="6" s="1"/>
  <c r="O6" i="2"/>
  <c r="Y6" i="6" s="1"/>
  <c r="O7" i="2"/>
  <c r="Y7" i="6" s="1"/>
  <c r="O8" i="2"/>
  <c r="Y8" i="6" s="1"/>
  <c r="O9" i="2"/>
  <c r="Y9" i="6" s="1"/>
  <c r="O10" i="2"/>
  <c r="Y10" i="6" s="1"/>
  <c r="O11" i="2"/>
  <c r="Y11" i="6" s="1"/>
  <c r="O12" i="2"/>
  <c r="Y12" i="6" s="1"/>
  <c r="O13" i="2"/>
  <c r="Y13" i="6" s="1"/>
  <c r="O14" i="2"/>
  <c r="Y14" i="6" s="1"/>
  <c r="O15" i="2"/>
  <c r="Y15" i="6" s="1"/>
  <c r="O16" i="2"/>
  <c r="Y16" i="6" s="1"/>
  <c r="O17" i="2"/>
  <c r="Y17" i="6" s="1"/>
  <c r="O18" i="2"/>
  <c r="Y18" i="6" s="1"/>
  <c r="O19" i="2"/>
  <c r="Y19" i="6" s="1"/>
  <c r="O20" i="2"/>
  <c r="Y20" i="6" s="1"/>
  <c r="O21" i="2"/>
  <c r="Y21" i="6" s="1"/>
  <c r="O22" i="2"/>
  <c r="Y22" i="6" s="1"/>
  <c r="O23" i="2"/>
  <c r="Y23" i="6" s="1"/>
  <c r="O24" i="2"/>
  <c r="Y24" i="6" s="1"/>
  <c r="O25" i="2"/>
  <c r="Y25" i="6" s="1"/>
  <c r="O26" i="2"/>
  <c r="Y26" i="6" s="1"/>
  <c r="O27" i="2"/>
  <c r="Y27" i="6" s="1"/>
  <c r="O28" i="2"/>
  <c r="Y28" i="6" s="1"/>
  <c r="O29" i="2"/>
  <c r="Y29" i="6" s="1"/>
  <c r="O30" i="2"/>
  <c r="Y30" i="6" s="1"/>
  <c r="O31" i="2"/>
  <c r="Y31" i="6" s="1"/>
  <c r="O32" i="2"/>
  <c r="Y32" i="6" s="1"/>
  <c r="O33" i="2"/>
  <c r="Y33" i="6" s="1"/>
  <c r="O34" i="2"/>
  <c r="Y34" i="6" s="1"/>
  <c r="O35" i="2"/>
  <c r="Y35" i="6" s="1"/>
  <c r="O36" i="2"/>
  <c r="Y36" i="6" s="1"/>
  <c r="O37" i="2"/>
  <c r="Y37" i="6" s="1"/>
  <c r="O38" i="2"/>
  <c r="Y38" i="6" s="1"/>
  <c r="O39" i="2"/>
  <c r="Y39" i="6" s="1"/>
  <c r="O40" i="2"/>
  <c r="Y40" i="6" s="1"/>
  <c r="O41" i="2"/>
  <c r="Y41" i="6" s="1"/>
  <c r="O42" i="2"/>
  <c r="Y42" i="6" s="1"/>
  <c r="O43" i="2"/>
  <c r="Y43" i="6" s="1"/>
  <c r="O44" i="2"/>
  <c r="Y44" i="6" s="1"/>
  <c r="O45" i="2"/>
  <c r="Y45" i="6" s="1"/>
  <c r="O46" i="2"/>
  <c r="Y46" i="6" s="1"/>
  <c r="O47" i="2"/>
  <c r="Y47" i="6" s="1"/>
  <c r="O48" i="2"/>
  <c r="Y48" i="6" s="1"/>
  <c r="O49" i="2"/>
  <c r="Y49" i="6" s="1"/>
  <c r="O50" i="2"/>
  <c r="Y50" i="6" s="1"/>
  <c r="O51" i="2"/>
  <c r="Y51" i="6" s="1"/>
  <c r="O52" i="2"/>
  <c r="Y52" i="6" s="1"/>
  <c r="O53" i="2"/>
  <c r="Y53" i="6" s="1"/>
  <c r="O54" i="2"/>
  <c r="Y54" i="6" s="1"/>
  <c r="O55" i="2"/>
  <c r="Y55" i="6" s="1"/>
  <c r="O56" i="2"/>
  <c r="Y56" i="6" s="1"/>
  <c r="O57" i="2"/>
  <c r="Y57" i="6" s="1"/>
  <c r="O58" i="2"/>
  <c r="Y58" i="6" s="1"/>
  <c r="O59" i="2"/>
  <c r="Y59" i="6" s="1"/>
  <c r="O60" i="2"/>
  <c r="Y60" i="6" s="1"/>
  <c r="O61" i="2"/>
  <c r="Y61" i="6" s="1"/>
  <c r="O62" i="2"/>
  <c r="Y62" i="6" s="1"/>
  <c r="O63" i="2"/>
  <c r="Y63" i="6" s="1"/>
  <c r="O64" i="2"/>
  <c r="Y64" i="6" s="1"/>
  <c r="O65" i="2"/>
  <c r="Y65" i="6" s="1"/>
  <c r="O66" i="2"/>
  <c r="Y66" i="6" s="1"/>
  <c r="O67" i="2"/>
  <c r="Y67" i="6" s="1"/>
  <c r="O68" i="2"/>
  <c r="Y68" i="6" s="1"/>
  <c r="O69" i="2"/>
  <c r="Y69" i="6" s="1"/>
  <c r="O70" i="2"/>
  <c r="Y70" i="6" s="1"/>
  <c r="O71" i="2"/>
  <c r="Y71" i="6" s="1"/>
  <c r="O72" i="2"/>
  <c r="Y72" i="6" s="1"/>
  <c r="O73" i="2"/>
  <c r="Y73" i="6" s="1"/>
  <c r="O74" i="2"/>
  <c r="Y74" i="6" s="1"/>
  <c r="O75" i="2"/>
  <c r="Y75" i="6" s="1"/>
  <c r="O76" i="2"/>
  <c r="Y76" i="6" s="1"/>
  <c r="O77" i="2"/>
  <c r="Y77" i="6" s="1"/>
  <c r="O78" i="2"/>
  <c r="Y78" i="6" s="1"/>
  <c r="O79" i="2"/>
  <c r="Y79" i="6" s="1"/>
  <c r="O80" i="2"/>
  <c r="Y80" i="6" s="1"/>
  <c r="O81" i="2"/>
  <c r="Y81" i="6" s="1"/>
  <c r="O82" i="2"/>
  <c r="Y82" i="6" s="1"/>
  <c r="O83" i="2"/>
  <c r="Y83" i="6" s="1"/>
  <c r="O84" i="2"/>
  <c r="Y84" i="6" s="1"/>
  <c r="O85" i="2"/>
  <c r="Y85" i="6" s="1"/>
  <c r="O86" i="2"/>
  <c r="Y86" i="6" s="1"/>
  <c r="O87" i="2"/>
  <c r="Y87" i="6" s="1"/>
  <c r="O88" i="2"/>
  <c r="Y88" i="6" s="1"/>
  <c r="O89" i="2"/>
  <c r="Y89" i="6" s="1"/>
  <c r="O90" i="2"/>
  <c r="Y90" i="6" s="1"/>
  <c r="O91" i="2"/>
  <c r="Y91" i="6" s="1"/>
  <c r="O92" i="2"/>
  <c r="Y92" i="6" s="1"/>
  <c r="O93" i="2"/>
  <c r="Y93" i="6" s="1"/>
  <c r="O94" i="2"/>
  <c r="Y94" i="6" s="1"/>
  <c r="O95" i="2"/>
  <c r="Y95" i="6" s="1"/>
  <c r="O96" i="2"/>
  <c r="Y96" i="6" s="1"/>
  <c r="O97" i="2"/>
  <c r="Y97" i="6" s="1"/>
  <c r="O98" i="2"/>
  <c r="Y98" i="6" s="1"/>
  <c r="O99" i="2"/>
  <c r="Y99" i="6" s="1"/>
  <c r="O100" i="2"/>
  <c r="Y100" i="6" s="1"/>
  <c r="O101" i="2"/>
  <c r="Y101" i="6" s="1"/>
  <c r="O102" i="2"/>
  <c r="Y102" i="6" s="1"/>
  <c r="O103" i="2"/>
  <c r="Y103" i="6" s="1"/>
  <c r="O104" i="2"/>
  <c r="Y104" i="6" s="1"/>
  <c r="O105" i="2"/>
  <c r="Y105" i="6" s="1"/>
  <c r="O106" i="2"/>
  <c r="Y106" i="6" s="1"/>
  <c r="O107" i="2"/>
  <c r="Y107" i="6" s="1"/>
  <c r="O108" i="2"/>
  <c r="Y108" i="6" s="1"/>
  <c r="O109" i="2"/>
  <c r="Y109" i="6" s="1"/>
  <c r="O110" i="2"/>
  <c r="Y110" i="6" s="1"/>
  <c r="O111" i="2"/>
  <c r="Y111" i="6" s="1"/>
  <c r="O112" i="2"/>
  <c r="Y112" i="6" s="1"/>
  <c r="O113" i="2"/>
  <c r="Y113" i="6" s="1"/>
  <c r="O114" i="2"/>
  <c r="Y114" i="6" s="1"/>
  <c r="O115" i="2"/>
  <c r="Y115" i="6" s="1"/>
  <c r="O116" i="2"/>
  <c r="Y116" i="6" s="1"/>
  <c r="O117" i="2"/>
  <c r="Y117" i="6" s="1"/>
  <c r="O118" i="2"/>
  <c r="Y118" i="6" s="1"/>
  <c r="O119" i="2"/>
  <c r="Y119" i="6" s="1"/>
  <c r="O120" i="2"/>
  <c r="Y120" i="6" s="1"/>
  <c r="O121" i="2"/>
  <c r="Y121" i="6" s="1"/>
  <c r="O122" i="2"/>
  <c r="Y122" i="6" s="1"/>
  <c r="O123" i="2"/>
  <c r="Y123" i="6" s="1"/>
  <c r="O124" i="2"/>
  <c r="Y124" i="6" s="1"/>
  <c r="O125" i="2"/>
  <c r="Y125" i="6" s="1"/>
  <c r="O126" i="2"/>
  <c r="Y126" i="6" s="1"/>
  <c r="O127" i="2"/>
  <c r="Y127" i="6" s="1"/>
  <c r="O128" i="2"/>
  <c r="Y128" i="6" s="1"/>
  <c r="O129" i="2"/>
  <c r="Y129" i="6" s="1"/>
  <c r="O130" i="2"/>
  <c r="Y130" i="6" s="1"/>
  <c r="O131" i="2"/>
  <c r="Y131" i="6" s="1"/>
  <c r="O132" i="2"/>
  <c r="Y132" i="6" s="1"/>
  <c r="O133" i="2"/>
  <c r="Y133" i="6" s="1"/>
  <c r="O134" i="2"/>
  <c r="Y134" i="6" s="1"/>
  <c r="O135" i="2"/>
  <c r="Y135" i="6" s="1"/>
  <c r="O136" i="2"/>
  <c r="Y136" i="6" s="1"/>
  <c r="O137" i="2"/>
  <c r="Y137" i="6" s="1"/>
  <c r="O138" i="2"/>
  <c r="Y138" i="6" s="1"/>
  <c r="O139" i="2"/>
  <c r="Y139" i="6" s="1"/>
  <c r="O140" i="2"/>
  <c r="Y140" i="6" s="1"/>
  <c r="O141" i="2"/>
  <c r="Y141" i="6" s="1"/>
  <c r="O142" i="2"/>
  <c r="Y142" i="6" s="1"/>
  <c r="O143" i="2"/>
  <c r="Y143" i="6" s="1"/>
  <c r="O144" i="2"/>
  <c r="Y144" i="6" s="1"/>
  <c r="O145" i="2"/>
  <c r="Y145" i="6" s="1"/>
  <c r="O146" i="2"/>
  <c r="Y146" i="6" s="1"/>
  <c r="O147" i="2"/>
  <c r="Y147" i="6" s="1"/>
  <c r="O148" i="2"/>
  <c r="Y148" i="6" s="1"/>
  <c r="O149" i="2"/>
  <c r="Y149" i="6" s="1"/>
  <c r="O150" i="2"/>
  <c r="Y150" i="6" s="1"/>
  <c r="O151" i="2"/>
  <c r="Y151" i="6" s="1"/>
  <c r="O152" i="2"/>
  <c r="Y152" i="6" s="1"/>
  <c r="O153" i="2"/>
  <c r="Y153" i="6" s="1"/>
  <c r="O154" i="2"/>
  <c r="Y154" i="6" s="1"/>
  <c r="O155" i="2"/>
  <c r="Y155" i="6" s="1"/>
  <c r="O156" i="2"/>
  <c r="Y156" i="6" s="1"/>
  <c r="O157" i="2"/>
  <c r="Y157" i="6" s="1"/>
  <c r="O158" i="2"/>
  <c r="Y158" i="6" s="1"/>
  <c r="O159" i="2"/>
  <c r="Y159" i="6" s="1"/>
  <c r="O160" i="2"/>
  <c r="Y160" i="6" s="1"/>
  <c r="O161" i="2"/>
  <c r="Y161" i="6" s="1"/>
  <c r="O162" i="2"/>
  <c r="Y162" i="6" s="1"/>
  <c r="O163" i="2"/>
  <c r="Y163" i="6" s="1"/>
  <c r="O164" i="2"/>
  <c r="Y164" i="6" s="1"/>
  <c r="O165" i="2"/>
  <c r="Y165" i="6" s="1"/>
  <c r="O166" i="2"/>
  <c r="Y166" i="6" s="1"/>
  <c r="O167" i="2"/>
  <c r="Y167" i="6" s="1"/>
  <c r="O168" i="2"/>
  <c r="Y168" i="6" s="1"/>
  <c r="O169" i="2"/>
  <c r="Y169" i="6" s="1"/>
  <c r="O170" i="2"/>
  <c r="Y170" i="6" s="1"/>
  <c r="O171" i="2"/>
  <c r="Y171" i="6" s="1"/>
  <c r="O172" i="2"/>
  <c r="Y172" i="6" s="1"/>
  <c r="O173" i="2"/>
  <c r="Y173" i="6" s="1"/>
  <c r="O174" i="2"/>
  <c r="Y174" i="6" s="1"/>
  <c r="O175" i="2"/>
  <c r="Y175" i="6" s="1"/>
  <c r="O176" i="2"/>
  <c r="Y176" i="6" s="1"/>
  <c r="O177" i="2"/>
  <c r="Y177" i="6" s="1"/>
  <c r="O178" i="2"/>
  <c r="Y178" i="6" s="1"/>
  <c r="O179" i="2"/>
  <c r="Y179" i="6" s="1"/>
  <c r="O180" i="2"/>
  <c r="Y180" i="6" s="1"/>
  <c r="O181" i="2"/>
  <c r="Y181" i="6" s="1"/>
  <c r="O182" i="2"/>
  <c r="Y182" i="6" s="1"/>
  <c r="O183" i="2"/>
  <c r="Y183" i="6" s="1"/>
  <c r="O184" i="2"/>
  <c r="Y184" i="6" s="1"/>
  <c r="O185" i="2"/>
  <c r="Y185" i="6" s="1"/>
  <c r="O186" i="2"/>
  <c r="Y186" i="6" s="1"/>
  <c r="O187" i="2"/>
  <c r="Y187" i="6" s="1"/>
  <c r="O188" i="2"/>
  <c r="Y188" i="6" s="1"/>
  <c r="O189" i="2"/>
  <c r="Y189" i="6" s="1"/>
  <c r="O190" i="2"/>
  <c r="Y190" i="6" s="1"/>
  <c r="O191" i="2"/>
  <c r="Y191" i="6" s="1"/>
  <c r="O192" i="2"/>
  <c r="Y192" i="6" s="1"/>
  <c r="O193" i="2"/>
  <c r="Y193" i="6" s="1"/>
  <c r="O194" i="2"/>
  <c r="Y194" i="6" s="1"/>
  <c r="O195" i="2"/>
  <c r="Y195" i="6" s="1"/>
  <c r="O196" i="2"/>
  <c r="Y196" i="6" s="1"/>
  <c r="O197" i="2"/>
  <c r="Y197" i="6" s="1"/>
  <c r="O198" i="2"/>
  <c r="Y198" i="6" s="1"/>
  <c r="O199" i="2"/>
  <c r="Y199" i="6" s="1"/>
  <c r="O200" i="2"/>
  <c r="Y200" i="6" s="1"/>
  <c r="O201" i="2"/>
  <c r="Y201" i="6" s="1"/>
  <c r="O202" i="2"/>
  <c r="Y202" i="6" s="1"/>
  <c r="O203" i="2"/>
  <c r="Y203" i="6" s="1"/>
  <c r="O204" i="2"/>
  <c r="Y204" i="6" s="1"/>
  <c r="O205" i="2"/>
  <c r="Y205" i="6" s="1"/>
  <c r="O206" i="2"/>
  <c r="Y206" i="6" s="1"/>
  <c r="O207" i="2"/>
  <c r="Y207" i="6" s="1"/>
  <c r="O208" i="2"/>
  <c r="Y208" i="6" s="1"/>
  <c r="O209" i="2"/>
  <c r="Y209" i="6" s="1"/>
  <c r="O210" i="2"/>
  <c r="Y210" i="6" s="1"/>
  <c r="O211" i="2"/>
  <c r="Y211" i="6" s="1"/>
  <c r="O212" i="2"/>
  <c r="Y212" i="6" s="1"/>
  <c r="O213" i="2"/>
  <c r="Y213" i="6" s="1"/>
  <c r="O214" i="2"/>
  <c r="Y214" i="6" s="1"/>
  <c r="O215" i="2"/>
  <c r="Y215" i="6" s="1"/>
  <c r="O216" i="2"/>
  <c r="Y216" i="6" s="1"/>
  <c r="O217" i="2"/>
  <c r="Y217" i="6" s="1"/>
  <c r="O218" i="2"/>
  <c r="Y218" i="6" s="1"/>
  <c r="O219" i="2"/>
  <c r="Y219" i="6" s="1"/>
  <c r="O220" i="2"/>
  <c r="Y220" i="6" s="1"/>
  <c r="O221" i="2"/>
  <c r="Y221" i="6" s="1"/>
  <c r="O222" i="2"/>
  <c r="Y222" i="6" s="1"/>
  <c r="O223" i="2"/>
  <c r="Y223" i="6" s="1"/>
  <c r="O224" i="2"/>
  <c r="Y224" i="6" s="1"/>
  <c r="O225" i="2"/>
  <c r="Y225" i="6" s="1"/>
  <c r="O226" i="2"/>
  <c r="Y226" i="6" s="1"/>
  <c r="O227" i="2"/>
  <c r="Y227" i="6" s="1"/>
  <c r="O228" i="2"/>
  <c r="Y228" i="6" s="1"/>
  <c r="O229" i="2"/>
  <c r="Y229" i="6" s="1"/>
  <c r="O230" i="2"/>
  <c r="Y230" i="6" s="1"/>
  <c r="O231" i="2"/>
  <c r="Y231" i="6" s="1"/>
  <c r="O232" i="2"/>
  <c r="Y232" i="6" s="1"/>
  <c r="O233" i="2"/>
  <c r="Y233" i="6" s="1"/>
  <c r="O234" i="2"/>
  <c r="Y234" i="6" s="1"/>
  <c r="O235" i="2"/>
  <c r="Y235" i="6" s="1"/>
  <c r="O236" i="2"/>
  <c r="Y236" i="6" s="1"/>
  <c r="O237" i="2"/>
  <c r="Y237" i="6" s="1"/>
  <c r="O238" i="2"/>
  <c r="Y238" i="6" s="1"/>
  <c r="O239" i="2"/>
  <c r="Y239" i="6" s="1"/>
  <c r="O240" i="2"/>
  <c r="Y240" i="6" s="1"/>
  <c r="O241" i="2"/>
  <c r="Y241" i="6" s="1"/>
  <c r="O242" i="2"/>
  <c r="Y242" i="6" s="1"/>
  <c r="O243" i="2"/>
  <c r="Y243" i="6" s="1"/>
  <c r="O244" i="2"/>
  <c r="Y244" i="6" s="1"/>
  <c r="O245" i="2"/>
  <c r="Y245" i="6" s="1"/>
  <c r="O246" i="2"/>
  <c r="Y246" i="6" s="1"/>
  <c r="O247" i="2"/>
  <c r="Y247" i="6" s="1"/>
  <c r="O248" i="2"/>
  <c r="Y248" i="6" s="1"/>
  <c r="O249" i="2"/>
  <c r="Y249" i="6" s="1"/>
  <c r="O250" i="2"/>
  <c r="Y250" i="6" s="1"/>
  <c r="O251" i="2"/>
  <c r="Y251" i="6" s="1"/>
  <c r="O252" i="2"/>
  <c r="Y252" i="6" s="1"/>
  <c r="O253" i="2"/>
  <c r="Y253" i="6" s="1"/>
  <c r="O254" i="2"/>
  <c r="Y254" i="6" s="1"/>
  <c r="O255" i="2"/>
  <c r="Y255" i="6" s="1"/>
  <c r="O256" i="2"/>
  <c r="Y256" i="6" s="1"/>
  <c r="O257" i="2"/>
  <c r="Y257" i="6" s="1"/>
  <c r="O258" i="2"/>
  <c r="Y258" i="6" s="1"/>
  <c r="O259" i="2"/>
  <c r="Y259" i="6" s="1"/>
  <c r="O260" i="2"/>
  <c r="Y260" i="6" s="1"/>
  <c r="O261" i="2"/>
  <c r="Y261" i="6" s="1"/>
  <c r="O262" i="2"/>
  <c r="Y262" i="6" s="1"/>
  <c r="O263" i="2"/>
  <c r="Y263" i="6" s="1"/>
  <c r="O264" i="2"/>
  <c r="Y264" i="6" s="1"/>
  <c r="O265" i="2"/>
  <c r="Y265" i="6" s="1"/>
  <c r="O266" i="2"/>
  <c r="Y266" i="6" s="1"/>
  <c r="O267" i="2"/>
  <c r="Y267" i="6" s="1"/>
  <c r="O268" i="2"/>
  <c r="Y268" i="6" s="1"/>
  <c r="O269" i="2"/>
  <c r="Y269" i="6" s="1"/>
  <c r="O270" i="2"/>
  <c r="Y270" i="6" s="1"/>
  <c r="O271" i="2"/>
  <c r="Y271" i="6" s="1"/>
  <c r="O272" i="2"/>
  <c r="Y272" i="6" s="1"/>
  <c r="O273" i="2"/>
  <c r="Y273" i="6" s="1"/>
  <c r="O274" i="2"/>
  <c r="Y274" i="6" s="1"/>
  <c r="O275" i="2"/>
  <c r="Y275" i="6" s="1"/>
  <c r="O276" i="2"/>
  <c r="Y276" i="6" s="1"/>
  <c r="O277" i="2"/>
  <c r="Y277" i="6" s="1"/>
  <c r="O278" i="2"/>
  <c r="Y278" i="6" s="1"/>
  <c r="O279" i="2"/>
  <c r="Y279" i="6" s="1"/>
  <c r="O280" i="2"/>
  <c r="Y280" i="6" s="1"/>
  <c r="O281" i="2"/>
  <c r="Y281" i="6" s="1"/>
  <c r="O282" i="2"/>
  <c r="Y282" i="6" s="1"/>
  <c r="O283" i="2"/>
  <c r="Y283" i="6" s="1"/>
  <c r="O284" i="2"/>
  <c r="Y284" i="6" s="1"/>
  <c r="O285" i="2"/>
  <c r="Y285" i="6" s="1"/>
  <c r="O286" i="2"/>
  <c r="Y286" i="6" s="1"/>
  <c r="O287" i="2"/>
  <c r="Y287" i="6" s="1"/>
  <c r="O288" i="2"/>
  <c r="Y288" i="6" s="1"/>
  <c r="O289" i="2"/>
  <c r="Y289" i="6" s="1"/>
  <c r="O290" i="2"/>
  <c r="Y290" i="6" s="1"/>
  <c r="O291" i="2"/>
  <c r="Y291" i="6" s="1"/>
  <c r="O292" i="2"/>
  <c r="Y292" i="6" s="1"/>
  <c r="O293" i="2"/>
  <c r="Y293" i="6" s="1"/>
  <c r="O294" i="2"/>
  <c r="Y294" i="6" s="1"/>
  <c r="O295" i="2"/>
  <c r="Y295" i="6" s="1"/>
  <c r="O296" i="2"/>
  <c r="Y296" i="6" s="1"/>
  <c r="O297" i="2"/>
  <c r="Y297" i="6" s="1"/>
  <c r="O298" i="2"/>
  <c r="Y298" i="6" s="1"/>
  <c r="O299" i="2"/>
  <c r="Y299" i="6" s="1"/>
  <c r="O300" i="2"/>
  <c r="Y300" i="6" s="1"/>
  <c r="O301" i="2"/>
  <c r="Y301" i="6" s="1"/>
  <c r="O302" i="2"/>
  <c r="Y302" i="6" s="1"/>
  <c r="O303" i="2"/>
  <c r="Y303" i="6" s="1"/>
  <c r="O304" i="2"/>
  <c r="Y304" i="6" s="1"/>
  <c r="O305" i="2"/>
  <c r="Y305" i="6" s="1"/>
  <c r="O306" i="2"/>
  <c r="Y306" i="6" s="1"/>
  <c r="O307" i="2"/>
  <c r="Y307" i="6" s="1"/>
  <c r="O308" i="2"/>
  <c r="Y308" i="6" s="1"/>
  <c r="O309" i="2"/>
  <c r="Y309" i="6" s="1"/>
  <c r="O310" i="2"/>
  <c r="Y310" i="6" s="1"/>
  <c r="O311" i="2"/>
  <c r="Y311" i="6" s="1"/>
  <c r="O312" i="2"/>
  <c r="Y312" i="6" s="1"/>
  <c r="O313" i="2"/>
  <c r="Y313" i="6" s="1"/>
  <c r="O314" i="2"/>
  <c r="Y314" i="6" s="1"/>
  <c r="O315" i="2"/>
  <c r="Y315" i="6" s="1"/>
  <c r="O316" i="2"/>
  <c r="Y316" i="6" s="1"/>
  <c r="O317" i="2"/>
  <c r="Y317" i="6" s="1"/>
  <c r="O318" i="2"/>
  <c r="Y318" i="6" s="1"/>
  <c r="O319" i="2"/>
  <c r="Y319" i="6" s="1"/>
  <c r="O320" i="2"/>
  <c r="Y320" i="6" s="1"/>
  <c r="O321" i="2"/>
  <c r="Y321" i="6" s="1"/>
  <c r="O322" i="2"/>
  <c r="Y322" i="6" s="1"/>
  <c r="O323" i="2"/>
  <c r="Y323" i="6" s="1"/>
  <c r="O324" i="2"/>
  <c r="Y324" i="6" s="1"/>
  <c r="O325" i="2"/>
  <c r="Y325" i="6" s="1"/>
  <c r="O326" i="2"/>
  <c r="Y326" i="6" s="1"/>
  <c r="O327" i="2"/>
  <c r="Y327" i="6" s="1"/>
  <c r="O328" i="2"/>
  <c r="Y328" i="6" s="1"/>
  <c r="O329" i="2"/>
  <c r="Y329" i="6" s="1"/>
  <c r="O330" i="2"/>
  <c r="Y330" i="6" s="1"/>
  <c r="O331" i="2"/>
  <c r="Y331" i="6" s="1"/>
  <c r="O332" i="2"/>
  <c r="Y332" i="6" s="1"/>
  <c r="O333" i="2"/>
  <c r="Y333" i="6" s="1"/>
  <c r="O334" i="2"/>
  <c r="Y334" i="6" s="1"/>
  <c r="O335" i="2"/>
  <c r="Y335" i="6" s="1"/>
  <c r="O336" i="2"/>
  <c r="Y336" i="6" s="1"/>
  <c r="O337" i="2"/>
  <c r="Y337" i="6" s="1"/>
  <c r="O338" i="2"/>
  <c r="Y338" i="6" s="1"/>
  <c r="O339" i="2"/>
  <c r="Y339" i="6" s="1"/>
  <c r="O340" i="2"/>
  <c r="Y340" i="6" s="1"/>
  <c r="O341" i="2"/>
  <c r="Y341" i="6" s="1"/>
  <c r="O342" i="2"/>
  <c r="Y342" i="6" s="1"/>
  <c r="O343" i="2"/>
  <c r="Y343" i="6" s="1"/>
  <c r="O344" i="2"/>
  <c r="Y344" i="6" s="1"/>
  <c r="O345" i="2"/>
  <c r="Y345" i="6" s="1"/>
  <c r="O346" i="2"/>
  <c r="Y346" i="6" s="1"/>
  <c r="O347" i="2"/>
  <c r="Y347" i="6" s="1"/>
  <c r="O348" i="2"/>
  <c r="Y348" i="6" s="1"/>
  <c r="O349" i="2"/>
  <c r="Y349" i="6" s="1"/>
  <c r="O350" i="2"/>
  <c r="Y350" i="6" s="1"/>
  <c r="O351" i="2"/>
  <c r="Y351" i="6" s="1"/>
  <c r="O352" i="2"/>
  <c r="Y352" i="6" s="1"/>
  <c r="O353" i="2"/>
  <c r="Y353" i="6" s="1"/>
  <c r="O354" i="2"/>
  <c r="Y354" i="6" s="1"/>
  <c r="O355" i="2"/>
  <c r="Y355" i="6" s="1"/>
  <c r="O356" i="2"/>
  <c r="Y356" i="6" s="1"/>
  <c r="O357" i="2"/>
  <c r="Y357" i="6" s="1"/>
  <c r="O358" i="2"/>
  <c r="Y358" i="6" s="1"/>
  <c r="O359" i="2"/>
  <c r="Y359" i="6" s="1"/>
  <c r="O360" i="2"/>
  <c r="Y360" i="6" s="1"/>
  <c r="O361" i="2"/>
  <c r="Y361" i="6" s="1"/>
  <c r="O362" i="2"/>
  <c r="Y362" i="6" s="1"/>
  <c r="O363" i="2"/>
  <c r="Y363" i="6" s="1"/>
  <c r="O364" i="2"/>
  <c r="Y364" i="6" s="1"/>
  <c r="O365" i="2"/>
  <c r="Y365" i="6" s="1"/>
  <c r="O366" i="2"/>
  <c r="Y366" i="6" s="1"/>
  <c r="O367" i="2"/>
  <c r="Y367" i="6" s="1"/>
  <c r="O368" i="2"/>
  <c r="Y368" i="6" s="1"/>
  <c r="O369" i="2"/>
  <c r="Y369" i="6" s="1"/>
  <c r="O370" i="2"/>
  <c r="Y370" i="6" s="1"/>
  <c r="O371" i="2"/>
  <c r="Y371" i="6" s="1"/>
  <c r="O372" i="2"/>
  <c r="Y372" i="6" s="1"/>
  <c r="O373" i="2"/>
  <c r="Y373" i="6" s="1"/>
  <c r="O374" i="2"/>
  <c r="Y374" i="6" s="1"/>
  <c r="O375" i="2"/>
  <c r="Y375" i="6" s="1"/>
  <c r="O376" i="2"/>
  <c r="Y376" i="6" s="1"/>
  <c r="O377" i="2"/>
  <c r="Y377" i="6" s="1"/>
  <c r="O378" i="2"/>
  <c r="Y378" i="6" s="1"/>
  <c r="O379" i="2"/>
  <c r="Y379" i="6" s="1"/>
  <c r="O380" i="2"/>
  <c r="Y380" i="6" s="1"/>
  <c r="O381" i="2"/>
  <c r="Y381" i="6" s="1"/>
  <c r="O382" i="2"/>
  <c r="Y382" i="6" s="1"/>
  <c r="O383" i="2"/>
  <c r="Y383" i="6" s="1"/>
  <c r="O384" i="2"/>
  <c r="Y384" i="6" s="1"/>
  <c r="O385" i="2"/>
  <c r="Y385" i="6" s="1"/>
  <c r="O386" i="2"/>
  <c r="Y386" i="6" s="1"/>
  <c r="O387" i="2"/>
  <c r="Y387" i="6" s="1"/>
  <c r="O388" i="2"/>
  <c r="Y388" i="6" s="1"/>
  <c r="O389" i="2"/>
  <c r="Y389" i="6" s="1"/>
  <c r="O390" i="2"/>
  <c r="Y390" i="6" s="1"/>
  <c r="O391" i="2"/>
  <c r="Y391" i="6" s="1"/>
  <c r="O392" i="2"/>
  <c r="Y392" i="6" s="1"/>
  <c r="O393" i="2"/>
  <c r="Y393" i="6" s="1"/>
  <c r="O394" i="2"/>
  <c r="Y394" i="6" s="1"/>
  <c r="O395" i="2"/>
  <c r="Y395" i="6" s="1"/>
  <c r="O396" i="2"/>
  <c r="Y396" i="6" s="1"/>
  <c r="O397" i="2"/>
  <c r="Y397" i="6" s="1"/>
  <c r="O398" i="2"/>
  <c r="Y398" i="6" s="1"/>
  <c r="O399" i="2"/>
  <c r="Y399" i="6" s="1"/>
  <c r="O400" i="2"/>
  <c r="Y400" i="6" s="1"/>
  <c r="O401" i="2"/>
  <c r="Y401" i="6" s="1"/>
  <c r="O402" i="2"/>
  <c r="Y402" i="6" s="1"/>
  <c r="O403" i="2"/>
  <c r="Y403" i="6" s="1"/>
  <c r="O404" i="2"/>
  <c r="Y404" i="6" s="1"/>
  <c r="O405" i="2"/>
  <c r="Y405" i="6" s="1"/>
  <c r="O406" i="2"/>
  <c r="Y406" i="6" s="1"/>
  <c r="O407" i="2"/>
  <c r="Y407" i="6" s="1"/>
  <c r="O408" i="2"/>
  <c r="Y408" i="6" s="1"/>
  <c r="O409" i="2"/>
  <c r="Y409" i="6" s="1"/>
  <c r="O410" i="2"/>
  <c r="Y410" i="6" s="1"/>
  <c r="O411" i="2"/>
  <c r="Y411" i="6" s="1"/>
  <c r="O412" i="2"/>
  <c r="Y412" i="6" s="1"/>
  <c r="O413" i="2"/>
  <c r="Y413" i="6" s="1"/>
  <c r="O414" i="2"/>
  <c r="Y414" i="6" s="1"/>
  <c r="O415" i="2"/>
  <c r="Y415" i="6" s="1"/>
  <c r="O416" i="2"/>
  <c r="Y416" i="6" s="1"/>
  <c r="O417" i="2"/>
  <c r="Y417" i="6" s="1"/>
  <c r="O418" i="2"/>
  <c r="Y418" i="6" s="1"/>
  <c r="O419" i="2"/>
  <c r="Y419" i="6" s="1"/>
  <c r="O420" i="2"/>
  <c r="Y420" i="6" s="1"/>
  <c r="O421" i="2"/>
  <c r="Y421" i="6" s="1"/>
  <c r="O422" i="2"/>
  <c r="Y422" i="6" s="1"/>
  <c r="O423" i="2"/>
  <c r="Y423" i="6" s="1"/>
  <c r="O424" i="2"/>
  <c r="Y424" i="6" s="1"/>
  <c r="O425" i="2"/>
  <c r="Y425" i="6" s="1"/>
  <c r="O426" i="2"/>
  <c r="Y426" i="6" s="1"/>
  <c r="O427" i="2"/>
  <c r="Y427" i="6" s="1"/>
  <c r="O428" i="2"/>
  <c r="Y428" i="6" s="1"/>
  <c r="O429" i="2"/>
  <c r="Y429" i="6" s="1"/>
  <c r="O430" i="2"/>
  <c r="Y430" i="6" s="1"/>
  <c r="O431" i="2"/>
  <c r="Y431" i="6" s="1"/>
  <c r="O432" i="2"/>
  <c r="Y432" i="6" s="1"/>
  <c r="O433" i="2"/>
  <c r="Y433" i="6" s="1"/>
  <c r="O434" i="2"/>
  <c r="Y434" i="6" s="1"/>
  <c r="O435" i="2"/>
  <c r="Y435" i="6" s="1"/>
  <c r="O436" i="2"/>
  <c r="Y436" i="6" s="1"/>
  <c r="O437" i="2"/>
  <c r="Y437" i="6" s="1"/>
  <c r="O438" i="2"/>
  <c r="Y438" i="6" s="1"/>
  <c r="O439" i="2"/>
  <c r="Y439" i="6" s="1"/>
  <c r="O440" i="2"/>
  <c r="Y440" i="6" s="1"/>
  <c r="O441" i="2"/>
  <c r="Y441" i="6" s="1"/>
  <c r="O442" i="2"/>
  <c r="Y442" i="6" s="1"/>
  <c r="O443" i="2"/>
  <c r="Y443" i="6" s="1"/>
  <c r="O444" i="2"/>
  <c r="Y444" i="6" s="1"/>
  <c r="O445" i="2"/>
  <c r="Y445" i="6" s="1"/>
  <c r="O446" i="2"/>
  <c r="Y446" i="6" s="1"/>
  <c r="O447" i="2"/>
  <c r="Y447" i="6" s="1"/>
  <c r="O448" i="2"/>
  <c r="Y448" i="6" s="1"/>
  <c r="O449" i="2"/>
  <c r="Y449" i="6" s="1"/>
  <c r="O450" i="2"/>
  <c r="Y450" i="6" s="1"/>
  <c r="O451" i="2"/>
  <c r="Y451" i="6" s="1"/>
  <c r="O452" i="2"/>
  <c r="Y452" i="6" s="1"/>
  <c r="O453" i="2"/>
  <c r="Y453" i="6" s="1"/>
  <c r="O454" i="2"/>
  <c r="Y454" i="6" s="1"/>
  <c r="O455" i="2"/>
  <c r="Y455" i="6" s="1"/>
  <c r="O456" i="2"/>
  <c r="Y456" i="6" s="1"/>
  <c r="O457" i="2"/>
  <c r="Y457" i="6" s="1"/>
  <c r="O458" i="2"/>
  <c r="Y458" i="6" s="1"/>
  <c r="O459" i="2"/>
  <c r="Y459" i="6" s="1"/>
  <c r="O460" i="2"/>
  <c r="Y460" i="6" s="1"/>
  <c r="O461" i="2"/>
  <c r="Y461" i="6" s="1"/>
  <c r="O462" i="2"/>
  <c r="Y462" i="6" s="1"/>
  <c r="O463" i="2"/>
  <c r="Y463" i="6" s="1"/>
  <c r="O464" i="2"/>
  <c r="Y464" i="6" s="1"/>
  <c r="O465" i="2"/>
  <c r="Y465" i="6" s="1"/>
  <c r="O466" i="2"/>
  <c r="Y466" i="6" s="1"/>
  <c r="O467" i="2"/>
  <c r="Y467" i="6" s="1"/>
  <c r="O468" i="2"/>
  <c r="Y468" i="6" s="1"/>
  <c r="O469" i="2"/>
  <c r="Y469" i="6" s="1"/>
  <c r="O470" i="2"/>
  <c r="Y470" i="6" s="1"/>
  <c r="O471" i="2"/>
  <c r="Y471" i="6" s="1"/>
  <c r="O472" i="2"/>
  <c r="Y472" i="6" s="1"/>
  <c r="O473" i="2"/>
  <c r="Y473" i="6" s="1"/>
  <c r="O474" i="2"/>
  <c r="Y474" i="6" s="1"/>
  <c r="O475" i="2"/>
  <c r="Y475" i="6" s="1"/>
  <c r="O476" i="2"/>
  <c r="Y476" i="6" s="1"/>
  <c r="O477" i="2"/>
  <c r="Y477" i="6" s="1"/>
  <c r="O478" i="2"/>
  <c r="Y478" i="6" s="1"/>
  <c r="O479" i="2"/>
  <c r="Y479" i="6" s="1"/>
  <c r="O480" i="2"/>
  <c r="Y480" i="6" s="1"/>
  <c r="O481" i="2"/>
  <c r="Y481" i="6" s="1"/>
  <c r="O482" i="2"/>
  <c r="Y482" i="6" s="1"/>
  <c r="O483" i="2"/>
  <c r="Y483" i="6" s="1"/>
  <c r="O484" i="2"/>
  <c r="Y484" i="6" s="1"/>
  <c r="O485" i="2"/>
  <c r="Y485" i="6" s="1"/>
  <c r="O486" i="2"/>
  <c r="Y486" i="6" s="1"/>
  <c r="O487" i="2"/>
  <c r="Y487" i="6" s="1"/>
  <c r="O488" i="2"/>
  <c r="Y488" i="6" s="1"/>
  <c r="O489" i="2"/>
  <c r="Y489" i="6" s="1"/>
  <c r="O490" i="2"/>
  <c r="Y490" i="6" s="1"/>
  <c r="O491" i="2"/>
  <c r="Y491" i="6" s="1"/>
  <c r="O492" i="2"/>
  <c r="Y492" i="6" s="1"/>
  <c r="O493" i="2"/>
  <c r="Y493" i="6" s="1"/>
  <c r="O494" i="2"/>
  <c r="Y494" i="6" s="1"/>
  <c r="O495" i="2"/>
  <c r="Y495" i="6" s="1"/>
  <c r="O496" i="2"/>
  <c r="Y496" i="6" s="1"/>
  <c r="O497" i="2"/>
  <c r="Y497" i="6" s="1"/>
  <c r="O498" i="2"/>
  <c r="Y498" i="6" s="1"/>
  <c r="O499" i="2"/>
  <c r="Y499" i="6" s="1"/>
  <c r="O500" i="2"/>
  <c r="Y500" i="6" s="1"/>
  <c r="O501" i="2"/>
  <c r="Y501" i="6" s="1"/>
  <c r="O502" i="2"/>
  <c r="Y502" i="6" s="1"/>
  <c r="O503" i="2"/>
  <c r="Y503" i="6" s="1"/>
  <c r="O504" i="2"/>
  <c r="Y504" i="6" s="1"/>
  <c r="O505" i="2"/>
  <c r="Y505" i="6" s="1"/>
  <c r="O506" i="2"/>
  <c r="Y506" i="6" s="1"/>
  <c r="O507" i="2"/>
  <c r="Y507" i="6" s="1"/>
  <c r="O508" i="2"/>
  <c r="Y508" i="6" s="1"/>
  <c r="O509" i="2"/>
  <c r="Y509" i="6" s="1"/>
  <c r="O510" i="2"/>
  <c r="Y510" i="6" s="1"/>
  <c r="O511" i="2"/>
  <c r="Y511" i="6" s="1"/>
  <c r="O512" i="2"/>
  <c r="Y512" i="6" s="1"/>
  <c r="O513" i="2"/>
  <c r="Y513" i="6" s="1"/>
  <c r="O514" i="2"/>
  <c r="Y514" i="6" s="1"/>
  <c r="O515" i="2"/>
  <c r="Y515" i="6" s="1"/>
  <c r="O516" i="2"/>
  <c r="Y516" i="6" s="1"/>
  <c r="O517" i="2"/>
  <c r="Y517" i="6" s="1"/>
  <c r="O518" i="2"/>
  <c r="Y518" i="6" s="1"/>
  <c r="O519" i="2"/>
  <c r="Y519" i="6" s="1"/>
  <c r="O520" i="2"/>
  <c r="Y520" i="6" s="1"/>
  <c r="O521" i="2"/>
  <c r="Y521" i="6" s="1"/>
  <c r="O522" i="2"/>
  <c r="Y522" i="6" s="1"/>
  <c r="O523" i="2"/>
  <c r="Y523" i="6" s="1"/>
  <c r="O524" i="2"/>
  <c r="Y524" i="6" s="1"/>
  <c r="O525" i="2"/>
  <c r="Y525" i="6" s="1"/>
  <c r="O526" i="2"/>
  <c r="Y526" i="6" s="1"/>
  <c r="O527" i="2"/>
  <c r="Y527" i="6" s="1"/>
  <c r="O528" i="2"/>
  <c r="Y528" i="6" s="1"/>
  <c r="O529" i="2"/>
  <c r="Y529" i="6" s="1"/>
  <c r="O530" i="2"/>
  <c r="Y530" i="6" s="1"/>
  <c r="O531" i="2"/>
  <c r="Y531" i="6" s="1"/>
  <c r="O532" i="2"/>
  <c r="Y532" i="6" s="1"/>
  <c r="O533" i="2"/>
  <c r="Y533" i="6" s="1"/>
  <c r="O534" i="2"/>
  <c r="Y534" i="6" s="1"/>
  <c r="O535" i="2"/>
  <c r="Y535" i="6" s="1"/>
  <c r="O536" i="2"/>
  <c r="Y536" i="6" s="1"/>
  <c r="O537" i="2"/>
  <c r="Y537" i="6" s="1"/>
  <c r="N2" i="2"/>
  <c r="X2" i="6" s="1"/>
  <c r="N3" i="2"/>
  <c r="X3" i="6" s="1"/>
  <c r="N4" i="2"/>
  <c r="X4" i="6" s="1"/>
  <c r="N5" i="2"/>
  <c r="X5" i="6" s="1"/>
  <c r="N6" i="2"/>
  <c r="X6" i="6" s="1"/>
  <c r="N7" i="2"/>
  <c r="X7" i="6" s="1"/>
  <c r="N8" i="2"/>
  <c r="X8" i="6" s="1"/>
  <c r="N9" i="2"/>
  <c r="X9" i="6" s="1"/>
  <c r="N10" i="2"/>
  <c r="X10" i="6" s="1"/>
  <c r="N11" i="2"/>
  <c r="X11" i="6" s="1"/>
  <c r="N12" i="2"/>
  <c r="X12" i="6" s="1"/>
  <c r="N13" i="2"/>
  <c r="X13" i="6" s="1"/>
  <c r="N14" i="2"/>
  <c r="X14" i="6" s="1"/>
  <c r="N15" i="2"/>
  <c r="X15" i="6" s="1"/>
  <c r="N16" i="2"/>
  <c r="X16" i="6" s="1"/>
  <c r="N17" i="2"/>
  <c r="X17" i="6" s="1"/>
  <c r="N18" i="2"/>
  <c r="X18" i="6" s="1"/>
  <c r="N19" i="2"/>
  <c r="X19" i="6" s="1"/>
  <c r="N20" i="2"/>
  <c r="X20" i="6" s="1"/>
  <c r="N21" i="2"/>
  <c r="X21" i="6" s="1"/>
  <c r="N22" i="2"/>
  <c r="X22" i="6" s="1"/>
  <c r="N23" i="2"/>
  <c r="X23" i="6" s="1"/>
  <c r="N24" i="2"/>
  <c r="X24" i="6" s="1"/>
  <c r="N25" i="2"/>
  <c r="X25" i="6" s="1"/>
  <c r="N26" i="2"/>
  <c r="X26" i="6" s="1"/>
  <c r="N27" i="2"/>
  <c r="X27" i="6" s="1"/>
  <c r="N28" i="2"/>
  <c r="X28" i="6" s="1"/>
  <c r="N29" i="2"/>
  <c r="X29" i="6" s="1"/>
  <c r="N30" i="2"/>
  <c r="X30" i="6" s="1"/>
  <c r="N31" i="2"/>
  <c r="X31" i="6" s="1"/>
  <c r="N32" i="2"/>
  <c r="X32" i="6" s="1"/>
  <c r="N33" i="2"/>
  <c r="X33" i="6" s="1"/>
  <c r="N34" i="2"/>
  <c r="X34" i="6" s="1"/>
  <c r="N35" i="2"/>
  <c r="X35" i="6" s="1"/>
  <c r="N36" i="2"/>
  <c r="X36" i="6" s="1"/>
  <c r="N37" i="2"/>
  <c r="X37" i="6" s="1"/>
  <c r="N38" i="2"/>
  <c r="X38" i="6" s="1"/>
  <c r="N39" i="2"/>
  <c r="X39" i="6" s="1"/>
  <c r="N40" i="2"/>
  <c r="X40" i="6" s="1"/>
  <c r="N41" i="2"/>
  <c r="X41" i="6" s="1"/>
  <c r="N42" i="2"/>
  <c r="X42" i="6" s="1"/>
  <c r="N43" i="2"/>
  <c r="X43" i="6" s="1"/>
  <c r="N44" i="2"/>
  <c r="X44" i="6" s="1"/>
  <c r="N45" i="2"/>
  <c r="X45" i="6" s="1"/>
  <c r="N46" i="2"/>
  <c r="X46" i="6" s="1"/>
  <c r="N47" i="2"/>
  <c r="X47" i="6" s="1"/>
  <c r="N48" i="2"/>
  <c r="X48" i="6" s="1"/>
  <c r="N49" i="2"/>
  <c r="X49" i="6" s="1"/>
  <c r="N50" i="2"/>
  <c r="X50" i="6" s="1"/>
  <c r="N51" i="2"/>
  <c r="X51" i="6" s="1"/>
  <c r="N52" i="2"/>
  <c r="X52" i="6" s="1"/>
  <c r="N53" i="2"/>
  <c r="X53" i="6" s="1"/>
  <c r="N54" i="2"/>
  <c r="X54" i="6" s="1"/>
  <c r="N55" i="2"/>
  <c r="X55" i="6" s="1"/>
  <c r="N56" i="2"/>
  <c r="X56" i="6" s="1"/>
  <c r="N57" i="2"/>
  <c r="X57" i="6" s="1"/>
  <c r="N58" i="2"/>
  <c r="X58" i="6" s="1"/>
  <c r="N59" i="2"/>
  <c r="X59" i="6" s="1"/>
  <c r="N60" i="2"/>
  <c r="X60" i="6" s="1"/>
  <c r="N61" i="2"/>
  <c r="X61" i="6" s="1"/>
  <c r="N62" i="2"/>
  <c r="X62" i="6" s="1"/>
  <c r="N63" i="2"/>
  <c r="X63" i="6" s="1"/>
  <c r="N64" i="2"/>
  <c r="X64" i="6" s="1"/>
  <c r="N65" i="2"/>
  <c r="X65" i="6" s="1"/>
  <c r="N66" i="2"/>
  <c r="X66" i="6" s="1"/>
  <c r="N67" i="2"/>
  <c r="X67" i="6" s="1"/>
  <c r="N68" i="2"/>
  <c r="X68" i="6" s="1"/>
  <c r="N69" i="2"/>
  <c r="X69" i="6" s="1"/>
  <c r="N70" i="2"/>
  <c r="X70" i="6" s="1"/>
  <c r="N71" i="2"/>
  <c r="X71" i="6" s="1"/>
  <c r="N72" i="2"/>
  <c r="X72" i="6" s="1"/>
  <c r="N73" i="2"/>
  <c r="X73" i="6" s="1"/>
  <c r="N74" i="2"/>
  <c r="X74" i="6" s="1"/>
  <c r="N75" i="2"/>
  <c r="X75" i="6" s="1"/>
  <c r="N76" i="2"/>
  <c r="X76" i="6" s="1"/>
  <c r="N77" i="2"/>
  <c r="X77" i="6" s="1"/>
  <c r="N78" i="2"/>
  <c r="X78" i="6" s="1"/>
  <c r="N79" i="2"/>
  <c r="X79" i="6" s="1"/>
  <c r="N80" i="2"/>
  <c r="X80" i="6" s="1"/>
  <c r="N81" i="2"/>
  <c r="X81" i="6" s="1"/>
  <c r="N82" i="2"/>
  <c r="X82" i="6" s="1"/>
  <c r="N83" i="2"/>
  <c r="X83" i="6" s="1"/>
  <c r="N84" i="2"/>
  <c r="X84" i="6" s="1"/>
  <c r="N85" i="2"/>
  <c r="X85" i="6" s="1"/>
  <c r="N86" i="2"/>
  <c r="X86" i="6" s="1"/>
  <c r="N87" i="2"/>
  <c r="X87" i="6" s="1"/>
  <c r="N88" i="2"/>
  <c r="X88" i="6" s="1"/>
  <c r="N89" i="2"/>
  <c r="X89" i="6" s="1"/>
  <c r="N90" i="2"/>
  <c r="X90" i="6" s="1"/>
  <c r="N91" i="2"/>
  <c r="X91" i="6" s="1"/>
  <c r="N92" i="2"/>
  <c r="X92" i="6" s="1"/>
  <c r="N93" i="2"/>
  <c r="X93" i="6" s="1"/>
  <c r="N94" i="2"/>
  <c r="X94" i="6" s="1"/>
  <c r="N95" i="2"/>
  <c r="X95" i="6" s="1"/>
  <c r="N96" i="2"/>
  <c r="X96" i="6" s="1"/>
  <c r="N97" i="2"/>
  <c r="X97" i="6" s="1"/>
  <c r="N98" i="2"/>
  <c r="X98" i="6" s="1"/>
  <c r="N99" i="2"/>
  <c r="X99" i="6" s="1"/>
  <c r="N100" i="2"/>
  <c r="X100" i="6" s="1"/>
  <c r="N101" i="2"/>
  <c r="X101" i="6" s="1"/>
  <c r="N102" i="2"/>
  <c r="X102" i="6" s="1"/>
  <c r="N103" i="2"/>
  <c r="X103" i="6" s="1"/>
  <c r="N104" i="2"/>
  <c r="X104" i="6" s="1"/>
  <c r="N105" i="2"/>
  <c r="X105" i="6" s="1"/>
  <c r="N106" i="2"/>
  <c r="X106" i="6" s="1"/>
  <c r="N107" i="2"/>
  <c r="X107" i="6" s="1"/>
  <c r="N108" i="2"/>
  <c r="X108" i="6" s="1"/>
  <c r="N109" i="2"/>
  <c r="X109" i="6" s="1"/>
  <c r="N110" i="2"/>
  <c r="X110" i="6" s="1"/>
  <c r="N111" i="2"/>
  <c r="X111" i="6" s="1"/>
  <c r="N112" i="2"/>
  <c r="X112" i="6" s="1"/>
  <c r="N113" i="2"/>
  <c r="X113" i="6" s="1"/>
  <c r="N114" i="2"/>
  <c r="X114" i="6" s="1"/>
  <c r="N115" i="2"/>
  <c r="X115" i="6" s="1"/>
  <c r="N116" i="2"/>
  <c r="X116" i="6" s="1"/>
  <c r="N117" i="2"/>
  <c r="X117" i="6" s="1"/>
  <c r="N118" i="2"/>
  <c r="X118" i="6" s="1"/>
  <c r="N119" i="2"/>
  <c r="X119" i="6" s="1"/>
  <c r="N120" i="2"/>
  <c r="X120" i="6" s="1"/>
  <c r="N121" i="2"/>
  <c r="X121" i="6" s="1"/>
  <c r="N122" i="2"/>
  <c r="X122" i="6" s="1"/>
  <c r="N123" i="2"/>
  <c r="X123" i="6" s="1"/>
  <c r="N124" i="2"/>
  <c r="X124" i="6" s="1"/>
  <c r="N125" i="2"/>
  <c r="X125" i="6" s="1"/>
  <c r="N126" i="2"/>
  <c r="X126" i="6" s="1"/>
  <c r="N127" i="2"/>
  <c r="X127" i="6" s="1"/>
  <c r="N128" i="2"/>
  <c r="X128" i="6" s="1"/>
  <c r="N129" i="2"/>
  <c r="X129" i="6" s="1"/>
  <c r="N130" i="2"/>
  <c r="X130" i="6" s="1"/>
  <c r="N131" i="2"/>
  <c r="X131" i="6" s="1"/>
  <c r="N132" i="2"/>
  <c r="X132" i="6" s="1"/>
  <c r="N133" i="2"/>
  <c r="X133" i="6" s="1"/>
  <c r="N134" i="2"/>
  <c r="X134" i="6" s="1"/>
  <c r="N135" i="2"/>
  <c r="X135" i="6" s="1"/>
  <c r="N136" i="2"/>
  <c r="X136" i="6" s="1"/>
  <c r="N137" i="2"/>
  <c r="X137" i="6" s="1"/>
  <c r="N138" i="2"/>
  <c r="X138" i="6" s="1"/>
  <c r="N139" i="2"/>
  <c r="X139" i="6" s="1"/>
  <c r="N140" i="2"/>
  <c r="X140" i="6" s="1"/>
  <c r="N141" i="2"/>
  <c r="X141" i="6" s="1"/>
  <c r="N142" i="2"/>
  <c r="X142" i="6" s="1"/>
  <c r="N143" i="2"/>
  <c r="X143" i="6" s="1"/>
  <c r="N144" i="2"/>
  <c r="X144" i="6" s="1"/>
  <c r="N145" i="2"/>
  <c r="X145" i="6" s="1"/>
  <c r="N146" i="2"/>
  <c r="X146" i="6" s="1"/>
  <c r="N147" i="2"/>
  <c r="X147" i="6" s="1"/>
  <c r="N148" i="2"/>
  <c r="X148" i="6" s="1"/>
  <c r="N149" i="2"/>
  <c r="X149" i="6" s="1"/>
  <c r="N150" i="2"/>
  <c r="X150" i="6" s="1"/>
  <c r="N151" i="2"/>
  <c r="X151" i="6" s="1"/>
  <c r="N152" i="2"/>
  <c r="X152" i="6" s="1"/>
  <c r="N153" i="2"/>
  <c r="X153" i="6" s="1"/>
  <c r="N154" i="2"/>
  <c r="X154" i="6" s="1"/>
  <c r="N155" i="2"/>
  <c r="X155" i="6" s="1"/>
  <c r="N156" i="2"/>
  <c r="X156" i="6" s="1"/>
  <c r="N157" i="2"/>
  <c r="X157" i="6" s="1"/>
  <c r="N158" i="2"/>
  <c r="X158" i="6" s="1"/>
  <c r="N159" i="2"/>
  <c r="X159" i="6" s="1"/>
  <c r="N160" i="2"/>
  <c r="X160" i="6" s="1"/>
  <c r="N161" i="2"/>
  <c r="X161" i="6" s="1"/>
  <c r="N162" i="2"/>
  <c r="X162" i="6" s="1"/>
  <c r="N163" i="2"/>
  <c r="X163" i="6" s="1"/>
  <c r="N164" i="2"/>
  <c r="X164" i="6" s="1"/>
  <c r="N165" i="2"/>
  <c r="X165" i="6" s="1"/>
  <c r="N166" i="2"/>
  <c r="X166" i="6" s="1"/>
  <c r="N167" i="2"/>
  <c r="X167" i="6" s="1"/>
  <c r="N168" i="2"/>
  <c r="X168" i="6" s="1"/>
  <c r="N169" i="2"/>
  <c r="X169" i="6" s="1"/>
  <c r="N170" i="2"/>
  <c r="X170" i="6" s="1"/>
  <c r="N171" i="2"/>
  <c r="X171" i="6" s="1"/>
  <c r="N172" i="2"/>
  <c r="X172" i="6" s="1"/>
  <c r="N173" i="2"/>
  <c r="X173" i="6" s="1"/>
  <c r="N174" i="2"/>
  <c r="X174" i="6" s="1"/>
  <c r="N175" i="2"/>
  <c r="X175" i="6" s="1"/>
  <c r="N176" i="2"/>
  <c r="X176" i="6" s="1"/>
  <c r="N177" i="2"/>
  <c r="X177" i="6" s="1"/>
  <c r="N178" i="2"/>
  <c r="X178" i="6" s="1"/>
  <c r="N179" i="2"/>
  <c r="X179" i="6" s="1"/>
  <c r="N180" i="2"/>
  <c r="X180" i="6" s="1"/>
  <c r="N181" i="2"/>
  <c r="X181" i="6" s="1"/>
  <c r="N182" i="2"/>
  <c r="X182" i="6" s="1"/>
  <c r="N183" i="2"/>
  <c r="X183" i="6" s="1"/>
  <c r="N184" i="2"/>
  <c r="X184" i="6" s="1"/>
  <c r="N185" i="2"/>
  <c r="X185" i="6" s="1"/>
  <c r="N186" i="2"/>
  <c r="X186" i="6" s="1"/>
  <c r="N187" i="2"/>
  <c r="X187" i="6" s="1"/>
  <c r="N188" i="2"/>
  <c r="X188" i="6" s="1"/>
  <c r="N189" i="2"/>
  <c r="X189" i="6" s="1"/>
  <c r="N190" i="2"/>
  <c r="X190" i="6" s="1"/>
  <c r="N191" i="2"/>
  <c r="X191" i="6" s="1"/>
  <c r="N192" i="2"/>
  <c r="X192" i="6" s="1"/>
  <c r="N193" i="2"/>
  <c r="X193" i="6" s="1"/>
  <c r="N194" i="2"/>
  <c r="X194" i="6" s="1"/>
  <c r="N195" i="2"/>
  <c r="X195" i="6" s="1"/>
  <c r="N196" i="2"/>
  <c r="X196" i="6" s="1"/>
  <c r="N197" i="2"/>
  <c r="X197" i="6" s="1"/>
  <c r="N198" i="2"/>
  <c r="X198" i="6" s="1"/>
  <c r="N199" i="2"/>
  <c r="X199" i="6" s="1"/>
  <c r="N200" i="2"/>
  <c r="X200" i="6" s="1"/>
  <c r="N201" i="2"/>
  <c r="X201" i="6" s="1"/>
  <c r="N202" i="2"/>
  <c r="X202" i="6" s="1"/>
  <c r="N203" i="2"/>
  <c r="X203" i="6" s="1"/>
  <c r="N204" i="2"/>
  <c r="X204" i="6" s="1"/>
  <c r="N205" i="2"/>
  <c r="X205" i="6" s="1"/>
  <c r="N206" i="2"/>
  <c r="X206" i="6" s="1"/>
  <c r="N207" i="2"/>
  <c r="X207" i="6" s="1"/>
  <c r="N208" i="2"/>
  <c r="X208" i="6" s="1"/>
  <c r="N209" i="2"/>
  <c r="X209" i="6" s="1"/>
  <c r="N210" i="2"/>
  <c r="X210" i="6" s="1"/>
  <c r="N211" i="2"/>
  <c r="X211" i="6" s="1"/>
  <c r="N212" i="2"/>
  <c r="X212" i="6" s="1"/>
  <c r="N213" i="2"/>
  <c r="X213" i="6" s="1"/>
  <c r="N214" i="2"/>
  <c r="X214" i="6" s="1"/>
  <c r="N215" i="2"/>
  <c r="X215" i="6" s="1"/>
  <c r="N216" i="2"/>
  <c r="X216" i="6" s="1"/>
  <c r="N217" i="2"/>
  <c r="X217" i="6" s="1"/>
  <c r="N218" i="2"/>
  <c r="X218" i="6" s="1"/>
  <c r="N219" i="2"/>
  <c r="X219" i="6" s="1"/>
  <c r="N220" i="2"/>
  <c r="X220" i="6" s="1"/>
  <c r="N221" i="2"/>
  <c r="X221" i="6" s="1"/>
  <c r="N222" i="2"/>
  <c r="X222" i="6" s="1"/>
  <c r="N223" i="2"/>
  <c r="X223" i="6" s="1"/>
  <c r="N224" i="2"/>
  <c r="X224" i="6" s="1"/>
  <c r="N225" i="2"/>
  <c r="X225" i="6" s="1"/>
  <c r="N226" i="2"/>
  <c r="X226" i="6" s="1"/>
  <c r="N227" i="2"/>
  <c r="X227" i="6" s="1"/>
  <c r="N228" i="2"/>
  <c r="X228" i="6" s="1"/>
  <c r="N229" i="2"/>
  <c r="X229" i="6" s="1"/>
  <c r="N230" i="2"/>
  <c r="X230" i="6" s="1"/>
  <c r="N231" i="2"/>
  <c r="X231" i="6" s="1"/>
  <c r="N232" i="2"/>
  <c r="X232" i="6" s="1"/>
  <c r="N233" i="2"/>
  <c r="X233" i="6" s="1"/>
  <c r="N234" i="2"/>
  <c r="X234" i="6" s="1"/>
  <c r="N235" i="2"/>
  <c r="X235" i="6" s="1"/>
  <c r="N236" i="2"/>
  <c r="X236" i="6" s="1"/>
  <c r="N237" i="2"/>
  <c r="X237" i="6" s="1"/>
  <c r="N238" i="2"/>
  <c r="X238" i="6" s="1"/>
  <c r="N239" i="2"/>
  <c r="X239" i="6" s="1"/>
  <c r="N240" i="2"/>
  <c r="X240" i="6" s="1"/>
  <c r="N241" i="2"/>
  <c r="X241" i="6" s="1"/>
  <c r="N242" i="2"/>
  <c r="X242" i="6" s="1"/>
  <c r="N243" i="2"/>
  <c r="X243" i="6" s="1"/>
  <c r="N244" i="2"/>
  <c r="X244" i="6" s="1"/>
  <c r="N245" i="2"/>
  <c r="X245" i="6" s="1"/>
  <c r="N246" i="2"/>
  <c r="X246" i="6" s="1"/>
  <c r="N247" i="2"/>
  <c r="X247" i="6" s="1"/>
  <c r="N248" i="2"/>
  <c r="X248" i="6" s="1"/>
  <c r="N249" i="2"/>
  <c r="X249" i="6" s="1"/>
  <c r="N250" i="2"/>
  <c r="X250" i="6" s="1"/>
  <c r="N251" i="2"/>
  <c r="X251" i="6" s="1"/>
  <c r="N252" i="2"/>
  <c r="X252" i="6" s="1"/>
  <c r="N253" i="2"/>
  <c r="X253" i="6" s="1"/>
  <c r="N254" i="2"/>
  <c r="X254" i="6" s="1"/>
  <c r="N255" i="2"/>
  <c r="X255" i="6" s="1"/>
  <c r="N256" i="2"/>
  <c r="X256" i="6" s="1"/>
  <c r="N257" i="2"/>
  <c r="X257" i="6" s="1"/>
  <c r="N258" i="2"/>
  <c r="X258" i="6" s="1"/>
  <c r="N259" i="2"/>
  <c r="X259" i="6" s="1"/>
  <c r="N260" i="2"/>
  <c r="X260" i="6" s="1"/>
  <c r="N261" i="2"/>
  <c r="X261" i="6" s="1"/>
  <c r="N262" i="2"/>
  <c r="X262" i="6" s="1"/>
  <c r="N263" i="2"/>
  <c r="X263" i="6" s="1"/>
  <c r="N264" i="2"/>
  <c r="X264" i="6" s="1"/>
  <c r="N265" i="2"/>
  <c r="X265" i="6" s="1"/>
  <c r="N266" i="2"/>
  <c r="X266" i="6" s="1"/>
  <c r="N267" i="2"/>
  <c r="X267" i="6" s="1"/>
  <c r="N268" i="2"/>
  <c r="X268" i="6" s="1"/>
  <c r="N269" i="2"/>
  <c r="X269" i="6" s="1"/>
  <c r="N270" i="2"/>
  <c r="X270" i="6" s="1"/>
  <c r="N271" i="2"/>
  <c r="X271" i="6" s="1"/>
  <c r="N272" i="2"/>
  <c r="X272" i="6" s="1"/>
  <c r="N273" i="2"/>
  <c r="X273" i="6" s="1"/>
  <c r="N274" i="2"/>
  <c r="X274" i="6" s="1"/>
  <c r="N275" i="2"/>
  <c r="X275" i="6" s="1"/>
  <c r="N276" i="2"/>
  <c r="X276" i="6" s="1"/>
  <c r="N277" i="2"/>
  <c r="X277" i="6" s="1"/>
  <c r="N278" i="2"/>
  <c r="X278" i="6" s="1"/>
  <c r="N279" i="2"/>
  <c r="X279" i="6" s="1"/>
  <c r="N280" i="2"/>
  <c r="X280" i="6" s="1"/>
  <c r="N281" i="2"/>
  <c r="X281" i="6" s="1"/>
  <c r="N282" i="2"/>
  <c r="X282" i="6" s="1"/>
  <c r="N283" i="2"/>
  <c r="X283" i="6" s="1"/>
  <c r="N284" i="2"/>
  <c r="X284" i="6" s="1"/>
  <c r="N285" i="2"/>
  <c r="X285" i="6" s="1"/>
  <c r="N286" i="2"/>
  <c r="X286" i="6" s="1"/>
  <c r="N287" i="2"/>
  <c r="X287" i="6" s="1"/>
  <c r="N288" i="2"/>
  <c r="X288" i="6" s="1"/>
  <c r="N289" i="2"/>
  <c r="X289" i="6" s="1"/>
  <c r="N290" i="2"/>
  <c r="X290" i="6" s="1"/>
  <c r="N291" i="2"/>
  <c r="X291" i="6" s="1"/>
  <c r="N292" i="2"/>
  <c r="X292" i="6" s="1"/>
  <c r="N293" i="2"/>
  <c r="X293" i="6" s="1"/>
  <c r="N294" i="2"/>
  <c r="X294" i="6" s="1"/>
  <c r="N295" i="2"/>
  <c r="X295" i="6" s="1"/>
  <c r="N296" i="2"/>
  <c r="X296" i="6" s="1"/>
  <c r="N297" i="2"/>
  <c r="X297" i="6" s="1"/>
  <c r="N298" i="2"/>
  <c r="X298" i="6" s="1"/>
  <c r="N299" i="2"/>
  <c r="X299" i="6" s="1"/>
  <c r="N300" i="2"/>
  <c r="X300" i="6" s="1"/>
  <c r="N301" i="2"/>
  <c r="X301" i="6" s="1"/>
  <c r="N302" i="2"/>
  <c r="X302" i="6" s="1"/>
  <c r="N303" i="2"/>
  <c r="X303" i="6" s="1"/>
  <c r="N304" i="2"/>
  <c r="X304" i="6" s="1"/>
  <c r="N305" i="2"/>
  <c r="X305" i="6" s="1"/>
  <c r="N306" i="2"/>
  <c r="X306" i="6" s="1"/>
  <c r="N307" i="2"/>
  <c r="X307" i="6" s="1"/>
  <c r="N308" i="2"/>
  <c r="X308" i="6" s="1"/>
  <c r="N309" i="2"/>
  <c r="X309" i="6" s="1"/>
  <c r="N310" i="2"/>
  <c r="X310" i="6" s="1"/>
  <c r="N311" i="2"/>
  <c r="X311" i="6" s="1"/>
  <c r="N312" i="2"/>
  <c r="X312" i="6" s="1"/>
  <c r="N313" i="2"/>
  <c r="X313" i="6" s="1"/>
  <c r="N314" i="2"/>
  <c r="X314" i="6" s="1"/>
  <c r="N315" i="2"/>
  <c r="X315" i="6" s="1"/>
  <c r="N316" i="2"/>
  <c r="X316" i="6" s="1"/>
  <c r="N317" i="2"/>
  <c r="X317" i="6" s="1"/>
  <c r="N318" i="2"/>
  <c r="X318" i="6" s="1"/>
  <c r="N319" i="2"/>
  <c r="X319" i="6" s="1"/>
  <c r="N320" i="2"/>
  <c r="X320" i="6" s="1"/>
  <c r="N321" i="2"/>
  <c r="X321" i="6" s="1"/>
  <c r="N322" i="2"/>
  <c r="X322" i="6" s="1"/>
  <c r="N323" i="2"/>
  <c r="X323" i="6" s="1"/>
  <c r="N324" i="2"/>
  <c r="X324" i="6" s="1"/>
  <c r="N325" i="2"/>
  <c r="X325" i="6" s="1"/>
  <c r="N326" i="2"/>
  <c r="X326" i="6" s="1"/>
  <c r="N327" i="2"/>
  <c r="X327" i="6" s="1"/>
  <c r="N328" i="2"/>
  <c r="X328" i="6" s="1"/>
  <c r="N329" i="2"/>
  <c r="X329" i="6" s="1"/>
  <c r="N330" i="2"/>
  <c r="X330" i="6" s="1"/>
  <c r="N331" i="2"/>
  <c r="X331" i="6" s="1"/>
  <c r="N332" i="2"/>
  <c r="X332" i="6" s="1"/>
  <c r="N333" i="2"/>
  <c r="X333" i="6" s="1"/>
  <c r="N334" i="2"/>
  <c r="X334" i="6" s="1"/>
  <c r="N335" i="2"/>
  <c r="X335" i="6" s="1"/>
  <c r="N336" i="2"/>
  <c r="X336" i="6" s="1"/>
  <c r="N337" i="2"/>
  <c r="X337" i="6" s="1"/>
  <c r="N338" i="2"/>
  <c r="X338" i="6" s="1"/>
  <c r="N339" i="2"/>
  <c r="X339" i="6" s="1"/>
  <c r="N340" i="2"/>
  <c r="X340" i="6" s="1"/>
  <c r="N341" i="2"/>
  <c r="X341" i="6" s="1"/>
  <c r="N342" i="2"/>
  <c r="X342" i="6" s="1"/>
  <c r="N343" i="2"/>
  <c r="X343" i="6" s="1"/>
  <c r="N344" i="2"/>
  <c r="X344" i="6" s="1"/>
  <c r="N345" i="2"/>
  <c r="X345" i="6" s="1"/>
  <c r="N346" i="2"/>
  <c r="X346" i="6" s="1"/>
  <c r="N347" i="2"/>
  <c r="X347" i="6" s="1"/>
  <c r="N348" i="2"/>
  <c r="X348" i="6" s="1"/>
  <c r="N349" i="2"/>
  <c r="X349" i="6" s="1"/>
  <c r="N350" i="2"/>
  <c r="X350" i="6" s="1"/>
  <c r="N351" i="2"/>
  <c r="X351" i="6" s="1"/>
  <c r="N352" i="2"/>
  <c r="X352" i="6" s="1"/>
  <c r="N353" i="2"/>
  <c r="X353" i="6" s="1"/>
  <c r="N354" i="2"/>
  <c r="X354" i="6" s="1"/>
  <c r="N355" i="2"/>
  <c r="X355" i="6" s="1"/>
  <c r="N356" i="2"/>
  <c r="X356" i="6" s="1"/>
  <c r="N357" i="2"/>
  <c r="X357" i="6" s="1"/>
  <c r="N358" i="2"/>
  <c r="X358" i="6" s="1"/>
  <c r="N359" i="2"/>
  <c r="X359" i="6" s="1"/>
  <c r="N360" i="2"/>
  <c r="X360" i="6" s="1"/>
  <c r="N361" i="2"/>
  <c r="X361" i="6" s="1"/>
  <c r="N362" i="2"/>
  <c r="X362" i="6" s="1"/>
  <c r="N363" i="2"/>
  <c r="X363" i="6" s="1"/>
  <c r="N364" i="2"/>
  <c r="X364" i="6" s="1"/>
  <c r="N365" i="2"/>
  <c r="X365" i="6" s="1"/>
  <c r="N366" i="2"/>
  <c r="X366" i="6" s="1"/>
  <c r="N367" i="2"/>
  <c r="X367" i="6" s="1"/>
  <c r="N368" i="2"/>
  <c r="X368" i="6" s="1"/>
  <c r="N369" i="2"/>
  <c r="X369" i="6" s="1"/>
  <c r="N370" i="2"/>
  <c r="X370" i="6" s="1"/>
  <c r="N371" i="2"/>
  <c r="X371" i="6" s="1"/>
  <c r="N372" i="2"/>
  <c r="X372" i="6" s="1"/>
  <c r="N373" i="2"/>
  <c r="X373" i="6" s="1"/>
  <c r="N374" i="2"/>
  <c r="X374" i="6" s="1"/>
  <c r="N375" i="2"/>
  <c r="X375" i="6" s="1"/>
  <c r="N376" i="2"/>
  <c r="X376" i="6" s="1"/>
  <c r="N377" i="2"/>
  <c r="X377" i="6" s="1"/>
  <c r="N378" i="2"/>
  <c r="X378" i="6" s="1"/>
  <c r="N379" i="2"/>
  <c r="X379" i="6" s="1"/>
  <c r="N380" i="2"/>
  <c r="X380" i="6" s="1"/>
  <c r="N381" i="2"/>
  <c r="X381" i="6" s="1"/>
  <c r="N382" i="2"/>
  <c r="X382" i="6" s="1"/>
  <c r="N383" i="2"/>
  <c r="X383" i="6" s="1"/>
  <c r="N384" i="2"/>
  <c r="X384" i="6" s="1"/>
  <c r="N385" i="2"/>
  <c r="X385" i="6" s="1"/>
  <c r="N386" i="2"/>
  <c r="X386" i="6" s="1"/>
  <c r="N387" i="2"/>
  <c r="X387" i="6" s="1"/>
  <c r="N388" i="2"/>
  <c r="X388" i="6" s="1"/>
  <c r="N389" i="2"/>
  <c r="X389" i="6" s="1"/>
  <c r="N390" i="2"/>
  <c r="X390" i="6" s="1"/>
  <c r="N391" i="2"/>
  <c r="X391" i="6" s="1"/>
  <c r="N392" i="2"/>
  <c r="X392" i="6" s="1"/>
  <c r="N393" i="2"/>
  <c r="X393" i="6" s="1"/>
  <c r="N394" i="2"/>
  <c r="X394" i="6" s="1"/>
  <c r="N395" i="2"/>
  <c r="X395" i="6" s="1"/>
  <c r="N396" i="2"/>
  <c r="X396" i="6" s="1"/>
  <c r="N397" i="2"/>
  <c r="X397" i="6" s="1"/>
  <c r="N398" i="2"/>
  <c r="X398" i="6" s="1"/>
  <c r="N399" i="2"/>
  <c r="X399" i="6" s="1"/>
  <c r="N400" i="2"/>
  <c r="X400" i="6" s="1"/>
  <c r="N401" i="2"/>
  <c r="X401" i="6" s="1"/>
  <c r="N402" i="2"/>
  <c r="X402" i="6" s="1"/>
  <c r="N403" i="2"/>
  <c r="X403" i="6" s="1"/>
  <c r="N404" i="2"/>
  <c r="X404" i="6" s="1"/>
  <c r="N405" i="2"/>
  <c r="X405" i="6" s="1"/>
  <c r="N406" i="2"/>
  <c r="X406" i="6" s="1"/>
  <c r="N407" i="2"/>
  <c r="X407" i="6" s="1"/>
  <c r="N408" i="2"/>
  <c r="X408" i="6" s="1"/>
  <c r="N409" i="2"/>
  <c r="X409" i="6" s="1"/>
  <c r="N410" i="2"/>
  <c r="X410" i="6" s="1"/>
  <c r="N411" i="2"/>
  <c r="X411" i="6" s="1"/>
  <c r="N412" i="2"/>
  <c r="X412" i="6" s="1"/>
  <c r="N413" i="2"/>
  <c r="X413" i="6" s="1"/>
  <c r="N414" i="2"/>
  <c r="X414" i="6" s="1"/>
  <c r="N415" i="2"/>
  <c r="X415" i="6" s="1"/>
  <c r="N416" i="2"/>
  <c r="X416" i="6" s="1"/>
  <c r="N417" i="2"/>
  <c r="X417" i="6" s="1"/>
  <c r="N418" i="2"/>
  <c r="X418" i="6" s="1"/>
  <c r="N419" i="2"/>
  <c r="X419" i="6" s="1"/>
  <c r="N420" i="2"/>
  <c r="X420" i="6" s="1"/>
  <c r="N421" i="2"/>
  <c r="X421" i="6" s="1"/>
  <c r="N422" i="2"/>
  <c r="X422" i="6" s="1"/>
  <c r="N423" i="2"/>
  <c r="X423" i="6" s="1"/>
  <c r="N424" i="2"/>
  <c r="X424" i="6" s="1"/>
  <c r="N425" i="2"/>
  <c r="X425" i="6" s="1"/>
  <c r="N426" i="2"/>
  <c r="X426" i="6" s="1"/>
  <c r="N427" i="2"/>
  <c r="X427" i="6" s="1"/>
  <c r="N428" i="2"/>
  <c r="X428" i="6" s="1"/>
  <c r="N429" i="2"/>
  <c r="X429" i="6" s="1"/>
  <c r="N430" i="2"/>
  <c r="X430" i="6" s="1"/>
  <c r="N431" i="2"/>
  <c r="X431" i="6" s="1"/>
  <c r="N432" i="2"/>
  <c r="X432" i="6" s="1"/>
  <c r="N433" i="2"/>
  <c r="X433" i="6" s="1"/>
  <c r="N434" i="2"/>
  <c r="X434" i="6" s="1"/>
  <c r="N435" i="2"/>
  <c r="X435" i="6" s="1"/>
  <c r="N436" i="2"/>
  <c r="X436" i="6" s="1"/>
  <c r="N437" i="2"/>
  <c r="X437" i="6" s="1"/>
  <c r="N438" i="2"/>
  <c r="X438" i="6" s="1"/>
  <c r="N439" i="2"/>
  <c r="X439" i="6" s="1"/>
  <c r="N440" i="2"/>
  <c r="X440" i="6" s="1"/>
  <c r="N441" i="2"/>
  <c r="X441" i="6" s="1"/>
  <c r="N442" i="2"/>
  <c r="X442" i="6" s="1"/>
  <c r="N443" i="2"/>
  <c r="X443" i="6" s="1"/>
  <c r="N444" i="2"/>
  <c r="X444" i="6" s="1"/>
  <c r="N445" i="2"/>
  <c r="X445" i="6" s="1"/>
  <c r="N446" i="2"/>
  <c r="X446" i="6" s="1"/>
  <c r="N447" i="2"/>
  <c r="X447" i="6" s="1"/>
  <c r="N448" i="2"/>
  <c r="X448" i="6" s="1"/>
  <c r="N449" i="2"/>
  <c r="X449" i="6" s="1"/>
  <c r="N450" i="2"/>
  <c r="X450" i="6" s="1"/>
  <c r="N451" i="2"/>
  <c r="X451" i="6" s="1"/>
  <c r="N452" i="2"/>
  <c r="X452" i="6" s="1"/>
  <c r="N453" i="2"/>
  <c r="X453" i="6" s="1"/>
  <c r="N454" i="2"/>
  <c r="X454" i="6" s="1"/>
  <c r="N455" i="2"/>
  <c r="X455" i="6" s="1"/>
  <c r="N456" i="2"/>
  <c r="X456" i="6" s="1"/>
  <c r="N457" i="2"/>
  <c r="X457" i="6" s="1"/>
  <c r="N458" i="2"/>
  <c r="X458" i="6" s="1"/>
  <c r="N459" i="2"/>
  <c r="X459" i="6" s="1"/>
  <c r="N460" i="2"/>
  <c r="X460" i="6" s="1"/>
  <c r="N461" i="2"/>
  <c r="X461" i="6" s="1"/>
  <c r="N462" i="2"/>
  <c r="X462" i="6" s="1"/>
  <c r="N463" i="2"/>
  <c r="X463" i="6" s="1"/>
  <c r="N464" i="2"/>
  <c r="X464" i="6" s="1"/>
  <c r="N465" i="2"/>
  <c r="X465" i="6" s="1"/>
  <c r="N466" i="2"/>
  <c r="X466" i="6" s="1"/>
  <c r="N467" i="2"/>
  <c r="X467" i="6" s="1"/>
  <c r="N468" i="2"/>
  <c r="X468" i="6" s="1"/>
  <c r="N469" i="2"/>
  <c r="X469" i="6" s="1"/>
  <c r="N470" i="2"/>
  <c r="X470" i="6" s="1"/>
  <c r="N471" i="2"/>
  <c r="X471" i="6" s="1"/>
  <c r="N472" i="2"/>
  <c r="X472" i="6" s="1"/>
  <c r="N473" i="2"/>
  <c r="X473" i="6" s="1"/>
  <c r="N474" i="2"/>
  <c r="X474" i="6" s="1"/>
  <c r="N475" i="2"/>
  <c r="X475" i="6" s="1"/>
  <c r="N476" i="2"/>
  <c r="X476" i="6" s="1"/>
  <c r="N477" i="2"/>
  <c r="X477" i="6" s="1"/>
  <c r="N478" i="2"/>
  <c r="X478" i="6" s="1"/>
  <c r="N479" i="2"/>
  <c r="X479" i="6" s="1"/>
  <c r="N480" i="2"/>
  <c r="X480" i="6" s="1"/>
  <c r="N481" i="2"/>
  <c r="X481" i="6" s="1"/>
  <c r="N482" i="2"/>
  <c r="X482" i="6" s="1"/>
  <c r="N483" i="2"/>
  <c r="X483" i="6" s="1"/>
  <c r="N484" i="2"/>
  <c r="X484" i="6" s="1"/>
  <c r="N485" i="2"/>
  <c r="X485" i="6" s="1"/>
  <c r="N486" i="2"/>
  <c r="X486" i="6" s="1"/>
  <c r="N487" i="2"/>
  <c r="X487" i="6" s="1"/>
  <c r="N488" i="2"/>
  <c r="X488" i="6" s="1"/>
  <c r="N489" i="2"/>
  <c r="X489" i="6" s="1"/>
  <c r="N490" i="2"/>
  <c r="X490" i="6" s="1"/>
  <c r="N491" i="2"/>
  <c r="X491" i="6" s="1"/>
  <c r="N492" i="2"/>
  <c r="X492" i="6" s="1"/>
  <c r="N493" i="2"/>
  <c r="X493" i="6" s="1"/>
  <c r="N494" i="2"/>
  <c r="X494" i="6" s="1"/>
  <c r="N495" i="2"/>
  <c r="X495" i="6" s="1"/>
  <c r="N496" i="2"/>
  <c r="X496" i="6" s="1"/>
  <c r="N497" i="2"/>
  <c r="X497" i="6" s="1"/>
  <c r="N498" i="2"/>
  <c r="X498" i="6" s="1"/>
  <c r="N499" i="2"/>
  <c r="X499" i="6" s="1"/>
  <c r="N500" i="2"/>
  <c r="X500" i="6" s="1"/>
  <c r="N501" i="2"/>
  <c r="X501" i="6" s="1"/>
  <c r="N502" i="2"/>
  <c r="X502" i="6" s="1"/>
  <c r="N503" i="2"/>
  <c r="X503" i="6" s="1"/>
  <c r="N504" i="2"/>
  <c r="X504" i="6" s="1"/>
  <c r="N505" i="2"/>
  <c r="X505" i="6" s="1"/>
  <c r="N506" i="2"/>
  <c r="X506" i="6" s="1"/>
  <c r="N507" i="2"/>
  <c r="X507" i="6" s="1"/>
  <c r="N508" i="2"/>
  <c r="X508" i="6" s="1"/>
  <c r="N509" i="2"/>
  <c r="X509" i="6" s="1"/>
  <c r="N510" i="2"/>
  <c r="X510" i="6" s="1"/>
  <c r="N511" i="2"/>
  <c r="X511" i="6" s="1"/>
  <c r="N512" i="2"/>
  <c r="X512" i="6" s="1"/>
  <c r="N513" i="2"/>
  <c r="X513" i="6" s="1"/>
  <c r="N514" i="2"/>
  <c r="X514" i="6" s="1"/>
  <c r="N515" i="2"/>
  <c r="X515" i="6" s="1"/>
  <c r="N516" i="2"/>
  <c r="X516" i="6" s="1"/>
  <c r="N517" i="2"/>
  <c r="X517" i="6" s="1"/>
  <c r="N518" i="2"/>
  <c r="X518" i="6" s="1"/>
  <c r="N519" i="2"/>
  <c r="X519" i="6" s="1"/>
  <c r="N520" i="2"/>
  <c r="X520" i="6" s="1"/>
  <c r="N521" i="2"/>
  <c r="X521" i="6" s="1"/>
  <c r="N522" i="2"/>
  <c r="X522" i="6" s="1"/>
  <c r="N523" i="2"/>
  <c r="X523" i="6" s="1"/>
  <c r="N524" i="2"/>
  <c r="X524" i="6" s="1"/>
  <c r="N525" i="2"/>
  <c r="X525" i="6" s="1"/>
  <c r="N526" i="2"/>
  <c r="X526" i="6" s="1"/>
  <c r="N527" i="2"/>
  <c r="X527" i="6" s="1"/>
  <c r="N528" i="2"/>
  <c r="X528" i="6" s="1"/>
  <c r="N529" i="2"/>
  <c r="X529" i="6" s="1"/>
  <c r="N530" i="2"/>
  <c r="X530" i="6" s="1"/>
  <c r="N531" i="2"/>
  <c r="X531" i="6" s="1"/>
  <c r="N532" i="2"/>
  <c r="X532" i="6" s="1"/>
  <c r="N533" i="2"/>
  <c r="X533" i="6" s="1"/>
  <c r="N534" i="2"/>
  <c r="X534" i="6" s="1"/>
  <c r="N535" i="2"/>
  <c r="X535" i="6" s="1"/>
  <c r="N536" i="2"/>
  <c r="X536" i="6" s="1"/>
  <c r="N537" i="2"/>
  <c r="X537" i="6" s="1"/>
  <c r="M2" i="2"/>
  <c r="W2" i="6" s="1"/>
  <c r="M3" i="2"/>
  <c r="W3" i="6" s="1"/>
  <c r="M4" i="2"/>
  <c r="W4" i="6" s="1"/>
  <c r="M5" i="2"/>
  <c r="W5" i="6" s="1"/>
  <c r="M6" i="2"/>
  <c r="W6" i="6" s="1"/>
  <c r="M7" i="2"/>
  <c r="W7" i="6" s="1"/>
  <c r="M8" i="2"/>
  <c r="W8" i="6" s="1"/>
  <c r="M9" i="2"/>
  <c r="W9" i="6" s="1"/>
  <c r="M10" i="2"/>
  <c r="W10" i="6" s="1"/>
  <c r="M11" i="2"/>
  <c r="W11" i="6" s="1"/>
  <c r="M12" i="2"/>
  <c r="W12" i="6" s="1"/>
  <c r="M13" i="2"/>
  <c r="W13" i="6" s="1"/>
  <c r="M14" i="2"/>
  <c r="W14" i="6" s="1"/>
  <c r="M15" i="2"/>
  <c r="W15" i="6" s="1"/>
  <c r="M16" i="2"/>
  <c r="W16" i="6" s="1"/>
  <c r="M17" i="2"/>
  <c r="W17" i="6" s="1"/>
  <c r="M18" i="2"/>
  <c r="W18" i="6" s="1"/>
  <c r="M19" i="2"/>
  <c r="W19" i="6" s="1"/>
  <c r="M20" i="2"/>
  <c r="W20" i="6" s="1"/>
  <c r="M21" i="2"/>
  <c r="W21" i="6" s="1"/>
  <c r="M22" i="2"/>
  <c r="W22" i="6" s="1"/>
  <c r="M23" i="2"/>
  <c r="W23" i="6" s="1"/>
  <c r="M24" i="2"/>
  <c r="W24" i="6" s="1"/>
  <c r="M25" i="2"/>
  <c r="W25" i="6" s="1"/>
  <c r="M26" i="2"/>
  <c r="W26" i="6" s="1"/>
  <c r="M27" i="2"/>
  <c r="W27" i="6" s="1"/>
  <c r="M28" i="2"/>
  <c r="W28" i="6" s="1"/>
  <c r="M29" i="2"/>
  <c r="W29" i="6" s="1"/>
  <c r="M30" i="2"/>
  <c r="W30" i="6" s="1"/>
  <c r="M31" i="2"/>
  <c r="W31" i="6" s="1"/>
  <c r="M32" i="2"/>
  <c r="W32" i="6" s="1"/>
  <c r="M33" i="2"/>
  <c r="W33" i="6" s="1"/>
  <c r="M34" i="2"/>
  <c r="W34" i="6" s="1"/>
  <c r="M35" i="2"/>
  <c r="W35" i="6" s="1"/>
  <c r="M36" i="2"/>
  <c r="W36" i="6" s="1"/>
  <c r="M37" i="2"/>
  <c r="W37" i="6" s="1"/>
  <c r="M38" i="2"/>
  <c r="W38" i="6" s="1"/>
  <c r="M39" i="2"/>
  <c r="W39" i="6" s="1"/>
  <c r="M40" i="2"/>
  <c r="W40" i="6" s="1"/>
  <c r="M41" i="2"/>
  <c r="W41" i="6" s="1"/>
  <c r="M42" i="2"/>
  <c r="W42" i="6" s="1"/>
  <c r="M43" i="2"/>
  <c r="W43" i="6" s="1"/>
  <c r="M44" i="2"/>
  <c r="W44" i="6" s="1"/>
  <c r="M45" i="2"/>
  <c r="W45" i="6" s="1"/>
  <c r="M46" i="2"/>
  <c r="W46" i="6" s="1"/>
  <c r="M47" i="2"/>
  <c r="W47" i="6" s="1"/>
  <c r="M48" i="2"/>
  <c r="W48" i="6" s="1"/>
  <c r="M49" i="2"/>
  <c r="W49" i="6" s="1"/>
  <c r="M50" i="2"/>
  <c r="W50" i="6" s="1"/>
  <c r="M51" i="2"/>
  <c r="W51" i="6" s="1"/>
  <c r="M52" i="2"/>
  <c r="W52" i="6" s="1"/>
  <c r="M53" i="2"/>
  <c r="W53" i="6" s="1"/>
  <c r="M54" i="2"/>
  <c r="W54" i="6" s="1"/>
  <c r="M55" i="2"/>
  <c r="W55" i="6" s="1"/>
  <c r="M56" i="2"/>
  <c r="W56" i="6" s="1"/>
  <c r="M57" i="2"/>
  <c r="W57" i="6" s="1"/>
  <c r="M58" i="2"/>
  <c r="W58" i="6" s="1"/>
  <c r="M59" i="2"/>
  <c r="W59" i="6" s="1"/>
  <c r="M60" i="2"/>
  <c r="W60" i="6" s="1"/>
  <c r="M61" i="2"/>
  <c r="W61" i="6" s="1"/>
  <c r="M62" i="2"/>
  <c r="W62" i="6" s="1"/>
  <c r="M63" i="2"/>
  <c r="W63" i="6" s="1"/>
  <c r="M64" i="2"/>
  <c r="W64" i="6" s="1"/>
  <c r="M65" i="2"/>
  <c r="W65" i="6" s="1"/>
  <c r="M66" i="2"/>
  <c r="W66" i="6" s="1"/>
  <c r="M67" i="2"/>
  <c r="W67" i="6" s="1"/>
  <c r="M68" i="2"/>
  <c r="W68" i="6" s="1"/>
  <c r="M69" i="2"/>
  <c r="W69" i="6" s="1"/>
  <c r="M70" i="2"/>
  <c r="W70" i="6" s="1"/>
  <c r="M71" i="2"/>
  <c r="W71" i="6" s="1"/>
  <c r="M72" i="2"/>
  <c r="W72" i="6" s="1"/>
  <c r="M73" i="2"/>
  <c r="W73" i="6" s="1"/>
  <c r="M74" i="2"/>
  <c r="W74" i="6" s="1"/>
  <c r="M75" i="2"/>
  <c r="W75" i="6" s="1"/>
  <c r="M76" i="2"/>
  <c r="W76" i="6" s="1"/>
  <c r="M77" i="2"/>
  <c r="W77" i="6" s="1"/>
  <c r="M78" i="2"/>
  <c r="W78" i="6" s="1"/>
  <c r="M79" i="2"/>
  <c r="W79" i="6" s="1"/>
  <c r="M80" i="2"/>
  <c r="W80" i="6" s="1"/>
  <c r="M81" i="2"/>
  <c r="W81" i="6" s="1"/>
  <c r="M82" i="2"/>
  <c r="W82" i="6" s="1"/>
  <c r="M83" i="2"/>
  <c r="W83" i="6" s="1"/>
  <c r="M84" i="2"/>
  <c r="W84" i="6" s="1"/>
  <c r="M85" i="2"/>
  <c r="W85" i="6" s="1"/>
  <c r="M86" i="2"/>
  <c r="W86" i="6" s="1"/>
  <c r="M87" i="2"/>
  <c r="W87" i="6" s="1"/>
  <c r="M88" i="2"/>
  <c r="W88" i="6" s="1"/>
  <c r="M89" i="2"/>
  <c r="W89" i="6" s="1"/>
  <c r="M90" i="2"/>
  <c r="W90" i="6" s="1"/>
  <c r="M91" i="2"/>
  <c r="W91" i="6" s="1"/>
  <c r="M92" i="2"/>
  <c r="W92" i="6" s="1"/>
  <c r="M93" i="2"/>
  <c r="W93" i="6" s="1"/>
  <c r="M94" i="2"/>
  <c r="W94" i="6" s="1"/>
  <c r="M95" i="2"/>
  <c r="W95" i="6" s="1"/>
  <c r="M96" i="2"/>
  <c r="W96" i="6" s="1"/>
  <c r="M97" i="2"/>
  <c r="W97" i="6" s="1"/>
  <c r="M98" i="2"/>
  <c r="W98" i="6" s="1"/>
  <c r="M99" i="2"/>
  <c r="W99" i="6" s="1"/>
  <c r="M100" i="2"/>
  <c r="W100" i="6" s="1"/>
  <c r="M101" i="2"/>
  <c r="W101" i="6" s="1"/>
  <c r="M102" i="2"/>
  <c r="W102" i="6" s="1"/>
  <c r="M103" i="2"/>
  <c r="W103" i="6" s="1"/>
  <c r="M104" i="2"/>
  <c r="W104" i="6" s="1"/>
  <c r="M105" i="2"/>
  <c r="W105" i="6" s="1"/>
  <c r="M106" i="2"/>
  <c r="W106" i="6" s="1"/>
  <c r="M107" i="2"/>
  <c r="W107" i="6" s="1"/>
  <c r="M108" i="2"/>
  <c r="W108" i="6" s="1"/>
  <c r="M109" i="2"/>
  <c r="W109" i="6" s="1"/>
  <c r="M110" i="2"/>
  <c r="W110" i="6" s="1"/>
  <c r="M111" i="2"/>
  <c r="W111" i="6" s="1"/>
  <c r="M112" i="2"/>
  <c r="W112" i="6" s="1"/>
  <c r="M113" i="2"/>
  <c r="W113" i="6" s="1"/>
  <c r="M114" i="2"/>
  <c r="W114" i="6" s="1"/>
  <c r="M115" i="2"/>
  <c r="W115" i="6" s="1"/>
  <c r="M116" i="2"/>
  <c r="W116" i="6" s="1"/>
  <c r="M117" i="2"/>
  <c r="W117" i="6" s="1"/>
  <c r="M118" i="2"/>
  <c r="W118" i="6" s="1"/>
  <c r="M119" i="2"/>
  <c r="W119" i="6" s="1"/>
  <c r="M120" i="2"/>
  <c r="W120" i="6" s="1"/>
  <c r="M121" i="2"/>
  <c r="W121" i="6" s="1"/>
  <c r="M122" i="2"/>
  <c r="W122" i="6" s="1"/>
  <c r="M123" i="2"/>
  <c r="W123" i="6" s="1"/>
  <c r="M124" i="2"/>
  <c r="W124" i="6" s="1"/>
  <c r="M125" i="2"/>
  <c r="W125" i="6" s="1"/>
  <c r="M126" i="2"/>
  <c r="W126" i="6" s="1"/>
  <c r="M127" i="2"/>
  <c r="W127" i="6" s="1"/>
  <c r="M128" i="2"/>
  <c r="W128" i="6" s="1"/>
  <c r="M129" i="2"/>
  <c r="W129" i="6" s="1"/>
  <c r="M130" i="2"/>
  <c r="W130" i="6" s="1"/>
  <c r="M131" i="2"/>
  <c r="W131" i="6" s="1"/>
  <c r="M132" i="2"/>
  <c r="W132" i="6" s="1"/>
  <c r="M133" i="2"/>
  <c r="W133" i="6" s="1"/>
  <c r="M134" i="2"/>
  <c r="W134" i="6" s="1"/>
  <c r="M135" i="2"/>
  <c r="W135" i="6" s="1"/>
  <c r="M136" i="2"/>
  <c r="W136" i="6" s="1"/>
  <c r="M137" i="2"/>
  <c r="W137" i="6" s="1"/>
  <c r="M138" i="2"/>
  <c r="W138" i="6" s="1"/>
  <c r="M139" i="2"/>
  <c r="W139" i="6" s="1"/>
  <c r="M140" i="2"/>
  <c r="W140" i="6" s="1"/>
  <c r="M141" i="2"/>
  <c r="W141" i="6" s="1"/>
  <c r="M142" i="2"/>
  <c r="W142" i="6" s="1"/>
  <c r="M143" i="2"/>
  <c r="W143" i="6" s="1"/>
  <c r="M144" i="2"/>
  <c r="W144" i="6" s="1"/>
  <c r="M145" i="2"/>
  <c r="W145" i="6" s="1"/>
  <c r="M146" i="2"/>
  <c r="W146" i="6" s="1"/>
  <c r="M147" i="2"/>
  <c r="W147" i="6" s="1"/>
  <c r="M148" i="2"/>
  <c r="W148" i="6" s="1"/>
  <c r="M149" i="2"/>
  <c r="W149" i="6" s="1"/>
  <c r="M150" i="2"/>
  <c r="W150" i="6" s="1"/>
  <c r="M151" i="2"/>
  <c r="W151" i="6" s="1"/>
  <c r="M152" i="2"/>
  <c r="W152" i="6" s="1"/>
  <c r="M153" i="2"/>
  <c r="W153" i="6" s="1"/>
  <c r="M154" i="2"/>
  <c r="W154" i="6" s="1"/>
  <c r="M155" i="2"/>
  <c r="W155" i="6" s="1"/>
  <c r="M156" i="2"/>
  <c r="W156" i="6" s="1"/>
  <c r="M157" i="2"/>
  <c r="W157" i="6" s="1"/>
  <c r="M158" i="2"/>
  <c r="W158" i="6" s="1"/>
  <c r="M159" i="2"/>
  <c r="W159" i="6" s="1"/>
  <c r="M160" i="2"/>
  <c r="W160" i="6" s="1"/>
  <c r="M161" i="2"/>
  <c r="W161" i="6" s="1"/>
  <c r="M162" i="2"/>
  <c r="W162" i="6" s="1"/>
  <c r="M163" i="2"/>
  <c r="W163" i="6" s="1"/>
  <c r="M164" i="2"/>
  <c r="W164" i="6" s="1"/>
  <c r="M165" i="2"/>
  <c r="W165" i="6" s="1"/>
  <c r="M166" i="2"/>
  <c r="W166" i="6" s="1"/>
  <c r="M167" i="2"/>
  <c r="W167" i="6" s="1"/>
  <c r="M168" i="2"/>
  <c r="W168" i="6" s="1"/>
  <c r="M169" i="2"/>
  <c r="W169" i="6" s="1"/>
  <c r="M170" i="2"/>
  <c r="W170" i="6" s="1"/>
  <c r="M171" i="2"/>
  <c r="W171" i="6" s="1"/>
  <c r="M172" i="2"/>
  <c r="W172" i="6" s="1"/>
  <c r="M173" i="2"/>
  <c r="W173" i="6" s="1"/>
  <c r="M174" i="2"/>
  <c r="W174" i="6" s="1"/>
  <c r="M175" i="2"/>
  <c r="W175" i="6" s="1"/>
  <c r="M176" i="2"/>
  <c r="W176" i="6" s="1"/>
  <c r="M177" i="2"/>
  <c r="W177" i="6" s="1"/>
  <c r="M178" i="2"/>
  <c r="W178" i="6" s="1"/>
  <c r="M179" i="2"/>
  <c r="W179" i="6" s="1"/>
  <c r="M180" i="2"/>
  <c r="W180" i="6" s="1"/>
  <c r="M181" i="2"/>
  <c r="W181" i="6" s="1"/>
  <c r="M182" i="2"/>
  <c r="W182" i="6" s="1"/>
  <c r="M183" i="2"/>
  <c r="W183" i="6" s="1"/>
  <c r="M184" i="2"/>
  <c r="W184" i="6" s="1"/>
  <c r="M185" i="2"/>
  <c r="W185" i="6" s="1"/>
  <c r="M186" i="2"/>
  <c r="W186" i="6" s="1"/>
  <c r="M187" i="2"/>
  <c r="W187" i="6" s="1"/>
  <c r="M188" i="2"/>
  <c r="W188" i="6" s="1"/>
  <c r="M189" i="2"/>
  <c r="W189" i="6" s="1"/>
  <c r="M190" i="2"/>
  <c r="W190" i="6" s="1"/>
  <c r="M191" i="2"/>
  <c r="W191" i="6" s="1"/>
  <c r="M192" i="2"/>
  <c r="W192" i="6" s="1"/>
  <c r="M193" i="2"/>
  <c r="W193" i="6" s="1"/>
  <c r="M194" i="2"/>
  <c r="W194" i="6" s="1"/>
  <c r="M195" i="2"/>
  <c r="W195" i="6" s="1"/>
  <c r="M196" i="2"/>
  <c r="W196" i="6" s="1"/>
  <c r="M197" i="2"/>
  <c r="W197" i="6" s="1"/>
  <c r="M198" i="2"/>
  <c r="W198" i="6" s="1"/>
  <c r="M199" i="2"/>
  <c r="W199" i="6" s="1"/>
  <c r="M200" i="2"/>
  <c r="W200" i="6" s="1"/>
  <c r="M201" i="2"/>
  <c r="W201" i="6" s="1"/>
  <c r="M202" i="2"/>
  <c r="W202" i="6" s="1"/>
  <c r="M203" i="2"/>
  <c r="W203" i="6" s="1"/>
  <c r="M204" i="2"/>
  <c r="W204" i="6" s="1"/>
  <c r="M205" i="2"/>
  <c r="W205" i="6" s="1"/>
  <c r="M206" i="2"/>
  <c r="W206" i="6" s="1"/>
  <c r="M207" i="2"/>
  <c r="W207" i="6" s="1"/>
  <c r="M208" i="2"/>
  <c r="W208" i="6" s="1"/>
  <c r="M209" i="2"/>
  <c r="W209" i="6" s="1"/>
  <c r="M210" i="2"/>
  <c r="W210" i="6" s="1"/>
  <c r="M211" i="2"/>
  <c r="W211" i="6" s="1"/>
  <c r="M212" i="2"/>
  <c r="W212" i="6" s="1"/>
  <c r="M213" i="2"/>
  <c r="W213" i="6" s="1"/>
  <c r="M214" i="2"/>
  <c r="W214" i="6" s="1"/>
  <c r="M215" i="2"/>
  <c r="W215" i="6" s="1"/>
  <c r="M216" i="2"/>
  <c r="W216" i="6" s="1"/>
  <c r="M217" i="2"/>
  <c r="W217" i="6" s="1"/>
  <c r="M218" i="2"/>
  <c r="W218" i="6" s="1"/>
  <c r="M219" i="2"/>
  <c r="W219" i="6" s="1"/>
  <c r="M220" i="2"/>
  <c r="W220" i="6" s="1"/>
  <c r="M221" i="2"/>
  <c r="W221" i="6" s="1"/>
  <c r="M222" i="2"/>
  <c r="W222" i="6" s="1"/>
  <c r="M223" i="2"/>
  <c r="W223" i="6" s="1"/>
  <c r="M224" i="2"/>
  <c r="W224" i="6" s="1"/>
  <c r="M225" i="2"/>
  <c r="W225" i="6" s="1"/>
  <c r="M226" i="2"/>
  <c r="W226" i="6" s="1"/>
  <c r="M227" i="2"/>
  <c r="W227" i="6" s="1"/>
  <c r="M228" i="2"/>
  <c r="W228" i="6" s="1"/>
  <c r="M229" i="2"/>
  <c r="W229" i="6" s="1"/>
  <c r="M230" i="2"/>
  <c r="W230" i="6" s="1"/>
  <c r="M231" i="2"/>
  <c r="W231" i="6" s="1"/>
  <c r="M232" i="2"/>
  <c r="W232" i="6" s="1"/>
  <c r="M233" i="2"/>
  <c r="W233" i="6" s="1"/>
  <c r="M234" i="2"/>
  <c r="W234" i="6" s="1"/>
  <c r="M235" i="2"/>
  <c r="W235" i="6" s="1"/>
  <c r="M236" i="2"/>
  <c r="W236" i="6" s="1"/>
  <c r="M237" i="2"/>
  <c r="W237" i="6" s="1"/>
  <c r="M238" i="2"/>
  <c r="W238" i="6" s="1"/>
  <c r="M239" i="2"/>
  <c r="W239" i="6" s="1"/>
  <c r="M240" i="2"/>
  <c r="W240" i="6" s="1"/>
  <c r="M241" i="2"/>
  <c r="W241" i="6" s="1"/>
  <c r="M242" i="2"/>
  <c r="W242" i="6" s="1"/>
  <c r="M243" i="2"/>
  <c r="W243" i="6" s="1"/>
  <c r="M244" i="2"/>
  <c r="W244" i="6" s="1"/>
  <c r="M245" i="2"/>
  <c r="W245" i="6" s="1"/>
  <c r="M246" i="2"/>
  <c r="W246" i="6" s="1"/>
  <c r="M247" i="2"/>
  <c r="W247" i="6" s="1"/>
  <c r="M248" i="2"/>
  <c r="W248" i="6" s="1"/>
  <c r="M249" i="2"/>
  <c r="W249" i="6" s="1"/>
  <c r="M250" i="2"/>
  <c r="W250" i="6" s="1"/>
  <c r="M251" i="2"/>
  <c r="W251" i="6" s="1"/>
  <c r="M252" i="2"/>
  <c r="W252" i="6" s="1"/>
  <c r="M253" i="2"/>
  <c r="W253" i="6" s="1"/>
  <c r="M254" i="2"/>
  <c r="W254" i="6" s="1"/>
  <c r="M255" i="2"/>
  <c r="W255" i="6" s="1"/>
  <c r="M256" i="2"/>
  <c r="W256" i="6" s="1"/>
  <c r="M257" i="2"/>
  <c r="W257" i="6" s="1"/>
  <c r="M258" i="2"/>
  <c r="W258" i="6" s="1"/>
  <c r="M259" i="2"/>
  <c r="W259" i="6" s="1"/>
  <c r="M260" i="2"/>
  <c r="W260" i="6" s="1"/>
  <c r="M261" i="2"/>
  <c r="W261" i="6" s="1"/>
  <c r="M262" i="2"/>
  <c r="W262" i="6" s="1"/>
  <c r="M263" i="2"/>
  <c r="W263" i="6" s="1"/>
  <c r="M264" i="2"/>
  <c r="W264" i="6" s="1"/>
  <c r="M265" i="2"/>
  <c r="W265" i="6" s="1"/>
  <c r="M266" i="2"/>
  <c r="W266" i="6" s="1"/>
  <c r="M267" i="2"/>
  <c r="W267" i="6" s="1"/>
  <c r="M268" i="2"/>
  <c r="W268" i="6" s="1"/>
  <c r="M269" i="2"/>
  <c r="W269" i="6" s="1"/>
  <c r="M270" i="2"/>
  <c r="W270" i="6" s="1"/>
  <c r="M271" i="2"/>
  <c r="W271" i="6" s="1"/>
  <c r="M272" i="2"/>
  <c r="W272" i="6" s="1"/>
  <c r="M273" i="2"/>
  <c r="W273" i="6" s="1"/>
  <c r="M274" i="2"/>
  <c r="W274" i="6" s="1"/>
  <c r="M275" i="2"/>
  <c r="W275" i="6" s="1"/>
  <c r="M276" i="2"/>
  <c r="W276" i="6" s="1"/>
  <c r="M277" i="2"/>
  <c r="W277" i="6" s="1"/>
  <c r="M278" i="2"/>
  <c r="W278" i="6" s="1"/>
  <c r="M279" i="2"/>
  <c r="W279" i="6" s="1"/>
  <c r="M280" i="2"/>
  <c r="W280" i="6" s="1"/>
  <c r="M281" i="2"/>
  <c r="W281" i="6" s="1"/>
  <c r="M282" i="2"/>
  <c r="W282" i="6" s="1"/>
  <c r="M283" i="2"/>
  <c r="W283" i="6" s="1"/>
  <c r="M284" i="2"/>
  <c r="W284" i="6" s="1"/>
  <c r="M285" i="2"/>
  <c r="W285" i="6" s="1"/>
  <c r="M286" i="2"/>
  <c r="W286" i="6" s="1"/>
  <c r="M287" i="2"/>
  <c r="W287" i="6" s="1"/>
  <c r="M288" i="2"/>
  <c r="W288" i="6" s="1"/>
  <c r="M289" i="2"/>
  <c r="W289" i="6" s="1"/>
  <c r="M290" i="2"/>
  <c r="W290" i="6" s="1"/>
  <c r="M291" i="2"/>
  <c r="W291" i="6" s="1"/>
  <c r="M292" i="2"/>
  <c r="W292" i="6" s="1"/>
  <c r="M293" i="2"/>
  <c r="W293" i="6" s="1"/>
  <c r="M294" i="2"/>
  <c r="W294" i="6" s="1"/>
  <c r="M295" i="2"/>
  <c r="W295" i="6" s="1"/>
  <c r="M296" i="2"/>
  <c r="W296" i="6" s="1"/>
  <c r="M297" i="2"/>
  <c r="W297" i="6" s="1"/>
  <c r="M298" i="2"/>
  <c r="W298" i="6" s="1"/>
  <c r="M299" i="2"/>
  <c r="W299" i="6" s="1"/>
  <c r="M300" i="2"/>
  <c r="W300" i="6" s="1"/>
  <c r="M301" i="2"/>
  <c r="W301" i="6" s="1"/>
  <c r="M302" i="2"/>
  <c r="W302" i="6" s="1"/>
  <c r="M303" i="2"/>
  <c r="W303" i="6" s="1"/>
  <c r="M304" i="2"/>
  <c r="W304" i="6" s="1"/>
  <c r="M305" i="2"/>
  <c r="W305" i="6" s="1"/>
  <c r="M306" i="2"/>
  <c r="W306" i="6" s="1"/>
  <c r="M307" i="2"/>
  <c r="W307" i="6" s="1"/>
  <c r="M308" i="2"/>
  <c r="W308" i="6" s="1"/>
  <c r="M309" i="2"/>
  <c r="W309" i="6" s="1"/>
  <c r="M310" i="2"/>
  <c r="W310" i="6" s="1"/>
  <c r="M311" i="2"/>
  <c r="W311" i="6" s="1"/>
  <c r="M312" i="2"/>
  <c r="W312" i="6" s="1"/>
  <c r="M313" i="2"/>
  <c r="W313" i="6" s="1"/>
  <c r="M314" i="2"/>
  <c r="W314" i="6" s="1"/>
  <c r="M315" i="2"/>
  <c r="W315" i="6" s="1"/>
  <c r="M316" i="2"/>
  <c r="W316" i="6" s="1"/>
  <c r="M317" i="2"/>
  <c r="W317" i="6" s="1"/>
  <c r="M318" i="2"/>
  <c r="W318" i="6" s="1"/>
  <c r="M319" i="2"/>
  <c r="W319" i="6" s="1"/>
  <c r="M320" i="2"/>
  <c r="W320" i="6" s="1"/>
  <c r="M321" i="2"/>
  <c r="W321" i="6" s="1"/>
  <c r="M322" i="2"/>
  <c r="W322" i="6" s="1"/>
  <c r="M323" i="2"/>
  <c r="W323" i="6" s="1"/>
  <c r="M324" i="2"/>
  <c r="W324" i="6" s="1"/>
  <c r="M325" i="2"/>
  <c r="W325" i="6" s="1"/>
  <c r="M326" i="2"/>
  <c r="W326" i="6" s="1"/>
  <c r="M327" i="2"/>
  <c r="W327" i="6" s="1"/>
  <c r="M328" i="2"/>
  <c r="W328" i="6" s="1"/>
  <c r="M329" i="2"/>
  <c r="W329" i="6" s="1"/>
  <c r="M330" i="2"/>
  <c r="W330" i="6" s="1"/>
  <c r="M331" i="2"/>
  <c r="W331" i="6" s="1"/>
  <c r="M332" i="2"/>
  <c r="W332" i="6" s="1"/>
  <c r="M333" i="2"/>
  <c r="W333" i="6" s="1"/>
  <c r="M334" i="2"/>
  <c r="W334" i="6" s="1"/>
  <c r="M335" i="2"/>
  <c r="W335" i="6" s="1"/>
  <c r="M336" i="2"/>
  <c r="W336" i="6" s="1"/>
  <c r="M337" i="2"/>
  <c r="W337" i="6" s="1"/>
  <c r="M338" i="2"/>
  <c r="W338" i="6" s="1"/>
  <c r="M339" i="2"/>
  <c r="W339" i="6" s="1"/>
  <c r="M340" i="2"/>
  <c r="W340" i="6" s="1"/>
  <c r="M341" i="2"/>
  <c r="W341" i="6" s="1"/>
  <c r="M342" i="2"/>
  <c r="W342" i="6" s="1"/>
  <c r="M343" i="2"/>
  <c r="W343" i="6" s="1"/>
  <c r="M344" i="2"/>
  <c r="W344" i="6" s="1"/>
  <c r="M345" i="2"/>
  <c r="W345" i="6" s="1"/>
  <c r="M346" i="2"/>
  <c r="W346" i="6" s="1"/>
  <c r="M347" i="2"/>
  <c r="W347" i="6" s="1"/>
  <c r="M348" i="2"/>
  <c r="W348" i="6" s="1"/>
  <c r="M349" i="2"/>
  <c r="W349" i="6" s="1"/>
  <c r="M350" i="2"/>
  <c r="W350" i="6" s="1"/>
  <c r="M351" i="2"/>
  <c r="W351" i="6" s="1"/>
  <c r="M352" i="2"/>
  <c r="W352" i="6" s="1"/>
  <c r="M353" i="2"/>
  <c r="W353" i="6" s="1"/>
  <c r="M354" i="2"/>
  <c r="W354" i="6" s="1"/>
  <c r="M355" i="2"/>
  <c r="W355" i="6" s="1"/>
  <c r="M356" i="2"/>
  <c r="W356" i="6" s="1"/>
  <c r="M357" i="2"/>
  <c r="W357" i="6" s="1"/>
  <c r="M358" i="2"/>
  <c r="W358" i="6" s="1"/>
  <c r="M359" i="2"/>
  <c r="W359" i="6" s="1"/>
  <c r="M360" i="2"/>
  <c r="W360" i="6" s="1"/>
  <c r="M361" i="2"/>
  <c r="W361" i="6" s="1"/>
  <c r="M362" i="2"/>
  <c r="W362" i="6" s="1"/>
  <c r="M363" i="2"/>
  <c r="W363" i="6" s="1"/>
  <c r="M364" i="2"/>
  <c r="W364" i="6" s="1"/>
  <c r="M365" i="2"/>
  <c r="W365" i="6" s="1"/>
  <c r="M366" i="2"/>
  <c r="W366" i="6" s="1"/>
  <c r="M367" i="2"/>
  <c r="W367" i="6" s="1"/>
  <c r="M368" i="2"/>
  <c r="W368" i="6" s="1"/>
  <c r="M369" i="2"/>
  <c r="W369" i="6" s="1"/>
  <c r="M370" i="2"/>
  <c r="W370" i="6" s="1"/>
  <c r="M371" i="2"/>
  <c r="W371" i="6" s="1"/>
  <c r="M372" i="2"/>
  <c r="W372" i="6" s="1"/>
  <c r="M373" i="2"/>
  <c r="W373" i="6" s="1"/>
  <c r="M374" i="2"/>
  <c r="W374" i="6" s="1"/>
  <c r="M375" i="2"/>
  <c r="W375" i="6" s="1"/>
  <c r="M376" i="2"/>
  <c r="W376" i="6" s="1"/>
  <c r="M377" i="2"/>
  <c r="W377" i="6" s="1"/>
  <c r="M378" i="2"/>
  <c r="W378" i="6" s="1"/>
  <c r="M379" i="2"/>
  <c r="W379" i="6" s="1"/>
  <c r="M380" i="2"/>
  <c r="W380" i="6" s="1"/>
  <c r="M381" i="2"/>
  <c r="W381" i="6" s="1"/>
  <c r="M382" i="2"/>
  <c r="W382" i="6" s="1"/>
  <c r="M383" i="2"/>
  <c r="W383" i="6" s="1"/>
  <c r="M384" i="2"/>
  <c r="W384" i="6" s="1"/>
  <c r="M385" i="2"/>
  <c r="W385" i="6" s="1"/>
  <c r="M386" i="2"/>
  <c r="W386" i="6" s="1"/>
  <c r="M387" i="2"/>
  <c r="W387" i="6" s="1"/>
  <c r="M388" i="2"/>
  <c r="W388" i="6" s="1"/>
  <c r="M389" i="2"/>
  <c r="W389" i="6" s="1"/>
  <c r="M390" i="2"/>
  <c r="W390" i="6" s="1"/>
  <c r="M391" i="2"/>
  <c r="W391" i="6" s="1"/>
  <c r="M392" i="2"/>
  <c r="W392" i="6" s="1"/>
  <c r="M393" i="2"/>
  <c r="W393" i="6" s="1"/>
  <c r="M394" i="2"/>
  <c r="W394" i="6" s="1"/>
  <c r="M395" i="2"/>
  <c r="W395" i="6" s="1"/>
  <c r="M396" i="2"/>
  <c r="W396" i="6" s="1"/>
  <c r="M397" i="2"/>
  <c r="W397" i="6" s="1"/>
  <c r="M398" i="2"/>
  <c r="W398" i="6" s="1"/>
  <c r="M399" i="2"/>
  <c r="W399" i="6" s="1"/>
  <c r="M400" i="2"/>
  <c r="W400" i="6" s="1"/>
  <c r="M401" i="2"/>
  <c r="W401" i="6" s="1"/>
  <c r="M402" i="2"/>
  <c r="W402" i="6" s="1"/>
  <c r="M403" i="2"/>
  <c r="W403" i="6" s="1"/>
  <c r="M404" i="2"/>
  <c r="W404" i="6" s="1"/>
  <c r="M405" i="2"/>
  <c r="W405" i="6" s="1"/>
  <c r="M406" i="2"/>
  <c r="W406" i="6" s="1"/>
  <c r="M407" i="2"/>
  <c r="W407" i="6" s="1"/>
  <c r="M408" i="2"/>
  <c r="W408" i="6" s="1"/>
  <c r="M409" i="2"/>
  <c r="W409" i="6" s="1"/>
  <c r="M410" i="2"/>
  <c r="W410" i="6" s="1"/>
  <c r="M411" i="2"/>
  <c r="W411" i="6" s="1"/>
  <c r="M412" i="2"/>
  <c r="W412" i="6" s="1"/>
  <c r="M413" i="2"/>
  <c r="W413" i="6" s="1"/>
  <c r="M414" i="2"/>
  <c r="W414" i="6" s="1"/>
  <c r="M415" i="2"/>
  <c r="W415" i="6" s="1"/>
  <c r="M416" i="2"/>
  <c r="W416" i="6" s="1"/>
  <c r="M417" i="2"/>
  <c r="W417" i="6" s="1"/>
  <c r="M418" i="2"/>
  <c r="W418" i="6" s="1"/>
  <c r="M419" i="2"/>
  <c r="W419" i="6" s="1"/>
  <c r="M420" i="2"/>
  <c r="W420" i="6" s="1"/>
  <c r="M421" i="2"/>
  <c r="W421" i="6" s="1"/>
  <c r="M422" i="2"/>
  <c r="W422" i="6" s="1"/>
  <c r="M423" i="2"/>
  <c r="W423" i="6" s="1"/>
  <c r="M424" i="2"/>
  <c r="W424" i="6" s="1"/>
  <c r="M425" i="2"/>
  <c r="W425" i="6" s="1"/>
  <c r="M426" i="2"/>
  <c r="W426" i="6" s="1"/>
  <c r="M427" i="2"/>
  <c r="W427" i="6" s="1"/>
  <c r="M428" i="2"/>
  <c r="W428" i="6" s="1"/>
  <c r="M429" i="2"/>
  <c r="W429" i="6" s="1"/>
  <c r="M430" i="2"/>
  <c r="W430" i="6" s="1"/>
  <c r="M431" i="2"/>
  <c r="W431" i="6" s="1"/>
  <c r="M432" i="2"/>
  <c r="W432" i="6" s="1"/>
  <c r="M433" i="2"/>
  <c r="W433" i="6" s="1"/>
  <c r="M434" i="2"/>
  <c r="W434" i="6" s="1"/>
  <c r="M435" i="2"/>
  <c r="W435" i="6" s="1"/>
  <c r="M436" i="2"/>
  <c r="W436" i="6" s="1"/>
  <c r="M437" i="2"/>
  <c r="W437" i="6" s="1"/>
  <c r="M438" i="2"/>
  <c r="W438" i="6" s="1"/>
  <c r="M439" i="2"/>
  <c r="W439" i="6" s="1"/>
  <c r="M440" i="2"/>
  <c r="W440" i="6" s="1"/>
  <c r="M441" i="2"/>
  <c r="W441" i="6" s="1"/>
  <c r="M442" i="2"/>
  <c r="W442" i="6" s="1"/>
  <c r="M443" i="2"/>
  <c r="W443" i="6" s="1"/>
  <c r="M444" i="2"/>
  <c r="W444" i="6" s="1"/>
  <c r="M445" i="2"/>
  <c r="W445" i="6" s="1"/>
  <c r="M446" i="2"/>
  <c r="W446" i="6" s="1"/>
  <c r="M447" i="2"/>
  <c r="W447" i="6" s="1"/>
  <c r="M448" i="2"/>
  <c r="W448" i="6" s="1"/>
  <c r="M449" i="2"/>
  <c r="W449" i="6" s="1"/>
  <c r="M450" i="2"/>
  <c r="W450" i="6" s="1"/>
  <c r="M451" i="2"/>
  <c r="W451" i="6" s="1"/>
  <c r="M452" i="2"/>
  <c r="W452" i="6" s="1"/>
  <c r="M453" i="2"/>
  <c r="W453" i="6" s="1"/>
  <c r="M454" i="2"/>
  <c r="W454" i="6" s="1"/>
  <c r="M455" i="2"/>
  <c r="W455" i="6" s="1"/>
  <c r="M456" i="2"/>
  <c r="W456" i="6" s="1"/>
  <c r="M457" i="2"/>
  <c r="W457" i="6" s="1"/>
  <c r="M458" i="2"/>
  <c r="W458" i="6" s="1"/>
  <c r="M459" i="2"/>
  <c r="W459" i="6" s="1"/>
  <c r="M460" i="2"/>
  <c r="W460" i="6" s="1"/>
  <c r="M461" i="2"/>
  <c r="W461" i="6" s="1"/>
  <c r="M462" i="2"/>
  <c r="W462" i="6" s="1"/>
  <c r="M463" i="2"/>
  <c r="W463" i="6" s="1"/>
  <c r="M464" i="2"/>
  <c r="W464" i="6" s="1"/>
  <c r="M465" i="2"/>
  <c r="W465" i="6" s="1"/>
  <c r="M466" i="2"/>
  <c r="W466" i="6" s="1"/>
  <c r="M467" i="2"/>
  <c r="W467" i="6" s="1"/>
  <c r="M468" i="2"/>
  <c r="W468" i="6" s="1"/>
  <c r="M469" i="2"/>
  <c r="W469" i="6" s="1"/>
  <c r="M470" i="2"/>
  <c r="W470" i="6" s="1"/>
  <c r="M471" i="2"/>
  <c r="W471" i="6" s="1"/>
  <c r="M472" i="2"/>
  <c r="W472" i="6" s="1"/>
  <c r="M473" i="2"/>
  <c r="W473" i="6" s="1"/>
  <c r="M474" i="2"/>
  <c r="W474" i="6" s="1"/>
  <c r="M475" i="2"/>
  <c r="W475" i="6" s="1"/>
  <c r="M476" i="2"/>
  <c r="W476" i="6" s="1"/>
  <c r="M477" i="2"/>
  <c r="W477" i="6" s="1"/>
  <c r="M478" i="2"/>
  <c r="W478" i="6" s="1"/>
  <c r="M479" i="2"/>
  <c r="W479" i="6" s="1"/>
  <c r="M480" i="2"/>
  <c r="W480" i="6" s="1"/>
  <c r="M481" i="2"/>
  <c r="W481" i="6" s="1"/>
  <c r="M482" i="2"/>
  <c r="W482" i="6" s="1"/>
  <c r="M483" i="2"/>
  <c r="W483" i="6" s="1"/>
  <c r="M484" i="2"/>
  <c r="W484" i="6" s="1"/>
  <c r="M485" i="2"/>
  <c r="W485" i="6" s="1"/>
  <c r="M486" i="2"/>
  <c r="W486" i="6" s="1"/>
  <c r="M487" i="2"/>
  <c r="W487" i="6" s="1"/>
  <c r="M488" i="2"/>
  <c r="W488" i="6" s="1"/>
  <c r="M489" i="2"/>
  <c r="W489" i="6" s="1"/>
  <c r="M490" i="2"/>
  <c r="W490" i="6" s="1"/>
  <c r="M491" i="2"/>
  <c r="W491" i="6" s="1"/>
  <c r="M492" i="2"/>
  <c r="W492" i="6" s="1"/>
  <c r="M493" i="2"/>
  <c r="W493" i="6" s="1"/>
  <c r="M494" i="2"/>
  <c r="W494" i="6" s="1"/>
  <c r="M495" i="2"/>
  <c r="W495" i="6" s="1"/>
  <c r="M496" i="2"/>
  <c r="W496" i="6" s="1"/>
  <c r="M497" i="2"/>
  <c r="W497" i="6" s="1"/>
  <c r="M498" i="2"/>
  <c r="W498" i="6" s="1"/>
  <c r="M499" i="2"/>
  <c r="W499" i="6" s="1"/>
  <c r="M500" i="2"/>
  <c r="W500" i="6" s="1"/>
  <c r="M501" i="2"/>
  <c r="W501" i="6" s="1"/>
  <c r="M502" i="2"/>
  <c r="W502" i="6" s="1"/>
  <c r="M503" i="2"/>
  <c r="W503" i="6" s="1"/>
  <c r="M504" i="2"/>
  <c r="W504" i="6" s="1"/>
  <c r="M505" i="2"/>
  <c r="W505" i="6" s="1"/>
  <c r="M506" i="2"/>
  <c r="W506" i="6" s="1"/>
  <c r="M507" i="2"/>
  <c r="W507" i="6" s="1"/>
  <c r="M508" i="2"/>
  <c r="W508" i="6" s="1"/>
  <c r="M509" i="2"/>
  <c r="W509" i="6" s="1"/>
  <c r="M510" i="2"/>
  <c r="W510" i="6" s="1"/>
  <c r="M511" i="2"/>
  <c r="W511" i="6" s="1"/>
  <c r="M512" i="2"/>
  <c r="W512" i="6" s="1"/>
  <c r="M513" i="2"/>
  <c r="W513" i="6" s="1"/>
  <c r="M514" i="2"/>
  <c r="W514" i="6" s="1"/>
  <c r="M515" i="2"/>
  <c r="W515" i="6" s="1"/>
  <c r="M516" i="2"/>
  <c r="W516" i="6" s="1"/>
  <c r="M517" i="2"/>
  <c r="W517" i="6" s="1"/>
  <c r="M518" i="2"/>
  <c r="W518" i="6" s="1"/>
  <c r="M519" i="2"/>
  <c r="W519" i="6" s="1"/>
  <c r="M520" i="2"/>
  <c r="W520" i="6" s="1"/>
  <c r="M521" i="2"/>
  <c r="W521" i="6" s="1"/>
  <c r="M522" i="2"/>
  <c r="W522" i="6" s="1"/>
  <c r="M523" i="2"/>
  <c r="W523" i="6" s="1"/>
  <c r="M524" i="2"/>
  <c r="W524" i="6" s="1"/>
  <c r="M525" i="2"/>
  <c r="W525" i="6" s="1"/>
  <c r="M526" i="2"/>
  <c r="W526" i="6" s="1"/>
  <c r="M527" i="2"/>
  <c r="W527" i="6" s="1"/>
  <c r="M528" i="2"/>
  <c r="W528" i="6" s="1"/>
  <c r="M529" i="2"/>
  <c r="W529" i="6" s="1"/>
  <c r="M530" i="2"/>
  <c r="W530" i="6" s="1"/>
  <c r="M531" i="2"/>
  <c r="W531" i="6" s="1"/>
  <c r="M532" i="2"/>
  <c r="W532" i="6" s="1"/>
  <c r="M533" i="2"/>
  <c r="W533" i="6" s="1"/>
  <c r="M534" i="2"/>
  <c r="W534" i="6" s="1"/>
  <c r="M535" i="2"/>
  <c r="W535" i="6" s="1"/>
  <c r="M536" i="2"/>
  <c r="W536" i="6" s="1"/>
  <c r="M537" i="2"/>
  <c r="W537" i="6" s="1"/>
  <c r="L2" i="2"/>
  <c r="V2" i="6" s="1"/>
  <c r="L3" i="2"/>
  <c r="V3" i="6" s="1"/>
  <c r="L4" i="2"/>
  <c r="V4" i="6" s="1"/>
  <c r="L5" i="2"/>
  <c r="V5" i="6" s="1"/>
  <c r="L6" i="2"/>
  <c r="V6" i="6" s="1"/>
  <c r="L7" i="2"/>
  <c r="V7" i="6" s="1"/>
  <c r="L8" i="2"/>
  <c r="V8" i="6" s="1"/>
  <c r="L9" i="2"/>
  <c r="V9" i="6" s="1"/>
  <c r="L10" i="2"/>
  <c r="V10" i="6" s="1"/>
  <c r="L11" i="2"/>
  <c r="V11" i="6" s="1"/>
  <c r="L12" i="2"/>
  <c r="V12" i="6" s="1"/>
  <c r="L13" i="2"/>
  <c r="V13" i="6" s="1"/>
  <c r="L14" i="2"/>
  <c r="V14" i="6" s="1"/>
  <c r="L15" i="2"/>
  <c r="V15" i="6" s="1"/>
  <c r="L16" i="2"/>
  <c r="V16" i="6" s="1"/>
  <c r="L17" i="2"/>
  <c r="V17" i="6" s="1"/>
  <c r="L18" i="2"/>
  <c r="V18" i="6" s="1"/>
  <c r="L19" i="2"/>
  <c r="V19" i="6" s="1"/>
  <c r="L20" i="2"/>
  <c r="V20" i="6" s="1"/>
  <c r="L21" i="2"/>
  <c r="V21" i="6" s="1"/>
  <c r="L22" i="2"/>
  <c r="V22" i="6" s="1"/>
  <c r="L23" i="2"/>
  <c r="V23" i="6" s="1"/>
  <c r="L24" i="2"/>
  <c r="V24" i="6" s="1"/>
  <c r="L25" i="2"/>
  <c r="V25" i="6" s="1"/>
  <c r="L26" i="2"/>
  <c r="V26" i="6" s="1"/>
  <c r="L27" i="2"/>
  <c r="V27" i="6" s="1"/>
  <c r="L28" i="2"/>
  <c r="V28" i="6" s="1"/>
  <c r="L29" i="2"/>
  <c r="V29" i="6" s="1"/>
  <c r="L30" i="2"/>
  <c r="V30" i="6" s="1"/>
  <c r="L31" i="2"/>
  <c r="V31" i="6" s="1"/>
  <c r="L32" i="2"/>
  <c r="V32" i="6" s="1"/>
  <c r="L33" i="2"/>
  <c r="V33" i="6" s="1"/>
  <c r="L34" i="2"/>
  <c r="V34" i="6" s="1"/>
  <c r="L35" i="2"/>
  <c r="V35" i="6" s="1"/>
  <c r="L36" i="2"/>
  <c r="V36" i="6" s="1"/>
  <c r="L37" i="2"/>
  <c r="V37" i="6" s="1"/>
  <c r="L38" i="2"/>
  <c r="V38" i="6" s="1"/>
  <c r="L39" i="2"/>
  <c r="L40" i="2"/>
  <c r="V40" i="6" s="1"/>
  <c r="L41" i="2"/>
  <c r="V41" i="6" s="1"/>
  <c r="L42" i="2"/>
  <c r="V42" i="6" s="1"/>
  <c r="L43" i="2"/>
  <c r="V43" i="6" s="1"/>
  <c r="L44" i="2"/>
  <c r="V44" i="6" s="1"/>
  <c r="L45" i="2"/>
  <c r="V45" i="6" s="1"/>
  <c r="L46" i="2"/>
  <c r="L47" i="2"/>
  <c r="V47" i="6" s="1"/>
  <c r="L48" i="2"/>
  <c r="V48" i="6" s="1"/>
  <c r="L49" i="2"/>
  <c r="V49" i="6" s="1"/>
  <c r="L50" i="2"/>
  <c r="V50" i="6" s="1"/>
  <c r="L51" i="2"/>
  <c r="V51" i="6" s="1"/>
  <c r="L52" i="2"/>
  <c r="V52" i="6" s="1"/>
  <c r="L53" i="2"/>
  <c r="V53" i="6" s="1"/>
  <c r="L54" i="2"/>
  <c r="V54" i="6" s="1"/>
  <c r="L55" i="2"/>
  <c r="V55" i="6" s="1"/>
  <c r="L56" i="2"/>
  <c r="V56" i="6" s="1"/>
  <c r="L57" i="2"/>
  <c r="V57" i="6" s="1"/>
  <c r="L58" i="2"/>
  <c r="V58" i="6" s="1"/>
  <c r="L59" i="2"/>
  <c r="V59" i="6" s="1"/>
  <c r="L60" i="2"/>
  <c r="V60" i="6" s="1"/>
  <c r="L61" i="2"/>
  <c r="V61" i="6" s="1"/>
  <c r="L62" i="2"/>
  <c r="V62" i="6" s="1"/>
  <c r="L63" i="2"/>
  <c r="V63" i="6" s="1"/>
  <c r="L64" i="2"/>
  <c r="V64" i="6" s="1"/>
  <c r="L65" i="2"/>
  <c r="V65" i="6" s="1"/>
  <c r="L66" i="2"/>
  <c r="V66" i="6" s="1"/>
  <c r="L67" i="2"/>
  <c r="V67" i="6" s="1"/>
  <c r="L68" i="2"/>
  <c r="V68" i="6" s="1"/>
  <c r="L69" i="2"/>
  <c r="V69" i="6" s="1"/>
  <c r="L70" i="2"/>
  <c r="V70" i="6" s="1"/>
  <c r="L71" i="2"/>
  <c r="V71" i="6" s="1"/>
  <c r="L72" i="2"/>
  <c r="V72" i="6" s="1"/>
  <c r="L73" i="2"/>
  <c r="V73" i="6" s="1"/>
  <c r="L74" i="2"/>
  <c r="V74" i="6" s="1"/>
  <c r="L75" i="2"/>
  <c r="V75" i="6" s="1"/>
  <c r="L76" i="2"/>
  <c r="V76" i="6" s="1"/>
  <c r="L77" i="2"/>
  <c r="V77" i="6" s="1"/>
  <c r="L78" i="2"/>
  <c r="V78" i="6" s="1"/>
  <c r="L79" i="2"/>
  <c r="V79" i="6" s="1"/>
  <c r="L80" i="2"/>
  <c r="V80" i="6" s="1"/>
  <c r="L81" i="2"/>
  <c r="P81" i="2" s="1"/>
  <c r="L82" i="2"/>
  <c r="L83" i="2"/>
  <c r="V83" i="6" s="1"/>
  <c r="L84" i="2"/>
  <c r="V84" i="6" s="1"/>
  <c r="L85" i="2"/>
  <c r="V85" i="6" s="1"/>
  <c r="L86" i="2"/>
  <c r="V86" i="6" s="1"/>
  <c r="L87" i="2"/>
  <c r="V87" i="6" s="1"/>
  <c r="L88" i="2"/>
  <c r="V88" i="6" s="1"/>
  <c r="L89" i="2"/>
  <c r="V89" i="6" s="1"/>
  <c r="L90" i="2"/>
  <c r="V90" i="6" s="1"/>
  <c r="L91" i="2"/>
  <c r="V91" i="6" s="1"/>
  <c r="L92" i="2"/>
  <c r="V92" i="6" s="1"/>
  <c r="L93" i="2"/>
  <c r="V93" i="6" s="1"/>
  <c r="L94" i="2"/>
  <c r="V94" i="6" s="1"/>
  <c r="L95" i="2"/>
  <c r="V95" i="6" s="1"/>
  <c r="L96" i="2"/>
  <c r="V96" i="6" s="1"/>
  <c r="L97" i="2"/>
  <c r="V97" i="6" s="1"/>
  <c r="L98" i="2"/>
  <c r="V98" i="6" s="1"/>
  <c r="L99" i="2"/>
  <c r="V99" i="6" s="1"/>
  <c r="L100" i="2"/>
  <c r="V100" i="6" s="1"/>
  <c r="L101" i="2"/>
  <c r="V101" i="6" s="1"/>
  <c r="L102" i="2"/>
  <c r="V102" i="6" s="1"/>
  <c r="L103" i="2"/>
  <c r="L104" i="2"/>
  <c r="P104" i="2" s="1"/>
  <c r="Z104" i="6" s="1"/>
  <c r="L105" i="2"/>
  <c r="V105" i="6" s="1"/>
  <c r="L106" i="2"/>
  <c r="V106" i="6" s="1"/>
  <c r="L107" i="2"/>
  <c r="V107" i="6" s="1"/>
  <c r="L108" i="2"/>
  <c r="V108" i="6" s="1"/>
  <c r="L109" i="2"/>
  <c r="P109" i="2" s="1"/>
  <c r="Z109" i="6" s="1"/>
  <c r="L110" i="2"/>
  <c r="P110" i="2" s="1"/>
  <c r="L111" i="2"/>
  <c r="V111" i="6" s="1"/>
  <c r="L112" i="2"/>
  <c r="V112" i="6" s="1"/>
  <c r="L113" i="2"/>
  <c r="V113" i="6" s="1"/>
  <c r="L114" i="2"/>
  <c r="V114" i="6" s="1"/>
  <c r="L115" i="2"/>
  <c r="V115" i="6" s="1"/>
  <c r="L116" i="2"/>
  <c r="V116" i="6" s="1"/>
  <c r="L117" i="2"/>
  <c r="V117" i="6" s="1"/>
  <c r="L118" i="2"/>
  <c r="V118" i="6" s="1"/>
  <c r="L119" i="2"/>
  <c r="V119" i="6" s="1"/>
  <c r="L120" i="2"/>
  <c r="V120" i="6" s="1"/>
  <c r="L121" i="2"/>
  <c r="V121" i="6" s="1"/>
  <c r="L122" i="2"/>
  <c r="V122" i="6" s="1"/>
  <c r="L123" i="2"/>
  <c r="V123" i="6" s="1"/>
  <c r="L124" i="2"/>
  <c r="V124" i="6" s="1"/>
  <c r="L125" i="2"/>
  <c r="V125" i="6" s="1"/>
  <c r="L126" i="2"/>
  <c r="V126" i="6" s="1"/>
  <c r="L127" i="2"/>
  <c r="V127" i="6" s="1"/>
  <c r="L128" i="2"/>
  <c r="V128" i="6" s="1"/>
  <c r="L129" i="2"/>
  <c r="V129" i="6" s="1"/>
  <c r="L130" i="2"/>
  <c r="V130" i="6" s="1"/>
  <c r="L131" i="2"/>
  <c r="V131" i="6" s="1"/>
  <c r="L132" i="2"/>
  <c r="V132" i="6" s="1"/>
  <c r="L133" i="2"/>
  <c r="L134" i="2"/>
  <c r="V134" i="6" s="1"/>
  <c r="L135" i="2"/>
  <c r="V135" i="6" s="1"/>
  <c r="L136" i="2"/>
  <c r="V136" i="6" s="1"/>
  <c r="L137" i="2"/>
  <c r="V137" i="6" s="1"/>
  <c r="L138" i="2"/>
  <c r="V138" i="6" s="1"/>
  <c r="L139" i="2"/>
  <c r="V139" i="6" s="1"/>
  <c r="L140" i="2"/>
  <c r="V140" i="6" s="1"/>
  <c r="L141" i="2"/>
  <c r="V141" i="6" s="1"/>
  <c r="L142" i="2"/>
  <c r="V142" i="6" s="1"/>
  <c r="L143" i="2"/>
  <c r="V143" i="6" s="1"/>
  <c r="L144" i="2"/>
  <c r="V144" i="6" s="1"/>
  <c r="L145" i="2"/>
  <c r="V145" i="6" s="1"/>
  <c r="L146" i="2"/>
  <c r="V146" i="6" s="1"/>
  <c r="L147" i="2"/>
  <c r="V147" i="6" s="1"/>
  <c r="L148" i="2"/>
  <c r="P148" i="2" s="1"/>
  <c r="Z148" i="6" s="1"/>
  <c r="L149" i="2"/>
  <c r="V149" i="6" s="1"/>
  <c r="L150" i="2"/>
  <c r="L151" i="2"/>
  <c r="L152" i="2"/>
  <c r="V152" i="6" s="1"/>
  <c r="L153" i="2"/>
  <c r="V153" i="6" s="1"/>
  <c r="L154" i="2"/>
  <c r="V154" i="6" s="1"/>
  <c r="L155" i="2"/>
  <c r="V155" i="6" s="1"/>
  <c r="L156" i="2"/>
  <c r="V156" i="6" s="1"/>
  <c r="L157" i="2"/>
  <c r="V157" i="6" s="1"/>
  <c r="L158" i="2"/>
  <c r="V158" i="6" s="1"/>
  <c r="L159" i="2"/>
  <c r="V159" i="6" s="1"/>
  <c r="L160" i="2"/>
  <c r="V160" i="6" s="1"/>
  <c r="L161" i="2"/>
  <c r="V161" i="6" s="1"/>
  <c r="L162" i="2"/>
  <c r="V162" i="6" s="1"/>
  <c r="L163" i="2"/>
  <c r="V163" i="6" s="1"/>
  <c r="L164" i="2"/>
  <c r="V164" i="6" s="1"/>
  <c r="L165" i="2"/>
  <c r="V165" i="6" s="1"/>
  <c r="L166" i="2"/>
  <c r="V166" i="6" s="1"/>
  <c r="L167" i="2"/>
  <c r="V167" i="6" s="1"/>
  <c r="L168" i="2"/>
  <c r="V168" i="6" s="1"/>
  <c r="L169" i="2"/>
  <c r="V169" i="6" s="1"/>
  <c r="L170" i="2"/>
  <c r="V170" i="6" s="1"/>
  <c r="L171" i="2"/>
  <c r="V171" i="6" s="1"/>
  <c r="L172" i="2"/>
  <c r="V172" i="6" s="1"/>
  <c r="L173" i="2"/>
  <c r="V173" i="6" s="1"/>
  <c r="L174" i="2"/>
  <c r="V174" i="6" s="1"/>
  <c r="L175" i="2"/>
  <c r="V175" i="6" s="1"/>
  <c r="L176" i="2"/>
  <c r="P176" i="2" s="1"/>
  <c r="Z176" i="6" s="1"/>
  <c r="L177" i="2"/>
  <c r="V177" i="6" s="1"/>
  <c r="L178" i="2"/>
  <c r="V178" i="6" s="1"/>
  <c r="L179" i="2"/>
  <c r="V179" i="6" s="1"/>
  <c r="L180" i="2"/>
  <c r="V180" i="6" s="1"/>
  <c r="L181" i="2"/>
  <c r="V181" i="6" s="1"/>
  <c r="L182" i="2"/>
  <c r="V182" i="6" s="1"/>
  <c r="L183" i="2"/>
  <c r="V183" i="6" s="1"/>
  <c r="L184" i="2"/>
  <c r="V184" i="6" s="1"/>
  <c r="L185" i="2"/>
  <c r="V185" i="6" s="1"/>
  <c r="L186" i="2"/>
  <c r="V186" i="6" s="1"/>
  <c r="L187" i="2"/>
  <c r="V187" i="6" s="1"/>
  <c r="L188" i="2"/>
  <c r="V188" i="6" s="1"/>
  <c r="L189" i="2"/>
  <c r="V189" i="6" s="1"/>
  <c r="L190" i="2"/>
  <c r="V190" i="6" s="1"/>
  <c r="L191" i="2"/>
  <c r="V191" i="6" s="1"/>
  <c r="L192" i="2"/>
  <c r="V192" i="6" s="1"/>
  <c r="L193" i="2"/>
  <c r="V193" i="6" s="1"/>
  <c r="L194" i="2"/>
  <c r="V194" i="6" s="1"/>
  <c r="L195" i="2"/>
  <c r="V195" i="6" s="1"/>
  <c r="L196" i="2"/>
  <c r="V196" i="6" s="1"/>
  <c r="L197" i="2"/>
  <c r="V197" i="6" s="1"/>
  <c r="L198" i="2"/>
  <c r="V198" i="6" s="1"/>
  <c r="L199" i="2"/>
  <c r="V199" i="6" s="1"/>
  <c r="L200" i="2"/>
  <c r="V200" i="6" s="1"/>
  <c r="L201" i="2"/>
  <c r="V201" i="6" s="1"/>
  <c r="L202" i="2"/>
  <c r="V202" i="6" s="1"/>
  <c r="L203" i="2"/>
  <c r="V203" i="6" s="1"/>
  <c r="L204" i="2"/>
  <c r="V204" i="6" s="1"/>
  <c r="L205" i="2"/>
  <c r="V205" i="6" s="1"/>
  <c r="L206" i="2"/>
  <c r="V206" i="6" s="1"/>
  <c r="L207" i="2"/>
  <c r="V207" i="6" s="1"/>
  <c r="L208" i="2"/>
  <c r="V208" i="6" s="1"/>
  <c r="L209" i="2"/>
  <c r="V209" i="6" s="1"/>
  <c r="L210" i="2"/>
  <c r="V210" i="6" s="1"/>
  <c r="L211" i="2"/>
  <c r="V211" i="6" s="1"/>
  <c r="L212" i="2"/>
  <c r="V212" i="6" s="1"/>
  <c r="L213" i="2"/>
  <c r="V213" i="6" s="1"/>
  <c r="L214" i="2"/>
  <c r="V214" i="6" s="1"/>
  <c r="L215" i="2"/>
  <c r="V215" i="6" s="1"/>
  <c r="L216" i="2"/>
  <c r="V216" i="6" s="1"/>
  <c r="L217" i="2"/>
  <c r="V217" i="6" s="1"/>
  <c r="L218" i="2"/>
  <c r="V218" i="6" s="1"/>
  <c r="L219" i="2"/>
  <c r="P219" i="2" s="1"/>
  <c r="Z219" i="6" s="1"/>
  <c r="L220" i="2"/>
  <c r="V220" i="6" s="1"/>
  <c r="L221" i="2"/>
  <c r="V221" i="6" s="1"/>
  <c r="L222" i="2"/>
  <c r="V222" i="6" s="1"/>
  <c r="L223" i="2"/>
  <c r="V223" i="6" s="1"/>
  <c r="L224" i="2"/>
  <c r="V224" i="6" s="1"/>
  <c r="L225" i="2"/>
  <c r="V225" i="6" s="1"/>
  <c r="L226" i="2"/>
  <c r="V226" i="6" s="1"/>
  <c r="L227" i="2"/>
  <c r="V227" i="6" s="1"/>
  <c r="L228" i="2"/>
  <c r="V228" i="6" s="1"/>
  <c r="L229" i="2"/>
  <c r="V229" i="6" s="1"/>
  <c r="L230" i="2"/>
  <c r="V230" i="6" s="1"/>
  <c r="L231" i="2"/>
  <c r="V231" i="6" s="1"/>
  <c r="L232" i="2"/>
  <c r="V232" i="6" s="1"/>
  <c r="L233" i="2"/>
  <c r="V233" i="6" s="1"/>
  <c r="L234" i="2"/>
  <c r="V234" i="6" s="1"/>
  <c r="L235" i="2"/>
  <c r="V235" i="6" s="1"/>
  <c r="L236" i="2"/>
  <c r="V236" i="6" s="1"/>
  <c r="L237" i="2"/>
  <c r="V237" i="6" s="1"/>
  <c r="L238" i="2"/>
  <c r="V238" i="6" s="1"/>
  <c r="L239" i="2"/>
  <c r="V239" i="6" s="1"/>
  <c r="L240" i="2"/>
  <c r="V240" i="6" s="1"/>
  <c r="L241" i="2"/>
  <c r="V241" i="6" s="1"/>
  <c r="L242" i="2"/>
  <c r="V242" i="6" s="1"/>
  <c r="L243" i="2"/>
  <c r="V243" i="6" s="1"/>
  <c r="L244" i="2"/>
  <c r="V244" i="6" s="1"/>
  <c r="L245" i="2"/>
  <c r="V245" i="6" s="1"/>
  <c r="L246" i="2"/>
  <c r="V246" i="6" s="1"/>
  <c r="L247" i="2"/>
  <c r="L248" i="2"/>
  <c r="V248" i="6" s="1"/>
  <c r="L249" i="2"/>
  <c r="P249" i="2" s="1"/>
  <c r="Z249" i="6" s="1"/>
  <c r="L250" i="2"/>
  <c r="V250" i="6" s="1"/>
  <c r="L251" i="2"/>
  <c r="P251" i="2" s="1"/>
  <c r="Z251" i="6" s="1"/>
  <c r="L252" i="2"/>
  <c r="V252" i="6" s="1"/>
  <c r="L253" i="2"/>
  <c r="V253" i="6" s="1"/>
  <c r="L254" i="2"/>
  <c r="V254" i="6" s="1"/>
  <c r="L255" i="2"/>
  <c r="V255" i="6" s="1"/>
  <c r="L256" i="2"/>
  <c r="V256" i="6" s="1"/>
  <c r="L257" i="2"/>
  <c r="V257" i="6" s="1"/>
  <c r="L258" i="2"/>
  <c r="V258" i="6" s="1"/>
  <c r="L259" i="2"/>
  <c r="V259" i="6" s="1"/>
  <c r="L260" i="2"/>
  <c r="V260" i="6" s="1"/>
  <c r="L261" i="2"/>
  <c r="V261" i="6" s="1"/>
  <c r="L262" i="2"/>
  <c r="V262" i="6" s="1"/>
  <c r="L263" i="2"/>
  <c r="V263" i="6" s="1"/>
  <c r="L264" i="2"/>
  <c r="V264" i="6" s="1"/>
  <c r="L265" i="2"/>
  <c r="V265" i="6" s="1"/>
  <c r="L266" i="2"/>
  <c r="V266" i="6" s="1"/>
  <c r="L267" i="2"/>
  <c r="V267" i="6" s="1"/>
  <c r="L268" i="2"/>
  <c r="V268" i="6" s="1"/>
  <c r="L269" i="2"/>
  <c r="L270" i="2"/>
  <c r="V270" i="6" s="1"/>
  <c r="L271" i="2"/>
  <c r="V271" i="6" s="1"/>
  <c r="L272" i="2"/>
  <c r="V272" i="6" s="1"/>
  <c r="L273" i="2"/>
  <c r="V273" i="6" s="1"/>
  <c r="L274" i="2"/>
  <c r="V274" i="6" s="1"/>
  <c r="L275" i="2"/>
  <c r="V275" i="6" s="1"/>
  <c r="L276" i="2"/>
  <c r="V276" i="6" s="1"/>
  <c r="L277" i="2"/>
  <c r="V277" i="6" s="1"/>
  <c r="L278" i="2"/>
  <c r="V278" i="6" s="1"/>
  <c r="L279" i="2"/>
  <c r="V279" i="6" s="1"/>
  <c r="L280" i="2"/>
  <c r="V280" i="6" s="1"/>
  <c r="L281" i="2"/>
  <c r="V281" i="6" s="1"/>
  <c r="L282" i="2"/>
  <c r="V282" i="6" s="1"/>
  <c r="L283" i="2"/>
  <c r="V283" i="6" s="1"/>
  <c r="L284" i="2"/>
  <c r="V284" i="6" s="1"/>
  <c r="L285" i="2"/>
  <c r="V285" i="6" s="1"/>
  <c r="L286" i="2"/>
  <c r="V286" i="6" s="1"/>
  <c r="L287" i="2"/>
  <c r="V287" i="6" s="1"/>
  <c r="L288" i="2"/>
  <c r="V288" i="6" s="1"/>
  <c r="L289" i="2"/>
  <c r="V289" i="6" s="1"/>
  <c r="L290" i="2"/>
  <c r="V290" i="6" s="1"/>
  <c r="L291" i="2"/>
  <c r="V291" i="6" s="1"/>
  <c r="L292" i="2"/>
  <c r="V292" i="6" s="1"/>
  <c r="L293" i="2"/>
  <c r="V293" i="6" s="1"/>
  <c r="L294" i="2"/>
  <c r="V294" i="6" s="1"/>
  <c r="L295" i="2"/>
  <c r="V295" i="6" s="1"/>
  <c r="L296" i="2"/>
  <c r="V296" i="6" s="1"/>
  <c r="L297" i="2"/>
  <c r="V297" i="6" s="1"/>
  <c r="L298" i="2"/>
  <c r="V298" i="6" s="1"/>
  <c r="L299" i="2"/>
  <c r="V299" i="6" s="1"/>
  <c r="L300" i="2"/>
  <c r="V300" i="6" s="1"/>
  <c r="L301" i="2"/>
  <c r="V301" i="6" s="1"/>
  <c r="L302" i="2"/>
  <c r="V302" i="6" s="1"/>
  <c r="L303" i="2"/>
  <c r="V303" i="6" s="1"/>
  <c r="L304" i="2"/>
  <c r="V304" i="6" s="1"/>
  <c r="L305" i="2"/>
  <c r="V305" i="6" s="1"/>
  <c r="L306" i="2"/>
  <c r="V306" i="6" s="1"/>
  <c r="L307" i="2"/>
  <c r="V307" i="6" s="1"/>
  <c r="L308" i="2"/>
  <c r="V308" i="6" s="1"/>
  <c r="L309" i="2"/>
  <c r="V309" i="6" s="1"/>
  <c r="L310" i="2"/>
  <c r="V310" i="6" s="1"/>
  <c r="L311" i="2"/>
  <c r="V311" i="6" s="1"/>
  <c r="L312" i="2"/>
  <c r="V312" i="6" s="1"/>
  <c r="L313" i="2"/>
  <c r="V313" i="6" s="1"/>
  <c r="L314" i="2"/>
  <c r="V314" i="6" s="1"/>
  <c r="L315" i="2"/>
  <c r="V315" i="6" s="1"/>
  <c r="L316" i="2"/>
  <c r="V316" i="6" s="1"/>
  <c r="L317" i="2"/>
  <c r="V317" i="6" s="1"/>
  <c r="L318" i="2"/>
  <c r="V318" i="6" s="1"/>
  <c r="L319" i="2"/>
  <c r="V319" i="6" s="1"/>
  <c r="L320" i="2"/>
  <c r="L321" i="2"/>
  <c r="V321" i="6" s="1"/>
  <c r="L322" i="2"/>
  <c r="L323" i="2"/>
  <c r="V323" i="6" s="1"/>
  <c r="L324" i="2"/>
  <c r="V324" i="6" s="1"/>
  <c r="L325" i="2"/>
  <c r="V325" i="6" s="1"/>
  <c r="L326" i="2"/>
  <c r="V326" i="6" s="1"/>
  <c r="L327" i="2"/>
  <c r="V327" i="6" s="1"/>
  <c r="L328" i="2"/>
  <c r="V328" i="6" s="1"/>
  <c r="L329" i="2"/>
  <c r="V329" i="6" s="1"/>
  <c r="L330" i="2"/>
  <c r="P330" i="2" s="1"/>
  <c r="Z330" i="6" s="1"/>
  <c r="L331" i="2"/>
  <c r="V331" i="6" s="1"/>
  <c r="L332" i="2"/>
  <c r="V332" i="6" s="1"/>
  <c r="L333" i="2"/>
  <c r="V333" i="6" s="1"/>
  <c r="L334" i="2"/>
  <c r="V334" i="6" s="1"/>
  <c r="L335" i="2"/>
  <c r="L336" i="2"/>
  <c r="L337" i="2"/>
  <c r="V337" i="6" s="1"/>
  <c r="L338" i="2"/>
  <c r="V338" i="6" s="1"/>
  <c r="L339" i="2"/>
  <c r="V339" i="6" s="1"/>
  <c r="L340" i="2"/>
  <c r="V340" i="6" s="1"/>
  <c r="L341" i="2"/>
  <c r="V341" i="6" s="1"/>
  <c r="L342" i="2"/>
  <c r="V342" i="6" s="1"/>
  <c r="L343" i="2"/>
  <c r="V343" i="6" s="1"/>
  <c r="L344" i="2"/>
  <c r="V344" i="6" s="1"/>
  <c r="L345" i="2"/>
  <c r="V345" i="6" s="1"/>
  <c r="L346" i="2"/>
  <c r="V346" i="6" s="1"/>
  <c r="L347" i="2"/>
  <c r="V347" i="6" s="1"/>
  <c r="L348" i="2"/>
  <c r="V348" i="6" s="1"/>
  <c r="L349" i="2"/>
  <c r="V349" i="6" s="1"/>
  <c r="L350" i="2"/>
  <c r="P350" i="2" s="1"/>
  <c r="L351" i="2"/>
  <c r="L352" i="2"/>
  <c r="V352" i="6" s="1"/>
  <c r="L353" i="2"/>
  <c r="V353" i="6" s="1"/>
  <c r="L354" i="2"/>
  <c r="V354" i="6" s="1"/>
  <c r="L355" i="2"/>
  <c r="V355" i="6" s="1"/>
  <c r="L356" i="2"/>
  <c r="P356" i="2" s="1"/>
  <c r="Z356" i="6" s="1"/>
  <c r="L357" i="2"/>
  <c r="P357" i="2" s="1"/>
  <c r="Z357" i="6" s="1"/>
  <c r="L358" i="2"/>
  <c r="V358" i="6" s="1"/>
  <c r="L359" i="2"/>
  <c r="V359" i="6" s="1"/>
  <c r="L360" i="2"/>
  <c r="V360" i="6" s="1"/>
  <c r="L361" i="2"/>
  <c r="V361" i="6" s="1"/>
  <c r="L362" i="2"/>
  <c r="V362" i="6" s="1"/>
  <c r="L363" i="2"/>
  <c r="V363" i="6" s="1"/>
  <c r="L364" i="2"/>
  <c r="V364" i="6" s="1"/>
  <c r="L365" i="2"/>
  <c r="V365" i="6" s="1"/>
  <c r="L366" i="2"/>
  <c r="V366" i="6" s="1"/>
  <c r="L367" i="2"/>
  <c r="V367" i="6" s="1"/>
  <c r="L368" i="2"/>
  <c r="V368" i="6" s="1"/>
  <c r="L369" i="2"/>
  <c r="V369" i="6" s="1"/>
  <c r="L370" i="2"/>
  <c r="V370" i="6" s="1"/>
  <c r="L371" i="2"/>
  <c r="V371" i="6" s="1"/>
  <c r="L372" i="2"/>
  <c r="V372" i="6" s="1"/>
  <c r="L373" i="2"/>
  <c r="V373" i="6" s="1"/>
  <c r="L374" i="2"/>
  <c r="V374" i="6" s="1"/>
  <c r="L375" i="2"/>
  <c r="V375" i="6" s="1"/>
  <c r="L376" i="2"/>
  <c r="V376" i="6" s="1"/>
  <c r="L377" i="2"/>
  <c r="V377" i="6" s="1"/>
  <c r="L378" i="2"/>
  <c r="V378" i="6" s="1"/>
  <c r="L379" i="2"/>
  <c r="V379" i="6" s="1"/>
  <c r="L380" i="2"/>
  <c r="V380" i="6" s="1"/>
  <c r="L381" i="2"/>
  <c r="V381" i="6" s="1"/>
  <c r="L382" i="2"/>
  <c r="V382" i="6" s="1"/>
  <c r="L383" i="2"/>
  <c r="V383" i="6" s="1"/>
  <c r="L384" i="2"/>
  <c r="V384" i="6" s="1"/>
  <c r="L385" i="2"/>
  <c r="V385" i="6" s="1"/>
  <c r="L386" i="2"/>
  <c r="V386" i="6" s="1"/>
  <c r="L387" i="2"/>
  <c r="V387" i="6" s="1"/>
  <c r="L388" i="2"/>
  <c r="V388" i="6" s="1"/>
  <c r="L389" i="2"/>
  <c r="V389" i="6" s="1"/>
  <c r="L390" i="2"/>
  <c r="V390" i="6" s="1"/>
  <c r="L391" i="2"/>
  <c r="V391" i="6" s="1"/>
  <c r="L392" i="2"/>
  <c r="V392" i="6" s="1"/>
  <c r="L393" i="2"/>
  <c r="V393" i="6" s="1"/>
  <c r="L394" i="2"/>
  <c r="V394" i="6" s="1"/>
  <c r="L395" i="2"/>
  <c r="V395" i="6" s="1"/>
  <c r="L396" i="2"/>
  <c r="V396" i="6" s="1"/>
  <c r="L397" i="2"/>
  <c r="V397" i="6" s="1"/>
  <c r="L398" i="2"/>
  <c r="V398" i="6" s="1"/>
  <c r="L399" i="2"/>
  <c r="V399" i="6" s="1"/>
  <c r="L400" i="2"/>
  <c r="V400" i="6" s="1"/>
  <c r="L401" i="2"/>
  <c r="V401" i="6" s="1"/>
  <c r="L402" i="2"/>
  <c r="V402" i="6" s="1"/>
  <c r="L403" i="2"/>
  <c r="V403" i="6" s="1"/>
  <c r="L404" i="2"/>
  <c r="V404" i="6" s="1"/>
  <c r="L405" i="2"/>
  <c r="V405" i="6" s="1"/>
  <c r="L406" i="2"/>
  <c r="V406" i="6" s="1"/>
  <c r="L407" i="2"/>
  <c r="V407" i="6" s="1"/>
  <c r="L408" i="2"/>
  <c r="V408" i="6" s="1"/>
  <c r="L409" i="2"/>
  <c r="V409" i="6" s="1"/>
  <c r="L410" i="2"/>
  <c r="P410" i="2" s="1"/>
  <c r="Z410" i="6" s="1"/>
  <c r="L411" i="2"/>
  <c r="V411" i="6" s="1"/>
  <c r="L412" i="2"/>
  <c r="V412" i="6" s="1"/>
  <c r="L413" i="2"/>
  <c r="V413" i="6" s="1"/>
  <c r="L414" i="2"/>
  <c r="V414" i="6" s="1"/>
  <c r="L415" i="2"/>
  <c r="V415" i="6" s="1"/>
  <c r="L416" i="2"/>
  <c r="V416" i="6" s="1"/>
  <c r="L417" i="2"/>
  <c r="V417" i="6" s="1"/>
  <c r="L418" i="2"/>
  <c r="V418" i="6" s="1"/>
  <c r="L419" i="2"/>
  <c r="V419" i="6" s="1"/>
  <c r="L420" i="2"/>
  <c r="V420" i="6" s="1"/>
  <c r="L421" i="2"/>
  <c r="V421" i="6" s="1"/>
  <c r="L422" i="2"/>
  <c r="V422" i="6" s="1"/>
  <c r="L423" i="2"/>
  <c r="V423" i="6" s="1"/>
  <c r="L424" i="2"/>
  <c r="V424" i="6" s="1"/>
  <c r="L425" i="2"/>
  <c r="V425" i="6" s="1"/>
  <c r="L426" i="2"/>
  <c r="V426" i="6" s="1"/>
  <c r="L427" i="2"/>
  <c r="V427" i="6" s="1"/>
  <c r="L428" i="2"/>
  <c r="V428" i="6" s="1"/>
  <c r="L429" i="2"/>
  <c r="V429" i="6" s="1"/>
  <c r="L430" i="2"/>
  <c r="V430" i="6" s="1"/>
  <c r="L431" i="2"/>
  <c r="V431" i="6" s="1"/>
  <c r="L432" i="2"/>
  <c r="V432" i="6" s="1"/>
  <c r="L433" i="2"/>
  <c r="V433" i="6" s="1"/>
  <c r="L434" i="2"/>
  <c r="V434" i="6" s="1"/>
  <c r="L435" i="2"/>
  <c r="V435" i="6" s="1"/>
  <c r="L436" i="2"/>
  <c r="V436" i="6" s="1"/>
  <c r="L437" i="2"/>
  <c r="V437" i="6" s="1"/>
  <c r="L438" i="2"/>
  <c r="V438" i="6" s="1"/>
  <c r="L439" i="2"/>
  <c r="V439" i="6" s="1"/>
  <c r="L440" i="2"/>
  <c r="V440" i="6" s="1"/>
  <c r="L441" i="2"/>
  <c r="V441" i="6" s="1"/>
  <c r="L442" i="2"/>
  <c r="V442" i="6" s="1"/>
  <c r="L443" i="2"/>
  <c r="V443" i="6" s="1"/>
  <c r="L444" i="2"/>
  <c r="V444" i="6" s="1"/>
  <c r="L445" i="2"/>
  <c r="V445" i="6" s="1"/>
  <c r="L446" i="2"/>
  <c r="V446" i="6" s="1"/>
  <c r="L447" i="2"/>
  <c r="V447" i="6" s="1"/>
  <c r="L448" i="2"/>
  <c r="V448" i="6" s="1"/>
  <c r="L449" i="2"/>
  <c r="V449" i="6" s="1"/>
  <c r="L450" i="2"/>
  <c r="V450" i="6" s="1"/>
  <c r="L451" i="2"/>
  <c r="V451" i="6" s="1"/>
  <c r="L452" i="2"/>
  <c r="V452" i="6" s="1"/>
  <c r="L453" i="2"/>
  <c r="V453" i="6" s="1"/>
  <c r="L454" i="2"/>
  <c r="V454" i="6" s="1"/>
  <c r="L455" i="2"/>
  <c r="V455" i="6" s="1"/>
  <c r="L456" i="2"/>
  <c r="V456" i="6" s="1"/>
  <c r="L457" i="2"/>
  <c r="V457" i="6" s="1"/>
  <c r="L458" i="2"/>
  <c r="V458" i="6" s="1"/>
  <c r="L459" i="2"/>
  <c r="V459" i="6" s="1"/>
  <c r="L460" i="2"/>
  <c r="V460" i="6" s="1"/>
  <c r="L461" i="2"/>
  <c r="V461" i="6" s="1"/>
  <c r="L462" i="2"/>
  <c r="V462" i="6" s="1"/>
  <c r="L463" i="2"/>
  <c r="V463" i="6" s="1"/>
  <c r="L464" i="2"/>
  <c r="V464" i="6" s="1"/>
  <c r="L465" i="2"/>
  <c r="V465" i="6" s="1"/>
  <c r="L466" i="2"/>
  <c r="V466" i="6" s="1"/>
  <c r="L467" i="2"/>
  <c r="V467" i="6" s="1"/>
  <c r="L468" i="2"/>
  <c r="V468" i="6" s="1"/>
  <c r="L469" i="2"/>
  <c r="P469" i="2" s="1"/>
  <c r="Z469" i="6" s="1"/>
  <c r="L470" i="2"/>
  <c r="V470" i="6" s="1"/>
  <c r="L471" i="2"/>
  <c r="V471" i="6" s="1"/>
  <c r="L472" i="2"/>
  <c r="V472" i="6" s="1"/>
  <c r="L473" i="2"/>
  <c r="V473" i="6" s="1"/>
  <c r="L474" i="2"/>
  <c r="V474" i="6" s="1"/>
  <c r="L475" i="2"/>
  <c r="V475" i="6" s="1"/>
  <c r="L476" i="2"/>
  <c r="V476" i="6" s="1"/>
  <c r="L477" i="2"/>
  <c r="V477" i="6" s="1"/>
  <c r="L478" i="2"/>
  <c r="V478" i="6" s="1"/>
  <c r="L479" i="2"/>
  <c r="V479" i="6" s="1"/>
  <c r="L480" i="2"/>
  <c r="V480" i="6" s="1"/>
  <c r="L481" i="2"/>
  <c r="V481" i="6" s="1"/>
  <c r="L482" i="2"/>
  <c r="V482" i="6" s="1"/>
  <c r="L483" i="2"/>
  <c r="V483" i="6" s="1"/>
  <c r="L484" i="2"/>
  <c r="P484" i="2" s="1"/>
  <c r="Z484" i="6" s="1"/>
  <c r="L485" i="2"/>
  <c r="V485" i="6" s="1"/>
  <c r="L486" i="2"/>
  <c r="V486" i="6" s="1"/>
  <c r="L487" i="2"/>
  <c r="V487" i="6" s="1"/>
  <c r="L488" i="2"/>
  <c r="L489" i="2"/>
  <c r="V489" i="6" s="1"/>
  <c r="L490" i="2"/>
  <c r="V490" i="6" s="1"/>
  <c r="L491" i="2"/>
  <c r="V491" i="6" s="1"/>
  <c r="L492" i="2"/>
  <c r="V492" i="6" s="1"/>
  <c r="L493" i="2"/>
  <c r="V493" i="6" s="1"/>
  <c r="L494" i="2"/>
  <c r="V494" i="6" s="1"/>
  <c r="L495" i="2"/>
  <c r="V495" i="6" s="1"/>
  <c r="L496" i="2"/>
  <c r="V496" i="6" s="1"/>
  <c r="L497" i="2"/>
  <c r="V497" i="6" s="1"/>
  <c r="L498" i="2"/>
  <c r="V498" i="6" s="1"/>
  <c r="L499" i="2"/>
  <c r="V499" i="6" s="1"/>
  <c r="L500" i="2"/>
  <c r="V500" i="6" s="1"/>
  <c r="L501" i="2"/>
  <c r="V501" i="6" s="1"/>
  <c r="L502" i="2"/>
  <c r="V502" i="6" s="1"/>
  <c r="L503" i="2"/>
  <c r="V503" i="6" s="1"/>
  <c r="L504" i="2"/>
  <c r="V504" i="6" s="1"/>
  <c r="L505" i="2"/>
  <c r="V505" i="6" s="1"/>
  <c r="L506" i="2"/>
  <c r="V506" i="6" s="1"/>
  <c r="L507" i="2"/>
  <c r="V507" i="6" s="1"/>
  <c r="L508" i="2"/>
  <c r="V508" i="6" s="1"/>
  <c r="L509" i="2"/>
  <c r="V509" i="6" s="1"/>
  <c r="L510" i="2"/>
  <c r="V510" i="6" s="1"/>
  <c r="L511" i="2"/>
  <c r="V511" i="6" s="1"/>
  <c r="L512" i="2"/>
  <c r="V512" i="6" s="1"/>
  <c r="L513" i="2"/>
  <c r="V513" i="6" s="1"/>
  <c r="L514" i="2"/>
  <c r="V514" i="6" s="1"/>
  <c r="L515" i="2"/>
  <c r="V515" i="6" s="1"/>
  <c r="L516" i="2"/>
  <c r="V516" i="6" s="1"/>
  <c r="L517" i="2"/>
  <c r="V517" i="6" s="1"/>
  <c r="L518" i="2"/>
  <c r="V518" i="6" s="1"/>
  <c r="L519" i="2"/>
  <c r="V519" i="6" s="1"/>
  <c r="L520" i="2"/>
  <c r="L521" i="2"/>
  <c r="V521" i="6" s="1"/>
  <c r="L522" i="2"/>
  <c r="V522" i="6" s="1"/>
  <c r="L523" i="2"/>
  <c r="V523" i="6" s="1"/>
  <c r="L524" i="2"/>
  <c r="V524" i="6" s="1"/>
  <c r="L525" i="2"/>
  <c r="V525" i="6" s="1"/>
  <c r="L526" i="2"/>
  <c r="V526" i="6" s="1"/>
  <c r="L527" i="2"/>
  <c r="V527" i="6" s="1"/>
  <c r="L528" i="2"/>
  <c r="V528" i="6" s="1"/>
  <c r="L529" i="2"/>
  <c r="V529" i="6" s="1"/>
  <c r="L530" i="2"/>
  <c r="V530" i="6" s="1"/>
  <c r="L531" i="2"/>
  <c r="V531" i="6" s="1"/>
  <c r="L532" i="2"/>
  <c r="V532" i="6" s="1"/>
  <c r="L533" i="2"/>
  <c r="P533" i="2" s="1"/>
  <c r="Z533" i="6" s="1"/>
  <c r="L534" i="2"/>
  <c r="V534" i="6" s="1"/>
  <c r="L535" i="2"/>
  <c r="V535" i="6" s="1"/>
  <c r="L536" i="2"/>
  <c r="V536" i="6" s="1"/>
  <c r="L537" i="2"/>
  <c r="V537" i="6" s="1"/>
  <c r="K2" i="2"/>
  <c r="U2" i="6" s="1"/>
  <c r="K3" i="2"/>
  <c r="U3" i="6" s="1"/>
  <c r="K4" i="2"/>
  <c r="U4" i="6" s="1"/>
  <c r="K5" i="2"/>
  <c r="U5" i="6" s="1"/>
  <c r="K6" i="2"/>
  <c r="U6" i="6" s="1"/>
  <c r="K7" i="2"/>
  <c r="K8" i="2"/>
  <c r="P8" i="2" s="1"/>
  <c r="Z8" i="6" s="1"/>
  <c r="K9" i="2"/>
  <c r="U9" i="6" s="1"/>
  <c r="K10" i="2"/>
  <c r="U10" i="6" s="1"/>
  <c r="K11" i="2"/>
  <c r="P11" i="2" s="1"/>
  <c r="K12" i="2"/>
  <c r="U12" i="6" s="1"/>
  <c r="K13" i="2"/>
  <c r="U13" i="6" s="1"/>
  <c r="K14" i="2"/>
  <c r="P14" i="2" s="1"/>
  <c r="K15" i="2"/>
  <c r="K16" i="2"/>
  <c r="K17" i="2"/>
  <c r="P17" i="2" s="1"/>
  <c r="Q17" i="2" s="1"/>
  <c r="K18" i="2"/>
  <c r="U18" i="6" s="1"/>
  <c r="K19" i="2"/>
  <c r="U19" i="6" s="1"/>
  <c r="K20" i="2"/>
  <c r="U20" i="6" s="1"/>
  <c r="K21" i="2"/>
  <c r="U21" i="6" s="1"/>
  <c r="K22" i="2"/>
  <c r="U22" i="6" s="1"/>
  <c r="K23" i="2"/>
  <c r="K24" i="2"/>
  <c r="P24" i="2" s="1"/>
  <c r="Z24" i="6" s="1"/>
  <c r="K25" i="2"/>
  <c r="U25" i="6" s="1"/>
  <c r="K26" i="2"/>
  <c r="P26" i="2" s="1"/>
  <c r="K27" i="2"/>
  <c r="P27" i="2" s="1"/>
  <c r="K28" i="2"/>
  <c r="P28" i="2" s="1"/>
  <c r="Z28" i="6" s="1"/>
  <c r="K29" i="2"/>
  <c r="U29" i="6" s="1"/>
  <c r="K30" i="2"/>
  <c r="P30" i="2" s="1"/>
  <c r="K31" i="2"/>
  <c r="K32" i="2"/>
  <c r="K33" i="2"/>
  <c r="P33" i="2" s="1"/>
  <c r="K34" i="2"/>
  <c r="U34" i="6" s="1"/>
  <c r="K35" i="2"/>
  <c r="U35" i="6" s="1"/>
  <c r="K36" i="2"/>
  <c r="U36" i="6" s="1"/>
  <c r="K37" i="2"/>
  <c r="U37" i="6" s="1"/>
  <c r="K38" i="2"/>
  <c r="U38" i="6" s="1"/>
  <c r="K39" i="2"/>
  <c r="U39" i="6" s="1"/>
  <c r="K40" i="2"/>
  <c r="P40" i="2" s="1"/>
  <c r="Z40" i="6" s="1"/>
  <c r="K41" i="2"/>
  <c r="U41" i="6" s="1"/>
  <c r="K42" i="2"/>
  <c r="P42" i="2" s="1"/>
  <c r="K43" i="2"/>
  <c r="P43" i="2" s="1"/>
  <c r="K44" i="2"/>
  <c r="P44" i="2" s="1"/>
  <c r="Z44" i="6" s="1"/>
  <c r="K45" i="2"/>
  <c r="U45" i="6" s="1"/>
  <c r="K46" i="2"/>
  <c r="U46" i="6" s="1"/>
  <c r="K47" i="2"/>
  <c r="U47" i="6" s="1"/>
  <c r="K48" i="2"/>
  <c r="K49" i="2"/>
  <c r="P49" i="2" s="1"/>
  <c r="Q49" i="2" s="1"/>
  <c r="K50" i="2"/>
  <c r="U50" i="6" s="1"/>
  <c r="K51" i="2"/>
  <c r="P51" i="2" s="1"/>
  <c r="K52" i="2"/>
  <c r="U52" i="6" s="1"/>
  <c r="K53" i="2"/>
  <c r="U53" i="6" s="1"/>
  <c r="K54" i="2"/>
  <c r="U54" i="6" s="1"/>
  <c r="K55" i="2"/>
  <c r="U55" i="6" s="1"/>
  <c r="K56" i="2"/>
  <c r="U56" i="6" s="1"/>
  <c r="K57" i="2"/>
  <c r="U57" i="6" s="1"/>
  <c r="K58" i="2"/>
  <c r="P58" i="2" s="1"/>
  <c r="K59" i="2"/>
  <c r="P59" i="2" s="1"/>
  <c r="K60" i="2"/>
  <c r="P60" i="2" s="1"/>
  <c r="Z60" i="6" s="1"/>
  <c r="K61" i="2"/>
  <c r="U61" i="6" s="1"/>
  <c r="K62" i="2"/>
  <c r="P62" i="2" s="1"/>
  <c r="K63" i="2"/>
  <c r="U63" i="6" s="1"/>
  <c r="K64" i="2"/>
  <c r="K65" i="2"/>
  <c r="U65" i="6" s="1"/>
  <c r="K66" i="2"/>
  <c r="U66" i="6" s="1"/>
  <c r="K67" i="2"/>
  <c r="P67" i="2" s="1"/>
  <c r="K68" i="2"/>
  <c r="U68" i="6" s="1"/>
  <c r="K69" i="2"/>
  <c r="U69" i="6" s="1"/>
  <c r="K70" i="2"/>
  <c r="U70" i="6" s="1"/>
  <c r="K71" i="2"/>
  <c r="U71" i="6" s="1"/>
  <c r="K72" i="2"/>
  <c r="U72" i="6" s="1"/>
  <c r="K73" i="2"/>
  <c r="U73" i="6" s="1"/>
  <c r="K74" i="2"/>
  <c r="P74" i="2" s="1"/>
  <c r="K75" i="2"/>
  <c r="P75" i="2" s="1"/>
  <c r="K76" i="2"/>
  <c r="P76" i="2" s="1"/>
  <c r="Z76" i="6" s="1"/>
  <c r="K77" i="2"/>
  <c r="U77" i="6" s="1"/>
  <c r="K78" i="2"/>
  <c r="P78" i="2" s="1"/>
  <c r="K79" i="2"/>
  <c r="U79" i="6" s="1"/>
  <c r="K80" i="2"/>
  <c r="K81" i="2"/>
  <c r="U81" i="6" s="1"/>
  <c r="K82" i="2"/>
  <c r="U82" i="6" s="1"/>
  <c r="K83" i="2"/>
  <c r="P83" i="2" s="1"/>
  <c r="K84" i="2"/>
  <c r="P84" i="2" s="1"/>
  <c r="K85" i="2"/>
  <c r="U85" i="6" s="1"/>
  <c r="K86" i="2"/>
  <c r="P86" i="2" s="1"/>
  <c r="K87" i="2"/>
  <c r="U87" i="6" s="1"/>
  <c r="K88" i="2"/>
  <c r="U88" i="6" s="1"/>
  <c r="K89" i="2"/>
  <c r="U89" i="6" s="1"/>
  <c r="K90" i="2"/>
  <c r="P90" i="2" s="1"/>
  <c r="K91" i="2"/>
  <c r="U91" i="6" s="1"/>
  <c r="K92" i="2"/>
  <c r="P92" i="2" s="1"/>
  <c r="Z92" i="6" s="1"/>
  <c r="K93" i="2"/>
  <c r="U93" i="6" s="1"/>
  <c r="K94" i="2"/>
  <c r="P94" i="2" s="1"/>
  <c r="K95" i="2"/>
  <c r="U95" i="6" s="1"/>
  <c r="K96" i="2"/>
  <c r="K97" i="2"/>
  <c r="U97" i="6" s="1"/>
  <c r="K98" i="2"/>
  <c r="U98" i="6" s="1"/>
  <c r="K99" i="2"/>
  <c r="P99" i="2" s="1"/>
  <c r="K100" i="2"/>
  <c r="P100" i="2" s="1"/>
  <c r="K101" i="2"/>
  <c r="U101" i="6" s="1"/>
  <c r="K102" i="2"/>
  <c r="P102" i="2" s="1"/>
  <c r="K103" i="2"/>
  <c r="U103" i="6" s="1"/>
  <c r="K104" i="2"/>
  <c r="U104" i="6" s="1"/>
  <c r="K105" i="2"/>
  <c r="U105" i="6" s="1"/>
  <c r="K106" i="2"/>
  <c r="P106" i="2" s="1"/>
  <c r="K107" i="2"/>
  <c r="U107" i="6" s="1"/>
  <c r="K108" i="2"/>
  <c r="P108" i="2" s="1"/>
  <c r="Z108" i="6" s="1"/>
  <c r="K109" i="2"/>
  <c r="U109" i="6" s="1"/>
  <c r="K110" i="2"/>
  <c r="U110" i="6" s="1"/>
  <c r="K111" i="2"/>
  <c r="U111" i="6" s="1"/>
  <c r="K112" i="2"/>
  <c r="K113" i="2"/>
  <c r="U113" i="6" s="1"/>
  <c r="K114" i="2"/>
  <c r="U114" i="6" s="1"/>
  <c r="K115" i="2"/>
  <c r="U115" i="6" s="1"/>
  <c r="K116" i="2"/>
  <c r="U116" i="6" s="1"/>
  <c r="K117" i="2"/>
  <c r="U117" i="6" s="1"/>
  <c r="K118" i="2"/>
  <c r="U118" i="6" s="1"/>
  <c r="K119" i="2"/>
  <c r="K120" i="2"/>
  <c r="P120" i="2" s="1"/>
  <c r="Z120" i="6" s="1"/>
  <c r="K121" i="2"/>
  <c r="U121" i="6" s="1"/>
  <c r="K122" i="2"/>
  <c r="P122" i="2" s="1"/>
  <c r="K123" i="2"/>
  <c r="U123" i="6" s="1"/>
  <c r="K124" i="2"/>
  <c r="P124" i="2" s="1"/>
  <c r="Z124" i="6" s="1"/>
  <c r="K125" i="2"/>
  <c r="U125" i="6" s="1"/>
  <c r="K126" i="2"/>
  <c r="U126" i="6" s="1"/>
  <c r="K127" i="2"/>
  <c r="U127" i="6" s="1"/>
  <c r="K128" i="2"/>
  <c r="K129" i="2"/>
  <c r="U129" i="6" s="1"/>
  <c r="K130" i="2"/>
  <c r="U130" i="6" s="1"/>
  <c r="K131" i="2"/>
  <c r="U131" i="6" s="1"/>
  <c r="K132" i="2"/>
  <c r="U132" i="6" s="1"/>
  <c r="K133" i="2"/>
  <c r="U133" i="6" s="1"/>
  <c r="K134" i="2"/>
  <c r="U134" i="6" s="1"/>
  <c r="K135" i="2"/>
  <c r="U135" i="6" s="1"/>
  <c r="K136" i="2"/>
  <c r="U136" i="6" s="1"/>
  <c r="K137" i="2"/>
  <c r="P137" i="2" s="1"/>
  <c r="Z137" i="6" s="1"/>
  <c r="K138" i="2"/>
  <c r="P138" i="2" s="1"/>
  <c r="K139" i="2"/>
  <c r="K140" i="2"/>
  <c r="P140" i="2" s="1"/>
  <c r="Z140" i="6" s="1"/>
  <c r="K141" i="2"/>
  <c r="U141" i="6" s="1"/>
  <c r="K142" i="2"/>
  <c r="U142" i="6" s="1"/>
  <c r="K143" i="2"/>
  <c r="U143" i="6" s="1"/>
  <c r="K144" i="2"/>
  <c r="U144" i="6" s="1"/>
  <c r="K145" i="2"/>
  <c r="U145" i="6" s="1"/>
  <c r="K146" i="2"/>
  <c r="U146" i="6" s="1"/>
  <c r="K147" i="2"/>
  <c r="U147" i="6" s="1"/>
  <c r="K148" i="2"/>
  <c r="K149" i="2"/>
  <c r="U149" i="6" s="1"/>
  <c r="K150" i="2"/>
  <c r="U150" i="6" s="1"/>
  <c r="K151" i="2"/>
  <c r="U151" i="6" s="1"/>
  <c r="K152" i="2"/>
  <c r="P152" i="2" s="1"/>
  <c r="Z152" i="6" s="1"/>
  <c r="K153" i="2"/>
  <c r="U153" i="6" s="1"/>
  <c r="K154" i="2"/>
  <c r="P154" i="2" s="1"/>
  <c r="K155" i="2"/>
  <c r="P155" i="2" s="1"/>
  <c r="Z155" i="6" s="1"/>
  <c r="K156" i="2"/>
  <c r="P156" i="2" s="1"/>
  <c r="Z156" i="6" s="1"/>
  <c r="K157" i="2"/>
  <c r="U157" i="6" s="1"/>
  <c r="K158" i="2"/>
  <c r="P158" i="2" s="1"/>
  <c r="K159" i="2"/>
  <c r="U159" i="6" s="1"/>
  <c r="K160" i="2"/>
  <c r="P160" i="2" s="1"/>
  <c r="K161" i="2"/>
  <c r="U161" i="6" s="1"/>
  <c r="K162" i="2"/>
  <c r="U162" i="6" s="1"/>
  <c r="K163" i="2"/>
  <c r="U163" i="6" s="1"/>
  <c r="K164" i="2"/>
  <c r="P164" i="2" s="1"/>
  <c r="K165" i="2"/>
  <c r="P165" i="2" s="1"/>
  <c r="K166" i="2"/>
  <c r="P166" i="2" s="1"/>
  <c r="Z166" i="6" s="1"/>
  <c r="K167" i="2"/>
  <c r="K168" i="2"/>
  <c r="P168" i="2" s="1"/>
  <c r="Z168" i="6" s="1"/>
  <c r="K169" i="2"/>
  <c r="U169" i="6" s="1"/>
  <c r="K170" i="2"/>
  <c r="P170" i="2" s="1"/>
  <c r="K171" i="2"/>
  <c r="P171" i="2" s="1"/>
  <c r="Z171" i="6" s="1"/>
  <c r="K172" i="2"/>
  <c r="U172" i="6" s="1"/>
  <c r="K173" i="2"/>
  <c r="U173" i="6" s="1"/>
  <c r="K174" i="2"/>
  <c r="P174" i="2" s="1"/>
  <c r="K175" i="2"/>
  <c r="U175" i="6" s="1"/>
  <c r="K176" i="2"/>
  <c r="U176" i="6" s="1"/>
  <c r="K177" i="2"/>
  <c r="U177" i="6" s="1"/>
  <c r="K178" i="2"/>
  <c r="U178" i="6" s="1"/>
  <c r="K179" i="2"/>
  <c r="U179" i="6" s="1"/>
  <c r="K180" i="2"/>
  <c r="U180" i="6" s="1"/>
  <c r="K181" i="2"/>
  <c r="P181" i="2" s="1"/>
  <c r="Z181" i="6" s="1"/>
  <c r="K182" i="2"/>
  <c r="P182" i="2" s="1"/>
  <c r="Z182" i="6" s="1"/>
  <c r="K183" i="2"/>
  <c r="K184" i="2"/>
  <c r="P184" i="2" s="1"/>
  <c r="Z184" i="6" s="1"/>
  <c r="K185" i="2"/>
  <c r="U185" i="6" s="1"/>
  <c r="K186" i="2"/>
  <c r="P186" i="2" s="1"/>
  <c r="K187" i="2"/>
  <c r="P187" i="2" s="1"/>
  <c r="K188" i="2"/>
  <c r="U188" i="6" s="1"/>
  <c r="K189" i="2"/>
  <c r="U189" i="6" s="1"/>
  <c r="K190" i="2"/>
  <c r="P190" i="2" s="1"/>
  <c r="K191" i="2"/>
  <c r="K192" i="2"/>
  <c r="P192" i="2" s="1"/>
  <c r="K193" i="2"/>
  <c r="U193" i="6" s="1"/>
  <c r="K194" i="2"/>
  <c r="U194" i="6" s="1"/>
  <c r="K195" i="2"/>
  <c r="U195" i="6" s="1"/>
  <c r="K196" i="2"/>
  <c r="U196" i="6" s="1"/>
  <c r="K197" i="2"/>
  <c r="P197" i="2" s="1"/>
  <c r="Z197" i="6" s="1"/>
  <c r="K198" i="2"/>
  <c r="P198" i="2" s="1"/>
  <c r="Z198" i="6" s="1"/>
  <c r="K199" i="2"/>
  <c r="K200" i="2"/>
  <c r="P200" i="2" s="1"/>
  <c r="Z200" i="6" s="1"/>
  <c r="K201" i="2"/>
  <c r="U201" i="6" s="1"/>
  <c r="K202" i="2"/>
  <c r="P202" i="2" s="1"/>
  <c r="K203" i="2"/>
  <c r="P203" i="2" s="1"/>
  <c r="K204" i="2"/>
  <c r="U204" i="6" s="1"/>
  <c r="K205" i="2"/>
  <c r="U205" i="6" s="1"/>
  <c r="K206" i="2"/>
  <c r="P206" i="2" s="1"/>
  <c r="K207" i="2"/>
  <c r="K208" i="2"/>
  <c r="P208" i="2" s="1"/>
  <c r="K209" i="2"/>
  <c r="U209" i="6" s="1"/>
  <c r="K210" i="2"/>
  <c r="U210" i="6" s="1"/>
  <c r="K211" i="2"/>
  <c r="U211" i="6" s="1"/>
  <c r="K212" i="2"/>
  <c r="U212" i="6" s="1"/>
  <c r="K213" i="2"/>
  <c r="P213" i="2" s="1"/>
  <c r="Z213" i="6" s="1"/>
  <c r="K214" i="2"/>
  <c r="P214" i="2" s="1"/>
  <c r="Z214" i="6" s="1"/>
  <c r="K215" i="2"/>
  <c r="K216" i="2"/>
  <c r="P216" i="2" s="1"/>
  <c r="Z216" i="6" s="1"/>
  <c r="K217" i="2"/>
  <c r="U217" i="6" s="1"/>
  <c r="K218" i="2"/>
  <c r="P218" i="2" s="1"/>
  <c r="K219" i="2"/>
  <c r="K220" i="2"/>
  <c r="P220" i="2" s="1"/>
  <c r="Z220" i="6" s="1"/>
  <c r="K221" i="2"/>
  <c r="U221" i="6" s="1"/>
  <c r="K222" i="2"/>
  <c r="P222" i="2" s="1"/>
  <c r="K223" i="2"/>
  <c r="U223" i="6" s="1"/>
  <c r="K224" i="2"/>
  <c r="P224" i="2" s="1"/>
  <c r="K225" i="2"/>
  <c r="U225" i="6" s="1"/>
  <c r="K226" i="2"/>
  <c r="U226" i="6" s="1"/>
  <c r="K227" i="2"/>
  <c r="U227" i="6" s="1"/>
  <c r="K228" i="2"/>
  <c r="U228" i="6" s="1"/>
  <c r="K229" i="2"/>
  <c r="U229" i="6" s="1"/>
  <c r="K230" i="2"/>
  <c r="P230" i="2" s="1"/>
  <c r="Z230" i="6" s="1"/>
  <c r="K231" i="2"/>
  <c r="K232" i="2"/>
  <c r="P232" i="2" s="1"/>
  <c r="Z232" i="6" s="1"/>
  <c r="K233" i="2"/>
  <c r="U233" i="6" s="1"/>
  <c r="K234" i="2"/>
  <c r="P234" i="2" s="1"/>
  <c r="K235" i="2"/>
  <c r="P235" i="2" s="1"/>
  <c r="K236" i="2"/>
  <c r="P236" i="2" s="1"/>
  <c r="Z236" i="6" s="1"/>
  <c r="K237" i="2"/>
  <c r="U237" i="6" s="1"/>
  <c r="K238" i="2"/>
  <c r="P238" i="2" s="1"/>
  <c r="K239" i="2"/>
  <c r="U239" i="6" s="1"/>
  <c r="K240" i="2"/>
  <c r="U240" i="6" s="1"/>
  <c r="K241" i="2"/>
  <c r="U241" i="6" s="1"/>
  <c r="K242" i="2"/>
  <c r="U242" i="6" s="1"/>
  <c r="K243" i="2"/>
  <c r="U243" i="6" s="1"/>
  <c r="K244" i="2"/>
  <c r="U244" i="6" s="1"/>
  <c r="K245" i="2"/>
  <c r="U245" i="6" s="1"/>
  <c r="K246" i="2"/>
  <c r="P246" i="2" s="1"/>
  <c r="Z246" i="6" s="1"/>
  <c r="K247" i="2"/>
  <c r="K248" i="2"/>
  <c r="P248" i="2" s="1"/>
  <c r="Z248" i="6" s="1"/>
  <c r="K249" i="2"/>
  <c r="U249" i="6" s="1"/>
  <c r="K250" i="2"/>
  <c r="P250" i="2" s="1"/>
  <c r="K251" i="2"/>
  <c r="K252" i="2"/>
  <c r="P252" i="2" s="1"/>
  <c r="Z252" i="6" s="1"/>
  <c r="K253" i="2"/>
  <c r="U253" i="6" s="1"/>
  <c r="K254" i="2"/>
  <c r="P254" i="2" s="1"/>
  <c r="K255" i="2"/>
  <c r="U255" i="6" s="1"/>
  <c r="K256" i="2"/>
  <c r="U256" i="6" s="1"/>
  <c r="K257" i="2"/>
  <c r="U257" i="6" s="1"/>
  <c r="K258" i="2"/>
  <c r="U258" i="6" s="1"/>
  <c r="K259" i="2"/>
  <c r="P259" i="2" s="1"/>
  <c r="K260" i="2"/>
  <c r="U260" i="6" s="1"/>
  <c r="K261" i="2"/>
  <c r="U261" i="6" s="1"/>
  <c r="K262" i="2"/>
  <c r="U262" i="6" s="1"/>
  <c r="K263" i="2"/>
  <c r="U263" i="6" s="1"/>
  <c r="K264" i="2"/>
  <c r="U264" i="6" s="1"/>
  <c r="K265" i="2"/>
  <c r="U265" i="6" s="1"/>
  <c r="K266" i="2"/>
  <c r="P266" i="2" s="1"/>
  <c r="K267" i="2"/>
  <c r="P267" i="2" s="1"/>
  <c r="K268" i="2"/>
  <c r="P268" i="2" s="1"/>
  <c r="Z268" i="6" s="1"/>
  <c r="K269" i="2"/>
  <c r="U269" i="6" s="1"/>
  <c r="K270" i="2"/>
  <c r="P270" i="2" s="1"/>
  <c r="K271" i="2"/>
  <c r="U271" i="6" s="1"/>
  <c r="K272" i="2"/>
  <c r="U272" i="6" s="1"/>
  <c r="K273" i="2"/>
  <c r="U273" i="6" s="1"/>
  <c r="K274" i="2"/>
  <c r="U274" i="6" s="1"/>
  <c r="K275" i="2"/>
  <c r="P275" i="2" s="1"/>
  <c r="K276" i="2"/>
  <c r="U276" i="6" s="1"/>
  <c r="K277" i="2"/>
  <c r="P277" i="2" s="1"/>
  <c r="K278" i="2"/>
  <c r="U278" i="6" s="1"/>
  <c r="K279" i="2"/>
  <c r="U279" i="6" s="1"/>
  <c r="K280" i="2"/>
  <c r="U280" i="6" s="1"/>
  <c r="K281" i="2"/>
  <c r="P281" i="2" s="1"/>
  <c r="Z281" i="6" s="1"/>
  <c r="K282" i="2"/>
  <c r="P282" i="2" s="1"/>
  <c r="K283" i="2"/>
  <c r="P283" i="2" s="1"/>
  <c r="K284" i="2"/>
  <c r="P284" i="2" s="1"/>
  <c r="Z284" i="6" s="1"/>
  <c r="K285" i="2"/>
  <c r="U285" i="6" s="1"/>
  <c r="K286" i="2"/>
  <c r="P286" i="2" s="1"/>
  <c r="K287" i="2"/>
  <c r="U287" i="6" s="1"/>
  <c r="K288" i="2"/>
  <c r="U288" i="6" s="1"/>
  <c r="K289" i="2"/>
  <c r="U289" i="6" s="1"/>
  <c r="K290" i="2"/>
  <c r="P290" i="2" s="1"/>
  <c r="K291" i="2"/>
  <c r="P291" i="2" s="1"/>
  <c r="K292" i="2"/>
  <c r="U292" i="6" s="1"/>
  <c r="K293" i="2"/>
  <c r="P293" i="2" s="1"/>
  <c r="K294" i="2"/>
  <c r="U294" i="6" s="1"/>
  <c r="K295" i="2"/>
  <c r="U295" i="6" s="1"/>
  <c r="K296" i="2"/>
  <c r="U296" i="6" s="1"/>
  <c r="K297" i="2"/>
  <c r="P297" i="2" s="1"/>
  <c r="Z297" i="6" s="1"/>
  <c r="K298" i="2"/>
  <c r="P298" i="2" s="1"/>
  <c r="K299" i="2"/>
  <c r="P299" i="2" s="1"/>
  <c r="K300" i="2"/>
  <c r="P300" i="2" s="1"/>
  <c r="Z300" i="6" s="1"/>
  <c r="K301" i="2"/>
  <c r="U301" i="6" s="1"/>
  <c r="K302" i="2"/>
  <c r="P302" i="2" s="1"/>
  <c r="K303" i="2"/>
  <c r="U303" i="6" s="1"/>
  <c r="K304" i="2"/>
  <c r="U304" i="6" s="1"/>
  <c r="K305" i="2"/>
  <c r="U305" i="6" s="1"/>
  <c r="K306" i="2"/>
  <c r="P306" i="2" s="1"/>
  <c r="K307" i="2"/>
  <c r="P307" i="2" s="1"/>
  <c r="K308" i="2"/>
  <c r="U308" i="6" s="1"/>
  <c r="K309" i="2"/>
  <c r="U309" i="6" s="1"/>
  <c r="K310" i="2"/>
  <c r="U310" i="6" s="1"/>
  <c r="K311" i="2"/>
  <c r="U311" i="6" s="1"/>
  <c r="K312" i="2"/>
  <c r="U312" i="6" s="1"/>
  <c r="K313" i="2"/>
  <c r="P313" i="2" s="1"/>
  <c r="Z313" i="6" s="1"/>
  <c r="K314" i="2"/>
  <c r="P314" i="2" s="1"/>
  <c r="K315" i="2"/>
  <c r="P315" i="2" s="1"/>
  <c r="K316" i="2"/>
  <c r="P316" i="2" s="1"/>
  <c r="Z316" i="6" s="1"/>
  <c r="K317" i="2"/>
  <c r="U317" i="6" s="1"/>
  <c r="K318" i="2"/>
  <c r="P318" i="2" s="1"/>
  <c r="K319" i="2"/>
  <c r="U319" i="6" s="1"/>
  <c r="K320" i="2"/>
  <c r="U320" i="6" s="1"/>
  <c r="K321" i="2"/>
  <c r="U321" i="6" s="1"/>
  <c r="K322" i="2"/>
  <c r="K323" i="2"/>
  <c r="U323" i="6" s="1"/>
  <c r="K324" i="2"/>
  <c r="P324" i="2" s="1"/>
  <c r="K325" i="2"/>
  <c r="K326" i="2"/>
  <c r="U326" i="6" s="1"/>
  <c r="K327" i="2"/>
  <c r="P327" i="2" s="1"/>
  <c r="Z327" i="6" s="1"/>
  <c r="K328" i="2"/>
  <c r="U328" i="6" s="1"/>
  <c r="K329" i="2"/>
  <c r="P329" i="2" s="1"/>
  <c r="Z329" i="6" s="1"/>
  <c r="K330" i="2"/>
  <c r="U330" i="6" s="1"/>
  <c r="K331" i="2"/>
  <c r="U331" i="6" s="1"/>
  <c r="K332" i="2"/>
  <c r="P332" i="2" s="1"/>
  <c r="Z332" i="6" s="1"/>
  <c r="K333" i="2"/>
  <c r="U333" i="6" s="1"/>
  <c r="K334" i="2"/>
  <c r="P334" i="2" s="1"/>
  <c r="K335" i="2"/>
  <c r="K336" i="2"/>
  <c r="U336" i="6" s="1"/>
  <c r="K337" i="2"/>
  <c r="U337" i="6" s="1"/>
  <c r="K338" i="2"/>
  <c r="U338" i="6" s="1"/>
  <c r="K339" i="2"/>
  <c r="U339" i="6" s="1"/>
  <c r="K340" i="2"/>
  <c r="U340" i="6" s="1"/>
  <c r="K341" i="2"/>
  <c r="U341" i="6" s="1"/>
  <c r="K342" i="2"/>
  <c r="U342" i="6" s="1"/>
  <c r="K343" i="2"/>
  <c r="P343" i="2" s="1"/>
  <c r="Z343" i="6" s="1"/>
  <c r="K344" i="2"/>
  <c r="P344" i="2" s="1"/>
  <c r="Z344" i="6" s="1"/>
  <c r="K345" i="2"/>
  <c r="U345" i="6" s="1"/>
  <c r="K346" i="2"/>
  <c r="P346" i="2" s="1"/>
  <c r="K347" i="2"/>
  <c r="U347" i="6" s="1"/>
  <c r="K348" i="2"/>
  <c r="P348" i="2" s="1"/>
  <c r="Z348" i="6" s="1"/>
  <c r="K349" i="2"/>
  <c r="U349" i="6" s="1"/>
  <c r="K350" i="2"/>
  <c r="U350" i="6" s="1"/>
  <c r="K351" i="2"/>
  <c r="K352" i="2"/>
  <c r="U352" i="6" s="1"/>
  <c r="K353" i="2"/>
  <c r="U353" i="6" s="1"/>
  <c r="K354" i="2"/>
  <c r="U354" i="6" s="1"/>
  <c r="K355" i="2"/>
  <c r="U355" i="6" s="1"/>
  <c r="K356" i="2"/>
  <c r="K357" i="2"/>
  <c r="K358" i="2"/>
  <c r="P358" i="2" s="1"/>
  <c r="Z358" i="6" s="1"/>
  <c r="K359" i="2"/>
  <c r="P359" i="2" s="1"/>
  <c r="Z359" i="6" s="1"/>
  <c r="K360" i="2"/>
  <c r="P360" i="2" s="1"/>
  <c r="Z360" i="6" s="1"/>
  <c r="K361" i="2"/>
  <c r="U361" i="6" s="1"/>
  <c r="K362" i="2"/>
  <c r="P362" i="2" s="1"/>
  <c r="K363" i="2"/>
  <c r="P363" i="2" s="1"/>
  <c r="Z363" i="6" s="1"/>
  <c r="K364" i="2"/>
  <c r="U364" i="6" s="1"/>
  <c r="K365" i="2"/>
  <c r="U365" i="6" s="1"/>
  <c r="K366" i="2"/>
  <c r="P366" i="2" s="1"/>
  <c r="K367" i="2"/>
  <c r="U367" i="6" s="1"/>
  <c r="K368" i="2"/>
  <c r="U368" i="6" s="1"/>
  <c r="K369" i="2"/>
  <c r="U369" i="6" s="1"/>
  <c r="K370" i="2"/>
  <c r="U370" i="6" s="1"/>
  <c r="K371" i="2"/>
  <c r="U371" i="6" s="1"/>
  <c r="K372" i="2"/>
  <c r="P372" i="2" s="1"/>
  <c r="K373" i="2"/>
  <c r="P373" i="2" s="1"/>
  <c r="Z373" i="6" s="1"/>
  <c r="K374" i="2"/>
  <c r="P374" i="2" s="1"/>
  <c r="Z374" i="6" s="1"/>
  <c r="K375" i="2"/>
  <c r="P375" i="2" s="1"/>
  <c r="Z375" i="6" s="1"/>
  <c r="K376" i="2"/>
  <c r="P376" i="2" s="1"/>
  <c r="Z376" i="6" s="1"/>
  <c r="K377" i="2"/>
  <c r="U377" i="6" s="1"/>
  <c r="K378" i="2"/>
  <c r="P378" i="2" s="1"/>
  <c r="K379" i="2"/>
  <c r="U379" i="6" s="1"/>
  <c r="K380" i="2"/>
  <c r="U380" i="6" s="1"/>
  <c r="K381" i="2"/>
  <c r="U381" i="6" s="1"/>
  <c r="K382" i="2"/>
  <c r="P382" i="2" s="1"/>
  <c r="K383" i="2"/>
  <c r="U383" i="6" s="1"/>
  <c r="K384" i="2"/>
  <c r="U384" i="6" s="1"/>
  <c r="K385" i="2"/>
  <c r="U385" i="6" s="1"/>
  <c r="K386" i="2"/>
  <c r="U386" i="6" s="1"/>
  <c r="K387" i="2"/>
  <c r="U387" i="6" s="1"/>
  <c r="K388" i="2"/>
  <c r="P388" i="2" s="1"/>
  <c r="K389" i="2"/>
  <c r="P389" i="2" s="1"/>
  <c r="Z389" i="6" s="1"/>
  <c r="K390" i="2"/>
  <c r="P390" i="2" s="1"/>
  <c r="Z390" i="6" s="1"/>
  <c r="K391" i="2"/>
  <c r="P391" i="2" s="1"/>
  <c r="Z391" i="6" s="1"/>
  <c r="K392" i="2"/>
  <c r="P392" i="2" s="1"/>
  <c r="Z392" i="6" s="1"/>
  <c r="K393" i="2"/>
  <c r="P393" i="2" s="1"/>
  <c r="Z393" i="6" s="1"/>
  <c r="K394" i="2"/>
  <c r="P394" i="2" s="1"/>
  <c r="K395" i="2"/>
  <c r="P395" i="2" s="1"/>
  <c r="K396" i="2"/>
  <c r="U396" i="6" s="1"/>
  <c r="K397" i="2"/>
  <c r="U397" i="6" s="1"/>
  <c r="K398" i="2"/>
  <c r="P398" i="2" s="1"/>
  <c r="K399" i="2"/>
  <c r="U399" i="6" s="1"/>
  <c r="K400" i="2"/>
  <c r="U400" i="6" s="1"/>
  <c r="K401" i="2"/>
  <c r="U401" i="6" s="1"/>
  <c r="K402" i="2"/>
  <c r="U402" i="6" s="1"/>
  <c r="K403" i="2"/>
  <c r="U403" i="6" s="1"/>
  <c r="K404" i="2"/>
  <c r="P404" i="2" s="1"/>
  <c r="K405" i="2"/>
  <c r="P405" i="2" s="1"/>
  <c r="Z405" i="6" s="1"/>
  <c r="K406" i="2"/>
  <c r="P406" i="2" s="1"/>
  <c r="Z406" i="6" s="1"/>
  <c r="K407" i="2"/>
  <c r="P407" i="2" s="1"/>
  <c r="Z407" i="6" s="1"/>
  <c r="K408" i="2"/>
  <c r="P408" i="2" s="1"/>
  <c r="Z408" i="6" s="1"/>
  <c r="K409" i="2"/>
  <c r="P409" i="2" s="1"/>
  <c r="Z409" i="6" s="1"/>
  <c r="K410" i="2"/>
  <c r="U410" i="6" s="1"/>
  <c r="K411" i="2"/>
  <c r="P411" i="2" s="1"/>
  <c r="K412" i="2"/>
  <c r="U412" i="6" s="1"/>
  <c r="K413" i="2"/>
  <c r="U413" i="6" s="1"/>
  <c r="K414" i="2"/>
  <c r="P414" i="2" s="1"/>
  <c r="K415" i="2"/>
  <c r="K416" i="2"/>
  <c r="U416" i="6" s="1"/>
  <c r="K417" i="2"/>
  <c r="U417" i="6" s="1"/>
  <c r="K418" i="2"/>
  <c r="U418" i="6" s="1"/>
  <c r="K419" i="2"/>
  <c r="U419" i="6" s="1"/>
  <c r="K420" i="2"/>
  <c r="U420" i="6" s="1"/>
  <c r="K421" i="2"/>
  <c r="P421" i="2" s="1"/>
  <c r="Z421" i="6" s="1"/>
  <c r="K422" i="2"/>
  <c r="P422" i="2" s="1"/>
  <c r="Z422" i="6" s="1"/>
  <c r="K423" i="2"/>
  <c r="P423" i="2" s="1"/>
  <c r="Z423" i="6" s="1"/>
  <c r="K424" i="2"/>
  <c r="P424" i="2" s="1"/>
  <c r="Z424" i="6" s="1"/>
  <c r="K425" i="2"/>
  <c r="P425" i="2" s="1"/>
  <c r="Z425" i="6" s="1"/>
  <c r="K426" i="2"/>
  <c r="P426" i="2" s="1"/>
  <c r="K427" i="2"/>
  <c r="P427" i="2" s="1"/>
  <c r="K428" i="2"/>
  <c r="U428" i="6" s="1"/>
  <c r="K429" i="2"/>
  <c r="U429" i="6" s="1"/>
  <c r="K430" i="2"/>
  <c r="P430" i="2" s="1"/>
  <c r="K431" i="2"/>
  <c r="U431" i="6" s="1"/>
  <c r="K432" i="2"/>
  <c r="U432" i="6" s="1"/>
  <c r="K433" i="2"/>
  <c r="U433" i="6" s="1"/>
  <c r="K434" i="2"/>
  <c r="U434" i="6" s="1"/>
  <c r="K435" i="2"/>
  <c r="U435" i="6" s="1"/>
  <c r="K436" i="2"/>
  <c r="U436" i="6" s="1"/>
  <c r="K437" i="2"/>
  <c r="P437" i="2" s="1"/>
  <c r="Z437" i="6" s="1"/>
  <c r="K438" i="2"/>
  <c r="P438" i="2" s="1"/>
  <c r="Z438" i="6" s="1"/>
  <c r="K439" i="2"/>
  <c r="P439" i="2" s="1"/>
  <c r="Z439" i="6" s="1"/>
  <c r="K440" i="2"/>
  <c r="P440" i="2" s="1"/>
  <c r="Z440" i="6" s="1"/>
  <c r="K441" i="2"/>
  <c r="P441" i="2" s="1"/>
  <c r="Z441" i="6" s="1"/>
  <c r="K442" i="2"/>
  <c r="P442" i="2" s="1"/>
  <c r="K443" i="2"/>
  <c r="P443" i="2" s="1"/>
  <c r="K444" i="2"/>
  <c r="P444" i="2" s="1"/>
  <c r="Z444" i="6" s="1"/>
  <c r="K445" i="2"/>
  <c r="U445" i="6" s="1"/>
  <c r="K446" i="2"/>
  <c r="P446" i="2" s="1"/>
  <c r="K447" i="2"/>
  <c r="U447" i="6" s="1"/>
  <c r="K448" i="2"/>
  <c r="U448" i="6" s="1"/>
  <c r="K449" i="2"/>
  <c r="U449" i="6" s="1"/>
  <c r="K450" i="2"/>
  <c r="U450" i="6" s="1"/>
  <c r="K451" i="2"/>
  <c r="U451" i="6" s="1"/>
  <c r="K452" i="2"/>
  <c r="U452" i="6" s="1"/>
  <c r="K453" i="2"/>
  <c r="P453" i="2" s="1"/>
  <c r="Z453" i="6" s="1"/>
  <c r="K454" i="2"/>
  <c r="P454" i="2" s="1"/>
  <c r="Z454" i="6" s="1"/>
  <c r="K455" i="2"/>
  <c r="P455" i="2" s="1"/>
  <c r="Z455" i="6" s="1"/>
  <c r="K456" i="2"/>
  <c r="P456" i="2" s="1"/>
  <c r="Z456" i="6" s="1"/>
  <c r="K457" i="2"/>
  <c r="P457" i="2" s="1"/>
  <c r="Z457" i="6" s="1"/>
  <c r="K458" i="2"/>
  <c r="P458" i="2" s="1"/>
  <c r="K459" i="2"/>
  <c r="P459" i="2" s="1"/>
  <c r="K460" i="2"/>
  <c r="U460" i="6" s="1"/>
  <c r="K461" i="2"/>
  <c r="U461" i="6" s="1"/>
  <c r="K462" i="2"/>
  <c r="P462" i="2" s="1"/>
  <c r="K463" i="2"/>
  <c r="U463" i="6" s="1"/>
  <c r="K464" i="2"/>
  <c r="U464" i="6" s="1"/>
  <c r="K465" i="2"/>
  <c r="U465" i="6" s="1"/>
  <c r="K466" i="2"/>
  <c r="U466" i="6" s="1"/>
  <c r="K467" i="2"/>
  <c r="U467" i="6" s="1"/>
  <c r="K468" i="2"/>
  <c r="U468" i="6" s="1"/>
  <c r="K469" i="2"/>
  <c r="K470" i="2"/>
  <c r="P470" i="2" s="1"/>
  <c r="Z470" i="6" s="1"/>
  <c r="K471" i="2"/>
  <c r="P471" i="2" s="1"/>
  <c r="Z471" i="6" s="1"/>
  <c r="K472" i="2"/>
  <c r="P472" i="2" s="1"/>
  <c r="Z472" i="6" s="1"/>
  <c r="K473" i="2"/>
  <c r="P473" i="2" s="1"/>
  <c r="Z473" i="6" s="1"/>
  <c r="K474" i="2"/>
  <c r="P474" i="2" s="1"/>
  <c r="K475" i="2"/>
  <c r="P475" i="2" s="1"/>
  <c r="K476" i="2"/>
  <c r="P476" i="2" s="1"/>
  <c r="Z476" i="6" s="1"/>
  <c r="K477" i="2"/>
  <c r="U477" i="6" s="1"/>
  <c r="K478" i="2"/>
  <c r="P478" i="2" s="1"/>
  <c r="K479" i="2"/>
  <c r="U479" i="6" s="1"/>
  <c r="K480" i="2"/>
  <c r="P480" i="2" s="1"/>
  <c r="K481" i="2"/>
  <c r="U481" i="6" s="1"/>
  <c r="K482" i="2"/>
  <c r="U482" i="6" s="1"/>
  <c r="K483" i="2"/>
  <c r="U483" i="6" s="1"/>
  <c r="K484" i="2"/>
  <c r="K485" i="2"/>
  <c r="U485" i="6" s="1"/>
  <c r="K486" i="2"/>
  <c r="U486" i="6" s="1"/>
  <c r="K487" i="2"/>
  <c r="P487" i="2" s="1"/>
  <c r="Z487" i="6" s="1"/>
  <c r="K488" i="2"/>
  <c r="U488" i="6" s="1"/>
  <c r="K489" i="2"/>
  <c r="P489" i="2" s="1"/>
  <c r="Z489" i="6" s="1"/>
  <c r="K490" i="2"/>
  <c r="P490" i="2" s="1"/>
  <c r="K491" i="2"/>
  <c r="P491" i="2" s="1"/>
  <c r="K492" i="2"/>
  <c r="P492" i="2" s="1"/>
  <c r="Z492" i="6" s="1"/>
  <c r="K493" i="2"/>
  <c r="U493" i="6" s="1"/>
  <c r="K494" i="2"/>
  <c r="P494" i="2" s="1"/>
  <c r="K495" i="2"/>
  <c r="K496" i="2"/>
  <c r="P496" i="2" s="1"/>
  <c r="K497" i="2"/>
  <c r="U497" i="6" s="1"/>
  <c r="K498" i="2"/>
  <c r="P498" i="2" s="1"/>
  <c r="K499" i="2"/>
  <c r="U499" i="6" s="1"/>
  <c r="K500" i="2"/>
  <c r="U500" i="6" s="1"/>
  <c r="K501" i="2"/>
  <c r="U501" i="6" s="1"/>
  <c r="K502" i="2"/>
  <c r="U502" i="6" s="1"/>
  <c r="K503" i="2"/>
  <c r="U503" i="6" s="1"/>
  <c r="K504" i="2"/>
  <c r="P504" i="2" s="1"/>
  <c r="Z504" i="6" s="1"/>
  <c r="K505" i="2"/>
  <c r="P505" i="2" s="1"/>
  <c r="Z505" i="6" s="1"/>
  <c r="K506" i="2"/>
  <c r="P506" i="2" s="1"/>
  <c r="K507" i="2"/>
  <c r="P507" i="2" s="1"/>
  <c r="K508" i="2"/>
  <c r="P508" i="2" s="1"/>
  <c r="Z508" i="6" s="1"/>
  <c r="K509" i="2"/>
  <c r="U509" i="6" s="1"/>
  <c r="K510" i="2"/>
  <c r="P510" i="2" s="1"/>
  <c r="K511" i="2"/>
  <c r="K512" i="2"/>
  <c r="P512" i="2" s="1"/>
  <c r="K513" i="2"/>
  <c r="U513" i="6" s="1"/>
  <c r="K514" i="2"/>
  <c r="U514" i="6" s="1"/>
  <c r="K515" i="2"/>
  <c r="U515" i="6" s="1"/>
  <c r="K516" i="2"/>
  <c r="U516" i="6" s="1"/>
  <c r="K517" i="2"/>
  <c r="U517" i="6" s="1"/>
  <c r="K518" i="2"/>
  <c r="U518" i="6" s="1"/>
  <c r="K519" i="2"/>
  <c r="U519" i="6" s="1"/>
  <c r="K520" i="2"/>
  <c r="U520" i="6" s="1"/>
  <c r="K521" i="2"/>
  <c r="P521" i="2" s="1"/>
  <c r="Z521" i="6" s="1"/>
  <c r="K522" i="2"/>
  <c r="P522" i="2" s="1"/>
  <c r="K523" i="2"/>
  <c r="P523" i="2" s="1"/>
  <c r="K524" i="2"/>
  <c r="P524" i="2" s="1"/>
  <c r="Z524" i="6" s="1"/>
  <c r="K525" i="2"/>
  <c r="U525" i="6" s="1"/>
  <c r="K526" i="2"/>
  <c r="P526" i="2" s="1"/>
  <c r="K527" i="2"/>
  <c r="U527" i="6" s="1"/>
  <c r="K528" i="2"/>
  <c r="U528" i="6" s="1"/>
  <c r="K529" i="2"/>
  <c r="U529" i="6" s="1"/>
  <c r="K530" i="2"/>
  <c r="U530" i="6" s="1"/>
  <c r="K531" i="2"/>
  <c r="P531" i="2" s="1"/>
  <c r="K532" i="2"/>
  <c r="U532" i="6" s="1"/>
  <c r="K533" i="2"/>
  <c r="K534" i="2"/>
  <c r="U534" i="6" s="1"/>
  <c r="K535" i="2"/>
  <c r="U535" i="6" s="1"/>
  <c r="K536" i="2"/>
  <c r="U536" i="6" s="1"/>
  <c r="K537" i="2"/>
  <c r="P537" i="2" s="1"/>
  <c r="Z537" i="6" s="1"/>
  <c r="D519" i="6" l="1"/>
  <c r="N519" i="6"/>
  <c r="M519" i="6"/>
  <c r="K519" i="6"/>
  <c r="L519" i="6"/>
  <c r="O519" i="6"/>
  <c r="I519" i="6"/>
  <c r="E519" i="6"/>
  <c r="G519" i="6"/>
  <c r="D487" i="6"/>
  <c r="O487" i="6"/>
  <c r="N487" i="6"/>
  <c r="M487" i="6"/>
  <c r="K487" i="6"/>
  <c r="J487" i="6"/>
  <c r="I487" i="6"/>
  <c r="L487" i="6"/>
  <c r="E487" i="6"/>
  <c r="H487" i="6"/>
  <c r="G487" i="6"/>
  <c r="D471" i="6"/>
  <c r="O471" i="6"/>
  <c r="N471" i="6"/>
  <c r="L471" i="6"/>
  <c r="M471" i="6"/>
  <c r="K471" i="6"/>
  <c r="J471" i="6"/>
  <c r="H471" i="6"/>
  <c r="G471" i="6"/>
  <c r="E471" i="6"/>
  <c r="I471" i="6"/>
  <c r="D439" i="6"/>
  <c r="L439" i="6"/>
  <c r="O439" i="6"/>
  <c r="M439" i="6"/>
  <c r="I439" i="6"/>
  <c r="N439" i="6"/>
  <c r="K439" i="6"/>
  <c r="J439" i="6"/>
  <c r="E439" i="6"/>
  <c r="G439" i="6"/>
  <c r="D407" i="6"/>
  <c r="O407" i="6"/>
  <c r="N407" i="6"/>
  <c r="M407" i="6"/>
  <c r="L407" i="6"/>
  <c r="J407" i="6"/>
  <c r="I407" i="6"/>
  <c r="K407" i="6"/>
  <c r="H407" i="6"/>
  <c r="G407" i="6"/>
  <c r="E407" i="6"/>
  <c r="D391" i="6"/>
  <c r="O391" i="6"/>
  <c r="N391" i="6"/>
  <c r="L391" i="6"/>
  <c r="J391" i="6"/>
  <c r="I391" i="6"/>
  <c r="H391" i="6"/>
  <c r="K391" i="6"/>
  <c r="M391" i="6"/>
  <c r="E391" i="6"/>
  <c r="G391" i="6"/>
  <c r="D375" i="6"/>
  <c r="N375" i="6"/>
  <c r="M375" i="6"/>
  <c r="J375" i="6"/>
  <c r="O375" i="6"/>
  <c r="K375" i="6"/>
  <c r="I375" i="6"/>
  <c r="H375" i="6"/>
  <c r="L375" i="6"/>
  <c r="E375" i="6"/>
  <c r="D359" i="6"/>
  <c r="O359" i="6"/>
  <c r="M359" i="6"/>
  <c r="L359" i="6"/>
  <c r="J359" i="6"/>
  <c r="I359" i="6"/>
  <c r="K359" i="6"/>
  <c r="H359" i="6"/>
  <c r="N359" i="6"/>
  <c r="E359" i="6"/>
  <c r="D327" i="6"/>
  <c r="N327" i="6"/>
  <c r="O327" i="6"/>
  <c r="L327" i="6"/>
  <c r="J327" i="6"/>
  <c r="M327" i="6"/>
  <c r="I327" i="6"/>
  <c r="H327" i="6"/>
  <c r="E327" i="6"/>
  <c r="K327" i="6"/>
  <c r="G327" i="6"/>
  <c r="D311" i="6"/>
  <c r="K311" i="6"/>
  <c r="N311" i="6"/>
  <c r="J311" i="6"/>
  <c r="L311" i="6"/>
  <c r="I311" i="6"/>
  <c r="H311" i="6"/>
  <c r="O311" i="6"/>
  <c r="M311" i="6"/>
  <c r="G311" i="6"/>
  <c r="E311" i="6"/>
  <c r="D279" i="6"/>
  <c r="O279" i="6"/>
  <c r="N279" i="6"/>
  <c r="K279" i="6"/>
  <c r="J279" i="6"/>
  <c r="I279" i="6"/>
  <c r="H279" i="6"/>
  <c r="M279" i="6"/>
  <c r="E279" i="6"/>
  <c r="D247" i="6"/>
  <c r="N247" i="6"/>
  <c r="O247" i="6"/>
  <c r="M247" i="6"/>
  <c r="L247" i="6"/>
  <c r="K247" i="6"/>
  <c r="J247" i="6"/>
  <c r="I247" i="6"/>
  <c r="H247" i="6"/>
  <c r="G247" i="6"/>
  <c r="E247" i="6"/>
  <c r="B215" i="6"/>
  <c r="O215" i="6"/>
  <c r="M215" i="6"/>
  <c r="L215" i="6"/>
  <c r="J215" i="6"/>
  <c r="K215" i="6"/>
  <c r="I215" i="6"/>
  <c r="H215" i="6"/>
  <c r="G215" i="6"/>
  <c r="N215" i="6"/>
  <c r="E215" i="6"/>
  <c r="C199" i="6"/>
  <c r="N199" i="6"/>
  <c r="M199" i="6"/>
  <c r="O199" i="6"/>
  <c r="L199" i="6"/>
  <c r="J199" i="6"/>
  <c r="K199" i="6"/>
  <c r="I199" i="6"/>
  <c r="H199" i="6"/>
  <c r="G199" i="6"/>
  <c r="E199" i="6"/>
  <c r="D167" i="6"/>
  <c r="N167" i="6"/>
  <c r="M167" i="6"/>
  <c r="O167" i="6"/>
  <c r="J167" i="6"/>
  <c r="L167" i="6"/>
  <c r="I167" i="6"/>
  <c r="K167" i="6"/>
  <c r="H167" i="6"/>
  <c r="G167" i="6"/>
  <c r="E167" i="6"/>
  <c r="D135" i="6"/>
  <c r="O135" i="6"/>
  <c r="M135" i="6"/>
  <c r="L135" i="6"/>
  <c r="K135" i="6"/>
  <c r="J135" i="6"/>
  <c r="N135" i="6"/>
  <c r="I135" i="6"/>
  <c r="H135" i="6"/>
  <c r="E135" i="6"/>
  <c r="C119" i="6"/>
  <c r="M119" i="6"/>
  <c r="N119" i="6"/>
  <c r="J119" i="6"/>
  <c r="L119" i="6"/>
  <c r="K119" i="6"/>
  <c r="I119" i="6"/>
  <c r="O119" i="6"/>
  <c r="H119" i="6"/>
  <c r="G119" i="6"/>
  <c r="E119" i="6"/>
  <c r="D87" i="6"/>
  <c r="N87" i="6"/>
  <c r="O87" i="6"/>
  <c r="L87" i="6"/>
  <c r="M87" i="6"/>
  <c r="K87" i="6"/>
  <c r="J87" i="6"/>
  <c r="I87" i="6"/>
  <c r="H87" i="6"/>
  <c r="E87" i="6"/>
  <c r="C71" i="6"/>
  <c r="M71" i="6"/>
  <c r="O71" i="6"/>
  <c r="N71" i="6"/>
  <c r="J71" i="6"/>
  <c r="L71" i="6"/>
  <c r="K71" i="6"/>
  <c r="I71" i="6"/>
  <c r="H71" i="6"/>
  <c r="G71" i="6"/>
  <c r="E71" i="6"/>
  <c r="D39" i="6"/>
  <c r="N39" i="6"/>
  <c r="M39" i="6"/>
  <c r="J39" i="6"/>
  <c r="I39" i="6"/>
  <c r="K39" i="6"/>
  <c r="O39" i="6"/>
  <c r="H39" i="6"/>
  <c r="F39" i="6"/>
  <c r="G39" i="6"/>
  <c r="L39" i="6"/>
  <c r="E39" i="6"/>
  <c r="D7" i="6"/>
  <c r="M7" i="6"/>
  <c r="N7" i="6"/>
  <c r="L7" i="6"/>
  <c r="K7" i="6"/>
  <c r="J7" i="6"/>
  <c r="I7" i="6"/>
  <c r="H7" i="6"/>
  <c r="F7" i="6"/>
  <c r="O7" i="6"/>
  <c r="E7" i="6"/>
  <c r="E516" i="6"/>
  <c r="E147" i="6"/>
  <c r="E52" i="6"/>
  <c r="F521" i="6"/>
  <c r="G260" i="6"/>
  <c r="K388" i="6"/>
  <c r="D535" i="6"/>
  <c r="O535" i="6"/>
  <c r="N535" i="6"/>
  <c r="M535" i="6"/>
  <c r="L535" i="6"/>
  <c r="K535" i="6"/>
  <c r="J535" i="6"/>
  <c r="H535" i="6"/>
  <c r="G535" i="6"/>
  <c r="E535" i="6"/>
  <c r="C503" i="6"/>
  <c r="O503" i="6"/>
  <c r="M503" i="6"/>
  <c r="L503" i="6"/>
  <c r="N503" i="6"/>
  <c r="J503" i="6"/>
  <c r="I503" i="6"/>
  <c r="H503" i="6"/>
  <c r="E503" i="6"/>
  <c r="K503" i="6"/>
  <c r="G503" i="6"/>
  <c r="D455" i="6"/>
  <c r="N455" i="6"/>
  <c r="O455" i="6"/>
  <c r="L455" i="6"/>
  <c r="M455" i="6"/>
  <c r="K455" i="6"/>
  <c r="J455" i="6"/>
  <c r="I455" i="6"/>
  <c r="G455" i="6"/>
  <c r="H455" i="6"/>
  <c r="E455" i="6"/>
  <c r="D423" i="6"/>
  <c r="L423" i="6"/>
  <c r="N423" i="6"/>
  <c r="J423" i="6"/>
  <c r="M423" i="6"/>
  <c r="I423" i="6"/>
  <c r="H423" i="6"/>
  <c r="O423" i="6"/>
  <c r="G423" i="6"/>
  <c r="K423" i="6"/>
  <c r="E423" i="6"/>
  <c r="C343" i="6"/>
  <c r="N343" i="6"/>
  <c r="O343" i="6"/>
  <c r="L343" i="6"/>
  <c r="M343" i="6"/>
  <c r="J343" i="6"/>
  <c r="K343" i="6"/>
  <c r="I343" i="6"/>
  <c r="H343" i="6"/>
  <c r="E343" i="6"/>
  <c r="G343" i="6"/>
  <c r="D295" i="6"/>
  <c r="N295" i="6"/>
  <c r="K295" i="6"/>
  <c r="M295" i="6"/>
  <c r="L295" i="6"/>
  <c r="J295" i="6"/>
  <c r="O295" i="6"/>
  <c r="I295" i="6"/>
  <c r="H295" i="6"/>
  <c r="G295" i="6"/>
  <c r="E295" i="6"/>
  <c r="D263" i="6"/>
  <c r="M263" i="6"/>
  <c r="L263" i="6"/>
  <c r="K263" i="6"/>
  <c r="N263" i="6"/>
  <c r="O263" i="6"/>
  <c r="J263" i="6"/>
  <c r="I263" i="6"/>
  <c r="H263" i="6"/>
  <c r="G263" i="6"/>
  <c r="E263" i="6"/>
  <c r="C231" i="6"/>
  <c r="O231" i="6"/>
  <c r="L231" i="6"/>
  <c r="K231" i="6"/>
  <c r="N231" i="6"/>
  <c r="J231" i="6"/>
  <c r="I231" i="6"/>
  <c r="M231" i="6"/>
  <c r="H231" i="6"/>
  <c r="E231" i="6"/>
  <c r="D183" i="6"/>
  <c r="M183" i="6"/>
  <c r="L183" i="6"/>
  <c r="O183" i="6"/>
  <c r="K183" i="6"/>
  <c r="J183" i="6"/>
  <c r="I183" i="6"/>
  <c r="H183" i="6"/>
  <c r="N183" i="6"/>
  <c r="E183" i="6"/>
  <c r="G183" i="6"/>
  <c r="B151" i="6"/>
  <c r="N151" i="6"/>
  <c r="O151" i="6"/>
  <c r="L151" i="6"/>
  <c r="J151" i="6"/>
  <c r="I151" i="6"/>
  <c r="H151" i="6"/>
  <c r="M151" i="6"/>
  <c r="K151" i="6"/>
  <c r="G151" i="6"/>
  <c r="E151" i="6"/>
  <c r="D103" i="6"/>
  <c r="O103" i="6"/>
  <c r="M103" i="6"/>
  <c r="N103" i="6"/>
  <c r="L103" i="6"/>
  <c r="J103" i="6"/>
  <c r="I103" i="6"/>
  <c r="H103" i="6"/>
  <c r="E103" i="6"/>
  <c r="G103" i="6"/>
  <c r="D55" i="6"/>
  <c r="N55" i="6"/>
  <c r="M55" i="6"/>
  <c r="O55" i="6"/>
  <c r="K55" i="6"/>
  <c r="L55" i="6"/>
  <c r="J55" i="6"/>
  <c r="I55" i="6"/>
  <c r="H55" i="6"/>
  <c r="F55" i="6"/>
  <c r="E55" i="6"/>
  <c r="G55" i="6"/>
  <c r="D23" i="6"/>
  <c r="N23" i="6"/>
  <c r="O23" i="6"/>
  <c r="M23" i="6"/>
  <c r="K23" i="6"/>
  <c r="J23" i="6"/>
  <c r="L23" i="6"/>
  <c r="I23" i="6"/>
  <c r="H23" i="6"/>
  <c r="F23" i="6"/>
  <c r="G23" i="6"/>
  <c r="E23" i="6"/>
  <c r="C534" i="6"/>
  <c r="O534" i="6"/>
  <c r="N534" i="6"/>
  <c r="M534" i="6"/>
  <c r="L534" i="6"/>
  <c r="K534" i="6"/>
  <c r="H534" i="6"/>
  <c r="J534" i="6"/>
  <c r="G534" i="6"/>
  <c r="E534" i="6"/>
  <c r="I534" i="6"/>
  <c r="D518" i="6"/>
  <c r="N518" i="6"/>
  <c r="M518" i="6"/>
  <c r="L518" i="6"/>
  <c r="K518" i="6"/>
  <c r="O518" i="6"/>
  <c r="J518" i="6"/>
  <c r="I518" i="6"/>
  <c r="H518" i="6"/>
  <c r="E518" i="6"/>
  <c r="G518" i="6"/>
  <c r="D502" i="6"/>
  <c r="O502" i="6"/>
  <c r="N502" i="6"/>
  <c r="M502" i="6"/>
  <c r="I502" i="6"/>
  <c r="L502" i="6"/>
  <c r="J502" i="6"/>
  <c r="H502" i="6"/>
  <c r="E502" i="6"/>
  <c r="K502" i="6"/>
  <c r="G502" i="6"/>
  <c r="D486" i="6"/>
  <c r="M486" i="6"/>
  <c r="O486" i="6"/>
  <c r="N486" i="6"/>
  <c r="L486" i="6"/>
  <c r="K486" i="6"/>
  <c r="I486" i="6"/>
  <c r="J486" i="6"/>
  <c r="E486" i="6"/>
  <c r="H486" i="6"/>
  <c r="C470" i="6"/>
  <c r="N470" i="6"/>
  <c r="O470" i="6"/>
  <c r="I470" i="6"/>
  <c r="M470" i="6"/>
  <c r="K470" i="6"/>
  <c r="J470" i="6"/>
  <c r="G470" i="6"/>
  <c r="L470" i="6"/>
  <c r="E470" i="6"/>
  <c r="C454" i="6"/>
  <c r="N454" i="6"/>
  <c r="L454" i="6"/>
  <c r="O454" i="6"/>
  <c r="M454" i="6"/>
  <c r="I454" i="6"/>
  <c r="K454" i="6"/>
  <c r="J454" i="6"/>
  <c r="G454" i="6"/>
  <c r="H454" i="6"/>
  <c r="E454" i="6"/>
  <c r="C438" i="6"/>
  <c r="N438" i="6"/>
  <c r="L438" i="6"/>
  <c r="O438" i="6"/>
  <c r="M438" i="6"/>
  <c r="I438" i="6"/>
  <c r="K438" i="6"/>
  <c r="J438" i="6"/>
  <c r="E438" i="6"/>
  <c r="G438" i="6"/>
  <c r="H438" i="6"/>
  <c r="D422" i="6"/>
  <c r="N422" i="6"/>
  <c r="O422" i="6"/>
  <c r="L422" i="6"/>
  <c r="I422" i="6"/>
  <c r="J422" i="6"/>
  <c r="K422" i="6"/>
  <c r="M422" i="6"/>
  <c r="H422" i="6"/>
  <c r="E422" i="6"/>
  <c r="C406" i="6"/>
  <c r="N406" i="6"/>
  <c r="M406" i="6"/>
  <c r="L406" i="6"/>
  <c r="I406" i="6"/>
  <c r="K406" i="6"/>
  <c r="O406" i="6"/>
  <c r="J406" i="6"/>
  <c r="E406" i="6"/>
  <c r="D390" i="6"/>
  <c r="O390" i="6"/>
  <c r="N390" i="6"/>
  <c r="L390" i="6"/>
  <c r="I390" i="6"/>
  <c r="J390" i="6"/>
  <c r="M390" i="6"/>
  <c r="K390" i="6"/>
  <c r="E390" i="6"/>
  <c r="H390" i="6"/>
  <c r="G390" i="6"/>
  <c r="D374" i="6"/>
  <c r="O374" i="6"/>
  <c r="M374" i="6"/>
  <c r="N374" i="6"/>
  <c r="L374" i="6"/>
  <c r="J374" i="6"/>
  <c r="K374" i="6"/>
  <c r="I374" i="6"/>
  <c r="H374" i="6"/>
  <c r="E374" i="6"/>
  <c r="G374" i="6"/>
  <c r="D358" i="6"/>
  <c r="O358" i="6"/>
  <c r="L358" i="6"/>
  <c r="M358" i="6"/>
  <c r="J358" i="6"/>
  <c r="I358" i="6"/>
  <c r="N358" i="6"/>
  <c r="H358" i="6"/>
  <c r="G358" i="6"/>
  <c r="E358" i="6"/>
  <c r="D342" i="6"/>
  <c r="N342" i="6"/>
  <c r="O342" i="6"/>
  <c r="J342" i="6"/>
  <c r="L342" i="6"/>
  <c r="I342" i="6"/>
  <c r="M342" i="6"/>
  <c r="K342" i="6"/>
  <c r="H342" i="6"/>
  <c r="E342" i="6"/>
  <c r="G342" i="6"/>
  <c r="D326" i="6"/>
  <c r="N326" i="6"/>
  <c r="O326" i="6"/>
  <c r="M326" i="6"/>
  <c r="L326" i="6"/>
  <c r="J326" i="6"/>
  <c r="I326" i="6"/>
  <c r="K326" i="6"/>
  <c r="H326" i="6"/>
  <c r="E326" i="6"/>
  <c r="D310" i="6"/>
  <c r="O310" i="6"/>
  <c r="N310" i="6"/>
  <c r="J310" i="6"/>
  <c r="M310" i="6"/>
  <c r="K310" i="6"/>
  <c r="I310" i="6"/>
  <c r="L310" i="6"/>
  <c r="G310" i="6"/>
  <c r="E310" i="6"/>
  <c r="D294" i="6"/>
  <c r="N294" i="6"/>
  <c r="M294" i="6"/>
  <c r="L294" i="6"/>
  <c r="K294" i="6"/>
  <c r="J294" i="6"/>
  <c r="I294" i="6"/>
  <c r="O294" i="6"/>
  <c r="H294" i="6"/>
  <c r="G294" i="6"/>
  <c r="E294" i="6"/>
  <c r="D278" i="6"/>
  <c r="O278" i="6"/>
  <c r="J278" i="6"/>
  <c r="K278" i="6"/>
  <c r="I278" i="6"/>
  <c r="N278" i="6"/>
  <c r="M278" i="6"/>
  <c r="H278" i="6"/>
  <c r="E278" i="6"/>
  <c r="L278" i="6"/>
  <c r="D262" i="6"/>
  <c r="M262" i="6"/>
  <c r="K262" i="6"/>
  <c r="O262" i="6"/>
  <c r="L262" i="6"/>
  <c r="J262" i="6"/>
  <c r="N262" i="6"/>
  <c r="I262" i="6"/>
  <c r="H262" i="6"/>
  <c r="G262" i="6"/>
  <c r="E262" i="6"/>
  <c r="D246" i="6"/>
  <c r="N246" i="6"/>
  <c r="O246" i="6"/>
  <c r="L246" i="6"/>
  <c r="K246" i="6"/>
  <c r="M246" i="6"/>
  <c r="J246" i="6"/>
  <c r="I246" i="6"/>
  <c r="H246" i="6"/>
  <c r="G246" i="6"/>
  <c r="E246" i="6"/>
  <c r="D230" i="6"/>
  <c r="N230" i="6"/>
  <c r="O230" i="6"/>
  <c r="L230" i="6"/>
  <c r="K230" i="6"/>
  <c r="M230" i="6"/>
  <c r="J230" i="6"/>
  <c r="I230" i="6"/>
  <c r="H230" i="6"/>
  <c r="E230" i="6"/>
  <c r="G230" i="6"/>
  <c r="C214" i="6"/>
  <c r="N214" i="6"/>
  <c r="M214" i="6"/>
  <c r="J214" i="6"/>
  <c r="I214" i="6"/>
  <c r="K214" i="6"/>
  <c r="H214" i="6"/>
  <c r="L214" i="6"/>
  <c r="O214" i="6"/>
  <c r="G214" i="6"/>
  <c r="E214" i="6"/>
  <c r="B198" i="6"/>
  <c r="N198" i="6"/>
  <c r="M198" i="6"/>
  <c r="L198" i="6"/>
  <c r="J198" i="6"/>
  <c r="O198" i="6"/>
  <c r="I198" i="6"/>
  <c r="H198" i="6"/>
  <c r="K198" i="6"/>
  <c r="G198" i="6"/>
  <c r="E198" i="6"/>
  <c r="D182" i="6"/>
  <c r="N182" i="6"/>
  <c r="L182" i="6"/>
  <c r="M182" i="6"/>
  <c r="O182" i="6"/>
  <c r="J182" i="6"/>
  <c r="I182" i="6"/>
  <c r="H182" i="6"/>
  <c r="K182" i="6"/>
  <c r="E182" i="6"/>
  <c r="G182" i="6"/>
  <c r="D166" i="6"/>
  <c r="N166" i="6"/>
  <c r="O166" i="6"/>
  <c r="M166" i="6"/>
  <c r="J166" i="6"/>
  <c r="K166" i="6"/>
  <c r="L166" i="6"/>
  <c r="I166" i="6"/>
  <c r="H166" i="6"/>
  <c r="G166" i="6"/>
  <c r="E166" i="6"/>
  <c r="D150" i="6"/>
  <c r="N150" i="6"/>
  <c r="M150" i="6"/>
  <c r="O150" i="6"/>
  <c r="L150" i="6"/>
  <c r="J150" i="6"/>
  <c r="I150" i="6"/>
  <c r="H150" i="6"/>
  <c r="K150" i="6"/>
  <c r="G150" i="6"/>
  <c r="E150" i="6"/>
  <c r="B134" i="6"/>
  <c r="N134" i="6"/>
  <c r="O134" i="6"/>
  <c r="M134" i="6"/>
  <c r="L134" i="6"/>
  <c r="K134" i="6"/>
  <c r="J134" i="6"/>
  <c r="I134" i="6"/>
  <c r="H134" i="6"/>
  <c r="E134" i="6"/>
  <c r="C118" i="6"/>
  <c r="N118" i="6"/>
  <c r="O118" i="6"/>
  <c r="L118" i="6"/>
  <c r="J118" i="6"/>
  <c r="K118" i="6"/>
  <c r="I118" i="6"/>
  <c r="M118" i="6"/>
  <c r="H118" i="6"/>
  <c r="G118" i="6"/>
  <c r="E118" i="6"/>
  <c r="D102" i="6"/>
  <c r="N102" i="6"/>
  <c r="O102" i="6"/>
  <c r="L102" i="6"/>
  <c r="J102" i="6"/>
  <c r="M102" i="6"/>
  <c r="I102" i="6"/>
  <c r="H102" i="6"/>
  <c r="K102" i="6"/>
  <c r="E102" i="6"/>
  <c r="G102" i="6"/>
  <c r="D86" i="6"/>
  <c r="N86" i="6"/>
  <c r="O86" i="6"/>
  <c r="M86" i="6"/>
  <c r="L86" i="6"/>
  <c r="K86" i="6"/>
  <c r="J86" i="6"/>
  <c r="I86" i="6"/>
  <c r="H86" i="6"/>
  <c r="E86" i="6"/>
  <c r="G86" i="6"/>
  <c r="D70" i="6"/>
  <c r="N70" i="6"/>
  <c r="M70" i="6"/>
  <c r="O70" i="6"/>
  <c r="J70" i="6"/>
  <c r="K70" i="6"/>
  <c r="I70" i="6"/>
  <c r="H70" i="6"/>
  <c r="E70" i="6"/>
  <c r="L70" i="6"/>
  <c r="D54" i="6"/>
  <c r="N54" i="6"/>
  <c r="L54" i="6"/>
  <c r="K54" i="6"/>
  <c r="O54" i="6"/>
  <c r="J54" i="6"/>
  <c r="I54" i="6"/>
  <c r="M54" i="6"/>
  <c r="H54" i="6"/>
  <c r="E54" i="6"/>
  <c r="G54" i="6"/>
  <c r="D38" i="6"/>
  <c r="N38" i="6"/>
  <c r="K38" i="6"/>
  <c r="M38" i="6"/>
  <c r="O38" i="6"/>
  <c r="J38" i="6"/>
  <c r="I38" i="6"/>
  <c r="H38" i="6"/>
  <c r="G38" i="6"/>
  <c r="L38" i="6"/>
  <c r="E38" i="6"/>
  <c r="C22" i="6"/>
  <c r="N22" i="6"/>
  <c r="O22" i="6"/>
  <c r="J22" i="6"/>
  <c r="M22" i="6"/>
  <c r="I22" i="6"/>
  <c r="K22" i="6"/>
  <c r="H22" i="6"/>
  <c r="L22" i="6"/>
  <c r="G22" i="6"/>
  <c r="E22" i="6"/>
  <c r="D6" i="6"/>
  <c r="N6" i="6"/>
  <c r="M6" i="6"/>
  <c r="L6" i="6"/>
  <c r="K6" i="6"/>
  <c r="J6" i="6"/>
  <c r="I6" i="6"/>
  <c r="H6" i="6"/>
  <c r="O6" i="6"/>
  <c r="E6" i="6"/>
  <c r="E515" i="6"/>
  <c r="E402" i="6"/>
  <c r="E372" i="6"/>
  <c r="E348" i="6"/>
  <c r="E259" i="6"/>
  <c r="E83" i="6"/>
  <c r="E51" i="6"/>
  <c r="E19" i="6"/>
  <c r="F519" i="6"/>
  <c r="F476" i="6"/>
  <c r="F391" i="6"/>
  <c r="F263" i="6"/>
  <c r="F220" i="6"/>
  <c r="F135" i="6"/>
  <c r="H218" i="6"/>
  <c r="H44" i="6"/>
  <c r="J519" i="6"/>
  <c r="C533" i="6"/>
  <c r="O533" i="6"/>
  <c r="N533" i="6"/>
  <c r="M533" i="6"/>
  <c r="L533" i="6"/>
  <c r="K533" i="6"/>
  <c r="H533" i="6"/>
  <c r="J533" i="6"/>
  <c r="G533" i="6"/>
  <c r="E533" i="6"/>
  <c r="F533" i="6"/>
  <c r="D517" i="6"/>
  <c r="O517" i="6"/>
  <c r="M517" i="6"/>
  <c r="K517" i="6"/>
  <c r="L517" i="6"/>
  <c r="J517" i="6"/>
  <c r="N517" i="6"/>
  <c r="I517" i="6"/>
  <c r="H517" i="6"/>
  <c r="E517" i="6"/>
  <c r="G517" i="6"/>
  <c r="F517" i="6"/>
  <c r="C501" i="6"/>
  <c r="O501" i="6"/>
  <c r="N501" i="6"/>
  <c r="M501" i="6"/>
  <c r="I501" i="6"/>
  <c r="L501" i="6"/>
  <c r="H501" i="6"/>
  <c r="J501" i="6"/>
  <c r="K501" i="6"/>
  <c r="E501" i="6"/>
  <c r="G501" i="6"/>
  <c r="F501" i="6"/>
  <c r="D485" i="6"/>
  <c r="O485" i="6"/>
  <c r="N485" i="6"/>
  <c r="I485" i="6"/>
  <c r="H485" i="6"/>
  <c r="J485" i="6"/>
  <c r="K485" i="6"/>
  <c r="E485" i="6"/>
  <c r="L485" i="6"/>
  <c r="F485" i="6"/>
  <c r="D469" i="6"/>
  <c r="M469" i="6"/>
  <c r="N469" i="6"/>
  <c r="O469" i="6"/>
  <c r="I469" i="6"/>
  <c r="H469" i="6"/>
  <c r="K469" i="6"/>
  <c r="L469" i="6"/>
  <c r="J469" i="6"/>
  <c r="G469" i="6"/>
  <c r="E469" i="6"/>
  <c r="F469" i="6"/>
  <c r="C453" i="6"/>
  <c r="N453" i="6"/>
  <c r="O453" i="6"/>
  <c r="M453" i="6"/>
  <c r="I453" i="6"/>
  <c r="L453" i="6"/>
  <c r="J453" i="6"/>
  <c r="H453" i="6"/>
  <c r="E453" i="6"/>
  <c r="F453" i="6"/>
  <c r="C437" i="6"/>
  <c r="N437" i="6"/>
  <c r="L437" i="6"/>
  <c r="O437" i="6"/>
  <c r="M437" i="6"/>
  <c r="I437" i="6"/>
  <c r="K437" i="6"/>
  <c r="H437" i="6"/>
  <c r="J437" i="6"/>
  <c r="E437" i="6"/>
  <c r="G437" i="6"/>
  <c r="F437" i="6"/>
  <c r="D421" i="6"/>
  <c r="O421" i="6"/>
  <c r="L421" i="6"/>
  <c r="N421" i="6"/>
  <c r="M421" i="6"/>
  <c r="I421" i="6"/>
  <c r="H421" i="6"/>
  <c r="K421" i="6"/>
  <c r="J421" i="6"/>
  <c r="E421" i="6"/>
  <c r="G421" i="6"/>
  <c r="F421" i="6"/>
  <c r="C405" i="6"/>
  <c r="M405" i="6"/>
  <c r="L405" i="6"/>
  <c r="O405" i="6"/>
  <c r="N405" i="6"/>
  <c r="I405" i="6"/>
  <c r="K405" i="6"/>
  <c r="H405" i="6"/>
  <c r="G405" i="6"/>
  <c r="E405" i="6"/>
  <c r="F405" i="6"/>
  <c r="D389" i="6"/>
  <c r="O389" i="6"/>
  <c r="N389" i="6"/>
  <c r="L389" i="6"/>
  <c r="M389" i="6"/>
  <c r="I389" i="6"/>
  <c r="H389" i="6"/>
  <c r="J389" i="6"/>
  <c r="K389" i="6"/>
  <c r="E389" i="6"/>
  <c r="G389" i="6"/>
  <c r="F389" i="6"/>
  <c r="C373" i="6"/>
  <c r="N373" i="6"/>
  <c r="L373" i="6"/>
  <c r="O373" i="6"/>
  <c r="K373" i="6"/>
  <c r="I373" i="6"/>
  <c r="H373" i="6"/>
  <c r="M373" i="6"/>
  <c r="J373" i="6"/>
  <c r="E373" i="6"/>
  <c r="F373" i="6"/>
  <c r="D357" i="6"/>
  <c r="L357" i="6"/>
  <c r="M357" i="6"/>
  <c r="O357" i="6"/>
  <c r="I357" i="6"/>
  <c r="J357" i="6"/>
  <c r="K357" i="6"/>
  <c r="H357" i="6"/>
  <c r="N357" i="6"/>
  <c r="G357" i="6"/>
  <c r="E357" i="6"/>
  <c r="F357" i="6"/>
  <c r="D341" i="6"/>
  <c r="N341" i="6"/>
  <c r="O341" i="6"/>
  <c r="M341" i="6"/>
  <c r="J341" i="6"/>
  <c r="I341" i="6"/>
  <c r="H341" i="6"/>
  <c r="L341" i="6"/>
  <c r="K341" i="6"/>
  <c r="E341" i="6"/>
  <c r="G341" i="6"/>
  <c r="F341" i="6"/>
  <c r="D325" i="6"/>
  <c r="O325" i="6"/>
  <c r="M325" i="6"/>
  <c r="J325" i="6"/>
  <c r="N325" i="6"/>
  <c r="I325" i="6"/>
  <c r="H325" i="6"/>
  <c r="K325" i="6"/>
  <c r="L325" i="6"/>
  <c r="E325" i="6"/>
  <c r="F325" i="6"/>
  <c r="C309" i="6"/>
  <c r="O309" i="6"/>
  <c r="K309" i="6"/>
  <c r="L309" i="6"/>
  <c r="N309" i="6"/>
  <c r="J309" i="6"/>
  <c r="M309" i="6"/>
  <c r="I309" i="6"/>
  <c r="H309" i="6"/>
  <c r="G309" i="6"/>
  <c r="E309" i="6"/>
  <c r="F309" i="6"/>
  <c r="D293" i="6"/>
  <c r="N293" i="6"/>
  <c r="K293" i="6"/>
  <c r="M293" i="6"/>
  <c r="O293" i="6"/>
  <c r="J293" i="6"/>
  <c r="I293" i="6"/>
  <c r="L293" i="6"/>
  <c r="H293" i="6"/>
  <c r="G293" i="6"/>
  <c r="E293" i="6"/>
  <c r="F293" i="6"/>
  <c r="D277" i="6"/>
  <c r="O277" i="6"/>
  <c r="M277" i="6"/>
  <c r="K277" i="6"/>
  <c r="J277" i="6"/>
  <c r="L277" i="6"/>
  <c r="I277" i="6"/>
  <c r="N277" i="6"/>
  <c r="H277" i="6"/>
  <c r="E277" i="6"/>
  <c r="G277" i="6"/>
  <c r="F277" i="6"/>
  <c r="D261" i="6"/>
  <c r="O261" i="6"/>
  <c r="M261" i="6"/>
  <c r="L261" i="6"/>
  <c r="J261" i="6"/>
  <c r="K261" i="6"/>
  <c r="I261" i="6"/>
  <c r="H261" i="6"/>
  <c r="G261" i="6"/>
  <c r="E261" i="6"/>
  <c r="N261" i="6"/>
  <c r="F261" i="6"/>
  <c r="D245" i="6"/>
  <c r="O245" i="6"/>
  <c r="L245" i="6"/>
  <c r="N245" i="6"/>
  <c r="K245" i="6"/>
  <c r="M245" i="6"/>
  <c r="J245" i="6"/>
  <c r="I245" i="6"/>
  <c r="H245" i="6"/>
  <c r="G245" i="6"/>
  <c r="E245" i="6"/>
  <c r="F245" i="6"/>
  <c r="D229" i="6"/>
  <c r="N229" i="6"/>
  <c r="M229" i="6"/>
  <c r="O229" i="6"/>
  <c r="L229" i="6"/>
  <c r="K229" i="6"/>
  <c r="J229" i="6"/>
  <c r="I229" i="6"/>
  <c r="H229" i="6"/>
  <c r="E229" i="6"/>
  <c r="G229" i="6"/>
  <c r="F229" i="6"/>
  <c r="D213" i="6"/>
  <c r="N213" i="6"/>
  <c r="K213" i="6"/>
  <c r="M213" i="6"/>
  <c r="J213" i="6"/>
  <c r="L213" i="6"/>
  <c r="I213" i="6"/>
  <c r="H213" i="6"/>
  <c r="O213" i="6"/>
  <c r="E213" i="6"/>
  <c r="F213" i="6"/>
  <c r="D197" i="6"/>
  <c r="N197" i="6"/>
  <c r="M197" i="6"/>
  <c r="L197" i="6"/>
  <c r="J197" i="6"/>
  <c r="I197" i="6"/>
  <c r="O197" i="6"/>
  <c r="H197" i="6"/>
  <c r="K197" i="6"/>
  <c r="E197" i="6"/>
  <c r="F197" i="6"/>
  <c r="D181" i="6"/>
  <c r="N181" i="6"/>
  <c r="M181" i="6"/>
  <c r="O181" i="6"/>
  <c r="J181" i="6"/>
  <c r="I181" i="6"/>
  <c r="H181" i="6"/>
  <c r="K181" i="6"/>
  <c r="L181" i="6"/>
  <c r="E181" i="6"/>
  <c r="G181" i="6"/>
  <c r="F181" i="6"/>
  <c r="C165" i="6"/>
  <c r="N165" i="6"/>
  <c r="M165" i="6"/>
  <c r="O165" i="6"/>
  <c r="L165" i="6"/>
  <c r="J165" i="6"/>
  <c r="K165" i="6"/>
  <c r="I165" i="6"/>
  <c r="H165" i="6"/>
  <c r="E165" i="6"/>
  <c r="F165" i="6"/>
  <c r="D149" i="6"/>
  <c r="N149" i="6"/>
  <c r="M149" i="6"/>
  <c r="O149" i="6"/>
  <c r="L149" i="6"/>
  <c r="J149" i="6"/>
  <c r="I149" i="6"/>
  <c r="H149" i="6"/>
  <c r="K149" i="6"/>
  <c r="G149" i="6"/>
  <c r="E149" i="6"/>
  <c r="F149" i="6"/>
  <c r="D133" i="6"/>
  <c r="N133" i="6"/>
  <c r="O133" i="6"/>
  <c r="M133" i="6"/>
  <c r="L133" i="6"/>
  <c r="J133" i="6"/>
  <c r="I133" i="6"/>
  <c r="H133" i="6"/>
  <c r="K133" i="6"/>
  <c r="E133" i="6"/>
  <c r="G133" i="6"/>
  <c r="F133" i="6"/>
  <c r="C117" i="6"/>
  <c r="N117" i="6"/>
  <c r="M117" i="6"/>
  <c r="J117" i="6"/>
  <c r="I117" i="6"/>
  <c r="K117" i="6"/>
  <c r="O117" i="6"/>
  <c r="H117" i="6"/>
  <c r="G117" i="6"/>
  <c r="E117" i="6"/>
  <c r="L117" i="6"/>
  <c r="F117" i="6"/>
  <c r="D101" i="6"/>
  <c r="N101" i="6"/>
  <c r="M101" i="6"/>
  <c r="O101" i="6"/>
  <c r="L101" i="6"/>
  <c r="J101" i="6"/>
  <c r="I101" i="6"/>
  <c r="H101" i="6"/>
  <c r="K101" i="6"/>
  <c r="E101" i="6"/>
  <c r="G101" i="6"/>
  <c r="F101" i="6"/>
  <c r="B85" i="6"/>
  <c r="N85" i="6"/>
  <c r="O85" i="6"/>
  <c r="L85" i="6"/>
  <c r="M85" i="6"/>
  <c r="K85" i="6"/>
  <c r="J85" i="6"/>
  <c r="I85" i="6"/>
  <c r="H85" i="6"/>
  <c r="E85" i="6"/>
  <c r="F85" i="6"/>
  <c r="D69" i="6"/>
  <c r="N69" i="6"/>
  <c r="M69" i="6"/>
  <c r="J69" i="6"/>
  <c r="L69" i="6"/>
  <c r="O69" i="6"/>
  <c r="K69" i="6"/>
  <c r="I69" i="6"/>
  <c r="H69" i="6"/>
  <c r="G69" i="6"/>
  <c r="E69" i="6"/>
  <c r="F69" i="6"/>
  <c r="D53" i="6"/>
  <c r="N53" i="6"/>
  <c r="O53" i="6"/>
  <c r="M53" i="6"/>
  <c r="L53" i="6"/>
  <c r="J53" i="6"/>
  <c r="I53" i="6"/>
  <c r="H53" i="6"/>
  <c r="K53" i="6"/>
  <c r="E53" i="6"/>
  <c r="G53" i="6"/>
  <c r="F53" i="6"/>
  <c r="D37" i="6"/>
  <c r="N37" i="6"/>
  <c r="M37" i="6"/>
  <c r="O37" i="6"/>
  <c r="L37" i="6"/>
  <c r="J37" i="6"/>
  <c r="K37" i="6"/>
  <c r="I37" i="6"/>
  <c r="H37" i="6"/>
  <c r="E37" i="6"/>
  <c r="F37" i="6"/>
  <c r="C21" i="6"/>
  <c r="N21" i="6"/>
  <c r="O21" i="6"/>
  <c r="K21" i="6"/>
  <c r="J21" i="6"/>
  <c r="L21" i="6"/>
  <c r="I21" i="6"/>
  <c r="H21" i="6"/>
  <c r="M21" i="6"/>
  <c r="G21" i="6"/>
  <c r="E21" i="6"/>
  <c r="F21" i="6"/>
  <c r="D5" i="6"/>
  <c r="N5" i="6"/>
  <c r="M5" i="6"/>
  <c r="O5" i="6"/>
  <c r="L5" i="6"/>
  <c r="J5" i="6"/>
  <c r="K5" i="6"/>
  <c r="I5" i="6"/>
  <c r="H5" i="6"/>
  <c r="E5" i="6"/>
  <c r="G5" i="6"/>
  <c r="F5" i="6"/>
  <c r="F435" i="6"/>
  <c r="F307" i="6"/>
  <c r="G522" i="6"/>
  <c r="J505" i="6"/>
  <c r="C532" i="6"/>
  <c r="O532" i="6"/>
  <c r="N532" i="6"/>
  <c r="M532" i="6"/>
  <c r="J532" i="6"/>
  <c r="H532" i="6"/>
  <c r="G532" i="6"/>
  <c r="L532" i="6"/>
  <c r="K532" i="6"/>
  <c r="C500" i="6"/>
  <c r="N500" i="6"/>
  <c r="O500" i="6"/>
  <c r="M500" i="6"/>
  <c r="L500" i="6"/>
  <c r="K500" i="6"/>
  <c r="J500" i="6"/>
  <c r="H500" i="6"/>
  <c r="I500" i="6"/>
  <c r="G500" i="6"/>
  <c r="C436" i="6"/>
  <c r="N436" i="6"/>
  <c r="O436" i="6"/>
  <c r="M436" i="6"/>
  <c r="K436" i="6"/>
  <c r="J436" i="6"/>
  <c r="L436" i="6"/>
  <c r="I436" i="6"/>
  <c r="G436" i="6"/>
  <c r="C404" i="6"/>
  <c r="N404" i="6"/>
  <c r="O404" i="6"/>
  <c r="M404" i="6"/>
  <c r="L404" i="6"/>
  <c r="K404" i="6"/>
  <c r="I404" i="6"/>
  <c r="G404" i="6"/>
  <c r="J404" i="6"/>
  <c r="H404" i="6"/>
  <c r="C372" i="6"/>
  <c r="N372" i="6"/>
  <c r="O372" i="6"/>
  <c r="L372" i="6"/>
  <c r="M372" i="6"/>
  <c r="I372" i="6"/>
  <c r="H372" i="6"/>
  <c r="J372" i="6"/>
  <c r="B324" i="6"/>
  <c r="N324" i="6"/>
  <c r="M324" i="6"/>
  <c r="O324" i="6"/>
  <c r="J324" i="6"/>
  <c r="K324" i="6"/>
  <c r="I324" i="6"/>
  <c r="L324" i="6"/>
  <c r="H324" i="6"/>
  <c r="G324" i="6"/>
  <c r="C292" i="6"/>
  <c r="N292" i="6"/>
  <c r="M292" i="6"/>
  <c r="O292" i="6"/>
  <c r="K292" i="6"/>
  <c r="J292" i="6"/>
  <c r="L292" i="6"/>
  <c r="H292" i="6"/>
  <c r="I292" i="6"/>
  <c r="G292" i="6"/>
  <c r="N260" i="6"/>
  <c r="M260" i="6"/>
  <c r="O260" i="6"/>
  <c r="K260" i="6"/>
  <c r="L260" i="6"/>
  <c r="J260" i="6"/>
  <c r="I260" i="6"/>
  <c r="N228" i="6"/>
  <c r="L228" i="6"/>
  <c r="O228" i="6"/>
  <c r="K228" i="6"/>
  <c r="M228" i="6"/>
  <c r="J228" i="6"/>
  <c r="I228" i="6"/>
  <c r="H228" i="6"/>
  <c r="G228" i="6"/>
  <c r="N196" i="6"/>
  <c r="M196" i="6"/>
  <c r="L196" i="6"/>
  <c r="O196" i="6"/>
  <c r="K196" i="6"/>
  <c r="J196" i="6"/>
  <c r="I196" i="6"/>
  <c r="H196" i="6"/>
  <c r="G196" i="6"/>
  <c r="N148" i="6"/>
  <c r="O148" i="6"/>
  <c r="L148" i="6"/>
  <c r="M148" i="6"/>
  <c r="J148" i="6"/>
  <c r="K148" i="6"/>
  <c r="I148" i="6"/>
  <c r="G148" i="6"/>
  <c r="H148" i="6"/>
  <c r="D52" i="6"/>
  <c r="N52" i="6"/>
  <c r="O52" i="6"/>
  <c r="L52" i="6"/>
  <c r="M52" i="6"/>
  <c r="J52" i="6"/>
  <c r="K52" i="6"/>
  <c r="H52" i="6"/>
  <c r="G52" i="6"/>
  <c r="F471" i="6"/>
  <c r="F343" i="6"/>
  <c r="F260" i="6"/>
  <c r="F215" i="6"/>
  <c r="F87" i="6"/>
  <c r="G338" i="6"/>
  <c r="G147" i="6"/>
  <c r="J451" i="6"/>
  <c r="C516" i="6"/>
  <c r="M516" i="6"/>
  <c r="L516" i="6"/>
  <c r="K516" i="6"/>
  <c r="J516" i="6"/>
  <c r="O516" i="6"/>
  <c r="I516" i="6"/>
  <c r="N516" i="6"/>
  <c r="H516" i="6"/>
  <c r="G516" i="6"/>
  <c r="C484" i="6"/>
  <c r="O484" i="6"/>
  <c r="L484" i="6"/>
  <c r="N484" i="6"/>
  <c r="J484" i="6"/>
  <c r="I484" i="6"/>
  <c r="M484" i="6"/>
  <c r="H484" i="6"/>
  <c r="K484" i="6"/>
  <c r="G484" i="6"/>
  <c r="C452" i="6"/>
  <c r="O452" i="6"/>
  <c r="N452" i="6"/>
  <c r="M452" i="6"/>
  <c r="L452" i="6"/>
  <c r="J452" i="6"/>
  <c r="I452" i="6"/>
  <c r="K452" i="6"/>
  <c r="G452" i="6"/>
  <c r="H452" i="6"/>
  <c r="C420" i="6"/>
  <c r="N420" i="6"/>
  <c r="O420" i="6"/>
  <c r="L420" i="6"/>
  <c r="K420" i="6"/>
  <c r="M420" i="6"/>
  <c r="J420" i="6"/>
  <c r="H420" i="6"/>
  <c r="C388" i="6"/>
  <c r="N388" i="6"/>
  <c r="O388" i="6"/>
  <c r="L388" i="6"/>
  <c r="J388" i="6"/>
  <c r="M388" i="6"/>
  <c r="I388" i="6"/>
  <c r="H388" i="6"/>
  <c r="G388" i="6"/>
  <c r="C356" i="6"/>
  <c r="N356" i="6"/>
  <c r="O356" i="6"/>
  <c r="L356" i="6"/>
  <c r="M356" i="6"/>
  <c r="J356" i="6"/>
  <c r="H356" i="6"/>
  <c r="K356" i="6"/>
  <c r="G356" i="6"/>
  <c r="I356" i="6"/>
  <c r="C340" i="6"/>
  <c r="N340" i="6"/>
  <c r="O340" i="6"/>
  <c r="L340" i="6"/>
  <c r="J340" i="6"/>
  <c r="M340" i="6"/>
  <c r="I340" i="6"/>
  <c r="K340" i="6"/>
  <c r="G340" i="6"/>
  <c r="C308" i="6"/>
  <c r="N308" i="6"/>
  <c r="O308" i="6"/>
  <c r="J308" i="6"/>
  <c r="M308" i="6"/>
  <c r="L308" i="6"/>
  <c r="K308" i="6"/>
  <c r="I308" i="6"/>
  <c r="G308" i="6"/>
  <c r="H308" i="6"/>
  <c r="C276" i="6"/>
  <c r="N276" i="6"/>
  <c r="O276" i="6"/>
  <c r="J276" i="6"/>
  <c r="K276" i="6"/>
  <c r="I276" i="6"/>
  <c r="M276" i="6"/>
  <c r="G276" i="6"/>
  <c r="B244" i="6"/>
  <c r="N244" i="6"/>
  <c r="L244" i="6"/>
  <c r="M244" i="6"/>
  <c r="O244" i="6"/>
  <c r="J244" i="6"/>
  <c r="K244" i="6"/>
  <c r="I244" i="6"/>
  <c r="H244" i="6"/>
  <c r="N212" i="6"/>
  <c r="L212" i="6"/>
  <c r="K212" i="6"/>
  <c r="J212" i="6"/>
  <c r="M212" i="6"/>
  <c r="O212" i="6"/>
  <c r="I212" i="6"/>
  <c r="H212" i="6"/>
  <c r="G212" i="6"/>
  <c r="N180" i="6"/>
  <c r="L180" i="6"/>
  <c r="M180" i="6"/>
  <c r="O180" i="6"/>
  <c r="J180" i="6"/>
  <c r="K180" i="6"/>
  <c r="I180" i="6"/>
  <c r="H180" i="6"/>
  <c r="G180" i="6"/>
  <c r="N164" i="6"/>
  <c r="O164" i="6"/>
  <c r="L164" i="6"/>
  <c r="M164" i="6"/>
  <c r="J164" i="6"/>
  <c r="K164" i="6"/>
  <c r="I164" i="6"/>
  <c r="G164" i="6"/>
  <c r="H164" i="6"/>
  <c r="N132" i="6"/>
  <c r="O132" i="6"/>
  <c r="M132" i="6"/>
  <c r="L132" i="6"/>
  <c r="J132" i="6"/>
  <c r="H132" i="6"/>
  <c r="K132" i="6"/>
  <c r="G132" i="6"/>
  <c r="I132" i="6"/>
  <c r="N116" i="6"/>
  <c r="L116" i="6"/>
  <c r="M116" i="6"/>
  <c r="O116" i="6"/>
  <c r="J116" i="6"/>
  <c r="K116" i="6"/>
  <c r="I116" i="6"/>
  <c r="G116" i="6"/>
  <c r="H116" i="6"/>
  <c r="N100" i="6"/>
  <c r="L100" i="6"/>
  <c r="J100" i="6"/>
  <c r="M100" i="6"/>
  <c r="O100" i="6"/>
  <c r="K100" i="6"/>
  <c r="H100" i="6"/>
  <c r="G100" i="6"/>
  <c r="I100" i="6"/>
  <c r="D84" i="6"/>
  <c r="N84" i="6"/>
  <c r="L84" i="6"/>
  <c r="O84" i="6"/>
  <c r="M84" i="6"/>
  <c r="K84" i="6"/>
  <c r="J84" i="6"/>
  <c r="I84" i="6"/>
  <c r="G84" i="6"/>
  <c r="H84" i="6"/>
  <c r="N68" i="6"/>
  <c r="M68" i="6"/>
  <c r="L68" i="6"/>
  <c r="J68" i="6"/>
  <c r="O68" i="6"/>
  <c r="K68" i="6"/>
  <c r="I68" i="6"/>
  <c r="G68" i="6"/>
  <c r="H68" i="6"/>
  <c r="N36" i="6"/>
  <c r="L36" i="6"/>
  <c r="O36" i="6"/>
  <c r="M36" i="6"/>
  <c r="J36" i="6"/>
  <c r="G36" i="6"/>
  <c r="I36" i="6"/>
  <c r="K36" i="6"/>
  <c r="H36" i="6"/>
  <c r="D20" i="6"/>
  <c r="N20" i="6"/>
  <c r="O20" i="6"/>
  <c r="L20" i="6"/>
  <c r="J20" i="6"/>
  <c r="M20" i="6"/>
  <c r="K20" i="6"/>
  <c r="I20" i="6"/>
  <c r="G20" i="6"/>
  <c r="H20" i="6"/>
  <c r="N4" i="6"/>
  <c r="O4" i="6"/>
  <c r="M4" i="6"/>
  <c r="L4" i="6"/>
  <c r="K4" i="6"/>
  <c r="J4" i="6"/>
  <c r="I4" i="6"/>
  <c r="H4" i="6"/>
  <c r="G4" i="6"/>
  <c r="F131" i="6"/>
  <c r="G37" i="6"/>
  <c r="H340" i="6"/>
  <c r="I535" i="6"/>
  <c r="J405" i="6"/>
  <c r="D515" i="6"/>
  <c r="O515" i="6"/>
  <c r="N515" i="6"/>
  <c r="M515" i="6"/>
  <c r="L515" i="6"/>
  <c r="K515" i="6"/>
  <c r="J515" i="6"/>
  <c r="I515" i="6"/>
  <c r="H515" i="6"/>
  <c r="G515" i="6"/>
  <c r="D483" i="6"/>
  <c r="O483" i="6"/>
  <c r="N483" i="6"/>
  <c r="L483" i="6"/>
  <c r="K483" i="6"/>
  <c r="J483" i="6"/>
  <c r="I483" i="6"/>
  <c r="M483" i="6"/>
  <c r="H483" i="6"/>
  <c r="G483" i="6"/>
  <c r="D419" i="6"/>
  <c r="O419" i="6"/>
  <c r="N419" i="6"/>
  <c r="M419" i="6"/>
  <c r="J419" i="6"/>
  <c r="L419" i="6"/>
  <c r="K419" i="6"/>
  <c r="H419" i="6"/>
  <c r="D355" i="6"/>
  <c r="O355" i="6"/>
  <c r="N355" i="6"/>
  <c r="L355" i="6"/>
  <c r="M355" i="6"/>
  <c r="J355" i="6"/>
  <c r="K355" i="6"/>
  <c r="H355" i="6"/>
  <c r="G355" i="6"/>
  <c r="I355" i="6"/>
  <c r="D275" i="6"/>
  <c r="O275" i="6"/>
  <c r="M275" i="6"/>
  <c r="N275" i="6"/>
  <c r="L275" i="6"/>
  <c r="J275" i="6"/>
  <c r="K275" i="6"/>
  <c r="I275" i="6"/>
  <c r="H275" i="6"/>
  <c r="G275" i="6"/>
  <c r="B211" i="6"/>
  <c r="O211" i="6"/>
  <c r="M211" i="6"/>
  <c r="N211" i="6"/>
  <c r="L211" i="6"/>
  <c r="K211" i="6"/>
  <c r="J211" i="6"/>
  <c r="I211" i="6"/>
  <c r="O99" i="6"/>
  <c r="M99" i="6"/>
  <c r="N99" i="6"/>
  <c r="L99" i="6"/>
  <c r="J99" i="6"/>
  <c r="K99" i="6"/>
  <c r="I99" i="6"/>
  <c r="H99" i="6"/>
  <c r="G99" i="6"/>
  <c r="C51" i="6"/>
  <c r="O51" i="6"/>
  <c r="M51" i="6"/>
  <c r="N51" i="6"/>
  <c r="L51" i="6"/>
  <c r="J51" i="6"/>
  <c r="K51" i="6"/>
  <c r="H51" i="6"/>
  <c r="G51" i="6"/>
  <c r="I51" i="6"/>
  <c r="E452" i="6"/>
  <c r="D498" i="6"/>
  <c r="O498" i="6"/>
  <c r="N498" i="6"/>
  <c r="M498" i="6"/>
  <c r="J498" i="6"/>
  <c r="L498" i="6"/>
  <c r="K498" i="6"/>
  <c r="H498" i="6"/>
  <c r="I498" i="6"/>
  <c r="G498" i="6"/>
  <c r="F498" i="6"/>
  <c r="D450" i="6"/>
  <c r="O450" i="6"/>
  <c r="N450" i="6"/>
  <c r="M450" i="6"/>
  <c r="L450" i="6"/>
  <c r="J450" i="6"/>
  <c r="I450" i="6"/>
  <c r="K450" i="6"/>
  <c r="H450" i="6"/>
  <c r="G450" i="6"/>
  <c r="F450" i="6"/>
  <c r="D370" i="6"/>
  <c r="O370" i="6"/>
  <c r="N370" i="6"/>
  <c r="M370" i="6"/>
  <c r="L370" i="6"/>
  <c r="I370" i="6"/>
  <c r="K370" i="6"/>
  <c r="J370" i="6"/>
  <c r="G370" i="6"/>
  <c r="F370" i="6"/>
  <c r="D322" i="6"/>
  <c r="O322" i="6"/>
  <c r="N322" i="6"/>
  <c r="M322" i="6"/>
  <c r="L322" i="6"/>
  <c r="K322" i="6"/>
  <c r="I322" i="6"/>
  <c r="J322" i="6"/>
  <c r="H322" i="6"/>
  <c r="G322" i="6"/>
  <c r="F322" i="6"/>
  <c r="C274" i="6"/>
  <c r="O274" i="6"/>
  <c r="M274" i="6"/>
  <c r="N274" i="6"/>
  <c r="K274" i="6"/>
  <c r="L274" i="6"/>
  <c r="J274" i="6"/>
  <c r="I274" i="6"/>
  <c r="H274" i="6"/>
  <c r="G274" i="6"/>
  <c r="F274" i="6"/>
  <c r="D242" i="6"/>
  <c r="O242" i="6"/>
  <c r="M242" i="6"/>
  <c r="N242" i="6"/>
  <c r="K242" i="6"/>
  <c r="L242" i="6"/>
  <c r="J242" i="6"/>
  <c r="G242" i="6"/>
  <c r="H242" i="6"/>
  <c r="I242" i="6"/>
  <c r="F242" i="6"/>
  <c r="D210" i="6"/>
  <c r="O210" i="6"/>
  <c r="M210" i="6"/>
  <c r="N210" i="6"/>
  <c r="K210" i="6"/>
  <c r="L210" i="6"/>
  <c r="J210" i="6"/>
  <c r="I210" i="6"/>
  <c r="H210" i="6"/>
  <c r="F210" i="6"/>
  <c r="D162" i="6"/>
  <c r="O162" i="6"/>
  <c r="M162" i="6"/>
  <c r="N162" i="6"/>
  <c r="K162" i="6"/>
  <c r="L162" i="6"/>
  <c r="I162" i="6"/>
  <c r="J162" i="6"/>
  <c r="H162" i="6"/>
  <c r="F162" i="6"/>
  <c r="D146" i="6"/>
  <c r="O146" i="6"/>
  <c r="M146" i="6"/>
  <c r="N146" i="6"/>
  <c r="K146" i="6"/>
  <c r="L146" i="6"/>
  <c r="J146" i="6"/>
  <c r="I146" i="6"/>
  <c r="H146" i="6"/>
  <c r="G146" i="6"/>
  <c r="F146" i="6"/>
  <c r="C98" i="6"/>
  <c r="O98" i="6"/>
  <c r="M98" i="6"/>
  <c r="N98" i="6"/>
  <c r="K98" i="6"/>
  <c r="L98" i="6"/>
  <c r="J98" i="6"/>
  <c r="I98" i="6"/>
  <c r="H98" i="6"/>
  <c r="E98" i="6"/>
  <c r="G98" i="6"/>
  <c r="F98" i="6"/>
  <c r="D82" i="6"/>
  <c r="O82" i="6"/>
  <c r="M82" i="6"/>
  <c r="N82" i="6"/>
  <c r="K82" i="6"/>
  <c r="L82" i="6"/>
  <c r="J82" i="6"/>
  <c r="H82" i="6"/>
  <c r="E82" i="6"/>
  <c r="G82" i="6"/>
  <c r="F82" i="6"/>
  <c r="D50" i="6"/>
  <c r="O50" i="6"/>
  <c r="M50" i="6"/>
  <c r="N50" i="6"/>
  <c r="K50" i="6"/>
  <c r="L50" i="6"/>
  <c r="H50" i="6"/>
  <c r="J50" i="6"/>
  <c r="E50" i="6"/>
  <c r="G50" i="6"/>
  <c r="I50" i="6"/>
  <c r="F50" i="6"/>
  <c r="E451" i="6"/>
  <c r="E308" i="6"/>
  <c r="E195" i="6"/>
  <c r="F423" i="6"/>
  <c r="F340" i="6"/>
  <c r="F295" i="6"/>
  <c r="F212" i="6"/>
  <c r="F167" i="6"/>
  <c r="F84" i="6"/>
  <c r="F36" i="6"/>
  <c r="G420" i="6"/>
  <c r="G135" i="6"/>
  <c r="I533" i="6"/>
  <c r="K103" i="6"/>
  <c r="D529" i="6"/>
  <c r="N529" i="6"/>
  <c r="O529" i="6"/>
  <c r="K529" i="6"/>
  <c r="M529" i="6"/>
  <c r="J529" i="6"/>
  <c r="L529" i="6"/>
  <c r="I529" i="6"/>
  <c r="G529" i="6"/>
  <c r="H529" i="6"/>
  <c r="F529" i="6"/>
  <c r="D513" i="6"/>
  <c r="O513" i="6"/>
  <c r="M513" i="6"/>
  <c r="L513" i="6"/>
  <c r="K513" i="6"/>
  <c r="J513" i="6"/>
  <c r="I513" i="6"/>
  <c r="N513" i="6"/>
  <c r="G513" i="6"/>
  <c r="F513" i="6"/>
  <c r="H513" i="6"/>
  <c r="D497" i="6"/>
  <c r="N497" i="6"/>
  <c r="L497" i="6"/>
  <c r="K497" i="6"/>
  <c r="O497" i="6"/>
  <c r="J497" i="6"/>
  <c r="M497" i="6"/>
  <c r="H497" i="6"/>
  <c r="F497" i="6"/>
  <c r="D481" i="6"/>
  <c r="O481" i="6"/>
  <c r="L481" i="6"/>
  <c r="N481" i="6"/>
  <c r="K481" i="6"/>
  <c r="J481" i="6"/>
  <c r="M481" i="6"/>
  <c r="H481" i="6"/>
  <c r="G481" i="6"/>
  <c r="F481" i="6"/>
  <c r="D465" i="6"/>
  <c r="N465" i="6"/>
  <c r="M465" i="6"/>
  <c r="O465" i="6"/>
  <c r="K465" i="6"/>
  <c r="L465" i="6"/>
  <c r="J465" i="6"/>
  <c r="H465" i="6"/>
  <c r="I465" i="6"/>
  <c r="F465" i="6"/>
  <c r="D449" i="6"/>
  <c r="O449" i="6"/>
  <c r="N449" i="6"/>
  <c r="M449" i="6"/>
  <c r="L449" i="6"/>
  <c r="K449" i="6"/>
  <c r="J449" i="6"/>
  <c r="I449" i="6"/>
  <c r="H449" i="6"/>
  <c r="G449" i="6"/>
  <c r="F449" i="6"/>
  <c r="C433" i="6"/>
  <c r="N433" i="6"/>
  <c r="M433" i="6"/>
  <c r="O433" i="6"/>
  <c r="K433" i="6"/>
  <c r="J433" i="6"/>
  <c r="I433" i="6"/>
  <c r="H433" i="6"/>
  <c r="G433" i="6"/>
  <c r="F433" i="6"/>
  <c r="D417" i="6"/>
  <c r="O417" i="6"/>
  <c r="N417" i="6"/>
  <c r="L417" i="6"/>
  <c r="M417" i="6"/>
  <c r="K417" i="6"/>
  <c r="I417" i="6"/>
  <c r="J417" i="6"/>
  <c r="H417" i="6"/>
  <c r="G417" i="6"/>
  <c r="F417" i="6"/>
  <c r="D401" i="6"/>
  <c r="M401" i="6"/>
  <c r="N401" i="6"/>
  <c r="K401" i="6"/>
  <c r="O401" i="6"/>
  <c r="L401" i="6"/>
  <c r="I401" i="6"/>
  <c r="J401" i="6"/>
  <c r="F401" i="6"/>
  <c r="D385" i="6"/>
  <c r="N385" i="6"/>
  <c r="O385" i="6"/>
  <c r="M385" i="6"/>
  <c r="L385" i="6"/>
  <c r="K385" i="6"/>
  <c r="J385" i="6"/>
  <c r="H385" i="6"/>
  <c r="I385" i="6"/>
  <c r="F385" i="6"/>
  <c r="C369" i="6"/>
  <c r="L369" i="6"/>
  <c r="N369" i="6"/>
  <c r="O369" i="6"/>
  <c r="M369" i="6"/>
  <c r="K369" i="6"/>
  <c r="I369" i="6"/>
  <c r="J369" i="6"/>
  <c r="G369" i="6"/>
  <c r="F369" i="6"/>
  <c r="H369" i="6"/>
  <c r="D353" i="6"/>
  <c r="L353" i="6"/>
  <c r="M353" i="6"/>
  <c r="O353" i="6"/>
  <c r="K353" i="6"/>
  <c r="J353" i="6"/>
  <c r="N353" i="6"/>
  <c r="H353" i="6"/>
  <c r="F353" i="6"/>
  <c r="G353" i="6"/>
  <c r="C337" i="6"/>
  <c r="N337" i="6"/>
  <c r="O337" i="6"/>
  <c r="L337" i="6"/>
  <c r="K337" i="6"/>
  <c r="M337" i="6"/>
  <c r="J337" i="6"/>
  <c r="H337" i="6"/>
  <c r="G337" i="6"/>
  <c r="F337" i="6"/>
  <c r="D321" i="6"/>
  <c r="M321" i="6"/>
  <c r="L321" i="6"/>
  <c r="N321" i="6"/>
  <c r="O321" i="6"/>
  <c r="K321" i="6"/>
  <c r="I321" i="6"/>
  <c r="J321" i="6"/>
  <c r="H321" i="6"/>
  <c r="G321" i="6"/>
  <c r="F321" i="6"/>
  <c r="D305" i="6"/>
  <c r="O305" i="6"/>
  <c r="L305" i="6"/>
  <c r="N305" i="6"/>
  <c r="M305" i="6"/>
  <c r="J305" i="6"/>
  <c r="K305" i="6"/>
  <c r="H305" i="6"/>
  <c r="I305" i="6"/>
  <c r="F305" i="6"/>
  <c r="D289" i="6"/>
  <c r="O289" i="6"/>
  <c r="N289" i="6"/>
  <c r="M289" i="6"/>
  <c r="L289" i="6"/>
  <c r="I289" i="6"/>
  <c r="K289" i="6"/>
  <c r="J289" i="6"/>
  <c r="G289" i="6"/>
  <c r="F289" i="6"/>
  <c r="H289" i="6"/>
  <c r="D273" i="6"/>
  <c r="O273" i="6"/>
  <c r="N273" i="6"/>
  <c r="M273" i="6"/>
  <c r="K273" i="6"/>
  <c r="L273" i="6"/>
  <c r="I273" i="6"/>
  <c r="H273" i="6"/>
  <c r="J273" i="6"/>
  <c r="G273" i="6"/>
  <c r="F273" i="6"/>
  <c r="C257" i="6"/>
  <c r="N257" i="6"/>
  <c r="O257" i="6"/>
  <c r="M257" i="6"/>
  <c r="K257" i="6"/>
  <c r="J257" i="6"/>
  <c r="I257" i="6"/>
  <c r="L257" i="6"/>
  <c r="F257" i="6"/>
  <c r="D241" i="6"/>
  <c r="M241" i="6"/>
  <c r="N241" i="6"/>
  <c r="L241" i="6"/>
  <c r="K241" i="6"/>
  <c r="O241" i="6"/>
  <c r="J241" i="6"/>
  <c r="G241" i="6"/>
  <c r="H241" i="6"/>
  <c r="I241" i="6"/>
  <c r="F241" i="6"/>
  <c r="B225" i="6"/>
  <c r="N225" i="6"/>
  <c r="M225" i="6"/>
  <c r="K225" i="6"/>
  <c r="L225" i="6"/>
  <c r="O225" i="6"/>
  <c r="J225" i="6"/>
  <c r="H225" i="6"/>
  <c r="I225" i="6"/>
  <c r="G225" i="6"/>
  <c r="F225" i="6"/>
  <c r="D209" i="6"/>
  <c r="L209" i="6"/>
  <c r="N209" i="6"/>
  <c r="K209" i="6"/>
  <c r="M209" i="6"/>
  <c r="O209" i="6"/>
  <c r="J209" i="6"/>
  <c r="I209" i="6"/>
  <c r="H209" i="6"/>
  <c r="F209" i="6"/>
  <c r="G209" i="6"/>
  <c r="B193" i="6"/>
  <c r="L193" i="6"/>
  <c r="N193" i="6"/>
  <c r="O193" i="6"/>
  <c r="K193" i="6"/>
  <c r="M193" i="6"/>
  <c r="J193" i="6"/>
  <c r="G193" i="6"/>
  <c r="I193" i="6"/>
  <c r="H193" i="6"/>
  <c r="F193" i="6"/>
  <c r="C177" i="6"/>
  <c r="N177" i="6"/>
  <c r="L177" i="6"/>
  <c r="M177" i="6"/>
  <c r="O177" i="6"/>
  <c r="K177" i="6"/>
  <c r="J177" i="6"/>
  <c r="I177" i="6"/>
  <c r="H177" i="6"/>
  <c r="G177" i="6"/>
  <c r="F177" i="6"/>
  <c r="D161" i="6"/>
  <c r="N161" i="6"/>
  <c r="L161" i="6"/>
  <c r="O161" i="6"/>
  <c r="M161" i="6"/>
  <c r="K161" i="6"/>
  <c r="I161" i="6"/>
  <c r="J161" i="6"/>
  <c r="H161" i="6"/>
  <c r="F161" i="6"/>
  <c r="D145" i="6"/>
  <c r="L145" i="6"/>
  <c r="N145" i="6"/>
  <c r="M145" i="6"/>
  <c r="K145" i="6"/>
  <c r="O145" i="6"/>
  <c r="I145" i="6"/>
  <c r="J145" i="6"/>
  <c r="H145" i="6"/>
  <c r="G145" i="6"/>
  <c r="F145" i="6"/>
  <c r="D129" i="6"/>
  <c r="L129" i="6"/>
  <c r="O129" i="6"/>
  <c r="N129" i="6"/>
  <c r="J129" i="6"/>
  <c r="M129" i="6"/>
  <c r="H129" i="6"/>
  <c r="I129" i="6"/>
  <c r="G129" i="6"/>
  <c r="F129" i="6"/>
  <c r="B113" i="6"/>
  <c r="L113" i="6"/>
  <c r="M113" i="6"/>
  <c r="K113" i="6"/>
  <c r="O113" i="6"/>
  <c r="N113" i="6"/>
  <c r="I113" i="6"/>
  <c r="J113" i="6"/>
  <c r="H113" i="6"/>
  <c r="F113" i="6"/>
  <c r="G113" i="6"/>
  <c r="D97" i="6"/>
  <c r="L97" i="6"/>
  <c r="M97" i="6"/>
  <c r="N97" i="6"/>
  <c r="O97" i="6"/>
  <c r="K97" i="6"/>
  <c r="J97" i="6"/>
  <c r="I97" i="6"/>
  <c r="H97" i="6"/>
  <c r="F97" i="6"/>
  <c r="D81" i="6"/>
  <c r="L81" i="6"/>
  <c r="N81" i="6"/>
  <c r="O81" i="6"/>
  <c r="M81" i="6"/>
  <c r="J81" i="6"/>
  <c r="H81" i="6"/>
  <c r="G81" i="6"/>
  <c r="F81" i="6"/>
  <c r="I81" i="6"/>
  <c r="D65" i="6"/>
  <c r="L65" i="6"/>
  <c r="M65" i="6"/>
  <c r="O65" i="6"/>
  <c r="N65" i="6"/>
  <c r="J65" i="6"/>
  <c r="I65" i="6"/>
  <c r="K65" i="6"/>
  <c r="G65" i="6"/>
  <c r="H65" i="6"/>
  <c r="F65" i="6"/>
  <c r="D49" i="6"/>
  <c r="L49" i="6"/>
  <c r="N49" i="6"/>
  <c r="O49" i="6"/>
  <c r="M49" i="6"/>
  <c r="K49" i="6"/>
  <c r="H49" i="6"/>
  <c r="G49" i="6"/>
  <c r="I49" i="6"/>
  <c r="F49" i="6"/>
  <c r="C33" i="6"/>
  <c r="O33" i="6"/>
  <c r="L33" i="6"/>
  <c r="M33" i="6"/>
  <c r="K33" i="6"/>
  <c r="N33" i="6"/>
  <c r="J33" i="6"/>
  <c r="I33" i="6"/>
  <c r="H33" i="6"/>
  <c r="F33" i="6"/>
  <c r="C17" i="6"/>
  <c r="O17" i="6"/>
  <c r="L17" i="6"/>
  <c r="N17" i="6"/>
  <c r="M17" i="6"/>
  <c r="K17" i="6"/>
  <c r="J17" i="6"/>
  <c r="I17" i="6"/>
  <c r="H17" i="6"/>
  <c r="G17" i="6"/>
  <c r="F17" i="6"/>
  <c r="E450" i="6"/>
  <c r="E420" i="6"/>
  <c r="E337" i="6"/>
  <c r="E307" i="6"/>
  <c r="E283" i="6"/>
  <c r="E164" i="6"/>
  <c r="E76" i="6"/>
  <c r="E11" i="6"/>
  <c r="F507" i="6"/>
  <c r="F422" i="6"/>
  <c r="F294" i="6"/>
  <c r="F251" i="6"/>
  <c r="F211" i="6"/>
  <c r="F166" i="6"/>
  <c r="G505" i="6"/>
  <c r="G419" i="6"/>
  <c r="G325" i="6"/>
  <c r="G231" i="6"/>
  <c r="G134" i="6"/>
  <c r="G33" i="6"/>
  <c r="H331" i="6"/>
  <c r="I532" i="6"/>
  <c r="K81" i="6"/>
  <c r="E340" i="6"/>
  <c r="D467" i="6"/>
  <c r="O467" i="6"/>
  <c r="N467" i="6"/>
  <c r="M467" i="6"/>
  <c r="K467" i="6"/>
  <c r="L467" i="6"/>
  <c r="H467" i="6"/>
  <c r="J467" i="6"/>
  <c r="I467" i="6"/>
  <c r="G467" i="6"/>
  <c r="D387" i="6"/>
  <c r="O387" i="6"/>
  <c r="N387" i="6"/>
  <c r="L387" i="6"/>
  <c r="J387" i="6"/>
  <c r="K387" i="6"/>
  <c r="M387" i="6"/>
  <c r="H387" i="6"/>
  <c r="G387" i="6"/>
  <c r="I387" i="6"/>
  <c r="C323" i="6"/>
  <c r="O323" i="6"/>
  <c r="N323" i="6"/>
  <c r="M323" i="6"/>
  <c r="L323" i="6"/>
  <c r="J323" i="6"/>
  <c r="K323" i="6"/>
  <c r="I323" i="6"/>
  <c r="H323" i="6"/>
  <c r="G323" i="6"/>
  <c r="B243" i="6"/>
  <c r="O243" i="6"/>
  <c r="M243" i="6"/>
  <c r="N243" i="6"/>
  <c r="L243" i="6"/>
  <c r="K243" i="6"/>
  <c r="J243" i="6"/>
  <c r="H243" i="6"/>
  <c r="G243" i="6"/>
  <c r="O163" i="6"/>
  <c r="M163" i="6"/>
  <c r="N163" i="6"/>
  <c r="L163" i="6"/>
  <c r="K163" i="6"/>
  <c r="J163" i="6"/>
  <c r="I163" i="6"/>
  <c r="H163" i="6"/>
  <c r="G163" i="6"/>
  <c r="C67" i="6"/>
  <c r="O67" i="6"/>
  <c r="M67" i="6"/>
  <c r="N67" i="6"/>
  <c r="L67" i="6"/>
  <c r="J67" i="6"/>
  <c r="K67" i="6"/>
  <c r="I67" i="6"/>
  <c r="H67" i="6"/>
  <c r="G67" i="6"/>
  <c r="O3" i="6"/>
  <c r="M3" i="6"/>
  <c r="N3" i="6"/>
  <c r="L3" i="6"/>
  <c r="J3" i="6"/>
  <c r="K3" i="6"/>
  <c r="I3" i="6"/>
  <c r="H3" i="6"/>
  <c r="G3" i="6"/>
  <c r="D482" i="6"/>
  <c r="O482" i="6"/>
  <c r="N482" i="6"/>
  <c r="M482" i="6"/>
  <c r="L482" i="6"/>
  <c r="J482" i="6"/>
  <c r="I482" i="6"/>
  <c r="H482" i="6"/>
  <c r="K482" i="6"/>
  <c r="G482" i="6"/>
  <c r="F482" i="6"/>
  <c r="D418" i="6"/>
  <c r="O418" i="6"/>
  <c r="N418" i="6"/>
  <c r="M418" i="6"/>
  <c r="L418" i="6"/>
  <c r="J418" i="6"/>
  <c r="K418" i="6"/>
  <c r="I418" i="6"/>
  <c r="G418" i="6"/>
  <c r="F418" i="6"/>
  <c r="D386" i="6"/>
  <c r="O386" i="6"/>
  <c r="N386" i="6"/>
  <c r="M386" i="6"/>
  <c r="L386" i="6"/>
  <c r="K386" i="6"/>
  <c r="H386" i="6"/>
  <c r="G386" i="6"/>
  <c r="I386" i="6"/>
  <c r="F386" i="6"/>
  <c r="C338" i="6"/>
  <c r="O338" i="6"/>
  <c r="N338" i="6"/>
  <c r="M338" i="6"/>
  <c r="L338" i="6"/>
  <c r="K338" i="6"/>
  <c r="H338" i="6"/>
  <c r="J338" i="6"/>
  <c r="F338" i="6"/>
  <c r="I338" i="6"/>
  <c r="B306" i="6"/>
  <c r="O306" i="6"/>
  <c r="N306" i="6"/>
  <c r="M306" i="6"/>
  <c r="J306" i="6"/>
  <c r="L306" i="6"/>
  <c r="K306" i="6"/>
  <c r="H306" i="6"/>
  <c r="I306" i="6"/>
  <c r="F306" i="6"/>
  <c r="G306" i="6"/>
  <c r="C258" i="6"/>
  <c r="O258" i="6"/>
  <c r="M258" i="6"/>
  <c r="N258" i="6"/>
  <c r="K258" i="6"/>
  <c r="I258" i="6"/>
  <c r="L258" i="6"/>
  <c r="J258" i="6"/>
  <c r="F258" i="6"/>
  <c r="H258" i="6"/>
  <c r="D194" i="6"/>
  <c r="O194" i="6"/>
  <c r="M194" i="6"/>
  <c r="N194" i="6"/>
  <c r="K194" i="6"/>
  <c r="L194" i="6"/>
  <c r="J194" i="6"/>
  <c r="I194" i="6"/>
  <c r="G194" i="6"/>
  <c r="H194" i="6"/>
  <c r="F194" i="6"/>
  <c r="B130" i="6"/>
  <c r="O130" i="6"/>
  <c r="M130" i="6"/>
  <c r="N130" i="6"/>
  <c r="K130" i="6"/>
  <c r="L130" i="6"/>
  <c r="J130" i="6"/>
  <c r="H130" i="6"/>
  <c r="E130" i="6"/>
  <c r="I130" i="6"/>
  <c r="G130" i="6"/>
  <c r="F130" i="6"/>
  <c r="D34" i="6"/>
  <c r="O34" i="6"/>
  <c r="M34" i="6"/>
  <c r="N34" i="6"/>
  <c r="K34" i="6"/>
  <c r="L34" i="6"/>
  <c r="J34" i="6"/>
  <c r="I34" i="6"/>
  <c r="E34" i="6"/>
  <c r="H34" i="6"/>
  <c r="F34" i="6"/>
  <c r="D528" i="6"/>
  <c r="M528" i="6"/>
  <c r="O528" i="6"/>
  <c r="N528" i="6"/>
  <c r="L528" i="6"/>
  <c r="J528" i="6"/>
  <c r="K528" i="6"/>
  <c r="I528" i="6"/>
  <c r="G528" i="6"/>
  <c r="F528" i="6"/>
  <c r="D512" i="6"/>
  <c r="M512" i="6"/>
  <c r="O512" i="6"/>
  <c r="L512" i="6"/>
  <c r="J512" i="6"/>
  <c r="N512" i="6"/>
  <c r="K512" i="6"/>
  <c r="I512" i="6"/>
  <c r="G512" i="6"/>
  <c r="F512" i="6"/>
  <c r="H512" i="6"/>
  <c r="D496" i="6"/>
  <c r="N496" i="6"/>
  <c r="M496" i="6"/>
  <c r="J496" i="6"/>
  <c r="K496" i="6"/>
  <c r="O496" i="6"/>
  <c r="I496" i="6"/>
  <c r="L496" i="6"/>
  <c r="H496" i="6"/>
  <c r="G496" i="6"/>
  <c r="F496" i="6"/>
  <c r="D480" i="6"/>
  <c r="O480" i="6"/>
  <c r="N480" i="6"/>
  <c r="M480" i="6"/>
  <c r="L480" i="6"/>
  <c r="J480" i="6"/>
  <c r="H480" i="6"/>
  <c r="K480" i="6"/>
  <c r="G480" i="6"/>
  <c r="F480" i="6"/>
  <c r="D464" i="6"/>
  <c r="M464" i="6"/>
  <c r="O464" i="6"/>
  <c r="L464" i="6"/>
  <c r="N464" i="6"/>
  <c r="K464" i="6"/>
  <c r="J464" i="6"/>
  <c r="H464" i="6"/>
  <c r="I464" i="6"/>
  <c r="F464" i="6"/>
  <c r="G464" i="6"/>
  <c r="D448" i="6"/>
  <c r="O448" i="6"/>
  <c r="M448" i="6"/>
  <c r="N448" i="6"/>
  <c r="L448" i="6"/>
  <c r="J448" i="6"/>
  <c r="K448" i="6"/>
  <c r="I448" i="6"/>
  <c r="H448" i="6"/>
  <c r="F448" i="6"/>
  <c r="D432" i="6"/>
  <c r="O432" i="6"/>
  <c r="N432" i="6"/>
  <c r="M432" i="6"/>
  <c r="L432" i="6"/>
  <c r="K432" i="6"/>
  <c r="J432" i="6"/>
  <c r="I432" i="6"/>
  <c r="H432" i="6"/>
  <c r="F432" i="6"/>
  <c r="D416" i="6"/>
  <c r="O416" i="6"/>
  <c r="M416" i="6"/>
  <c r="N416" i="6"/>
  <c r="L416" i="6"/>
  <c r="J416" i="6"/>
  <c r="K416" i="6"/>
  <c r="I416" i="6"/>
  <c r="H416" i="6"/>
  <c r="G416" i="6"/>
  <c r="F416" i="6"/>
  <c r="D400" i="6"/>
  <c r="O400" i="6"/>
  <c r="M400" i="6"/>
  <c r="N400" i="6"/>
  <c r="L400" i="6"/>
  <c r="J400" i="6"/>
  <c r="I400" i="6"/>
  <c r="K400" i="6"/>
  <c r="F400" i="6"/>
  <c r="H400" i="6"/>
  <c r="G400" i="6"/>
  <c r="D384" i="6"/>
  <c r="N384" i="6"/>
  <c r="M384" i="6"/>
  <c r="O384" i="6"/>
  <c r="L384" i="6"/>
  <c r="J384" i="6"/>
  <c r="G384" i="6"/>
  <c r="F384" i="6"/>
  <c r="K384" i="6"/>
  <c r="C368" i="6"/>
  <c r="M368" i="6"/>
  <c r="N368" i="6"/>
  <c r="O368" i="6"/>
  <c r="L368" i="6"/>
  <c r="K368" i="6"/>
  <c r="I368" i="6"/>
  <c r="G368" i="6"/>
  <c r="F368" i="6"/>
  <c r="J368" i="6"/>
  <c r="D352" i="6"/>
  <c r="M352" i="6"/>
  <c r="N352" i="6"/>
  <c r="L352" i="6"/>
  <c r="O352" i="6"/>
  <c r="J352" i="6"/>
  <c r="K352" i="6"/>
  <c r="H352" i="6"/>
  <c r="I352" i="6"/>
  <c r="F352" i="6"/>
  <c r="D336" i="6"/>
  <c r="O336" i="6"/>
  <c r="M336" i="6"/>
  <c r="L336" i="6"/>
  <c r="K336" i="6"/>
  <c r="H336" i="6"/>
  <c r="J336" i="6"/>
  <c r="G336" i="6"/>
  <c r="F336" i="6"/>
  <c r="N336" i="6"/>
  <c r="D320" i="6"/>
  <c r="N320" i="6"/>
  <c r="M320" i="6"/>
  <c r="L320" i="6"/>
  <c r="K320" i="6"/>
  <c r="O320" i="6"/>
  <c r="I320" i="6"/>
  <c r="J320" i="6"/>
  <c r="H320" i="6"/>
  <c r="G320" i="6"/>
  <c r="F320" i="6"/>
  <c r="D304" i="6"/>
  <c r="N304" i="6"/>
  <c r="O304" i="6"/>
  <c r="M304" i="6"/>
  <c r="L304" i="6"/>
  <c r="J304" i="6"/>
  <c r="K304" i="6"/>
  <c r="I304" i="6"/>
  <c r="H304" i="6"/>
  <c r="F304" i="6"/>
  <c r="D288" i="6"/>
  <c r="M288" i="6"/>
  <c r="O288" i="6"/>
  <c r="N288" i="6"/>
  <c r="L288" i="6"/>
  <c r="K288" i="6"/>
  <c r="I288" i="6"/>
  <c r="J288" i="6"/>
  <c r="G288" i="6"/>
  <c r="F288" i="6"/>
  <c r="H288" i="6"/>
  <c r="D272" i="6"/>
  <c r="N272" i="6"/>
  <c r="O272" i="6"/>
  <c r="L272" i="6"/>
  <c r="K272" i="6"/>
  <c r="M272" i="6"/>
  <c r="J272" i="6"/>
  <c r="I272" i="6"/>
  <c r="H272" i="6"/>
  <c r="G272" i="6"/>
  <c r="F272" i="6"/>
  <c r="D256" i="6"/>
  <c r="M256" i="6"/>
  <c r="N256" i="6"/>
  <c r="O256" i="6"/>
  <c r="J256" i="6"/>
  <c r="K256" i="6"/>
  <c r="I256" i="6"/>
  <c r="L256" i="6"/>
  <c r="F256" i="6"/>
  <c r="G256" i="6"/>
  <c r="B240" i="6"/>
  <c r="M240" i="6"/>
  <c r="N240" i="6"/>
  <c r="O240" i="6"/>
  <c r="K240" i="6"/>
  <c r="L240" i="6"/>
  <c r="G240" i="6"/>
  <c r="H240" i="6"/>
  <c r="I240" i="6"/>
  <c r="F240" i="6"/>
  <c r="B224" i="6"/>
  <c r="N224" i="6"/>
  <c r="O224" i="6"/>
  <c r="L224" i="6"/>
  <c r="M224" i="6"/>
  <c r="J224" i="6"/>
  <c r="K224" i="6"/>
  <c r="H224" i="6"/>
  <c r="I224" i="6"/>
  <c r="G224" i="6"/>
  <c r="F224" i="6"/>
  <c r="D208" i="6"/>
  <c r="O208" i="6"/>
  <c r="K208" i="6"/>
  <c r="N208" i="6"/>
  <c r="L208" i="6"/>
  <c r="M208" i="6"/>
  <c r="I208" i="6"/>
  <c r="J208" i="6"/>
  <c r="H208" i="6"/>
  <c r="F208" i="6"/>
  <c r="G208" i="6"/>
  <c r="D192" i="6"/>
  <c r="N192" i="6"/>
  <c r="O192" i="6"/>
  <c r="L192" i="6"/>
  <c r="M192" i="6"/>
  <c r="K192" i="6"/>
  <c r="J192" i="6"/>
  <c r="I192" i="6"/>
  <c r="F192" i="6"/>
  <c r="D176" i="6"/>
  <c r="O176" i="6"/>
  <c r="M176" i="6"/>
  <c r="N176" i="6"/>
  <c r="K176" i="6"/>
  <c r="J176" i="6"/>
  <c r="L176" i="6"/>
  <c r="I176" i="6"/>
  <c r="H176" i="6"/>
  <c r="G176" i="6"/>
  <c r="F176" i="6"/>
  <c r="D160" i="6"/>
  <c r="O160" i="6"/>
  <c r="K160" i="6"/>
  <c r="L160" i="6"/>
  <c r="M160" i="6"/>
  <c r="N160" i="6"/>
  <c r="J160" i="6"/>
  <c r="H160" i="6"/>
  <c r="F160" i="6"/>
  <c r="G160" i="6"/>
  <c r="I160" i="6"/>
  <c r="D144" i="6"/>
  <c r="O144" i="6"/>
  <c r="N144" i="6"/>
  <c r="M144" i="6"/>
  <c r="K144" i="6"/>
  <c r="L144" i="6"/>
  <c r="I144" i="6"/>
  <c r="H144" i="6"/>
  <c r="G144" i="6"/>
  <c r="J144" i="6"/>
  <c r="F144" i="6"/>
  <c r="D128" i="6"/>
  <c r="L128" i="6"/>
  <c r="O128" i="6"/>
  <c r="K128" i="6"/>
  <c r="N128" i="6"/>
  <c r="J128" i="6"/>
  <c r="M128" i="6"/>
  <c r="H128" i="6"/>
  <c r="I128" i="6"/>
  <c r="G128" i="6"/>
  <c r="F128" i="6"/>
  <c r="D112" i="6"/>
  <c r="M112" i="6"/>
  <c r="N112" i="6"/>
  <c r="K112" i="6"/>
  <c r="L112" i="6"/>
  <c r="O112" i="6"/>
  <c r="I112" i="6"/>
  <c r="J112" i="6"/>
  <c r="F112" i="6"/>
  <c r="D96" i="6"/>
  <c r="N96" i="6"/>
  <c r="L96" i="6"/>
  <c r="M96" i="6"/>
  <c r="O96" i="6"/>
  <c r="J96" i="6"/>
  <c r="K96" i="6"/>
  <c r="I96" i="6"/>
  <c r="H96" i="6"/>
  <c r="G96" i="6"/>
  <c r="F96" i="6"/>
  <c r="B80" i="6"/>
  <c r="N80" i="6"/>
  <c r="O80" i="6"/>
  <c r="L80" i="6"/>
  <c r="K80" i="6"/>
  <c r="M80" i="6"/>
  <c r="J80" i="6"/>
  <c r="H80" i="6"/>
  <c r="G80" i="6"/>
  <c r="F80" i="6"/>
  <c r="D64" i="6"/>
  <c r="N64" i="6"/>
  <c r="M64" i="6"/>
  <c r="L64" i="6"/>
  <c r="O64" i="6"/>
  <c r="K64" i="6"/>
  <c r="J64" i="6"/>
  <c r="I64" i="6"/>
  <c r="F64" i="6"/>
  <c r="D48" i="6"/>
  <c r="N48" i="6"/>
  <c r="O48" i="6"/>
  <c r="M48" i="6"/>
  <c r="L48" i="6"/>
  <c r="I48" i="6"/>
  <c r="K48" i="6"/>
  <c r="H48" i="6"/>
  <c r="G48" i="6"/>
  <c r="F48" i="6"/>
  <c r="J48" i="6"/>
  <c r="D32" i="6"/>
  <c r="N32" i="6"/>
  <c r="O32" i="6"/>
  <c r="M32" i="6"/>
  <c r="L32" i="6"/>
  <c r="K32" i="6"/>
  <c r="I32" i="6"/>
  <c r="J32" i="6"/>
  <c r="H32" i="6"/>
  <c r="F32" i="6"/>
  <c r="G32" i="6"/>
  <c r="C16" i="6"/>
  <c r="O16" i="6"/>
  <c r="N16" i="6"/>
  <c r="M16" i="6"/>
  <c r="L16" i="6"/>
  <c r="K16" i="6"/>
  <c r="I16" i="6"/>
  <c r="J16" i="6"/>
  <c r="G16" i="6"/>
  <c r="E16" i="6"/>
  <c r="F16" i="6"/>
  <c r="E532" i="6"/>
  <c r="E449" i="6"/>
  <c r="E419" i="6"/>
  <c r="E336" i="6"/>
  <c r="E306" i="6"/>
  <c r="E276" i="6"/>
  <c r="E223" i="6"/>
  <c r="E193" i="6"/>
  <c r="E163" i="6"/>
  <c r="E139" i="6"/>
  <c r="E75" i="6"/>
  <c r="E4" i="6"/>
  <c r="F503" i="6"/>
  <c r="F420" i="6"/>
  <c r="F375" i="6"/>
  <c r="F332" i="6"/>
  <c r="F292" i="6"/>
  <c r="F247" i="6"/>
  <c r="F164" i="6"/>
  <c r="F119" i="6"/>
  <c r="G497" i="6"/>
  <c r="G406" i="6"/>
  <c r="H310" i="6"/>
  <c r="J301" i="6"/>
  <c r="L433" i="6"/>
  <c r="C468" i="6"/>
  <c r="M468" i="6"/>
  <c r="N468" i="6"/>
  <c r="O468" i="6"/>
  <c r="K468" i="6"/>
  <c r="L468" i="6"/>
  <c r="J468" i="6"/>
  <c r="I468" i="6"/>
  <c r="H468" i="6"/>
  <c r="D531" i="6"/>
  <c r="O531" i="6"/>
  <c r="N531" i="6"/>
  <c r="L531" i="6"/>
  <c r="K531" i="6"/>
  <c r="M531" i="6"/>
  <c r="J531" i="6"/>
  <c r="H531" i="6"/>
  <c r="I531" i="6"/>
  <c r="C499" i="6"/>
  <c r="O499" i="6"/>
  <c r="N499" i="6"/>
  <c r="K499" i="6"/>
  <c r="M499" i="6"/>
  <c r="L499" i="6"/>
  <c r="J499" i="6"/>
  <c r="H499" i="6"/>
  <c r="I499" i="6"/>
  <c r="G499" i="6"/>
  <c r="D403" i="6"/>
  <c r="O403" i="6"/>
  <c r="N403" i="6"/>
  <c r="L403" i="6"/>
  <c r="J403" i="6"/>
  <c r="M403" i="6"/>
  <c r="K403" i="6"/>
  <c r="I403" i="6"/>
  <c r="H403" i="6"/>
  <c r="G403" i="6"/>
  <c r="B339" i="6"/>
  <c r="O339" i="6"/>
  <c r="N339" i="6"/>
  <c r="L339" i="6"/>
  <c r="J339" i="6"/>
  <c r="K339" i="6"/>
  <c r="M339" i="6"/>
  <c r="I339" i="6"/>
  <c r="G339" i="6"/>
  <c r="H339" i="6"/>
  <c r="D259" i="6"/>
  <c r="O259" i="6"/>
  <c r="M259" i="6"/>
  <c r="N259" i="6"/>
  <c r="L259" i="6"/>
  <c r="J259" i="6"/>
  <c r="I259" i="6"/>
  <c r="K259" i="6"/>
  <c r="H259" i="6"/>
  <c r="G259" i="6"/>
  <c r="O195" i="6"/>
  <c r="M195" i="6"/>
  <c r="N195" i="6"/>
  <c r="L195" i="6"/>
  <c r="K195" i="6"/>
  <c r="J195" i="6"/>
  <c r="G195" i="6"/>
  <c r="H195" i="6"/>
  <c r="B115" i="6"/>
  <c r="O115" i="6"/>
  <c r="M115" i="6"/>
  <c r="N115" i="6"/>
  <c r="L115" i="6"/>
  <c r="J115" i="6"/>
  <c r="K115" i="6"/>
  <c r="I115" i="6"/>
  <c r="G115" i="6"/>
  <c r="H115" i="6"/>
  <c r="O35" i="6"/>
  <c r="M35" i="6"/>
  <c r="N35" i="6"/>
  <c r="L35" i="6"/>
  <c r="J35" i="6"/>
  <c r="K35" i="6"/>
  <c r="I35" i="6"/>
  <c r="H35" i="6"/>
  <c r="G35" i="6"/>
  <c r="C527" i="6"/>
  <c r="N527" i="6"/>
  <c r="O527" i="6"/>
  <c r="L527" i="6"/>
  <c r="K527" i="6"/>
  <c r="J527" i="6"/>
  <c r="I527" i="6"/>
  <c r="M527" i="6"/>
  <c r="G527" i="6"/>
  <c r="H527" i="6"/>
  <c r="F527" i="6"/>
  <c r="B511" i="6"/>
  <c r="N511" i="6"/>
  <c r="L511" i="6"/>
  <c r="K511" i="6"/>
  <c r="M511" i="6"/>
  <c r="J511" i="6"/>
  <c r="O511" i="6"/>
  <c r="I511" i="6"/>
  <c r="G511" i="6"/>
  <c r="F511" i="6"/>
  <c r="H511" i="6"/>
  <c r="B495" i="6"/>
  <c r="O495" i="6"/>
  <c r="N495" i="6"/>
  <c r="M495" i="6"/>
  <c r="K495" i="6"/>
  <c r="L495" i="6"/>
  <c r="J495" i="6"/>
  <c r="I495" i="6"/>
  <c r="H495" i="6"/>
  <c r="G495" i="6"/>
  <c r="F495" i="6"/>
  <c r="B479" i="6"/>
  <c r="O479" i="6"/>
  <c r="N479" i="6"/>
  <c r="L479" i="6"/>
  <c r="K479" i="6"/>
  <c r="J479" i="6"/>
  <c r="M479" i="6"/>
  <c r="G479" i="6"/>
  <c r="H479" i="6"/>
  <c r="F479" i="6"/>
  <c r="I479" i="6"/>
  <c r="B463" i="6"/>
  <c r="N463" i="6"/>
  <c r="O463" i="6"/>
  <c r="M463" i="6"/>
  <c r="L463" i="6"/>
  <c r="K463" i="6"/>
  <c r="J463" i="6"/>
  <c r="H463" i="6"/>
  <c r="I463" i="6"/>
  <c r="F463" i="6"/>
  <c r="G463" i="6"/>
  <c r="B447" i="6"/>
  <c r="O447" i="6"/>
  <c r="M447" i="6"/>
  <c r="N447" i="6"/>
  <c r="K447" i="6"/>
  <c r="L447" i="6"/>
  <c r="J447" i="6"/>
  <c r="H447" i="6"/>
  <c r="F447" i="6"/>
  <c r="G447" i="6"/>
  <c r="B431" i="6"/>
  <c r="N431" i="6"/>
  <c r="O431" i="6"/>
  <c r="K431" i="6"/>
  <c r="M431" i="6"/>
  <c r="J431" i="6"/>
  <c r="I431" i="6"/>
  <c r="H431" i="6"/>
  <c r="L431" i="6"/>
  <c r="G431" i="6"/>
  <c r="F431" i="6"/>
  <c r="B415" i="6"/>
  <c r="N415" i="6"/>
  <c r="M415" i="6"/>
  <c r="K415" i="6"/>
  <c r="J415" i="6"/>
  <c r="O415" i="6"/>
  <c r="L415" i="6"/>
  <c r="I415" i="6"/>
  <c r="H415" i="6"/>
  <c r="G415" i="6"/>
  <c r="F415" i="6"/>
  <c r="B399" i="6"/>
  <c r="M399" i="6"/>
  <c r="N399" i="6"/>
  <c r="K399" i="6"/>
  <c r="L399" i="6"/>
  <c r="O399" i="6"/>
  <c r="I399" i="6"/>
  <c r="J399" i="6"/>
  <c r="F399" i="6"/>
  <c r="H399" i="6"/>
  <c r="B383" i="6"/>
  <c r="O383" i="6"/>
  <c r="M383" i="6"/>
  <c r="N383" i="6"/>
  <c r="K383" i="6"/>
  <c r="J383" i="6"/>
  <c r="L383" i="6"/>
  <c r="G383" i="6"/>
  <c r="I383" i="6"/>
  <c r="H383" i="6"/>
  <c r="F383" i="6"/>
  <c r="B367" i="6"/>
  <c r="O367" i="6"/>
  <c r="N367" i="6"/>
  <c r="K367" i="6"/>
  <c r="M367" i="6"/>
  <c r="L367" i="6"/>
  <c r="J367" i="6"/>
  <c r="I367" i="6"/>
  <c r="G367" i="6"/>
  <c r="F367" i="6"/>
  <c r="C351" i="6"/>
  <c r="N351" i="6"/>
  <c r="M351" i="6"/>
  <c r="O351" i="6"/>
  <c r="K351" i="6"/>
  <c r="J351" i="6"/>
  <c r="L351" i="6"/>
  <c r="I351" i="6"/>
  <c r="H351" i="6"/>
  <c r="F351" i="6"/>
  <c r="C335" i="6"/>
  <c r="O335" i="6"/>
  <c r="L335" i="6"/>
  <c r="N335" i="6"/>
  <c r="K335" i="6"/>
  <c r="J335" i="6"/>
  <c r="M335" i="6"/>
  <c r="H335" i="6"/>
  <c r="G335" i="6"/>
  <c r="F335" i="6"/>
  <c r="I335" i="6"/>
  <c r="C319" i="6"/>
  <c r="O319" i="6"/>
  <c r="N319" i="6"/>
  <c r="M319" i="6"/>
  <c r="L319" i="6"/>
  <c r="K319" i="6"/>
  <c r="I319" i="6"/>
  <c r="J319" i="6"/>
  <c r="H319" i="6"/>
  <c r="G319" i="6"/>
  <c r="F319" i="6"/>
  <c r="C303" i="6"/>
  <c r="O303" i="6"/>
  <c r="L303" i="6"/>
  <c r="N303" i="6"/>
  <c r="M303" i="6"/>
  <c r="K303" i="6"/>
  <c r="J303" i="6"/>
  <c r="I303" i="6"/>
  <c r="F303" i="6"/>
  <c r="G303" i="6"/>
  <c r="O287" i="6"/>
  <c r="N287" i="6"/>
  <c r="L287" i="6"/>
  <c r="K287" i="6"/>
  <c r="J287" i="6"/>
  <c r="I287" i="6"/>
  <c r="M287" i="6"/>
  <c r="G287" i="6"/>
  <c r="F287" i="6"/>
  <c r="H287" i="6"/>
  <c r="D271" i="6"/>
  <c r="M271" i="6"/>
  <c r="N271" i="6"/>
  <c r="L271" i="6"/>
  <c r="O271" i="6"/>
  <c r="J271" i="6"/>
  <c r="K271" i="6"/>
  <c r="I271" i="6"/>
  <c r="H271" i="6"/>
  <c r="G271" i="6"/>
  <c r="F271" i="6"/>
  <c r="N255" i="6"/>
  <c r="M255" i="6"/>
  <c r="O255" i="6"/>
  <c r="K255" i="6"/>
  <c r="J255" i="6"/>
  <c r="L255" i="6"/>
  <c r="F255" i="6"/>
  <c r="G255" i="6"/>
  <c r="H255" i="6"/>
  <c r="D239" i="6"/>
  <c r="M239" i="6"/>
  <c r="O239" i="6"/>
  <c r="N239" i="6"/>
  <c r="L239" i="6"/>
  <c r="K239" i="6"/>
  <c r="H239" i="6"/>
  <c r="I239" i="6"/>
  <c r="F239" i="6"/>
  <c r="J239" i="6"/>
  <c r="N223" i="6"/>
  <c r="O223" i="6"/>
  <c r="M223" i="6"/>
  <c r="L223" i="6"/>
  <c r="J223" i="6"/>
  <c r="H223" i="6"/>
  <c r="I223" i="6"/>
  <c r="F223" i="6"/>
  <c r="D207" i="6"/>
  <c r="N207" i="6"/>
  <c r="M207" i="6"/>
  <c r="L207" i="6"/>
  <c r="K207" i="6"/>
  <c r="J207" i="6"/>
  <c r="O207" i="6"/>
  <c r="I207" i="6"/>
  <c r="H207" i="6"/>
  <c r="F207" i="6"/>
  <c r="G207" i="6"/>
  <c r="D191" i="6"/>
  <c r="N191" i="6"/>
  <c r="O191" i="6"/>
  <c r="K191" i="6"/>
  <c r="L191" i="6"/>
  <c r="I191" i="6"/>
  <c r="J191" i="6"/>
  <c r="H191" i="6"/>
  <c r="F191" i="6"/>
  <c r="M191" i="6"/>
  <c r="G191" i="6"/>
  <c r="M175" i="6"/>
  <c r="N175" i="6"/>
  <c r="O175" i="6"/>
  <c r="J175" i="6"/>
  <c r="K175" i="6"/>
  <c r="I175" i="6"/>
  <c r="L175" i="6"/>
  <c r="H175" i="6"/>
  <c r="F175" i="6"/>
  <c r="K159" i="6"/>
  <c r="L159" i="6"/>
  <c r="M159" i="6"/>
  <c r="O159" i="6"/>
  <c r="J159" i="6"/>
  <c r="H159" i="6"/>
  <c r="N159" i="6"/>
  <c r="F159" i="6"/>
  <c r="G159" i="6"/>
  <c r="M143" i="6"/>
  <c r="K143" i="6"/>
  <c r="O143" i="6"/>
  <c r="N143" i="6"/>
  <c r="L143" i="6"/>
  <c r="I143" i="6"/>
  <c r="G143" i="6"/>
  <c r="H143" i="6"/>
  <c r="J143" i="6"/>
  <c r="F143" i="6"/>
  <c r="O127" i="6"/>
  <c r="K127" i="6"/>
  <c r="N127" i="6"/>
  <c r="J127" i="6"/>
  <c r="M127" i="6"/>
  <c r="L127" i="6"/>
  <c r="I127" i="6"/>
  <c r="G127" i="6"/>
  <c r="F127" i="6"/>
  <c r="M111" i="6"/>
  <c r="N111" i="6"/>
  <c r="O111" i="6"/>
  <c r="L111" i="6"/>
  <c r="K111" i="6"/>
  <c r="J111" i="6"/>
  <c r="I111" i="6"/>
  <c r="H111" i="6"/>
  <c r="F111" i="6"/>
  <c r="N95" i="6"/>
  <c r="M95" i="6"/>
  <c r="K95" i="6"/>
  <c r="J95" i="6"/>
  <c r="L95" i="6"/>
  <c r="O95" i="6"/>
  <c r="I95" i="6"/>
  <c r="H95" i="6"/>
  <c r="G95" i="6"/>
  <c r="F95" i="6"/>
  <c r="M79" i="6"/>
  <c r="N79" i="6"/>
  <c r="O79" i="6"/>
  <c r="L79" i="6"/>
  <c r="K79" i="6"/>
  <c r="J79" i="6"/>
  <c r="H79" i="6"/>
  <c r="I79" i="6"/>
  <c r="G79" i="6"/>
  <c r="F79" i="6"/>
  <c r="D63" i="6"/>
  <c r="O63" i="6"/>
  <c r="M63" i="6"/>
  <c r="K63" i="6"/>
  <c r="L63" i="6"/>
  <c r="J63" i="6"/>
  <c r="N63" i="6"/>
  <c r="I63" i="6"/>
  <c r="H63" i="6"/>
  <c r="F63" i="6"/>
  <c r="G63" i="6"/>
  <c r="O47" i="6"/>
  <c r="M47" i="6"/>
  <c r="N47" i="6"/>
  <c r="J47" i="6"/>
  <c r="L47" i="6"/>
  <c r="K47" i="6"/>
  <c r="I47" i="6"/>
  <c r="F47" i="6"/>
  <c r="O31" i="6"/>
  <c r="M31" i="6"/>
  <c r="L31" i="6"/>
  <c r="K31" i="6"/>
  <c r="N31" i="6"/>
  <c r="I31" i="6"/>
  <c r="J31" i="6"/>
  <c r="H31" i="6"/>
  <c r="F31" i="6"/>
  <c r="G31" i="6"/>
  <c r="M15" i="6"/>
  <c r="N15" i="6"/>
  <c r="O15" i="6"/>
  <c r="L15" i="6"/>
  <c r="K15" i="6"/>
  <c r="J15" i="6"/>
  <c r="I15" i="6"/>
  <c r="G15" i="6"/>
  <c r="H15" i="6"/>
  <c r="F15" i="6"/>
  <c r="E531" i="6"/>
  <c r="E448" i="6"/>
  <c r="E418" i="6"/>
  <c r="E388" i="6"/>
  <c r="E335" i="6"/>
  <c r="E305" i="6"/>
  <c r="E275" i="6"/>
  <c r="E192" i="6"/>
  <c r="E162" i="6"/>
  <c r="E132" i="6"/>
  <c r="E100" i="6"/>
  <c r="E68" i="6"/>
  <c r="E36" i="6"/>
  <c r="E3" i="6"/>
  <c r="F502" i="6"/>
  <c r="F419" i="6"/>
  <c r="F374" i="6"/>
  <c r="F331" i="6"/>
  <c r="F246" i="6"/>
  <c r="F163" i="6"/>
  <c r="F118" i="6"/>
  <c r="F22" i="6"/>
  <c r="G401" i="6"/>
  <c r="G213" i="6"/>
  <c r="H439" i="6"/>
  <c r="H303" i="6"/>
  <c r="I497" i="6"/>
  <c r="J240" i="6"/>
  <c r="L279" i="6"/>
  <c r="D451" i="6"/>
  <c r="O451" i="6"/>
  <c r="N451" i="6"/>
  <c r="L451" i="6"/>
  <c r="K451" i="6"/>
  <c r="M451" i="6"/>
  <c r="I451" i="6"/>
  <c r="G451" i="6"/>
  <c r="C371" i="6"/>
  <c r="O371" i="6"/>
  <c r="N371" i="6"/>
  <c r="L371" i="6"/>
  <c r="J371" i="6"/>
  <c r="K371" i="6"/>
  <c r="M371" i="6"/>
  <c r="I371" i="6"/>
  <c r="H371" i="6"/>
  <c r="G371" i="6"/>
  <c r="C291" i="6"/>
  <c r="O291" i="6"/>
  <c r="N291" i="6"/>
  <c r="L291" i="6"/>
  <c r="M291" i="6"/>
  <c r="J291" i="6"/>
  <c r="I291" i="6"/>
  <c r="H291" i="6"/>
  <c r="K291" i="6"/>
  <c r="O227" i="6"/>
  <c r="M227" i="6"/>
  <c r="N227" i="6"/>
  <c r="L227" i="6"/>
  <c r="K227" i="6"/>
  <c r="J227" i="6"/>
  <c r="I227" i="6"/>
  <c r="H227" i="6"/>
  <c r="G227" i="6"/>
  <c r="C147" i="6"/>
  <c r="O147" i="6"/>
  <c r="M147" i="6"/>
  <c r="N147" i="6"/>
  <c r="L147" i="6"/>
  <c r="J147" i="6"/>
  <c r="I147" i="6"/>
  <c r="K147" i="6"/>
  <c r="B83" i="6"/>
  <c r="O83" i="6"/>
  <c r="M83" i="6"/>
  <c r="N83" i="6"/>
  <c r="L83" i="6"/>
  <c r="J83" i="6"/>
  <c r="K83" i="6"/>
  <c r="I83" i="6"/>
  <c r="H83" i="6"/>
  <c r="B19" i="6"/>
  <c r="O19" i="6"/>
  <c r="M19" i="6"/>
  <c r="N19" i="6"/>
  <c r="L19" i="6"/>
  <c r="J19" i="6"/>
  <c r="K19" i="6"/>
  <c r="I19" i="6"/>
  <c r="H19" i="6"/>
  <c r="D514" i="6"/>
  <c r="O514" i="6"/>
  <c r="N514" i="6"/>
  <c r="M514" i="6"/>
  <c r="L514" i="6"/>
  <c r="J514" i="6"/>
  <c r="K514" i="6"/>
  <c r="I514" i="6"/>
  <c r="H514" i="6"/>
  <c r="F514" i="6"/>
  <c r="D466" i="6"/>
  <c r="O466" i="6"/>
  <c r="N466" i="6"/>
  <c r="M466" i="6"/>
  <c r="K466" i="6"/>
  <c r="L466" i="6"/>
  <c r="J466" i="6"/>
  <c r="H466" i="6"/>
  <c r="I466" i="6"/>
  <c r="F466" i="6"/>
  <c r="C434" i="6"/>
  <c r="O434" i="6"/>
  <c r="N434" i="6"/>
  <c r="M434" i="6"/>
  <c r="K434" i="6"/>
  <c r="J434" i="6"/>
  <c r="L434" i="6"/>
  <c r="I434" i="6"/>
  <c r="G434" i="6"/>
  <c r="H434" i="6"/>
  <c r="F434" i="6"/>
  <c r="D402" i="6"/>
  <c r="O402" i="6"/>
  <c r="N402" i="6"/>
  <c r="M402" i="6"/>
  <c r="K402" i="6"/>
  <c r="L402" i="6"/>
  <c r="I402" i="6"/>
  <c r="G402" i="6"/>
  <c r="F402" i="6"/>
  <c r="D354" i="6"/>
  <c r="O354" i="6"/>
  <c r="N354" i="6"/>
  <c r="M354" i="6"/>
  <c r="L354" i="6"/>
  <c r="J354" i="6"/>
  <c r="K354" i="6"/>
  <c r="H354" i="6"/>
  <c r="I354" i="6"/>
  <c r="F354" i="6"/>
  <c r="D290" i="6"/>
  <c r="O290" i="6"/>
  <c r="N290" i="6"/>
  <c r="M290" i="6"/>
  <c r="L290" i="6"/>
  <c r="K290" i="6"/>
  <c r="I290" i="6"/>
  <c r="H290" i="6"/>
  <c r="J290" i="6"/>
  <c r="G290" i="6"/>
  <c r="F290" i="6"/>
  <c r="D226" i="6"/>
  <c r="O226" i="6"/>
  <c r="M226" i="6"/>
  <c r="N226" i="6"/>
  <c r="K226" i="6"/>
  <c r="L226" i="6"/>
  <c r="J226" i="6"/>
  <c r="I226" i="6"/>
  <c r="H226" i="6"/>
  <c r="G226" i="6"/>
  <c r="F226" i="6"/>
  <c r="D178" i="6"/>
  <c r="O178" i="6"/>
  <c r="M178" i="6"/>
  <c r="N178" i="6"/>
  <c r="K178" i="6"/>
  <c r="L178" i="6"/>
  <c r="J178" i="6"/>
  <c r="I178" i="6"/>
  <c r="H178" i="6"/>
  <c r="G178" i="6"/>
  <c r="F178" i="6"/>
  <c r="D114" i="6"/>
  <c r="O114" i="6"/>
  <c r="M114" i="6"/>
  <c r="N114" i="6"/>
  <c r="K114" i="6"/>
  <c r="L114" i="6"/>
  <c r="I114" i="6"/>
  <c r="E114" i="6"/>
  <c r="H114" i="6"/>
  <c r="F114" i="6"/>
  <c r="D18" i="6"/>
  <c r="O18" i="6"/>
  <c r="M18" i="6"/>
  <c r="N18" i="6"/>
  <c r="K18" i="6"/>
  <c r="L18" i="6"/>
  <c r="I18" i="6"/>
  <c r="J18" i="6"/>
  <c r="G18" i="6"/>
  <c r="E18" i="6"/>
  <c r="H18" i="6"/>
  <c r="F18" i="6"/>
  <c r="Q533" i="2"/>
  <c r="Q469" i="2"/>
  <c r="Q357" i="2"/>
  <c r="C526" i="6"/>
  <c r="O526" i="6"/>
  <c r="N526" i="6"/>
  <c r="L526" i="6"/>
  <c r="M526" i="6"/>
  <c r="K526" i="6"/>
  <c r="J526" i="6"/>
  <c r="I526" i="6"/>
  <c r="H526" i="6"/>
  <c r="F526" i="6"/>
  <c r="D510" i="6"/>
  <c r="O510" i="6"/>
  <c r="L510" i="6"/>
  <c r="K510" i="6"/>
  <c r="J510" i="6"/>
  <c r="I510" i="6"/>
  <c r="M510" i="6"/>
  <c r="N510" i="6"/>
  <c r="G510" i="6"/>
  <c r="F510" i="6"/>
  <c r="H510" i="6"/>
  <c r="B494" i="6"/>
  <c r="O494" i="6"/>
  <c r="N494" i="6"/>
  <c r="M494" i="6"/>
  <c r="L494" i="6"/>
  <c r="K494" i="6"/>
  <c r="J494" i="6"/>
  <c r="I494" i="6"/>
  <c r="G494" i="6"/>
  <c r="F494" i="6"/>
  <c r="D478" i="6"/>
  <c r="O478" i="6"/>
  <c r="N478" i="6"/>
  <c r="K478" i="6"/>
  <c r="M478" i="6"/>
  <c r="J478" i="6"/>
  <c r="I478" i="6"/>
  <c r="G478" i="6"/>
  <c r="L478" i="6"/>
  <c r="H478" i="6"/>
  <c r="F478" i="6"/>
  <c r="D462" i="6"/>
  <c r="O462" i="6"/>
  <c r="M462" i="6"/>
  <c r="N462" i="6"/>
  <c r="K462" i="6"/>
  <c r="J462" i="6"/>
  <c r="L462" i="6"/>
  <c r="I462" i="6"/>
  <c r="G462" i="6"/>
  <c r="F462" i="6"/>
  <c r="D446" i="6"/>
  <c r="O446" i="6"/>
  <c r="L446" i="6"/>
  <c r="K446" i="6"/>
  <c r="J446" i="6"/>
  <c r="N446" i="6"/>
  <c r="M446" i="6"/>
  <c r="H446" i="6"/>
  <c r="G446" i="6"/>
  <c r="I446" i="6"/>
  <c r="F446" i="6"/>
  <c r="D430" i="6"/>
  <c r="O430" i="6"/>
  <c r="N430" i="6"/>
  <c r="K430" i="6"/>
  <c r="L430" i="6"/>
  <c r="J430" i="6"/>
  <c r="I430" i="6"/>
  <c r="M430" i="6"/>
  <c r="H430" i="6"/>
  <c r="G430" i="6"/>
  <c r="F430" i="6"/>
  <c r="D414" i="6"/>
  <c r="O414" i="6"/>
  <c r="N414" i="6"/>
  <c r="M414" i="6"/>
  <c r="K414" i="6"/>
  <c r="J414" i="6"/>
  <c r="L414" i="6"/>
  <c r="I414" i="6"/>
  <c r="H414" i="6"/>
  <c r="G414" i="6"/>
  <c r="F414" i="6"/>
  <c r="D398" i="6"/>
  <c r="O398" i="6"/>
  <c r="N398" i="6"/>
  <c r="K398" i="6"/>
  <c r="L398" i="6"/>
  <c r="J398" i="6"/>
  <c r="M398" i="6"/>
  <c r="G398" i="6"/>
  <c r="F398" i="6"/>
  <c r="H398" i="6"/>
  <c r="I398" i="6"/>
  <c r="D382" i="6"/>
  <c r="O382" i="6"/>
  <c r="M382" i="6"/>
  <c r="N382" i="6"/>
  <c r="K382" i="6"/>
  <c r="J382" i="6"/>
  <c r="L382" i="6"/>
  <c r="I382" i="6"/>
  <c r="G382" i="6"/>
  <c r="H382" i="6"/>
  <c r="F382" i="6"/>
  <c r="D366" i="6"/>
  <c r="O366" i="6"/>
  <c r="N366" i="6"/>
  <c r="K366" i="6"/>
  <c r="M366" i="6"/>
  <c r="L366" i="6"/>
  <c r="J366" i="6"/>
  <c r="I366" i="6"/>
  <c r="G366" i="6"/>
  <c r="H366" i="6"/>
  <c r="F366" i="6"/>
  <c r="D350" i="6"/>
  <c r="O350" i="6"/>
  <c r="M350" i="6"/>
  <c r="K350" i="6"/>
  <c r="L350" i="6"/>
  <c r="N350" i="6"/>
  <c r="J350" i="6"/>
  <c r="I350" i="6"/>
  <c r="G350" i="6"/>
  <c r="H350" i="6"/>
  <c r="F350" i="6"/>
  <c r="C334" i="6"/>
  <c r="O334" i="6"/>
  <c r="N334" i="6"/>
  <c r="M334" i="6"/>
  <c r="K334" i="6"/>
  <c r="L334" i="6"/>
  <c r="J334" i="6"/>
  <c r="H334" i="6"/>
  <c r="G334" i="6"/>
  <c r="F334" i="6"/>
  <c r="I334" i="6"/>
  <c r="D318" i="6"/>
  <c r="O318" i="6"/>
  <c r="N318" i="6"/>
  <c r="L318" i="6"/>
  <c r="K318" i="6"/>
  <c r="M318" i="6"/>
  <c r="I318" i="6"/>
  <c r="J318" i="6"/>
  <c r="H318" i="6"/>
  <c r="G318" i="6"/>
  <c r="F318" i="6"/>
  <c r="B302" i="6"/>
  <c r="O302" i="6"/>
  <c r="N302" i="6"/>
  <c r="L302" i="6"/>
  <c r="J302" i="6"/>
  <c r="G302" i="6"/>
  <c r="I302" i="6"/>
  <c r="M302" i="6"/>
  <c r="F302" i="6"/>
  <c r="K302" i="6"/>
  <c r="H302" i="6"/>
  <c r="C286" i="6"/>
  <c r="O286" i="6"/>
  <c r="N286" i="6"/>
  <c r="L286" i="6"/>
  <c r="K286" i="6"/>
  <c r="I286" i="6"/>
  <c r="M286" i="6"/>
  <c r="J286" i="6"/>
  <c r="G286" i="6"/>
  <c r="F286" i="6"/>
  <c r="H286" i="6"/>
  <c r="C270" i="6"/>
  <c r="O270" i="6"/>
  <c r="N270" i="6"/>
  <c r="L270" i="6"/>
  <c r="M270" i="6"/>
  <c r="J270" i="6"/>
  <c r="I270" i="6"/>
  <c r="H270" i="6"/>
  <c r="G270" i="6"/>
  <c r="K270" i="6"/>
  <c r="F270" i="6"/>
  <c r="D254" i="6"/>
  <c r="O254" i="6"/>
  <c r="M254" i="6"/>
  <c r="N254" i="6"/>
  <c r="L254" i="6"/>
  <c r="K254" i="6"/>
  <c r="J254" i="6"/>
  <c r="G254" i="6"/>
  <c r="F254" i="6"/>
  <c r="H254" i="6"/>
  <c r="I254" i="6"/>
  <c r="D238" i="6"/>
  <c r="O238" i="6"/>
  <c r="M238" i="6"/>
  <c r="N238" i="6"/>
  <c r="K238" i="6"/>
  <c r="L238" i="6"/>
  <c r="I238" i="6"/>
  <c r="G238" i="6"/>
  <c r="H238" i="6"/>
  <c r="F238" i="6"/>
  <c r="D222" i="6"/>
  <c r="O222" i="6"/>
  <c r="N222" i="6"/>
  <c r="M222" i="6"/>
  <c r="L222" i="6"/>
  <c r="J222" i="6"/>
  <c r="H222" i="6"/>
  <c r="I222" i="6"/>
  <c r="K222" i="6"/>
  <c r="G222" i="6"/>
  <c r="F222" i="6"/>
  <c r="C206" i="6"/>
  <c r="O206" i="6"/>
  <c r="L206" i="6"/>
  <c r="N206" i="6"/>
  <c r="K206" i="6"/>
  <c r="J206" i="6"/>
  <c r="I206" i="6"/>
  <c r="H206" i="6"/>
  <c r="G206" i="6"/>
  <c r="M206" i="6"/>
  <c r="F206" i="6"/>
  <c r="D190" i="6"/>
  <c r="O190" i="6"/>
  <c r="N190" i="6"/>
  <c r="M190" i="6"/>
  <c r="L190" i="6"/>
  <c r="K190" i="6"/>
  <c r="G190" i="6"/>
  <c r="I190" i="6"/>
  <c r="H190" i="6"/>
  <c r="F190" i="6"/>
  <c r="J190" i="6"/>
  <c r="D174" i="6"/>
  <c r="O174" i="6"/>
  <c r="M174" i="6"/>
  <c r="K174" i="6"/>
  <c r="J174" i="6"/>
  <c r="L174" i="6"/>
  <c r="I174" i="6"/>
  <c r="G174" i="6"/>
  <c r="N174" i="6"/>
  <c r="F174" i="6"/>
  <c r="H174" i="6"/>
  <c r="B158" i="6"/>
  <c r="O158" i="6"/>
  <c r="M158" i="6"/>
  <c r="L158" i="6"/>
  <c r="N158" i="6"/>
  <c r="K158" i="6"/>
  <c r="H158" i="6"/>
  <c r="G158" i="6"/>
  <c r="J158" i="6"/>
  <c r="F158" i="6"/>
  <c r="D142" i="6"/>
  <c r="O142" i="6"/>
  <c r="N142" i="6"/>
  <c r="M142" i="6"/>
  <c r="K142" i="6"/>
  <c r="L142" i="6"/>
  <c r="G142" i="6"/>
  <c r="H142" i="6"/>
  <c r="J142" i="6"/>
  <c r="F142" i="6"/>
  <c r="I142" i="6"/>
  <c r="D126" i="6"/>
  <c r="O126" i="6"/>
  <c r="N126" i="6"/>
  <c r="M126" i="6"/>
  <c r="K126" i="6"/>
  <c r="J126" i="6"/>
  <c r="L126" i="6"/>
  <c r="I126" i="6"/>
  <c r="G126" i="6"/>
  <c r="F126" i="6"/>
  <c r="H126" i="6"/>
  <c r="D110" i="6"/>
  <c r="O110" i="6"/>
  <c r="M110" i="6"/>
  <c r="N110" i="6"/>
  <c r="L110" i="6"/>
  <c r="K110" i="6"/>
  <c r="J110" i="6"/>
  <c r="H110" i="6"/>
  <c r="G110" i="6"/>
  <c r="I110" i="6"/>
  <c r="F110" i="6"/>
  <c r="D94" i="6"/>
  <c r="O94" i="6"/>
  <c r="N94" i="6"/>
  <c r="M94" i="6"/>
  <c r="K94" i="6"/>
  <c r="J94" i="6"/>
  <c r="I94" i="6"/>
  <c r="G94" i="6"/>
  <c r="F94" i="6"/>
  <c r="L94" i="6"/>
  <c r="D78" i="6"/>
  <c r="O78" i="6"/>
  <c r="N78" i="6"/>
  <c r="L78" i="6"/>
  <c r="M78" i="6"/>
  <c r="K78" i="6"/>
  <c r="J78" i="6"/>
  <c r="I78" i="6"/>
  <c r="H78" i="6"/>
  <c r="G78" i="6"/>
  <c r="F78" i="6"/>
  <c r="D62" i="6"/>
  <c r="O62" i="6"/>
  <c r="N62" i="6"/>
  <c r="M62" i="6"/>
  <c r="L62" i="6"/>
  <c r="K62" i="6"/>
  <c r="I62" i="6"/>
  <c r="G62" i="6"/>
  <c r="J62" i="6"/>
  <c r="H62" i="6"/>
  <c r="F62" i="6"/>
  <c r="E500" i="6"/>
  <c r="E447" i="6"/>
  <c r="E417" i="6"/>
  <c r="E387" i="6"/>
  <c r="E334" i="6"/>
  <c r="E304" i="6"/>
  <c r="E274" i="6"/>
  <c r="E244" i="6"/>
  <c r="E191" i="6"/>
  <c r="E161" i="6"/>
  <c r="E99" i="6"/>
  <c r="E67" i="6"/>
  <c r="E35" i="6"/>
  <c r="F500" i="6"/>
  <c r="F455" i="6"/>
  <c r="F372" i="6"/>
  <c r="F327" i="6"/>
  <c r="F244" i="6"/>
  <c r="F199" i="6"/>
  <c r="F116" i="6"/>
  <c r="F71" i="6"/>
  <c r="F20" i="6"/>
  <c r="G486" i="6"/>
  <c r="G399" i="6"/>
  <c r="G305" i="6"/>
  <c r="G211" i="6"/>
  <c r="G112" i="6"/>
  <c r="G7" i="6"/>
  <c r="H436" i="6"/>
  <c r="I481" i="6"/>
  <c r="I159" i="6"/>
  <c r="J238" i="6"/>
  <c r="L276" i="6"/>
  <c r="E339" i="6"/>
  <c r="D530" i="6"/>
  <c r="O530" i="6"/>
  <c r="N530" i="6"/>
  <c r="M530" i="6"/>
  <c r="J530" i="6"/>
  <c r="K530" i="6"/>
  <c r="I530" i="6"/>
  <c r="H530" i="6"/>
  <c r="G530" i="6"/>
  <c r="L530" i="6"/>
  <c r="F530" i="6"/>
  <c r="D66" i="6"/>
  <c r="O66" i="6"/>
  <c r="M66" i="6"/>
  <c r="N66" i="6"/>
  <c r="K66" i="6"/>
  <c r="L66" i="6"/>
  <c r="J66" i="6"/>
  <c r="I66" i="6"/>
  <c r="G66" i="6"/>
  <c r="E66" i="6"/>
  <c r="H66" i="6"/>
  <c r="F66" i="6"/>
  <c r="Q484" i="2"/>
  <c r="Q356" i="2"/>
  <c r="Q148" i="2"/>
  <c r="C525" i="6"/>
  <c r="O525" i="6"/>
  <c r="L525" i="6"/>
  <c r="N525" i="6"/>
  <c r="K525" i="6"/>
  <c r="M525" i="6"/>
  <c r="J525" i="6"/>
  <c r="I525" i="6"/>
  <c r="H525" i="6"/>
  <c r="F525" i="6"/>
  <c r="G525" i="6"/>
  <c r="E525" i="6"/>
  <c r="D509" i="6"/>
  <c r="O509" i="6"/>
  <c r="N509" i="6"/>
  <c r="L509" i="6"/>
  <c r="K509" i="6"/>
  <c r="M509" i="6"/>
  <c r="J509" i="6"/>
  <c r="I509" i="6"/>
  <c r="F509" i="6"/>
  <c r="H509" i="6"/>
  <c r="E509" i="6"/>
  <c r="D493" i="6"/>
  <c r="O493" i="6"/>
  <c r="N493" i="6"/>
  <c r="M493" i="6"/>
  <c r="L493" i="6"/>
  <c r="K493" i="6"/>
  <c r="J493" i="6"/>
  <c r="I493" i="6"/>
  <c r="G493" i="6"/>
  <c r="F493" i="6"/>
  <c r="H493" i="6"/>
  <c r="E493" i="6"/>
  <c r="D477" i="6"/>
  <c r="O477" i="6"/>
  <c r="N477" i="6"/>
  <c r="L477" i="6"/>
  <c r="K477" i="6"/>
  <c r="J477" i="6"/>
  <c r="M477" i="6"/>
  <c r="I477" i="6"/>
  <c r="G477" i="6"/>
  <c r="H477" i="6"/>
  <c r="F477" i="6"/>
  <c r="E477" i="6"/>
  <c r="D461" i="6"/>
  <c r="O461" i="6"/>
  <c r="M461" i="6"/>
  <c r="N461" i="6"/>
  <c r="K461" i="6"/>
  <c r="L461" i="6"/>
  <c r="J461" i="6"/>
  <c r="I461" i="6"/>
  <c r="G461" i="6"/>
  <c r="F461" i="6"/>
  <c r="E461" i="6"/>
  <c r="D445" i="6"/>
  <c r="O445" i="6"/>
  <c r="N445" i="6"/>
  <c r="M445" i="6"/>
  <c r="K445" i="6"/>
  <c r="L445" i="6"/>
  <c r="J445" i="6"/>
  <c r="H445" i="6"/>
  <c r="G445" i="6"/>
  <c r="I445" i="6"/>
  <c r="F445" i="6"/>
  <c r="E445" i="6"/>
  <c r="D429" i="6"/>
  <c r="O429" i="6"/>
  <c r="M429" i="6"/>
  <c r="L429" i="6"/>
  <c r="K429" i="6"/>
  <c r="J429" i="6"/>
  <c r="I429" i="6"/>
  <c r="H429" i="6"/>
  <c r="G429" i="6"/>
  <c r="F429" i="6"/>
  <c r="N429" i="6"/>
  <c r="E429" i="6"/>
  <c r="D413" i="6"/>
  <c r="O413" i="6"/>
  <c r="N413" i="6"/>
  <c r="M413" i="6"/>
  <c r="K413" i="6"/>
  <c r="J413" i="6"/>
  <c r="L413" i="6"/>
  <c r="I413" i="6"/>
  <c r="H413" i="6"/>
  <c r="G413" i="6"/>
  <c r="F413" i="6"/>
  <c r="E413" i="6"/>
  <c r="D397" i="6"/>
  <c r="O397" i="6"/>
  <c r="M397" i="6"/>
  <c r="N397" i="6"/>
  <c r="K397" i="6"/>
  <c r="L397" i="6"/>
  <c r="J397" i="6"/>
  <c r="G397" i="6"/>
  <c r="H397" i="6"/>
  <c r="F397" i="6"/>
  <c r="I397" i="6"/>
  <c r="E397" i="6"/>
  <c r="D381" i="6"/>
  <c r="O381" i="6"/>
  <c r="M381" i="6"/>
  <c r="K381" i="6"/>
  <c r="N381" i="6"/>
  <c r="I381" i="6"/>
  <c r="J381" i="6"/>
  <c r="L381" i="6"/>
  <c r="G381" i="6"/>
  <c r="H381" i="6"/>
  <c r="F381" i="6"/>
  <c r="E381" i="6"/>
  <c r="D365" i="6"/>
  <c r="O365" i="6"/>
  <c r="N365" i="6"/>
  <c r="M365" i="6"/>
  <c r="K365" i="6"/>
  <c r="L365" i="6"/>
  <c r="J365" i="6"/>
  <c r="I365" i="6"/>
  <c r="G365" i="6"/>
  <c r="F365" i="6"/>
  <c r="H365" i="6"/>
  <c r="E365" i="6"/>
  <c r="D349" i="6"/>
  <c r="O349" i="6"/>
  <c r="M349" i="6"/>
  <c r="N349" i="6"/>
  <c r="K349" i="6"/>
  <c r="L349" i="6"/>
  <c r="I349" i="6"/>
  <c r="G349" i="6"/>
  <c r="F349" i="6"/>
  <c r="J349" i="6"/>
  <c r="E349" i="6"/>
  <c r="D333" i="6"/>
  <c r="O333" i="6"/>
  <c r="M333" i="6"/>
  <c r="N333" i="6"/>
  <c r="K333" i="6"/>
  <c r="J333" i="6"/>
  <c r="L333" i="6"/>
  <c r="H333" i="6"/>
  <c r="G333" i="6"/>
  <c r="I333" i="6"/>
  <c r="F333" i="6"/>
  <c r="E333" i="6"/>
  <c r="D317" i="6"/>
  <c r="O317" i="6"/>
  <c r="N317" i="6"/>
  <c r="M317" i="6"/>
  <c r="K317" i="6"/>
  <c r="I317" i="6"/>
  <c r="J317" i="6"/>
  <c r="H317" i="6"/>
  <c r="G317" i="6"/>
  <c r="L317" i="6"/>
  <c r="F317" i="6"/>
  <c r="E317" i="6"/>
  <c r="D301" i="6"/>
  <c r="O301" i="6"/>
  <c r="M301" i="6"/>
  <c r="L301" i="6"/>
  <c r="K301" i="6"/>
  <c r="N301" i="6"/>
  <c r="G301" i="6"/>
  <c r="I301" i="6"/>
  <c r="F301" i="6"/>
  <c r="E301" i="6"/>
  <c r="C285" i="6"/>
  <c r="O285" i="6"/>
  <c r="M285" i="6"/>
  <c r="N285" i="6"/>
  <c r="L285" i="6"/>
  <c r="K285" i="6"/>
  <c r="J285" i="6"/>
  <c r="G285" i="6"/>
  <c r="H285" i="6"/>
  <c r="I285" i="6"/>
  <c r="F285" i="6"/>
  <c r="E285" i="6"/>
  <c r="C269" i="6"/>
  <c r="O269" i="6"/>
  <c r="N269" i="6"/>
  <c r="M269" i="6"/>
  <c r="L269" i="6"/>
  <c r="J269" i="6"/>
  <c r="H269" i="6"/>
  <c r="G269" i="6"/>
  <c r="K269" i="6"/>
  <c r="I269" i="6"/>
  <c r="F269" i="6"/>
  <c r="E269" i="6"/>
  <c r="D253" i="6"/>
  <c r="O253" i="6"/>
  <c r="N253" i="6"/>
  <c r="K253" i="6"/>
  <c r="M253" i="6"/>
  <c r="J253" i="6"/>
  <c r="L253" i="6"/>
  <c r="G253" i="6"/>
  <c r="H253" i="6"/>
  <c r="F253" i="6"/>
  <c r="E253" i="6"/>
  <c r="D237" i="6"/>
  <c r="O237" i="6"/>
  <c r="M237" i="6"/>
  <c r="N237" i="6"/>
  <c r="L237" i="6"/>
  <c r="J237" i="6"/>
  <c r="K237" i="6"/>
  <c r="I237" i="6"/>
  <c r="G237" i="6"/>
  <c r="H237" i="6"/>
  <c r="F237" i="6"/>
  <c r="E237" i="6"/>
  <c r="D221" i="6"/>
  <c r="O221" i="6"/>
  <c r="N221" i="6"/>
  <c r="M221" i="6"/>
  <c r="L221" i="6"/>
  <c r="J221" i="6"/>
  <c r="I221" i="6"/>
  <c r="K221" i="6"/>
  <c r="G221" i="6"/>
  <c r="H221" i="6"/>
  <c r="F221" i="6"/>
  <c r="E221" i="6"/>
  <c r="D205" i="6"/>
  <c r="O205" i="6"/>
  <c r="N205" i="6"/>
  <c r="M205" i="6"/>
  <c r="L205" i="6"/>
  <c r="K205" i="6"/>
  <c r="J205" i="6"/>
  <c r="I205" i="6"/>
  <c r="H205" i="6"/>
  <c r="G205" i="6"/>
  <c r="F205" i="6"/>
  <c r="E205" i="6"/>
  <c r="D189" i="6"/>
  <c r="O189" i="6"/>
  <c r="M189" i="6"/>
  <c r="N189" i="6"/>
  <c r="K189" i="6"/>
  <c r="J189" i="6"/>
  <c r="L189" i="6"/>
  <c r="G189" i="6"/>
  <c r="I189" i="6"/>
  <c r="H189" i="6"/>
  <c r="F189" i="6"/>
  <c r="E189" i="6"/>
  <c r="C173" i="6"/>
  <c r="O173" i="6"/>
  <c r="N173" i="6"/>
  <c r="M173" i="6"/>
  <c r="L173" i="6"/>
  <c r="K173" i="6"/>
  <c r="I173" i="6"/>
  <c r="J173" i="6"/>
  <c r="G173" i="6"/>
  <c r="F173" i="6"/>
  <c r="E173" i="6"/>
  <c r="B157" i="6"/>
  <c r="O157" i="6"/>
  <c r="M157" i="6"/>
  <c r="K157" i="6"/>
  <c r="L157" i="6"/>
  <c r="N157" i="6"/>
  <c r="J157" i="6"/>
  <c r="H157" i="6"/>
  <c r="G157" i="6"/>
  <c r="F157" i="6"/>
  <c r="I157" i="6"/>
  <c r="E157" i="6"/>
  <c r="D141" i="6"/>
  <c r="O141" i="6"/>
  <c r="N141" i="6"/>
  <c r="M141" i="6"/>
  <c r="K141" i="6"/>
  <c r="J141" i="6"/>
  <c r="G141" i="6"/>
  <c r="F141" i="6"/>
  <c r="I141" i="6"/>
  <c r="L141" i="6"/>
  <c r="E141" i="6"/>
  <c r="D125" i="6"/>
  <c r="O125" i="6"/>
  <c r="K125" i="6"/>
  <c r="N125" i="6"/>
  <c r="J125" i="6"/>
  <c r="M125" i="6"/>
  <c r="L125" i="6"/>
  <c r="I125" i="6"/>
  <c r="G125" i="6"/>
  <c r="F125" i="6"/>
  <c r="H125" i="6"/>
  <c r="E125" i="6"/>
  <c r="D109" i="6"/>
  <c r="O109" i="6"/>
  <c r="N109" i="6"/>
  <c r="L109" i="6"/>
  <c r="K109" i="6"/>
  <c r="M109" i="6"/>
  <c r="J109" i="6"/>
  <c r="H109" i="6"/>
  <c r="G109" i="6"/>
  <c r="F109" i="6"/>
  <c r="E109" i="6"/>
  <c r="D93" i="6"/>
  <c r="O93" i="6"/>
  <c r="M93" i="6"/>
  <c r="K93" i="6"/>
  <c r="N93" i="6"/>
  <c r="J93" i="6"/>
  <c r="L93" i="6"/>
  <c r="I93" i="6"/>
  <c r="G93" i="6"/>
  <c r="F93" i="6"/>
  <c r="H93" i="6"/>
  <c r="E93" i="6"/>
  <c r="D77" i="6"/>
  <c r="O77" i="6"/>
  <c r="M77" i="6"/>
  <c r="K77" i="6"/>
  <c r="L77" i="6"/>
  <c r="N77" i="6"/>
  <c r="J77" i="6"/>
  <c r="I77" i="6"/>
  <c r="G77" i="6"/>
  <c r="F77" i="6"/>
  <c r="H77" i="6"/>
  <c r="E77" i="6"/>
  <c r="D61" i="6"/>
  <c r="O61" i="6"/>
  <c r="N61" i="6"/>
  <c r="L61" i="6"/>
  <c r="K61" i="6"/>
  <c r="M61" i="6"/>
  <c r="I61" i="6"/>
  <c r="G61" i="6"/>
  <c r="H61" i="6"/>
  <c r="J61" i="6"/>
  <c r="F61" i="6"/>
  <c r="E61" i="6"/>
  <c r="D45" i="6"/>
  <c r="O45" i="6"/>
  <c r="N45" i="6"/>
  <c r="J45" i="6"/>
  <c r="K45" i="6"/>
  <c r="G45" i="6"/>
  <c r="L45" i="6"/>
  <c r="H45" i="6"/>
  <c r="F45" i="6"/>
  <c r="I45" i="6"/>
  <c r="E45" i="6"/>
  <c r="E529" i="6"/>
  <c r="E499" i="6"/>
  <c r="E446" i="6"/>
  <c r="E416" i="6"/>
  <c r="E386" i="6"/>
  <c r="E356" i="6"/>
  <c r="E303" i="6"/>
  <c r="E273" i="6"/>
  <c r="E243" i="6"/>
  <c r="E219" i="6"/>
  <c r="E190" i="6"/>
  <c r="E160" i="6"/>
  <c r="E129" i="6"/>
  <c r="E97" i="6"/>
  <c r="E65" i="6"/>
  <c r="E33" i="6"/>
  <c r="F535" i="6"/>
  <c r="F499" i="6"/>
  <c r="F454" i="6"/>
  <c r="F371" i="6"/>
  <c r="F326" i="6"/>
  <c r="F243" i="6"/>
  <c r="F198" i="6"/>
  <c r="F115" i="6"/>
  <c r="F70" i="6"/>
  <c r="F19" i="6"/>
  <c r="G485" i="6"/>
  <c r="G304" i="6"/>
  <c r="G210" i="6"/>
  <c r="G111" i="6"/>
  <c r="G6" i="6"/>
  <c r="H127" i="6"/>
  <c r="I480" i="6"/>
  <c r="I158" i="6"/>
  <c r="B179" i="6"/>
  <c r="O179" i="6"/>
  <c r="M179" i="6"/>
  <c r="N179" i="6"/>
  <c r="L179" i="6"/>
  <c r="K179" i="6"/>
  <c r="J179" i="6"/>
  <c r="I179" i="6"/>
  <c r="H179" i="6"/>
  <c r="G179" i="6"/>
  <c r="D524" i="6"/>
  <c r="O524" i="6"/>
  <c r="M524" i="6"/>
  <c r="N524" i="6"/>
  <c r="L524" i="6"/>
  <c r="K524" i="6"/>
  <c r="J524" i="6"/>
  <c r="H524" i="6"/>
  <c r="I524" i="6"/>
  <c r="D508" i="6"/>
  <c r="O508" i="6"/>
  <c r="M508" i="6"/>
  <c r="L508" i="6"/>
  <c r="N508" i="6"/>
  <c r="K508" i="6"/>
  <c r="J508" i="6"/>
  <c r="I508" i="6"/>
  <c r="H508" i="6"/>
  <c r="G508" i="6"/>
  <c r="D492" i="6"/>
  <c r="O492" i="6"/>
  <c r="M492" i="6"/>
  <c r="N492" i="6"/>
  <c r="L492" i="6"/>
  <c r="K492" i="6"/>
  <c r="I492" i="6"/>
  <c r="J492" i="6"/>
  <c r="G492" i="6"/>
  <c r="C476" i="6"/>
  <c r="O476" i="6"/>
  <c r="N476" i="6"/>
  <c r="M476" i="6"/>
  <c r="L476" i="6"/>
  <c r="K476" i="6"/>
  <c r="J476" i="6"/>
  <c r="I476" i="6"/>
  <c r="G476" i="6"/>
  <c r="D460" i="6"/>
  <c r="O460" i="6"/>
  <c r="M460" i="6"/>
  <c r="N460" i="6"/>
  <c r="L460" i="6"/>
  <c r="K460" i="6"/>
  <c r="I460" i="6"/>
  <c r="J460" i="6"/>
  <c r="G460" i="6"/>
  <c r="H460" i="6"/>
  <c r="D444" i="6"/>
  <c r="O444" i="6"/>
  <c r="M444" i="6"/>
  <c r="K444" i="6"/>
  <c r="N444" i="6"/>
  <c r="I444" i="6"/>
  <c r="L444" i="6"/>
  <c r="G444" i="6"/>
  <c r="J444" i="6"/>
  <c r="H444" i="6"/>
  <c r="D428" i="6"/>
  <c r="O428" i="6"/>
  <c r="M428" i="6"/>
  <c r="N428" i="6"/>
  <c r="K428" i="6"/>
  <c r="I428" i="6"/>
  <c r="J428" i="6"/>
  <c r="H428" i="6"/>
  <c r="G428" i="6"/>
  <c r="L428" i="6"/>
  <c r="D412" i="6"/>
  <c r="O412" i="6"/>
  <c r="N412" i="6"/>
  <c r="M412" i="6"/>
  <c r="L412" i="6"/>
  <c r="K412" i="6"/>
  <c r="J412" i="6"/>
  <c r="I412" i="6"/>
  <c r="H412" i="6"/>
  <c r="G412" i="6"/>
  <c r="D396" i="6"/>
  <c r="O396" i="6"/>
  <c r="M396" i="6"/>
  <c r="N396" i="6"/>
  <c r="K396" i="6"/>
  <c r="L396" i="6"/>
  <c r="J396" i="6"/>
  <c r="I396" i="6"/>
  <c r="G396" i="6"/>
  <c r="H396" i="6"/>
  <c r="D380" i="6"/>
  <c r="O380" i="6"/>
  <c r="M380" i="6"/>
  <c r="N380" i="6"/>
  <c r="K380" i="6"/>
  <c r="J380" i="6"/>
  <c r="I380" i="6"/>
  <c r="L380" i="6"/>
  <c r="G380" i="6"/>
  <c r="H380" i="6"/>
  <c r="D364" i="6"/>
  <c r="O364" i="6"/>
  <c r="N364" i="6"/>
  <c r="M364" i="6"/>
  <c r="K364" i="6"/>
  <c r="L364" i="6"/>
  <c r="J364" i="6"/>
  <c r="I364" i="6"/>
  <c r="G364" i="6"/>
  <c r="H364" i="6"/>
  <c r="D348" i="6"/>
  <c r="O348" i="6"/>
  <c r="M348" i="6"/>
  <c r="N348" i="6"/>
  <c r="K348" i="6"/>
  <c r="L348" i="6"/>
  <c r="I348" i="6"/>
  <c r="G348" i="6"/>
  <c r="H348" i="6"/>
  <c r="J348" i="6"/>
  <c r="D332" i="6"/>
  <c r="O332" i="6"/>
  <c r="M332" i="6"/>
  <c r="N332" i="6"/>
  <c r="K332" i="6"/>
  <c r="L332" i="6"/>
  <c r="J332" i="6"/>
  <c r="I332" i="6"/>
  <c r="G332" i="6"/>
  <c r="D316" i="6"/>
  <c r="O316" i="6"/>
  <c r="N316" i="6"/>
  <c r="M316" i="6"/>
  <c r="K316" i="6"/>
  <c r="I316" i="6"/>
  <c r="J316" i="6"/>
  <c r="L316" i="6"/>
  <c r="H316" i="6"/>
  <c r="G316" i="6"/>
  <c r="D300" i="6"/>
  <c r="O300" i="6"/>
  <c r="M300" i="6"/>
  <c r="L300" i="6"/>
  <c r="N300" i="6"/>
  <c r="I300" i="6"/>
  <c r="G300" i="6"/>
  <c r="J300" i="6"/>
  <c r="K300" i="6"/>
  <c r="D284" i="6"/>
  <c r="O284" i="6"/>
  <c r="M284" i="6"/>
  <c r="L284" i="6"/>
  <c r="N284" i="6"/>
  <c r="K284" i="6"/>
  <c r="J284" i="6"/>
  <c r="I284" i="6"/>
  <c r="G284" i="6"/>
  <c r="H284" i="6"/>
  <c r="C268" i="6"/>
  <c r="O268" i="6"/>
  <c r="L268" i="6"/>
  <c r="M268" i="6"/>
  <c r="N268" i="6"/>
  <c r="I268" i="6"/>
  <c r="J268" i="6"/>
  <c r="G268" i="6"/>
  <c r="H268" i="6"/>
  <c r="K268" i="6"/>
  <c r="D252" i="6"/>
  <c r="O252" i="6"/>
  <c r="N252" i="6"/>
  <c r="K252" i="6"/>
  <c r="J252" i="6"/>
  <c r="M252" i="6"/>
  <c r="I252" i="6"/>
  <c r="L252" i="6"/>
  <c r="G252" i="6"/>
  <c r="H252" i="6"/>
  <c r="C236" i="6"/>
  <c r="O236" i="6"/>
  <c r="N236" i="6"/>
  <c r="M236" i="6"/>
  <c r="L236" i="6"/>
  <c r="K236" i="6"/>
  <c r="I236" i="6"/>
  <c r="J236" i="6"/>
  <c r="G236" i="6"/>
  <c r="B220" i="6"/>
  <c r="O220" i="6"/>
  <c r="M220" i="6"/>
  <c r="N220" i="6"/>
  <c r="L220" i="6"/>
  <c r="I220" i="6"/>
  <c r="J220" i="6"/>
  <c r="K220" i="6"/>
  <c r="G220" i="6"/>
  <c r="D204" i="6"/>
  <c r="O204" i="6"/>
  <c r="M204" i="6"/>
  <c r="L204" i="6"/>
  <c r="N204" i="6"/>
  <c r="K204" i="6"/>
  <c r="J204" i="6"/>
  <c r="I204" i="6"/>
  <c r="H204" i="6"/>
  <c r="G204" i="6"/>
  <c r="D188" i="6"/>
  <c r="O188" i="6"/>
  <c r="M188" i="6"/>
  <c r="L188" i="6"/>
  <c r="I188" i="6"/>
  <c r="J188" i="6"/>
  <c r="N188" i="6"/>
  <c r="G188" i="6"/>
  <c r="H188" i="6"/>
  <c r="K188" i="6"/>
  <c r="D172" i="6"/>
  <c r="O172" i="6"/>
  <c r="N172" i="6"/>
  <c r="L172" i="6"/>
  <c r="I172" i="6"/>
  <c r="K172" i="6"/>
  <c r="J172" i="6"/>
  <c r="G172" i="6"/>
  <c r="B156" i="6"/>
  <c r="O156" i="6"/>
  <c r="M156" i="6"/>
  <c r="L156" i="6"/>
  <c r="N156" i="6"/>
  <c r="K156" i="6"/>
  <c r="J156" i="6"/>
  <c r="I156" i="6"/>
  <c r="H156" i="6"/>
  <c r="G156" i="6"/>
  <c r="B140" i="6"/>
  <c r="O140" i="6"/>
  <c r="N140" i="6"/>
  <c r="K140" i="6"/>
  <c r="M140" i="6"/>
  <c r="I140" i="6"/>
  <c r="J140" i="6"/>
  <c r="L140" i="6"/>
  <c r="G140" i="6"/>
  <c r="H140" i="6"/>
  <c r="D124" i="6"/>
  <c r="O124" i="6"/>
  <c r="N124" i="6"/>
  <c r="M124" i="6"/>
  <c r="J124" i="6"/>
  <c r="K124" i="6"/>
  <c r="I124" i="6"/>
  <c r="L124" i="6"/>
  <c r="G124" i="6"/>
  <c r="H124" i="6"/>
  <c r="D108" i="6"/>
  <c r="O108" i="6"/>
  <c r="N108" i="6"/>
  <c r="L108" i="6"/>
  <c r="K108" i="6"/>
  <c r="M108" i="6"/>
  <c r="I108" i="6"/>
  <c r="J108" i="6"/>
  <c r="H108" i="6"/>
  <c r="G108" i="6"/>
  <c r="D92" i="6"/>
  <c r="O92" i="6"/>
  <c r="M92" i="6"/>
  <c r="N92" i="6"/>
  <c r="K92" i="6"/>
  <c r="L92" i="6"/>
  <c r="I92" i="6"/>
  <c r="J92" i="6"/>
  <c r="G92" i="6"/>
  <c r="D76" i="6"/>
  <c r="O76" i="6"/>
  <c r="M76" i="6"/>
  <c r="K76" i="6"/>
  <c r="L76" i="6"/>
  <c r="N76" i="6"/>
  <c r="I76" i="6"/>
  <c r="G76" i="6"/>
  <c r="J76" i="6"/>
  <c r="H76" i="6"/>
  <c r="D60" i="6"/>
  <c r="O60" i="6"/>
  <c r="N60" i="6"/>
  <c r="L60" i="6"/>
  <c r="K60" i="6"/>
  <c r="M60" i="6"/>
  <c r="I60" i="6"/>
  <c r="J60" i="6"/>
  <c r="G60" i="6"/>
  <c r="H60" i="6"/>
  <c r="D44" i="6"/>
  <c r="O44" i="6"/>
  <c r="N44" i="6"/>
  <c r="M44" i="6"/>
  <c r="K44" i="6"/>
  <c r="J44" i="6"/>
  <c r="I44" i="6"/>
  <c r="G44" i="6"/>
  <c r="L44" i="6"/>
  <c r="D28" i="6"/>
  <c r="O28" i="6"/>
  <c r="M28" i="6"/>
  <c r="N28" i="6"/>
  <c r="L28" i="6"/>
  <c r="K28" i="6"/>
  <c r="I28" i="6"/>
  <c r="J28" i="6"/>
  <c r="H28" i="6"/>
  <c r="G28" i="6"/>
  <c r="F28" i="6"/>
  <c r="E528" i="6"/>
  <c r="E498" i="6"/>
  <c r="E468" i="6"/>
  <c r="E444" i="6"/>
  <c r="E415" i="6"/>
  <c r="E385" i="6"/>
  <c r="E355" i="6"/>
  <c r="E302" i="6"/>
  <c r="E272" i="6"/>
  <c r="E242" i="6"/>
  <c r="E212" i="6"/>
  <c r="E188" i="6"/>
  <c r="E159" i="6"/>
  <c r="E128" i="6"/>
  <c r="E96" i="6"/>
  <c r="E64" i="6"/>
  <c r="E32" i="6"/>
  <c r="F534" i="6"/>
  <c r="F492" i="6"/>
  <c r="F452" i="6"/>
  <c r="F407" i="6"/>
  <c r="F364" i="6"/>
  <c r="F324" i="6"/>
  <c r="F279" i="6"/>
  <c r="F236" i="6"/>
  <c r="F196" i="6"/>
  <c r="F151" i="6"/>
  <c r="F108" i="6"/>
  <c r="F68" i="6"/>
  <c r="G385" i="6"/>
  <c r="G291" i="6"/>
  <c r="G197" i="6"/>
  <c r="G97" i="6"/>
  <c r="H528" i="6"/>
  <c r="H418" i="6"/>
  <c r="H276" i="6"/>
  <c r="H112" i="6"/>
  <c r="I447" i="6"/>
  <c r="I109" i="6"/>
  <c r="J114" i="6"/>
  <c r="M485" i="6"/>
  <c r="D435" i="6"/>
  <c r="O435" i="6"/>
  <c r="N435" i="6"/>
  <c r="M435" i="6"/>
  <c r="K435" i="6"/>
  <c r="L435" i="6"/>
  <c r="J435" i="6"/>
  <c r="G435" i="6"/>
  <c r="C307" i="6"/>
  <c r="O307" i="6"/>
  <c r="N307" i="6"/>
  <c r="L307" i="6"/>
  <c r="J307" i="6"/>
  <c r="M307" i="6"/>
  <c r="K307" i="6"/>
  <c r="H307" i="6"/>
  <c r="I307" i="6"/>
  <c r="O131" i="6"/>
  <c r="M131" i="6"/>
  <c r="N131" i="6"/>
  <c r="L131" i="6"/>
  <c r="J131" i="6"/>
  <c r="K131" i="6"/>
  <c r="I131" i="6"/>
  <c r="H131" i="6"/>
  <c r="G131" i="6"/>
  <c r="E196" i="6"/>
  <c r="C523" i="6"/>
  <c r="N523" i="6"/>
  <c r="O523" i="6"/>
  <c r="M523" i="6"/>
  <c r="L523" i="6"/>
  <c r="K523" i="6"/>
  <c r="G523" i="6"/>
  <c r="J523" i="6"/>
  <c r="H523" i="6"/>
  <c r="I523" i="6"/>
  <c r="D507" i="6"/>
  <c r="N507" i="6"/>
  <c r="O507" i="6"/>
  <c r="M507" i="6"/>
  <c r="L507" i="6"/>
  <c r="K507" i="6"/>
  <c r="J507" i="6"/>
  <c r="G507" i="6"/>
  <c r="I507" i="6"/>
  <c r="H507" i="6"/>
  <c r="B491" i="6"/>
  <c r="N491" i="6"/>
  <c r="O491" i="6"/>
  <c r="M491" i="6"/>
  <c r="L491" i="6"/>
  <c r="K491" i="6"/>
  <c r="I491" i="6"/>
  <c r="J491" i="6"/>
  <c r="G491" i="6"/>
  <c r="H491" i="6"/>
  <c r="B475" i="6"/>
  <c r="N475" i="6"/>
  <c r="O475" i="6"/>
  <c r="M475" i="6"/>
  <c r="L475" i="6"/>
  <c r="K475" i="6"/>
  <c r="I475" i="6"/>
  <c r="G475" i="6"/>
  <c r="H475" i="6"/>
  <c r="J475" i="6"/>
  <c r="B459" i="6"/>
  <c r="N459" i="6"/>
  <c r="O459" i="6"/>
  <c r="M459" i="6"/>
  <c r="L459" i="6"/>
  <c r="K459" i="6"/>
  <c r="I459" i="6"/>
  <c r="G459" i="6"/>
  <c r="J459" i="6"/>
  <c r="H459" i="6"/>
  <c r="D443" i="6"/>
  <c r="N443" i="6"/>
  <c r="O443" i="6"/>
  <c r="M443" i="6"/>
  <c r="L443" i="6"/>
  <c r="K443" i="6"/>
  <c r="G443" i="6"/>
  <c r="J443" i="6"/>
  <c r="I443" i="6"/>
  <c r="H443" i="6"/>
  <c r="B427" i="6"/>
  <c r="N427" i="6"/>
  <c r="O427" i="6"/>
  <c r="M427" i="6"/>
  <c r="K427" i="6"/>
  <c r="L427" i="6"/>
  <c r="J427" i="6"/>
  <c r="G427" i="6"/>
  <c r="H427" i="6"/>
  <c r="I427" i="6"/>
  <c r="D411" i="6"/>
  <c r="N411" i="6"/>
  <c r="O411" i="6"/>
  <c r="M411" i="6"/>
  <c r="K411" i="6"/>
  <c r="J411" i="6"/>
  <c r="L411" i="6"/>
  <c r="H411" i="6"/>
  <c r="G411" i="6"/>
  <c r="I411" i="6"/>
  <c r="B395" i="6"/>
  <c r="N395" i="6"/>
  <c r="O395" i="6"/>
  <c r="M395" i="6"/>
  <c r="L395" i="6"/>
  <c r="K395" i="6"/>
  <c r="J395" i="6"/>
  <c r="G395" i="6"/>
  <c r="H395" i="6"/>
  <c r="I395" i="6"/>
  <c r="D379" i="6"/>
  <c r="N379" i="6"/>
  <c r="O379" i="6"/>
  <c r="M379" i="6"/>
  <c r="K379" i="6"/>
  <c r="J379" i="6"/>
  <c r="I379" i="6"/>
  <c r="G379" i="6"/>
  <c r="H379" i="6"/>
  <c r="L379" i="6"/>
  <c r="D363" i="6"/>
  <c r="N363" i="6"/>
  <c r="O363" i="6"/>
  <c r="M363" i="6"/>
  <c r="K363" i="6"/>
  <c r="L363" i="6"/>
  <c r="J363" i="6"/>
  <c r="I363" i="6"/>
  <c r="G363" i="6"/>
  <c r="H363" i="6"/>
  <c r="B347" i="6"/>
  <c r="N347" i="6"/>
  <c r="O347" i="6"/>
  <c r="M347" i="6"/>
  <c r="K347" i="6"/>
  <c r="L347" i="6"/>
  <c r="I347" i="6"/>
  <c r="G347" i="6"/>
  <c r="H347" i="6"/>
  <c r="J347" i="6"/>
  <c r="B331" i="6"/>
  <c r="N331" i="6"/>
  <c r="O331" i="6"/>
  <c r="M331" i="6"/>
  <c r="K331" i="6"/>
  <c r="L331" i="6"/>
  <c r="J331" i="6"/>
  <c r="G331" i="6"/>
  <c r="I331" i="6"/>
  <c r="C315" i="6"/>
  <c r="N315" i="6"/>
  <c r="O315" i="6"/>
  <c r="M315" i="6"/>
  <c r="K315" i="6"/>
  <c r="J315" i="6"/>
  <c r="I315" i="6"/>
  <c r="L315" i="6"/>
  <c r="H315" i="6"/>
  <c r="G315" i="6"/>
  <c r="C299" i="6"/>
  <c r="N299" i="6"/>
  <c r="O299" i="6"/>
  <c r="M299" i="6"/>
  <c r="L299" i="6"/>
  <c r="K299" i="6"/>
  <c r="G299" i="6"/>
  <c r="J299" i="6"/>
  <c r="H299" i="6"/>
  <c r="C283" i="6"/>
  <c r="N283" i="6"/>
  <c r="O283" i="6"/>
  <c r="M283" i="6"/>
  <c r="L283" i="6"/>
  <c r="K283" i="6"/>
  <c r="J283" i="6"/>
  <c r="G283" i="6"/>
  <c r="I283" i="6"/>
  <c r="H283" i="6"/>
  <c r="C267" i="6"/>
  <c r="N267" i="6"/>
  <c r="O267" i="6"/>
  <c r="M267" i="6"/>
  <c r="L267" i="6"/>
  <c r="J267" i="6"/>
  <c r="I267" i="6"/>
  <c r="G267" i="6"/>
  <c r="H267" i="6"/>
  <c r="K267" i="6"/>
  <c r="C251" i="6"/>
  <c r="N251" i="6"/>
  <c r="O251" i="6"/>
  <c r="M251" i="6"/>
  <c r="L251" i="6"/>
  <c r="K251" i="6"/>
  <c r="G251" i="6"/>
  <c r="H251" i="6"/>
  <c r="I251" i="6"/>
  <c r="J251" i="6"/>
  <c r="C235" i="6"/>
  <c r="N235" i="6"/>
  <c r="O235" i="6"/>
  <c r="M235" i="6"/>
  <c r="L235" i="6"/>
  <c r="J235" i="6"/>
  <c r="K235" i="6"/>
  <c r="I235" i="6"/>
  <c r="G235" i="6"/>
  <c r="H235" i="6"/>
  <c r="C219" i="6"/>
  <c r="N219" i="6"/>
  <c r="O219" i="6"/>
  <c r="M219" i="6"/>
  <c r="J219" i="6"/>
  <c r="K219" i="6"/>
  <c r="I219" i="6"/>
  <c r="G219" i="6"/>
  <c r="H219" i="6"/>
  <c r="C203" i="6"/>
  <c r="N203" i="6"/>
  <c r="O203" i="6"/>
  <c r="M203" i="6"/>
  <c r="J203" i="6"/>
  <c r="K203" i="6"/>
  <c r="I203" i="6"/>
  <c r="L203" i="6"/>
  <c r="H203" i="6"/>
  <c r="G203" i="6"/>
  <c r="B187" i="6"/>
  <c r="N187" i="6"/>
  <c r="O187" i="6"/>
  <c r="M187" i="6"/>
  <c r="L187" i="6"/>
  <c r="K187" i="6"/>
  <c r="J187" i="6"/>
  <c r="G187" i="6"/>
  <c r="H187" i="6"/>
  <c r="B171" i="6"/>
  <c r="N171" i="6"/>
  <c r="O171" i="6"/>
  <c r="M171" i="6"/>
  <c r="L171" i="6"/>
  <c r="K171" i="6"/>
  <c r="J171" i="6"/>
  <c r="G171" i="6"/>
  <c r="I171" i="6"/>
  <c r="H171" i="6"/>
  <c r="C155" i="6"/>
  <c r="N155" i="6"/>
  <c r="O155" i="6"/>
  <c r="M155" i="6"/>
  <c r="L155" i="6"/>
  <c r="K155" i="6"/>
  <c r="J155" i="6"/>
  <c r="H155" i="6"/>
  <c r="G155" i="6"/>
  <c r="I155" i="6"/>
  <c r="C139" i="6"/>
  <c r="N139" i="6"/>
  <c r="O139" i="6"/>
  <c r="M139" i="6"/>
  <c r="L139" i="6"/>
  <c r="J139" i="6"/>
  <c r="K139" i="6"/>
  <c r="G139" i="6"/>
  <c r="I139" i="6"/>
  <c r="C123" i="6"/>
  <c r="N123" i="6"/>
  <c r="O123" i="6"/>
  <c r="M123" i="6"/>
  <c r="K123" i="6"/>
  <c r="L123" i="6"/>
  <c r="J123" i="6"/>
  <c r="I123" i="6"/>
  <c r="G123" i="6"/>
  <c r="H123" i="6"/>
  <c r="B107" i="6"/>
  <c r="N107" i="6"/>
  <c r="O107" i="6"/>
  <c r="M107" i="6"/>
  <c r="L107" i="6"/>
  <c r="K107" i="6"/>
  <c r="J107" i="6"/>
  <c r="I107" i="6"/>
  <c r="H107" i="6"/>
  <c r="G107" i="6"/>
  <c r="N91" i="6"/>
  <c r="O91" i="6"/>
  <c r="M91" i="6"/>
  <c r="K91" i="6"/>
  <c r="J91" i="6"/>
  <c r="L91" i="6"/>
  <c r="I91" i="6"/>
  <c r="G91" i="6"/>
  <c r="C75" i="6"/>
  <c r="N75" i="6"/>
  <c r="O75" i="6"/>
  <c r="M75" i="6"/>
  <c r="K75" i="6"/>
  <c r="L75" i="6"/>
  <c r="J75" i="6"/>
  <c r="G75" i="6"/>
  <c r="I75" i="6"/>
  <c r="H75" i="6"/>
  <c r="B59" i="6"/>
  <c r="N59" i="6"/>
  <c r="O59" i="6"/>
  <c r="M59" i="6"/>
  <c r="L59" i="6"/>
  <c r="K59" i="6"/>
  <c r="J59" i="6"/>
  <c r="I59" i="6"/>
  <c r="G59" i="6"/>
  <c r="H59" i="6"/>
  <c r="B43" i="6"/>
  <c r="N43" i="6"/>
  <c r="O43" i="6"/>
  <c r="M43" i="6"/>
  <c r="K43" i="6"/>
  <c r="J43" i="6"/>
  <c r="G43" i="6"/>
  <c r="I43" i="6"/>
  <c r="L43" i="6"/>
  <c r="N27" i="6"/>
  <c r="O27" i="6"/>
  <c r="M27" i="6"/>
  <c r="L27" i="6"/>
  <c r="J27" i="6"/>
  <c r="K27" i="6"/>
  <c r="G27" i="6"/>
  <c r="I27" i="6"/>
  <c r="H27" i="6"/>
  <c r="B11" i="6"/>
  <c r="N11" i="6"/>
  <c r="O11" i="6"/>
  <c r="M11" i="6"/>
  <c r="L11" i="6"/>
  <c r="J11" i="6"/>
  <c r="K11" i="6"/>
  <c r="I11" i="6"/>
  <c r="G11" i="6"/>
  <c r="H11" i="6"/>
  <c r="E527" i="6"/>
  <c r="E497" i="6"/>
  <c r="E467" i="6"/>
  <c r="E443" i="6"/>
  <c r="E414" i="6"/>
  <c r="E384" i="6"/>
  <c r="E354" i="6"/>
  <c r="E324" i="6"/>
  <c r="E300" i="6"/>
  <c r="E271" i="6"/>
  <c r="E241" i="6"/>
  <c r="E211" i="6"/>
  <c r="E187" i="6"/>
  <c r="E158" i="6"/>
  <c r="E127" i="6"/>
  <c r="E95" i="6"/>
  <c r="E63" i="6"/>
  <c r="E31" i="6"/>
  <c r="F532" i="6"/>
  <c r="F491" i="6"/>
  <c r="F451" i="6"/>
  <c r="F406" i="6"/>
  <c r="F363" i="6"/>
  <c r="F323" i="6"/>
  <c r="F278" i="6"/>
  <c r="F235" i="6"/>
  <c r="F195" i="6"/>
  <c r="F150" i="6"/>
  <c r="F107" i="6"/>
  <c r="F67" i="6"/>
  <c r="F6" i="6"/>
  <c r="G468" i="6"/>
  <c r="G375" i="6"/>
  <c r="G192" i="6"/>
  <c r="G87" i="6"/>
  <c r="H406" i="6"/>
  <c r="H260" i="6"/>
  <c r="H94" i="6"/>
  <c r="I435" i="6"/>
  <c r="I82" i="6"/>
  <c r="J49" i="6"/>
  <c r="O2" i="6"/>
  <c r="M2" i="6"/>
  <c r="N2" i="6"/>
  <c r="K2" i="6"/>
  <c r="L2" i="6"/>
  <c r="I2" i="6"/>
  <c r="J2" i="6"/>
  <c r="H2" i="6"/>
  <c r="E2" i="6"/>
  <c r="G2" i="6"/>
  <c r="F2" i="6"/>
  <c r="N522" i="6"/>
  <c r="O522" i="6"/>
  <c r="L522" i="6"/>
  <c r="M522" i="6"/>
  <c r="K522" i="6"/>
  <c r="J522" i="6"/>
  <c r="F522" i="6"/>
  <c r="I522" i="6"/>
  <c r="E522" i="6"/>
  <c r="N506" i="6"/>
  <c r="O506" i="6"/>
  <c r="L506" i="6"/>
  <c r="M506" i="6"/>
  <c r="J506" i="6"/>
  <c r="K506" i="6"/>
  <c r="F506" i="6"/>
  <c r="I506" i="6"/>
  <c r="H506" i="6"/>
  <c r="E506" i="6"/>
  <c r="N490" i="6"/>
  <c r="O490" i="6"/>
  <c r="L490" i="6"/>
  <c r="M490" i="6"/>
  <c r="K490" i="6"/>
  <c r="J490" i="6"/>
  <c r="G490" i="6"/>
  <c r="F490" i="6"/>
  <c r="E490" i="6"/>
  <c r="I490" i="6"/>
  <c r="N474" i="6"/>
  <c r="O474" i="6"/>
  <c r="L474" i="6"/>
  <c r="M474" i="6"/>
  <c r="I474" i="6"/>
  <c r="G474" i="6"/>
  <c r="H474" i="6"/>
  <c r="F474" i="6"/>
  <c r="K474" i="6"/>
  <c r="J474" i="6"/>
  <c r="E474" i="6"/>
  <c r="C458" i="6"/>
  <c r="N458" i="6"/>
  <c r="O458" i="6"/>
  <c r="L458" i="6"/>
  <c r="M458" i="6"/>
  <c r="K458" i="6"/>
  <c r="I458" i="6"/>
  <c r="J458" i="6"/>
  <c r="G458" i="6"/>
  <c r="F458" i="6"/>
  <c r="H458" i="6"/>
  <c r="E458" i="6"/>
  <c r="C442" i="6"/>
  <c r="N442" i="6"/>
  <c r="O442" i="6"/>
  <c r="L442" i="6"/>
  <c r="M442" i="6"/>
  <c r="I442" i="6"/>
  <c r="K442" i="6"/>
  <c r="J442" i="6"/>
  <c r="G442" i="6"/>
  <c r="H442" i="6"/>
  <c r="F442" i="6"/>
  <c r="E442" i="6"/>
  <c r="C426" i="6"/>
  <c r="N426" i="6"/>
  <c r="O426" i="6"/>
  <c r="L426" i="6"/>
  <c r="M426" i="6"/>
  <c r="K426" i="6"/>
  <c r="I426" i="6"/>
  <c r="J426" i="6"/>
  <c r="G426" i="6"/>
  <c r="F426" i="6"/>
  <c r="H426" i="6"/>
  <c r="E426" i="6"/>
  <c r="C410" i="6"/>
  <c r="N410" i="6"/>
  <c r="O410" i="6"/>
  <c r="L410" i="6"/>
  <c r="M410" i="6"/>
  <c r="I410" i="6"/>
  <c r="K410" i="6"/>
  <c r="J410" i="6"/>
  <c r="H410" i="6"/>
  <c r="G410" i="6"/>
  <c r="F410" i="6"/>
  <c r="E410" i="6"/>
  <c r="C394" i="6"/>
  <c r="N394" i="6"/>
  <c r="O394" i="6"/>
  <c r="L394" i="6"/>
  <c r="M394" i="6"/>
  <c r="J394" i="6"/>
  <c r="I394" i="6"/>
  <c r="G394" i="6"/>
  <c r="H394" i="6"/>
  <c r="K394" i="6"/>
  <c r="F394" i="6"/>
  <c r="E394" i="6"/>
  <c r="C378" i="6"/>
  <c r="N378" i="6"/>
  <c r="O378" i="6"/>
  <c r="L378" i="6"/>
  <c r="M378" i="6"/>
  <c r="J378" i="6"/>
  <c r="K378" i="6"/>
  <c r="I378" i="6"/>
  <c r="G378" i="6"/>
  <c r="H378" i="6"/>
  <c r="F378" i="6"/>
  <c r="E378" i="6"/>
  <c r="C362" i="6"/>
  <c r="N362" i="6"/>
  <c r="O362" i="6"/>
  <c r="L362" i="6"/>
  <c r="M362" i="6"/>
  <c r="J362" i="6"/>
  <c r="I362" i="6"/>
  <c r="K362" i="6"/>
  <c r="G362" i="6"/>
  <c r="F362" i="6"/>
  <c r="H362" i="6"/>
  <c r="E362" i="6"/>
  <c r="N346" i="6"/>
  <c r="O346" i="6"/>
  <c r="L346" i="6"/>
  <c r="M346" i="6"/>
  <c r="K346" i="6"/>
  <c r="I346" i="6"/>
  <c r="J346" i="6"/>
  <c r="G346" i="6"/>
  <c r="H346" i="6"/>
  <c r="F346" i="6"/>
  <c r="E346" i="6"/>
  <c r="N330" i="6"/>
  <c r="O330" i="6"/>
  <c r="L330" i="6"/>
  <c r="M330" i="6"/>
  <c r="J330" i="6"/>
  <c r="I330" i="6"/>
  <c r="K330" i="6"/>
  <c r="G330" i="6"/>
  <c r="F330" i="6"/>
  <c r="H330" i="6"/>
  <c r="E330" i="6"/>
  <c r="N314" i="6"/>
  <c r="O314" i="6"/>
  <c r="L314" i="6"/>
  <c r="M314" i="6"/>
  <c r="K314" i="6"/>
  <c r="I314" i="6"/>
  <c r="J314" i="6"/>
  <c r="H314" i="6"/>
  <c r="G314" i="6"/>
  <c r="F314" i="6"/>
  <c r="E314" i="6"/>
  <c r="C298" i="6"/>
  <c r="N298" i="6"/>
  <c r="O298" i="6"/>
  <c r="L298" i="6"/>
  <c r="M298" i="6"/>
  <c r="K298" i="6"/>
  <c r="I298" i="6"/>
  <c r="J298" i="6"/>
  <c r="G298" i="6"/>
  <c r="H298" i="6"/>
  <c r="F298" i="6"/>
  <c r="E298" i="6"/>
  <c r="C282" i="6"/>
  <c r="N282" i="6"/>
  <c r="O282" i="6"/>
  <c r="L282" i="6"/>
  <c r="M282" i="6"/>
  <c r="K282" i="6"/>
  <c r="J282" i="6"/>
  <c r="I282" i="6"/>
  <c r="G282" i="6"/>
  <c r="F282" i="6"/>
  <c r="H282" i="6"/>
  <c r="E282" i="6"/>
  <c r="B266" i="6"/>
  <c r="N266" i="6"/>
  <c r="O266" i="6"/>
  <c r="M266" i="6"/>
  <c r="L266" i="6"/>
  <c r="I266" i="6"/>
  <c r="G266" i="6"/>
  <c r="H266" i="6"/>
  <c r="J266" i="6"/>
  <c r="F266" i="6"/>
  <c r="K266" i="6"/>
  <c r="E266" i="6"/>
  <c r="B250" i="6"/>
  <c r="N250" i="6"/>
  <c r="O250" i="6"/>
  <c r="M250" i="6"/>
  <c r="L250" i="6"/>
  <c r="I250" i="6"/>
  <c r="K250" i="6"/>
  <c r="J250" i="6"/>
  <c r="G250" i="6"/>
  <c r="H250" i="6"/>
  <c r="F250" i="6"/>
  <c r="E250" i="6"/>
  <c r="C234" i="6"/>
  <c r="N234" i="6"/>
  <c r="O234" i="6"/>
  <c r="M234" i="6"/>
  <c r="L234" i="6"/>
  <c r="K234" i="6"/>
  <c r="J234" i="6"/>
  <c r="I234" i="6"/>
  <c r="G234" i="6"/>
  <c r="H234" i="6"/>
  <c r="F234" i="6"/>
  <c r="E234" i="6"/>
  <c r="C218" i="6"/>
  <c r="N218" i="6"/>
  <c r="O218" i="6"/>
  <c r="M218" i="6"/>
  <c r="L218" i="6"/>
  <c r="I218" i="6"/>
  <c r="K218" i="6"/>
  <c r="G218" i="6"/>
  <c r="F218" i="6"/>
  <c r="E218" i="6"/>
  <c r="C202" i="6"/>
  <c r="N202" i="6"/>
  <c r="O202" i="6"/>
  <c r="M202" i="6"/>
  <c r="L202" i="6"/>
  <c r="J202" i="6"/>
  <c r="K202" i="6"/>
  <c r="I202" i="6"/>
  <c r="H202" i="6"/>
  <c r="G202" i="6"/>
  <c r="F202" i="6"/>
  <c r="E202" i="6"/>
  <c r="C186" i="6"/>
  <c r="N186" i="6"/>
  <c r="O186" i="6"/>
  <c r="M186" i="6"/>
  <c r="L186" i="6"/>
  <c r="K186" i="6"/>
  <c r="I186" i="6"/>
  <c r="J186" i="6"/>
  <c r="G186" i="6"/>
  <c r="F186" i="6"/>
  <c r="E186" i="6"/>
  <c r="B170" i="6"/>
  <c r="N170" i="6"/>
  <c r="O170" i="6"/>
  <c r="M170" i="6"/>
  <c r="L170" i="6"/>
  <c r="K170" i="6"/>
  <c r="I170" i="6"/>
  <c r="G170" i="6"/>
  <c r="H170" i="6"/>
  <c r="F170" i="6"/>
  <c r="J170" i="6"/>
  <c r="E170" i="6"/>
  <c r="B154" i="6"/>
  <c r="N154" i="6"/>
  <c r="O154" i="6"/>
  <c r="M154" i="6"/>
  <c r="L154" i="6"/>
  <c r="K154" i="6"/>
  <c r="J154" i="6"/>
  <c r="I154" i="6"/>
  <c r="H154" i="6"/>
  <c r="G154" i="6"/>
  <c r="F154" i="6"/>
  <c r="E154" i="6"/>
  <c r="C138" i="6"/>
  <c r="N138" i="6"/>
  <c r="O138" i="6"/>
  <c r="M138" i="6"/>
  <c r="L138" i="6"/>
  <c r="K138" i="6"/>
  <c r="I138" i="6"/>
  <c r="J138" i="6"/>
  <c r="G138" i="6"/>
  <c r="H138" i="6"/>
  <c r="F138" i="6"/>
  <c r="E138" i="6"/>
  <c r="C122" i="6"/>
  <c r="N122" i="6"/>
  <c r="O122" i="6"/>
  <c r="M122" i="6"/>
  <c r="L122" i="6"/>
  <c r="J122" i="6"/>
  <c r="K122" i="6"/>
  <c r="I122" i="6"/>
  <c r="H122" i="6"/>
  <c r="G122" i="6"/>
  <c r="F122" i="6"/>
  <c r="E122" i="6"/>
  <c r="C106" i="6"/>
  <c r="N106" i="6"/>
  <c r="O106" i="6"/>
  <c r="M106" i="6"/>
  <c r="L106" i="6"/>
  <c r="K106" i="6"/>
  <c r="I106" i="6"/>
  <c r="J106" i="6"/>
  <c r="H106" i="6"/>
  <c r="G106" i="6"/>
  <c r="F106" i="6"/>
  <c r="E106" i="6"/>
  <c r="N90" i="6"/>
  <c r="O90" i="6"/>
  <c r="M90" i="6"/>
  <c r="L90" i="6"/>
  <c r="I90" i="6"/>
  <c r="K90" i="6"/>
  <c r="H90" i="6"/>
  <c r="G90" i="6"/>
  <c r="J90" i="6"/>
  <c r="F90" i="6"/>
  <c r="E90" i="6"/>
  <c r="B74" i="6"/>
  <c r="N74" i="6"/>
  <c r="O74" i="6"/>
  <c r="M74" i="6"/>
  <c r="L74" i="6"/>
  <c r="K74" i="6"/>
  <c r="J74" i="6"/>
  <c r="I74" i="6"/>
  <c r="H74" i="6"/>
  <c r="G74" i="6"/>
  <c r="F74" i="6"/>
  <c r="E74" i="6"/>
  <c r="N58" i="6"/>
  <c r="O58" i="6"/>
  <c r="M58" i="6"/>
  <c r="L58" i="6"/>
  <c r="K58" i="6"/>
  <c r="I58" i="6"/>
  <c r="H58" i="6"/>
  <c r="J58" i="6"/>
  <c r="G58" i="6"/>
  <c r="F58" i="6"/>
  <c r="E58" i="6"/>
  <c r="C42" i="6"/>
  <c r="N42" i="6"/>
  <c r="O42" i="6"/>
  <c r="M42" i="6"/>
  <c r="L42" i="6"/>
  <c r="K42" i="6"/>
  <c r="J42" i="6"/>
  <c r="I42" i="6"/>
  <c r="H42" i="6"/>
  <c r="G42" i="6"/>
  <c r="F42" i="6"/>
  <c r="E42" i="6"/>
  <c r="N26" i="6"/>
  <c r="O26" i="6"/>
  <c r="M26" i="6"/>
  <c r="L26" i="6"/>
  <c r="K26" i="6"/>
  <c r="I26" i="6"/>
  <c r="J26" i="6"/>
  <c r="H26" i="6"/>
  <c r="G26" i="6"/>
  <c r="F26" i="6"/>
  <c r="E26" i="6"/>
  <c r="N10" i="6"/>
  <c r="O10" i="6"/>
  <c r="M10" i="6"/>
  <c r="L10" i="6"/>
  <c r="K10" i="6"/>
  <c r="J10" i="6"/>
  <c r="I10" i="6"/>
  <c r="H10" i="6"/>
  <c r="G10" i="6"/>
  <c r="F10" i="6"/>
  <c r="E10" i="6"/>
  <c r="B146" i="6"/>
  <c r="E466" i="6"/>
  <c r="E436" i="6"/>
  <c r="E323" i="6"/>
  <c r="E210" i="6"/>
  <c r="E180" i="6"/>
  <c r="F531" i="6"/>
  <c r="F487" i="6"/>
  <c r="F404" i="6"/>
  <c r="F359" i="6"/>
  <c r="F276" i="6"/>
  <c r="F231" i="6"/>
  <c r="F148" i="6"/>
  <c r="F103" i="6"/>
  <c r="F4" i="6"/>
  <c r="G466" i="6"/>
  <c r="G373" i="6"/>
  <c r="G279" i="6"/>
  <c r="G85" i="6"/>
  <c r="H402" i="6"/>
  <c r="I420" i="6"/>
  <c r="C537" i="6"/>
  <c r="M537" i="6"/>
  <c r="O537" i="6"/>
  <c r="N537" i="6"/>
  <c r="L537" i="6"/>
  <c r="J537" i="6"/>
  <c r="K537" i="6"/>
  <c r="I537" i="6"/>
  <c r="H537" i="6"/>
  <c r="G537" i="6"/>
  <c r="E537" i="6"/>
  <c r="C521" i="6"/>
  <c r="M521" i="6"/>
  <c r="N521" i="6"/>
  <c r="O521" i="6"/>
  <c r="K521" i="6"/>
  <c r="L521" i="6"/>
  <c r="I521" i="6"/>
  <c r="E521" i="6"/>
  <c r="G521" i="6"/>
  <c r="H521" i="6"/>
  <c r="C505" i="6"/>
  <c r="M505" i="6"/>
  <c r="O505" i="6"/>
  <c r="N505" i="6"/>
  <c r="L505" i="6"/>
  <c r="K505" i="6"/>
  <c r="F505" i="6"/>
  <c r="E505" i="6"/>
  <c r="B489" i="6"/>
  <c r="M489" i="6"/>
  <c r="N489" i="6"/>
  <c r="L489" i="6"/>
  <c r="O489" i="6"/>
  <c r="K489" i="6"/>
  <c r="I489" i="6"/>
  <c r="G489" i="6"/>
  <c r="F489" i="6"/>
  <c r="E489" i="6"/>
  <c r="J489" i="6"/>
  <c r="H489" i="6"/>
  <c r="B473" i="6"/>
  <c r="M473" i="6"/>
  <c r="O473" i="6"/>
  <c r="L473" i="6"/>
  <c r="N473" i="6"/>
  <c r="I473" i="6"/>
  <c r="K473" i="6"/>
  <c r="H473" i="6"/>
  <c r="F473" i="6"/>
  <c r="J473" i="6"/>
  <c r="E473" i="6"/>
  <c r="C457" i="6"/>
  <c r="O457" i="6"/>
  <c r="M457" i="6"/>
  <c r="N457" i="6"/>
  <c r="L457" i="6"/>
  <c r="K457" i="6"/>
  <c r="J457" i="6"/>
  <c r="I457" i="6"/>
  <c r="H457" i="6"/>
  <c r="F457" i="6"/>
  <c r="G457" i="6"/>
  <c r="E457" i="6"/>
  <c r="C441" i="6"/>
  <c r="O441" i="6"/>
  <c r="M441" i="6"/>
  <c r="N441" i="6"/>
  <c r="L441" i="6"/>
  <c r="I441" i="6"/>
  <c r="J441" i="6"/>
  <c r="K441" i="6"/>
  <c r="H441" i="6"/>
  <c r="F441" i="6"/>
  <c r="E441" i="6"/>
  <c r="C425" i="6"/>
  <c r="M425" i="6"/>
  <c r="O425" i="6"/>
  <c r="L425" i="6"/>
  <c r="N425" i="6"/>
  <c r="I425" i="6"/>
  <c r="J425" i="6"/>
  <c r="K425" i="6"/>
  <c r="G425" i="6"/>
  <c r="F425" i="6"/>
  <c r="H425" i="6"/>
  <c r="E425" i="6"/>
  <c r="C409" i="6"/>
  <c r="M409" i="6"/>
  <c r="N409" i="6"/>
  <c r="L409" i="6"/>
  <c r="I409" i="6"/>
  <c r="K409" i="6"/>
  <c r="J409" i="6"/>
  <c r="O409" i="6"/>
  <c r="H409" i="6"/>
  <c r="F409" i="6"/>
  <c r="G409" i="6"/>
  <c r="E409" i="6"/>
  <c r="C393" i="6"/>
  <c r="M393" i="6"/>
  <c r="N393" i="6"/>
  <c r="O393" i="6"/>
  <c r="L393" i="6"/>
  <c r="J393" i="6"/>
  <c r="I393" i="6"/>
  <c r="H393" i="6"/>
  <c r="K393" i="6"/>
  <c r="F393" i="6"/>
  <c r="E393" i="6"/>
  <c r="C377" i="6"/>
  <c r="M377" i="6"/>
  <c r="O377" i="6"/>
  <c r="N377" i="6"/>
  <c r="L377" i="6"/>
  <c r="J377" i="6"/>
  <c r="K377" i="6"/>
  <c r="I377" i="6"/>
  <c r="H377" i="6"/>
  <c r="G377" i="6"/>
  <c r="F377" i="6"/>
  <c r="E377" i="6"/>
  <c r="C361" i="6"/>
  <c r="N361" i="6"/>
  <c r="M361" i="6"/>
  <c r="O361" i="6"/>
  <c r="L361" i="6"/>
  <c r="J361" i="6"/>
  <c r="I361" i="6"/>
  <c r="K361" i="6"/>
  <c r="H361" i="6"/>
  <c r="F361" i="6"/>
  <c r="G361" i="6"/>
  <c r="E361" i="6"/>
  <c r="C345" i="6"/>
  <c r="M345" i="6"/>
  <c r="J345" i="6"/>
  <c r="N345" i="6"/>
  <c r="L345" i="6"/>
  <c r="O345" i="6"/>
  <c r="K345" i="6"/>
  <c r="I345" i="6"/>
  <c r="H345" i="6"/>
  <c r="F345" i="6"/>
  <c r="E345" i="6"/>
  <c r="G345" i="6"/>
  <c r="B329" i="6"/>
  <c r="M329" i="6"/>
  <c r="O329" i="6"/>
  <c r="N329" i="6"/>
  <c r="K329" i="6"/>
  <c r="L329" i="6"/>
  <c r="J329" i="6"/>
  <c r="I329" i="6"/>
  <c r="H329" i="6"/>
  <c r="G329" i="6"/>
  <c r="F329" i="6"/>
  <c r="E329" i="6"/>
  <c r="C313" i="6"/>
  <c r="M313" i="6"/>
  <c r="K313" i="6"/>
  <c r="N313" i="6"/>
  <c r="J313" i="6"/>
  <c r="I313" i="6"/>
  <c r="H313" i="6"/>
  <c r="O313" i="6"/>
  <c r="L313" i="6"/>
  <c r="F313" i="6"/>
  <c r="G313" i="6"/>
  <c r="E313" i="6"/>
  <c r="B297" i="6"/>
  <c r="M297" i="6"/>
  <c r="N297" i="6"/>
  <c r="K297" i="6"/>
  <c r="L297" i="6"/>
  <c r="J297" i="6"/>
  <c r="I297" i="6"/>
  <c r="H297" i="6"/>
  <c r="O297" i="6"/>
  <c r="F297" i="6"/>
  <c r="G297" i="6"/>
  <c r="E297" i="6"/>
  <c r="N281" i="6"/>
  <c r="M281" i="6"/>
  <c r="L281" i="6"/>
  <c r="O281" i="6"/>
  <c r="K281" i="6"/>
  <c r="J281" i="6"/>
  <c r="I281" i="6"/>
  <c r="H281" i="6"/>
  <c r="F281" i="6"/>
  <c r="E281" i="6"/>
  <c r="D265" i="6"/>
  <c r="N265" i="6"/>
  <c r="L265" i="6"/>
  <c r="M265" i="6"/>
  <c r="O265" i="6"/>
  <c r="J265" i="6"/>
  <c r="I265" i="6"/>
  <c r="H265" i="6"/>
  <c r="K265" i="6"/>
  <c r="F265" i="6"/>
  <c r="E265" i="6"/>
  <c r="M249" i="6"/>
  <c r="N249" i="6"/>
  <c r="O249" i="6"/>
  <c r="L249" i="6"/>
  <c r="J249" i="6"/>
  <c r="I249" i="6"/>
  <c r="K249" i="6"/>
  <c r="H249" i="6"/>
  <c r="F249" i="6"/>
  <c r="G249" i="6"/>
  <c r="E249" i="6"/>
  <c r="O233" i="6"/>
  <c r="M233" i="6"/>
  <c r="L233" i="6"/>
  <c r="N233" i="6"/>
  <c r="K233" i="6"/>
  <c r="J233" i="6"/>
  <c r="I233" i="6"/>
  <c r="H233" i="6"/>
  <c r="F233" i="6"/>
  <c r="E233" i="6"/>
  <c r="G233" i="6"/>
  <c r="M217" i="6"/>
  <c r="O217" i="6"/>
  <c r="N217" i="6"/>
  <c r="J217" i="6"/>
  <c r="K217" i="6"/>
  <c r="I217" i="6"/>
  <c r="H217" i="6"/>
  <c r="L217" i="6"/>
  <c r="F217" i="6"/>
  <c r="G217" i="6"/>
  <c r="E217" i="6"/>
  <c r="D201" i="6"/>
  <c r="O201" i="6"/>
  <c r="N201" i="6"/>
  <c r="L201" i="6"/>
  <c r="J201" i="6"/>
  <c r="K201" i="6"/>
  <c r="I201" i="6"/>
  <c r="H201" i="6"/>
  <c r="F201" i="6"/>
  <c r="G201" i="6"/>
  <c r="E201" i="6"/>
  <c r="D185" i="6"/>
  <c r="M185" i="6"/>
  <c r="O185" i="6"/>
  <c r="L185" i="6"/>
  <c r="K185" i="6"/>
  <c r="J185" i="6"/>
  <c r="I185" i="6"/>
  <c r="H185" i="6"/>
  <c r="N185" i="6"/>
  <c r="F185" i="6"/>
  <c r="E185" i="6"/>
  <c r="D169" i="6"/>
  <c r="N169" i="6"/>
  <c r="O169" i="6"/>
  <c r="L169" i="6"/>
  <c r="M169" i="6"/>
  <c r="J169" i="6"/>
  <c r="K169" i="6"/>
  <c r="I169" i="6"/>
  <c r="H169" i="6"/>
  <c r="F169" i="6"/>
  <c r="G169" i="6"/>
  <c r="E169" i="6"/>
  <c r="M153" i="6"/>
  <c r="N153" i="6"/>
  <c r="O153" i="6"/>
  <c r="L153" i="6"/>
  <c r="J153" i="6"/>
  <c r="K153" i="6"/>
  <c r="I153" i="6"/>
  <c r="H153" i="6"/>
  <c r="F153" i="6"/>
  <c r="G153" i="6"/>
  <c r="E153" i="6"/>
  <c r="N137" i="6"/>
  <c r="O137" i="6"/>
  <c r="L137" i="6"/>
  <c r="K137" i="6"/>
  <c r="J137" i="6"/>
  <c r="I137" i="6"/>
  <c r="M137" i="6"/>
  <c r="H137" i="6"/>
  <c r="F137" i="6"/>
  <c r="E137" i="6"/>
  <c r="M121" i="6"/>
  <c r="O121" i="6"/>
  <c r="N121" i="6"/>
  <c r="J121" i="6"/>
  <c r="K121" i="6"/>
  <c r="I121" i="6"/>
  <c r="L121" i="6"/>
  <c r="H121" i="6"/>
  <c r="F121" i="6"/>
  <c r="G121" i="6"/>
  <c r="E121" i="6"/>
  <c r="D105" i="6"/>
  <c r="O105" i="6"/>
  <c r="L105" i="6"/>
  <c r="M105" i="6"/>
  <c r="N105" i="6"/>
  <c r="J105" i="6"/>
  <c r="K105" i="6"/>
  <c r="I105" i="6"/>
  <c r="H105" i="6"/>
  <c r="F105" i="6"/>
  <c r="E105" i="6"/>
  <c r="G105" i="6"/>
  <c r="D89" i="6"/>
  <c r="M89" i="6"/>
  <c r="K89" i="6"/>
  <c r="O89" i="6"/>
  <c r="J89" i="6"/>
  <c r="L89" i="6"/>
  <c r="I89" i="6"/>
  <c r="H89" i="6"/>
  <c r="G89" i="6"/>
  <c r="F89" i="6"/>
  <c r="N89" i="6"/>
  <c r="E89" i="6"/>
  <c r="O73" i="6"/>
  <c r="N73" i="6"/>
  <c r="M73" i="6"/>
  <c r="J73" i="6"/>
  <c r="L73" i="6"/>
  <c r="K73" i="6"/>
  <c r="I73" i="6"/>
  <c r="H73" i="6"/>
  <c r="F73" i="6"/>
  <c r="G73" i="6"/>
  <c r="E73" i="6"/>
  <c r="M57" i="6"/>
  <c r="N57" i="6"/>
  <c r="L57" i="6"/>
  <c r="K57" i="6"/>
  <c r="O57" i="6"/>
  <c r="J57" i="6"/>
  <c r="I57" i="6"/>
  <c r="H57" i="6"/>
  <c r="F57" i="6"/>
  <c r="E57" i="6"/>
  <c r="K41" i="6"/>
  <c r="O41" i="6"/>
  <c r="L41" i="6"/>
  <c r="N41" i="6"/>
  <c r="J41" i="6"/>
  <c r="M41" i="6"/>
  <c r="I41" i="6"/>
  <c r="H41" i="6"/>
  <c r="F41" i="6"/>
  <c r="G41" i="6"/>
  <c r="E41" i="6"/>
  <c r="M25" i="6"/>
  <c r="N25" i="6"/>
  <c r="O25" i="6"/>
  <c r="K25" i="6"/>
  <c r="J25" i="6"/>
  <c r="I25" i="6"/>
  <c r="L25" i="6"/>
  <c r="H25" i="6"/>
  <c r="F25" i="6"/>
  <c r="G25" i="6"/>
  <c r="E25" i="6"/>
  <c r="D9" i="6"/>
  <c r="N9" i="6"/>
  <c r="L9" i="6"/>
  <c r="K9" i="6"/>
  <c r="M9" i="6"/>
  <c r="J9" i="6"/>
  <c r="I9" i="6"/>
  <c r="O9" i="6"/>
  <c r="H9" i="6"/>
  <c r="F9" i="6"/>
  <c r="E9" i="6"/>
  <c r="E435" i="6"/>
  <c r="E322" i="6"/>
  <c r="E292" i="6"/>
  <c r="E179" i="6"/>
  <c r="F403" i="6"/>
  <c r="F275" i="6"/>
  <c r="F147" i="6"/>
  <c r="F3" i="6"/>
  <c r="G372" i="6"/>
  <c r="G83" i="6"/>
  <c r="H519" i="6"/>
  <c r="I419" i="6"/>
  <c r="I52" i="6"/>
  <c r="M45" i="6"/>
  <c r="C536" i="6"/>
  <c r="M536" i="6"/>
  <c r="O536" i="6"/>
  <c r="L536" i="6"/>
  <c r="J536" i="6"/>
  <c r="N536" i="6"/>
  <c r="I536" i="6"/>
  <c r="K536" i="6"/>
  <c r="F536" i="6"/>
  <c r="H536" i="6"/>
  <c r="G536" i="6"/>
  <c r="E536" i="6"/>
  <c r="C520" i="6"/>
  <c r="N520" i="6"/>
  <c r="L520" i="6"/>
  <c r="K520" i="6"/>
  <c r="M520" i="6"/>
  <c r="O520" i="6"/>
  <c r="F520" i="6"/>
  <c r="I520" i="6"/>
  <c r="E520" i="6"/>
  <c r="G520" i="6"/>
  <c r="J520" i="6"/>
  <c r="C504" i="6"/>
  <c r="O504" i="6"/>
  <c r="L504" i="6"/>
  <c r="M504" i="6"/>
  <c r="N504" i="6"/>
  <c r="J504" i="6"/>
  <c r="F504" i="6"/>
  <c r="I504" i="6"/>
  <c r="H504" i="6"/>
  <c r="E504" i="6"/>
  <c r="K504" i="6"/>
  <c r="G504" i="6"/>
  <c r="C488" i="6"/>
  <c r="N488" i="6"/>
  <c r="L488" i="6"/>
  <c r="M488" i="6"/>
  <c r="O488" i="6"/>
  <c r="K488" i="6"/>
  <c r="J488" i="6"/>
  <c r="I488" i="6"/>
  <c r="F488" i="6"/>
  <c r="E488" i="6"/>
  <c r="H488" i="6"/>
  <c r="C472" i="6"/>
  <c r="O472" i="6"/>
  <c r="L472" i="6"/>
  <c r="M472" i="6"/>
  <c r="N472" i="6"/>
  <c r="I472" i="6"/>
  <c r="K472" i="6"/>
  <c r="J472" i="6"/>
  <c r="H472" i="6"/>
  <c r="F472" i="6"/>
  <c r="G472" i="6"/>
  <c r="E472" i="6"/>
  <c r="N456" i="6"/>
  <c r="L456" i="6"/>
  <c r="O456" i="6"/>
  <c r="M456" i="6"/>
  <c r="K456" i="6"/>
  <c r="J456" i="6"/>
  <c r="I456" i="6"/>
  <c r="F456" i="6"/>
  <c r="G456" i="6"/>
  <c r="H456" i="6"/>
  <c r="E456" i="6"/>
  <c r="L440" i="6"/>
  <c r="N440" i="6"/>
  <c r="M440" i="6"/>
  <c r="K440" i="6"/>
  <c r="J440" i="6"/>
  <c r="I440" i="6"/>
  <c r="H440" i="6"/>
  <c r="F440" i="6"/>
  <c r="E440" i="6"/>
  <c r="L424" i="6"/>
  <c r="O424" i="6"/>
  <c r="I424" i="6"/>
  <c r="J424" i="6"/>
  <c r="N424" i="6"/>
  <c r="K424" i="6"/>
  <c r="M424" i="6"/>
  <c r="G424" i="6"/>
  <c r="F424" i="6"/>
  <c r="H424" i="6"/>
  <c r="E424" i="6"/>
  <c r="N408" i="6"/>
  <c r="M408" i="6"/>
  <c r="L408" i="6"/>
  <c r="I408" i="6"/>
  <c r="O408" i="6"/>
  <c r="K408" i="6"/>
  <c r="J408" i="6"/>
  <c r="H408" i="6"/>
  <c r="F408" i="6"/>
  <c r="G408" i="6"/>
  <c r="E408" i="6"/>
  <c r="O392" i="6"/>
  <c r="M392" i="6"/>
  <c r="N392" i="6"/>
  <c r="L392" i="6"/>
  <c r="I392" i="6"/>
  <c r="J392" i="6"/>
  <c r="K392" i="6"/>
  <c r="H392" i="6"/>
  <c r="F392" i="6"/>
  <c r="E392" i="6"/>
  <c r="G392" i="6"/>
  <c r="O376" i="6"/>
  <c r="M376" i="6"/>
  <c r="N376" i="6"/>
  <c r="J376" i="6"/>
  <c r="K376" i="6"/>
  <c r="I376" i="6"/>
  <c r="L376" i="6"/>
  <c r="H376" i="6"/>
  <c r="G376" i="6"/>
  <c r="F376" i="6"/>
  <c r="E376" i="6"/>
  <c r="C360" i="6"/>
  <c r="O360" i="6"/>
  <c r="L360" i="6"/>
  <c r="N360" i="6"/>
  <c r="M360" i="6"/>
  <c r="I360" i="6"/>
  <c r="J360" i="6"/>
  <c r="K360" i="6"/>
  <c r="F360" i="6"/>
  <c r="G360" i="6"/>
  <c r="H360" i="6"/>
  <c r="E360" i="6"/>
  <c r="C344" i="6"/>
  <c r="O344" i="6"/>
  <c r="N344" i="6"/>
  <c r="M344" i="6"/>
  <c r="L344" i="6"/>
  <c r="K344" i="6"/>
  <c r="I344" i="6"/>
  <c r="J344" i="6"/>
  <c r="H344" i="6"/>
  <c r="F344" i="6"/>
  <c r="E344" i="6"/>
  <c r="G344" i="6"/>
  <c r="C328" i="6"/>
  <c r="N328" i="6"/>
  <c r="O328" i="6"/>
  <c r="L328" i="6"/>
  <c r="I328" i="6"/>
  <c r="M328" i="6"/>
  <c r="K328" i="6"/>
  <c r="F328" i="6"/>
  <c r="J328" i="6"/>
  <c r="E328" i="6"/>
  <c r="H328" i="6"/>
  <c r="O312" i="6"/>
  <c r="N312" i="6"/>
  <c r="M312" i="6"/>
  <c r="K312" i="6"/>
  <c r="I312" i="6"/>
  <c r="J312" i="6"/>
  <c r="L312" i="6"/>
  <c r="H312" i="6"/>
  <c r="F312" i="6"/>
  <c r="E312" i="6"/>
  <c r="N296" i="6"/>
  <c r="M296" i="6"/>
  <c r="O296" i="6"/>
  <c r="L296" i="6"/>
  <c r="K296" i="6"/>
  <c r="I296" i="6"/>
  <c r="H296" i="6"/>
  <c r="J296" i="6"/>
  <c r="F296" i="6"/>
  <c r="G296" i="6"/>
  <c r="E296" i="6"/>
  <c r="M280" i="6"/>
  <c r="O280" i="6"/>
  <c r="L280" i="6"/>
  <c r="K280" i="6"/>
  <c r="J280" i="6"/>
  <c r="I280" i="6"/>
  <c r="N280" i="6"/>
  <c r="H280" i="6"/>
  <c r="F280" i="6"/>
  <c r="E280" i="6"/>
  <c r="G280" i="6"/>
  <c r="M264" i="6"/>
  <c r="L264" i="6"/>
  <c r="K264" i="6"/>
  <c r="O264" i="6"/>
  <c r="N264" i="6"/>
  <c r="I264" i="6"/>
  <c r="J264" i="6"/>
  <c r="H264" i="6"/>
  <c r="F264" i="6"/>
  <c r="G264" i="6"/>
  <c r="E264" i="6"/>
  <c r="N248" i="6"/>
  <c r="O248" i="6"/>
  <c r="L248" i="6"/>
  <c r="M248" i="6"/>
  <c r="I248" i="6"/>
  <c r="K248" i="6"/>
  <c r="H248" i="6"/>
  <c r="J248" i="6"/>
  <c r="F248" i="6"/>
  <c r="G248" i="6"/>
  <c r="E248" i="6"/>
  <c r="N232" i="6"/>
  <c r="O232" i="6"/>
  <c r="M232" i="6"/>
  <c r="L232" i="6"/>
  <c r="K232" i="6"/>
  <c r="J232" i="6"/>
  <c r="I232" i="6"/>
  <c r="H232" i="6"/>
  <c r="F232" i="6"/>
  <c r="E232" i="6"/>
  <c r="M216" i="6"/>
  <c r="O216" i="6"/>
  <c r="N216" i="6"/>
  <c r="I216" i="6"/>
  <c r="H216" i="6"/>
  <c r="K216" i="6"/>
  <c r="L216" i="6"/>
  <c r="J216" i="6"/>
  <c r="F216" i="6"/>
  <c r="G216" i="6"/>
  <c r="E216" i="6"/>
  <c r="N200" i="6"/>
  <c r="M200" i="6"/>
  <c r="O200" i="6"/>
  <c r="K200" i="6"/>
  <c r="I200" i="6"/>
  <c r="H200" i="6"/>
  <c r="J200" i="6"/>
  <c r="L200" i="6"/>
  <c r="F200" i="6"/>
  <c r="G200" i="6"/>
  <c r="E200" i="6"/>
  <c r="M184" i="6"/>
  <c r="L184" i="6"/>
  <c r="O184" i="6"/>
  <c r="K184" i="6"/>
  <c r="I184" i="6"/>
  <c r="J184" i="6"/>
  <c r="H184" i="6"/>
  <c r="N184" i="6"/>
  <c r="F184" i="6"/>
  <c r="E184" i="6"/>
  <c r="D168" i="6"/>
  <c r="N168" i="6"/>
  <c r="L168" i="6"/>
  <c r="M168" i="6"/>
  <c r="O168" i="6"/>
  <c r="K168" i="6"/>
  <c r="I168" i="6"/>
  <c r="H168" i="6"/>
  <c r="F168" i="6"/>
  <c r="G168" i="6"/>
  <c r="J168" i="6"/>
  <c r="E168" i="6"/>
  <c r="D152" i="6"/>
  <c r="N152" i="6"/>
  <c r="M152" i="6"/>
  <c r="L152" i="6"/>
  <c r="O152" i="6"/>
  <c r="J152" i="6"/>
  <c r="I152" i="6"/>
  <c r="K152" i="6"/>
  <c r="H152" i="6"/>
  <c r="F152" i="6"/>
  <c r="G152" i="6"/>
  <c r="E152" i="6"/>
  <c r="N136" i="6"/>
  <c r="O136" i="6"/>
  <c r="M136" i="6"/>
  <c r="L136" i="6"/>
  <c r="K136" i="6"/>
  <c r="I136" i="6"/>
  <c r="J136" i="6"/>
  <c r="H136" i="6"/>
  <c r="F136" i="6"/>
  <c r="E136" i="6"/>
  <c r="G136" i="6"/>
  <c r="N120" i="6"/>
  <c r="L120" i="6"/>
  <c r="O120" i="6"/>
  <c r="M120" i="6"/>
  <c r="K120" i="6"/>
  <c r="I120" i="6"/>
  <c r="J120" i="6"/>
  <c r="H120" i="6"/>
  <c r="F120" i="6"/>
  <c r="E120" i="6"/>
  <c r="O104" i="6"/>
  <c r="L104" i="6"/>
  <c r="M104" i="6"/>
  <c r="N104" i="6"/>
  <c r="I104" i="6"/>
  <c r="H104" i="6"/>
  <c r="J104" i="6"/>
  <c r="F104" i="6"/>
  <c r="E104" i="6"/>
  <c r="G104" i="6"/>
  <c r="K104" i="6"/>
  <c r="O88" i="6"/>
  <c r="M88" i="6"/>
  <c r="L88" i="6"/>
  <c r="K88" i="6"/>
  <c r="I88" i="6"/>
  <c r="N88" i="6"/>
  <c r="H88" i="6"/>
  <c r="J88" i="6"/>
  <c r="G88" i="6"/>
  <c r="F88" i="6"/>
  <c r="E88" i="6"/>
  <c r="D72" i="6"/>
  <c r="O72" i="6"/>
  <c r="M72" i="6"/>
  <c r="L72" i="6"/>
  <c r="K72" i="6"/>
  <c r="N72" i="6"/>
  <c r="I72" i="6"/>
  <c r="J72" i="6"/>
  <c r="H72" i="6"/>
  <c r="F72" i="6"/>
  <c r="G72" i="6"/>
  <c r="E72" i="6"/>
  <c r="N56" i="6"/>
  <c r="O56" i="6"/>
  <c r="L56" i="6"/>
  <c r="K56" i="6"/>
  <c r="M56" i="6"/>
  <c r="I56" i="6"/>
  <c r="H56" i="6"/>
  <c r="J56" i="6"/>
  <c r="F56" i="6"/>
  <c r="E56" i="6"/>
  <c r="L40" i="6"/>
  <c r="K40" i="6"/>
  <c r="O40" i="6"/>
  <c r="N40" i="6"/>
  <c r="J40" i="6"/>
  <c r="I40" i="6"/>
  <c r="H40" i="6"/>
  <c r="M40" i="6"/>
  <c r="F40" i="6"/>
  <c r="G40" i="6"/>
  <c r="E40" i="6"/>
  <c r="M24" i="6"/>
  <c r="N24" i="6"/>
  <c r="L24" i="6"/>
  <c r="O24" i="6"/>
  <c r="K24" i="6"/>
  <c r="I24" i="6"/>
  <c r="H24" i="6"/>
  <c r="F24" i="6"/>
  <c r="G24" i="6"/>
  <c r="E24" i="6"/>
  <c r="M8" i="6"/>
  <c r="L8" i="6"/>
  <c r="N8" i="6"/>
  <c r="K8" i="6"/>
  <c r="J8" i="6"/>
  <c r="I8" i="6"/>
  <c r="H8" i="6"/>
  <c r="F8" i="6"/>
  <c r="O8" i="6"/>
  <c r="E8" i="6"/>
  <c r="G8" i="6"/>
  <c r="E404" i="6"/>
  <c r="E148" i="6"/>
  <c r="F484" i="6"/>
  <c r="F439" i="6"/>
  <c r="F356" i="6"/>
  <c r="F311" i="6"/>
  <c r="F228" i="6"/>
  <c r="F183" i="6"/>
  <c r="F100" i="6"/>
  <c r="G531" i="6"/>
  <c r="G453" i="6"/>
  <c r="G359" i="6"/>
  <c r="G265" i="6"/>
  <c r="H505" i="6"/>
  <c r="K453" i="6"/>
  <c r="O440" i="6"/>
  <c r="B46" i="6"/>
  <c r="O46" i="6"/>
  <c r="M46" i="6"/>
  <c r="N46" i="6"/>
  <c r="K46" i="6"/>
  <c r="L46" i="6"/>
  <c r="G46" i="6"/>
  <c r="D30" i="6"/>
  <c r="O30" i="6"/>
  <c r="M30" i="6"/>
  <c r="L30" i="6"/>
  <c r="K30" i="6"/>
  <c r="N30" i="6"/>
  <c r="I30" i="6"/>
  <c r="J30" i="6"/>
  <c r="H30" i="6"/>
  <c r="G30" i="6"/>
  <c r="C14" i="6"/>
  <c r="O14" i="6"/>
  <c r="M14" i="6"/>
  <c r="L14" i="6"/>
  <c r="N14" i="6"/>
  <c r="J14" i="6"/>
  <c r="K14" i="6"/>
  <c r="I14" i="6"/>
  <c r="G14" i="6"/>
  <c r="I46" i="6"/>
  <c r="B29" i="6"/>
  <c r="O29" i="6"/>
  <c r="M29" i="6"/>
  <c r="N29" i="6"/>
  <c r="L29" i="6"/>
  <c r="K29" i="6"/>
  <c r="J29" i="6"/>
  <c r="H29" i="6"/>
  <c r="G29" i="6"/>
  <c r="C13" i="6"/>
  <c r="O13" i="6"/>
  <c r="M13" i="6"/>
  <c r="L13" i="6"/>
  <c r="K13" i="6"/>
  <c r="N13" i="6"/>
  <c r="J13" i="6"/>
  <c r="G13" i="6"/>
  <c r="F46" i="6"/>
  <c r="F30" i="6"/>
  <c r="F14" i="6"/>
  <c r="D12" i="6"/>
  <c r="O12" i="6"/>
  <c r="N12" i="6"/>
  <c r="K12" i="6"/>
  <c r="L12" i="6"/>
  <c r="M12" i="6"/>
  <c r="J12" i="6"/>
  <c r="I12" i="6"/>
  <c r="G12" i="6"/>
  <c r="F29" i="6"/>
  <c r="F13" i="6"/>
  <c r="F12" i="6"/>
  <c r="I13" i="6"/>
  <c r="H14" i="6"/>
  <c r="H13" i="6"/>
  <c r="H12" i="6"/>
  <c r="B139" i="6"/>
  <c r="B42" i="6"/>
  <c r="B32" i="6"/>
  <c r="C252" i="6"/>
  <c r="C12" i="6"/>
  <c r="D80" i="6"/>
  <c r="B484" i="6"/>
  <c r="B253" i="6"/>
  <c r="B437" i="6"/>
  <c r="B388" i="6"/>
  <c r="B333" i="6"/>
  <c r="B273" i="6"/>
  <c r="B167" i="6"/>
  <c r="B51" i="6"/>
  <c r="C448" i="6"/>
  <c r="C263" i="6"/>
  <c r="C50" i="6"/>
  <c r="B537" i="6"/>
  <c r="B485" i="6"/>
  <c r="B436" i="6"/>
  <c r="B381" i="6"/>
  <c r="B332" i="6"/>
  <c r="B272" i="6"/>
  <c r="B147" i="6"/>
  <c r="B50" i="6"/>
  <c r="C435" i="6"/>
  <c r="C253" i="6"/>
  <c r="C23" i="6"/>
  <c r="D130" i="6"/>
  <c r="B533" i="6"/>
  <c r="B429" i="6"/>
  <c r="B380" i="6"/>
  <c r="C423" i="6"/>
  <c r="B532" i="6"/>
  <c r="B477" i="6"/>
  <c r="B428" i="6"/>
  <c r="B377" i="6"/>
  <c r="B325" i="6"/>
  <c r="B252" i="6"/>
  <c r="B39" i="6"/>
  <c r="C401" i="6"/>
  <c r="C224" i="6"/>
  <c r="C7" i="6"/>
  <c r="B525" i="6"/>
  <c r="B476" i="6"/>
  <c r="B425" i="6"/>
  <c r="B373" i="6"/>
  <c r="C400" i="6"/>
  <c r="C209" i="6"/>
  <c r="D533" i="6"/>
  <c r="B524" i="6"/>
  <c r="B421" i="6"/>
  <c r="B372" i="6"/>
  <c r="B317" i="6"/>
  <c r="B135" i="6"/>
  <c r="C387" i="6"/>
  <c r="C194" i="6"/>
  <c r="D472" i="6"/>
  <c r="B521" i="6"/>
  <c r="B469" i="6"/>
  <c r="B420" i="6"/>
  <c r="B365" i="6"/>
  <c r="B316" i="6"/>
  <c r="B242" i="6"/>
  <c r="B18" i="6"/>
  <c r="C379" i="6"/>
  <c r="C193" i="6"/>
  <c r="D340" i="6"/>
  <c r="D21" i="6"/>
  <c r="B517" i="6"/>
  <c r="B468" i="6"/>
  <c r="B413" i="6"/>
  <c r="B364" i="6"/>
  <c r="B313" i="6"/>
  <c r="B234" i="6"/>
  <c r="B114" i="6"/>
  <c r="C375" i="6"/>
  <c r="C151" i="6"/>
  <c r="D339" i="6"/>
  <c r="B516" i="6"/>
  <c r="B461" i="6"/>
  <c r="B412" i="6"/>
  <c r="B361" i="6"/>
  <c r="B309" i="6"/>
  <c r="B231" i="6"/>
  <c r="B106" i="6"/>
  <c r="B7" i="6"/>
  <c r="C354" i="6"/>
  <c r="C140" i="6"/>
  <c r="D323" i="6"/>
  <c r="B509" i="6"/>
  <c r="B460" i="6"/>
  <c r="B409" i="6"/>
  <c r="B357" i="6"/>
  <c r="B308" i="6"/>
  <c r="B103" i="6"/>
  <c r="C353" i="6"/>
  <c r="C135" i="6"/>
  <c r="D303" i="6"/>
  <c r="B508" i="6"/>
  <c r="B457" i="6"/>
  <c r="B405" i="6"/>
  <c r="B356" i="6"/>
  <c r="B301" i="6"/>
  <c r="B210" i="6"/>
  <c r="B96" i="6"/>
  <c r="C529" i="6"/>
  <c r="C339" i="6"/>
  <c r="C96" i="6"/>
  <c r="B505" i="6"/>
  <c r="B453" i="6"/>
  <c r="B404" i="6"/>
  <c r="B349" i="6"/>
  <c r="B300" i="6"/>
  <c r="B202" i="6"/>
  <c r="C517" i="6"/>
  <c r="C327" i="6"/>
  <c r="C81" i="6"/>
  <c r="D236" i="6"/>
  <c r="B501" i="6"/>
  <c r="B452" i="6"/>
  <c r="B397" i="6"/>
  <c r="B348" i="6"/>
  <c r="B199" i="6"/>
  <c r="B82" i="6"/>
  <c r="C515" i="6"/>
  <c r="C304" i="6"/>
  <c r="C80" i="6"/>
  <c r="D203" i="6"/>
  <c r="B500" i="6"/>
  <c r="B445" i="6"/>
  <c r="B396" i="6"/>
  <c r="B345" i="6"/>
  <c r="B292" i="6"/>
  <c r="B75" i="6"/>
  <c r="C507" i="6"/>
  <c r="C290" i="6"/>
  <c r="C66" i="6"/>
  <c r="B493" i="6"/>
  <c r="B444" i="6"/>
  <c r="B393" i="6"/>
  <c r="B341" i="6"/>
  <c r="B291" i="6"/>
  <c r="B178" i="6"/>
  <c r="C482" i="6"/>
  <c r="C277" i="6"/>
  <c r="C65" i="6"/>
  <c r="B492" i="6"/>
  <c r="B441" i="6"/>
  <c r="B389" i="6"/>
  <c r="B340" i="6"/>
  <c r="B283" i="6"/>
  <c r="B71" i="6"/>
  <c r="C460" i="6"/>
  <c r="C275" i="6"/>
  <c r="C53" i="6"/>
  <c r="B262" i="6"/>
  <c r="B30" i="6"/>
  <c r="D522" i="6"/>
  <c r="C522" i="6"/>
  <c r="D506" i="6"/>
  <c r="C506" i="6"/>
  <c r="D490" i="6"/>
  <c r="C490" i="6"/>
  <c r="D474" i="6"/>
  <c r="C474" i="6"/>
  <c r="D346" i="6"/>
  <c r="C346" i="6"/>
  <c r="D330" i="6"/>
  <c r="C330" i="6"/>
  <c r="D314" i="6"/>
  <c r="C314" i="6"/>
  <c r="D90" i="6"/>
  <c r="C90" i="6"/>
  <c r="D58" i="6"/>
  <c r="C58" i="6"/>
  <c r="D26" i="6"/>
  <c r="C26" i="6"/>
  <c r="D456" i="6"/>
  <c r="C456" i="6"/>
  <c r="D440" i="6"/>
  <c r="C440" i="6"/>
  <c r="D424" i="6"/>
  <c r="C424" i="6"/>
  <c r="D408" i="6"/>
  <c r="C408" i="6"/>
  <c r="D392" i="6"/>
  <c r="C392" i="6"/>
  <c r="D376" i="6"/>
  <c r="C376" i="6"/>
  <c r="C312" i="6"/>
  <c r="D312" i="6"/>
  <c r="C296" i="6"/>
  <c r="B296" i="6"/>
  <c r="D296" i="6"/>
  <c r="C280" i="6"/>
  <c r="B280" i="6"/>
  <c r="D280" i="6"/>
  <c r="C264" i="6"/>
  <c r="B264" i="6"/>
  <c r="C248" i="6"/>
  <c r="B248" i="6"/>
  <c r="C232" i="6"/>
  <c r="B232" i="6"/>
  <c r="C216" i="6"/>
  <c r="B216" i="6"/>
  <c r="D200" i="6"/>
  <c r="C200" i="6"/>
  <c r="B200" i="6"/>
  <c r="C184" i="6"/>
  <c r="B184" i="6"/>
  <c r="C168" i="6"/>
  <c r="B168" i="6"/>
  <c r="C152" i="6"/>
  <c r="B152" i="6"/>
  <c r="D136" i="6"/>
  <c r="C136" i="6"/>
  <c r="B136" i="6"/>
  <c r="D120" i="6"/>
  <c r="C120" i="6"/>
  <c r="B120" i="6"/>
  <c r="D104" i="6"/>
  <c r="C104" i="6"/>
  <c r="B104" i="6"/>
  <c r="C88" i="6"/>
  <c r="B88" i="6"/>
  <c r="C72" i="6"/>
  <c r="B72" i="6"/>
  <c r="C56" i="6"/>
  <c r="B56" i="6"/>
  <c r="D40" i="6"/>
  <c r="C40" i="6"/>
  <c r="B40" i="6"/>
  <c r="D24" i="6"/>
  <c r="C24" i="6"/>
  <c r="B24" i="6"/>
  <c r="C8" i="6"/>
  <c r="B8" i="6"/>
  <c r="D8" i="6"/>
  <c r="B535" i="6"/>
  <c r="B519" i="6"/>
  <c r="B503" i="6"/>
  <c r="B487" i="6"/>
  <c r="B471" i="6"/>
  <c r="B455" i="6"/>
  <c r="B439" i="6"/>
  <c r="B423" i="6"/>
  <c r="B407" i="6"/>
  <c r="B391" i="6"/>
  <c r="B375" i="6"/>
  <c r="B359" i="6"/>
  <c r="B343" i="6"/>
  <c r="B327" i="6"/>
  <c r="B311" i="6"/>
  <c r="B294" i="6"/>
  <c r="B275" i="6"/>
  <c r="B256" i="6"/>
  <c r="B236" i="6"/>
  <c r="B214" i="6"/>
  <c r="B172" i="6"/>
  <c r="B150" i="6"/>
  <c r="B129" i="6"/>
  <c r="B108" i="6"/>
  <c r="B86" i="6"/>
  <c r="B65" i="6"/>
  <c r="B44" i="6"/>
  <c r="B22" i="6"/>
  <c r="C519" i="6"/>
  <c r="C497" i="6"/>
  <c r="C475" i="6"/>
  <c r="C450" i="6"/>
  <c r="C428" i="6"/>
  <c r="C403" i="6"/>
  <c r="C381" i="6"/>
  <c r="C357" i="6"/>
  <c r="C333" i="6"/>
  <c r="C306" i="6"/>
  <c r="C279" i="6"/>
  <c r="C256" i="6"/>
  <c r="C226" i="6"/>
  <c r="C198" i="6"/>
  <c r="C172" i="6"/>
  <c r="C142" i="6"/>
  <c r="C113" i="6"/>
  <c r="C85" i="6"/>
  <c r="C55" i="6"/>
  <c r="C29" i="6"/>
  <c r="D536" i="6"/>
  <c r="D505" i="6"/>
  <c r="D476" i="6"/>
  <c r="D442" i="6"/>
  <c r="D410" i="6"/>
  <c r="D378" i="6"/>
  <c r="D344" i="6"/>
  <c r="D308" i="6"/>
  <c r="D240" i="6"/>
  <c r="D173" i="6"/>
  <c r="D138" i="6"/>
  <c r="D85" i="6"/>
  <c r="D33" i="6"/>
  <c r="B534" i="6"/>
  <c r="B518" i="6"/>
  <c r="B502" i="6"/>
  <c r="B486" i="6"/>
  <c r="B470" i="6"/>
  <c r="B454" i="6"/>
  <c r="B438" i="6"/>
  <c r="B422" i="6"/>
  <c r="B406" i="6"/>
  <c r="B390" i="6"/>
  <c r="B374" i="6"/>
  <c r="B358" i="6"/>
  <c r="B342" i="6"/>
  <c r="B326" i="6"/>
  <c r="B310" i="6"/>
  <c r="B293" i="6"/>
  <c r="B274" i="6"/>
  <c r="B254" i="6"/>
  <c r="B235" i="6"/>
  <c r="B213" i="6"/>
  <c r="B192" i="6"/>
  <c r="B149" i="6"/>
  <c r="B128" i="6"/>
  <c r="B64" i="6"/>
  <c r="B21" i="6"/>
  <c r="C518" i="6"/>
  <c r="C496" i="6"/>
  <c r="C471" i="6"/>
  <c r="C449" i="6"/>
  <c r="C427" i="6"/>
  <c r="C402" i="6"/>
  <c r="C380" i="6"/>
  <c r="C355" i="6"/>
  <c r="C332" i="6"/>
  <c r="C305" i="6"/>
  <c r="C278" i="6"/>
  <c r="C254" i="6"/>
  <c r="C225" i="6"/>
  <c r="C197" i="6"/>
  <c r="C167" i="6"/>
  <c r="C141" i="6"/>
  <c r="C112" i="6"/>
  <c r="C82" i="6"/>
  <c r="C54" i="6"/>
  <c r="C28" i="6"/>
  <c r="D534" i="6"/>
  <c r="D504" i="6"/>
  <c r="D475" i="6"/>
  <c r="D441" i="6"/>
  <c r="D409" i="6"/>
  <c r="D377" i="6"/>
  <c r="D343" i="6"/>
  <c r="D307" i="6"/>
  <c r="D274" i="6"/>
  <c r="D206" i="6"/>
  <c r="D29" i="6"/>
  <c r="C109" i="6"/>
  <c r="D532" i="6"/>
  <c r="D501" i="6"/>
  <c r="D437" i="6"/>
  <c r="D405" i="6"/>
  <c r="D373" i="6"/>
  <c r="D302" i="6"/>
  <c r="D269" i="6"/>
  <c r="D235" i="6"/>
  <c r="D202" i="6"/>
  <c r="C166" i="6"/>
  <c r="C110" i="6"/>
  <c r="D503" i="6"/>
  <c r="B125" i="6"/>
  <c r="D324" i="6"/>
  <c r="C324" i="6"/>
  <c r="C260" i="6"/>
  <c r="D260" i="6"/>
  <c r="C244" i="6"/>
  <c r="D244" i="6"/>
  <c r="C228" i="6"/>
  <c r="B228" i="6"/>
  <c r="D228" i="6"/>
  <c r="C212" i="6"/>
  <c r="B212" i="6"/>
  <c r="D212" i="6"/>
  <c r="C196" i="6"/>
  <c r="B196" i="6"/>
  <c r="D196" i="6"/>
  <c r="C180" i="6"/>
  <c r="B180" i="6"/>
  <c r="D180" i="6"/>
  <c r="C164" i="6"/>
  <c r="B164" i="6"/>
  <c r="D148" i="6"/>
  <c r="C148" i="6"/>
  <c r="B148" i="6"/>
  <c r="D132" i="6"/>
  <c r="C132" i="6"/>
  <c r="B132" i="6"/>
  <c r="D116" i="6"/>
  <c r="C116" i="6"/>
  <c r="B116" i="6"/>
  <c r="D100" i="6"/>
  <c r="C100" i="6"/>
  <c r="B100" i="6"/>
  <c r="C84" i="6"/>
  <c r="B84" i="6"/>
  <c r="C68" i="6"/>
  <c r="B68" i="6"/>
  <c r="C52" i="6"/>
  <c r="B52" i="6"/>
  <c r="D36" i="6"/>
  <c r="C36" i="6"/>
  <c r="B36" i="6"/>
  <c r="C20" i="6"/>
  <c r="B20" i="6"/>
  <c r="C4" i="6"/>
  <c r="B4" i="6"/>
  <c r="D4" i="6"/>
  <c r="B531" i="6"/>
  <c r="B515" i="6"/>
  <c r="B499" i="6"/>
  <c r="B483" i="6"/>
  <c r="B467" i="6"/>
  <c r="B451" i="6"/>
  <c r="B435" i="6"/>
  <c r="B419" i="6"/>
  <c r="B403" i="6"/>
  <c r="B387" i="6"/>
  <c r="B371" i="6"/>
  <c r="B355" i="6"/>
  <c r="B323" i="6"/>
  <c r="B307" i="6"/>
  <c r="B290" i="6"/>
  <c r="B270" i="6"/>
  <c r="B251" i="6"/>
  <c r="B230" i="6"/>
  <c r="B209" i="6"/>
  <c r="B188" i="6"/>
  <c r="B166" i="6"/>
  <c r="B145" i="6"/>
  <c r="B124" i="6"/>
  <c r="B102" i="6"/>
  <c r="B81" i="6"/>
  <c r="B60" i="6"/>
  <c r="B38" i="6"/>
  <c r="B17" i="6"/>
  <c r="C514" i="6"/>
  <c r="C492" i="6"/>
  <c r="C467" i="6"/>
  <c r="C445" i="6"/>
  <c r="C421" i="6"/>
  <c r="C398" i="6"/>
  <c r="C374" i="6"/>
  <c r="C352" i="6"/>
  <c r="C325" i="6"/>
  <c r="C301" i="6"/>
  <c r="C247" i="6"/>
  <c r="C221" i="6"/>
  <c r="C192" i="6"/>
  <c r="C162" i="6"/>
  <c r="C134" i="6"/>
  <c r="C108" i="6"/>
  <c r="C78" i="6"/>
  <c r="C49" i="6"/>
  <c r="D527" i="6"/>
  <c r="D500" i="6"/>
  <c r="D470" i="6"/>
  <c r="D436" i="6"/>
  <c r="D404" i="6"/>
  <c r="D372" i="6"/>
  <c r="D337" i="6"/>
  <c r="D268" i="6"/>
  <c r="D234" i="6"/>
  <c r="D123" i="6"/>
  <c r="D71" i="6"/>
  <c r="D17" i="6"/>
  <c r="D134" i="6"/>
  <c r="B189" i="6"/>
  <c r="C493" i="6"/>
  <c r="C446" i="6"/>
  <c r="C422" i="6"/>
  <c r="C326" i="6"/>
  <c r="C302" i="6"/>
  <c r="C222" i="6"/>
  <c r="C243" i="6"/>
  <c r="D243" i="6"/>
  <c r="C227" i="6"/>
  <c r="D227" i="6"/>
  <c r="C211" i="6"/>
  <c r="D211" i="6"/>
  <c r="C195" i="6"/>
  <c r="D195" i="6"/>
  <c r="C179" i="6"/>
  <c r="D179" i="6"/>
  <c r="C163" i="6"/>
  <c r="D163" i="6"/>
  <c r="D131" i="6"/>
  <c r="C131" i="6"/>
  <c r="D115" i="6"/>
  <c r="C115" i="6"/>
  <c r="D99" i="6"/>
  <c r="C99" i="6"/>
  <c r="D83" i="6"/>
  <c r="C83" i="6"/>
  <c r="D35" i="6"/>
  <c r="C35" i="6"/>
  <c r="C19" i="6"/>
  <c r="D19" i="6"/>
  <c r="C3" i="6"/>
  <c r="D3" i="6"/>
  <c r="B530" i="6"/>
  <c r="B514" i="6"/>
  <c r="B498" i="6"/>
  <c r="B482" i="6"/>
  <c r="B466" i="6"/>
  <c r="B450" i="6"/>
  <c r="B434" i="6"/>
  <c r="B418" i="6"/>
  <c r="B402" i="6"/>
  <c r="B386" i="6"/>
  <c r="B370" i="6"/>
  <c r="B354" i="6"/>
  <c r="B338" i="6"/>
  <c r="B322" i="6"/>
  <c r="B289" i="6"/>
  <c r="B269" i="6"/>
  <c r="B229" i="6"/>
  <c r="B208" i="6"/>
  <c r="B165" i="6"/>
  <c r="B144" i="6"/>
  <c r="B123" i="6"/>
  <c r="B101" i="6"/>
  <c r="B37" i="6"/>
  <c r="B16" i="6"/>
  <c r="C535" i="6"/>
  <c r="C513" i="6"/>
  <c r="C491" i="6"/>
  <c r="C466" i="6"/>
  <c r="C444" i="6"/>
  <c r="C419" i="6"/>
  <c r="C397" i="6"/>
  <c r="C350" i="6"/>
  <c r="C300" i="6"/>
  <c r="C273" i="6"/>
  <c r="C246" i="6"/>
  <c r="C220" i="6"/>
  <c r="C190" i="6"/>
  <c r="C161" i="6"/>
  <c r="C133" i="6"/>
  <c r="C103" i="6"/>
  <c r="C77" i="6"/>
  <c r="C48" i="6"/>
  <c r="C18" i="6"/>
  <c r="D526" i="6"/>
  <c r="D499" i="6"/>
  <c r="D434" i="6"/>
  <c r="D369" i="6"/>
  <c r="D335" i="6"/>
  <c r="D299" i="6"/>
  <c r="D232" i="6"/>
  <c r="D199" i="6"/>
  <c r="D165" i="6"/>
  <c r="D122" i="6"/>
  <c r="D68" i="6"/>
  <c r="D13" i="6"/>
  <c r="B190" i="6"/>
  <c r="D438" i="6"/>
  <c r="D406" i="6"/>
  <c r="B61" i="6"/>
  <c r="C469" i="6"/>
  <c r="B529" i="6"/>
  <c r="B513" i="6"/>
  <c r="B497" i="6"/>
  <c r="B481" i="6"/>
  <c r="B465" i="6"/>
  <c r="B449" i="6"/>
  <c r="B433" i="6"/>
  <c r="B417" i="6"/>
  <c r="B401" i="6"/>
  <c r="B385" i="6"/>
  <c r="B369" i="6"/>
  <c r="B353" i="6"/>
  <c r="B337" i="6"/>
  <c r="B321" i="6"/>
  <c r="B305" i="6"/>
  <c r="B288" i="6"/>
  <c r="B268" i="6"/>
  <c r="B247" i="6"/>
  <c r="B227" i="6"/>
  <c r="B206" i="6"/>
  <c r="B186" i="6"/>
  <c r="B163" i="6"/>
  <c r="B142" i="6"/>
  <c r="B122" i="6"/>
  <c r="B99" i="6"/>
  <c r="B78" i="6"/>
  <c r="B58" i="6"/>
  <c r="B35" i="6"/>
  <c r="B14" i="6"/>
  <c r="C512" i="6"/>
  <c r="C487" i="6"/>
  <c r="C465" i="6"/>
  <c r="C443" i="6"/>
  <c r="C418" i="6"/>
  <c r="C396" i="6"/>
  <c r="C349" i="6"/>
  <c r="C322" i="6"/>
  <c r="C295" i="6"/>
  <c r="C272" i="6"/>
  <c r="C245" i="6"/>
  <c r="C215" i="6"/>
  <c r="C189" i="6"/>
  <c r="C160" i="6"/>
  <c r="C130" i="6"/>
  <c r="C102" i="6"/>
  <c r="C76" i="6"/>
  <c r="C46" i="6"/>
  <c r="D525" i="6"/>
  <c r="D494" i="6"/>
  <c r="D433" i="6"/>
  <c r="D368" i="6"/>
  <c r="D334" i="6"/>
  <c r="D298" i="6"/>
  <c r="D264" i="6"/>
  <c r="D231" i="6"/>
  <c r="D198" i="6"/>
  <c r="D164" i="6"/>
  <c r="D119" i="6"/>
  <c r="D67" i="6"/>
  <c r="B126" i="6"/>
  <c r="B62" i="6"/>
  <c r="C494" i="6"/>
  <c r="B528" i="6"/>
  <c r="B512" i="6"/>
  <c r="B496" i="6"/>
  <c r="B480" i="6"/>
  <c r="B464" i="6"/>
  <c r="B448" i="6"/>
  <c r="B432" i="6"/>
  <c r="B416" i="6"/>
  <c r="B400" i="6"/>
  <c r="B384" i="6"/>
  <c r="B368" i="6"/>
  <c r="B352" i="6"/>
  <c r="B336" i="6"/>
  <c r="B320" i="6"/>
  <c r="B304" i="6"/>
  <c r="B286" i="6"/>
  <c r="B267" i="6"/>
  <c r="B246" i="6"/>
  <c r="B226" i="6"/>
  <c r="B205" i="6"/>
  <c r="B183" i="6"/>
  <c r="B162" i="6"/>
  <c r="B141" i="6"/>
  <c r="B119" i="6"/>
  <c r="B98" i="6"/>
  <c r="B77" i="6"/>
  <c r="B55" i="6"/>
  <c r="B34" i="6"/>
  <c r="B13" i="6"/>
  <c r="C510" i="6"/>
  <c r="C486" i="6"/>
  <c r="C464" i="6"/>
  <c r="C439" i="6"/>
  <c r="C417" i="6"/>
  <c r="C395" i="6"/>
  <c r="C370" i="6"/>
  <c r="C348" i="6"/>
  <c r="C321" i="6"/>
  <c r="C294" i="6"/>
  <c r="C242" i="6"/>
  <c r="C188" i="6"/>
  <c r="C158" i="6"/>
  <c r="C129" i="6"/>
  <c r="C101" i="6"/>
  <c r="C45" i="6"/>
  <c r="D521" i="6"/>
  <c r="D427" i="6"/>
  <c r="D395" i="6"/>
  <c r="D362" i="6"/>
  <c r="D328" i="6"/>
  <c r="D292" i="6"/>
  <c r="D258" i="6"/>
  <c r="D225" i="6"/>
  <c r="D158" i="6"/>
  <c r="D118" i="6"/>
  <c r="D2" i="6"/>
  <c r="B527" i="6"/>
  <c r="B351" i="6"/>
  <c r="B335" i="6"/>
  <c r="B319" i="6"/>
  <c r="B303" i="6"/>
  <c r="B285" i="6"/>
  <c r="B245" i="6"/>
  <c r="B204" i="6"/>
  <c r="B182" i="6"/>
  <c r="B161" i="6"/>
  <c r="B118" i="6"/>
  <c r="B97" i="6"/>
  <c r="B76" i="6"/>
  <c r="B54" i="6"/>
  <c r="B33" i="6"/>
  <c r="B12" i="6"/>
  <c r="C531" i="6"/>
  <c r="C509" i="6"/>
  <c r="C485" i="6"/>
  <c r="C462" i="6"/>
  <c r="C416" i="6"/>
  <c r="C391" i="6"/>
  <c r="C320" i="6"/>
  <c r="C293" i="6"/>
  <c r="C241" i="6"/>
  <c r="C213" i="6"/>
  <c r="C183" i="6"/>
  <c r="C157" i="6"/>
  <c r="C128" i="6"/>
  <c r="C70" i="6"/>
  <c r="C44" i="6"/>
  <c r="D520" i="6"/>
  <c r="D458" i="6"/>
  <c r="D426" i="6"/>
  <c r="D394" i="6"/>
  <c r="D361" i="6"/>
  <c r="D291" i="6"/>
  <c r="D257" i="6"/>
  <c r="D224" i="6"/>
  <c r="D156" i="6"/>
  <c r="D113" i="6"/>
  <c r="D56" i="6"/>
  <c r="D16" i="6"/>
  <c r="D14" i="6"/>
  <c r="C511" i="6"/>
  <c r="D511" i="6"/>
  <c r="C495" i="6"/>
  <c r="D495" i="6"/>
  <c r="C479" i="6"/>
  <c r="D479" i="6"/>
  <c r="C463" i="6"/>
  <c r="D463" i="6"/>
  <c r="C447" i="6"/>
  <c r="D447" i="6"/>
  <c r="C431" i="6"/>
  <c r="D431" i="6"/>
  <c r="C415" i="6"/>
  <c r="D415" i="6"/>
  <c r="C399" i="6"/>
  <c r="D399" i="6"/>
  <c r="C383" i="6"/>
  <c r="D383" i="6"/>
  <c r="C367" i="6"/>
  <c r="D367" i="6"/>
  <c r="C287" i="6"/>
  <c r="B287" i="6"/>
  <c r="C271" i="6"/>
  <c r="B271" i="6"/>
  <c r="C255" i="6"/>
  <c r="B255" i="6"/>
  <c r="D255" i="6"/>
  <c r="C239" i="6"/>
  <c r="B239" i="6"/>
  <c r="C223" i="6"/>
  <c r="B223" i="6"/>
  <c r="C207" i="6"/>
  <c r="B207" i="6"/>
  <c r="C191" i="6"/>
  <c r="B191" i="6"/>
  <c r="C175" i="6"/>
  <c r="B175" i="6"/>
  <c r="D175" i="6"/>
  <c r="C159" i="6"/>
  <c r="B159" i="6"/>
  <c r="D159" i="6"/>
  <c r="C143" i="6"/>
  <c r="B143" i="6"/>
  <c r="D143" i="6"/>
  <c r="C127" i="6"/>
  <c r="B127" i="6"/>
  <c r="D127" i="6"/>
  <c r="C111" i="6"/>
  <c r="B111" i="6"/>
  <c r="D111" i="6"/>
  <c r="C95" i="6"/>
  <c r="B95" i="6"/>
  <c r="D95" i="6"/>
  <c r="C79" i="6"/>
  <c r="B79" i="6"/>
  <c r="D79" i="6"/>
  <c r="C63" i="6"/>
  <c r="B63" i="6"/>
  <c r="D47" i="6"/>
  <c r="C47" i="6"/>
  <c r="B47" i="6"/>
  <c r="D31" i="6"/>
  <c r="C31" i="6"/>
  <c r="B31" i="6"/>
  <c r="C15" i="6"/>
  <c r="B15" i="6"/>
  <c r="B526" i="6"/>
  <c r="B510" i="6"/>
  <c r="B478" i="6"/>
  <c r="B462" i="6"/>
  <c r="B446" i="6"/>
  <c r="B430" i="6"/>
  <c r="B414" i="6"/>
  <c r="B398" i="6"/>
  <c r="B382" i="6"/>
  <c r="B366" i="6"/>
  <c r="B350" i="6"/>
  <c r="B334" i="6"/>
  <c r="B318" i="6"/>
  <c r="B284" i="6"/>
  <c r="B263" i="6"/>
  <c r="B203" i="6"/>
  <c r="B181" i="6"/>
  <c r="B160" i="6"/>
  <c r="B117" i="6"/>
  <c r="B53" i="6"/>
  <c r="C530" i="6"/>
  <c r="C508" i="6"/>
  <c r="C483" i="6"/>
  <c r="C461" i="6"/>
  <c r="C414" i="6"/>
  <c r="C390" i="6"/>
  <c r="C342" i="6"/>
  <c r="C318" i="6"/>
  <c r="C240" i="6"/>
  <c r="C210" i="6"/>
  <c r="C182" i="6"/>
  <c r="C156" i="6"/>
  <c r="C126" i="6"/>
  <c r="C97" i="6"/>
  <c r="C69" i="6"/>
  <c r="C39" i="6"/>
  <c r="D488" i="6"/>
  <c r="D457" i="6"/>
  <c r="D425" i="6"/>
  <c r="D393" i="6"/>
  <c r="D360" i="6"/>
  <c r="D223" i="6"/>
  <c r="D155" i="6"/>
  <c r="D106" i="6"/>
  <c r="C413" i="6"/>
  <c r="C389" i="6"/>
  <c r="C366" i="6"/>
  <c r="C341" i="6"/>
  <c r="C317" i="6"/>
  <c r="C238" i="6"/>
  <c r="C181" i="6"/>
  <c r="C125" i="6"/>
  <c r="C38" i="6"/>
  <c r="D454" i="6"/>
  <c r="D287" i="6"/>
  <c r="D220" i="6"/>
  <c r="D186" i="6"/>
  <c r="B282" i="6"/>
  <c r="B261" i="6"/>
  <c r="B221" i="6"/>
  <c r="B93" i="6"/>
  <c r="B6" i="6"/>
  <c r="C528" i="6"/>
  <c r="C481" i="6"/>
  <c r="C459" i="6"/>
  <c r="C412" i="6"/>
  <c r="C365" i="6"/>
  <c r="C316" i="6"/>
  <c r="C289" i="6"/>
  <c r="C262" i="6"/>
  <c r="C237" i="6"/>
  <c r="C208" i="6"/>
  <c r="C178" i="6"/>
  <c r="C150" i="6"/>
  <c r="C124" i="6"/>
  <c r="C94" i="6"/>
  <c r="C37" i="6"/>
  <c r="D516" i="6"/>
  <c r="D453" i="6"/>
  <c r="D356" i="6"/>
  <c r="D286" i="6"/>
  <c r="D219" i="6"/>
  <c r="D151" i="6"/>
  <c r="B94" i="6"/>
  <c r="B523" i="6"/>
  <c r="B507" i="6"/>
  <c r="B443" i="6"/>
  <c r="B411" i="6"/>
  <c r="B379" i="6"/>
  <c r="B363" i="6"/>
  <c r="B315" i="6"/>
  <c r="B299" i="6"/>
  <c r="B279" i="6"/>
  <c r="B260" i="6"/>
  <c r="B241" i="6"/>
  <c r="B177" i="6"/>
  <c r="B92" i="6"/>
  <c r="B70" i="6"/>
  <c r="B49" i="6"/>
  <c r="B28" i="6"/>
  <c r="B5" i="6"/>
  <c r="C502" i="6"/>
  <c r="C480" i="6"/>
  <c r="C455" i="6"/>
  <c r="C411" i="6"/>
  <c r="C386" i="6"/>
  <c r="C364" i="6"/>
  <c r="C311" i="6"/>
  <c r="C288" i="6"/>
  <c r="C261" i="6"/>
  <c r="C149" i="6"/>
  <c r="C93" i="6"/>
  <c r="C64" i="6"/>
  <c r="C34" i="6"/>
  <c r="C6" i="6"/>
  <c r="D484" i="6"/>
  <c r="D452" i="6"/>
  <c r="D420" i="6"/>
  <c r="D388" i="6"/>
  <c r="D285" i="6"/>
  <c r="D251" i="6"/>
  <c r="D218" i="6"/>
  <c r="D184" i="6"/>
  <c r="D46" i="6"/>
  <c r="B222" i="6"/>
  <c r="D347" i="6"/>
  <c r="C347" i="6"/>
  <c r="D331" i="6"/>
  <c r="C331" i="6"/>
  <c r="D187" i="6"/>
  <c r="C187" i="6"/>
  <c r="D171" i="6"/>
  <c r="C171" i="6"/>
  <c r="D107" i="6"/>
  <c r="C107" i="6"/>
  <c r="D91" i="6"/>
  <c r="C91" i="6"/>
  <c r="D59" i="6"/>
  <c r="C59" i="6"/>
  <c r="D43" i="6"/>
  <c r="C43" i="6"/>
  <c r="D27" i="6"/>
  <c r="C27" i="6"/>
  <c r="D11" i="6"/>
  <c r="C11" i="6"/>
  <c r="B522" i="6"/>
  <c r="B506" i="6"/>
  <c r="B490" i="6"/>
  <c r="B474" i="6"/>
  <c r="B458" i="6"/>
  <c r="B442" i="6"/>
  <c r="B426" i="6"/>
  <c r="B410" i="6"/>
  <c r="B394" i="6"/>
  <c r="B378" i="6"/>
  <c r="B362" i="6"/>
  <c r="B346" i="6"/>
  <c r="B330" i="6"/>
  <c r="B314" i="6"/>
  <c r="B298" i="6"/>
  <c r="B278" i="6"/>
  <c r="B259" i="6"/>
  <c r="B219" i="6"/>
  <c r="B197" i="6"/>
  <c r="B176" i="6"/>
  <c r="B155" i="6"/>
  <c r="B133" i="6"/>
  <c r="B112" i="6"/>
  <c r="B91" i="6"/>
  <c r="B69" i="6"/>
  <c r="B48" i="6"/>
  <c r="B27" i="6"/>
  <c r="B3" i="6"/>
  <c r="C478" i="6"/>
  <c r="C432" i="6"/>
  <c r="C407" i="6"/>
  <c r="C385" i="6"/>
  <c r="C363" i="6"/>
  <c r="C310" i="6"/>
  <c r="C259" i="6"/>
  <c r="C205" i="6"/>
  <c r="C176" i="6"/>
  <c r="C146" i="6"/>
  <c r="C92" i="6"/>
  <c r="C62" i="6"/>
  <c r="C5" i="6"/>
  <c r="D319" i="6"/>
  <c r="D283" i="6"/>
  <c r="D248" i="6"/>
  <c r="D216" i="6"/>
  <c r="D147" i="6"/>
  <c r="D266" i="6"/>
  <c r="C266" i="6"/>
  <c r="D250" i="6"/>
  <c r="C250" i="6"/>
  <c r="D10" i="6"/>
  <c r="C10" i="6"/>
  <c r="B10" i="6"/>
  <c r="B277" i="6"/>
  <c r="B258" i="6"/>
  <c r="B238" i="6"/>
  <c r="B218" i="6"/>
  <c r="B195" i="6"/>
  <c r="B174" i="6"/>
  <c r="B131" i="6"/>
  <c r="B110" i="6"/>
  <c r="B90" i="6"/>
  <c r="B67" i="6"/>
  <c r="B26" i="6"/>
  <c r="B2" i="6"/>
  <c r="C524" i="6"/>
  <c r="C477" i="6"/>
  <c r="C430" i="6"/>
  <c r="C384" i="6"/>
  <c r="C359" i="6"/>
  <c r="C336" i="6"/>
  <c r="C230" i="6"/>
  <c r="C204" i="6"/>
  <c r="C174" i="6"/>
  <c r="C145" i="6"/>
  <c r="C87" i="6"/>
  <c r="C61" i="6"/>
  <c r="C32" i="6"/>
  <c r="C2" i="6"/>
  <c r="D282" i="6"/>
  <c r="D215" i="6"/>
  <c r="D170" i="6"/>
  <c r="C170" i="6"/>
  <c r="D154" i="6"/>
  <c r="C154" i="6"/>
  <c r="D74" i="6"/>
  <c r="C74" i="6"/>
  <c r="D489" i="6"/>
  <c r="C489" i="6"/>
  <c r="D473" i="6"/>
  <c r="C473" i="6"/>
  <c r="D329" i="6"/>
  <c r="C329" i="6"/>
  <c r="C297" i="6"/>
  <c r="D297" i="6"/>
  <c r="C281" i="6"/>
  <c r="B281" i="6"/>
  <c r="D281" i="6"/>
  <c r="C265" i="6"/>
  <c r="B265" i="6"/>
  <c r="C249" i="6"/>
  <c r="B249" i="6"/>
  <c r="D233" i="6"/>
  <c r="C233" i="6"/>
  <c r="B233" i="6"/>
  <c r="D217" i="6"/>
  <c r="C217" i="6"/>
  <c r="B217" i="6"/>
  <c r="C201" i="6"/>
  <c r="B201" i="6"/>
  <c r="C185" i="6"/>
  <c r="B185" i="6"/>
  <c r="C169" i="6"/>
  <c r="B169" i="6"/>
  <c r="D153" i="6"/>
  <c r="C153" i="6"/>
  <c r="B153" i="6"/>
  <c r="D137" i="6"/>
  <c r="C137" i="6"/>
  <c r="B137" i="6"/>
  <c r="D121" i="6"/>
  <c r="C121" i="6"/>
  <c r="B121" i="6"/>
  <c r="C105" i="6"/>
  <c r="B105" i="6"/>
  <c r="C89" i="6"/>
  <c r="B89" i="6"/>
  <c r="D73" i="6"/>
  <c r="C73" i="6"/>
  <c r="B73" i="6"/>
  <c r="D57" i="6"/>
  <c r="C57" i="6"/>
  <c r="B57" i="6"/>
  <c r="D41" i="6"/>
  <c r="C41" i="6"/>
  <c r="B41" i="6"/>
  <c r="D25" i="6"/>
  <c r="C25" i="6"/>
  <c r="B25" i="6"/>
  <c r="C9" i="6"/>
  <c r="B9" i="6"/>
  <c r="B536" i="6"/>
  <c r="B520" i="6"/>
  <c r="B504" i="6"/>
  <c r="B488" i="6"/>
  <c r="B472" i="6"/>
  <c r="B456" i="6"/>
  <c r="B440" i="6"/>
  <c r="B424" i="6"/>
  <c r="B408" i="6"/>
  <c r="B392" i="6"/>
  <c r="B376" i="6"/>
  <c r="B360" i="6"/>
  <c r="B344" i="6"/>
  <c r="B328" i="6"/>
  <c r="B312" i="6"/>
  <c r="B295" i="6"/>
  <c r="B276" i="6"/>
  <c r="B257" i="6"/>
  <c r="B237" i="6"/>
  <c r="B194" i="6"/>
  <c r="B173" i="6"/>
  <c r="B109" i="6"/>
  <c r="B87" i="6"/>
  <c r="B66" i="6"/>
  <c r="B45" i="6"/>
  <c r="B23" i="6"/>
  <c r="C498" i="6"/>
  <c r="C451" i="6"/>
  <c r="C429" i="6"/>
  <c r="C382" i="6"/>
  <c r="C358" i="6"/>
  <c r="C284" i="6"/>
  <c r="C229" i="6"/>
  <c r="C144" i="6"/>
  <c r="C114" i="6"/>
  <c r="C86" i="6"/>
  <c r="C60" i="6"/>
  <c r="C30" i="6"/>
  <c r="D537" i="6"/>
  <c r="D345" i="6"/>
  <c r="D276" i="6"/>
  <c r="D139" i="6"/>
  <c r="D88" i="6"/>
  <c r="D177" i="6"/>
  <c r="D42" i="6"/>
  <c r="D193" i="6"/>
  <c r="D214" i="6"/>
  <c r="D459" i="6"/>
  <c r="D491" i="6"/>
  <c r="D371" i="6"/>
  <c r="D468" i="6"/>
  <c r="D267" i="6"/>
  <c r="D75" i="6"/>
  <c r="D523" i="6"/>
  <c r="D313" i="6"/>
  <c r="D157" i="6"/>
  <c r="D15" i="6"/>
  <c r="D249" i="6"/>
  <c r="D351" i="6"/>
  <c r="D117" i="6"/>
  <c r="D338" i="6"/>
  <c r="D270" i="6"/>
  <c r="D309" i="6"/>
  <c r="D306" i="6"/>
  <c r="D315" i="6"/>
  <c r="D22" i="6"/>
  <c r="D140" i="6"/>
  <c r="D98" i="6"/>
  <c r="D51" i="6"/>
  <c r="P183" i="2"/>
  <c r="Z183" i="6" s="1"/>
  <c r="U183" i="6"/>
  <c r="Q165" i="2"/>
  <c r="Z165" i="6"/>
  <c r="Q404" i="2"/>
  <c r="Z404" i="6"/>
  <c r="P39" i="2"/>
  <c r="Z39" i="6" s="1"/>
  <c r="V39" i="6"/>
  <c r="Q478" i="2"/>
  <c r="Z478" i="6"/>
  <c r="Q414" i="2"/>
  <c r="Z414" i="6"/>
  <c r="Q334" i="2"/>
  <c r="Z334" i="6"/>
  <c r="Q254" i="2"/>
  <c r="Z254" i="6"/>
  <c r="Q206" i="2"/>
  <c r="Z206" i="6"/>
  <c r="Q523" i="2"/>
  <c r="Z523" i="6"/>
  <c r="Q507" i="2"/>
  <c r="Z507" i="6"/>
  <c r="Q491" i="2"/>
  <c r="Z491" i="6"/>
  <c r="Q475" i="2"/>
  <c r="Z475" i="6"/>
  <c r="Q459" i="2"/>
  <c r="Z459" i="6"/>
  <c r="Q443" i="2"/>
  <c r="Z443" i="6"/>
  <c r="Q427" i="2"/>
  <c r="Z427" i="6"/>
  <c r="Q411" i="2"/>
  <c r="Z411" i="6"/>
  <c r="Q395" i="2"/>
  <c r="Z395" i="6"/>
  <c r="Q315" i="2"/>
  <c r="Z315" i="6"/>
  <c r="Q299" i="2"/>
  <c r="Z299" i="6"/>
  <c r="Q283" i="2"/>
  <c r="Z283" i="6"/>
  <c r="Q267" i="2"/>
  <c r="Z267" i="6"/>
  <c r="Q251" i="2"/>
  <c r="Q235" i="2"/>
  <c r="Z235" i="6"/>
  <c r="Q219" i="2"/>
  <c r="Q203" i="2"/>
  <c r="Z203" i="6"/>
  <c r="Q187" i="2"/>
  <c r="Z187" i="6"/>
  <c r="Q75" i="2"/>
  <c r="Z75" i="6"/>
  <c r="Q59" i="2"/>
  <c r="Z59" i="6"/>
  <c r="Q43" i="2"/>
  <c r="Z43" i="6"/>
  <c r="Q27" i="2"/>
  <c r="Z27" i="6"/>
  <c r="Q11" i="2"/>
  <c r="Z11" i="6"/>
  <c r="Q184" i="2"/>
  <c r="U522" i="6"/>
  <c r="U505" i="6"/>
  <c r="U471" i="6"/>
  <c r="U454" i="6"/>
  <c r="U437" i="6"/>
  <c r="U334" i="6"/>
  <c r="U300" i="6"/>
  <c r="U283" i="6"/>
  <c r="U266" i="6"/>
  <c r="U232" i="6"/>
  <c r="U213" i="6"/>
  <c r="U158" i="6"/>
  <c r="U140" i="6"/>
  <c r="U42" i="6"/>
  <c r="V410" i="6"/>
  <c r="V148" i="6"/>
  <c r="V109" i="6"/>
  <c r="Q372" i="2"/>
  <c r="Z372" i="6"/>
  <c r="P495" i="2"/>
  <c r="U495" i="6"/>
  <c r="P415" i="2"/>
  <c r="U415" i="6"/>
  <c r="U351" i="6"/>
  <c r="U335" i="6"/>
  <c r="P151" i="2"/>
  <c r="Z151" i="6" s="1"/>
  <c r="V151" i="6"/>
  <c r="Q510" i="2"/>
  <c r="Z510" i="6"/>
  <c r="Q318" i="2"/>
  <c r="Z318" i="6"/>
  <c r="Q522" i="2"/>
  <c r="Z522" i="6"/>
  <c r="Q506" i="2"/>
  <c r="Z506" i="6"/>
  <c r="Q490" i="2"/>
  <c r="Z490" i="6"/>
  <c r="Q474" i="2"/>
  <c r="Z474" i="6"/>
  <c r="Q458" i="2"/>
  <c r="Z458" i="6"/>
  <c r="Q442" i="2"/>
  <c r="Z442" i="6"/>
  <c r="Q426" i="2"/>
  <c r="Z426" i="6"/>
  <c r="Q394" i="2"/>
  <c r="Z394" i="6"/>
  <c r="Q378" i="2"/>
  <c r="Z378" i="6"/>
  <c r="Q362" i="2"/>
  <c r="Z362" i="6"/>
  <c r="Q346" i="2"/>
  <c r="Z346" i="6"/>
  <c r="Q314" i="2"/>
  <c r="Z314" i="6"/>
  <c r="Q298" i="2"/>
  <c r="Z298" i="6"/>
  <c r="Q282" i="2"/>
  <c r="Z282" i="6"/>
  <c r="Q266" i="2"/>
  <c r="Z266" i="6"/>
  <c r="Q250" i="2"/>
  <c r="Z250" i="6"/>
  <c r="Q234" i="2"/>
  <c r="Z234" i="6"/>
  <c r="Q218" i="2"/>
  <c r="Z218" i="6"/>
  <c r="Q202" i="2"/>
  <c r="Z202" i="6"/>
  <c r="Q186" i="2"/>
  <c r="Z186" i="6"/>
  <c r="Q170" i="2"/>
  <c r="Z170" i="6"/>
  <c r="Q154" i="2"/>
  <c r="Z154" i="6"/>
  <c r="Q138" i="2"/>
  <c r="Z138" i="6"/>
  <c r="Q122" i="2"/>
  <c r="Z122" i="6"/>
  <c r="Q106" i="2"/>
  <c r="Z106" i="6"/>
  <c r="Q90" i="2"/>
  <c r="Z90" i="6"/>
  <c r="Q74" i="2"/>
  <c r="Z74" i="6"/>
  <c r="Q58" i="2"/>
  <c r="Z58" i="6"/>
  <c r="Q42" i="2"/>
  <c r="Z42" i="6"/>
  <c r="Q26" i="2"/>
  <c r="Z26" i="6"/>
  <c r="P322" i="2"/>
  <c r="Z322" i="6" s="1"/>
  <c r="V322" i="6"/>
  <c r="P82" i="2"/>
  <c r="Z82" i="6" s="1"/>
  <c r="V82" i="6"/>
  <c r="Q124" i="2"/>
  <c r="U521" i="6"/>
  <c r="U504" i="6"/>
  <c r="U487" i="6"/>
  <c r="U470" i="6"/>
  <c r="U453" i="6"/>
  <c r="U316" i="6"/>
  <c r="U299" i="6"/>
  <c r="U282" i="6"/>
  <c r="U248" i="6"/>
  <c r="U230" i="6"/>
  <c r="U139" i="6"/>
  <c r="U120" i="6"/>
  <c r="U100" i="6"/>
  <c r="U60" i="6"/>
  <c r="Q81" i="2"/>
  <c r="Z81" i="6"/>
  <c r="U537" i="6"/>
  <c r="U469" i="6"/>
  <c r="U366" i="6"/>
  <c r="U332" i="6"/>
  <c r="U315" i="6"/>
  <c r="U298" i="6"/>
  <c r="U281" i="6"/>
  <c r="U247" i="6"/>
  <c r="U174" i="6"/>
  <c r="U156" i="6"/>
  <c r="U138" i="6"/>
  <c r="U99" i="6"/>
  <c r="U78" i="6"/>
  <c r="U59" i="6"/>
  <c r="U40" i="6"/>
  <c r="P336" i="2"/>
  <c r="Z336" i="6" s="1"/>
  <c r="V336" i="6"/>
  <c r="P320" i="2"/>
  <c r="Z320" i="6" s="1"/>
  <c r="V320" i="6"/>
  <c r="U382" i="6"/>
  <c r="U348" i="6"/>
  <c r="U314" i="6"/>
  <c r="U297" i="6"/>
  <c r="U246" i="6"/>
  <c r="U192" i="6"/>
  <c r="U155" i="6"/>
  <c r="U137" i="6"/>
  <c r="U58" i="6"/>
  <c r="V533" i="6"/>
  <c r="V469" i="6"/>
  <c r="V219" i="6"/>
  <c r="V104" i="6"/>
  <c r="P351" i="2"/>
  <c r="Z351" i="6" s="1"/>
  <c r="V351" i="6"/>
  <c r="P335" i="2"/>
  <c r="Z335" i="6" s="1"/>
  <c r="V335" i="6"/>
  <c r="U484" i="6"/>
  <c r="U398" i="6"/>
  <c r="U313" i="6"/>
  <c r="U190" i="6"/>
  <c r="U154" i="6"/>
  <c r="U76" i="6"/>
  <c r="V251" i="6"/>
  <c r="U414" i="6"/>
  <c r="U363" i="6"/>
  <c r="U346" i="6"/>
  <c r="U329" i="6"/>
  <c r="U208" i="6"/>
  <c r="U171" i="6"/>
  <c r="U94" i="6"/>
  <c r="U75" i="6"/>
  <c r="U17" i="6"/>
  <c r="Q293" i="2"/>
  <c r="Z293" i="6"/>
  <c r="Q277" i="2"/>
  <c r="Z277" i="6"/>
  <c r="U533" i="6"/>
  <c r="U430" i="6"/>
  <c r="U362" i="6"/>
  <c r="U277" i="6"/>
  <c r="U206" i="6"/>
  <c r="U170" i="6"/>
  <c r="U152" i="6"/>
  <c r="U74" i="6"/>
  <c r="U14" i="6"/>
  <c r="V249" i="6"/>
  <c r="P199" i="2"/>
  <c r="Z199" i="6" s="1"/>
  <c r="U199" i="6"/>
  <c r="P167" i="2"/>
  <c r="Z167" i="6" s="1"/>
  <c r="U167" i="6"/>
  <c r="U498" i="6"/>
  <c r="U446" i="6"/>
  <c r="U395" i="6"/>
  <c r="U378" i="6"/>
  <c r="U344" i="6"/>
  <c r="U327" i="6"/>
  <c r="U293" i="6"/>
  <c r="U259" i="6"/>
  <c r="U224" i="6"/>
  <c r="U187" i="6"/>
  <c r="U92" i="6"/>
  <c r="V357" i="6"/>
  <c r="V176" i="6"/>
  <c r="P23" i="2"/>
  <c r="Z23" i="6" s="1"/>
  <c r="U23" i="6"/>
  <c r="Q164" i="2"/>
  <c r="Z164" i="6"/>
  <c r="Q100" i="2"/>
  <c r="Z100" i="6"/>
  <c r="Q307" i="2"/>
  <c r="Z307" i="6"/>
  <c r="Q259" i="2"/>
  <c r="Z259" i="6"/>
  <c r="Q99" i="2"/>
  <c r="Z99" i="6"/>
  <c r="Q51" i="2"/>
  <c r="Z51" i="6"/>
  <c r="U531" i="6"/>
  <c r="U480" i="6"/>
  <c r="U462" i="6"/>
  <c r="U411" i="6"/>
  <c r="U394" i="6"/>
  <c r="U360" i="6"/>
  <c r="U343" i="6"/>
  <c r="U275" i="6"/>
  <c r="U222" i="6"/>
  <c r="U186" i="6"/>
  <c r="U168" i="6"/>
  <c r="U33" i="6"/>
  <c r="V484" i="6"/>
  <c r="V356" i="6"/>
  <c r="Q388" i="2"/>
  <c r="Z388" i="6"/>
  <c r="Q324" i="2"/>
  <c r="Z324" i="6"/>
  <c r="Q84" i="2"/>
  <c r="Z84" i="6"/>
  <c r="Q291" i="2"/>
  <c r="Z291" i="6"/>
  <c r="Q83" i="2"/>
  <c r="Z83" i="6"/>
  <c r="Q306" i="2"/>
  <c r="Z306" i="6"/>
  <c r="U496" i="6"/>
  <c r="U478" i="6"/>
  <c r="U444" i="6"/>
  <c r="U427" i="6"/>
  <c r="U393" i="6"/>
  <c r="U376" i="6"/>
  <c r="U359" i="6"/>
  <c r="U325" i="6"/>
  <c r="U291" i="6"/>
  <c r="U203" i="6"/>
  <c r="U166" i="6"/>
  <c r="U148" i="6"/>
  <c r="U90" i="6"/>
  <c r="U51" i="6"/>
  <c r="U30" i="6"/>
  <c r="U11" i="6"/>
  <c r="P46" i="2"/>
  <c r="V46" i="6"/>
  <c r="P269" i="2"/>
  <c r="V269" i="6"/>
  <c r="Q531" i="2"/>
  <c r="Z531" i="6"/>
  <c r="Q275" i="2"/>
  <c r="Z275" i="6"/>
  <c r="Q67" i="2"/>
  <c r="Z67" i="6"/>
  <c r="Q498" i="2"/>
  <c r="Z498" i="6"/>
  <c r="P325" i="2"/>
  <c r="Z325" i="6" s="1"/>
  <c r="U512" i="6"/>
  <c r="U494" i="6"/>
  <c r="U443" i="6"/>
  <c r="U426" i="6"/>
  <c r="U409" i="6"/>
  <c r="U392" i="6"/>
  <c r="U375" i="6"/>
  <c r="U358" i="6"/>
  <c r="U324" i="6"/>
  <c r="U307" i="6"/>
  <c r="U290" i="6"/>
  <c r="U238" i="6"/>
  <c r="U220" i="6"/>
  <c r="U202" i="6"/>
  <c r="U184" i="6"/>
  <c r="U165" i="6"/>
  <c r="U108" i="6"/>
  <c r="V330" i="6"/>
  <c r="V81" i="6"/>
  <c r="P215" i="2"/>
  <c r="Z215" i="6" s="1"/>
  <c r="U215" i="6"/>
  <c r="P119" i="2"/>
  <c r="Z119" i="6" s="1"/>
  <c r="U119" i="6"/>
  <c r="Q290" i="2"/>
  <c r="Z290" i="6"/>
  <c r="Q33" i="2"/>
  <c r="Z33" i="6"/>
  <c r="Q512" i="2"/>
  <c r="Z512" i="6"/>
  <c r="Q496" i="2"/>
  <c r="Z496" i="6"/>
  <c r="Q480" i="2"/>
  <c r="Z480" i="6"/>
  <c r="Q224" i="2"/>
  <c r="Z224" i="6"/>
  <c r="Q208" i="2"/>
  <c r="Z208" i="6"/>
  <c r="Q192" i="2"/>
  <c r="Z192" i="6"/>
  <c r="Q160" i="2"/>
  <c r="Z160" i="6"/>
  <c r="P128" i="2"/>
  <c r="U128" i="6"/>
  <c r="P112" i="2"/>
  <c r="U112" i="6"/>
  <c r="P96" i="2"/>
  <c r="U96" i="6"/>
  <c r="P80" i="2"/>
  <c r="U80" i="6"/>
  <c r="P64" i="2"/>
  <c r="U64" i="6"/>
  <c r="P48" i="2"/>
  <c r="U48" i="6"/>
  <c r="P32" i="2"/>
  <c r="U32" i="6"/>
  <c r="P16" i="2"/>
  <c r="U16" i="6"/>
  <c r="P520" i="2"/>
  <c r="Z520" i="6" s="1"/>
  <c r="V520" i="6"/>
  <c r="P488" i="2"/>
  <c r="Z488" i="6" s="1"/>
  <c r="V488" i="6"/>
  <c r="P139" i="2"/>
  <c r="Z139" i="6" s="1"/>
  <c r="U510" i="6"/>
  <c r="U476" i="6"/>
  <c r="U459" i="6"/>
  <c r="U442" i="6"/>
  <c r="U425" i="6"/>
  <c r="U408" i="6"/>
  <c r="U391" i="6"/>
  <c r="U374" i="6"/>
  <c r="U357" i="6"/>
  <c r="U306" i="6"/>
  <c r="U254" i="6"/>
  <c r="U219" i="6"/>
  <c r="U182" i="6"/>
  <c r="U164" i="6"/>
  <c r="U49" i="6"/>
  <c r="U28" i="6"/>
  <c r="P247" i="2"/>
  <c r="Z247" i="6" s="1"/>
  <c r="V247" i="6"/>
  <c r="P103" i="2"/>
  <c r="Z103" i="6" s="1"/>
  <c r="V103" i="6"/>
  <c r="P261" i="2"/>
  <c r="Z261" i="6" s="1"/>
  <c r="U526" i="6"/>
  <c r="U492" i="6"/>
  <c r="U475" i="6"/>
  <c r="U458" i="6"/>
  <c r="U441" i="6"/>
  <c r="U424" i="6"/>
  <c r="U407" i="6"/>
  <c r="U390" i="6"/>
  <c r="U373" i="6"/>
  <c r="U356" i="6"/>
  <c r="U322" i="6"/>
  <c r="U270" i="6"/>
  <c r="U236" i="6"/>
  <c r="U218" i="6"/>
  <c r="U200" i="6"/>
  <c r="U181" i="6"/>
  <c r="U106" i="6"/>
  <c r="U86" i="6"/>
  <c r="U67" i="6"/>
  <c r="U27" i="6"/>
  <c r="U8" i="6"/>
  <c r="Z49" i="6"/>
  <c r="P231" i="2"/>
  <c r="Z231" i="6" s="1"/>
  <c r="U231" i="6"/>
  <c r="Q86" i="2"/>
  <c r="Z86" i="6"/>
  <c r="P207" i="2"/>
  <c r="U207" i="6"/>
  <c r="P191" i="2"/>
  <c r="U191" i="6"/>
  <c r="Q446" i="2"/>
  <c r="Z446" i="6"/>
  <c r="Q382" i="2"/>
  <c r="Z382" i="6"/>
  <c r="Q302" i="2"/>
  <c r="Z302" i="6"/>
  <c r="Q238" i="2"/>
  <c r="Z238" i="6"/>
  <c r="Q174" i="2"/>
  <c r="Z174" i="6"/>
  <c r="Q78" i="2"/>
  <c r="Z78" i="6"/>
  <c r="Q30" i="2"/>
  <c r="Z30" i="6"/>
  <c r="P150" i="2"/>
  <c r="Z150" i="6" s="1"/>
  <c r="V150" i="6"/>
  <c r="Q376" i="2"/>
  <c r="U508" i="6"/>
  <c r="U491" i="6"/>
  <c r="U474" i="6"/>
  <c r="U457" i="6"/>
  <c r="U440" i="6"/>
  <c r="U423" i="6"/>
  <c r="U406" i="6"/>
  <c r="U389" i="6"/>
  <c r="U372" i="6"/>
  <c r="U286" i="6"/>
  <c r="U252" i="6"/>
  <c r="U235" i="6"/>
  <c r="U198" i="6"/>
  <c r="U124" i="6"/>
  <c r="U26" i="6"/>
  <c r="V350" i="6"/>
  <c r="P7" i="2"/>
  <c r="Z7" i="6" s="1"/>
  <c r="U7" i="6"/>
  <c r="Q110" i="2"/>
  <c r="Z110" i="6"/>
  <c r="P15" i="2"/>
  <c r="U15" i="6"/>
  <c r="Q494" i="2"/>
  <c r="Z494" i="6"/>
  <c r="Q430" i="2"/>
  <c r="Z430" i="6"/>
  <c r="Q366" i="2"/>
  <c r="Z366" i="6"/>
  <c r="Q286" i="2"/>
  <c r="Z286" i="6"/>
  <c r="Q222" i="2"/>
  <c r="Z222" i="6"/>
  <c r="Q158" i="2"/>
  <c r="Z158" i="6"/>
  <c r="Q62" i="2"/>
  <c r="Z62" i="6"/>
  <c r="Q14" i="2"/>
  <c r="Z14" i="6"/>
  <c r="P133" i="2"/>
  <c r="Z133" i="6" s="1"/>
  <c r="V133" i="6"/>
  <c r="Q329" i="2"/>
  <c r="U524" i="6"/>
  <c r="U507" i="6"/>
  <c r="U490" i="6"/>
  <c r="U473" i="6"/>
  <c r="U456" i="6"/>
  <c r="U439" i="6"/>
  <c r="U422" i="6"/>
  <c r="U405" i="6"/>
  <c r="U388" i="6"/>
  <c r="U302" i="6"/>
  <c r="U268" i="6"/>
  <c r="U251" i="6"/>
  <c r="U234" i="6"/>
  <c r="U216" i="6"/>
  <c r="U197" i="6"/>
  <c r="U84" i="6"/>
  <c r="U44" i="6"/>
  <c r="Q102" i="2"/>
  <c r="Z102" i="6"/>
  <c r="Q350" i="2"/>
  <c r="Z350" i="6"/>
  <c r="P511" i="2"/>
  <c r="U511" i="6"/>
  <c r="P31" i="2"/>
  <c r="U31" i="6"/>
  <c r="Q526" i="2"/>
  <c r="Z526" i="6"/>
  <c r="Q462" i="2"/>
  <c r="Z462" i="6"/>
  <c r="Q398" i="2"/>
  <c r="Z398" i="6"/>
  <c r="Q270" i="2"/>
  <c r="Z270" i="6"/>
  <c r="Q190" i="2"/>
  <c r="Z190" i="6"/>
  <c r="Q94" i="2"/>
  <c r="Z94" i="6"/>
  <c r="U523" i="6"/>
  <c r="U506" i="6"/>
  <c r="U489" i="6"/>
  <c r="U472" i="6"/>
  <c r="U455" i="6"/>
  <c r="U438" i="6"/>
  <c r="U421" i="6"/>
  <c r="U404" i="6"/>
  <c r="U318" i="6"/>
  <c r="U284" i="6"/>
  <c r="U267" i="6"/>
  <c r="U250" i="6"/>
  <c r="U214" i="6"/>
  <c r="U160" i="6"/>
  <c r="U122" i="6"/>
  <c r="U102" i="6"/>
  <c r="U83" i="6"/>
  <c r="U62" i="6"/>
  <c r="U43" i="6"/>
  <c r="U24" i="6"/>
  <c r="V110" i="6"/>
  <c r="Z17" i="6"/>
  <c r="Q109" i="2"/>
  <c r="P136" i="2"/>
  <c r="Q472" i="2"/>
  <c r="Q424" i="2"/>
  <c r="Q375" i="2"/>
  <c r="Q327" i="2"/>
  <c r="Q246" i="2"/>
  <c r="Q120" i="2"/>
  <c r="Q425" i="2"/>
  <c r="P309" i="2"/>
  <c r="Q471" i="2"/>
  <c r="Q423" i="2"/>
  <c r="Q374" i="2"/>
  <c r="Q236" i="2"/>
  <c r="Q182" i="2"/>
  <c r="Q537" i="2"/>
  <c r="Q470" i="2"/>
  <c r="Q422" i="2"/>
  <c r="Q373" i="2"/>
  <c r="Q232" i="2"/>
  <c r="Q181" i="2"/>
  <c r="Q108" i="2"/>
  <c r="Q473" i="2"/>
  <c r="Q410" i="2"/>
  <c r="Q330" i="2"/>
  <c r="Q421" i="2"/>
  <c r="Q363" i="2"/>
  <c r="Q316" i="2"/>
  <c r="Q231" i="2"/>
  <c r="Q171" i="2"/>
  <c r="Q92" i="2"/>
  <c r="Q249" i="2"/>
  <c r="Q524" i="2"/>
  <c r="Q457" i="2"/>
  <c r="Q409" i="2"/>
  <c r="Q360" i="2"/>
  <c r="Q313" i="2"/>
  <c r="Q230" i="2"/>
  <c r="Q168" i="2"/>
  <c r="Q520" i="2"/>
  <c r="Q104" i="2"/>
  <c r="Q521" i="2"/>
  <c r="Q456" i="2"/>
  <c r="Q408" i="2"/>
  <c r="Q359" i="2"/>
  <c r="Q220" i="2"/>
  <c r="Q76" i="2"/>
  <c r="Q151" i="2"/>
  <c r="Q508" i="2"/>
  <c r="Q455" i="2"/>
  <c r="Q407" i="2"/>
  <c r="Q358" i="2"/>
  <c r="Q300" i="2"/>
  <c r="Q166" i="2"/>
  <c r="Q60" i="2"/>
  <c r="Q150" i="2"/>
  <c r="Q505" i="2"/>
  <c r="Q454" i="2"/>
  <c r="Q406" i="2"/>
  <c r="Q297" i="2"/>
  <c r="Q216" i="2"/>
  <c r="Q156" i="2"/>
  <c r="Q44" i="2"/>
  <c r="Q133" i="2"/>
  <c r="Q504" i="2"/>
  <c r="Q453" i="2"/>
  <c r="Q405" i="2"/>
  <c r="Q284" i="2"/>
  <c r="Q155" i="2"/>
  <c r="Q40" i="2"/>
  <c r="P379" i="2"/>
  <c r="Q492" i="2"/>
  <c r="Q444" i="2"/>
  <c r="Q393" i="2"/>
  <c r="Q281" i="2"/>
  <c r="Q214" i="2"/>
  <c r="Q152" i="2"/>
  <c r="Q28" i="2"/>
  <c r="Q489" i="2"/>
  <c r="Q441" i="2"/>
  <c r="Q392" i="2"/>
  <c r="Q348" i="2"/>
  <c r="Q268" i="2"/>
  <c r="Q213" i="2"/>
  <c r="Q24" i="2"/>
  <c r="Q440" i="2"/>
  <c r="Q391" i="2"/>
  <c r="Q344" i="2"/>
  <c r="Q200" i="2"/>
  <c r="Q140" i="2"/>
  <c r="Q23" i="2"/>
  <c r="Q487" i="2"/>
  <c r="Q439" i="2"/>
  <c r="Q390" i="2"/>
  <c r="Q343" i="2"/>
  <c r="Q252" i="2"/>
  <c r="Q8" i="2"/>
  <c r="Q176" i="2"/>
  <c r="Q438" i="2"/>
  <c r="Q389" i="2"/>
  <c r="Q198" i="2"/>
  <c r="Q137" i="2"/>
  <c r="Q7" i="2"/>
  <c r="Q476" i="2"/>
  <c r="Q437" i="2"/>
  <c r="Q332" i="2"/>
  <c r="Q248" i="2"/>
  <c r="Q197" i="2"/>
  <c r="P70" i="2"/>
  <c r="P448" i="2"/>
  <c r="P272" i="2"/>
  <c r="P93" i="2"/>
  <c r="P77" i="2"/>
  <c r="P61" i="2"/>
  <c r="P45" i="2"/>
  <c r="P29" i="2"/>
  <c r="P13" i="2"/>
  <c r="P428" i="2"/>
  <c r="P509" i="2"/>
  <c r="P493" i="2"/>
  <c r="P397" i="2"/>
  <c r="P381" i="2"/>
  <c r="P365" i="2"/>
  <c r="P349" i="2"/>
  <c r="P333" i="2"/>
  <c r="P317" i="2"/>
  <c r="P301" i="2"/>
  <c r="P285" i="2"/>
  <c r="P253" i="2"/>
  <c r="P173" i="2"/>
  <c r="P157" i="2"/>
  <c r="P141" i="2"/>
  <c r="P125" i="2"/>
  <c r="P12" i="2"/>
  <c r="P237" i="2"/>
  <c r="P384" i="2"/>
  <c r="P525" i="2"/>
  <c r="P413" i="2"/>
  <c r="P464" i="2"/>
  <c r="P10" i="2"/>
  <c r="P412" i="2"/>
  <c r="P377" i="2"/>
  <c r="P361" i="2"/>
  <c r="P345" i="2"/>
  <c r="P265" i="2"/>
  <c r="P233" i="2"/>
  <c r="P217" i="2"/>
  <c r="P201" i="2"/>
  <c r="P185" i="2"/>
  <c r="P169" i="2"/>
  <c r="P153" i="2"/>
  <c r="P121" i="2"/>
  <c r="P105" i="2"/>
  <c r="P89" i="2"/>
  <c r="P73" i="2"/>
  <c r="P57" i="2"/>
  <c r="P41" i="2"/>
  <c r="P25" i="2"/>
  <c r="P9" i="2"/>
  <c r="P221" i="2"/>
  <c r="P432" i="2"/>
  <c r="P288" i="2"/>
  <c r="P396" i="2"/>
  <c r="P400" i="2"/>
  <c r="P205" i="2"/>
  <c r="P416" i="2"/>
  <c r="P304" i="2"/>
  <c r="P477" i="2"/>
  <c r="P204" i="2"/>
  <c r="P463" i="2"/>
  <c r="P380" i="2"/>
  <c r="P352" i="2"/>
  <c r="P479" i="2"/>
  <c r="P461" i="2"/>
  <c r="P189" i="2"/>
  <c r="P460" i="2"/>
  <c r="P188" i="2"/>
  <c r="P530" i="2"/>
  <c r="P482" i="2"/>
  <c r="P466" i="2"/>
  <c r="P450" i="2"/>
  <c r="P434" i="2"/>
  <c r="P418" i="2"/>
  <c r="P402" i="2"/>
  <c r="P386" i="2"/>
  <c r="P370" i="2"/>
  <c r="P354" i="2"/>
  <c r="P338" i="2"/>
  <c r="P258" i="2"/>
  <c r="P242" i="2"/>
  <c r="P226" i="2"/>
  <c r="P210" i="2"/>
  <c r="P194" i="2"/>
  <c r="P178" i="2"/>
  <c r="P162" i="2"/>
  <c r="P146" i="2"/>
  <c r="P130" i="2"/>
  <c r="P114" i="2"/>
  <c r="P98" i="2"/>
  <c r="P66" i="2"/>
  <c r="P50" i="2"/>
  <c r="P34" i="2"/>
  <c r="P18" i="2"/>
  <c r="P447" i="2"/>
  <c r="P364" i="2"/>
  <c r="P274" i="2"/>
  <c r="P513" i="2"/>
  <c r="P497" i="2"/>
  <c r="P481" i="2"/>
  <c r="P465" i="2"/>
  <c r="P449" i="2"/>
  <c r="P433" i="2"/>
  <c r="P417" i="2"/>
  <c r="P401" i="2"/>
  <c r="P385" i="2"/>
  <c r="P369" i="2"/>
  <c r="P353" i="2"/>
  <c r="P337" i="2"/>
  <c r="P321" i="2"/>
  <c r="P305" i="2"/>
  <c r="P289" i="2"/>
  <c r="P273" i="2"/>
  <c r="P241" i="2"/>
  <c r="P225" i="2"/>
  <c r="P209" i="2"/>
  <c r="P193" i="2"/>
  <c r="P177" i="2"/>
  <c r="P161" i="2"/>
  <c r="P145" i="2"/>
  <c r="P129" i="2"/>
  <c r="P113" i="2"/>
  <c r="P97" i="2"/>
  <c r="P445" i="2"/>
  <c r="P172" i="2"/>
  <c r="P368" i="2"/>
  <c r="P529" i="2"/>
  <c r="P257" i="2"/>
  <c r="P527" i="2"/>
  <c r="P399" i="2"/>
  <c r="P383" i="2"/>
  <c r="P367" i="2"/>
  <c r="P319" i="2"/>
  <c r="P303" i="2"/>
  <c r="P287" i="2"/>
  <c r="P271" i="2"/>
  <c r="P255" i="2"/>
  <c r="P239" i="2"/>
  <c r="P223" i="2"/>
  <c r="P175" i="2"/>
  <c r="P159" i="2"/>
  <c r="P143" i="2"/>
  <c r="P127" i="2"/>
  <c r="P111" i="2"/>
  <c r="P95" i="2"/>
  <c r="P79" i="2"/>
  <c r="P63" i="2"/>
  <c r="P47" i="2"/>
  <c r="P528" i="2"/>
  <c r="P431" i="2"/>
  <c r="P256" i="2"/>
  <c r="P65" i="2"/>
  <c r="P514" i="2"/>
  <c r="P429" i="2"/>
  <c r="P240" i="2"/>
  <c r="P519" i="2"/>
  <c r="P503" i="2"/>
  <c r="P486" i="2"/>
  <c r="P468" i="2"/>
  <c r="P452" i="2"/>
  <c r="P436" i="2"/>
  <c r="P420" i="2"/>
  <c r="P403" i="2"/>
  <c r="P387" i="2"/>
  <c r="P371" i="2"/>
  <c r="P245" i="2"/>
  <c r="P229" i="2"/>
  <c r="P212" i="2"/>
  <c r="P196" i="2"/>
  <c r="P180" i="2"/>
  <c r="P163" i="2"/>
  <c r="P144" i="2"/>
  <c r="P91" i="2"/>
  <c r="P56" i="2"/>
  <c r="P38" i="2"/>
  <c r="P22" i="2"/>
  <c r="P6" i="2"/>
  <c r="P536" i="2"/>
  <c r="P518" i="2"/>
  <c r="P502" i="2"/>
  <c r="P485" i="2"/>
  <c r="P467" i="2"/>
  <c r="P451" i="2"/>
  <c r="P435" i="2"/>
  <c r="P419" i="2"/>
  <c r="P264" i="2"/>
  <c r="P244" i="2"/>
  <c r="P228" i="2"/>
  <c r="P211" i="2"/>
  <c r="P195" i="2"/>
  <c r="P179" i="2"/>
  <c r="P126" i="2"/>
  <c r="P72" i="2"/>
  <c r="P55" i="2"/>
  <c r="P37" i="2"/>
  <c r="P21" i="2"/>
  <c r="P5" i="2"/>
  <c r="P535" i="2"/>
  <c r="P517" i="2"/>
  <c r="P501" i="2"/>
  <c r="P483" i="2"/>
  <c r="P331" i="2"/>
  <c r="P312" i="2"/>
  <c r="P296" i="2"/>
  <c r="P280" i="2"/>
  <c r="P263" i="2"/>
  <c r="P243" i="2"/>
  <c r="P227" i="2"/>
  <c r="P142" i="2"/>
  <c r="P107" i="2"/>
  <c r="P71" i="2"/>
  <c r="P54" i="2"/>
  <c r="P36" i="2"/>
  <c r="P20" i="2"/>
  <c r="P4" i="2"/>
  <c r="P534" i="2"/>
  <c r="P516" i="2"/>
  <c r="P500" i="2"/>
  <c r="P311" i="2"/>
  <c r="P295" i="2"/>
  <c r="P279" i="2"/>
  <c r="P262" i="2"/>
  <c r="P88" i="2"/>
  <c r="P69" i="2"/>
  <c r="P53" i="2"/>
  <c r="P35" i="2"/>
  <c r="P19" i="2"/>
  <c r="P3" i="2"/>
  <c r="P532" i="2"/>
  <c r="P515" i="2"/>
  <c r="P499" i="2"/>
  <c r="P347" i="2"/>
  <c r="P328" i="2"/>
  <c r="P310" i="2"/>
  <c r="P294" i="2"/>
  <c r="P278" i="2"/>
  <c r="P260" i="2"/>
  <c r="P123" i="2"/>
  <c r="P87" i="2"/>
  <c r="P68" i="2"/>
  <c r="P52" i="2"/>
  <c r="P2" i="2"/>
  <c r="P326" i="2"/>
  <c r="P308" i="2"/>
  <c r="P292" i="2"/>
  <c r="P276" i="2"/>
  <c r="P101" i="2"/>
  <c r="P85" i="2"/>
  <c r="P342" i="2"/>
  <c r="P323" i="2"/>
  <c r="P135" i="2"/>
  <c r="P118" i="2"/>
  <c r="P341" i="2"/>
  <c r="P134" i="2"/>
  <c r="P117" i="2"/>
  <c r="P340" i="2"/>
  <c r="P132" i="2"/>
  <c r="P116" i="2"/>
  <c r="P339" i="2"/>
  <c r="P149" i="2"/>
  <c r="P131" i="2"/>
  <c r="P115" i="2"/>
  <c r="P147" i="2"/>
  <c r="P355" i="2"/>
  <c r="Q336" i="2" l="1"/>
  <c r="Q261" i="2"/>
  <c r="Q139" i="2"/>
  <c r="Q103" i="2"/>
  <c r="Q183" i="2"/>
  <c r="Q322" i="2"/>
  <c r="Q119" i="2"/>
  <c r="Q82" i="2"/>
  <c r="Q386" i="2"/>
  <c r="Z386" i="6"/>
  <c r="Q135" i="2"/>
  <c r="Z135" i="6"/>
  <c r="Q223" i="2"/>
  <c r="Z223" i="6"/>
  <c r="Q167" i="2"/>
  <c r="Q328" i="2"/>
  <c r="Z328" i="6"/>
  <c r="Q205" i="2"/>
  <c r="Z205" i="6"/>
  <c r="Q101" i="2"/>
  <c r="Z101" i="6"/>
  <c r="Q256" i="2"/>
  <c r="Z256" i="6"/>
  <c r="Q29" i="2"/>
  <c r="Z29" i="6"/>
  <c r="Q149" i="2"/>
  <c r="Z149" i="6"/>
  <c r="Q308" i="2"/>
  <c r="Z308" i="6"/>
  <c r="Q3" i="2"/>
  <c r="Z3" i="6"/>
  <c r="Q54" i="2"/>
  <c r="Z54" i="6"/>
  <c r="Q21" i="2"/>
  <c r="Z21" i="6"/>
  <c r="Q502" i="2"/>
  <c r="Z502" i="6"/>
  <c r="Q387" i="2"/>
  <c r="Z387" i="6"/>
  <c r="Q47" i="2"/>
  <c r="Z47" i="6"/>
  <c r="Q367" i="2"/>
  <c r="Z367" i="6"/>
  <c r="Q209" i="2"/>
  <c r="Z209" i="6"/>
  <c r="Q481" i="2"/>
  <c r="Z481" i="6"/>
  <c r="Q194" i="2"/>
  <c r="Z194" i="6"/>
  <c r="Q188" i="2"/>
  <c r="Z188" i="6"/>
  <c r="Q432" i="2"/>
  <c r="Z432" i="6"/>
  <c r="Q265" i="2"/>
  <c r="Z265" i="6"/>
  <c r="Q253" i="2"/>
  <c r="Z253" i="6"/>
  <c r="Q77" i="2"/>
  <c r="Z77" i="6"/>
  <c r="Q320" i="2"/>
  <c r="Q215" i="2"/>
  <c r="Q118" i="2"/>
  <c r="Z118" i="6"/>
  <c r="Q228" i="2"/>
  <c r="Z228" i="6"/>
  <c r="Q50" i="2"/>
  <c r="Z50" i="6"/>
  <c r="Q415" i="2"/>
  <c r="Z415" i="6"/>
  <c r="Q310" i="2"/>
  <c r="Z310" i="6"/>
  <c r="Q180" i="2"/>
  <c r="Z180" i="6"/>
  <c r="Q113" i="2"/>
  <c r="Z113" i="6"/>
  <c r="Q418" i="2"/>
  <c r="Z418" i="6"/>
  <c r="Q237" i="2"/>
  <c r="Z237" i="6"/>
  <c r="Q19" i="2"/>
  <c r="Z19" i="6"/>
  <c r="Q210" i="2"/>
  <c r="Z210" i="6"/>
  <c r="Q191" i="2"/>
  <c r="Z191" i="6"/>
  <c r="Q80" i="2"/>
  <c r="Z80" i="6"/>
  <c r="Q278" i="2"/>
  <c r="Z278" i="6"/>
  <c r="Q144" i="2"/>
  <c r="Z144" i="6"/>
  <c r="Q353" i="2"/>
  <c r="Z353" i="6"/>
  <c r="Q204" i="2"/>
  <c r="Z204" i="6"/>
  <c r="Q105" i="2"/>
  <c r="Z105" i="6"/>
  <c r="Q397" i="2"/>
  <c r="Z397" i="6"/>
  <c r="Q136" i="2"/>
  <c r="Z136" i="6"/>
  <c r="Q323" i="2"/>
  <c r="Z323" i="6"/>
  <c r="Q429" i="2"/>
  <c r="Z429" i="6"/>
  <c r="Q304" i="2"/>
  <c r="Z304" i="6"/>
  <c r="Q516" i="2"/>
  <c r="Z516" i="6"/>
  <c r="Q501" i="2"/>
  <c r="Z501" i="6"/>
  <c r="Q326" i="2"/>
  <c r="Z326" i="6"/>
  <c r="Q71" i="2"/>
  <c r="Z71" i="6"/>
  <c r="Q518" i="2"/>
  <c r="Z518" i="6"/>
  <c r="Q63" i="2"/>
  <c r="Z63" i="6"/>
  <c r="Q225" i="2"/>
  <c r="Z225" i="6"/>
  <c r="Q497" i="2"/>
  <c r="Z497" i="6"/>
  <c r="Q221" i="2"/>
  <c r="Z221" i="6"/>
  <c r="Q345" i="2"/>
  <c r="Z345" i="6"/>
  <c r="Q285" i="2"/>
  <c r="Z285" i="6"/>
  <c r="Q93" i="2"/>
  <c r="Z93" i="6"/>
  <c r="Q116" i="2"/>
  <c r="Z116" i="6"/>
  <c r="Q2" i="2"/>
  <c r="Z2" i="6"/>
  <c r="Q35" i="2"/>
  <c r="Z35" i="6"/>
  <c r="Q107" i="2"/>
  <c r="Z107" i="6"/>
  <c r="Q55" i="2"/>
  <c r="Z55" i="6"/>
  <c r="Q536" i="2"/>
  <c r="Z536" i="6"/>
  <c r="Q420" i="2"/>
  <c r="Z420" i="6"/>
  <c r="Q79" i="2"/>
  <c r="Z79" i="6"/>
  <c r="Q399" i="2"/>
  <c r="Z399" i="6"/>
  <c r="Q241" i="2"/>
  <c r="Z241" i="6"/>
  <c r="Q513" i="2"/>
  <c r="Z513" i="6"/>
  <c r="Q226" i="2"/>
  <c r="Z226" i="6"/>
  <c r="Q189" i="2"/>
  <c r="Z189" i="6"/>
  <c r="Q9" i="2"/>
  <c r="Z9" i="6"/>
  <c r="Q361" i="2"/>
  <c r="Z361" i="6"/>
  <c r="Q301" i="2"/>
  <c r="Z301" i="6"/>
  <c r="Q272" i="2"/>
  <c r="Z272" i="6"/>
  <c r="Q445" i="2"/>
  <c r="Z445" i="6"/>
  <c r="Q121" i="2"/>
  <c r="Z121" i="6"/>
  <c r="Q419" i="2"/>
  <c r="Z419" i="6"/>
  <c r="Q255" i="2"/>
  <c r="Z255" i="6"/>
  <c r="Q401" i="2"/>
  <c r="Z401" i="6"/>
  <c r="Q416" i="2"/>
  <c r="Z416" i="6"/>
  <c r="Q65" i="2"/>
  <c r="Z65" i="6"/>
  <c r="Q185" i="2"/>
  <c r="Z185" i="6"/>
  <c r="Q339" i="2"/>
  <c r="Z339" i="6"/>
  <c r="Q53" i="2"/>
  <c r="Z53" i="6"/>
  <c r="Q207" i="2"/>
  <c r="Z207" i="6"/>
  <c r="Q96" i="2"/>
  <c r="Z96" i="6"/>
  <c r="Q294" i="2"/>
  <c r="Z294" i="6"/>
  <c r="Q311" i="2"/>
  <c r="Z311" i="6"/>
  <c r="Q312" i="2"/>
  <c r="Z312" i="6"/>
  <c r="Q244" i="2"/>
  <c r="Z244" i="6"/>
  <c r="Q163" i="2"/>
  <c r="Z163" i="6"/>
  <c r="Q240" i="2"/>
  <c r="Z240" i="6"/>
  <c r="Q97" i="2"/>
  <c r="Z97" i="6"/>
  <c r="Q66" i="2"/>
  <c r="Z66" i="6"/>
  <c r="Q402" i="2"/>
  <c r="Z402" i="6"/>
  <c r="Q477" i="2"/>
  <c r="Z477" i="6"/>
  <c r="Q493" i="2"/>
  <c r="Z493" i="6"/>
  <c r="Q15" i="2"/>
  <c r="Z15" i="6"/>
  <c r="Q495" i="2"/>
  <c r="Z495" i="6"/>
  <c r="Q85" i="2"/>
  <c r="Z85" i="6"/>
  <c r="Q37" i="2"/>
  <c r="Z37" i="6"/>
  <c r="Q383" i="2"/>
  <c r="Z383" i="6"/>
  <c r="Q460" i="2"/>
  <c r="Z460" i="6"/>
  <c r="Q132" i="2"/>
  <c r="Z132" i="6"/>
  <c r="Q52" i="2"/>
  <c r="Z52" i="6"/>
  <c r="Q142" i="2"/>
  <c r="Z142" i="6"/>
  <c r="Q72" i="2"/>
  <c r="Z72" i="6"/>
  <c r="Q6" i="2"/>
  <c r="Z6" i="6"/>
  <c r="Q436" i="2"/>
  <c r="Z436" i="6"/>
  <c r="Q95" i="2"/>
  <c r="Z95" i="6"/>
  <c r="Q527" i="2"/>
  <c r="Z527" i="6"/>
  <c r="Q273" i="2"/>
  <c r="Z273" i="6"/>
  <c r="Q274" i="2"/>
  <c r="Z274" i="6"/>
  <c r="Q242" i="2"/>
  <c r="Z242" i="6"/>
  <c r="Q461" i="2"/>
  <c r="Z461" i="6"/>
  <c r="Q25" i="2"/>
  <c r="Z25" i="6"/>
  <c r="Q377" i="2"/>
  <c r="Z377" i="6"/>
  <c r="Q317" i="2"/>
  <c r="Z317" i="6"/>
  <c r="Q448" i="2"/>
  <c r="Z448" i="6"/>
  <c r="Q199" i="2"/>
  <c r="Q340" i="2"/>
  <c r="Z340" i="6"/>
  <c r="Q68" i="2"/>
  <c r="Z68" i="6"/>
  <c r="Q69" i="2"/>
  <c r="Z69" i="6"/>
  <c r="Q227" i="2"/>
  <c r="Z227" i="6"/>
  <c r="Q126" i="2"/>
  <c r="Z126" i="6"/>
  <c r="Q22" i="2"/>
  <c r="Z22" i="6"/>
  <c r="Q452" i="2"/>
  <c r="Z452" i="6"/>
  <c r="Q111" i="2"/>
  <c r="Z111" i="6"/>
  <c r="Q257" i="2"/>
  <c r="Z257" i="6"/>
  <c r="Q289" i="2"/>
  <c r="Z289" i="6"/>
  <c r="Q364" i="2"/>
  <c r="Z364" i="6"/>
  <c r="Q258" i="2"/>
  <c r="Z258" i="6"/>
  <c r="Q479" i="2"/>
  <c r="Z479" i="6"/>
  <c r="Q41" i="2"/>
  <c r="Z41" i="6"/>
  <c r="Q412" i="2"/>
  <c r="Z412" i="6"/>
  <c r="Q333" i="2"/>
  <c r="Z333" i="6"/>
  <c r="Q70" i="2"/>
  <c r="Z70" i="6"/>
  <c r="Q175" i="2"/>
  <c r="Z175" i="6"/>
  <c r="Q16" i="2"/>
  <c r="Z16" i="6"/>
  <c r="Q500" i="2"/>
  <c r="Z500" i="6"/>
  <c r="Q385" i="2"/>
  <c r="Z385" i="6"/>
  <c r="Q483" i="2"/>
  <c r="Z483" i="6"/>
  <c r="Q129" i="2"/>
  <c r="Z129" i="6"/>
  <c r="Q12" i="2"/>
  <c r="Z12" i="6"/>
  <c r="Q355" i="2"/>
  <c r="Z355" i="6"/>
  <c r="Q435" i="2"/>
  <c r="Z435" i="6"/>
  <c r="Q145" i="2"/>
  <c r="Z145" i="6"/>
  <c r="Q130" i="2"/>
  <c r="Z130" i="6"/>
  <c r="Q125" i="2"/>
  <c r="Z125" i="6"/>
  <c r="Q403" i="2"/>
  <c r="Z403" i="6"/>
  <c r="Q117" i="2"/>
  <c r="Z117" i="6"/>
  <c r="Q87" i="2"/>
  <c r="Z87" i="6"/>
  <c r="Q88" i="2"/>
  <c r="Z88" i="6"/>
  <c r="Q243" i="2"/>
  <c r="Z243" i="6"/>
  <c r="Q179" i="2"/>
  <c r="Z179" i="6"/>
  <c r="Q38" i="2"/>
  <c r="Z38" i="6"/>
  <c r="Q468" i="2"/>
  <c r="Z468" i="6"/>
  <c r="Q127" i="2"/>
  <c r="Z127" i="6"/>
  <c r="Q529" i="2"/>
  <c r="Z529" i="6"/>
  <c r="Q305" i="2"/>
  <c r="Z305" i="6"/>
  <c r="Q447" i="2"/>
  <c r="Z447" i="6"/>
  <c r="Q338" i="2"/>
  <c r="Z338" i="6"/>
  <c r="Q352" i="2"/>
  <c r="Z352" i="6"/>
  <c r="Q57" i="2"/>
  <c r="Z57" i="6"/>
  <c r="Q10" i="2"/>
  <c r="Z10" i="6"/>
  <c r="Q349" i="2"/>
  <c r="Z349" i="6"/>
  <c r="Q39" i="2"/>
  <c r="Q112" i="2"/>
  <c r="Z112" i="6"/>
  <c r="Q335" i="2"/>
  <c r="Q384" i="2"/>
  <c r="Z384" i="6"/>
  <c r="Q331" i="2"/>
  <c r="Z331" i="6"/>
  <c r="Q509" i="2"/>
  <c r="Z509" i="6"/>
  <c r="Q342" i="2"/>
  <c r="Z342" i="6"/>
  <c r="Q514" i="2"/>
  <c r="Z514" i="6"/>
  <c r="Q434" i="2"/>
  <c r="Z434" i="6"/>
  <c r="Q134" i="2"/>
  <c r="Z134" i="6"/>
  <c r="Q123" i="2"/>
  <c r="Z123" i="6"/>
  <c r="Q262" i="2"/>
  <c r="Z262" i="6"/>
  <c r="Q263" i="2"/>
  <c r="Z263" i="6"/>
  <c r="Q195" i="2"/>
  <c r="Z195" i="6"/>
  <c r="Q56" i="2"/>
  <c r="Z56" i="6"/>
  <c r="Q486" i="2"/>
  <c r="Z486" i="6"/>
  <c r="Q143" i="2"/>
  <c r="Z143" i="6"/>
  <c r="Q368" i="2"/>
  <c r="Z368" i="6"/>
  <c r="Q321" i="2"/>
  <c r="Z321" i="6"/>
  <c r="Q18" i="2"/>
  <c r="Z18" i="6"/>
  <c r="Q354" i="2"/>
  <c r="Z354" i="6"/>
  <c r="Q380" i="2"/>
  <c r="Z380" i="6"/>
  <c r="Q73" i="2"/>
  <c r="Z73" i="6"/>
  <c r="Q464" i="2"/>
  <c r="Z464" i="6"/>
  <c r="Q365" i="2"/>
  <c r="Z365" i="6"/>
  <c r="Q341" i="2"/>
  <c r="Z341" i="6"/>
  <c r="Q260" i="2"/>
  <c r="Z260" i="6"/>
  <c r="Q279" i="2"/>
  <c r="Z279" i="6"/>
  <c r="Q280" i="2"/>
  <c r="Z280" i="6"/>
  <c r="Q211" i="2"/>
  <c r="Z211" i="6"/>
  <c r="Q91" i="2"/>
  <c r="Z91" i="6"/>
  <c r="Q503" i="2"/>
  <c r="Z503" i="6"/>
  <c r="Q159" i="2"/>
  <c r="Z159" i="6"/>
  <c r="Q172" i="2"/>
  <c r="Z172" i="6"/>
  <c r="Q337" i="2"/>
  <c r="Z337" i="6"/>
  <c r="Q34" i="2"/>
  <c r="Z34" i="6"/>
  <c r="Q370" i="2"/>
  <c r="Z370" i="6"/>
  <c r="Q463" i="2"/>
  <c r="Z463" i="6"/>
  <c r="Q89" i="2"/>
  <c r="Z89" i="6"/>
  <c r="Q413" i="2"/>
  <c r="Z413" i="6"/>
  <c r="Q381" i="2"/>
  <c r="Z381" i="6"/>
  <c r="Q128" i="2"/>
  <c r="Z128" i="6"/>
  <c r="Q325" i="2"/>
  <c r="Q351" i="2"/>
  <c r="Q296" i="2"/>
  <c r="Z296" i="6"/>
  <c r="Q369" i="2"/>
  <c r="Z369" i="6"/>
  <c r="Q169" i="2"/>
  <c r="Z169" i="6"/>
  <c r="Q534" i="2"/>
  <c r="Z534" i="6"/>
  <c r="Q212" i="2"/>
  <c r="Z212" i="6"/>
  <c r="Q417" i="2"/>
  <c r="Z417" i="6"/>
  <c r="Q147" i="2"/>
  <c r="Z147" i="6"/>
  <c r="Q4" i="2"/>
  <c r="Z4" i="6"/>
  <c r="Q451" i="2"/>
  <c r="Z451" i="6"/>
  <c r="Q287" i="2"/>
  <c r="Z287" i="6"/>
  <c r="Q433" i="2"/>
  <c r="Z433" i="6"/>
  <c r="Q466" i="2"/>
  <c r="Z466" i="6"/>
  <c r="Q201" i="2"/>
  <c r="Z201" i="6"/>
  <c r="Q379" i="2"/>
  <c r="Z379" i="6"/>
  <c r="Q31" i="2"/>
  <c r="Z31" i="6"/>
  <c r="Q48" i="2"/>
  <c r="Z48" i="6"/>
  <c r="Q269" i="2"/>
  <c r="Z269" i="6"/>
  <c r="Q115" i="2"/>
  <c r="Z115" i="6"/>
  <c r="Q20" i="2"/>
  <c r="Z20" i="6"/>
  <c r="Q245" i="2"/>
  <c r="Z245" i="6"/>
  <c r="Q303" i="2"/>
  <c r="Z303" i="6"/>
  <c r="Q449" i="2"/>
  <c r="Z449" i="6"/>
  <c r="Q482" i="2"/>
  <c r="Z482" i="6"/>
  <c r="Q217" i="2"/>
  <c r="Z217" i="6"/>
  <c r="Q157" i="2"/>
  <c r="Z157" i="6"/>
  <c r="Q488" i="2"/>
  <c r="Q295" i="2"/>
  <c r="Z295" i="6"/>
  <c r="Q519" i="2"/>
  <c r="Z519" i="6"/>
  <c r="Q525" i="2"/>
  <c r="Z525" i="6"/>
  <c r="Q264" i="2"/>
  <c r="Z264" i="6"/>
  <c r="Q239" i="2"/>
  <c r="Z239" i="6"/>
  <c r="Q98" i="2"/>
  <c r="Z98" i="6"/>
  <c r="Q153" i="2"/>
  <c r="Z153" i="6"/>
  <c r="Q196" i="2"/>
  <c r="Z196" i="6"/>
  <c r="Q114" i="2"/>
  <c r="Z114" i="6"/>
  <c r="Q428" i="2"/>
  <c r="Z428" i="6"/>
  <c r="Q32" i="2"/>
  <c r="Z32" i="6"/>
  <c r="Q347" i="2"/>
  <c r="Z347" i="6"/>
  <c r="Q271" i="2"/>
  <c r="Z271" i="6"/>
  <c r="Q450" i="2"/>
  <c r="Z450" i="6"/>
  <c r="Q13" i="2"/>
  <c r="Z13" i="6"/>
  <c r="Q499" i="2"/>
  <c r="Z499" i="6"/>
  <c r="Q517" i="2"/>
  <c r="Z517" i="6"/>
  <c r="Q229" i="2"/>
  <c r="Z229" i="6"/>
  <c r="Q161" i="2"/>
  <c r="Z161" i="6"/>
  <c r="Q146" i="2"/>
  <c r="Z146" i="6"/>
  <c r="Q400" i="2"/>
  <c r="Z400" i="6"/>
  <c r="Q141" i="2"/>
  <c r="Z141" i="6"/>
  <c r="Q276" i="2"/>
  <c r="Z276" i="6"/>
  <c r="Q515" i="2"/>
  <c r="Z515" i="6"/>
  <c r="Q535" i="2"/>
  <c r="Z535" i="6"/>
  <c r="Q467" i="2"/>
  <c r="Z467" i="6"/>
  <c r="Q431" i="2"/>
  <c r="Z431" i="6"/>
  <c r="Q177" i="2"/>
  <c r="Z177" i="6"/>
  <c r="Q162" i="2"/>
  <c r="Z162" i="6"/>
  <c r="Q396" i="2"/>
  <c r="Z396" i="6"/>
  <c r="Q45" i="2"/>
  <c r="Z45" i="6"/>
  <c r="Q131" i="2"/>
  <c r="Z131" i="6"/>
  <c r="Q292" i="2"/>
  <c r="Z292" i="6"/>
  <c r="Q532" i="2"/>
  <c r="Z532" i="6"/>
  <c r="Q36" i="2"/>
  <c r="Z36" i="6"/>
  <c r="Q5" i="2"/>
  <c r="Z5" i="6"/>
  <c r="Q485" i="2"/>
  <c r="Z485" i="6"/>
  <c r="Q371" i="2"/>
  <c r="Z371" i="6"/>
  <c r="Q528" i="2"/>
  <c r="Z528" i="6"/>
  <c r="Q319" i="2"/>
  <c r="Z319" i="6"/>
  <c r="Q193" i="2"/>
  <c r="Z193" i="6"/>
  <c r="Q465" i="2"/>
  <c r="Z465" i="6"/>
  <c r="Q178" i="2"/>
  <c r="Z178" i="6"/>
  <c r="Q530" i="2"/>
  <c r="Z530" i="6"/>
  <c r="Q288" i="2"/>
  <c r="Z288" i="6"/>
  <c r="Q233" i="2"/>
  <c r="Z233" i="6"/>
  <c r="Q173" i="2"/>
  <c r="Z173" i="6"/>
  <c r="Q61" i="2"/>
  <c r="Z61" i="6"/>
  <c r="Q309" i="2"/>
  <c r="Z309" i="6"/>
  <c r="Q511" i="2"/>
  <c r="Z511" i="6"/>
  <c r="Q64" i="2"/>
  <c r="Z64" i="6"/>
  <c r="Q46" i="2"/>
  <c r="Z46" i="6"/>
  <c r="Q247" i="2"/>
</calcChain>
</file>

<file path=xl/sharedStrings.xml><?xml version="1.0" encoding="utf-8"?>
<sst xmlns="http://schemas.openxmlformats.org/spreadsheetml/2006/main" count="9554" uniqueCount="2602">
  <si>
    <t>SR_Pcode</t>
  </si>
  <si>
    <t>SR_Name_Eng</t>
  </si>
  <si>
    <t>District/SAZ_Pcode</t>
  </si>
  <si>
    <t>District/SAZ_Name_Eng</t>
  </si>
  <si>
    <t>Tsp_Pcode</t>
  </si>
  <si>
    <t>Township_Name_Eng</t>
  </si>
  <si>
    <t>Town_Pcode</t>
  </si>
  <si>
    <t>Town_Name_Eng</t>
  </si>
  <si>
    <t>Town_Name_MMR</t>
  </si>
  <si>
    <t>Longitude</t>
  </si>
  <si>
    <t>Latitude</t>
  </si>
  <si>
    <t>MMR017</t>
  </si>
  <si>
    <t>Ayeyarwady</t>
  </si>
  <si>
    <t>MMR017D006</t>
  </si>
  <si>
    <t>Pyapon</t>
  </si>
  <si>
    <t>MMR017024</t>
  </si>
  <si>
    <t>Bogale</t>
  </si>
  <si>
    <t>MMR017024701</t>
  </si>
  <si>
    <t>Bogale Town</t>
  </si>
  <si>
    <t>ဘိုကလေး</t>
  </si>
  <si>
    <t>MMR017D005</t>
  </si>
  <si>
    <t>Maubin</t>
  </si>
  <si>
    <t>MMR017022</t>
  </si>
  <si>
    <t>Danubyu</t>
  </si>
  <si>
    <t>MMR017022701</t>
  </si>
  <si>
    <t>Danubyu Town</t>
  </si>
  <si>
    <t>ဓနုဖြူ</t>
  </si>
  <si>
    <t>MMR017026</t>
  </si>
  <si>
    <t>Dedaye</t>
  </si>
  <si>
    <t>MMR017026701</t>
  </si>
  <si>
    <t>Dedaye Town</t>
  </si>
  <si>
    <t>ဒေးဒရဲ</t>
  </si>
  <si>
    <t>MMR017D003</t>
  </si>
  <si>
    <t>Myaungmya</t>
  </si>
  <si>
    <t>MMR017015</t>
  </si>
  <si>
    <t>Einme</t>
  </si>
  <si>
    <t>MMR017015701</t>
  </si>
  <si>
    <t>Einme Town</t>
  </si>
  <si>
    <t>အိမ်မဲ</t>
  </si>
  <si>
    <t>MMR017D002</t>
  </si>
  <si>
    <t>Hinthada</t>
  </si>
  <si>
    <t>MMR017008</t>
  </si>
  <si>
    <t>MMR017008703</t>
  </si>
  <si>
    <t>Du Yar Town</t>
  </si>
  <si>
    <t>ဒူးယား</t>
  </si>
  <si>
    <t>MMR017008701</t>
  </si>
  <si>
    <t>Hinthada Town</t>
  </si>
  <si>
    <t>ဟင်္သာတ</t>
  </si>
  <si>
    <t>MMR017008702</t>
  </si>
  <si>
    <t>Ta Loke Htaw Town</t>
  </si>
  <si>
    <t>တလုတ္ထော်</t>
  </si>
  <si>
    <t>MMR017013</t>
  </si>
  <si>
    <t>Ingapu</t>
  </si>
  <si>
    <t>MMR017013702</t>
  </si>
  <si>
    <t>Htoogyi Town</t>
  </si>
  <si>
    <t>ထူးကြီး</t>
  </si>
  <si>
    <t>MMR017013701</t>
  </si>
  <si>
    <t>Ingapu Town</t>
  </si>
  <si>
    <t>အင်္ဂပူ</t>
  </si>
  <si>
    <t>MMR017013703</t>
  </si>
  <si>
    <t>Me Za Li Kone Town</t>
  </si>
  <si>
    <t>မဲဇလီကုန်း</t>
  </si>
  <si>
    <t>MMR017D001</t>
  </si>
  <si>
    <t>Pathein</t>
  </si>
  <si>
    <t>MMR017002</t>
  </si>
  <si>
    <t>Kangyidaunt</t>
  </si>
  <si>
    <t>MMR017002701</t>
  </si>
  <si>
    <t>Kangyidaunt Town</t>
  </si>
  <si>
    <t>ကန်ကြီးထောင့်</t>
  </si>
  <si>
    <t>MMR017025</t>
  </si>
  <si>
    <t>Kyaiklat</t>
  </si>
  <si>
    <t>MMR017025701</t>
  </si>
  <si>
    <t>Kyaiklat Town</t>
  </si>
  <si>
    <t>ကျိုက်လတ်</t>
  </si>
  <si>
    <t>MMR017012</t>
  </si>
  <si>
    <t>Kyangin</t>
  </si>
  <si>
    <t>MMR017012702</t>
  </si>
  <si>
    <t>Batye Town</t>
  </si>
  <si>
    <t>ဘက်ရဲ</t>
  </si>
  <si>
    <t>MMR017012701</t>
  </si>
  <si>
    <t>Kyangin Town</t>
  </si>
  <si>
    <t>ကြံခင်း</t>
  </si>
  <si>
    <t>MMR017007</t>
  </si>
  <si>
    <t>Kyaunggon</t>
  </si>
  <si>
    <t>MMR017007701</t>
  </si>
  <si>
    <t>Kyaunggon Town</t>
  </si>
  <si>
    <t>ကျောင်းကုန်း</t>
  </si>
  <si>
    <t>MMR017005</t>
  </si>
  <si>
    <t>Kyonpyaw</t>
  </si>
  <si>
    <t>MMR017005702</t>
  </si>
  <si>
    <t>Ahtaung Town</t>
  </si>
  <si>
    <t>အထောင်</t>
  </si>
  <si>
    <t>MMR017005701</t>
  </si>
  <si>
    <t>Kyonpyaw Town</t>
  </si>
  <si>
    <t>ကျုံပျော်</t>
  </si>
  <si>
    <t>MMR017D004</t>
  </si>
  <si>
    <t>Labutta</t>
  </si>
  <si>
    <t>MMR017016</t>
  </si>
  <si>
    <t>MMR017016704</t>
  </si>
  <si>
    <t>Hainggyikyun Town</t>
  </si>
  <si>
    <t>ဟိုင်းကြီးကျွန်း</t>
  </si>
  <si>
    <t>MMR017016703</t>
  </si>
  <si>
    <t>Labutta (3) Mile Town</t>
  </si>
  <si>
    <t>လပွတ္တာ (၃) မိုင်</t>
  </si>
  <si>
    <t>MMR017016701</t>
  </si>
  <si>
    <t>Labutta Town</t>
  </si>
  <si>
    <t>လပွတ္တာ</t>
  </si>
  <si>
    <t>MMR017016702</t>
  </si>
  <si>
    <t>Pyinsalu Town</t>
  </si>
  <si>
    <t>ပြင်စလူ</t>
  </si>
  <si>
    <t>MMR017010</t>
  </si>
  <si>
    <t>Lemyethna</t>
  </si>
  <si>
    <t>MMR017010701</t>
  </si>
  <si>
    <t>Lemyethna Town</t>
  </si>
  <si>
    <t>လေးမျက်နှာ</t>
  </si>
  <si>
    <t>MMR017019</t>
  </si>
  <si>
    <t>MMR017019701</t>
  </si>
  <si>
    <t>Maubin Town</t>
  </si>
  <si>
    <t>မအူပင်</t>
  </si>
  <si>
    <t>MMR017018</t>
  </si>
  <si>
    <t>Mawlamyinegyun</t>
  </si>
  <si>
    <t>MMR017018701</t>
  </si>
  <si>
    <t>Mawlamyinegyun Town</t>
  </si>
  <si>
    <t>မော်လမြိုင်ကျွန်း</t>
  </si>
  <si>
    <t>MMR017011</t>
  </si>
  <si>
    <t>Myanaung</t>
  </si>
  <si>
    <t>MMR017011703</t>
  </si>
  <si>
    <t>In Pin Town</t>
  </si>
  <si>
    <t>အင်ပင်</t>
  </si>
  <si>
    <t>MMR017011702</t>
  </si>
  <si>
    <t>Kanaung Town</t>
  </si>
  <si>
    <t>ကနောင်</t>
  </si>
  <si>
    <t>MMR017011701</t>
  </si>
  <si>
    <t>Myanaung Town</t>
  </si>
  <si>
    <t>မြန်အောင်</t>
  </si>
  <si>
    <t>MMR017014</t>
  </si>
  <si>
    <t>MMR017014701</t>
  </si>
  <si>
    <t>Myaungmya Town</t>
  </si>
  <si>
    <t>မြောင်းမြ</t>
  </si>
  <si>
    <t>MMR017004</t>
  </si>
  <si>
    <t>Ngapudaw</t>
  </si>
  <si>
    <t>MMR017004703</t>
  </si>
  <si>
    <t>MMR017004701</t>
  </si>
  <si>
    <t>Ngapudaw Town</t>
  </si>
  <si>
    <t>ငပုတော</t>
  </si>
  <si>
    <t>MMR017004702</t>
  </si>
  <si>
    <t>Ngayokekaung Town</t>
  </si>
  <si>
    <t>ငရုတ်ကောင်း</t>
  </si>
  <si>
    <t>MMR017021</t>
  </si>
  <si>
    <t>Nyaungdon</t>
  </si>
  <si>
    <t>MMR017021701</t>
  </si>
  <si>
    <t>Nyaungdon Town</t>
  </si>
  <si>
    <t>ညောင်တုန်း</t>
  </si>
  <si>
    <t>MMR017020</t>
  </si>
  <si>
    <t>Pantanaw</t>
  </si>
  <si>
    <t>MMR017020701</t>
  </si>
  <si>
    <t>Pantanaw Town</t>
  </si>
  <si>
    <t>ပန်းတနော်</t>
  </si>
  <si>
    <t>MMR017001</t>
  </si>
  <si>
    <t>MMR017001704</t>
  </si>
  <si>
    <t>Chaung Thar Town</t>
  </si>
  <si>
    <t>ချောင်းသာ</t>
  </si>
  <si>
    <t>MMR017001703</t>
  </si>
  <si>
    <t>Ngwesaung Town</t>
  </si>
  <si>
    <t>ငွေဆောင်</t>
  </si>
  <si>
    <t>MMR017001701</t>
  </si>
  <si>
    <t>Pathein Town</t>
  </si>
  <si>
    <t>ပုသိမ်</t>
  </si>
  <si>
    <t>MMR017001702</t>
  </si>
  <si>
    <t>Shwethaungyan Town</t>
  </si>
  <si>
    <t>ရွှေသောင်ယံ</t>
  </si>
  <si>
    <t>MMR017023</t>
  </si>
  <si>
    <t>MMR017023702</t>
  </si>
  <si>
    <t>Ahmar Town</t>
  </si>
  <si>
    <t>အမာ</t>
  </si>
  <si>
    <t>MMR017023701</t>
  </si>
  <si>
    <t>Pyapon Town</t>
  </si>
  <si>
    <t>ဖျာပုံ</t>
  </si>
  <si>
    <t>MMR017003</t>
  </si>
  <si>
    <t>Thabaung</t>
  </si>
  <si>
    <t>MMR017003701</t>
  </si>
  <si>
    <t>Thabaung Town</t>
  </si>
  <si>
    <t>သာပေါင်း</t>
  </si>
  <si>
    <t>MMR017017</t>
  </si>
  <si>
    <t>Wakema</t>
  </si>
  <si>
    <t>MMR017017702</t>
  </si>
  <si>
    <t>Kyonmangae Town</t>
  </si>
  <si>
    <t>ကျုံမငေး</t>
  </si>
  <si>
    <t>MMR017017701</t>
  </si>
  <si>
    <t>Wakema Town</t>
  </si>
  <si>
    <t>ဝါးခယ်မ</t>
  </si>
  <si>
    <t>MMR017006</t>
  </si>
  <si>
    <t>Yegyi</t>
  </si>
  <si>
    <t>MMR017006703</t>
  </si>
  <si>
    <t>Ahthoke Town</t>
  </si>
  <si>
    <t>အသုတ်</t>
  </si>
  <si>
    <t>MMR017006702</t>
  </si>
  <si>
    <t>Ngathaingchaung Town</t>
  </si>
  <si>
    <t>ငသိုင်းချောင်း</t>
  </si>
  <si>
    <t>MMR017006701</t>
  </si>
  <si>
    <t>Yegyi Town</t>
  </si>
  <si>
    <t>ရေကြည်</t>
  </si>
  <si>
    <t>MMR017009</t>
  </si>
  <si>
    <t>Zalun</t>
  </si>
  <si>
    <t>MMR017009701</t>
  </si>
  <si>
    <t>Zalun Town</t>
  </si>
  <si>
    <t>ဇလွန်</t>
  </si>
  <si>
    <t>MMR007</t>
  </si>
  <si>
    <t>Bago (East)</t>
  </si>
  <si>
    <t>MMR007D001</t>
  </si>
  <si>
    <t>Bago</t>
  </si>
  <si>
    <t>MMR007001</t>
  </si>
  <si>
    <t>MMR007001701</t>
  </si>
  <si>
    <t>Bago Town</t>
  </si>
  <si>
    <t>ပဲခူး</t>
  </si>
  <si>
    <t>MMR007001702</t>
  </si>
  <si>
    <t>Hpayargyi Town</t>
  </si>
  <si>
    <t>ဘုရားကြီး</t>
  </si>
  <si>
    <t>MMR007001703</t>
  </si>
  <si>
    <t>Inntakaw Town</t>
  </si>
  <si>
    <t>အင်းတကော်</t>
  </si>
  <si>
    <t>MMR007007</t>
  </si>
  <si>
    <t>Daik-U</t>
  </si>
  <si>
    <t>MMR007007701</t>
  </si>
  <si>
    <t>Daik-U Town</t>
  </si>
  <si>
    <t>ဒိုက်ဦး</t>
  </si>
  <si>
    <t>MMR007D002</t>
  </si>
  <si>
    <t>Taungoo</t>
  </si>
  <si>
    <t>MMR007014</t>
  </si>
  <si>
    <t>Htantabin</t>
  </si>
  <si>
    <t>MMR007014701</t>
  </si>
  <si>
    <t>Htantabin Town</t>
  </si>
  <si>
    <t>ထန်းတပင်</t>
  </si>
  <si>
    <t>MMR007003</t>
  </si>
  <si>
    <t>Kawa</t>
  </si>
  <si>
    <t>MMR007003701</t>
  </si>
  <si>
    <t>Kawa Town</t>
  </si>
  <si>
    <t>ကဝ</t>
  </si>
  <si>
    <t>MMR007003702</t>
  </si>
  <si>
    <t>Thetkala Town</t>
  </si>
  <si>
    <t>သက္ကလ</t>
  </si>
  <si>
    <t>MMR007011</t>
  </si>
  <si>
    <t>Kyaukkyi</t>
  </si>
  <si>
    <t>MMR007011701</t>
  </si>
  <si>
    <t>Kyaukkyi Town</t>
  </si>
  <si>
    <t>ကျောက်ကြီး</t>
  </si>
  <si>
    <t>MMR007006</t>
  </si>
  <si>
    <t>Kyauktaga</t>
  </si>
  <si>
    <t>MMR007006703</t>
  </si>
  <si>
    <t>Hpa Do Town</t>
  </si>
  <si>
    <t>ဖဒို</t>
  </si>
  <si>
    <t>MMR007006701</t>
  </si>
  <si>
    <t>Kyauktaga Town</t>
  </si>
  <si>
    <t>ကျောက်တံခါး</t>
  </si>
  <si>
    <t>MMR007006702</t>
  </si>
  <si>
    <t>Penwegon Town</t>
  </si>
  <si>
    <t>ပဲနွယ်ကုန်း</t>
  </si>
  <si>
    <t>MMR007005</t>
  </si>
  <si>
    <t>Nyaunglebin</t>
  </si>
  <si>
    <t>MMR007005702</t>
  </si>
  <si>
    <t>Madauk Town</t>
  </si>
  <si>
    <t>မဒေါက်</t>
  </si>
  <si>
    <t>MMR007005701</t>
  </si>
  <si>
    <t>Nyaunglebin Town</t>
  </si>
  <si>
    <t>ညောင်လေးပင်</t>
  </si>
  <si>
    <t>MMR007005704</t>
  </si>
  <si>
    <t>Peinzalok Town</t>
  </si>
  <si>
    <t>ပိန်းဇလုပ်</t>
  </si>
  <si>
    <t>MMR007005703</t>
  </si>
  <si>
    <t>Pyuntasa Town</t>
  </si>
  <si>
    <t>ပြွန်တန်ဆာ</t>
  </si>
  <si>
    <t>MMR007013</t>
  </si>
  <si>
    <t>Oktwin</t>
  </si>
  <si>
    <t>MMR007013702</t>
  </si>
  <si>
    <t>Kywe Pwe Town</t>
  </si>
  <si>
    <t>ကျွဲပွဲ</t>
  </si>
  <si>
    <t>MMR007013701</t>
  </si>
  <si>
    <t>Oktwin Town</t>
  </si>
  <si>
    <t>အုတ်တွင်း</t>
  </si>
  <si>
    <t>MMR007012</t>
  </si>
  <si>
    <t>Phyu</t>
  </si>
  <si>
    <t>MMR007012702</t>
  </si>
  <si>
    <t>Kanyutkwin Town</t>
  </si>
  <si>
    <t>ကညွတ်ကွင်း</t>
  </si>
  <si>
    <t>MMR007012701</t>
  </si>
  <si>
    <t>Phyu Town</t>
  </si>
  <si>
    <t>ဖြူး</t>
  </si>
  <si>
    <t>MMR007012703</t>
  </si>
  <si>
    <t>Zayyawadi Town</t>
  </si>
  <si>
    <t>ဇေယျ၀တီ</t>
  </si>
  <si>
    <t>MMR007008</t>
  </si>
  <si>
    <t>Shwegyin</t>
  </si>
  <si>
    <t>MMR007008701</t>
  </si>
  <si>
    <t>Shwegyin Town</t>
  </si>
  <si>
    <t>ရွှေကျင်</t>
  </si>
  <si>
    <t>MMR007009</t>
  </si>
  <si>
    <t>MMR007009702</t>
  </si>
  <si>
    <t>Kaytumati Town</t>
  </si>
  <si>
    <t>ကေတုမတီ</t>
  </si>
  <si>
    <t>MMR007009701</t>
  </si>
  <si>
    <t>Taungoo Town</t>
  </si>
  <si>
    <t>တောင်ငူ</t>
  </si>
  <si>
    <t>MMR007002</t>
  </si>
  <si>
    <t>Thanatpin</t>
  </si>
  <si>
    <t>MMR007002701</t>
  </si>
  <si>
    <t>Thanatpin Town</t>
  </si>
  <si>
    <t>သနပ်ပင်</t>
  </si>
  <si>
    <t>MMR007004</t>
  </si>
  <si>
    <t>Waw</t>
  </si>
  <si>
    <t>MMR007004701</t>
  </si>
  <si>
    <t>Waw Town</t>
  </si>
  <si>
    <t>ဝေါ</t>
  </si>
  <si>
    <t>MMR007010</t>
  </si>
  <si>
    <t>Yedashe</t>
  </si>
  <si>
    <t>MMR007010702</t>
  </si>
  <si>
    <t>Hswar Town</t>
  </si>
  <si>
    <t>ဆွာ</t>
  </si>
  <si>
    <t>MMR007010704</t>
  </si>
  <si>
    <t>Myo Hla Town</t>
  </si>
  <si>
    <t>မြို့လှ</t>
  </si>
  <si>
    <t>MMR007010703</t>
  </si>
  <si>
    <t>Yae Ni Town</t>
  </si>
  <si>
    <t>ရေနီ</t>
  </si>
  <si>
    <t>MMR007010701</t>
  </si>
  <si>
    <t>Yedashe Town</t>
  </si>
  <si>
    <t>ရေတာရှည်</t>
  </si>
  <si>
    <t>MMR008</t>
  </si>
  <si>
    <t>Bago (West)</t>
  </si>
  <si>
    <t>MMR008D002</t>
  </si>
  <si>
    <t>Thayarwady</t>
  </si>
  <si>
    <t>MMR008014</t>
  </si>
  <si>
    <t>Gyobingauk</t>
  </si>
  <si>
    <t>MMR008014701</t>
  </si>
  <si>
    <t>Gyobingauk Town</t>
  </si>
  <si>
    <t>ကြို့ပင်ကောက်</t>
  </si>
  <si>
    <t>MMR008008</t>
  </si>
  <si>
    <t>Letpadan</t>
  </si>
  <si>
    <t>MMR008008701</t>
  </si>
  <si>
    <t>Letpadan Town</t>
  </si>
  <si>
    <t>လက်ပံတန်း</t>
  </si>
  <si>
    <t>MMR008009</t>
  </si>
  <si>
    <t>Minhla</t>
  </si>
  <si>
    <t>MMR008009701</t>
  </si>
  <si>
    <t>Minhla Town</t>
  </si>
  <si>
    <t>မင်းလှ</t>
  </si>
  <si>
    <t>MMR008009702</t>
  </si>
  <si>
    <t>Sit Kwin Town</t>
  </si>
  <si>
    <t>စစ်ကွင်း</t>
  </si>
  <si>
    <t>MMR008013</t>
  </si>
  <si>
    <t>Monyo</t>
  </si>
  <si>
    <t>MMR008013701</t>
  </si>
  <si>
    <t>Monyo Town</t>
  </si>
  <si>
    <t>မိုးညို</t>
  </si>
  <si>
    <t>MMR008012</t>
  </si>
  <si>
    <t>Nattalin</t>
  </si>
  <si>
    <t>MMR008012701</t>
  </si>
  <si>
    <t>Nattalin Town</t>
  </si>
  <si>
    <t>နတ်တလင်း</t>
  </si>
  <si>
    <t>MMR008012702</t>
  </si>
  <si>
    <t>Tar Pun Town</t>
  </si>
  <si>
    <t>တာပွန်</t>
  </si>
  <si>
    <t>MMR008010</t>
  </si>
  <si>
    <t>Okpho</t>
  </si>
  <si>
    <t>MMR008010702</t>
  </si>
  <si>
    <t>Oe Thei Kone Town</t>
  </si>
  <si>
    <t>အိုးသည်ကုန်း</t>
  </si>
  <si>
    <t>MMR008010701</t>
  </si>
  <si>
    <t>Okpho Town</t>
  </si>
  <si>
    <t>အုတ်ဖို</t>
  </si>
  <si>
    <t>MMR008D001</t>
  </si>
  <si>
    <t>Pyay</t>
  </si>
  <si>
    <t>MMR008003</t>
  </si>
  <si>
    <t>Padaung</t>
  </si>
  <si>
    <t>MMR008003702</t>
  </si>
  <si>
    <t>Oakshitpin Town</t>
  </si>
  <si>
    <t>ဥရှစ်ပင်</t>
  </si>
  <si>
    <t>MMR008003701</t>
  </si>
  <si>
    <t>Padaung Town</t>
  </si>
  <si>
    <t>ပန်းတောင်း</t>
  </si>
  <si>
    <t>MMR008002</t>
  </si>
  <si>
    <t>Paukkhaung</t>
  </si>
  <si>
    <t>MMR008002701</t>
  </si>
  <si>
    <t>Paukkhaung Town</t>
  </si>
  <si>
    <t>ပေါက်ခေါင်း</t>
  </si>
  <si>
    <t>MMR008004</t>
  </si>
  <si>
    <t>Paungde</t>
  </si>
  <si>
    <t>MMR008004701</t>
  </si>
  <si>
    <t>Paungde Town</t>
  </si>
  <si>
    <t>ပေါင်းတည်</t>
  </si>
  <si>
    <t>MMR008001</t>
  </si>
  <si>
    <t>MMR008001702</t>
  </si>
  <si>
    <t>Paungdale Town</t>
  </si>
  <si>
    <t>ပေါင်းတလည်</t>
  </si>
  <si>
    <t>MMR008001701</t>
  </si>
  <si>
    <t>Pyay Town</t>
  </si>
  <si>
    <t>ပြည်</t>
  </si>
  <si>
    <t>MMR008006</t>
  </si>
  <si>
    <t>Shwedaung</t>
  </si>
  <si>
    <t>MMR008006701</t>
  </si>
  <si>
    <t>Shwedaung Town</t>
  </si>
  <si>
    <t>ရွှေတောင်</t>
  </si>
  <si>
    <t>MMR008007</t>
  </si>
  <si>
    <t>MMR008007701</t>
  </si>
  <si>
    <t>Thayarwady Town</t>
  </si>
  <si>
    <t>သာယာဝတီ</t>
  </si>
  <si>
    <t>MMR008007702</t>
  </si>
  <si>
    <t>Thonse Town</t>
  </si>
  <si>
    <t>သုံးဆယ်</t>
  </si>
  <si>
    <t>MMR008005</t>
  </si>
  <si>
    <t>Thegon</t>
  </si>
  <si>
    <t>MMR008005703</t>
  </si>
  <si>
    <t>Inn Ma Town</t>
  </si>
  <si>
    <t>အင်းမ</t>
  </si>
  <si>
    <t>MMR008005702</t>
  </si>
  <si>
    <t>Puteekone Town</t>
  </si>
  <si>
    <t>ပုတီးကုန်း</t>
  </si>
  <si>
    <t>MMR008005704</t>
  </si>
  <si>
    <t>Sin Mee Swea Town</t>
  </si>
  <si>
    <t>ဆင်မြီးဆွဲ</t>
  </si>
  <si>
    <t>MMR008005701</t>
  </si>
  <si>
    <t>Thegon Town</t>
  </si>
  <si>
    <t>သဲကုန်း</t>
  </si>
  <si>
    <t>MMR008011</t>
  </si>
  <si>
    <t>Zigon</t>
  </si>
  <si>
    <t>MMR008011701</t>
  </si>
  <si>
    <t>Zigon Town</t>
  </si>
  <si>
    <t>ဇီးကုန်း</t>
  </si>
  <si>
    <t>MMR004</t>
  </si>
  <si>
    <t>Chin</t>
  </si>
  <si>
    <t>MMR004D001</t>
  </si>
  <si>
    <t>Falam</t>
  </si>
  <si>
    <t>MMR004001</t>
  </si>
  <si>
    <t>MMR004001701</t>
  </si>
  <si>
    <t>Falam Town</t>
  </si>
  <si>
    <t>ဖလမ်း</t>
  </si>
  <si>
    <t>MMR004001702</t>
  </si>
  <si>
    <t>Rihkhawdar Town</t>
  </si>
  <si>
    <t>ရိခေါ်ဒါရ်</t>
  </si>
  <si>
    <t>MMR004001703</t>
  </si>
  <si>
    <t>Webula Town</t>
  </si>
  <si>
    <t>ဝေဘူလ</t>
  </si>
  <si>
    <t>MMR004D003</t>
  </si>
  <si>
    <t>Hakha</t>
  </si>
  <si>
    <t>MMR004002</t>
  </si>
  <si>
    <t>MMR004002701</t>
  </si>
  <si>
    <t>Hakha Town</t>
  </si>
  <si>
    <t>ဟားခါး</t>
  </si>
  <si>
    <t>MMR004002702</t>
  </si>
  <si>
    <t>Surkhua Town</t>
  </si>
  <si>
    <t>ဆူရ်ခွား</t>
  </si>
  <si>
    <t>MMR004D002</t>
  </si>
  <si>
    <t>Mindat</t>
  </si>
  <si>
    <t>MMR004008</t>
  </si>
  <si>
    <t>Kanpetlet</t>
  </si>
  <si>
    <t>MMR004008701</t>
  </si>
  <si>
    <t>Kanpetlet Town</t>
  </si>
  <si>
    <t>ကန်ပက်လက်</t>
  </si>
  <si>
    <t>MMR004008702</t>
  </si>
  <si>
    <t>Kyin Dway Town</t>
  </si>
  <si>
    <t>ကျင်ဒွေး</t>
  </si>
  <si>
    <t>MMR004D004</t>
  </si>
  <si>
    <t>Matupi</t>
  </si>
  <si>
    <t>MMR004007</t>
  </si>
  <si>
    <t>MMR004007703</t>
  </si>
  <si>
    <t>Lalengpi Town</t>
  </si>
  <si>
    <t>လိုင်လင်းပီ</t>
  </si>
  <si>
    <t>MMR004007701</t>
  </si>
  <si>
    <t>Matupi Town</t>
  </si>
  <si>
    <t>မတူပီ</t>
  </si>
  <si>
    <t>MMR004007702</t>
  </si>
  <si>
    <t>Rezua Town</t>
  </si>
  <si>
    <t>ရေဇွာ</t>
  </si>
  <si>
    <t>MMR004006</t>
  </si>
  <si>
    <t>MMR004006701</t>
  </si>
  <si>
    <t>Mindat Town</t>
  </si>
  <si>
    <t>မင်းတပ်</t>
  </si>
  <si>
    <t>MMR004006702</t>
  </si>
  <si>
    <t>M'kuiimnu Town</t>
  </si>
  <si>
    <t>မကွီအိမ်နူး</t>
  </si>
  <si>
    <t>MMR004009</t>
  </si>
  <si>
    <t>Paletwa</t>
  </si>
  <si>
    <t>MMR004009701</t>
  </si>
  <si>
    <t>Paletwa Town</t>
  </si>
  <si>
    <t>ပလက်ဝ</t>
  </si>
  <si>
    <t>MMR004009702</t>
  </si>
  <si>
    <t>Samee Town</t>
  </si>
  <si>
    <t>ဆမီး</t>
  </si>
  <si>
    <t>MMR004004</t>
  </si>
  <si>
    <t>Tedim</t>
  </si>
  <si>
    <t>MMR004004702</t>
  </si>
  <si>
    <t>Khaikam Town</t>
  </si>
  <si>
    <t>ခိုင်ကမ်း</t>
  </si>
  <si>
    <t>MMR004004701</t>
  </si>
  <si>
    <t>Tedim Town</t>
  </si>
  <si>
    <t>တီးတိန်</t>
  </si>
  <si>
    <t>MMR004003</t>
  </si>
  <si>
    <t>Thantlang</t>
  </si>
  <si>
    <t>MMR004003702</t>
  </si>
  <si>
    <t>Hnaring Town</t>
  </si>
  <si>
    <t>နှာဟရိန်</t>
  </si>
  <si>
    <t>MMR004003701</t>
  </si>
  <si>
    <t>Thantlang Town</t>
  </si>
  <si>
    <t>ထန်တလန်</t>
  </si>
  <si>
    <t>MMR004005</t>
  </si>
  <si>
    <t>Tonzang</t>
  </si>
  <si>
    <t>MMR004005702</t>
  </si>
  <si>
    <t>Cikha Town</t>
  </si>
  <si>
    <t>ကျီခါး</t>
  </si>
  <si>
    <t>MMR004005701</t>
  </si>
  <si>
    <t>Tonzang Town</t>
  </si>
  <si>
    <t>တွန်းဇန်</t>
  </si>
  <si>
    <t>MMR001</t>
  </si>
  <si>
    <t>Kachin</t>
  </si>
  <si>
    <t>MMR001D003</t>
  </si>
  <si>
    <t>Bhamo</t>
  </si>
  <si>
    <t>MMR001010</t>
  </si>
  <si>
    <t>MMR001010701</t>
  </si>
  <si>
    <t>Bhamo Town</t>
  </si>
  <si>
    <t>ဗန်းမော်</t>
  </si>
  <si>
    <t>MMR001D001</t>
  </si>
  <si>
    <t>Myitkyina</t>
  </si>
  <si>
    <t>MMR001005</t>
  </si>
  <si>
    <t>Chipwi</t>
  </si>
  <si>
    <t>MMR001005701</t>
  </si>
  <si>
    <t>Chipwi Town</t>
  </si>
  <si>
    <t>ချီဖွေ</t>
  </si>
  <si>
    <t>MMR001005702</t>
  </si>
  <si>
    <t>Pang War Town</t>
  </si>
  <si>
    <t>ပန်ဝါ</t>
  </si>
  <si>
    <t>MMR001D002</t>
  </si>
  <si>
    <t>Mohnyin</t>
  </si>
  <si>
    <t>MMR001009</t>
  </si>
  <si>
    <t>Hpakant</t>
  </si>
  <si>
    <t>MMR001009701</t>
  </si>
  <si>
    <t>Hpakant Town</t>
  </si>
  <si>
    <t>ဖားကန့်</t>
  </si>
  <si>
    <t>MMR001009702</t>
  </si>
  <si>
    <t>Kamaing Town</t>
  </si>
  <si>
    <t>ကာမိုင်း</t>
  </si>
  <si>
    <t>MMR001003</t>
  </si>
  <si>
    <t>Injangyang</t>
  </si>
  <si>
    <t>MMR001003701</t>
  </si>
  <si>
    <t>Injangyang Town</t>
  </si>
  <si>
    <t>အင်ဂျန်းယန်</t>
  </si>
  <si>
    <t>MMR001D004</t>
  </si>
  <si>
    <t>Puta-O</t>
  </si>
  <si>
    <t>MMR001018</t>
  </si>
  <si>
    <t>Khaunglanhpu</t>
  </si>
  <si>
    <t>MMR001018701</t>
  </si>
  <si>
    <t>Khaunglanhpu Town</t>
  </si>
  <si>
    <t>ခေါင်လန်ဖူး</t>
  </si>
  <si>
    <t>MMR001016</t>
  </si>
  <si>
    <t>Machanbaw</t>
  </si>
  <si>
    <t>MMR001016701</t>
  </si>
  <si>
    <t>Machanbaw Town</t>
  </si>
  <si>
    <t>မချမ်းဘော</t>
  </si>
  <si>
    <t>MMR001013</t>
  </si>
  <si>
    <t>Mansi</t>
  </si>
  <si>
    <t>MMR001013701</t>
  </si>
  <si>
    <t>Mansi Town</t>
  </si>
  <si>
    <t>မံစီ</t>
  </si>
  <si>
    <t>MMR001008</t>
  </si>
  <si>
    <t>Mogaung</t>
  </si>
  <si>
    <t>MMR001008701</t>
  </si>
  <si>
    <t>Mogaung Town</t>
  </si>
  <si>
    <t>မိုးကောင်း</t>
  </si>
  <si>
    <t>MMR001008702</t>
  </si>
  <si>
    <t>Nammatee Town</t>
  </si>
  <si>
    <t>နမ္မတီး</t>
  </si>
  <si>
    <t>MMR001007</t>
  </si>
  <si>
    <t>MMR001007702</t>
  </si>
  <si>
    <t>Hopin Town</t>
  </si>
  <si>
    <t>ဟိုပင်</t>
  </si>
  <si>
    <t>MMR001007703</t>
  </si>
  <si>
    <t>Inn Taw Gyi Town</t>
  </si>
  <si>
    <t>အင်းတော်ကြီး</t>
  </si>
  <si>
    <t>MMR001007701</t>
  </si>
  <si>
    <t>Mohnyin Town</t>
  </si>
  <si>
    <t>မိုးညှင်း</t>
  </si>
  <si>
    <t>MMR001007705</t>
  </si>
  <si>
    <t>Nam Mar Town</t>
  </si>
  <si>
    <t>နန်းမား</t>
  </si>
  <si>
    <t>MMR001007704</t>
  </si>
  <si>
    <t>Nam Mun Town</t>
  </si>
  <si>
    <t>နန့်မွန်း</t>
  </si>
  <si>
    <t>MMR001012</t>
  </si>
  <si>
    <t>Momauk</t>
  </si>
  <si>
    <t>MMR001012703</t>
  </si>
  <si>
    <t>Dawthponeyan Town</t>
  </si>
  <si>
    <t>ဒေါ့ဖုန်းယန်</t>
  </si>
  <si>
    <t>MMR001012702</t>
  </si>
  <si>
    <t>Lwegel Town</t>
  </si>
  <si>
    <t>လွယ်ဂျယ်</t>
  </si>
  <si>
    <t>MMR001012701</t>
  </si>
  <si>
    <t>Momauk Town</t>
  </si>
  <si>
    <t>မိုးမောက်</t>
  </si>
  <si>
    <t>MMR001001</t>
  </si>
  <si>
    <t>MMR001001701</t>
  </si>
  <si>
    <t>Myitkyina Town</t>
  </si>
  <si>
    <t>မြစ်ကြီးနား</t>
  </si>
  <si>
    <t>MMR001001702</t>
  </si>
  <si>
    <t>Sinbo Town</t>
  </si>
  <si>
    <t>ဆင်ဘို</t>
  </si>
  <si>
    <t>MMR001017</t>
  </si>
  <si>
    <t>Nawngmun</t>
  </si>
  <si>
    <t>MMR001017701</t>
  </si>
  <si>
    <t>Nawngmun Town</t>
  </si>
  <si>
    <t>နောင်မွန်း</t>
  </si>
  <si>
    <t>MMR001017702</t>
  </si>
  <si>
    <t>Pannandin Town</t>
  </si>
  <si>
    <t>ပန်နန်းဒင်</t>
  </si>
  <si>
    <t>MMR001014</t>
  </si>
  <si>
    <t>MMR001014701</t>
  </si>
  <si>
    <t>Puta-O Town</t>
  </si>
  <si>
    <t>ပူတာအို</t>
  </si>
  <si>
    <t>MMR001011</t>
  </si>
  <si>
    <t>Shwegu</t>
  </si>
  <si>
    <t>MMR001011702</t>
  </si>
  <si>
    <t>MMR001011701</t>
  </si>
  <si>
    <t>Shwegu Town</t>
  </si>
  <si>
    <t>ရွှေကူ</t>
  </si>
  <si>
    <t>MMR001015</t>
  </si>
  <si>
    <t>Sumprabum</t>
  </si>
  <si>
    <t>MMR001015701</t>
  </si>
  <si>
    <t>Sumprabum Town</t>
  </si>
  <si>
    <t>ဆွမ်ပရာဘွမ်</t>
  </si>
  <si>
    <t>MMR001004</t>
  </si>
  <si>
    <t>Tanai</t>
  </si>
  <si>
    <t>MMR001004702</t>
  </si>
  <si>
    <t>Shin Bway Yang Town</t>
  </si>
  <si>
    <t>ရှင်ဗွေယန်</t>
  </si>
  <si>
    <t>MMR001004701</t>
  </si>
  <si>
    <t>Tanai Town</t>
  </si>
  <si>
    <t>တနိုင်း</t>
  </si>
  <si>
    <t>MMR001006</t>
  </si>
  <si>
    <t>Tsawlaw</t>
  </si>
  <si>
    <t>MMR001006701</t>
  </si>
  <si>
    <t>Tsawlaw Town</t>
  </si>
  <si>
    <t>ဆော့လော်</t>
  </si>
  <si>
    <t>MMR001002</t>
  </si>
  <si>
    <t>Waingmaw</t>
  </si>
  <si>
    <t>MMR001002703</t>
  </si>
  <si>
    <t>Kan Paik Ti Town</t>
  </si>
  <si>
    <t>ကန်ပိုက်တီ</t>
  </si>
  <si>
    <t>MMR001002702</t>
  </si>
  <si>
    <t>Sadung Town</t>
  </si>
  <si>
    <t>ဆဒုံး</t>
  </si>
  <si>
    <t>MMR001002701</t>
  </si>
  <si>
    <t>Waingmaw Town</t>
  </si>
  <si>
    <t>ဝိုင်းမော်</t>
  </si>
  <si>
    <t>MMR002</t>
  </si>
  <si>
    <t>Kayah</t>
  </si>
  <si>
    <t>MMR002D002</t>
  </si>
  <si>
    <t>Bawlake</t>
  </si>
  <si>
    <t>MMR002005</t>
  </si>
  <si>
    <t>MMR002005701</t>
  </si>
  <si>
    <t>Bawlake Town</t>
  </si>
  <si>
    <t>ဘောလခဲ</t>
  </si>
  <si>
    <t>MMR002005702</t>
  </si>
  <si>
    <t>Ywarthit Town</t>
  </si>
  <si>
    <t>ရွာသစ်</t>
  </si>
  <si>
    <t>MMR002D001</t>
  </si>
  <si>
    <t>Loikaw</t>
  </si>
  <si>
    <t>MMR002002</t>
  </si>
  <si>
    <t>Demoso</t>
  </si>
  <si>
    <t>MMR002002701</t>
  </si>
  <si>
    <t>Demoso Town</t>
  </si>
  <si>
    <t>ဒီးမော့ဆို</t>
  </si>
  <si>
    <t>MMR002002702</t>
  </si>
  <si>
    <t>Nan Mei Khon Town</t>
  </si>
  <si>
    <t>နန်းမယ်ခုံ</t>
  </si>
  <si>
    <t>MMR002006</t>
  </si>
  <si>
    <t>Hpasawng</t>
  </si>
  <si>
    <t>MMR002006701</t>
  </si>
  <si>
    <t>Hpasawng Town</t>
  </si>
  <si>
    <t>ဖားဆောင်း</t>
  </si>
  <si>
    <t>MMR002003</t>
  </si>
  <si>
    <t>Hpruso</t>
  </si>
  <si>
    <t>MMR002003701</t>
  </si>
  <si>
    <t>Hpruso Town</t>
  </si>
  <si>
    <t>ဖရူဆို</t>
  </si>
  <si>
    <t>MMR002001</t>
  </si>
  <si>
    <t>MMR002001703</t>
  </si>
  <si>
    <t>Law Pi Ta Town</t>
  </si>
  <si>
    <t>လောပိတ</t>
  </si>
  <si>
    <t>MMR002001701</t>
  </si>
  <si>
    <t>Loikaw Town</t>
  </si>
  <si>
    <t>လွိုင်ကော်</t>
  </si>
  <si>
    <t>MMR002001702</t>
  </si>
  <si>
    <t>Loilen Lay Town</t>
  </si>
  <si>
    <t>လွိုင်လင်လေး</t>
  </si>
  <si>
    <t>MMR002007</t>
  </si>
  <si>
    <t>Mese</t>
  </si>
  <si>
    <t>MMR002007701</t>
  </si>
  <si>
    <t>Mese Town</t>
  </si>
  <si>
    <t>မယ်စဲ</t>
  </si>
  <si>
    <t>MMR002004</t>
  </si>
  <si>
    <t>Shadaw</t>
  </si>
  <si>
    <t>MMR002004701</t>
  </si>
  <si>
    <t>Shadaw Town</t>
  </si>
  <si>
    <t>ရှားတော</t>
  </si>
  <si>
    <t>MMR003</t>
  </si>
  <si>
    <t>Kayin</t>
  </si>
  <si>
    <t>MMR003D001</t>
  </si>
  <si>
    <t>Hpa-An</t>
  </si>
  <si>
    <t>MMR003002</t>
  </si>
  <si>
    <t>Hlaingbwe</t>
  </si>
  <si>
    <t>MMR003002701</t>
  </si>
  <si>
    <t>Hlaingbwe Town</t>
  </si>
  <si>
    <t>လှိုင်းဘွဲ့</t>
  </si>
  <si>
    <t>MMR003002702</t>
  </si>
  <si>
    <t>Paingkyon Town</t>
  </si>
  <si>
    <t>ပိုင်ကျုံ</t>
  </si>
  <si>
    <t>MMR003002703</t>
  </si>
  <si>
    <t>Shan Ywar Thit Town</t>
  </si>
  <si>
    <t>ရှမ်းရွာသစ်</t>
  </si>
  <si>
    <t>MMR003001</t>
  </si>
  <si>
    <t>MMR003001701</t>
  </si>
  <si>
    <t>Hpa-An Town</t>
  </si>
  <si>
    <t>ဘားအံ</t>
  </si>
  <si>
    <t>MMR003D004</t>
  </si>
  <si>
    <t>Hpapun</t>
  </si>
  <si>
    <t>MMR003003</t>
  </si>
  <si>
    <t>MMR003003701</t>
  </si>
  <si>
    <t>Hpapun Town</t>
  </si>
  <si>
    <t>ဖာပွန်</t>
  </si>
  <si>
    <t>MMR003003702</t>
  </si>
  <si>
    <t>Kamarmaung Town</t>
  </si>
  <si>
    <t>ကမမောင်း</t>
  </si>
  <si>
    <t>MMR003D003</t>
  </si>
  <si>
    <t>Kawkareik</t>
  </si>
  <si>
    <t>MMR003006</t>
  </si>
  <si>
    <t>MMR003006701</t>
  </si>
  <si>
    <t>Kawkareik Town</t>
  </si>
  <si>
    <t>ကော့ကရိတ်</t>
  </si>
  <si>
    <t>MMR003006702</t>
  </si>
  <si>
    <t>Kyondoe Town</t>
  </si>
  <si>
    <t>ကျုံဒိုး</t>
  </si>
  <si>
    <t>MMR003007</t>
  </si>
  <si>
    <t>Kyainseikgyi</t>
  </si>
  <si>
    <t>MMR003007702</t>
  </si>
  <si>
    <t>Hpayarthonesu Town</t>
  </si>
  <si>
    <t>ဘုရားသုံးဆူ</t>
  </si>
  <si>
    <t>MMR003007703</t>
  </si>
  <si>
    <t>Kyaikdon Town</t>
  </si>
  <si>
    <t>ကျိုက်ဒုံ</t>
  </si>
  <si>
    <t>MMR003007701</t>
  </si>
  <si>
    <t>Kyainseikgyi Town</t>
  </si>
  <si>
    <t>ကြာအင်းဆိပ်ကြီး</t>
  </si>
  <si>
    <t>MMR003D002</t>
  </si>
  <si>
    <t>Myawaddy</t>
  </si>
  <si>
    <t>MMR003005</t>
  </si>
  <si>
    <t>MMR003005701</t>
  </si>
  <si>
    <t>Myawaddy Town</t>
  </si>
  <si>
    <t>မြဝတီ</t>
  </si>
  <si>
    <t>MMR003005702</t>
  </si>
  <si>
    <t>Su Ka Li Town</t>
  </si>
  <si>
    <t>စုကလိ</t>
  </si>
  <si>
    <t>MMR003005703</t>
  </si>
  <si>
    <t>Waw Lay Myaing (Waw Lay) Town</t>
  </si>
  <si>
    <t>​ဝေါလေမြိုင် (ဝေါလေ)</t>
  </si>
  <si>
    <t>MMR003004</t>
  </si>
  <si>
    <t>Thandaunggyi</t>
  </si>
  <si>
    <t>MMR003004704</t>
  </si>
  <si>
    <t>Baw Ga Li Town</t>
  </si>
  <si>
    <t>ဘောဂလိ</t>
  </si>
  <si>
    <t>MMR003004703</t>
  </si>
  <si>
    <t>Leik Tho Town</t>
  </si>
  <si>
    <t>လိပ်သို</t>
  </si>
  <si>
    <t>MMR003004702</t>
  </si>
  <si>
    <t>Thandaung Town</t>
  </si>
  <si>
    <t>သံတောင်</t>
  </si>
  <si>
    <t>MMR003004701</t>
  </si>
  <si>
    <t>Thandaunggyi Town</t>
  </si>
  <si>
    <t>သံတောင်ကြီး</t>
  </si>
  <si>
    <t>MMR009</t>
  </si>
  <si>
    <t>Magway</t>
  </si>
  <si>
    <t>MMR009D003</t>
  </si>
  <si>
    <t>Thayet</t>
  </si>
  <si>
    <t>MMR009016</t>
  </si>
  <si>
    <t>Aunglan</t>
  </si>
  <si>
    <t>MMR009016701</t>
  </si>
  <si>
    <t>Aunglan Town</t>
  </si>
  <si>
    <t>အောင်လံ</t>
  </si>
  <si>
    <t>MMR009D001</t>
  </si>
  <si>
    <t>MMR009003</t>
  </si>
  <si>
    <t>Chauk</t>
  </si>
  <si>
    <t>MMR009003701</t>
  </si>
  <si>
    <t>Chauk Town</t>
  </si>
  <si>
    <t>ချောက်</t>
  </si>
  <si>
    <t>MMR009003702</t>
  </si>
  <si>
    <t>Sa Lay Town</t>
  </si>
  <si>
    <t>စလေ</t>
  </si>
  <si>
    <t>MMR009D005</t>
  </si>
  <si>
    <t>Gangaw</t>
  </si>
  <si>
    <t>MMR009023</t>
  </si>
  <si>
    <t>MMR009023701</t>
  </si>
  <si>
    <t>Gangaw Town</t>
  </si>
  <si>
    <t>ဂန့်ဂေါ</t>
  </si>
  <si>
    <t>MMR009023702</t>
  </si>
  <si>
    <t>Kyaw Town</t>
  </si>
  <si>
    <t>ကျော</t>
  </si>
  <si>
    <t>MMR009015</t>
  </si>
  <si>
    <t>Kamma</t>
  </si>
  <si>
    <t>MMR009015701</t>
  </si>
  <si>
    <t>Kamma Town</t>
  </si>
  <si>
    <t>ကံမ</t>
  </si>
  <si>
    <t>MMR009001</t>
  </si>
  <si>
    <t>MMR009001701</t>
  </si>
  <si>
    <t>Magway Town</t>
  </si>
  <si>
    <t>မကွေး</t>
  </si>
  <si>
    <t>MMR009D002</t>
  </si>
  <si>
    <t>Minbu</t>
  </si>
  <si>
    <t>MMR009007</t>
  </si>
  <si>
    <t>MMR009007701</t>
  </si>
  <si>
    <t>Minbu Town</t>
  </si>
  <si>
    <t>မင်းဘူး</t>
  </si>
  <si>
    <t>MMR009007702</t>
  </si>
  <si>
    <t>Saku Town</t>
  </si>
  <si>
    <t>စကု</t>
  </si>
  <si>
    <t>MMR009014</t>
  </si>
  <si>
    <t>Mindon</t>
  </si>
  <si>
    <t>MMR009014701</t>
  </si>
  <si>
    <t>Mindon Town</t>
  </si>
  <si>
    <t>မင်းတုန်း</t>
  </si>
  <si>
    <t>MMR009013</t>
  </si>
  <si>
    <t>MMR009013701</t>
  </si>
  <si>
    <t>MMR009D004</t>
  </si>
  <si>
    <t>Pakokku</t>
  </si>
  <si>
    <t>MMR009020</t>
  </si>
  <si>
    <t>Myaing</t>
  </si>
  <si>
    <t>MMR009020701</t>
  </si>
  <si>
    <t>Myaing Town</t>
  </si>
  <si>
    <t>မြိုင်</t>
  </si>
  <si>
    <t>MMR009005</t>
  </si>
  <si>
    <t>Myothit</t>
  </si>
  <si>
    <t>MMR009005701</t>
  </si>
  <si>
    <t>Myothit Town</t>
  </si>
  <si>
    <t>မြို့သစ်</t>
  </si>
  <si>
    <t>MMR009006</t>
  </si>
  <si>
    <t>Natmauk</t>
  </si>
  <si>
    <t>MMR009006701</t>
  </si>
  <si>
    <t>Natmauk Town</t>
  </si>
  <si>
    <t>နတ်မောက်</t>
  </si>
  <si>
    <t>MMR009009</t>
  </si>
  <si>
    <t>Ngape</t>
  </si>
  <si>
    <t>MMR009009701</t>
  </si>
  <si>
    <t>Ngape Town</t>
  </si>
  <si>
    <t>ငဖဲ</t>
  </si>
  <si>
    <t>MMR009018</t>
  </si>
  <si>
    <t>MMR009018702</t>
  </si>
  <si>
    <t>ကမ္မ</t>
  </si>
  <si>
    <t>MMR009018703</t>
  </si>
  <si>
    <t>Myit Chay Town</t>
  </si>
  <si>
    <t>မြစ်ခြေ</t>
  </si>
  <si>
    <t>MMR009018701</t>
  </si>
  <si>
    <t>Pakokku Town</t>
  </si>
  <si>
    <t>ပခုက္ကူ</t>
  </si>
  <si>
    <t>MMR009021</t>
  </si>
  <si>
    <t>Pauk</t>
  </si>
  <si>
    <t>MMR009021701</t>
  </si>
  <si>
    <t>Pauk Town</t>
  </si>
  <si>
    <t>ပေါက်</t>
  </si>
  <si>
    <t>MMR009008</t>
  </si>
  <si>
    <t>Pwintbyu</t>
  </si>
  <si>
    <t>MMR009008701</t>
  </si>
  <si>
    <t>Pwintbyu Town</t>
  </si>
  <si>
    <t>ပွင့်ဖြူ</t>
  </si>
  <si>
    <t>MMR009010</t>
  </si>
  <si>
    <t>Salin</t>
  </si>
  <si>
    <t>MMR009010701</t>
  </si>
  <si>
    <t>Salin Town</t>
  </si>
  <si>
    <t>စလင်း</t>
  </si>
  <si>
    <t>MMR009010702</t>
  </si>
  <si>
    <t>Sinphyukyun Town</t>
  </si>
  <si>
    <t>ဆင်ဖြူကျွန်း</t>
  </si>
  <si>
    <t>MMR009025</t>
  </si>
  <si>
    <t>Saw</t>
  </si>
  <si>
    <t>MMR009025702</t>
  </si>
  <si>
    <t>Kyaukhtu Town</t>
  </si>
  <si>
    <t>ကျောက်ထု</t>
  </si>
  <si>
    <t>MMR009025701</t>
  </si>
  <si>
    <t>Saw Town</t>
  </si>
  <si>
    <t>ဆော</t>
  </si>
  <si>
    <t>MMR009022</t>
  </si>
  <si>
    <t>Seikphyu</t>
  </si>
  <si>
    <t>MMR009022701</t>
  </si>
  <si>
    <t>Seikphyu Town</t>
  </si>
  <si>
    <t>ဆိပ်ဖြူ</t>
  </si>
  <si>
    <t>MMR009011</t>
  </si>
  <si>
    <t>Sidoktaya</t>
  </si>
  <si>
    <t>MMR009011701</t>
  </si>
  <si>
    <t>Sidoktaya Town</t>
  </si>
  <si>
    <t>စေတုတ္ထရာ</t>
  </si>
  <si>
    <t>MMR009017</t>
  </si>
  <si>
    <t>Sinbaungwe</t>
  </si>
  <si>
    <t>MMR009017701</t>
  </si>
  <si>
    <t>Sinbaungwe Town</t>
  </si>
  <si>
    <t>ဆင်ပေါင်ဝဲ</t>
  </si>
  <si>
    <t>MMR009004</t>
  </si>
  <si>
    <t>Taungdwingyi</t>
  </si>
  <si>
    <t>MMR009004701</t>
  </si>
  <si>
    <t>Taungdwingyi Town</t>
  </si>
  <si>
    <t>တောင်တွင်းကြီး</t>
  </si>
  <si>
    <t>MMR009012</t>
  </si>
  <si>
    <t>MMR009012701</t>
  </si>
  <si>
    <t>Thayet Town</t>
  </si>
  <si>
    <t>သရက်</t>
  </si>
  <si>
    <t>MMR009024</t>
  </si>
  <si>
    <t>Tilin</t>
  </si>
  <si>
    <t>MMR009024701</t>
  </si>
  <si>
    <t>Tilin Town</t>
  </si>
  <si>
    <t>ထီးလင်း</t>
  </si>
  <si>
    <t>MMR009002</t>
  </si>
  <si>
    <t>Yenangyaung</t>
  </si>
  <si>
    <t>MMR009002701</t>
  </si>
  <si>
    <t>Yenangyaung Town</t>
  </si>
  <si>
    <t>ရေနံချောင်း</t>
  </si>
  <si>
    <t>MMR009019</t>
  </si>
  <si>
    <t>Yesagyo</t>
  </si>
  <si>
    <t>MMR009019701</t>
  </si>
  <si>
    <t>Yesagyo Town</t>
  </si>
  <si>
    <t>ရေစကြို</t>
  </si>
  <si>
    <t>MMR010</t>
  </si>
  <si>
    <t>Mandalay</t>
  </si>
  <si>
    <t>MMR010D001</t>
  </si>
  <si>
    <t>MMR010006</t>
  </si>
  <si>
    <t>Amarapura</t>
  </si>
  <si>
    <t>MMR010006701</t>
  </si>
  <si>
    <t>Amarapura Town</t>
  </si>
  <si>
    <t>အမရပူရ</t>
  </si>
  <si>
    <t>MMR010006702</t>
  </si>
  <si>
    <t>Myitnge Town</t>
  </si>
  <si>
    <t>မြစ်ငယ်</t>
  </si>
  <si>
    <t>MMR010001</t>
  </si>
  <si>
    <t>Aungmyaythazan</t>
  </si>
  <si>
    <t>MMR010001701</t>
  </si>
  <si>
    <t>Aungmyaythazan Town</t>
  </si>
  <si>
    <t>အောင်မြေသာဇံ</t>
  </si>
  <si>
    <t>MMR010000777</t>
  </si>
  <si>
    <t>Mandalay City</t>
  </si>
  <si>
    <t>မန္တလေး</t>
  </si>
  <si>
    <t>MMR010002</t>
  </si>
  <si>
    <t>Chanayethazan</t>
  </si>
  <si>
    <t>MMR010002701</t>
  </si>
  <si>
    <t>Chanayethazan Town</t>
  </si>
  <si>
    <t>ချမ်းအေးသာဇံ</t>
  </si>
  <si>
    <t>MMR010004</t>
  </si>
  <si>
    <t>Chanmyathazi</t>
  </si>
  <si>
    <t>MMR010004701</t>
  </si>
  <si>
    <t>Chanmyathazi Town</t>
  </si>
  <si>
    <t>ချမ်းမြသာစည်</t>
  </si>
  <si>
    <t>MMR010D005</t>
  </si>
  <si>
    <t>Nyaung-U</t>
  </si>
  <si>
    <t>MMR010020</t>
  </si>
  <si>
    <t>Kyaukpadaung</t>
  </si>
  <si>
    <t>MMR010020701</t>
  </si>
  <si>
    <t>Kyaukpadaung Town</t>
  </si>
  <si>
    <t>ကျောက်ပန်းတောင်း</t>
  </si>
  <si>
    <t>MMR010D003</t>
  </si>
  <si>
    <t>Kyaukse</t>
  </si>
  <si>
    <t>MMR010013</t>
  </si>
  <si>
    <t>MMR010013701</t>
  </si>
  <si>
    <t>Kyaukse Town</t>
  </si>
  <si>
    <t>ကျောက်ဆည်</t>
  </si>
  <si>
    <t>MMR010D002</t>
  </si>
  <si>
    <t>Pyinoolwin</t>
  </si>
  <si>
    <t>MMR010009</t>
  </si>
  <si>
    <t>Madaya</t>
  </si>
  <si>
    <t>MMR010009701</t>
  </si>
  <si>
    <t>Madaya Town</t>
  </si>
  <si>
    <t>မတ္တရာ</t>
  </si>
  <si>
    <t>MMR010003</t>
  </si>
  <si>
    <t>Mahaaungmyay</t>
  </si>
  <si>
    <t>MMR010003701</t>
  </si>
  <si>
    <t>Mahaaungmyay Town</t>
  </si>
  <si>
    <t>မဟာအောင်မြေ</t>
  </si>
  <si>
    <t>MMR010D007</t>
  </si>
  <si>
    <t>Meiktila</t>
  </si>
  <si>
    <t>MMR010029</t>
  </si>
  <si>
    <t>Mahlaing</t>
  </si>
  <si>
    <t>MMR010029701</t>
  </si>
  <si>
    <t>Mahlaing Town</t>
  </si>
  <si>
    <t>မလှိုင်</t>
  </si>
  <si>
    <t>MMR010028</t>
  </si>
  <si>
    <t>MMR010028701</t>
  </si>
  <si>
    <t>Meiktila Town</t>
  </si>
  <si>
    <t>မိတ္ထီလာ</t>
  </si>
  <si>
    <t>MMR010011</t>
  </si>
  <si>
    <t>Mogoke</t>
  </si>
  <si>
    <t>MMR010011701</t>
  </si>
  <si>
    <t>Mogoke Town</t>
  </si>
  <si>
    <t>မိုးကုတ်</t>
  </si>
  <si>
    <t>MMR010D004</t>
  </si>
  <si>
    <t>Myingyan</t>
  </si>
  <si>
    <t>MMR010017</t>
  </si>
  <si>
    <t>MMR010017701</t>
  </si>
  <si>
    <t>Myingyan Town</t>
  </si>
  <si>
    <t>မြင်းခြံ</t>
  </si>
  <si>
    <t>MMR010017702</t>
  </si>
  <si>
    <t>Si Mee Khon Town</t>
  </si>
  <si>
    <t>ဆီမီးခုံ</t>
  </si>
  <si>
    <t>MMR010015</t>
  </si>
  <si>
    <t>Myittha</t>
  </si>
  <si>
    <t>MMR010015702</t>
  </si>
  <si>
    <t>Ku Me Town</t>
  </si>
  <si>
    <t>ကူမဲ</t>
  </si>
  <si>
    <t>MMR010015701</t>
  </si>
  <si>
    <t>Myittha Town</t>
  </si>
  <si>
    <t>မြစ်သား</t>
  </si>
  <si>
    <t>MMR010019</t>
  </si>
  <si>
    <t>Natogyi</t>
  </si>
  <si>
    <t>MMR010019701</t>
  </si>
  <si>
    <t>Natogyi Town</t>
  </si>
  <si>
    <t>နွားထိုးကြီး</t>
  </si>
  <si>
    <t>MMR010021</t>
  </si>
  <si>
    <t>Ngazun</t>
  </si>
  <si>
    <t>MMR010021701</t>
  </si>
  <si>
    <t>Ngazun Town</t>
  </si>
  <si>
    <t>ငါန်းဇွန်</t>
  </si>
  <si>
    <t>MMR010022</t>
  </si>
  <si>
    <t>MMR010022702</t>
  </si>
  <si>
    <t>Bagan Town</t>
  </si>
  <si>
    <t>ပုဂံ</t>
  </si>
  <si>
    <t>MMR010022703</t>
  </si>
  <si>
    <t>Ngathayauk Town</t>
  </si>
  <si>
    <t>ငါ့သရောက်</t>
  </si>
  <si>
    <t>MMR010022701</t>
  </si>
  <si>
    <t>Nyaung-U Town</t>
  </si>
  <si>
    <t>ညောင်ဦး</t>
  </si>
  <si>
    <t>MMR010007</t>
  </si>
  <si>
    <t>Patheingyi</t>
  </si>
  <si>
    <t>MMR010007701</t>
  </si>
  <si>
    <t>Patheingyi Town</t>
  </si>
  <si>
    <t>ပုသိမ်ကြီး</t>
  </si>
  <si>
    <t>MMR010D006</t>
  </si>
  <si>
    <t>Yamethin</t>
  </si>
  <si>
    <t>MMR010024</t>
  </si>
  <si>
    <t>Pyawbwe</t>
  </si>
  <si>
    <t>MMR010024701</t>
  </si>
  <si>
    <t>Pyawbwe Town</t>
  </si>
  <si>
    <t>ပျော်ဘွယ်</t>
  </si>
  <si>
    <t>MMR010005</t>
  </si>
  <si>
    <t>Pyigyitagon</t>
  </si>
  <si>
    <t>MMR010005701</t>
  </si>
  <si>
    <t>Pyigyitagon Town</t>
  </si>
  <si>
    <t>ပြည်ကြီးတံခွန်</t>
  </si>
  <si>
    <t>MMR010008</t>
  </si>
  <si>
    <t>MMR010008701</t>
  </si>
  <si>
    <t>Pyinoolwin Town</t>
  </si>
  <si>
    <t>ပြင်ဦးလွင်</t>
  </si>
  <si>
    <t>MMR010010</t>
  </si>
  <si>
    <t>Singu</t>
  </si>
  <si>
    <t>MMR010010701</t>
  </si>
  <si>
    <t>Singu Town</t>
  </si>
  <si>
    <t>စဉ့်ကူး</t>
  </si>
  <si>
    <t>MMR010014</t>
  </si>
  <si>
    <t>Sintgaing</t>
  </si>
  <si>
    <t>MMR010014701</t>
  </si>
  <si>
    <t>Sintgaing Town</t>
  </si>
  <si>
    <t>စဉ့်ကိုင်</t>
  </si>
  <si>
    <t>MMR010016</t>
  </si>
  <si>
    <t>Tada-U</t>
  </si>
  <si>
    <t>MMR010016701</t>
  </si>
  <si>
    <t>Tada-U Town</t>
  </si>
  <si>
    <t>တံတားဦး</t>
  </si>
  <si>
    <t>MMR010018</t>
  </si>
  <si>
    <t>Taungtha</t>
  </si>
  <si>
    <t>MMR010018701</t>
  </si>
  <si>
    <t>Taungtha Town</t>
  </si>
  <si>
    <t>တောင်သာ</t>
  </si>
  <si>
    <t>MMR010012</t>
  </si>
  <si>
    <t>Thabeikkyin</t>
  </si>
  <si>
    <t>MMR010012702</t>
  </si>
  <si>
    <t>Takaung Town</t>
  </si>
  <si>
    <t>တကောင်း</t>
  </si>
  <si>
    <t>MMR010012701</t>
  </si>
  <si>
    <t>Thabeikkyin Town</t>
  </si>
  <si>
    <t>သပိတ်ကျင်း</t>
  </si>
  <si>
    <t>MMR010030</t>
  </si>
  <si>
    <t>Thazi</t>
  </si>
  <si>
    <t>MMR010030701</t>
  </si>
  <si>
    <t>Thazi Town</t>
  </si>
  <si>
    <t>သာစည်</t>
  </si>
  <si>
    <t>MMR010031</t>
  </si>
  <si>
    <t>Wundwin</t>
  </si>
  <si>
    <t>MMR010031701</t>
  </si>
  <si>
    <t>Wundwin Town</t>
  </si>
  <si>
    <t>ဝမ်းတွင်း</t>
  </si>
  <si>
    <t>MMR010023</t>
  </si>
  <si>
    <t>MMR010023701</t>
  </si>
  <si>
    <t>Yamethin Town</t>
  </si>
  <si>
    <t>ရမည်းသင်း</t>
  </si>
  <si>
    <t>MMR011</t>
  </si>
  <si>
    <t>Mon</t>
  </si>
  <si>
    <t>MMR011D002</t>
  </si>
  <si>
    <t>Thaton</t>
  </si>
  <si>
    <t>MMR011010</t>
  </si>
  <si>
    <t>Bilin</t>
  </si>
  <si>
    <t>MMR011010701</t>
  </si>
  <si>
    <t>Bilin Town</t>
  </si>
  <si>
    <t>ဘီးလင်း</t>
  </si>
  <si>
    <t>MMR011D001</t>
  </si>
  <si>
    <t>Mawlamyine</t>
  </si>
  <si>
    <t>MMR011003</t>
  </si>
  <si>
    <t>Chaungzon</t>
  </si>
  <si>
    <t>MMR011003701</t>
  </si>
  <si>
    <t>Chaungzon Town</t>
  </si>
  <si>
    <t>ချောင်းဆုံ</t>
  </si>
  <si>
    <t>MMR011002</t>
  </si>
  <si>
    <t>Kyaikmaraw</t>
  </si>
  <si>
    <t>MMR011002701</t>
  </si>
  <si>
    <t>Kyaikmaraw Town</t>
  </si>
  <si>
    <t>ကျိုက်မရော</t>
  </si>
  <si>
    <t>MMR011009</t>
  </si>
  <si>
    <t>Kyaikto</t>
  </si>
  <si>
    <t>MMR011009701</t>
  </si>
  <si>
    <t>Kyaikto Town</t>
  </si>
  <si>
    <t>ကျိုက်ထို</t>
  </si>
  <si>
    <t>MMR011009702</t>
  </si>
  <si>
    <t>Thein Za Yat Town</t>
  </si>
  <si>
    <t>သိမ်ဇရပ်</t>
  </si>
  <si>
    <t>MMR011001</t>
  </si>
  <si>
    <t>MMR011001701</t>
  </si>
  <si>
    <t>Mawlamyine Town</t>
  </si>
  <si>
    <t>မော်လမြိုင်</t>
  </si>
  <si>
    <t>MMR011005</t>
  </si>
  <si>
    <t>Mudon</t>
  </si>
  <si>
    <t>MMR011005702</t>
  </si>
  <si>
    <t>Kamarwet Town</t>
  </si>
  <si>
    <t>ကမာ၀က်</t>
  </si>
  <si>
    <t>MMR011005701</t>
  </si>
  <si>
    <t>Mudon Town</t>
  </si>
  <si>
    <t>မုဒုံ</t>
  </si>
  <si>
    <t>MMR011008</t>
  </si>
  <si>
    <t>Paung</t>
  </si>
  <si>
    <t>MMR011008701</t>
  </si>
  <si>
    <t>Paung Town</t>
  </si>
  <si>
    <t>ပေါင်</t>
  </si>
  <si>
    <t>MMR011008702</t>
  </si>
  <si>
    <t>Zinkyaik Town</t>
  </si>
  <si>
    <t>ဇင်းကျိုက်</t>
  </si>
  <si>
    <t>MMR011004</t>
  </si>
  <si>
    <t>Thanbyuzayat</t>
  </si>
  <si>
    <t>MMR011004702</t>
  </si>
  <si>
    <t>Kyaikkhami Town</t>
  </si>
  <si>
    <t>ကျိုက္ခမီ</t>
  </si>
  <si>
    <t>MMR011004701</t>
  </si>
  <si>
    <t>Thanbyuzayat Town</t>
  </si>
  <si>
    <t>သံဖြူဇရပ်</t>
  </si>
  <si>
    <t>MMR011007</t>
  </si>
  <si>
    <t>MMR011007701</t>
  </si>
  <si>
    <t>Thaton Town</t>
  </si>
  <si>
    <t>သထုံ</t>
  </si>
  <si>
    <t>MMR011007702</t>
  </si>
  <si>
    <t>Thuwunnawady Town</t>
  </si>
  <si>
    <t>သုဝဏ္ဏဝတီ</t>
  </si>
  <si>
    <t>MMR011006</t>
  </si>
  <si>
    <t>Ye</t>
  </si>
  <si>
    <t>MMR011006703</t>
  </si>
  <si>
    <t>Khawzar Town</t>
  </si>
  <si>
    <t>ခေါဇာ</t>
  </si>
  <si>
    <t>MMR011006702</t>
  </si>
  <si>
    <t>Lamaing Town</t>
  </si>
  <si>
    <t>လမိုင်း</t>
  </si>
  <si>
    <t>MMR011006701</t>
  </si>
  <si>
    <t>Ye Town</t>
  </si>
  <si>
    <t>ရေး</t>
  </si>
  <si>
    <t>MMR018</t>
  </si>
  <si>
    <t>Nay Pyi Taw</t>
  </si>
  <si>
    <t>MMR018D002</t>
  </si>
  <si>
    <t>Det Khi Na</t>
  </si>
  <si>
    <t>MMR018004</t>
  </si>
  <si>
    <t>Det Khi Na Thi Ri</t>
  </si>
  <si>
    <t>MMR018004701</t>
  </si>
  <si>
    <t>Det Khi Na Thi Ri Town</t>
  </si>
  <si>
    <t>ဒက္ခိဏသီရိ</t>
  </si>
  <si>
    <t>MMR018007</t>
  </si>
  <si>
    <t>Lewe</t>
  </si>
  <si>
    <t>MMR018007701</t>
  </si>
  <si>
    <t>Lewe Town</t>
  </si>
  <si>
    <t>လယ်ဝေး</t>
  </si>
  <si>
    <t>MMR018D001</t>
  </si>
  <si>
    <t>Oke Ta Ra</t>
  </si>
  <si>
    <t>MMR018008</t>
  </si>
  <si>
    <t>Oke Ta Ra Thi Ri</t>
  </si>
  <si>
    <t>MMR018008701</t>
  </si>
  <si>
    <t>Oke Ta Ra Thi Ri Town</t>
  </si>
  <si>
    <t>ဥတ္တရသီရိ</t>
  </si>
  <si>
    <t>MMR018005</t>
  </si>
  <si>
    <t>Poke Ba Thi Ri</t>
  </si>
  <si>
    <t>MMR018005701</t>
  </si>
  <si>
    <t>Poke Ba Thi RiTown</t>
  </si>
  <si>
    <t>ပုဗ္ဗသီရိ</t>
  </si>
  <si>
    <t>MMR018006</t>
  </si>
  <si>
    <t>Pyinmana</t>
  </si>
  <si>
    <t>MMR018006701</t>
  </si>
  <si>
    <t>Pyinmana Town</t>
  </si>
  <si>
    <t>ပျဉ်းမနား</t>
  </si>
  <si>
    <t>MMR018003</t>
  </si>
  <si>
    <t>Tatkon</t>
  </si>
  <si>
    <t>MMR018003701</t>
  </si>
  <si>
    <t>Tatkon Town</t>
  </si>
  <si>
    <t>တပ်ကုန်း</t>
  </si>
  <si>
    <t>MMR018002</t>
  </si>
  <si>
    <t>Za Bu Thi Ri</t>
  </si>
  <si>
    <t>MMR018002701</t>
  </si>
  <si>
    <t>Za Bu Thi Ri Town</t>
  </si>
  <si>
    <t>ဇမ္ဗူသီရိ</t>
  </si>
  <si>
    <t>MMR018001</t>
  </si>
  <si>
    <t>Zay Yar Thi Ri</t>
  </si>
  <si>
    <t>MMR018000777</t>
  </si>
  <si>
    <t>Nay Pyi Taw Town</t>
  </si>
  <si>
    <t>နေပြည်တော်</t>
  </si>
  <si>
    <t>MMR018001701</t>
  </si>
  <si>
    <t>Zay Yar Thi Ri Town</t>
  </si>
  <si>
    <t>ဇေယျာသီရိ</t>
  </si>
  <si>
    <t>MMR012</t>
  </si>
  <si>
    <t>Rakhine</t>
  </si>
  <si>
    <t>MMR012D003</t>
  </si>
  <si>
    <t>Kyaukpyu</t>
  </si>
  <si>
    <t>MMR012014</t>
  </si>
  <si>
    <t>Ann</t>
  </si>
  <si>
    <t>MMR012014701</t>
  </si>
  <si>
    <t>Ann Town</t>
  </si>
  <si>
    <t>အမ်း</t>
  </si>
  <si>
    <t>MMR012014702</t>
  </si>
  <si>
    <t>Tat Taung Town</t>
  </si>
  <si>
    <t>တပ်တောင်</t>
  </si>
  <si>
    <t>MMR012D002</t>
  </si>
  <si>
    <t>Maungdaw</t>
  </si>
  <si>
    <t>MMR012010</t>
  </si>
  <si>
    <t>Buthidaung</t>
  </si>
  <si>
    <t>MMR012010701</t>
  </si>
  <si>
    <t>Buthidaung Town</t>
  </si>
  <si>
    <t>ဘူးသီးတောင်</t>
  </si>
  <si>
    <t>MMR012D004</t>
  </si>
  <si>
    <t>Thandwe</t>
  </si>
  <si>
    <t>MMR012017</t>
  </si>
  <si>
    <t>Gwa</t>
  </si>
  <si>
    <t>MMR012017701</t>
  </si>
  <si>
    <t>Gwa Town</t>
  </si>
  <si>
    <t>ဂွ</t>
  </si>
  <si>
    <t>MMR012017702</t>
  </si>
  <si>
    <t>Kyeintali Town</t>
  </si>
  <si>
    <t>ကျိန္တလီ</t>
  </si>
  <si>
    <t>MMR012011</t>
  </si>
  <si>
    <t>MMR012011701</t>
  </si>
  <si>
    <t>Kyaukpyu Town</t>
  </si>
  <si>
    <t>ကျောက်ဖြူ</t>
  </si>
  <si>
    <t>MMR012011702</t>
  </si>
  <si>
    <t>Sa Ne Town</t>
  </si>
  <si>
    <t>စနဲ</t>
  </si>
  <si>
    <t>MMR012D005</t>
  </si>
  <si>
    <t>Mrauk-U</t>
  </si>
  <si>
    <t>MMR012004</t>
  </si>
  <si>
    <t>Kyauktaw</t>
  </si>
  <si>
    <t>MMR012004701</t>
  </si>
  <si>
    <t>Kyauktaw Town</t>
  </si>
  <si>
    <t>ကျောက်တော်</t>
  </si>
  <si>
    <t>MMR012009</t>
  </si>
  <si>
    <t>MMR012009703</t>
  </si>
  <si>
    <t>Kha Maung Seik Town</t>
  </si>
  <si>
    <t>ခမောင်းဆိပ်</t>
  </si>
  <si>
    <t>MMR012009701</t>
  </si>
  <si>
    <t>Maungdaw Town</t>
  </si>
  <si>
    <t>မောင်တော</t>
  </si>
  <si>
    <t>MMR012009704</t>
  </si>
  <si>
    <t>Myin Hlut Town</t>
  </si>
  <si>
    <t>မြင်းလွှတ်</t>
  </si>
  <si>
    <t>MMR012009702</t>
  </si>
  <si>
    <t>Taungpyoletwea Town</t>
  </si>
  <si>
    <t>တောင်ပြိုလက်ဝဲ</t>
  </si>
  <si>
    <t>MMR012005</t>
  </si>
  <si>
    <t>Minbya</t>
  </si>
  <si>
    <t>MMR012005701</t>
  </si>
  <si>
    <t>Minbya Town</t>
  </si>
  <si>
    <t>မင်းပြား</t>
  </si>
  <si>
    <t>MMR012003</t>
  </si>
  <si>
    <t>MMR012003701</t>
  </si>
  <si>
    <t>Mrauk-U Town</t>
  </si>
  <si>
    <t>မြောက်ဦး</t>
  </si>
  <si>
    <t>MMR012012</t>
  </si>
  <si>
    <t>Munaung</t>
  </si>
  <si>
    <t>MMR012012701</t>
  </si>
  <si>
    <t>Munaung Town</t>
  </si>
  <si>
    <t>မာန်အောင်</t>
  </si>
  <si>
    <t>MMR012006</t>
  </si>
  <si>
    <t>Myebon</t>
  </si>
  <si>
    <t>MMR012006702</t>
  </si>
  <si>
    <t>Kanhtauntkyi Town</t>
  </si>
  <si>
    <t>ကမ်းထောင့်ကြီး</t>
  </si>
  <si>
    <t>MMR012006701</t>
  </si>
  <si>
    <t>Myebon Town</t>
  </si>
  <si>
    <t>မြေပုံ</t>
  </si>
  <si>
    <t>MMR012D001</t>
  </si>
  <si>
    <t>Sittwe</t>
  </si>
  <si>
    <t>MMR012007</t>
  </si>
  <si>
    <t>Pauktaw</t>
  </si>
  <si>
    <t>MMR012007701</t>
  </si>
  <si>
    <t>Pauktaw Town</t>
  </si>
  <si>
    <t>ပေါက်တော</t>
  </si>
  <si>
    <t>MMR012002</t>
  </si>
  <si>
    <t>Ponnagyun</t>
  </si>
  <si>
    <t>MMR012002701</t>
  </si>
  <si>
    <t>Ponnagyun Town</t>
  </si>
  <si>
    <t>ပုဏ္ဏားကျွန်း</t>
  </si>
  <si>
    <t>MMR012013</t>
  </si>
  <si>
    <t>Ramree</t>
  </si>
  <si>
    <t>MMR012013702</t>
  </si>
  <si>
    <t>Lay Taung Town</t>
  </si>
  <si>
    <t>လေးတောင်</t>
  </si>
  <si>
    <t>MMR012013701</t>
  </si>
  <si>
    <t>Ramree Town</t>
  </si>
  <si>
    <t>ရမ်းဗြဲ</t>
  </si>
  <si>
    <t>MMR012008</t>
  </si>
  <si>
    <t>Rathedaung</t>
  </si>
  <si>
    <t>MMR012008701</t>
  </si>
  <si>
    <t>Rathedaung Town</t>
  </si>
  <si>
    <t>ရသေ့တောင်</t>
  </si>
  <si>
    <t>MMR012001</t>
  </si>
  <si>
    <t>MMR012001701</t>
  </si>
  <si>
    <t>Sittwe Town</t>
  </si>
  <si>
    <t>စစ်တွေ</t>
  </si>
  <si>
    <t>MMR012015</t>
  </si>
  <si>
    <t>MMR012015702</t>
  </si>
  <si>
    <t>Ngapali Town</t>
  </si>
  <si>
    <t>ငပလီ</t>
  </si>
  <si>
    <t>MMR012015701</t>
  </si>
  <si>
    <t>Thandwe Town</t>
  </si>
  <si>
    <t>သံတွဲ</t>
  </si>
  <si>
    <t>MMR012016</t>
  </si>
  <si>
    <t>Toungup</t>
  </si>
  <si>
    <t>MMR012016702</t>
  </si>
  <si>
    <t>Ma-Ei Town</t>
  </si>
  <si>
    <t>မအီ</t>
  </si>
  <si>
    <t>MMR012016703</t>
  </si>
  <si>
    <t>Tan Hlwe Ywar Ma Town</t>
  </si>
  <si>
    <t>တန်းလွဲရွာမ</t>
  </si>
  <si>
    <t>MMR012016701</t>
  </si>
  <si>
    <t>Toungup Town</t>
  </si>
  <si>
    <t>တောင်ကုတ်</t>
  </si>
  <si>
    <t>MMR005</t>
  </si>
  <si>
    <t>Sagaing</t>
  </si>
  <si>
    <t>MMR005D003</t>
  </si>
  <si>
    <t>Monywa</t>
  </si>
  <si>
    <t>MMR005014</t>
  </si>
  <si>
    <t>Ayadaw</t>
  </si>
  <si>
    <t>MMR005014701</t>
  </si>
  <si>
    <t>Ayadaw Town</t>
  </si>
  <si>
    <t>အရာတော်</t>
  </si>
  <si>
    <t>MMR005D004</t>
  </si>
  <si>
    <t>Katha</t>
  </si>
  <si>
    <t>MMR005023</t>
  </si>
  <si>
    <t>Banmauk</t>
  </si>
  <si>
    <t>MMR005023701</t>
  </si>
  <si>
    <t>Banmauk Town</t>
  </si>
  <si>
    <t>ဗန်းမောက်</t>
  </si>
  <si>
    <t>MMR005013</t>
  </si>
  <si>
    <t>Budalin</t>
  </si>
  <si>
    <t>MMR005013701</t>
  </si>
  <si>
    <t>Budalin Town</t>
  </si>
  <si>
    <t>ဘုတလင်</t>
  </si>
  <si>
    <t>MMR005015</t>
  </si>
  <si>
    <t>Chaung-U</t>
  </si>
  <si>
    <t>MMR005015701</t>
  </si>
  <si>
    <t>Chaung-U Town</t>
  </si>
  <si>
    <t>ချောင်းဦး</t>
  </si>
  <si>
    <t>MMR005D008</t>
  </si>
  <si>
    <t>Hkamti</t>
  </si>
  <si>
    <t>MMR005033</t>
  </si>
  <si>
    <t>MMR005033701</t>
  </si>
  <si>
    <t>Hkamti Town</t>
  </si>
  <si>
    <t>ခန္တီး</t>
  </si>
  <si>
    <t>MMR005034</t>
  </si>
  <si>
    <t>Homalin</t>
  </si>
  <si>
    <t>MMR005034701</t>
  </si>
  <si>
    <t>Homalin Town</t>
  </si>
  <si>
    <t>ဟုမ္မလင်း</t>
  </si>
  <si>
    <t>MMR005034703</t>
  </si>
  <si>
    <t>Mo Waing Lut Town</t>
  </si>
  <si>
    <t>မိုဝိုင်းလွတ်</t>
  </si>
  <si>
    <t>MMR005034702</t>
  </si>
  <si>
    <t>Shwe Pyi Aye Town</t>
  </si>
  <si>
    <t>ရွှေပြည်အေး</t>
  </si>
  <si>
    <t>MMR005021</t>
  </si>
  <si>
    <t>Indaw</t>
  </si>
  <si>
    <t>MMR005021701</t>
  </si>
  <si>
    <t>Indaw Town</t>
  </si>
  <si>
    <t>အင်းတော်</t>
  </si>
  <si>
    <t>MMR005021702</t>
  </si>
  <si>
    <t>Maw Lu Town</t>
  </si>
  <si>
    <t>မော်လူး</t>
  </si>
  <si>
    <t>MMR005D005</t>
  </si>
  <si>
    <t>Kale</t>
  </si>
  <si>
    <t>MMR005027</t>
  </si>
  <si>
    <t>MMR005027701</t>
  </si>
  <si>
    <t>Kale Town</t>
  </si>
  <si>
    <t>ကလေး</t>
  </si>
  <si>
    <t>MMR005028</t>
  </si>
  <si>
    <t>Kalewa</t>
  </si>
  <si>
    <t>MMR005028701</t>
  </si>
  <si>
    <t>Kalewa Town</t>
  </si>
  <si>
    <t>ကလေးဝ</t>
  </si>
  <si>
    <t>MMR005D010</t>
  </si>
  <si>
    <t>Kanbalu</t>
  </si>
  <si>
    <t>MMR005007</t>
  </si>
  <si>
    <t>MMR005007701</t>
  </si>
  <si>
    <t>Kanbalu Town</t>
  </si>
  <si>
    <t>ကန့်ဘလူ</t>
  </si>
  <si>
    <t>MMR005007702</t>
  </si>
  <si>
    <t>Zee Kone Town</t>
  </si>
  <si>
    <t>MMR005D009</t>
  </si>
  <si>
    <t>Yinmarbin</t>
  </si>
  <si>
    <t>MMR005017</t>
  </si>
  <si>
    <t>Kani</t>
  </si>
  <si>
    <t>MMR005017701</t>
  </si>
  <si>
    <t>Kani Town</t>
  </si>
  <si>
    <t>ကနီ</t>
  </si>
  <si>
    <t>MMR005020</t>
  </si>
  <si>
    <t>MMR005020701</t>
  </si>
  <si>
    <t>Katha Town</t>
  </si>
  <si>
    <t>ကသာ</t>
  </si>
  <si>
    <t>MMR005D011</t>
  </si>
  <si>
    <t>Kawlin</t>
  </si>
  <si>
    <t>MMR005024</t>
  </si>
  <si>
    <t>MMR005024701</t>
  </si>
  <si>
    <t>Kawlin Town</t>
  </si>
  <si>
    <t>ကောလင်း</t>
  </si>
  <si>
    <t>MMR005D002</t>
  </si>
  <si>
    <t>Shwebo</t>
  </si>
  <si>
    <t>MMR005005</t>
  </si>
  <si>
    <t>Khin-U</t>
  </si>
  <si>
    <t>MMR005005701</t>
  </si>
  <si>
    <t>Khin-U Town</t>
  </si>
  <si>
    <t>ခင်ဦး</t>
  </si>
  <si>
    <t>MMR005008</t>
  </si>
  <si>
    <t>Kyunhla</t>
  </si>
  <si>
    <t>MMR005008701</t>
  </si>
  <si>
    <t>Kyunhla Town</t>
  </si>
  <si>
    <t>ကျွန်းလှ</t>
  </si>
  <si>
    <t>MMR005S001</t>
  </si>
  <si>
    <t>Naga Self-Administered Zone</t>
  </si>
  <si>
    <t>MMR005036</t>
  </si>
  <si>
    <t>Lahe</t>
  </si>
  <si>
    <t>MMR005036701</t>
  </si>
  <si>
    <t>Lahe Town</t>
  </si>
  <si>
    <t>လဟယ်</t>
  </si>
  <si>
    <t>MMR005036702</t>
  </si>
  <si>
    <t>Thangpakwe Town</t>
  </si>
  <si>
    <t>ထန်ပါခွေ</t>
  </si>
  <si>
    <t>MMR005035</t>
  </si>
  <si>
    <t>Layshi</t>
  </si>
  <si>
    <t>MMR005035701</t>
  </si>
  <si>
    <t>Layshi Town</t>
  </si>
  <si>
    <t>လေရှီး</t>
  </si>
  <si>
    <t>MMR005035702</t>
  </si>
  <si>
    <t>Mowailut Town</t>
  </si>
  <si>
    <t>မိုပိုင်းလွတ်</t>
  </si>
  <si>
    <t>MMR005035703</t>
  </si>
  <si>
    <t>Somra Town</t>
  </si>
  <si>
    <t>ဆွမ္မရာ</t>
  </si>
  <si>
    <t>MMR005D007</t>
  </si>
  <si>
    <t>Mawlaik</t>
  </si>
  <si>
    <t>MMR005031</t>
  </si>
  <si>
    <t>MMR005031701</t>
  </si>
  <si>
    <t>Mawlaik Town</t>
  </si>
  <si>
    <t>မော်လိုက်</t>
  </si>
  <si>
    <t>MMR005029</t>
  </si>
  <si>
    <t>Mingin</t>
  </si>
  <si>
    <t>MMR005029701</t>
  </si>
  <si>
    <t>Mingin Town</t>
  </si>
  <si>
    <t>မင်းကင်း</t>
  </si>
  <si>
    <t>MMR005012</t>
  </si>
  <si>
    <t>MMR005012701</t>
  </si>
  <si>
    <t>Monywa Town</t>
  </si>
  <si>
    <t>မုံရွာ</t>
  </si>
  <si>
    <t>MMR005D001</t>
  </si>
  <si>
    <t>MMR005003</t>
  </si>
  <si>
    <t>Myaung</t>
  </si>
  <si>
    <t>MMR005003701</t>
  </si>
  <si>
    <t>Myaung Town</t>
  </si>
  <si>
    <t>မြောင်</t>
  </si>
  <si>
    <t>MMR005002</t>
  </si>
  <si>
    <t>Myinmu</t>
  </si>
  <si>
    <t>MMR005002701</t>
  </si>
  <si>
    <t>Myinmu Town</t>
  </si>
  <si>
    <t>မြင်းမူ</t>
  </si>
  <si>
    <t>MMR005037</t>
  </si>
  <si>
    <t>Nanyun</t>
  </si>
  <si>
    <t>MMR005037703</t>
  </si>
  <si>
    <t>Dohi Town</t>
  </si>
  <si>
    <t>ဒုံဟီး</t>
  </si>
  <si>
    <t>MMR005037701</t>
  </si>
  <si>
    <t>Namyung Town</t>
  </si>
  <si>
    <t>နန်းယွန်း</t>
  </si>
  <si>
    <t>MMR005037702</t>
  </si>
  <si>
    <t>Pansau Town</t>
  </si>
  <si>
    <t>ပန်ဆောင်</t>
  </si>
  <si>
    <t>MMR005019</t>
  </si>
  <si>
    <t>Pale</t>
  </si>
  <si>
    <t>MMR005019701</t>
  </si>
  <si>
    <t>Pale Town</t>
  </si>
  <si>
    <t>ပုလဲ</t>
  </si>
  <si>
    <t>MMR005032</t>
  </si>
  <si>
    <t>Paungbyin</t>
  </si>
  <si>
    <t>MMR005032701</t>
  </si>
  <si>
    <t>Paungbyin Town</t>
  </si>
  <si>
    <t>ဖောင်းပြင်</t>
  </si>
  <si>
    <t>MMR005026</t>
  </si>
  <si>
    <t>Pinlebu</t>
  </si>
  <si>
    <t>MMR005026701</t>
  </si>
  <si>
    <t>Pinlebu Town</t>
  </si>
  <si>
    <t>ပင်လည်ဘူး</t>
  </si>
  <si>
    <t>MMR005001</t>
  </si>
  <si>
    <t>MMR005001701</t>
  </si>
  <si>
    <t>Sagaing Town</t>
  </si>
  <si>
    <t>စစ်ကိုင်း</t>
  </si>
  <si>
    <t>MMR005001702</t>
  </si>
  <si>
    <t>Sar Taung Town</t>
  </si>
  <si>
    <t>ဆားတောင်</t>
  </si>
  <si>
    <t>MMR005018</t>
  </si>
  <si>
    <t>Salingyi</t>
  </si>
  <si>
    <t>MMR005018701</t>
  </si>
  <si>
    <t>Salingyi Town</t>
  </si>
  <si>
    <t>ဆားလင်းကြီး</t>
  </si>
  <si>
    <t>MMR005004</t>
  </si>
  <si>
    <t>MMR005004702</t>
  </si>
  <si>
    <t>Kyauk Myaung Town</t>
  </si>
  <si>
    <t>​ကျောက်မြောင်း</t>
  </si>
  <si>
    <t>MMR005004701</t>
  </si>
  <si>
    <t>Shwebo Town</t>
  </si>
  <si>
    <t>ရွှေဘို</t>
  </si>
  <si>
    <t>MMR005010</t>
  </si>
  <si>
    <t>Tabayin</t>
  </si>
  <si>
    <t>MMR005010702</t>
  </si>
  <si>
    <t>Saing Pyin Town</t>
  </si>
  <si>
    <t>စိုင်ပြင်</t>
  </si>
  <si>
    <t>MMR005010701</t>
  </si>
  <si>
    <t>Tabayin Town</t>
  </si>
  <si>
    <t>ဒီပဲယင်း</t>
  </si>
  <si>
    <t>MMR005D006</t>
  </si>
  <si>
    <t>Tamu</t>
  </si>
  <si>
    <t>MMR005030</t>
  </si>
  <si>
    <t>MMR005030703</t>
  </si>
  <si>
    <t>Khampat Town</t>
  </si>
  <si>
    <t>ခါမ်းပါတ်</t>
  </si>
  <si>
    <t>MMR005030702</t>
  </si>
  <si>
    <t>MMR005030701</t>
  </si>
  <si>
    <t>Tamu Town</t>
  </si>
  <si>
    <t>တမူး</t>
  </si>
  <si>
    <t>MMR005011</t>
  </si>
  <si>
    <t>Taze</t>
  </si>
  <si>
    <t>MMR005011701</t>
  </si>
  <si>
    <t>Taze Town</t>
  </si>
  <si>
    <t>တန့်ဆည်</t>
  </si>
  <si>
    <t>MMR005022</t>
  </si>
  <si>
    <t>Tigyaing</t>
  </si>
  <si>
    <t>MMR005022701</t>
  </si>
  <si>
    <t>Tigyaing Town</t>
  </si>
  <si>
    <t>ထီးချိုင့်</t>
  </si>
  <si>
    <t>MMR005006</t>
  </si>
  <si>
    <t>Wetlet</t>
  </si>
  <si>
    <t>MMR005006701</t>
  </si>
  <si>
    <t>Wetlet Town</t>
  </si>
  <si>
    <t>ဝက်လက်</t>
  </si>
  <si>
    <t>MMR005025</t>
  </si>
  <si>
    <t>Wuntho</t>
  </si>
  <si>
    <t>MMR005025701</t>
  </si>
  <si>
    <t>Wuntho Town</t>
  </si>
  <si>
    <t>ဝန်းသို</t>
  </si>
  <si>
    <t>MMR005009</t>
  </si>
  <si>
    <t>Ye-U</t>
  </si>
  <si>
    <t>MMR005009701</t>
  </si>
  <si>
    <t>Ye-U Town</t>
  </si>
  <si>
    <t>ရေဦး</t>
  </si>
  <si>
    <t>MMR005016</t>
  </si>
  <si>
    <t>MMR005016701</t>
  </si>
  <si>
    <t>Yinmarbin Town</t>
  </si>
  <si>
    <t>ယင်းမာပင်</t>
  </si>
  <si>
    <t>MMR016</t>
  </si>
  <si>
    <t>Shan (East)</t>
  </si>
  <si>
    <t>MMR016D333</t>
  </si>
  <si>
    <t>Mong Pawk (Wa SAD)</t>
  </si>
  <si>
    <t>MMR016320</t>
  </si>
  <si>
    <t>Ho Tawng (Ho Tao)</t>
  </si>
  <si>
    <t>MMR016320701</t>
  </si>
  <si>
    <t>Ho Tawng (Ho Tao) Town</t>
  </si>
  <si>
    <t>ဟိုတောင်း</t>
  </si>
  <si>
    <t>MMR016D001</t>
  </si>
  <si>
    <t>Kengtung</t>
  </si>
  <si>
    <t>MMR016001</t>
  </si>
  <si>
    <t>MMR016001701</t>
  </si>
  <si>
    <t>Kengtung Town</t>
  </si>
  <si>
    <t>ကျိုင်းတုံ</t>
  </si>
  <si>
    <t>MMR016319</t>
  </si>
  <si>
    <t>Mong Hpen</t>
  </si>
  <si>
    <t>MMR016319701</t>
  </si>
  <si>
    <t>Mong Hpen Town</t>
  </si>
  <si>
    <t>မိုင်းဖျန်</t>
  </si>
  <si>
    <t>MMR016322</t>
  </si>
  <si>
    <t>Mong Kar</t>
  </si>
  <si>
    <t>MMR016322701</t>
  </si>
  <si>
    <t>Mong Kar Town</t>
  </si>
  <si>
    <t>မိုင်းကာ</t>
  </si>
  <si>
    <t>MMR016321</t>
  </si>
  <si>
    <t>Mong Pawk</t>
  </si>
  <si>
    <t>MMR016321701</t>
  </si>
  <si>
    <t>Mong Pawk Town</t>
  </si>
  <si>
    <t>မိုင်းပေါက်</t>
  </si>
  <si>
    <t>MMR016D003</t>
  </si>
  <si>
    <t>Tachileik</t>
  </si>
  <si>
    <t>MMR016010</t>
  </si>
  <si>
    <t>Monghpyak</t>
  </si>
  <si>
    <t>MMR016010701</t>
  </si>
  <si>
    <t>Monghpyak Town</t>
  </si>
  <si>
    <t>မိုင်းဖြတ်</t>
  </si>
  <si>
    <t>MMR016D002</t>
  </si>
  <si>
    <t>Monghsat</t>
  </si>
  <si>
    <t>MMR016006</t>
  </si>
  <si>
    <t>MMR016006701</t>
  </si>
  <si>
    <t>Monghsat Town</t>
  </si>
  <si>
    <t>မိုင်းဆတ်</t>
  </si>
  <si>
    <t>MMR016006702</t>
  </si>
  <si>
    <t>Mongkhoke Town</t>
  </si>
  <si>
    <t>မိုင်းခုတ်</t>
  </si>
  <si>
    <t>MMR016002</t>
  </si>
  <si>
    <t>Mongkhet</t>
  </si>
  <si>
    <t>MMR016002701</t>
  </si>
  <si>
    <t>Mongkhet Town</t>
  </si>
  <si>
    <t>မိုင်းခတ်</t>
  </si>
  <si>
    <t>MMR016005</t>
  </si>
  <si>
    <t>Mongla</t>
  </si>
  <si>
    <t>MMR016005701</t>
  </si>
  <si>
    <t>Mongla Town</t>
  </si>
  <si>
    <t>မိုင်းလား</t>
  </si>
  <si>
    <t>MMR016007</t>
  </si>
  <si>
    <t>Mongping</t>
  </si>
  <si>
    <t>MMR016007701</t>
  </si>
  <si>
    <t>Mongping Town</t>
  </si>
  <si>
    <t>မိုင်းပျဉ်း</t>
  </si>
  <si>
    <t>MMR016007702</t>
  </si>
  <si>
    <t>Tontar Town</t>
  </si>
  <si>
    <t>တုံတာ</t>
  </si>
  <si>
    <t>MMR016008</t>
  </si>
  <si>
    <t>Mongton</t>
  </si>
  <si>
    <t>MMR016008703</t>
  </si>
  <si>
    <t>Hmone Hta Town</t>
  </si>
  <si>
    <t>မုံးထ</t>
  </si>
  <si>
    <t>MMR016008701</t>
  </si>
  <si>
    <t>Mongton Town</t>
  </si>
  <si>
    <t>မိုင်းတုံ</t>
  </si>
  <si>
    <t>MMR016008702</t>
  </si>
  <si>
    <t>Ponparkyin Town</t>
  </si>
  <si>
    <t>ပုံပါကျင်</t>
  </si>
  <si>
    <t>MMR016003</t>
  </si>
  <si>
    <t>Mongyang</t>
  </si>
  <si>
    <t>MMR016003702</t>
  </si>
  <si>
    <t>Mongpauk Town</t>
  </si>
  <si>
    <t>MMR016003701</t>
  </si>
  <si>
    <t>Mongyang Town</t>
  </si>
  <si>
    <t>မိုင်းယန်း</t>
  </si>
  <si>
    <t>MMR016011</t>
  </si>
  <si>
    <t>Mongyawng</t>
  </si>
  <si>
    <t>MMR016011701</t>
  </si>
  <si>
    <t>Mongyawng Town</t>
  </si>
  <si>
    <t>မိုင်းယောင်း</t>
  </si>
  <si>
    <t>MMR016011702</t>
  </si>
  <si>
    <t>Mongyu Town</t>
  </si>
  <si>
    <t>မိုင်းယု</t>
  </si>
  <si>
    <t>MMR016323</t>
  </si>
  <si>
    <t>Nam Hpai</t>
  </si>
  <si>
    <t>MMR016323701</t>
  </si>
  <si>
    <t>Nam Hpai Town</t>
  </si>
  <si>
    <t>နမ့်ဖိုင်</t>
  </si>
  <si>
    <t>MMR016009</t>
  </si>
  <si>
    <t>MMR016009702</t>
  </si>
  <si>
    <t>Kenglat Town</t>
  </si>
  <si>
    <t>ကျိုင်းလပ်</t>
  </si>
  <si>
    <t>MMR016009701</t>
  </si>
  <si>
    <t>Tachileik Town</t>
  </si>
  <si>
    <t>တာချီလိတ်</t>
  </si>
  <si>
    <t>MMR016009703</t>
  </si>
  <si>
    <t>Tarlay Town</t>
  </si>
  <si>
    <t>တာလေ</t>
  </si>
  <si>
    <t>MMR015</t>
  </si>
  <si>
    <t>Shan (North)</t>
  </si>
  <si>
    <t>MMR015D331</t>
  </si>
  <si>
    <t>Mong Maw (Wa SAD)</t>
  </si>
  <si>
    <t>MMR015311</t>
  </si>
  <si>
    <t>Aik Chan (Ai' Chun)</t>
  </si>
  <si>
    <t>MMR015311701</t>
  </si>
  <si>
    <t>Aik Chan (Ai' Chun) Town</t>
  </si>
  <si>
    <t>အိုက်ချန်</t>
  </si>
  <si>
    <t>MMR015306</t>
  </si>
  <si>
    <t>Hkun Mar (Hkwin Ma)</t>
  </si>
  <si>
    <t>MMR015306701</t>
  </si>
  <si>
    <t>Hkun Mar (Hkwin Ma) Town</t>
  </si>
  <si>
    <t>ခွန်းမား</t>
  </si>
  <si>
    <t>MMR015D006</t>
  </si>
  <si>
    <t>Hopang</t>
  </si>
  <si>
    <t>MMR015021</t>
  </si>
  <si>
    <t>MMR015021701</t>
  </si>
  <si>
    <t>Hopang Town</t>
  </si>
  <si>
    <t>ဟိုပန်</t>
  </si>
  <si>
    <t>MMR015021702</t>
  </si>
  <si>
    <t>Namtit Town</t>
  </si>
  <si>
    <t>နမ့်တစ်</t>
  </si>
  <si>
    <t>MMR015021703</t>
  </si>
  <si>
    <t>Pan Lon Town</t>
  </si>
  <si>
    <t>ပန်လုံ</t>
  </si>
  <si>
    <t>MMR015305</t>
  </si>
  <si>
    <t>Hsawng Hpa (Saun Pha)</t>
  </si>
  <si>
    <t>MMR015305701</t>
  </si>
  <si>
    <t>Hsawng Hpa (Saun Pha) Town</t>
  </si>
  <si>
    <t>ဆောင်ဖ</t>
  </si>
  <si>
    <t>MMR015D001</t>
  </si>
  <si>
    <t>Lashio</t>
  </si>
  <si>
    <t>MMR015002</t>
  </si>
  <si>
    <t>Hseni</t>
  </si>
  <si>
    <t>MMR015002701</t>
  </si>
  <si>
    <t>Hseni Town</t>
  </si>
  <si>
    <t>သိန္နီ</t>
  </si>
  <si>
    <t>MMR015D003</t>
  </si>
  <si>
    <t>Kyaukme</t>
  </si>
  <si>
    <t>MMR015014</t>
  </si>
  <si>
    <t>Hsipaw</t>
  </si>
  <si>
    <t>MMR015014701</t>
  </si>
  <si>
    <t>Hsipaw Town</t>
  </si>
  <si>
    <t>သီပေါ</t>
  </si>
  <si>
    <t>MMR015310</t>
  </si>
  <si>
    <t>Ka Lawng Hpar</t>
  </si>
  <si>
    <t>MMR015310701</t>
  </si>
  <si>
    <t>Ka Lawng Hpar Town</t>
  </si>
  <si>
    <t>ကလောင်ဖါ</t>
  </si>
  <si>
    <t>MMR015304</t>
  </si>
  <si>
    <t>Kawng Min Hsang</t>
  </si>
  <si>
    <t>MMR015304702</t>
  </si>
  <si>
    <t>Mong Maw Town</t>
  </si>
  <si>
    <t>မိုင်းမော</t>
  </si>
  <si>
    <t>MMR015S002</t>
  </si>
  <si>
    <t>Kokang Self-Administered Zone</t>
  </si>
  <si>
    <t>MMR015023</t>
  </si>
  <si>
    <t>Konkyan</t>
  </si>
  <si>
    <t>MMR015023701</t>
  </si>
  <si>
    <t>Konkyan Town</t>
  </si>
  <si>
    <t>ကုန်းကြမ်း</t>
  </si>
  <si>
    <t>MMR015023702</t>
  </si>
  <si>
    <t>Maw Hteik Town</t>
  </si>
  <si>
    <t>​မော်ထိုက်</t>
  </si>
  <si>
    <t>MMR015020</t>
  </si>
  <si>
    <t>Kunlong</t>
  </si>
  <si>
    <t>MMR015020701</t>
  </si>
  <si>
    <t>Kunlong Town</t>
  </si>
  <si>
    <t>ကွမ်းလုံ</t>
  </si>
  <si>
    <t>MMR015D002</t>
  </si>
  <si>
    <t>Muse</t>
  </si>
  <si>
    <t>MMR015011</t>
  </si>
  <si>
    <t>Kutkai</t>
  </si>
  <si>
    <t>MMR015011701</t>
  </si>
  <si>
    <t>Kutkai Town</t>
  </si>
  <si>
    <t>ကွတ်ခိုင်</t>
  </si>
  <si>
    <t>MMR015011702</t>
  </si>
  <si>
    <t>Tarmoenye Town</t>
  </si>
  <si>
    <t>တာမိုးညဲ</t>
  </si>
  <si>
    <t>MMR015012</t>
  </si>
  <si>
    <t>MMR015012701</t>
  </si>
  <si>
    <t>Kyaukme Town</t>
  </si>
  <si>
    <t>ကျောက်မဲ</t>
  </si>
  <si>
    <t>MMR015012703</t>
  </si>
  <si>
    <t>Monglon Town</t>
  </si>
  <si>
    <t>မိုင်းလုံ</t>
  </si>
  <si>
    <t>MMR015012702</t>
  </si>
  <si>
    <t>Mongngawt Town</t>
  </si>
  <si>
    <t>မိုင်းငေါ့</t>
  </si>
  <si>
    <t>MMR015001</t>
  </si>
  <si>
    <t>MMR015001701</t>
  </si>
  <si>
    <t>Lashio Town</t>
  </si>
  <si>
    <t>လားရှိုး</t>
  </si>
  <si>
    <t>MMR015022</t>
  </si>
  <si>
    <t>Laukkaing</t>
  </si>
  <si>
    <t>MMR015022702</t>
  </si>
  <si>
    <t>Chinshwehaw Town</t>
  </si>
  <si>
    <t>ချင်းရွှေဟော်</t>
  </si>
  <si>
    <t>MMR015022701</t>
  </si>
  <si>
    <t>Laukkaing Town</t>
  </si>
  <si>
    <t>လောက်ကိုင်</t>
  </si>
  <si>
    <t>MMR015309</t>
  </si>
  <si>
    <t>Lin Haw</t>
  </si>
  <si>
    <t>MMR015309701</t>
  </si>
  <si>
    <t>Lin Haw Town</t>
  </si>
  <si>
    <t>လင်ဟော်</t>
  </si>
  <si>
    <t>MMR015307</t>
  </si>
  <si>
    <t>Long Htan</t>
  </si>
  <si>
    <t>MMR015307701</t>
  </si>
  <si>
    <t>Long Htan Town</t>
  </si>
  <si>
    <t>လုံထန်</t>
  </si>
  <si>
    <t>MMR015D008</t>
  </si>
  <si>
    <t>Mongmit</t>
  </si>
  <si>
    <t>MMR015018</t>
  </si>
  <si>
    <t>Mabein</t>
  </si>
  <si>
    <t>MMR015018701</t>
  </si>
  <si>
    <t>Mabein Town</t>
  </si>
  <si>
    <t>မဘိမ်း</t>
  </si>
  <si>
    <t>MMR015D332</t>
  </si>
  <si>
    <t>Wein Kawng (Wein Kao) (Wa SAD)</t>
  </si>
  <si>
    <t>MMR015313</t>
  </si>
  <si>
    <t>Man Man Hseng</t>
  </si>
  <si>
    <t>MMR015313701</t>
  </si>
  <si>
    <t>Man Man Hseng Town</t>
  </si>
  <si>
    <t>မန်မန်ဆိုင်</t>
  </si>
  <si>
    <t>MMR015303</t>
  </si>
  <si>
    <t>Man Tun</t>
  </si>
  <si>
    <t>MMR015303701</t>
  </si>
  <si>
    <t>Man Tun Town</t>
  </si>
  <si>
    <t>မန်တွန်း</t>
  </si>
  <si>
    <t>MMR015S001</t>
  </si>
  <si>
    <t>Pa Laung Self-Administered Zone</t>
  </si>
  <si>
    <t>MMR015019</t>
  </si>
  <si>
    <t>Manton</t>
  </si>
  <si>
    <t>MMR015019701</t>
  </si>
  <si>
    <t>Manton Town</t>
  </si>
  <si>
    <t>မန်တုံ</t>
  </si>
  <si>
    <t>MMR015D007</t>
  </si>
  <si>
    <t>Matman</t>
  </si>
  <si>
    <t>MMR015024</t>
  </si>
  <si>
    <t>MMR015024701</t>
  </si>
  <si>
    <t>Matman Town</t>
  </si>
  <si>
    <t>မက်မန်း</t>
  </si>
  <si>
    <t>MMR015008</t>
  </si>
  <si>
    <t>Mongmao</t>
  </si>
  <si>
    <t>MMR015008701</t>
  </si>
  <si>
    <t>Mongmao Town</t>
  </si>
  <si>
    <t>MMR015017</t>
  </si>
  <si>
    <t>MMR015017701</t>
  </si>
  <si>
    <t>Mongmit Town</t>
  </si>
  <si>
    <t>မိုးမိတ်</t>
  </si>
  <si>
    <t>MMR015003</t>
  </si>
  <si>
    <t>Mongyai</t>
  </si>
  <si>
    <t>MMR015003701</t>
  </si>
  <si>
    <t>Mongyai Town</t>
  </si>
  <si>
    <t>မိုင်းရယ်</t>
  </si>
  <si>
    <t>MMR015009</t>
  </si>
  <si>
    <t>MMR015009703</t>
  </si>
  <si>
    <t>Manhlyoe (Manhero) Town</t>
  </si>
  <si>
    <t>(မန်ဟျိုး) မန်ဟီးရိုး</t>
  </si>
  <si>
    <t>MMR015009702</t>
  </si>
  <si>
    <t>Monekoe Town</t>
  </si>
  <si>
    <t>မုန်းကိုး</t>
  </si>
  <si>
    <t>MMR015009701</t>
  </si>
  <si>
    <t>Muse Town</t>
  </si>
  <si>
    <t>မူဆယ်</t>
  </si>
  <si>
    <t>MMR015009704</t>
  </si>
  <si>
    <t>Pang Hseng (Kyu Koke) Town</t>
  </si>
  <si>
    <t>ပန်ဆိုင်း (ကြူကုတ်)</t>
  </si>
  <si>
    <t>MMR015315</t>
  </si>
  <si>
    <t>Nam Hkam Wu</t>
  </si>
  <si>
    <t>MMR015315701</t>
  </si>
  <si>
    <t>Nam Hkam Wu Town</t>
  </si>
  <si>
    <t>နမ်ခမ်းဝူး</t>
  </si>
  <si>
    <t>MMR015301</t>
  </si>
  <si>
    <t>Nam Tit</t>
  </si>
  <si>
    <t>MMR015301701</t>
  </si>
  <si>
    <t>Nam Tit Town</t>
  </si>
  <si>
    <t>MMR015010</t>
  </si>
  <si>
    <t>Namhkan</t>
  </si>
  <si>
    <t>MMR015010701</t>
  </si>
  <si>
    <t>Namhkan Town</t>
  </si>
  <si>
    <t>နမ့်ခမ်း</t>
  </si>
  <si>
    <t>MMR015016</t>
  </si>
  <si>
    <t>Namhsan</t>
  </si>
  <si>
    <t>MMR015016701</t>
  </si>
  <si>
    <t>Namhsan Town</t>
  </si>
  <si>
    <t>နမ့်ဆန်</t>
  </si>
  <si>
    <t>MMR015015</t>
  </si>
  <si>
    <t>Namtu</t>
  </si>
  <si>
    <t>MMR015015701</t>
  </si>
  <si>
    <t>Namtu Town</t>
  </si>
  <si>
    <t>နမ္မတူ</t>
  </si>
  <si>
    <t>MMR015316</t>
  </si>
  <si>
    <t>Nar Kawng</t>
  </si>
  <si>
    <t>MMR015316701</t>
  </si>
  <si>
    <t>Nar Kawng Town</t>
  </si>
  <si>
    <t>နားကောင်</t>
  </si>
  <si>
    <t>MMR015302</t>
  </si>
  <si>
    <t>Nar Wee (Na Wi)</t>
  </si>
  <si>
    <t>MMR015302701</t>
  </si>
  <si>
    <t>Nar Wee (Na Wi) Town</t>
  </si>
  <si>
    <t>နာဝီး</t>
  </si>
  <si>
    <t>MMR015006</t>
  </si>
  <si>
    <t>Narphan</t>
  </si>
  <si>
    <t>MMR015006701</t>
  </si>
  <si>
    <t>Narphan Town</t>
  </si>
  <si>
    <t>နားဖန်</t>
  </si>
  <si>
    <t>MMR015314</t>
  </si>
  <si>
    <t>Nawng Hkit</t>
  </si>
  <si>
    <t>MMR015314701</t>
  </si>
  <si>
    <t>Nawng Hkit Town</t>
  </si>
  <si>
    <t>နောင်ခစ်</t>
  </si>
  <si>
    <t>MMR015314702</t>
  </si>
  <si>
    <t>Wein Kawn Town</t>
  </si>
  <si>
    <t>ဝိန်းကောင်</t>
  </si>
  <si>
    <t>MMR015013</t>
  </si>
  <si>
    <t>Nawnghkio</t>
  </si>
  <si>
    <t>MMR015013701</t>
  </si>
  <si>
    <t>Nawnghkio Town</t>
  </si>
  <si>
    <t>နောင်ချို</t>
  </si>
  <si>
    <t>MMR015317</t>
  </si>
  <si>
    <t>Pang Hkam</t>
  </si>
  <si>
    <t>MMR015317701</t>
  </si>
  <si>
    <t>Pang Hkam Town</t>
  </si>
  <si>
    <t>ပန်ခမ့်</t>
  </si>
  <si>
    <t>MMR015318</t>
  </si>
  <si>
    <t>Pang Yang</t>
  </si>
  <si>
    <t>MMR015318701</t>
  </si>
  <si>
    <t>Pang Yang Town</t>
  </si>
  <si>
    <t>ပန်ယန်း</t>
  </si>
  <si>
    <t>MMR015005</t>
  </si>
  <si>
    <t>Pangsang (Panghkam)</t>
  </si>
  <si>
    <t>MMR015005702</t>
  </si>
  <si>
    <t>Man Kan Town</t>
  </si>
  <si>
    <t>မန်ကန်</t>
  </si>
  <si>
    <t>MMR015005701</t>
  </si>
  <si>
    <t>Pangsang (Panghkam) Town</t>
  </si>
  <si>
    <t>ပန်ဆန်း (ပန်ခမ်း)</t>
  </si>
  <si>
    <t>MMR015007</t>
  </si>
  <si>
    <t>Pangwaun</t>
  </si>
  <si>
    <t>MMR015007701</t>
  </si>
  <si>
    <t>Pangwaun Town</t>
  </si>
  <si>
    <t>ပန်ဝိုင်</t>
  </si>
  <si>
    <t>MMR015004</t>
  </si>
  <si>
    <t>Tangyan</t>
  </si>
  <si>
    <t>MMR015004701</t>
  </si>
  <si>
    <t>Tangyan Town</t>
  </si>
  <si>
    <t>တန့်ယန်း</t>
  </si>
  <si>
    <t>MMR015308</t>
  </si>
  <si>
    <t>Yawng Lin</t>
  </si>
  <si>
    <t>MMR015308701</t>
  </si>
  <si>
    <t>Yawng Lin Town</t>
  </si>
  <si>
    <t>ယောင်လင်း</t>
  </si>
  <si>
    <t>MMR015312</t>
  </si>
  <si>
    <t>Yin Pang</t>
  </si>
  <si>
    <t>MMR015312701</t>
  </si>
  <si>
    <t>Yin Pang Town</t>
  </si>
  <si>
    <t>ရင်ဖန့်</t>
  </si>
  <si>
    <t>MMR014</t>
  </si>
  <si>
    <t>Shan (South)</t>
  </si>
  <si>
    <t>MMR014S002</t>
  </si>
  <si>
    <t>Pa-O Self-Administered Zone</t>
  </si>
  <si>
    <t>MMR014003</t>
  </si>
  <si>
    <t>Hopong</t>
  </si>
  <si>
    <t>MMR014003701</t>
  </si>
  <si>
    <t>Hopong Town</t>
  </si>
  <si>
    <t>ဟိုပုံး</t>
  </si>
  <si>
    <t>MMR014004</t>
  </si>
  <si>
    <t>Hsihseng</t>
  </si>
  <si>
    <t>MMR014004701</t>
  </si>
  <si>
    <t>Hsihseng Town</t>
  </si>
  <si>
    <t>ဆီဆိုင်</t>
  </si>
  <si>
    <t>MMR014D001</t>
  </si>
  <si>
    <t>Taunggyi</t>
  </si>
  <si>
    <t>MMR014005</t>
  </si>
  <si>
    <t>Kalaw</t>
  </si>
  <si>
    <t>MMR014005702</t>
  </si>
  <si>
    <t>Aungpan Town</t>
  </si>
  <si>
    <t>အောင်ပန်း</t>
  </si>
  <si>
    <t>MMR014005703</t>
  </si>
  <si>
    <t>He Hoe Town</t>
  </si>
  <si>
    <t>ဟဲဟိုး</t>
  </si>
  <si>
    <t>MMR014005701</t>
  </si>
  <si>
    <t>Kalaw Town</t>
  </si>
  <si>
    <t>ကလော</t>
  </si>
  <si>
    <t>MMR014D002</t>
  </si>
  <si>
    <t>Loilen</t>
  </si>
  <si>
    <t>MMR014014</t>
  </si>
  <si>
    <t>Kunhing</t>
  </si>
  <si>
    <t>MMR014014702</t>
  </si>
  <si>
    <t>Kar Li Town</t>
  </si>
  <si>
    <t>ကာလိ</t>
  </si>
  <si>
    <t>MMR014014701</t>
  </si>
  <si>
    <t>Kunhing Town</t>
  </si>
  <si>
    <t>ကွန်ဟိန်း</t>
  </si>
  <si>
    <t>MMR014015</t>
  </si>
  <si>
    <t>Kyethi</t>
  </si>
  <si>
    <t>MMR014015701</t>
  </si>
  <si>
    <t>Kyethi Town</t>
  </si>
  <si>
    <t>ကျေးသီး</t>
  </si>
  <si>
    <t>MMR014015702</t>
  </si>
  <si>
    <t>Mongnawng Town</t>
  </si>
  <si>
    <t>မိုင်းနောင်</t>
  </si>
  <si>
    <t>MMR014012</t>
  </si>
  <si>
    <t>Laihka</t>
  </si>
  <si>
    <t>MMR014012701</t>
  </si>
  <si>
    <t>Laihka Town</t>
  </si>
  <si>
    <t>လဲချား</t>
  </si>
  <si>
    <t>MMR014D003</t>
  </si>
  <si>
    <t>Langkho</t>
  </si>
  <si>
    <t>MMR014018</t>
  </si>
  <si>
    <t>MMR014018702</t>
  </si>
  <si>
    <t>Homein Town</t>
  </si>
  <si>
    <t>ဟိုမိန်း</t>
  </si>
  <si>
    <t>MMR014018701</t>
  </si>
  <si>
    <t>Langkho Town</t>
  </si>
  <si>
    <t>လင်းခေး</t>
  </si>
  <si>
    <t>MMR014008</t>
  </si>
  <si>
    <t>Lawksawk</t>
  </si>
  <si>
    <t>MMR014008702</t>
  </si>
  <si>
    <t>Intaw Town</t>
  </si>
  <si>
    <t>အင်တော</t>
  </si>
  <si>
    <t>MMR014008701</t>
  </si>
  <si>
    <t>Lawksawk Town</t>
  </si>
  <si>
    <t>ရပ်စောက်</t>
  </si>
  <si>
    <t>MMR014011</t>
  </si>
  <si>
    <t>MMR014011701</t>
  </si>
  <si>
    <t>Loilen Town</t>
  </si>
  <si>
    <t>လွိုင်လင်</t>
  </si>
  <si>
    <t>MMR014011702</t>
  </si>
  <si>
    <t>Pinlon Town</t>
  </si>
  <si>
    <t>ပင်လုံ</t>
  </si>
  <si>
    <t>MMR014020</t>
  </si>
  <si>
    <t>Mawkmai</t>
  </si>
  <si>
    <t>MMR014020701</t>
  </si>
  <si>
    <t>Mawkmai Town</t>
  </si>
  <si>
    <t>မောက်မယ်</t>
  </si>
  <si>
    <t>MMR014017</t>
  </si>
  <si>
    <t>Monghsu</t>
  </si>
  <si>
    <t>MMR014017701</t>
  </si>
  <si>
    <t>Monghsu Town</t>
  </si>
  <si>
    <t>မိုင်းရှူး</t>
  </si>
  <si>
    <t>MMR014017702</t>
  </si>
  <si>
    <t>Mongsan (Hmonesan) Town</t>
  </si>
  <si>
    <t>မိုင်းစံ (မုန်းဆန်း)</t>
  </si>
  <si>
    <t>MMR014016</t>
  </si>
  <si>
    <t>Mongkaing</t>
  </si>
  <si>
    <t>MMR014016701</t>
  </si>
  <si>
    <t>Mongkaing Town</t>
  </si>
  <si>
    <t>မိုင်းကိုင်</t>
  </si>
  <si>
    <t>MMR014019</t>
  </si>
  <si>
    <t>Mongnai</t>
  </si>
  <si>
    <t>MMR014019702</t>
  </si>
  <si>
    <t>Kengtawng Town</t>
  </si>
  <si>
    <t>ကျိုင်းတောင်း</t>
  </si>
  <si>
    <t>MMR014019701</t>
  </si>
  <si>
    <t>Mongnai Town</t>
  </si>
  <si>
    <t>မိုးနဲ</t>
  </si>
  <si>
    <t>MMR014021</t>
  </si>
  <si>
    <t>Mongpan</t>
  </si>
  <si>
    <t>MMR014021701</t>
  </si>
  <si>
    <t>Mongpan Town</t>
  </si>
  <si>
    <t>မိုင်းပန်</t>
  </si>
  <si>
    <t>MMR014013</t>
  </si>
  <si>
    <t>Nansang</t>
  </si>
  <si>
    <t>MMR014013702</t>
  </si>
  <si>
    <t>Kho Lam Town</t>
  </si>
  <si>
    <t>ခိုလမ်</t>
  </si>
  <si>
    <t>MMR014013701</t>
  </si>
  <si>
    <t>Nansang Town</t>
  </si>
  <si>
    <t>နမ့်စန်</t>
  </si>
  <si>
    <t>MMR014002</t>
  </si>
  <si>
    <t>Nyaungshwe</t>
  </si>
  <si>
    <t>MMR014002702</t>
  </si>
  <si>
    <t>Nang Pang Town</t>
  </si>
  <si>
    <t>နန်းပန်</t>
  </si>
  <si>
    <t>MMR014002701</t>
  </si>
  <si>
    <t>Nyaungshwe Town</t>
  </si>
  <si>
    <t>ညောင်ရွှေ</t>
  </si>
  <si>
    <t>MMR014010</t>
  </si>
  <si>
    <t>Pekon</t>
  </si>
  <si>
    <t>MMR014010701</t>
  </si>
  <si>
    <t>Pekon Town</t>
  </si>
  <si>
    <t>ဖယ်ခုံ</t>
  </si>
  <si>
    <t>MMR014S001</t>
  </si>
  <si>
    <t>Danu Self-Administered Zone</t>
  </si>
  <si>
    <t>MMR014006</t>
  </si>
  <si>
    <t>Pindaya</t>
  </si>
  <si>
    <t>MMR014006701</t>
  </si>
  <si>
    <t>Pindaya Town</t>
  </si>
  <si>
    <t>ပင်းတယ</t>
  </si>
  <si>
    <t>MMR014009</t>
  </si>
  <si>
    <t>Pinlaung</t>
  </si>
  <si>
    <t>MMR014009702</t>
  </si>
  <si>
    <t>Naungtayar Town</t>
  </si>
  <si>
    <t>နောင်တရား</t>
  </si>
  <si>
    <t>MMR014009703</t>
  </si>
  <si>
    <t>Pawng Lawng Town</t>
  </si>
  <si>
    <t>ပေါင်းလောင်း</t>
  </si>
  <si>
    <t>MMR014009701</t>
  </si>
  <si>
    <t>Pinlaung Town</t>
  </si>
  <si>
    <t>ပင်လောင်း</t>
  </si>
  <si>
    <t>MMR014001</t>
  </si>
  <si>
    <t>MMR014001702</t>
  </si>
  <si>
    <t>Ayetharyar Town</t>
  </si>
  <si>
    <t>အေးသာယာ</t>
  </si>
  <si>
    <t>MMR014001703</t>
  </si>
  <si>
    <t>Kyauktalonegyi Town</t>
  </si>
  <si>
    <t>ကျောက်တလုံးကြီး</t>
  </si>
  <si>
    <t>MMR014001704</t>
  </si>
  <si>
    <t>Shwenyaung Town</t>
  </si>
  <si>
    <t>ရွှေညောင်</t>
  </si>
  <si>
    <t>MMR014001701</t>
  </si>
  <si>
    <t>Taunggyi Town</t>
  </si>
  <si>
    <t>တောင်ကြီး</t>
  </si>
  <si>
    <t>MMR014007</t>
  </si>
  <si>
    <t>Ywangan</t>
  </si>
  <si>
    <t>MMR014007701</t>
  </si>
  <si>
    <t>Ywangan Town</t>
  </si>
  <si>
    <t>ရွာငံ</t>
  </si>
  <si>
    <t>MMR006</t>
  </si>
  <si>
    <t>Tanintharyi</t>
  </si>
  <si>
    <t>MMR006D003</t>
  </si>
  <si>
    <t>Kawthoung</t>
  </si>
  <si>
    <t>MMR006010</t>
  </si>
  <si>
    <t>Bokpyin</t>
  </si>
  <si>
    <t>MMR006010701</t>
  </si>
  <si>
    <t>Bokpyin Town</t>
  </si>
  <si>
    <t>ဘုတ်ပြင်း</t>
  </si>
  <si>
    <t>MMR006010703</t>
  </si>
  <si>
    <t>Karathuri Town</t>
  </si>
  <si>
    <t>ကရသူရိ</t>
  </si>
  <si>
    <t>MMR006010702</t>
  </si>
  <si>
    <t>Pyigyimandaing Town</t>
  </si>
  <si>
    <t>ပြည်ကြီးမဏ္ဍိုင်</t>
  </si>
  <si>
    <t>MMR006D001</t>
  </si>
  <si>
    <t>Dawei</t>
  </si>
  <si>
    <t>MMR006001</t>
  </si>
  <si>
    <t>MMR006001701</t>
  </si>
  <si>
    <t>Dawei Town</t>
  </si>
  <si>
    <t>ထားဝယ်</t>
  </si>
  <si>
    <t>MMR006001702</t>
  </si>
  <si>
    <t>Myitta Town</t>
  </si>
  <si>
    <t>မေတ္တာ</t>
  </si>
  <si>
    <t>MMR006009</t>
  </si>
  <si>
    <t>MMR006009701</t>
  </si>
  <si>
    <t>Kawthoung Town</t>
  </si>
  <si>
    <t>ကော့သောင်း</t>
  </si>
  <si>
    <t>MMR006009702</t>
  </si>
  <si>
    <t>Khamaukgyi Town</t>
  </si>
  <si>
    <t>ခမောက်ကြီး</t>
  </si>
  <si>
    <t>MMR006D002</t>
  </si>
  <si>
    <t>Myeik</t>
  </si>
  <si>
    <t>MMR006006</t>
  </si>
  <si>
    <t>Kyunsu</t>
  </si>
  <si>
    <t>MMR006006701</t>
  </si>
  <si>
    <t>Kyunsu Town</t>
  </si>
  <si>
    <t>ကျွန်းစု</t>
  </si>
  <si>
    <t>MMR006002</t>
  </si>
  <si>
    <t>Launglon</t>
  </si>
  <si>
    <t>MMR006002701</t>
  </si>
  <si>
    <t>Launglon Town</t>
  </si>
  <si>
    <t>လောင်းလုံး</t>
  </si>
  <si>
    <t>MMR006005</t>
  </si>
  <si>
    <t>MMR006005701</t>
  </si>
  <si>
    <t>Myeik Town</t>
  </si>
  <si>
    <t>မြိတ်</t>
  </si>
  <si>
    <t>MMR006007</t>
  </si>
  <si>
    <t>Palaw</t>
  </si>
  <si>
    <t>MMR006007703</t>
  </si>
  <si>
    <t>Pala Town</t>
  </si>
  <si>
    <t>ပလ</t>
  </si>
  <si>
    <t>MMR006007702</t>
  </si>
  <si>
    <t>Palauk Town</t>
  </si>
  <si>
    <t>ပလောက်</t>
  </si>
  <si>
    <t>MMR006007701</t>
  </si>
  <si>
    <t>Palaw Town</t>
  </si>
  <si>
    <t>ပုလော</t>
  </si>
  <si>
    <t>MMR006008</t>
  </si>
  <si>
    <t>MMR006008702</t>
  </si>
  <si>
    <t>Maw Taung Town</t>
  </si>
  <si>
    <t>မောတောင်</t>
  </si>
  <si>
    <t>MMR006008701</t>
  </si>
  <si>
    <t>Tanintharyi Town</t>
  </si>
  <si>
    <t>တနင်္သာရီ</t>
  </si>
  <si>
    <t>MMR006003</t>
  </si>
  <si>
    <t>Thayetchaung</t>
  </si>
  <si>
    <t>MMR006003701</t>
  </si>
  <si>
    <t>Thayetchaung Town</t>
  </si>
  <si>
    <t>သရက်ချောင်း</t>
  </si>
  <si>
    <t>MMR006004</t>
  </si>
  <si>
    <t>Yebyu</t>
  </si>
  <si>
    <t>MMR006004702</t>
  </si>
  <si>
    <t>Kaleinaung Town</t>
  </si>
  <si>
    <t>ကလိန်အောင်</t>
  </si>
  <si>
    <t>MMR006004701</t>
  </si>
  <si>
    <t>Yebyu Town</t>
  </si>
  <si>
    <t>ရေဖြူ</t>
  </si>
  <si>
    <t>MMR013</t>
  </si>
  <si>
    <t>Yangon</t>
  </si>
  <si>
    <t>MMR013D004</t>
  </si>
  <si>
    <t>Yangon (West)</t>
  </si>
  <si>
    <t>MMR013037</t>
  </si>
  <si>
    <t>Ahlone</t>
  </si>
  <si>
    <t>MMR013037701</t>
  </si>
  <si>
    <t>အလုံ</t>
  </si>
  <si>
    <t>MMR013044</t>
  </si>
  <si>
    <t>Bahan</t>
  </si>
  <si>
    <t>MMR013044701</t>
  </si>
  <si>
    <t>ဗဟန်း</t>
  </si>
  <si>
    <t>MMR013D002</t>
  </si>
  <si>
    <t>Yangon (East)</t>
  </si>
  <si>
    <t>MMR013017</t>
  </si>
  <si>
    <t>Botahtaung</t>
  </si>
  <si>
    <t>MMR013017701</t>
  </si>
  <si>
    <t>ဗိုလ်တထောင်</t>
  </si>
  <si>
    <t>MMR013D003</t>
  </si>
  <si>
    <t>Yangon (South)</t>
  </si>
  <si>
    <t>MMR013032</t>
  </si>
  <si>
    <t>Cocokyun</t>
  </si>
  <si>
    <t>MMR013032701</t>
  </si>
  <si>
    <t>Cocokyun Town</t>
  </si>
  <si>
    <t>ကိုကိုးကျွန်း</t>
  </si>
  <si>
    <t>MMR013043</t>
  </si>
  <si>
    <t>Dagon</t>
  </si>
  <si>
    <t>MMR013043701</t>
  </si>
  <si>
    <t>ဒဂုံ</t>
  </si>
  <si>
    <t>MMR013020</t>
  </si>
  <si>
    <t>Dagon Myothit (East)</t>
  </si>
  <si>
    <t>MMR013020701</t>
  </si>
  <si>
    <t>ဒဂုံမြို့သစ် (အရှေ့ပိုင်း)</t>
  </si>
  <si>
    <t>MMR013019</t>
  </si>
  <si>
    <t>Dagon Myothit (North)</t>
  </si>
  <si>
    <t>MMR013019701</t>
  </si>
  <si>
    <t>Dagon Myothit (North) Town</t>
  </si>
  <si>
    <t>ဒဂုံမြို့သစ်(မြောက်ပိုင်း)</t>
  </si>
  <si>
    <t>MMR013021</t>
  </si>
  <si>
    <t>Dagon Myothit (Seikkan)</t>
  </si>
  <si>
    <t>MMR013021701</t>
  </si>
  <si>
    <t>ဒဂုံမြို့သစ် (ဆိပ်ကမ်း)</t>
  </si>
  <si>
    <t>MMR013018</t>
  </si>
  <si>
    <t>Dagon Myothit (South)</t>
  </si>
  <si>
    <t>MMR013018701</t>
  </si>
  <si>
    <t>Dagon Myothit (South) Town</t>
  </si>
  <si>
    <t>ဒဂုံမြို့သစ်(တောင်ပိုင်း)</t>
  </si>
  <si>
    <t>MMR013030</t>
  </si>
  <si>
    <t>Dala</t>
  </si>
  <si>
    <t>MMR013030701</t>
  </si>
  <si>
    <t>ဒလ</t>
  </si>
  <si>
    <t>MMR013014</t>
  </si>
  <si>
    <t>Dawbon</t>
  </si>
  <si>
    <t>MMR013014701</t>
  </si>
  <si>
    <t>ဒေါပုံ</t>
  </si>
  <si>
    <t>MMR013040</t>
  </si>
  <si>
    <t>Hlaing</t>
  </si>
  <si>
    <t>MMR013040701</t>
  </si>
  <si>
    <t>လှိုင်</t>
  </si>
  <si>
    <t>MMR013D001</t>
  </si>
  <si>
    <t>Yangon (North)</t>
  </si>
  <si>
    <t>MMR013008</t>
  </si>
  <si>
    <t>Hlaingtharya</t>
  </si>
  <si>
    <t>MMR013008701</t>
  </si>
  <si>
    <t>Hlaingtharya Town</t>
  </si>
  <si>
    <t>လှိုင်သာယာ</t>
  </si>
  <si>
    <t>MMR013046</t>
  </si>
  <si>
    <t>Hlaingtharya (East)</t>
  </si>
  <si>
    <t>MMR013046701</t>
  </si>
  <si>
    <t>Hlaingtharya (East) Town</t>
  </si>
  <si>
    <t>လှိုင်သာယာ (အရှေ့ပိုင်း)</t>
  </si>
  <si>
    <t>MMR013047</t>
  </si>
  <si>
    <t>Hlaingtharya (West)</t>
  </si>
  <si>
    <t>MMR013047701</t>
  </si>
  <si>
    <t>Hlaingtharya (West) Town</t>
  </si>
  <si>
    <t>လှိုင်သာယာ (အနောက်ပိုင်း)</t>
  </si>
  <si>
    <t>MMR013004</t>
  </si>
  <si>
    <t>Hlegu</t>
  </si>
  <si>
    <t>MMR013004701</t>
  </si>
  <si>
    <t>Hlegu Town</t>
  </si>
  <si>
    <t>လှည်းကူး</t>
  </si>
  <si>
    <t>MMR013003</t>
  </si>
  <si>
    <t>Hmawbi</t>
  </si>
  <si>
    <t>MMR013003701</t>
  </si>
  <si>
    <t>Hmawbi Town</t>
  </si>
  <si>
    <t>မှော်ဘီ</t>
  </si>
  <si>
    <t>MMR013006</t>
  </si>
  <si>
    <t>MMR013006701</t>
  </si>
  <si>
    <t>MMR013001</t>
  </si>
  <si>
    <t>Insein</t>
  </si>
  <si>
    <t>MMR013001701</t>
  </si>
  <si>
    <t>အင်းစိန်</t>
  </si>
  <si>
    <t>MMR013041</t>
  </si>
  <si>
    <t>Kamaryut</t>
  </si>
  <si>
    <t>MMR013041701</t>
  </si>
  <si>
    <t>ကမာရွတ်</t>
  </si>
  <si>
    <t>MMR013028</t>
  </si>
  <si>
    <t>Kawhmu</t>
  </si>
  <si>
    <t>MMR013028701</t>
  </si>
  <si>
    <t>Kawhmu Town</t>
  </si>
  <si>
    <t>ကော့မှူး</t>
  </si>
  <si>
    <t>MMR013026</t>
  </si>
  <si>
    <t>Kayan</t>
  </si>
  <si>
    <t>MMR013026701</t>
  </si>
  <si>
    <t>Kayan Town</t>
  </si>
  <si>
    <t>ခရမ်း</t>
  </si>
  <si>
    <t>MMR013029</t>
  </si>
  <si>
    <t>Kungyangon</t>
  </si>
  <si>
    <t>MMR013029701</t>
  </si>
  <si>
    <t>Kungyangon Town</t>
  </si>
  <si>
    <t>ကွမ်းခြံကုန်း</t>
  </si>
  <si>
    <t>MMR013033</t>
  </si>
  <si>
    <t>Kyauktada</t>
  </si>
  <si>
    <t>MMR013033701</t>
  </si>
  <si>
    <t>ကျောက်တံတား</t>
  </si>
  <si>
    <t>MMR013000777</t>
  </si>
  <si>
    <t>Yangon City</t>
  </si>
  <si>
    <t>ရန်ကုန်</t>
  </si>
  <si>
    <t>MMR013024</t>
  </si>
  <si>
    <t>Kyauktan</t>
  </si>
  <si>
    <t>MMR013024701</t>
  </si>
  <si>
    <t>Kyauktan Town</t>
  </si>
  <si>
    <t>ကျောက်တန်း</t>
  </si>
  <si>
    <t>MMR013024702</t>
  </si>
  <si>
    <t>Tadar Town</t>
  </si>
  <si>
    <t>တံတား</t>
  </si>
  <si>
    <t>MMR013038</t>
  </si>
  <si>
    <t>Kyeemyindaing</t>
  </si>
  <si>
    <t>MMR013038701</t>
  </si>
  <si>
    <t>ကြည့်မြင်တိုင်</t>
  </si>
  <si>
    <t>MMR013035</t>
  </si>
  <si>
    <t>Lanmadaw</t>
  </si>
  <si>
    <t>MMR013035701</t>
  </si>
  <si>
    <t>လမ်းမတော်</t>
  </si>
  <si>
    <t>MMR013036</t>
  </si>
  <si>
    <t>Latha</t>
  </si>
  <si>
    <t>MMR013036701</t>
  </si>
  <si>
    <t>လသာ</t>
  </si>
  <si>
    <t>MMR013042</t>
  </si>
  <si>
    <t>Mayangone</t>
  </si>
  <si>
    <t>MMR013042701</t>
  </si>
  <si>
    <t>မရမ်းကုန်း</t>
  </si>
  <si>
    <t>MMR013002</t>
  </si>
  <si>
    <t>Mingaladon</t>
  </si>
  <si>
    <t>MMR013002702</t>
  </si>
  <si>
    <t>Htaukkyant Town</t>
  </si>
  <si>
    <t>ထောက်ကြန့်</t>
  </si>
  <si>
    <t>MMR013002701</t>
  </si>
  <si>
    <t>မင်္ဂလာဒုံ</t>
  </si>
  <si>
    <t>MMR013022</t>
  </si>
  <si>
    <t>Mingalartaungnyunt</t>
  </si>
  <si>
    <t>MMR013022701</t>
  </si>
  <si>
    <t>မင်္ဂလာတောင်ညွန့်</t>
  </si>
  <si>
    <t>MMR013012</t>
  </si>
  <si>
    <t>North Okkalapa</t>
  </si>
  <si>
    <t>MMR013012701</t>
  </si>
  <si>
    <t>မြောက်ဥက္ကလာပ</t>
  </si>
  <si>
    <t>MMR013034</t>
  </si>
  <si>
    <t>Pabedan</t>
  </si>
  <si>
    <t>MMR013034701</t>
  </si>
  <si>
    <t>ပန်းဘဲတန်း</t>
  </si>
  <si>
    <t>MMR013016</t>
  </si>
  <si>
    <t>Pazundaung</t>
  </si>
  <si>
    <t>MMR013016701</t>
  </si>
  <si>
    <t>ပုဇွန်တောင်</t>
  </si>
  <si>
    <t>MMR013039</t>
  </si>
  <si>
    <t>Sanchaung</t>
  </si>
  <si>
    <t>MMR013039701</t>
  </si>
  <si>
    <t>စမ်းချောင်း</t>
  </si>
  <si>
    <t>MMR013031</t>
  </si>
  <si>
    <t>Seikgyikanaungto</t>
  </si>
  <si>
    <t>MMR013031701</t>
  </si>
  <si>
    <t>ဆိပ်ကြီး/ခနောင်တို</t>
  </si>
  <si>
    <t>MMR013045</t>
  </si>
  <si>
    <t>Seikkan</t>
  </si>
  <si>
    <t>MMR013045701</t>
  </si>
  <si>
    <t>ဆိပ်ကမ်း</t>
  </si>
  <si>
    <t>MMR013007</t>
  </si>
  <si>
    <t>Shwepyithar</t>
  </si>
  <si>
    <t>MMR013007701</t>
  </si>
  <si>
    <t>Shwepyithar Town</t>
  </si>
  <si>
    <t>ရွှေပြည်သာ</t>
  </si>
  <si>
    <t>MMR013011</t>
  </si>
  <si>
    <t>South Okkalapa</t>
  </si>
  <si>
    <t>MMR013011701</t>
  </si>
  <si>
    <t>တောင်ဥက္ကလာပ</t>
  </si>
  <si>
    <t>MMR013005</t>
  </si>
  <si>
    <t>Taikkyi</t>
  </si>
  <si>
    <t>MMR013005703</t>
  </si>
  <si>
    <t>Ahpyauk Town</t>
  </si>
  <si>
    <t>အဖျောက်</t>
  </si>
  <si>
    <t>MMR013005702</t>
  </si>
  <si>
    <t>Okekan Town</t>
  </si>
  <si>
    <t>ဥက္ကံ</t>
  </si>
  <si>
    <t>MMR013005701</t>
  </si>
  <si>
    <t>Taikkyi Town</t>
  </si>
  <si>
    <t>တိုက်ကြီး</t>
  </si>
  <si>
    <t>MMR013015</t>
  </si>
  <si>
    <t>Tamwe</t>
  </si>
  <si>
    <t>MMR013015701</t>
  </si>
  <si>
    <t>တာမွေ</t>
  </si>
  <si>
    <t>MMR013013</t>
  </si>
  <si>
    <t>Thaketa</t>
  </si>
  <si>
    <t>MMR013013701</t>
  </si>
  <si>
    <t>သာကေတ</t>
  </si>
  <si>
    <t>MMR013023</t>
  </si>
  <si>
    <t>Thanlyin</t>
  </si>
  <si>
    <t>MMR013023701</t>
  </si>
  <si>
    <t>Thanlyin Town</t>
  </si>
  <si>
    <t>သန်လျင်</t>
  </si>
  <si>
    <t>MMR013009</t>
  </si>
  <si>
    <t>Thingangyun</t>
  </si>
  <si>
    <t>MMR013009701</t>
  </si>
  <si>
    <t>သင်္ဃန်းကျွန်း</t>
  </si>
  <si>
    <t>MMR013025</t>
  </si>
  <si>
    <t>Thongwa</t>
  </si>
  <si>
    <t>MMR013025701</t>
  </si>
  <si>
    <t>Thongwa Town</t>
  </si>
  <si>
    <t>သုံးခွ</t>
  </si>
  <si>
    <t>MMR013027</t>
  </si>
  <si>
    <t>Twantay</t>
  </si>
  <si>
    <t>MMR013027701</t>
  </si>
  <si>
    <t>Twantay Town</t>
  </si>
  <si>
    <t>တွံတေး</t>
  </si>
  <si>
    <t>MMR013010</t>
  </si>
  <si>
    <t>Yankin</t>
  </si>
  <si>
    <t>MMR013010701</t>
  </si>
  <si>
    <t>ရန်ကင်း</t>
  </si>
  <si>
    <t>Severity</t>
  </si>
  <si>
    <t>Consequences (Human)</t>
  </si>
  <si>
    <t>Consequences (Agriculture)</t>
  </si>
  <si>
    <t>Consequences (Infrastructure)</t>
  </si>
  <si>
    <t>Consequences (Financial)</t>
  </si>
  <si>
    <t>No Damage</t>
  </si>
  <si>
    <t>Minor Damage</t>
  </si>
  <si>
    <t>Moderate Damage</t>
  </si>
  <si>
    <t>Major Damage</t>
  </si>
  <si>
    <t>Destroyed</t>
  </si>
  <si>
    <t>No Effect</t>
  </si>
  <si>
    <t>Minor Effect</t>
  </si>
  <si>
    <t>Moderate Effect</t>
  </si>
  <si>
    <t>Major Effect</t>
  </si>
  <si>
    <t>Massive Effect</t>
  </si>
  <si>
    <t>Town Code</t>
  </si>
  <si>
    <t>State/Region</t>
  </si>
  <si>
    <t>Township</t>
  </si>
  <si>
    <t>Town (MYA)</t>
  </si>
  <si>
    <t>Town (ENG)</t>
  </si>
  <si>
    <t>Column1</t>
  </si>
  <si>
    <t>Column2</t>
  </si>
  <si>
    <t>Key</t>
  </si>
  <si>
    <t>Value</t>
  </si>
  <si>
    <t>Severity Numeric</t>
  </si>
  <si>
    <t>Consequences Human Numeric</t>
  </si>
  <si>
    <t>Consequences Agriculture Numeric</t>
  </si>
  <si>
    <t>Consequences Infrastructure Numeric</t>
  </si>
  <si>
    <t>Consequences Financial Numeric</t>
  </si>
  <si>
    <t>Consequences Sum Values</t>
  </si>
  <si>
    <t>Warning</t>
  </si>
  <si>
    <t>Column3</t>
  </si>
  <si>
    <t>Index</t>
  </si>
  <si>
    <t>ကချင်ပြည်နယ်</t>
  </si>
  <si>
    <t>ကယားပြည်နယ်</t>
  </si>
  <si>
    <t>ကရင်ပြည်နယ်</t>
  </si>
  <si>
    <t>ချင်းပြည်နယ်</t>
  </si>
  <si>
    <t>စစ်ကိုင်းတိုင်းဒေသကြီး</t>
  </si>
  <si>
    <t>တနင်္သာရီတိုင်းဒေသကြီး</t>
  </si>
  <si>
    <t>ပဲခူးတိုင်းဒေသကြီး (အရှေ့)</t>
  </si>
  <si>
    <t>ပဲခူးတိုင်းဒေသကြီး (အနောက်)</t>
  </si>
  <si>
    <t>မကွေးတိုင်းဒေသကြီး</t>
  </si>
  <si>
    <t>မန္တလေးတိုင်းဒေသကြီး</t>
  </si>
  <si>
    <t>မွန်ပြည်နယ်</t>
  </si>
  <si>
    <t>ရခိုင်ပြည်နယ်</t>
  </si>
  <si>
    <t>ရန်ကုန်တိုင်းဒေသကြီး</t>
  </si>
  <si>
    <t>ရှမ်းပြည်နယ် (တောင်)</t>
  </si>
  <si>
    <t>ရှမ်းပြည်နယ် (မြောက်)</t>
  </si>
  <si>
    <t>ရှမ်းပြည်နယ် (အရှေ့)</t>
  </si>
  <si>
    <t>ဧရာဝတီတိုင်းဒေသကြီး</t>
  </si>
  <si>
    <t>MMR111</t>
  </si>
  <si>
    <t>ပဲခူးတိုင်းဒေသကြီး</t>
  </si>
  <si>
    <t>MMR222</t>
  </si>
  <si>
    <t>Shan</t>
  </si>
  <si>
    <t>ရှမ်းပြည်နယ်</t>
  </si>
  <si>
    <t>SR_Name_MYA</t>
  </si>
  <si>
    <t>Dist_Mya</t>
  </si>
  <si>
    <t>District_Pcode</t>
  </si>
  <si>
    <t>District_Name_Eng</t>
  </si>
  <si>
    <t>District_Name_MMR</t>
  </si>
  <si>
    <t>မြစ်ကြီးနားခရိုင်</t>
  </si>
  <si>
    <t>မိုးညှင်းခရိုင်</t>
  </si>
  <si>
    <t>ဗန်းမော်ခရိုင်</t>
  </si>
  <si>
    <t>ပူတာအိုခရိုင်</t>
  </si>
  <si>
    <t>လွိုင်ကော်ခရိုင်</t>
  </si>
  <si>
    <t>ဘောလခဲခရိုင်</t>
  </si>
  <si>
    <t>ဘားအံခရိုင်</t>
  </si>
  <si>
    <t>မြဝတီခရိုင်</t>
  </si>
  <si>
    <t>ကော့ကရိတ်ခရိုင်</t>
  </si>
  <si>
    <t>ဖာပွန်ခရိုင်</t>
  </si>
  <si>
    <t>ဖလမ်းခရိုင်</t>
  </si>
  <si>
    <t>မင်းတပ်ခရိုင်</t>
  </si>
  <si>
    <t>ဟားခါးခရိုင်</t>
  </si>
  <si>
    <t>မတူပီခရိုင်</t>
  </si>
  <si>
    <t>စစ်ကိုင်းခရိုင်</t>
  </si>
  <si>
    <t>ရွှေဘိုခရိုင်</t>
  </si>
  <si>
    <t>မုံရွာခရိုင်</t>
  </si>
  <si>
    <t>ကသာခရိုင်</t>
  </si>
  <si>
    <t>ကလေးခရိုင်</t>
  </si>
  <si>
    <t>တမူးခရိုင်</t>
  </si>
  <si>
    <t>မော်လိုက်ခရိုင်</t>
  </si>
  <si>
    <t>ခန္တီးခရိုင်</t>
  </si>
  <si>
    <t>ယင်းမာပင်ခရိုင်</t>
  </si>
  <si>
    <t>ကန့်ဘလူခရိုင်</t>
  </si>
  <si>
    <t>ကောလင်းခရိုင်</t>
  </si>
  <si>
    <t>ထားဝယ်ခရိုင်</t>
  </si>
  <si>
    <t>မြိတ်ခရိုင်</t>
  </si>
  <si>
    <t>ကော့သောင်းခရိုင်</t>
  </si>
  <si>
    <t>ပဲခူးခရိုင်</t>
  </si>
  <si>
    <t>တောင်ငူခရိုင်</t>
  </si>
  <si>
    <t>ပြည်ခရိုင်</t>
  </si>
  <si>
    <t>သာယာဝတီခရိုင်</t>
  </si>
  <si>
    <t>မကွေးခရိုင်</t>
  </si>
  <si>
    <t>မင်းဘူးခရိုင်</t>
  </si>
  <si>
    <t>သရက်ခရိုင်</t>
  </si>
  <si>
    <t>ပခုက္ကူခရိုင်</t>
  </si>
  <si>
    <t>ဂန့်ဂေါခရိုင်</t>
  </si>
  <si>
    <t>မန္တလေးခရိုင်</t>
  </si>
  <si>
    <t>ပြင်ဦးလွင်ခရိုင်</t>
  </si>
  <si>
    <t>ကျောက်ဆည်ခရိုင်</t>
  </si>
  <si>
    <t>မြင်းခြံခရိုင်</t>
  </si>
  <si>
    <t>ညောင်ဦးခရိုင်</t>
  </si>
  <si>
    <t>ရမည်းသင်းခရိုင်</t>
  </si>
  <si>
    <t>မိတ္ထီလာခရိုင်</t>
  </si>
  <si>
    <t>မော်လမြိုင်ခရိုင်</t>
  </si>
  <si>
    <t>သထုံခရိုင်</t>
  </si>
  <si>
    <t>စစ်တွေခရိုင်</t>
  </si>
  <si>
    <t>မောင်တောခရိုင်</t>
  </si>
  <si>
    <t>ကျောက်ဖြူခရိုင်</t>
  </si>
  <si>
    <t>သံတွဲခရိုင်</t>
  </si>
  <si>
    <t>မြောက်ဦးခရိုင်</t>
  </si>
  <si>
    <t>ရန်ကုန်(မြောက်ပိုင်း)</t>
  </si>
  <si>
    <t>ရန်ကုန်(အရှေ့ပိုင်း)</t>
  </si>
  <si>
    <t>ရန်ကုန်(တောင်ပိုင်း)</t>
  </si>
  <si>
    <t>ရန်ကုန်(အနောက်ပိုင်း)</t>
  </si>
  <si>
    <t>တောင်ကြီးခရိုင်</t>
  </si>
  <si>
    <t>လွိုင်လင်ခရိုင်</t>
  </si>
  <si>
    <t>လင်းခေးခရိုင်</t>
  </si>
  <si>
    <t>လားရှိုးခရိုင်</t>
  </si>
  <si>
    <t>မူဆယ်ခရိုင်</t>
  </si>
  <si>
    <t>ကျောက်မဲခရိုင်</t>
  </si>
  <si>
    <t>MMR015D004</t>
  </si>
  <si>
    <t>ကွမ်းလုံခရိုင်</t>
  </si>
  <si>
    <t>MMR015D005</t>
  </si>
  <si>
    <t>လောက်ကိုင်ခရိုင်</t>
  </si>
  <si>
    <t>ဟိုပန်ခရိုင်</t>
  </si>
  <si>
    <t>မက်မန်းခရိုင်</t>
  </si>
  <si>
    <t>မိုးမိတ်ခရိုင်</t>
  </si>
  <si>
    <t>MMR015D221</t>
  </si>
  <si>
    <t>Laukkaing (Kokang SAZ)</t>
  </si>
  <si>
    <t>လောက်ကိုင်-ကိုးကန့်အထူးဒေသ (၁)</t>
  </si>
  <si>
    <t>မိုင်းမော-ဝအထူးဒေသ (၂)</t>
  </si>
  <si>
    <t>ဝိန်းကောင်-ဝအထူးဒေသ (၂)</t>
  </si>
  <si>
    <t>ကျိုင်းတုံခရိုင်</t>
  </si>
  <si>
    <t>မိုင်းဆတ်ခရိုင်</t>
  </si>
  <si>
    <t>တာချီလိတ်ခရိုင်</t>
  </si>
  <si>
    <t>MMR016D004</t>
  </si>
  <si>
    <t>မိုင်းဖြတ်ခရိုင်</t>
  </si>
  <si>
    <t>မိုင်းပေါက်-ဝအထူးဒေသ (၂)</t>
  </si>
  <si>
    <t>ပုသိမ်ခရိုင်</t>
  </si>
  <si>
    <t>ဟင်္သာတခရိုင်</t>
  </si>
  <si>
    <t>မြောင်းမြခရိုင်</t>
  </si>
  <si>
    <t>လပွတ္တာခရိုင်</t>
  </si>
  <si>
    <t>မအူပင်ခရိုင်</t>
  </si>
  <si>
    <t>ဖျာပုံခရိုင်</t>
  </si>
  <si>
    <t>ဥတ္တရခရိုင်</t>
  </si>
  <si>
    <t>ဒက္ခိဏခရိုင်</t>
  </si>
  <si>
    <t>Township_Name_MMR</t>
  </si>
  <si>
    <t>ချီ​ဖွေ</t>
  </si>
  <si>
    <t>မယ်စဲ့</t>
  </si>
  <si>
    <t>အောင်မြေသာစံ</t>
  </si>
  <si>
    <t>ချမ်းအေးသာစံ</t>
  </si>
  <si>
    <t>MMR015203</t>
  </si>
  <si>
    <t>Chinshwehaw Sub-township (Kokang SAZ)</t>
  </si>
  <si>
    <t>ချင်းရွှေဟော်မြို့နယ်ခွဲ (အထူးဒေသ ၁)</t>
  </si>
  <si>
    <t>ကောင်မင်ဆန်း</t>
  </si>
  <si>
    <t>MMR015201</t>
  </si>
  <si>
    <t>Konkyan (Kokang SAZ)</t>
  </si>
  <si>
    <t>ကုန်းကြမ်း (အထူးဒေသ ၁)</t>
  </si>
  <si>
    <t>MMR015202</t>
  </si>
  <si>
    <t>လောက်ကိုင် (အထူးဒေသ ၁)</t>
  </si>
  <si>
    <t>နမ့် တစ်</t>
  </si>
  <si>
    <t>နားဖန်း</t>
  </si>
  <si>
    <t>ဒဂုံမြို့သစ် (မြောက်ပိုင်း)</t>
  </si>
  <si>
    <t>ဒဂုံမြို့သစ် (တောင်ပိုင်း)</t>
  </si>
  <si>
    <t>State Region Name ENG</t>
  </si>
  <si>
    <t>State Region Name MYA</t>
  </si>
  <si>
    <t>District SAZ Pcode</t>
  </si>
  <si>
    <t>State Region Pcode</t>
  </si>
  <si>
    <t>District SAZ Name ENG</t>
  </si>
  <si>
    <t>District SAZ Name MYA</t>
  </si>
  <si>
    <t>Township Pcode</t>
  </si>
  <si>
    <t>Township Name ENG</t>
  </si>
  <si>
    <t>Township Name MYA</t>
  </si>
  <si>
    <t>Town Pcode</t>
  </si>
  <si>
    <t>Town Name ENG</t>
  </si>
  <si>
    <t>Town Name MYA</t>
  </si>
  <si>
    <t>Town Longitude</t>
  </si>
  <si>
    <t>Town Latitude</t>
  </si>
  <si>
    <t>Consequences Human</t>
  </si>
  <si>
    <t>Consequences Agriculture</t>
  </si>
  <si>
    <t>Consequences Infrastructure</t>
  </si>
  <si>
    <t>Consequences Financial</t>
  </si>
  <si>
    <t>Source: https://preparecenter.org/topic/risk-assessment/</t>
  </si>
  <si>
    <t>ID</t>
  </si>
  <si>
    <t>Severity Key</t>
  </si>
  <si>
    <t>Severity Value</t>
  </si>
  <si>
    <t>Consequence Key</t>
  </si>
  <si>
    <t>Consequence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</si>
</sst>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w Cen MT"/>
      <family val="2"/>
    </font>
    <font>
      <sz val="8"/>
      <name val="Aptos Narrow"/>
      <family val="2"/>
      <scheme val="minor"/>
    </font>
    <font>
      <sz val="11"/>
      <color theme="1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DAE61"/>
      <color rgb="FFD7191C"/>
      <color rgb="FF2C7BB6"/>
      <color rgb="FFABD9E9"/>
      <color rgb="FFFFFFBF"/>
      <color rgb="FFA50F15"/>
      <color rgb="FFDE2D26"/>
      <color rgb="FFFB6A4A"/>
      <color rgb="FFFCAE91"/>
      <color rgb="FFFEE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24848</xdr:rowOff>
    </xdr:from>
    <xdr:to>
      <xdr:col>13</xdr:col>
      <xdr:colOff>491573</xdr:colOff>
      <xdr:row>22</xdr:row>
      <xdr:rowOff>81998</xdr:rowOff>
    </xdr:to>
    <xdr:pic>
      <xdr:nvPicPr>
        <xdr:cNvPr id="2" name="Picture 1" descr="Sample Risk Assessment Matrix">
          <a:extLst>
            <a:ext uri="{FF2B5EF4-FFF2-40B4-BE49-F238E27FC236}">
              <a16:creationId xmlns:a16="http://schemas.microsoft.com/office/drawing/2014/main" id="{B0844AA4-A3CA-47C7-F6C8-B843392C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61" y="215348"/>
          <a:ext cx="7821682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9440-BD59-49C6-9CCF-14883A725CBB}" name="tbl_mimu" displayName="tbl_mimu" ref="A1:O537" totalsRowShown="0">
  <autoFilter ref="A1:O537" xr:uid="{D73B9440-BD59-49C6-9CCF-14883A725CBB}"/>
  <tableColumns count="15">
    <tableColumn id="12" xr3:uid="{01B1BA0E-BDA2-46AC-8D65-73B6D2907274}" name="Index"/>
    <tableColumn id="1" xr3:uid="{C8379533-7105-4C99-89F8-60CADEE0F8C1}" name="SR_Pcode"/>
    <tableColumn id="2" xr3:uid="{87CB232F-193F-4D17-8DFA-104F8413DC44}" name="SR_Name_Eng"/>
    <tableColumn id="13" xr3:uid="{70736D49-9518-4149-8966-BB9BE55B1310}" name="SR_Name_MYA" dataDxfId="82">
      <calculatedColumnFormula>VLOOKUP(tbl_mimu[[#This Row],[SR_Pcode]],tbl_mimu_st[],3,FALSE)</calculatedColumnFormula>
    </tableColumn>
    <tableColumn id="3" xr3:uid="{EBAB3A28-DB5F-42A2-9CCC-AA2C58F3D275}" name="District/SAZ_Pcode"/>
    <tableColumn id="4" xr3:uid="{CDEBBAC0-E25D-42E1-8175-CBCB07F1C4D3}" name="District/SAZ_Name_Eng"/>
    <tableColumn id="14" xr3:uid="{2B84BAD5-584E-4C7C-9F22-46F8BB6E5B04}" name="Dist_Mya" dataDxfId="81">
      <calculatedColumnFormula>VLOOKUP(tbl_mimu[[#This Row],[District/SAZ_Pcode]],tbl_mimu_dist[],3,FALSE)</calculatedColumnFormula>
    </tableColumn>
    <tableColumn id="5" xr3:uid="{C54BD9A2-583C-46DB-BBEB-4814996C2CAC}" name="Tsp_Pcode"/>
    <tableColumn id="6" xr3:uid="{429EA081-2C92-4E6A-8780-B0DACA797070}" name="Township_Name_Eng"/>
    <tableColumn id="15" xr3:uid="{891BC526-3ECD-402D-97AC-783554526929}" name="Column3" dataDxfId="80">
      <calculatedColumnFormula>VLOOKUP(tbl_mimu[[#This Row],[Tsp_Pcode]],tbl_mimu_tsp[],3,FALSE)</calculatedColumnFormula>
    </tableColumn>
    <tableColumn id="7" xr3:uid="{33461F0C-102B-4210-A2B9-F10D5502FFAF}" name="Town_Pcode"/>
    <tableColumn id="8" xr3:uid="{E5D7A14B-7393-46B8-B622-EAFC961E8C08}" name="Town_Name_Eng"/>
    <tableColumn id="9" xr3:uid="{5B3CB26E-B7BA-4A34-B217-8875A9BB52EB}" name="Town_Name_MMR"/>
    <tableColumn id="10" xr3:uid="{3059E648-E4D8-4DF9-B4B7-B4E4072A86F7}" name="Longitude"/>
    <tableColumn id="11" xr3:uid="{486FE4EE-7144-4157-8A6C-E1F2B9864E2F}" name="Latitu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A0622-E08F-4E0A-89C5-7202A19E2842}" name="tbl_sev" displayName="tbl_sev" ref="E1:F6" totalsRowShown="0">
  <autoFilter ref="E1:F6" xr:uid="{E53A0622-E08F-4E0A-89C5-7202A19E2842}"/>
  <tableColumns count="2">
    <tableColumn id="1" xr3:uid="{F56963E0-86E5-42A9-8BB2-C30D0B056D77}" name="Key"/>
    <tableColumn id="2" xr3:uid="{300143F8-2E75-4240-95F9-96790B1B974F}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C9CE8-1EE8-4238-94CC-61E05AC7AFCE}" name="tbl_con" displayName="tbl_con" ref="H1:I6" totalsRowShown="0">
  <autoFilter ref="H1:I6" xr:uid="{30EC9CE8-1EE8-4238-94CC-61E05AC7AFCE}"/>
  <tableColumns count="2">
    <tableColumn id="1" xr3:uid="{0777C003-822F-434F-8D98-0A7387A4607A}" name="Key"/>
    <tableColumn id="2" xr3:uid="{35365EDE-6CED-4D7F-8490-B8B815B36548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47198-5B13-453F-A3F1-FD75EBC898E1}" name="tbl_mimu_st" displayName="tbl_mimu_st" ref="K1:M21" totalsRowShown="0">
  <autoFilter ref="K1:M21" xr:uid="{88547198-5B13-453F-A3F1-FD75EBC898E1}"/>
  <tableColumns count="3">
    <tableColumn id="1" xr3:uid="{708074E0-0EE4-4449-A94E-33FD0E651366}" name="Column1"/>
    <tableColumn id="2" xr3:uid="{12818270-F8D5-418E-ABCC-2DA00F923E86}" name="Column2"/>
    <tableColumn id="3" xr3:uid="{E5262348-42B3-4769-ACBB-C2AA009532F9}" name="Column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46015D-9BF0-4E4E-A484-5AE79C0B5156}" name="tbl_mimu_dist" displayName="tbl_mimu_dist" ref="O1:Q83" totalsRowShown="0">
  <autoFilter ref="O1:Q83" xr:uid="{A946015D-9BF0-4E4E-A484-5AE79C0B5156}"/>
  <tableColumns count="3">
    <tableColumn id="1" xr3:uid="{5D2DF72D-4361-46C1-BF62-6D2289F769BF}" name="District_Pcode"/>
    <tableColumn id="2" xr3:uid="{6A2E9427-D7CD-4CC5-9FC3-F128642D41DA}" name="District_Name_Eng"/>
    <tableColumn id="3" xr3:uid="{935227AC-7478-49BB-B344-CB6B3D891110}" name="District_Name_MM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DA85B8-C2AA-48BA-A029-795FD967CDAE}" name="tbl_mimu_tsp" displayName="tbl_mimu_tsp" ref="S1:U359" totalsRowShown="0">
  <autoFilter ref="S1:U359" xr:uid="{54DA85B8-C2AA-48BA-A029-795FD967CDAE}"/>
  <tableColumns count="3">
    <tableColumn id="1" xr3:uid="{10F4B55A-3A37-4779-8058-78B2FB6BEE7A}" name="Tsp_Pcode"/>
    <tableColumn id="2" xr3:uid="{D0653BF9-869A-4929-8E25-D006C58FDA0E}" name="Township_Name_Eng"/>
    <tableColumn id="3" xr3:uid="{75E0A1E7-8851-461B-942C-04C00E261AAE}" name="Township_Name_MMR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AFE5A-5571-445B-8079-7162E7C16252}" name="tbl_data" displayName="tbl_data" ref="A1:Q537" totalsRowShown="0" headerRowDxfId="79">
  <autoFilter ref="A1:Q537" xr:uid="{D9EAFE5A-5571-445B-8079-7162E7C16252}">
    <filterColumn colId="1">
      <filters>
        <filter val="Mandalay"/>
      </filters>
    </filterColumn>
  </autoFilter>
  <tableColumns count="17">
    <tableColumn id="1" xr3:uid="{2A7D3095-E931-4B70-97A7-47AD283FE9B8}" name="Town Code"/>
    <tableColumn id="2" xr3:uid="{5A0BE377-EFC2-4F28-8035-1D78CF6D7C58}" name="State/Region"/>
    <tableColumn id="3" xr3:uid="{9E360174-1E4D-461D-BAAF-3E4C2EA1A5EA}" name="Township"/>
    <tableColumn id="4" xr3:uid="{D69886B8-B610-4F8C-8EC7-8C6744D9BB43}" name="Town (ENG)"/>
    <tableColumn id="5" xr3:uid="{CC2BDC77-C3FA-40B8-92D2-FFDEA28EAA19}" name="Town (MYA)"/>
    <tableColumn id="6" xr3:uid="{213CF211-041D-4BED-A9E6-A3991790B6AF}" name="Severity"/>
    <tableColumn id="7" xr3:uid="{7B3FE00A-3BC4-49AC-813A-0A6276D05A3B}" name="Consequences (Human)"/>
    <tableColumn id="8" xr3:uid="{DB219214-0759-480F-A91C-8BD23F35EEDB}" name="Consequences (Agriculture)"/>
    <tableColumn id="9" xr3:uid="{77E7209E-0695-4451-B676-240239E07FC1}" name="Consequences (Infrastructure)"/>
    <tableColumn id="10" xr3:uid="{49490CC3-FAF8-4BB8-B150-BCF9596E8B7F}" name="Consequences (Financial)"/>
    <tableColumn id="11" xr3:uid="{7A319528-D53D-4903-A890-27ECE7037867}" name="Severity Numeric" dataDxfId="78">
      <calculatedColumnFormula>VLOOKUP(tbl_data[[#This Row],[Severity]],tbl_sev[],2,FALSE)</calculatedColumnFormula>
    </tableColumn>
    <tableColumn id="12" xr3:uid="{6A1B8367-7CA3-4D0F-B106-6936788C4F4C}" name="Consequences Human Numeric" dataDxfId="77">
      <calculatedColumnFormula>VLOOKUP(tbl_data[[#This Row],[Consequences (Human)]],tbl_con[],2,FALSE)</calculatedColumnFormula>
    </tableColumn>
    <tableColumn id="13" xr3:uid="{7EC649A2-7FBA-4761-A3B5-2245DED01D31}" name="Consequences Agriculture Numeric" dataDxfId="76">
      <calculatedColumnFormula>VLOOKUP(tbl_data[[#This Row],[Consequences (Agriculture)]],tbl_con[],2,FALSE)</calculatedColumnFormula>
    </tableColumn>
    <tableColumn id="14" xr3:uid="{2BB6CC23-1D21-4566-8645-B6CB47B6D87D}" name="Consequences Infrastructure Numeric" dataDxfId="75">
      <calculatedColumnFormula>VLOOKUP(tbl_data[[#This Row],[Consequences (Infrastructure)]],tbl_con[],2,FALSE)</calculatedColumnFormula>
    </tableColumn>
    <tableColumn id="15" xr3:uid="{E62973F9-DA49-4ABD-9D1F-FE9E05F2429A}" name="Consequences Financial Numeric" dataDxfId="74">
      <calculatedColumnFormula>VLOOKUP(tbl_data[[#This Row],[Consequences (Financial)]],tbl_con[],2,FALSE)</calculatedColumnFormula>
    </tableColumn>
    <tableColumn id="16" xr3:uid="{B5BD97FB-91E9-435F-93C2-758D1573577F}" name="Consequences Sum Values" dataDxfId="73">
      <calculatedColumnFormula>SUM(tbl_data[[#This Row],[Severity Numeric]:[Consequences Financial Numeric]])</calculatedColumnFormula>
    </tableColumn>
    <tableColumn id="17" xr3:uid="{A78556CD-8400-4BC6-852C-F1D508866702}" name="Warning" dataDxfId="72">
      <calculatedColumnFormula>IF(AND(tbl_data[[#This Row],[Severity Numeric]] = 0, tbl_data[[#This Row],[Consequences Sum Values]] &gt; 0), "Data Entry Wrong, Double Check", "")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48ACE-66E0-40D0-9D71-B3341D579583}" name="Table6" displayName="Table6" ref="A1:Z537" totalsRowShown="0" headerRowDxfId="71">
  <autoFilter ref="A1:Z537" xr:uid="{0C148ACE-66E0-40D0-9D71-B3341D579583}"/>
  <tableColumns count="26">
    <tableColumn id="1" xr3:uid="{8EBDAC00-F07F-4B52-9F6E-4E60A1531A26}" name="Index">
      <calculatedColumnFormula>tbl_data[[#This Row],[Town Code]]</calculatedColumnFormula>
    </tableColumn>
    <tableColumn id="23" xr3:uid="{BECE8FB9-983E-42FC-894E-5280B5791B78}" name="State Region Pcode" dataDxfId="70">
      <calculatedColumnFormula>VLOOKUP(Table6[[#This Row],[Index]],tbl_mimu[],2,FALSE)</calculatedColumnFormula>
    </tableColumn>
    <tableColumn id="29" xr3:uid="{9D680421-ABF1-4A9C-809E-C5A783E298AD}" name="State Region Name ENG" dataDxfId="69">
      <calculatedColumnFormula>VLOOKUP(Table6[[#This Row],[Index]],tbl_mimu[],3,FALSE)</calculatedColumnFormula>
    </tableColumn>
    <tableColumn id="28" xr3:uid="{F3290364-B1C7-4A9F-8464-5B9FE550B299}" name="State Region Name MYA" dataDxfId="68">
      <calculatedColumnFormula>VLOOKUP(Table6[[#This Row],[Index]],tbl_mimu[],4,FALSE)</calculatedColumnFormula>
    </tableColumn>
    <tableColumn id="24" xr3:uid="{B9720D80-715C-4F80-86A5-B6D40D42BD51}" name="District SAZ Pcode" dataDxfId="67">
      <calculatedColumnFormula>VLOOKUP(Table6[[#This Row],[Index]],tbl_mimu[],5,FALSE)</calculatedColumnFormula>
    </tableColumn>
    <tableColumn id="25" xr3:uid="{4DCE2361-1345-4501-A068-4051138A9A54}" name="District SAZ Name ENG" dataDxfId="66">
      <calculatedColumnFormula>VLOOKUP(Table6[[#This Row],[Index]],tbl_mimu[],6,FALSE)</calculatedColumnFormula>
    </tableColumn>
    <tableColumn id="26" xr3:uid="{EF9FCEC9-76C9-4F01-92B1-53F2B5C14364}" name="District SAZ Name MYA" dataDxfId="65">
      <calculatedColumnFormula>VLOOKUP(Table6[[#This Row],[Index]],tbl_mimu[],7,FALSE)</calculatedColumnFormula>
    </tableColumn>
    <tableColumn id="27" xr3:uid="{D310F53A-317A-4C3F-AF7A-306B2241CC95}" name="Township Pcode" dataDxfId="64">
      <calculatedColumnFormula>VLOOKUP(Table6[[#This Row],[Index]],tbl_mimu[],8,FALSE)</calculatedColumnFormula>
    </tableColumn>
    <tableColumn id="18" xr3:uid="{EBD0018D-56CC-4696-9BC9-70B1B39903E8}" name="Township Name ENG" dataDxfId="63">
      <calculatedColumnFormula>VLOOKUP(Table6[[#This Row],[Index]],tbl_mimu[],9,FALSE)</calculatedColumnFormula>
    </tableColumn>
    <tableColumn id="33" xr3:uid="{6445779C-229A-41C9-A26F-652C2FC4CF28}" name="Township Name MYA" dataDxfId="62">
      <calculatedColumnFormula>VLOOKUP(Table6[[#This Row],[Index]],tbl_mimu[],10,FALSE)</calculatedColumnFormula>
    </tableColumn>
    <tableColumn id="34" xr3:uid="{3B2C0BF8-68DE-4D9A-A567-70C4CFCC2FD0}" name="Town Pcode" dataDxfId="61">
      <calculatedColumnFormula>VLOOKUP(Table6[[#This Row],[Index]],tbl_mimu[],11,FALSE)</calculatedColumnFormula>
    </tableColumn>
    <tableColumn id="35" xr3:uid="{07FB5FB1-4CAD-4284-92FA-D48FF75CDE8B}" name="Town Name ENG" dataDxfId="60">
      <calculatedColumnFormula>VLOOKUP(Table6[[#This Row],[Index]],tbl_mimu[],12,FALSE)</calculatedColumnFormula>
    </tableColumn>
    <tableColumn id="30" xr3:uid="{25E409C0-D8EF-45F7-ABC8-C2BDD2C13AD5}" name="Town Name MYA" dataDxfId="59">
      <calculatedColumnFormula>VLOOKUP(Table6[[#This Row],[Index]],tbl_mimu[],13,FALSE)</calculatedColumnFormula>
    </tableColumn>
    <tableColumn id="31" xr3:uid="{79701F4C-9F07-4FA6-A6FC-1A69EBEF4208}" name="Town Longitude" dataDxfId="58">
      <calculatedColumnFormula>VLOOKUP(Table6[[#This Row],[Index]],tbl_mimu[],14,FALSE)</calculatedColumnFormula>
    </tableColumn>
    <tableColumn id="32" xr3:uid="{E0BEEB8A-7F22-4A4C-9A96-7AC8438844D1}" name="Town Latitude" dataDxfId="57">
      <calculatedColumnFormula>VLOOKUP(Table6[[#This Row],[Index]],tbl_mimu[],14,FALSE)</calculatedColumnFormula>
    </tableColumn>
    <tableColumn id="6" xr3:uid="{6A790695-36B9-467D-A890-18A0EFC85E0B}" name="Severity" dataDxfId="56">
      <calculatedColumnFormula>tbl_data[[#This Row],[Severity]]</calculatedColumnFormula>
    </tableColumn>
    <tableColumn id="7" xr3:uid="{D9F6F868-A5E2-4147-A31C-6115F1AA9BA5}" name="Consequences Human" dataDxfId="55">
      <calculatedColumnFormula>tbl_data[[#This Row],[Consequences (Human)]]</calculatedColumnFormula>
    </tableColumn>
    <tableColumn id="8" xr3:uid="{6EABA65A-B9BA-4360-9ED7-D9F40B5A83B9}" name="Consequences Agriculture" dataDxfId="54">
      <calculatedColumnFormula>tbl_data[[#This Row],[Consequences (Agriculture)]]</calculatedColumnFormula>
    </tableColumn>
    <tableColumn id="9" xr3:uid="{744F417F-B081-4C9D-966B-55283009B123}" name="Consequences Infrastructure" dataDxfId="53">
      <calculatedColumnFormula>tbl_data[[#This Row],[Consequences (Infrastructure)]]</calculatedColumnFormula>
    </tableColumn>
    <tableColumn id="10" xr3:uid="{8B994D38-A98B-4E9C-A6CF-1C810EDB6CEA}" name="Consequences Financial" dataDxfId="52">
      <calculatedColumnFormula>tbl_data[[#This Row],[Consequences (Financial)]]</calculatedColumnFormula>
    </tableColumn>
    <tableColumn id="11" xr3:uid="{74FCFA13-06B6-49CE-BA51-83EF4A37C78C}" name="Severity Numeric" dataDxfId="51">
      <calculatedColumnFormula>tbl_data[[#This Row],[Severity Numeric]]</calculatedColumnFormula>
    </tableColumn>
    <tableColumn id="12" xr3:uid="{A644835A-3C34-43A7-B109-C79C8B013330}" name="Consequences Human Numeric" dataDxfId="50">
      <calculatedColumnFormula>tbl_data[[#This Row],[Consequences Human Numeric]]</calculatedColumnFormula>
    </tableColumn>
    <tableColumn id="13" xr3:uid="{D08C0DBA-F7D1-41E7-BF2A-A8A7803E5608}" name="Consequences Agriculture Numeric" dataDxfId="49">
      <calculatedColumnFormula>tbl_data[[#This Row],[Consequences Agriculture Numeric]]</calculatedColumnFormula>
    </tableColumn>
    <tableColumn id="14" xr3:uid="{3E297304-EF71-4204-9A1C-31F8A6CA3B14}" name="Consequences Infrastructure Numeric" dataDxfId="48">
      <calculatedColumnFormula>tbl_data[[#This Row],[Consequences Infrastructure Numeric]]</calculatedColumnFormula>
    </tableColumn>
    <tableColumn id="15" xr3:uid="{5443DA58-643C-47E7-8DAE-FA875171CDF9}" name="Consequences Financial Numeric" dataDxfId="47">
      <calculatedColumnFormula>tbl_data[[#This Row],[Consequences Financial Numeric]]</calculatedColumnFormula>
    </tableColumn>
    <tableColumn id="16" xr3:uid="{765C8E54-1DC1-4965-A69C-C0B21A66794B}" name="Consequences Sum Values" dataDxfId="46">
      <calculatedColumnFormula>tbl_data[[#This Row],[Consequences Sum Values]]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2349-9B50-4AC7-AF11-69651DAD9148}">
  <dimension ref="A1:O537"/>
  <sheetViews>
    <sheetView zoomScale="130" zoomScaleNormal="130" workbookViewId="0">
      <selection activeCell="B1" sqref="B1:O1"/>
    </sheetView>
  </sheetViews>
  <sheetFormatPr defaultRowHeight="15" x14ac:dyDescent="0.25"/>
  <cols>
    <col min="2" max="16" width="10.7109375" customWidth="1"/>
  </cols>
  <sheetData>
    <row r="1" spans="1:15" x14ac:dyDescent="0.25">
      <c r="A1" t="s">
        <v>2445</v>
      </c>
      <c r="B1" t="s">
        <v>0</v>
      </c>
      <c r="C1" t="s">
        <v>1</v>
      </c>
      <c r="D1" t="s">
        <v>2468</v>
      </c>
      <c r="E1" t="s">
        <v>2</v>
      </c>
      <c r="F1" t="s">
        <v>3</v>
      </c>
      <c r="G1" t="s">
        <v>2469</v>
      </c>
      <c r="H1" t="s">
        <v>4</v>
      </c>
      <c r="I1" t="s">
        <v>5</v>
      </c>
      <c r="J1" t="s">
        <v>2444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17</v>
      </c>
      <c r="B2" t="s">
        <v>11</v>
      </c>
      <c r="C2" t="s">
        <v>12</v>
      </c>
      <c r="D2" t="str">
        <f>VLOOKUP(tbl_mimu[[#This Row],[SR_Pcode]],tbl_mimu_st[],3,FALSE)</f>
        <v>ဧရာဝတီတိုင်းဒေသကြီး</v>
      </c>
      <c r="E2" t="s">
        <v>13</v>
      </c>
      <c r="F2" t="s">
        <v>14</v>
      </c>
      <c r="G2" t="str">
        <f>VLOOKUP(tbl_mimu[[#This Row],[District/SAZ_Pcode]],tbl_mimu_dist[],3,FALSE)</f>
        <v>ဖျာပုံခရိုင်</v>
      </c>
      <c r="H2" t="s">
        <v>15</v>
      </c>
      <c r="I2" t="s">
        <v>16</v>
      </c>
      <c r="J2" t="str">
        <f>VLOOKUP(tbl_mimu[[#This Row],[Tsp_Pcode]],tbl_mimu_tsp[],3,FALSE)</f>
        <v>ဘိုကလေး</v>
      </c>
      <c r="K2" t="s">
        <v>17</v>
      </c>
      <c r="L2" t="s">
        <v>18</v>
      </c>
      <c r="M2" t="s">
        <v>19</v>
      </c>
      <c r="N2">
        <v>95.396799999999999</v>
      </c>
      <c r="O2">
        <v>16.295000000000002</v>
      </c>
    </row>
    <row r="3" spans="1:15" x14ac:dyDescent="0.25">
      <c r="A3" t="s">
        <v>24</v>
      </c>
      <c r="B3" t="s">
        <v>11</v>
      </c>
      <c r="C3" t="s">
        <v>12</v>
      </c>
      <c r="D3" t="str">
        <f>VLOOKUP(tbl_mimu[[#This Row],[SR_Pcode]],tbl_mimu_st[],3,FALSE)</f>
        <v>ဧရာဝတီတိုင်းဒေသကြီး</v>
      </c>
      <c r="E3" t="s">
        <v>20</v>
      </c>
      <c r="F3" t="s">
        <v>21</v>
      </c>
      <c r="G3" t="str">
        <f>VLOOKUP(tbl_mimu[[#This Row],[District/SAZ_Pcode]],tbl_mimu_dist[],3,FALSE)</f>
        <v>မအူပင်ခရိုင်</v>
      </c>
      <c r="H3" t="s">
        <v>22</v>
      </c>
      <c r="I3" t="s">
        <v>23</v>
      </c>
      <c r="J3" t="str">
        <f>VLOOKUP(tbl_mimu[[#This Row],[Tsp_Pcode]],tbl_mimu_tsp[],3,FALSE)</f>
        <v>ဓနုဖြူ</v>
      </c>
      <c r="K3" t="s">
        <v>24</v>
      </c>
      <c r="L3" t="s">
        <v>25</v>
      </c>
      <c r="M3" t="s">
        <v>26</v>
      </c>
      <c r="N3">
        <v>95.595830000000007</v>
      </c>
      <c r="O3">
        <v>17.25468</v>
      </c>
    </row>
    <row r="4" spans="1:15" x14ac:dyDescent="0.25">
      <c r="A4" t="s">
        <v>29</v>
      </c>
      <c r="B4" t="s">
        <v>11</v>
      </c>
      <c r="C4" t="s">
        <v>12</v>
      </c>
      <c r="D4" t="str">
        <f>VLOOKUP(tbl_mimu[[#This Row],[SR_Pcode]],tbl_mimu_st[],3,FALSE)</f>
        <v>ဧရာဝတီတိုင်းဒေသကြီး</v>
      </c>
      <c r="E4" t="s">
        <v>13</v>
      </c>
      <c r="F4" t="s">
        <v>14</v>
      </c>
      <c r="G4" t="str">
        <f>VLOOKUP(tbl_mimu[[#This Row],[District/SAZ_Pcode]],tbl_mimu_dist[],3,FALSE)</f>
        <v>ဖျာပုံခရိုင်</v>
      </c>
      <c r="H4" t="s">
        <v>27</v>
      </c>
      <c r="I4" t="s">
        <v>28</v>
      </c>
      <c r="J4" t="str">
        <f>VLOOKUP(tbl_mimu[[#This Row],[Tsp_Pcode]],tbl_mimu_tsp[],3,FALSE)</f>
        <v>ဒေးဒရဲ</v>
      </c>
      <c r="K4" t="s">
        <v>29</v>
      </c>
      <c r="L4" t="s">
        <v>30</v>
      </c>
      <c r="M4" t="s">
        <v>31</v>
      </c>
      <c r="N4">
        <v>95.885120000000001</v>
      </c>
      <c r="O4">
        <v>16.408059999999999</v>
      </c>
    </row>
    <row r="5" spans="1:15" x14ac:dyDescent="0.25">
      <c r="A5" t="s">
        <v>36</v>
      </c>
      <c r="B5" t="s">
        <v>11</v>
      </c>
      <c r="C5" t="s">
        <v>12</v>
      </c>
      <c r="D5" t="str">
        <f>VLOOKUP(tbl_mimu[[#This Row],[SR_Pcode]],tbl_mimu_st[],3,FALSE)</f>
        <v>ဧရာဝတီတိုင်းဒေသကြီး</v>
      </c>
      <c r="E5" t="s">
        <v>32</v>
      </c>
      <c r="F5" t="s">
        <v>33</v>
      </c>
      <c r="G5" t="str">
        <f>VLOOKUP(tbl_mimu[[#This Row],[District/SAZ_Pcode]],tbl_mimu_dist[],3,FALSE)</f>
        <v>မြောင်းမြခရိုင်</v>
      </c>
      <c r="H5" t="s">
        <v>34</v>
      </c>
      <c r="I5" t="s">
        <v>35</v>
      </c>
      <c r="J5" t="str">
        <f>VLOOKUP(tbl_mimu[[#This Row],[Tsp_Pcode]],tbl_mimu_tsp[],3,FALSE)</f>
        <v>အိမ်မဲ</v>
      </c>
      <c r="K5" t="s">
        <v>36</v>
      </c>
      <c r="L5" t="s">
        <v>37</v>
      </c>
      <c r="M5" t="s">
        <v>38</v>
      </c>
      <c r="N5">
        <v>95.180499999999995</v>
      </c>
      <c r="O5">
        <v>16.8962</v>
      </c>
    </row>
    <row r="6" spans="1:15" x14ac:dyDescent="0.25">
      <c r="A6" t="s">
        <v>42</v>
      </c>
      <c r="B6" t="s">
        <v>11</v>
      </c>
      <c r="C6" t="s">
        <v>12</v>
      </c>
      <c r="D6" t="str">
        <f>VLOOKUP(tbl_mimu[[#This Row],[SR_Pcode]],tbl_mimu_st[],3,FALSE)</f>
        <v>ဧရာဝတီတိုင်းဒေသကြီး</v>
      </c>
      <c r="E6" t="s">
        <v>39</v>
      </c>
      <c r="F6" t="s">
        <v>40</v>
      </c>
      <c r="G6" t="str">
        <f>VLOOKUP(tbl_mimu[[#This Row],[District/SAZ_Pcode]],tbl_mimu_dist[],3,FALSE)</f>
        <v>ဟင်္သာတခရိုင်</v>
      </c>
      <c r="H6" t="s">
        <v>41</v>
      </c>
      <c r="I6" t="s">
        <v>40</v>
      </c>
      <c r="J6" t="str">
        <f>VLOOKUP(tbl_mimu[[#This Row],[Tsp_Pcode]],tbl_mimu_tsp[],3,FALSE)</f>
        <v>ဟင်္သာတ</v>
      </c>
      <c r="K6" t="s">
        <v>42</v>
      </c>
      <c r="L6" t="s">
        <v>43</v>
      </c>
      <c r="M6" t="s">
        <v>44</v>
      </c>
      <c r="N6">
        <v>95.480199999999996</v>
      </c>
      <c r="O6">
        <v>17.561599999999999</v>
      </c>
    </row>
    <row r="7" spans="1:15" x14ac:dyDescent="0.25">
      <c r="A7" t="s">
        <v>45</v>
      </c>
      <c r="B7" t="s">
        <v>11</v>
      </c>
      <c r="C7" t="s">
        <v>12</v>
      </c>
      <c r="D7" t="str">
        <f>VLOOKUP(tbl_mimu[[#This Row],[SR_Pcode]],tbl_mimu_st[],3,FALSE)</f>
        <v>ဧရာဝတီတိုင်းဒေသကြီး</v>
      </c>
      <c r="E7" t="s">
        <v>39</v>
      </c>
      <c r="F7" t="s">
        <v>40</v>
      </c>
      <c r="G7" t="str">
        <f>VLOOKUP(tbl_mimu[[#This Row],[District/SAZ_Pcode]],tbl_mimu_dist[],3,FALSE)</f>
        <v>ဟင်္သာတခရိုင်</v>
      </c>
      <c r="H7" t="s">
        <v>41</v>
      </c>
      <c r="I7" t="s">
        <v>40</v>
      </c>
      <c r="J7" t="str">
        <f>VLOOKUP(tbl_mimu[[#This Row],[Tsp_Pcode]],tbl_mimu_tsp[],3,FALSE)</f>
        <v>ဟင်္သာတ</v>
      </c>
      <c r="K7" t="s">
        <v>45</v>
      </c>
      <c r="L7" t="s">
        <v>46</v>
      </c>
      <c r="M7" t="s">
        <v>47</v>
      </c>
      <c r="N7">
        <v>95.458179999999999</v>
      </c>
      <c r="O7">
        <v>17.64958</v>
      </c>
    </row>
    <row r="8" spans="1:15" x14ac:dyDescent="0.25">
      <c r="A8" t="s">
        <v>48</v>
      </c>
      <c r="B8" t="s">
        <v>11</v>
      </c>
      <c r="C8" t="s">
        <v>12</v>
      </c>
      <c r="D8" t="str">
        <f>VLOOKUP(tbl_mimu[[#This Row],[SR_Pcode]],tbl_mimu_st[],3,FALSE)</f>
        <v>ဧရာဝတီတိုင်းဒေသကြီး</v>
      </c>
      <c r="E8" t="s">
        <v>39</v>
      </c>
      <c r="F8" t="s">
        <v>40</v>
      </c>
      <c r="G8" t="str">
        <f>VLOOKUP(tbl_mimu[[#This Row],[District/SAZ_Pcode]],tbl_mimu_dist[],3,FALSE)</f>
        <v>ဟင်္သာတခရိုင်</v>
      </c>
      <c r="H8" t="s">
        <v>41</v>
      </c>
      <c r="I8" t="s">
        <v>40</v>
      </c>
      <c r="J8" t="str">
        <f>VLOOKUP(tbl_mimu[[#This Row],[Tsp_Pcode]],tbl_mimu_tsp[],3,FALSE)</f>
        <v>ဟင်္သာတ</v>
      </c>
      <c r="K8" t="s">
        <v>48</v>
      </c>
      <c r="L8" t="s">
        <v>49</v>
      </c>
      <c r="M8" t="s">
        <v>50</v>
      </c>
      <c r="N8">
        <v>95.304599999999994</v>
      </c>
      <c r="O8">
        <v>17.6419</v>
      </c>
    </row>
    <row r="9" spans="1:15" x14ac:dyDescent="0.25">
      <c r="A9" t="s">
        <v>53</v>
      </c>
      <c r="B9" t="s">
        <v>11</v>
      </c>
      <c r="C9" t="s">
        <v>12</v>
      </c>
      <c r="D9" t="str">
        <f>VLOOKUP(tbl_mimu[[#This Row],[SR_Pcode]],tbl_mimu_st[],3,FALSE)</f>
        <v>ဧရာဝတီတိုင်းဒေသကြီး</v>
      </c>
      <c r="E9" t="s">
        <v>39</v>
      </c>
      <c r="F9" t="s">
        <v>40</v>
      </c>
      <c r="G9" t="str">
        <f>VLOOKUP(tbl_mimu[[#This Row],[District/SAZ_Pcode]],tbl_mimu_dist[],3,FALSE)</f>
        <v>ဟင်္သာတခရိုင်</v>
      </c>
      <c r="H9" t="s">
        <v>51</v>
      </c>
      <c r="I9" t="s">
        <v>52</v>
      </c>
      <c r="J9" t="str">
        <f>VLOOKUP(tbl_mimu[[#This Row],[Tsp_Pcode]],tbl_mimu_tsp[],3,FALSE)</f>
        <v>အင်္ဂပူ</v>
      </c>
      <c r="K9" t="s">
        <v>53</v>
      </c>
      <c r="L9" t="s">
        <v>54</v>
      </c>
      <c r="M9" t="s">
        <v>55</v>
      </c>
      <c r="N9">
        <v>95.260729999999995</v>
      </c>
      <c r="O9">
        <v>17.971319999999999</v>
      </c>
    </row>
    <row r="10" spans="1:15" x14ac:dyDescent="0.25">
      <c r="A10" t="s">
        <v>56</v>
      </c>
      <c r="B10" t="s">
        <v>11</v>
      </c>
      <c r="C10" t="s">
        <v>12</v>
      </c>
      <c r="D10" t="str">
        <f>VLOOKUP(tbl_mimu[[#This Row],[SR_Pcode]],tbl_mimu_st[],3,FALSE)</f>
        <v>ဧရာဝတီတိုင်းဒေသကြီး</v>
      </c>
      <c r="E10" t="s">
        <v>39</v>
      </c>
      <c r="F10" t="s">
        <v>40</v>
      </c>
      <c r="G10" t="str">
        <f>VLOOKUP(tbl_mimu[[#This Row],[District/SAZ_Pcode]],tbl_mimu_dist[],3,FALSE)</f>
        <v>ဟင်္သာတခရိုင်</v>
      </c>
      <c r="H10" t="s">
        <v>51</v>
      </c>
      <c r="I10" t="s">
        <v>52</v>
      </c>
      <c r="J10" t="str">
        <f>VLOOKUP(tbl_mimu[[#This Row],[Tsp_Pcode]],tbl_mimu_tsp[],3,FALSE)</f>
        <v>အင်္ဂပူ</v>
      </c>
      <c r="K10" t="s">
        <v>56</v>
      </c>
      <c r="L10" t="s">
        <v>57</v>
      </c>
      <c r="M10" t="s">
        <v>58</v>
      </c>
      <c r="N10">
        <v>95.269260000000003</v>
      </c>
      <c r="O10">
        <v>17.809809999999999</v>
      </c>
    </row>
    <row r="11" spans="1:15" x14ac:dyDescent="0.25">
      <c r="A11" t="s">
        <v>59</v>
      </c>
      <c r="B11" t="s">
        <v>11</v>
      </c>
      <c r="C11" t="s">
        <v>12</v>
      </c>
      <c r="D11" t="str">
        <f>VLOOKUP(tbl_mimu[[#This Row],[SR_Pcode]],tbl_mimu_st[],3,FALSE)</f>
        <v>ဧရာဝတီတိုင်းဒေသကြီး</v>
      </c>
      <c r="E11" t="s">
        <v>39</v>
      </c>
      <c r="F11" t="s">
        <v>40</v>
      </c>
      <c r="G11" t="str">
        <f>VLOOKUP(tbl_mimu[[#This Row],[District/SAZ_Pcode]],tbl_mimu_dist[],3,FALSE)</f>
        <v>ဟင်္သာတခရိုင်</v>
      </c>
      <c r="H11" t="s">
        <v>51</v>
      </c>
      <c r="I11" t="s">
        <v>52</v>
      </c>
      <c r="J11" t="str">
        <f>VLOOKUP(tbl_mimu[[#This Row],[Tsp_Pcode]],tbl_mimu_tsp[],3,FALSE)</f>
        <v>အင်္ဂပူ</v>
      </c>
      <c r="K11" t="s">
        <v>59</v>
      </c>
      <c r="L11" t="s">
        <v>60</v>
      </c>
      <c r="M11" t="s">
        <v>61</v>
      </c>
      <c r="N11">
        <v>95.228800000000007</v>
      </c>
      <c r="O11">
        <v>17.9009</v>
      </c>
    </row>
    <row r="12" spans="1:15" x14ac:dyDescent="0.25">
      <c r="A12" t="s">
        <v>66</v>
      </c>
      <c r="B12" t="s">
        <v>11</v>
      </c>
      <c r="C12" t="s">
        <v>12</v>
      </c>
      <c r="D12" t="str">
        <f>VLOOKUP(tbl_mimu[[#This Row],[SR_Pcode]],tbl_mimu_st[],3,FALSE)</f>
        <v>ဧရာဝတီတိုင်းဒေသကြီး</v>
      </c>
      <c r="E12" t="s">
        <v>62</v>
      </c>
      <c r="F12" t="s">
        <v>63</v>
      </c>
      <c r="G12" t="str">
        <f>VLOOKUP(tbl_mimu[[#This Row],[District/SAZ_Pcode]],tbl_mimu_dist[],3,FALSE)</f>
        <v>ပုသိမ်ခရိုင်</v>
      </c>
      <c r="H12" t="s">
        <v>64</v>
      </c>
      <c r="I12" t="s">
        <v>65</v>
      </c>
      <c r="J12" t="str">
        <f>VLOOKUP(tbl_mimu[[#This Row],[Tsp_Pcode]],tbl_mimu_tsp[],3,FALSE)</f>
        <v>ကန်ကြီးထောင့်</v>
      </c>
      <c r="K12" t="s">
        <v>66</v>
      </c>
      <c r="L12" t="s">
        <v>67</v>
      </c>
      <c r="M12" t="s">
        <v>68</v>
      </c>
      <c r="N12">
        <v>94.894760000000005</v>
      </c>
      <c r="O12">
        <v>16.9329</v>
      </c>
    </row>
    <row r="13" spans="1:15" x14ac:dyDescent="0.25">
      <c r="A13" t="s">
        <v>71</v>
      </c>
      <c r="B13" t="s">
        <v>11</v>
      </c>
      <c r="C13" t="s">
        <v>12</v>
      </c>
      <c r="D13" t="str">
        <f>VLOOKUP(tbl_mimu[[#This Row],[SR_Pcode]],tbl_mimu_st[],3,FALSE)</f>
        <v>ဧရာဝတီတိုင်းဒေသကြီး</v>
      </c>
      <c r="E13" t="s">
        <v>13</v>
      </c>
      <c r="F13" t="s">
        <v>14</v>
      </c>
      <c r="G13" t="str">
        <f>VLOOKUP(tbl_mimu[[#This Row],[District/SAZ_Pcode]],tbl_mimu_dist[],3,FALSE)</f>
        <v>ဖျာပုံခရိုင်</v>
      </c>
      <c r="H13" t="s">
        <v>69</v>
      </c>
      <c r="I13" t="s">
        <v>70</v>
      </c>
      <c r="J13" t="str">
        <f>VLOOKUP(tbl_mimu[[#This Row],[Tsp_Pcode]],tbl_mimu_tsp[],3,FALSE)</f>
        <v>ကျိုက်လတ်</v>
      </c>
      <c r="K13" t="s">
        <v>71</v>
      </c>
      <c r="L13" t="s">
        <v>72</v>
      </c>
      <c r="M13" t="s">
        <v>73</v>
      </c>
      <c r="N13">
        <v>95.726140000000001</v>
      </c>
      <c r="O13">
        <v>16.444310000000002</v>
      </c>
    </row>
    <row r="14" spans="1:15" x14ac:dyDescent="0.25">
      <c r="A14" t="s">
        <v>76</v>
      </c>
      <c r="B14" t="s">
        <v>11</v>
      </c>
      <c r="C14" t="s">
        <v>12</v>
      </c>
      <c r="D14" t="str">
        <f>VLOOKUP(tbl_mimu[[#This Row],[SR_Pcode]],tbl_mimu_st[],3,FALSE)</f>
        <v>ဧရာဝတီတိုင်းဒေသကြီး</v>
      </c>
      <c r="E14" t="s">
        <v>39</v>
      </c>
      <c r="F14" t="s">
        <v>40</v>
      </c>
      <c r="G14" t="str">
        <f>VLOOKUP(tbl_mimu[[#This Row],[District/SAZ_Pcode]],tbl_mimu_dist[],3,FALSE)</f>
        <v>ဟင်္သာတခရိုင်</v>
      </c>
      <c r="H14" t="s">
        <v>74</v>
      </c>
      <c r="I14" t="s">
        <v>75</v>
      </c>
      <c r="J14" t="str">
        <f>VLOOKUP(tbl_mimu[[#This Row],[Tsp_Pcode]],tbl_mimu_tsp[],3,FALSE)</f>
        <v>ကြံခင်း</v>
      </c>
      <c r="K14" t="s">
        <v>76</v>
      </c>
      <c r="L14" t="s">
        <v>77</v>
      </c>
      <c r="M14" t="s">
        <v>78</v>
      </c>
      <c r="N14">
        <v>95.147030000000001</v>
      </c>
      <c r="O14">
        <v>18.300439999999998</v>
      </c>
    </row>
    <row r="15" spans="1:15" x14ac:dyDescent="0.25">
      <c r="A15" t="s">
        <v>79</v>
      </c>
      <c r="B15" t="s">
        <v>11</v>
      </c>
      <c r="C15" t="s">
        <v>12</v>
      </c>
      <c r="D15" t="str">
        <f>VLOOKUP(tbl_mimu[[#This Row],[SR_Pcode]],tbl_mimu_st[],3,FALSE)</f>
        <v>ဧရာဝတီတိုင်းဒေသကြီး</v>
      </c>
      <c r="E15" t="s">
        <v>39</v>
      </c>
      <c r="F15" t="s">
        <v>40</v>
      </c>
      <c r="G15" t="str">
        <f>VLOOKUP(tbl_mimu[[#This Row],[District/SAZ_Pcode]],tbl_mimu_dist[],3,FALSE)</f>
        <v>ဟင်္သာတခရိုင်</v>
      </c>
      <c r="H15" t="s">
        <v>74</v>
      </c>
      <c r="I15" t="s">
        <v>75</v>
      </c>
      <c r="J15" t="str">
        <f>VLOOKUP(tbl_mimu[[#This Row],[Tsp_Pcode]],tbl_mimu_tsp[],3,FALSE)</f>
        <v>ကြံခင်း</v>
      </c>
      <c r="K15" t="s">
        <v>79</v>
      </c>
      <c r="L15" t="s">
        <v>80</v>
      </c>
      <c r="M15" t="s">
        <v>81</v>
      </c>
      <c r="N15">
        <v>95.239140000000006</v>
      </c>
      <c r="O15">
        <v>18.340350000000001</v>
      </c>
    </row>
    <row r="16" spans="1:15" x14ac:dyDescent="0.25">
      <c r="A16" t="s">
        <v>84</v>
      </c>
      <c r="B16" t="s">
        <v>11</v>
      </c>
      <c r="C16" t="s">
        <v>12</v>
      </c>
      <c r="D16" t="str">
        <f>VLOOKUP(tbl_mimu[[#This Row],[SR_Pcode]],tbl_mimu_st[],3,FALSE)</f>
        <v>ဧရာဝတီတိုင်းဒေသကြီး</v>
      </c>
      <c r="E16" t="s">
        <v>62</v>
      </c>
      <c r="F16" t="s">
        <v>63</v>
      </c>
      <c r="G16" t="str">
        <f>VLOOKUP(tbl_mimu[[#This Row],[District/SAZ_Pcode]],tbl_mimu_dist[],3,FALSE)</f>
        <v>ပုသိမ်ခရိုင်</v>
      </c>
      <c r="H16" t="s">
        <v>82</v>
      </c>
      <c r="I16" t="s">
        <v>83</v>
      </c>
      <c r="J16" t="str">
        <f>VLOOKUP(tbl_mimu[[#This Row],[Tsp_Pcode]],tbl_mimu_tsp[],3,FALSE)</f>
        <v>ကျောင်းကုန်း</v>
      </c>
      <c r="K16" t="s">
        <v>84</v>
      </c>
      <c r="L16" t="s">
        <v>85</v>
      </c>
      <c r="M16" t="s">
        <v>86</v>
      </c>
      <c r="N16">
        <v>95.190399999999997</v>
      </c>
      <c r="O16">
        <v>17.107679999999998</v>
      </c>
    </row>
    <row r="17" spans="1:15" x14ac:dyDescent="0.25">
      <c r="A17" t="s">
        <v>89</v>
      </c>
      <c r="B17" t="s">
        <v>11</v>
      </c>
      <c r="C17" t="s">
        <v>12</v>
      </c>
      <c r="D17" t="str">
        <f>VLOOKUP(tbl_mimu[[#This Row],[SR_Pcode]],tbl_mimu_st[],3,FALSE)</f>
        <v>ဧရာဝတီတိုင်းဒေသကြီး</v>
      </c>
      <c r="E17" t="s">
        <v>62</v>
      </c>
      <c r="F17" t="s">
        <v>63</v>
      </c>
      <c r="G17" t="str">
        <f>VLOOKUP(tbl_mimu[[#This Row],[District/SAZ_Pcode]],tbl_mimu_dist[],3,FALSE)</f>
        <v>ပုသိမ်ခရိုင်</v>
      </c>
      <c r="H17" t="s">
        <v>87</v>
      </c>
      <c r="I17" t="s">
        <v>88</v>
      </c>
      <c r="J17" t="str">
        <f>VLOOKUP(tbl_mimu[[#This Row],[Tsp_Pcode]],tbl_mimu_tsp[],3,FALSE)</f>
        <v>ကျုံပျော်</v>
      </c>
      <c r="K17" t="s">
        <v>89</v>
      </c>
      <c r="L17" t="s">
        <v>90</v>
      </c>
      <c r="M17" t="s">
        <v>91</v>
      </c>
      <c r="N17">
        <v>95.333650000000006</v>
      </c>
      <c r="O17">
        <v>17.348549999999999</v>
      </c>
    </row>
    <row r="18" spans="1:15" x14ac:dyDescent="0.25">
      <c r="A18" t="s">
        <v>92</v>
      </c>
      <c r="B18" t="s">
        <v>11</v>
      </c>
      <c r="C18" t="s">
        <v>12</v>
      </c>
      <c r="D18" t="str">
        <f>VLOOKUP(tbl_mimu[[#This Row],[SR_Pcode]],tbl_mimu_st[],3,FALSE)</f>
        <v>ဧရာဝတီတိုင်းဒေသကြီး</v>
      </c>
      <c r="E18" t="s">
        <v>62</v>
      </c>
      <c r="F18" t="s">
        <v>63</v>
      </c>
      <c r="G18" t="str">
        <f>VLOOKUP(tbl_mimu[[#This Row],[District/SAZ_Pcode]],tbl_mimu_dist[],3,FALSE)</f>
        <v>ပုသိမ်ခရိုင်</v>
      </c>
      <c r="H18" t="s">
        <v>87</v>
      </c>
      <c r="I18" t="s">
        <v>88</v>
      </c>
      <c r="J18" t="str">
        <f>VLOOKUP(tbl_mimu[[#This Row],[Tsp_Pcode]],tbl_mimu_tsp[],3,FALSE)</f>
        <v>ကျုံပျော်</v>
      </c>
      <c r="K18" t="s">
        <v>92</v>
      </c>
      <c r="L18" t="s">
        <v>93</v>
      </c>
      <c r="M18" t="s">
        <v>94</v>
      </c>
      <c r="N18">
        <v>95.2</v>
      </c>
      <c r="O18">
        <v>17.3</v>
      </c>
    </row>
    <row r="19" spans="1:15" x14ac:dyDescent="0.25">
      <c r="A19" t="s">
        <v>98</v>
      </c>
      <c r="B19" t="s">
        <v>11</v>
      </c>
      <c r="C19" t="s">
        <v>12</v>
      </c>
      <c r="D19" t="str">
        <f>VLOOKUP(tbl_mimu[[#This Row],[SR_Pcode]],tbl_mimu_st[],3,FALSE)</f>
        <v>ဧရာဝတီတိုင်းဒေသကြီး</v>
      </c>
      <c r="E19" t="s">
        <v>95</v>
      </c>
      <c r="F19" t="s">
        <v>96</v>
      </c>
      <c r="G19" t="str">
        <f>VLOOKUP(tbl_mimu[[#This Row],[District/SAZ_Pcode]],tbl_mimu_dist[],3,FALSE)</f>
        <v>လပွတ္တာခရိုင်</v>
      </c>
      <c r="H19" t="s">
        <v>97</v>
      </c>
      <c r="I19" t="s">
        <v>96</v>
      </c>
      <c r="J19" t="str">
        <f>VLOOKUP(tbl_mimu[[#This Row],[Tsp_Pcode]],tbl_mimu_tsp[],3,FALSE)</f>
        <v>လပွတ္တာ</v>
      </c>
      <c r="K19" t="s">
        <v>98</v>
      </c>
      <c r="L19" t="s">
        <v>99</v>
      </c>
      <c r="M19" t="s">
        <v>100</v>
      </c>
      <c r="N19">
        <v>94.809433332200001</v>
      </c>
      <c r="O19">
        <v>15.8267697684</v>
      </c>
    </row>
    <row r="20" spans="1:15" x14ac:dyDescent="0.25">
      <c r="A20" t="s">
        <v>101</v>
      </c>
      <c r="B20" t="s">
        <v>11</v>
      </c>
      <c r="C20" t="s">
        <v>12</v>
      </c>
      <c r="D20" t="str">
        <f>VLOOKUP(tbl_mimu[[#This Row],[SR_Pcode]],tbl_mimu_st[],3,FALSE)</f>
        <v>ဧရာဝတီတိုင်းဒေသကြီး</v>
      </c>
      <c r="E20" t="s">
        <v>95</v>
      </c>
      <c r="F20" t="s">
        <v>96</v>
      </c>
      <c r="G20" t="str">
        <f>VLOOKUP(tbl_mimu[[#This Row],[District/SAZ_Pcode]],tbl_mimu_dist[],3,FALSE)</f>
        <v>လပွတ္တာခရိုင်</v>
      </c>
      <c r="H20" t="s">
        <v>97</v>
      </c>
      <c r="I20" t="s">
        <v>96</v>
      </c>
      <c r="J20" t="str">
        <f>VLOOKUP(tbl_mimu[[#This Row],[Tsp_Pcode]],tbl_mimu_tsp[],3,FALSE)</f>
        <v>လပွတ္တာ</v>
      </c>
      <c r="K20" t="s">
        <v>101</v>
      </c>
      <c r="L20" t="s">
        <v>102</v>
      </c>
      <c r="M20" t="s">
        <v>103</v>
      </c>
      <c r="N20">
        <v>94.781239999999997</v>
      </c>
      <c r="O20">
        <v>16.199829999999999</v>
      </c>
    </row>
    <row r="21" spans="1:15" x14ac:dyDescent="0.25">
      <c r="A21" t="s">
        <v>104</v>
      </c>
      <c r="B21" t="s">
        <v>11</v>
      </c>
      <c r="C21" t="s">
        <v>12</v>
      </c>
      <c r="D21" t="str">
        <f>VLOOKUP(tbl_mimu[[#This Row],[SR_Pcode]],tbl_mimu_st[],3,FALSE)</f>
        <v>ဧရာဝတီတိုင်းဒေသကြီး</v>
      </c>
      <c r="E21" t="s">
        <v>95</v>
      </c>
      <c r="F21" t="s">
        <v>96</v>
      </c>
      <c r="G21" t="str">
        <f>VLOOKUP(tbl_mimu[[#This Row],[District/SAZ_Pcode]],tbl_mimu_dist[],3,FALSE)</f>
        <v>လပွတ္တာခရိုင်</v>
      </c>
      <c r="H21" t="s">
        <v>97</v>
      </c>
      <c r="I21" t="s">
        <v>96</v>
      </c>
      <c r="J21" t="str">
        <f>VLOOKUP(tbl_mimu[[#This Row],[Tsp_Pcode]],tbl_mimu_tsp[],3,FALSE)</f>
        <v>လပွတ္တာ</v>
      </c>
      <c r="K21" t="s">
        <v>104</v>
      </c>
      <c r="L21" t="s">
        <v>105</v>
      </c>
      <c r="M21" t="s">
        <v>106</v>
      </c>
      <c r="N21">
        <v>94.758889999999994</v>
      </c>
      <c r="O21">
        <v>16.145569999999999</v>
      </c>
    </row>
    <row r="22" spans="1:15" x14ac:dyDescent="0.25">
      <c r="A22" t="s">
        <v>107</v>
      </c>
      <c r="B22" t="s">
        <v>11</v>
      </c>
      <c r="C22" t="s">
        <v>12</v>
      </c>
      <c r="D22" t="str">
        <f>VLOOKUP(tbl_mimu[[#This Row],[SR_Pcode]],tbl_mimu_st[],3,FALSE)</f>
        <v>ဧရာဝတီတိုင်းဒေသကြီး</v>
      </c>
      <c r="E22" t="s">
        <v>95</v>
      </c>
      <c r="F22" t="s">
        <v>96</v>
      </c>
      <c r="G22" t="str">
        <f>VLOOKUP(tbl_mimu[[#This Row],[District/SAZ_Pcode]],tbl_mimu_dist[],3,FALSE)</f>
        <v>လပွတ္တာခရိုင်</v>
      </c>
      <c r="H22" t="s">
        <v>97</v>
      </c>
      <c r="I22" t="s">
        <v>96</v>
      </c>
      <c r="J22" t="str">
        <f>VLOOKUP(tbl_mimu[[#This Row],[Tsp_Pcode]],tbl_mimu_tsp[],3,FALSE)</f>
        <v>လပွတ္တာ</v>
      </c>
      <c r="K22" t="s">
        <v>107</v>
      </c>
      <c r="L22" t="s">
        <v>108</v>
      </c>
      <c r="M22" t="s">
        <v>109</v>
      </c>
      <c r="N22">
        <v>94.809433332200001</v>
      </c>
      <c r="O22">
        <v>15.8267697684</v>
      </c>
    </row>
    <row r="23" spans="1:15" x14ac:dyDescent="0.25">
      <c r="A23" t="s">
        <v>112</v>
      </c>
      <c r="B23" t="s">
        <v>11</v>
      </c>
      <c r="C23" t="s">
        <v>12</v>
      </c>
      <c r="D23" t="str">
        <f>VLOOKUP(tbl_mimu[[#This Row],[SR_Pcode]],tbl_mimu_st[],3,FALSE)</f>
        <v>ဧရာဝတီတိုင်းဒေသကြီး</v>
      </c>
      <c r="E23" t="s">
        <v>39</v>
      </c>
      <c r="F23" t="s">
        <v>40</v>
      </c>
      <c r="G23" t="str">
        <f>VLOOKUP(tbl_mimu[[#This Row],[District/SAZ_Pcode]],tbl_mimu_dist[],3,FALSE)</f>
        <v>ဟင်္သာတခရိုင်</v>
      </c>
      <c r="H23" t="s">
        <v>110</v>
      </c>
      <c r="I23" t="s">
        <v>111</v>
      </c>
      <c r="J23" t="str">
        <f>VLOOKUP(tbl_mimu[[#This Row],[Tsp_Pcode]],tbl_mimu_tsp[],3,FALSE)</f>
        <v>လေးမျက်နှာ</v>
      </c>
      <c r="K23" t="s">
        <v>112</v>
      </c>
      <c r="L23" t="s">
        <v>113</v>
      </c>
      <c r="M23" t="s">
        <v>114</v>
      </c>
      <c r="N23">
        <v>95.174539999999993</v>
      </c>
      <c r="O23">
        <v>17.600380000000001</v>
      </c>
    </row>
    <row r="24" spans="1:15" x14ac:dyDescent="0.25">
      <c r="A24" t="s">
        <v>116</v>
      </c>
      <c r="B24" t="s">
        <v>11</v>
      </c>
      <c r="C24" t="s">
        <v>12</v>
      </c>
      <c r="D24" t="str">
        <f>VLOOKUP(tbl_mimu[[#This Row],[SR_Pcode]],tbl_mimu_st[],3,FALSE)</f>
        <v>ဧရာဝတီတိုင်းဒေသကြီး</v>
      </c>
      <c r="E24" t="s">
        <v>20</v>
      </c>
      <c r="F24" t="s">
        <v>21</v>
      </c>
      <c r="G24" t="str">
        <f>VLOOKUP(tbl_mimu[[#This Row],[District/SAZ_Pcode]],tbl_mimu_dist[],3,FALSE)</f>
        <v>မအူပင်ခရိုင်</v>
      </c>
      <c r="H24" t="s">
        <v>115</v>
      </c>
      <c r="I24" t="s">
        <v>21</v>
      </c>
      <c r="J24" t="str">
        <f>VLOOKUP(tbl_mimu[[#This Row],[Tsp_Pcode]],tbl_mimu_tsp[],3,FALSE)</f>
        <v>မအူပင်</v>
      </c>
      <c r="K24" t="s">
        <v>116</v>
      </c>
      <c r="L24" t="s">
        <v>117</v>
      </c>
      <c r="M24" t="s">
        <v>118</v>
      </c>
      <c r="N24">
        <v>95.6494</v>
      </c>
      <c r="O24">
        <v>16.730229999999999</v>
      </c>
    </row>
    <row r="25" spans="1:15" x14ac:dyDescent="0.25">
      <c r="A25" t="s">
        <v>121</v>
      </c>
      <c r="B25" t="s">
        <v>11</v>
      </c>
      <c r="C25" t="s">
        <v>12</v>
      </c>
      <c r="D25" t="str">
        <f>VLOOKUP(tbl_mimu[[#This Row],[SR_Pcode]],tbl_mimu_st[],3,FALSE)</f>
        <v>ဧရာဝတီတိုင်းဒေသကြီး</v>
      </c>
      <c r="E25" t="s">
        <v>95</v>
      </c>
      <c r="F25" t="s">
        <v>96</v>
      </c>
      <c r="G25" t="str">
        <f>VLOOKUP(tbl_mimu[[#This Row],[District/SAZ_Pcode]],tbl_mimu_dist[],3,FALSE)</f>
        <v>လပွတ္တာခရိုင်</v>
      </c>
      <c r="H25" t="s">
        <v>119</v>
      </c>
      <c r="I25" t="s">
        <v>120</v>
      </c>
      <c r="J25" t="str">
        <f>VLOOKUP(tbl_mimu[[#This Row],[Tsp_Pcode]],tbl_mimu_tsp[],3,FALSE)</f>
        <v>မော်လမြိုင်ကျွန်း</v>
      </c>
      <c r="K25" t="s">
        <v>121</v>
      </c>
      <c r="L25" t="s">
        <v>122</v>
      </c>
      <c r="M25" t="s">
        <v>123</v>
      </c>
      <c r="N25">
        <v>95.262979999999999</v>
      </c>
      <c r="O25">
        <v>16.37894</v>
      </c>
    </row>
    <row r="26" spans="1:15" x14ac:dyDescent="0.25">
      <c r="A26" t="s">
        <v>126</v>
      </c>
      <c r="B26" t="s">
        <v>11</v>
      </c>
      <c r="C26" t="s">
        <v>12</v>
      </c>
      <c r="D26" t="str">
        <f>VLOOKUP(tbl_mimu[[#This Row],[SR_Pcode]],tbl_mimu_st[],3,FALSE)</f>
        <v>ဧရာဝတီတိုင်းဒေသကြီး</v>
      </c>
      <c r="E26" t="s">
        <v>39</v>
      </c>
      <c r="F26" t="s">
        <v>40</v>
      </c>
      <c r="G26" t="str">
        <f>VLOOKUP(tbl_mimu[[#This Row],[District/SAZ_Pcode]],tbl_mimu_dist[],3,FALSE)</f>
        <v>ဟင်္သာတခရိုင်</v>
      </c>
      <c r="H26" t="s">
        <v>124</v>
      </c>
      <c r="I26" t="s">
        <v>125</v>
      </c>
      <c r="J26" t="str">
        <f>VLOOKUP(tbl_mimu[[#This Row],[Tsp_Pcode]],tbl_mimu_tsp[],3,FALSE)</f>
        <v>မြန်အောင်</v>
      </c>
      <c r="K26" t="s">
        <v>126</v>
      </c>
      <c r="L26" t="s">
        <v>127</v>
      </c>
      <c r="M26" t="s">
        <v>128</v>
      </c>
      <c r="N26">
        <v>95.269000000000005</v>
      </c>
      <c r="O26">
        <v>18.093499999999999</v>
      </c>
    </row>
    <row r="27" spans="1:15" x14ac:dyDescent="0.25">
      <c r="A27" t="s">
        <v>129</v>
      </c>
      <c r="B27" t="s">
        <v>11</v>
      </c>
      <c r="C27" t="s">
        <v>12</v>
      </c>
      <c r="D27" t="str">
        <f>VLOOKUP(tbl_mimu[[#This Row],[SR_Pcode]],tbl_mimu_st[],3,FALSE)</f>
        <v>ဧရာဝတီတိုင်းဒေသကြီး</v>
      </c>
      <c r="E27" t="s">
        <v>39</v>
      </c>
      <c r="F27" t="s">
        <v>40</v>
      </c>
      <c r="G27" t="str">
        <f>VLOOKUP(tbl_mimu[[#This Row],[District/SAZ_Pcode]],tbl_mimu_dist[],3,FALSE)</f>
        <v>ဟင်္သာတခရိုင်</v>
      </c>
      <c r="H27" t="s">
        <v>124</v>
      </c>
      <c r="I27" t="s">
        <v>125</v>
      </c>
      <c r="J27" t="str">
        <f>VLOOKUP(tbl_mimu[[#This Row],[Tsp_Pcode]],tbl_mimu_tsp[],3,FALSE)</f>
        <v>မြန်အောင်</v>
      </c>
      <c r="K27" t="s">
        <v>129</v>
      </c>
      <c r="L27" t="s">
        <v>130</v>
      </c>
      <c r="M27" t="s">
        <v>131</v>
      </c>
      <c r="N27">
        <v>95.381365109200004</v>
      </c>
      <c r="O27">
        <v>18.2156600255</v>
      </c>
    </row>
    <row r="28" spans="1:15" x14ac:dyDescent="0.25">
      <c r="A28" t="s">
        <v>132</v>
      </c>
      <c r="B28" t="s">
        <v>11</v>
      </c>
      <c r="C28" t="s">
        <v>12</v>
      </c>
      <c r="D28" t="str">
        <f>VLOOKUP(tbl_mimu[[#This Row],[SR_Pcode]],tbl_mimu_st[],3,FALSE)</f>
        <v>ဧရာဝတီတိုင်းဒေသကြီး</v>
      </c>
      <c r="E28" t="s">
        <v>39</v>
      </c>
      <c r="F28" t="s">
        <v>40</v>
      </c>
      <c r="G28" t="str">
        <f>VLOOKUP(tbl_mimu[[#This Row],[District/SAZ_Pcode]],tbl_mimu_dist[],3,FALSE)</f>
        <v>ဟင်္သာတခရိုင်</v>
      </c>
      <c r="H28" t="s">
        <v>124</v>
      </c>
      <c r="I28" t="s">
        <v>125</v>
      </c>
      <c r="J28" t="str">
        <f>VLOOKUP(tbl_mimu[[#This Row],[Tsp_Pcode]],tbl_mimu_tsp[],3,FALSE)</f>
        <v>မြန်အောင်</v>
      </c>
      <c r="K28" t="s">
        <v>132</v>
      </c>
      <c r="L28" t="s">
        <v>133</v>
      </c>
      <c r="M28" t="s">
        <v>134</v>
      </c>
      <c r="N28">
        <v>95.317790000000002</v>
      </c>
      <c r="O28">
        <v>18.286960000000001</v>
      </c>
    </row>
    <row r="29" spans="1:15" x14ac:dyDescent="0.25">
      <c r="A29" t="s">
        <v>136</v>
      </c>
      <c r="B29" t="s">
        <v>11</v>
      </c>
      <c r="C29" t="s">
        <v>12</v>
      </c>
      <c r="D29" t="str">
        <f>VLOOKUP(tbl_mimu[[#This Row],[SR_Pcode]],tbl_mimu_st[],3,FALSE)</f>
        <v>ဧရာဝတီတိုင်းဒေသကြီး</v>
      </c>
      <c r="E29" t="s">
        <v>32</v>
      </c>
      <c r="F29" t="s">
        <v>33</v>
      </c>
      <c r="G29" t="str">
        <f>VLOOKUP(tbl_mimu[[#This Row],[District/SAZ_Pcode]],tbl_mimu_dist[],3,FALSE)</f>
        <v>မြောင်းမြခရိုင်</v>
      </c>
      <c r="H29" t="s">
        <v>135</v>
      </c>
      <c r="I29" t="s">
        <v>33</v>
      </c>
      <c r="J29" t="str">
        <f>VLOOKUP(tbl_mimu[[#This Row],[Tsp_Pcode]],tbl_mimu_tsp[],3,FALSE)</f>
        <v>မြောင်းမြ</v>
      </c>
      <c r="K29" t="s">
        <v>136</v>
      </c>
      <c r="L29" t="s">
        <v>137</v>
      </c>
      <c r="M29" t="s">
        <v>138</v>
      </c>
      <c r="N29">
        <v>94.929770000000005</v>
      </c>
      <c r="O29">
        <v>16.599260000000001</v>
      </c>
    </row>
    <row r="30" spans="1:15" x14ac:dyDescent="0.25">
      <c r="A30" t="s">
        <v>141</v>
      </c>
      <c r="B30" t="s">
        <v>11</v>
      </c>
      <c r="C30" t="s">
        <v>12</v>
      </c>
      <c r="D30" t="str">
        <f>VLOOKUP(tbl_mimu[[#This Row],[SR_Pcode]],tbl_mimu_st[],3,FALSE)</f>
        <v>ဧရာဝတီတိုင်းဒေသကြီး</v>
      </c>
      <c r="E30" t="s">
        <v>62</v>
      </c>
      <c r="F30" t="s">
        <v>63</v>
      </c>
      <c r="G30" t="str">
        <f>VLOOKUP(tbl_mimu[[#This Row],[District/SAZ_Pcode]],tbl_mimu_dist[],3,FALSE)</f>
        <v>ပုသိမ်ခရိုင်</v>
      </c>
      <c r="H30" t="s">
        <v>139</v>
      </c>
      <c r="I30" t="s">
        <v>140</v>
      </c>
      <c r="J30" t="str">
        <f>VLOOKUP(tbl_mimu[[#This Row],[Tsp_Pcode]],tbl_mimu_tsp[],3,FALSE)</f>
        <v>ငပုတော</v>
      </c>
      <c r="K30" t="s">
        <v>141</v>
      </c>
      <c r="L30" t="s">
        <v>99</v>
      </c>
      <c r="M30" t="s">
        <v>100</v>
      </c>
      <c r="N30">
        <v>94.344110000000001</v>
      </c>
      <c r="O30">
        <v>16.016020000000001</v>
      </c>
    </row>
    <row r="31" spans="1:15" x14ac:dyDescent="0.25">
      <c r="A31" t="s">
        <v>142</v>
      </c>
      <c r="B31" t="s">
        <v>11</v>
      </c>
      <c r="C31" t="s">
        <v>12</v>
      </c>
      <c r="D31" t="str">
        <f>VLOOKUP(tbl_mimu[[#This Row],[SR_Pcode]],tbl_mimu_st[],3,FALSE)</f>
        <v>ဧရာဝတီတိုင်းဒေသကြီး</v>
      </c>
      <c r="E31" t="s">
        <v>62</v>
      </c>
      <c r="F31" t="s">
        <v>63</v>
      </c>
      <c r="G31" t="str">
        <f>VLOOKUP(tbl_mimu[[#This Row],[District/SAZ_Pcode]],tbl_mimu_dist[],3,FALSE)</f>
        <v>ပုသိမ်ခရိုင်</v>
      </c>
      <c r="H31" t="s">
        <v>139</v>
      </c>
      <c r="I31" t="s">
        <v>140</v>
      </c>
      <c r="J31" t="str">
        <f>VLOOKUP(tbl_mimu[[#This Row],[Tsp_Pcode]],tbl_mimu_tsp[],3,FALSE)</f>
        <v>ငပုတော</v>
      </c>
      <c r="K31" t="s">
        <v>142</v>
      </c>
      <c r="L31" t="s">
        <v>143</v>
      </c>
      <c r="M31" t="s">
        <v>144</v>
      </c>
      <c r="N31">
        <v>94.692239999999998</v>
      </c>
      <c r="O31">
        <v>16.5431012528</v>
      </c>
    </row>
    <row r="32" spans="1:15" x14ac:dyDescent="0.25">
      <c r="A32" t="s">
        <v>145</v>
      </c>
      <c r="B32" t="s">
        <v>11</v>
      </c>
      <c r="C32" t="s">
        <v>12</v>
      </c>
      <c r="D32" t="str">
        <f>VLOOKUP(tbl_mimu[[#This Row],[SR_Pcode]],tbl_mimu_st[],3,FALSE)</f>
        <v>ဧရာဝတီတိုင်းဒေသကြီး</v>
      </c>
      <c r="E32" t="s">
        <v>62</v>
      </c>
      <c r="F32" t="s">
        <v>63</v>
      </c>
      <c r="G32" t="str">
        <f>VLOOKUP(tbl_mimu[[#This Row],[District/SAZ_Pcode]],tbl_mimu_dist[],3,FALSE)</f>
        <v>ပုသိမ်ခရိုင်</v>
      </c>
      <c r="H32" t="s">
        <v>139</v>
      </c>
      <c r="I32" t="s">
        <v>140</v>
      </c>
      <c r="J32" t="str">
        <f>VLOOKUP(tbl_mimu[[#This Row],[Tsp_Pcode]],tbl_mimu_tsp[],3,FALSE)</f>
        <v>ငပုတော</v>
      </c>
      <c r="K32" t="s">
        <v>145</v>
      </c>
      <c r="L32" t="s">
        <v>146</v>
      </c>
      <c r="M32" t="s">
        <v>147</v>
      </c>
      <c r="N32">
        <v>94.301900000000003</v>
      </c>
      <c r="O32">
        <v>16.520890000000001</v>
      </c>
    </row>
    <row r="33" spans="1:15" x14ac:dyDescent="0.25">
      <c r="A33" t="s">
        <v>150</v>
      </c>
      <c r="B33" t="s">
        <v>11</v>
      </c>
      <c r="C33" t="s">
        <v>12</v>
      </c>
      <c r="D33" t="str">
        <f>VLOOKUP(tbl_mimu[[#This Row],[SR_Pcode]],tbl_mimu_st[],3,FALSE)</f>
        <v>ဧရာဝတီတိုင်းဒေသကြီး</v>
      </c>
      <c r="E33" t="s">
        <v>20</v>
      </c>
      <c r="F33" t="s">
        <v>21</v>
      </c>
      <c r="G33" t="str">
        <f>VLOOKUP(tbl_mimu[[#This Row],[District/SAZ_Pcode]],tbl_mimu_dist[],3,FALSE)</f>
        <v>မအူပင်ခရိုင်</v>
      </c>
      <c r="H33" t="s">
        <v>148</v>
      </c>
      <c r="I33" t="s">
        <v>149</v>
      </c>
      <c r="J33" t="str">
        <f>VLOOKUP(tbl_mimu[[#This Row],[Tsp_Pcode]],tbl_mimu_tsp[],3,FALSE)</f>
        <v>ညောင်တုန်း</v>
      </c>
      <c r="K33" t="s">
        <v>150</v>
      </c>
      <c r="L33" t="s">
        <v>151</v>
      </c>
      <c r="M33" t="s">
        <v>152</v>
      </c>
      <c r="N33">
        <v>95.633589999999998</v>
      </c>
      <c r="O33">
        <v>17.049029999999998</v>
      </c>
    </row>
    <row r="34" spans="1:15" x14ac:dyDescent="0.25">
      <c r="A34" t="s">
        <v>155</v>
      </c>
      <c r="B34" t="s">
        <v>11</v>
      </c>
      <c r="C34" t="s">
        <v>12</v>
      </c>
      <c r="D34" t="str">
        <f>VLOOKUP(tbl_mimu[[#This Row],[SR_Pcode]],tbl_mimu_st[],3,FALSE)</f>
        <v>ဧရာဝတီတိုင်းဒေသကြီး</v>
      </c>
      <c r="E34" t="s">
        <v>20</v>
      </c>
      <c r="F34" t="s">
        <v>21</v>
      </c>
      <c r="G34" t="str">
        <f>VLOOKUP(tbl_mimu[[#This Row],[District/SAZ_Pcode]],tbl_mimu_dist[],3,FALSE)</f>
        <v>မအူပင်ခရိုင်</v>
      </c>
      <c r="H34" t="s">
        <v>153</v>
      </c>
      <c r="I34" t="s">
        <v>154</v>
      </c>
      <c r="J34" t="str">
        <f>VLOOKUP(tbl_mimu[[#This Row],[Tsp_Pcode]],tbl_mimu_tsp[],3,FALSE)</f>
        <v>ပန်းတနော်</v>
      </c>
      <c r="K34" t="s">
        <v>155</v>
      </c>
      <c r="L34" t="s">
        <v>156</v>
      </c>
      <c r="M34" t="s">
        <v>157</v>
      </c>
      <c r="N34">
        <v>95.465950000000007</v>
      </c>
      <c r="O34">
        <v>16.982119999999998</v>
      </c>
    </row>
    <row r="35" spans="1:15" x14ac:dyDescent="0.25">
      <c r="A35" t="s">
        <v>159</v>
      </c>
      <c r="B35" t="s">
        <v>11</v>
      </c>
      <c r="C35" t="s">
        <v>12</v>
      </c>
      <c r="D35" t="str">
        <f>VLOOKUP(tbl_mimu[[#This Row],[SR_Pcode]],tbl_mimu_st[],3,FALSE)</f>
        <v>ဧရာဝတီတိုင်းဒေသကြီး</v>
      </c>
      <c r="E35" t="s">
        <v>62</v>
      </c>
      <c r="F35" t="s">
        <v>63</v>
      </c>
      <c r="G35" t="str">
        <f>VLOOKUP(tbl_mimu[[#This Row],[District/SAZ_Pcode]],tbl_mimu_dist[],3,FALSE)</f>
        <v>ပုသိမ်ခရိုင်</v>
      </c>
      <c r="H35" t="s">
        <v>158</v>
      </c>
      <c r="I35" t="s">
        <v>63</v>
      </c>
      <c r="J35" t="str">
        <f>VLOOKUP(tbl_mimu[[#This Row],[Tsp_Pcode]],tbl_mimu_tsp[],3,FALSE)</f>
        <v>ပုသိမ်</v>
      </c>
      <c r="K35" t="s">
        <v>159</v>
      </c>
      <c r="L35" t="s">
        <v>160</v>
      </c>
      <c r="M35" t="s">
        <v>161</v>
      </c>
      <c r="N35">
        <v>94.444699999999997</v>
      </c>
      <c r="O35">
        <v>16.959700000000002</v>
      </c>
    </row>
    <row r="36" spans="1:15" x14ac:dyDescent="0.25">
      <c r="A36" t="s">
        <v>162</v>
      </c>
      <c r="B36" t="s">
        <v>11</v>
      </c>
      <c r="C36" t="s">
        <v>12</v>
      </c>
      <c r="D36" t="str">
        <f>VLOOKUP(tbl_mimu[[#This Row],[SR_Pcode]],tbl_mimu_st[],3,FALSE)</f>
        <v>ဧရာဝတီတိုင်းဒေသကြီး</v>
      </c>
      <c r="E36" t="s">
        <v>62</v>
      </c>
      <c r="F36" t="s">
        <v>63</v>
      </c>
      <c r="G36" t="str">
        <f>VLOOKUP(tbl_mimu[[#This Row],[District/SAZ_Pcode]],tbl_mimu_dist[],3,FALSE)</f>
        <v>ပုသိမ်ခရိုင်</v>
      </c>
      <c r="H36" t="s">
        <v>158</v>
      </c>
      <c r="I36" t="s">
        <v>63</v>
      </c>
      <c r="J36" t="str">
        <f>VLOOKUP(tbl_mimu[[#This Row],[Tsp_Pcode]],tbl_mimu_tsp[],3,FALSE)</f>
        <v>ပုသိမ်</v>
      </c>
      <c r="K36" t="s">
        <v>162</v>
      </c>
      <c r="L36" t="s">
        <v>163</v>
      </c>
      <c r="M36" t="s">
        <v>164</v>
      </c>
      <c r="N36">
        <v>94.387110000000007</v>
      </c>
      <c r="O36">
        <v>16.863790000000002</v>
      </c>
    </row>
    <row r="37" spans="1:15" x14ac:dyDescent="0.25">
      <c r="A37" t="s">
        <v>165</v>
      </c>
      <c r="B37" t="s">
        <v>11</v>
      </c>
      <c r="C37" t="s">
        <v>12</v>
      </c>
      <c r="D37" t="str">
        <f>VLOOKUP(tbl_mimu[[#This Row],[SR_Pcode]],tbl_mimu_st[],3,FALSE)</f>
        <v>ဧရာဝတီတိုင်းဒေသကြီး</v>
      </c>
      <c r="E37" t="s">
        <v>62</v>
      </c>
      <c r="F37" t="s">
        <v>63</v>
      </c>
      <c r="G37" t="str">
        <f>VLOOKUP(tbl_mimu[[#This Row],[District/SAZ_Pcode]],tbl_mimu_dist[],3,FALSE)</f>
        <v>ပုသိမ်ခရိုင်</v>
      </c>
      <c r="H37" t="s">
        <v>158</v>
      </c>
      <c r="I37" t="s">
        <v>63</v>
      </c>
      <c r="J37" t="str">
        <f>VLOOKUP(tbl_mimu[[#This Row],[Tsp_Pcode]],tbl_mimu_tsp[],3,FALSE)</f>
        <v>ပုသိမ်</v>
      </c>
      <c r="K37" t="s">
        <v>165</v>
      </c>
      <c r="L37" t="s">
        <v>166</v>
      </c>
      <c r="M37" t="s">
        <v>167</v>
      </c>
      <c r="N37">
        <v>94.733029999999999</v>
      </c>
      <c r="O37">
        <v>16.779240000000001</v>
      </c>
    </row>
    <row r="38" spans="1:15" x14ac:dyDescent="0.25">
      <c r="A38" t="s">
        <v>168</v>
      </c>
      <c r="B38" t="s">
        <v>11</v>
      </c>
      <c r="C38" t="s">
        <v>12</v>
      </c>
      <c r="D38" t="str">
        <f>VLOOKUP(tbl_mimu[[#This Row],[SR_Pcode]],tbl_mimu_st[],3,FALSE)</f>
        <v>ဧရာဝတီတိုင်းဒေသကြီး</v>
      </c>
      <c r="E38" t="s">
        <v>62</v>
      </c>
      <c r="F38" t="s">
        <v>63</v>
      </c>
      <c r="G38" t="str">
        <f>VLOOKUP(tbl_mimu[[#This Row],[District/SAZ_Pcode]],tbl_mimu_dist[],3,FALSE)</f>
        <v>ပုသိမ်ခရိုင်</v>
      </c>
      <c r="H38" t="s">
        <v>158</v>
      </c>
      <c r="I38" t="s">
        <v>63</v>
      </c>
      <c r="J38" t="str">
        <f>VLOOKUP(tbl_mimu[[#This Row],[Tsp_Pcode]],tbl_mimu_tsp[],3,FALSE)</f>
        <v>ပုသိမ်</v>
      </c>
      <c r="K38" t="s">
        <v>168</v>
      </c>
      <c r="L38" t="s">
        <v>169</v>
      </c>
      <c r="M38" t="s">
        <v>170</v>
      </c>
      <c r="N38">
        <v>94.461330000000004</v>
      </c>
      <c r="O38">
        <v>17.076740000000001</v>
      </c>
    </row>
    <row r="39" spans="1:15" x14ac:dyDescent="0.25">
      <c r="A39" t="s">
        <v>172</v>
      </c>
      <c r="B39" t="s">
        <v>11</v>
      </c>
      <c r="C39" t="s">
        <v>12</v>
      </c>
      <c r="D39" t="str">
        <f>VLOOKUP(tbl_mimu[[#This Row],[SR_Pcode]],tbl_mimu_st[],3,FALSE)</f>
        <v>ဧရာဝတီတိုင်းဒေသကြီး</v>
      </c>
      <c r="E39" t="s">
        <v>13</v>
      </c>
      <c r="F39" t="s">
        <v>14</v>
      </c>
      <c r="G39" t="str">
        <f>VLOOKUP(tbl_mimu[[#This Row],[District/SAZ_Pcode]],tbl_mimu_dist[],3,FALSE)</f>
        <v>ဖျာပုံခရိုင်</v>
      </c>
      <c r="H39" t="s">
        <v>171</v>
      </c>
      <c r="I39" t="s">
        <v>14</v>
      </c>
      <c r="J39" t="str">
        <f>VLOOKUP(tbl_mimu[[#This Row],[Tsp_Pcode]],tbl_mimu_tsp[],3,FALSE)</f>
        <v>ဖျာပုံ</v>
      </c>
      <c r="K39" t="s">
        <v>172</v>
      </c>
      <c r="L39" t="s">
        <v>173</v>
      </c>
      <c r="M39" t="s">
        <v>174</v>
      </c>
      <c r="N39">
        <v>95.290170000000003</v>
      </c>
      <c r="O39">
        <v>15.7994</v>
      </c>
    </row>
    <row r="40" spans="1:15" x14ac:dyDescent="0.25">
      <c r="A40" t="s">
        <v>175</v>
      </c>
      <c r="B40" t="s">
        <v>11</v>
      </c>
      <c r="C40" t="s">
        <v>12</v>
      </c>
      <c r="D40" t="str">
        <f>VLOOKUP(tbl_mimu[[#This Row],[SR_Pcode]],tbl_mimu_st[],3,FALSE)</f>
        <v>ဧရာဝတီတိုင်းဒေသကြီး</v>
      </c>
      <c r="E40" t="s">
        <v>13</v>
      </c>
      <c r="F40" t="s">
        <v>14</v>
      </c>
      <c r="G40" t="str">
        <f>VLOOKUP(tbl_mimu[[#This Row],[District/SAZ_Pcode]],tbl_mimu_dist[],3,FALSE)</f>
        <v>ဖျာပုံခရိုင်</v>
      </c>
      <c r="H40" t="s">
        <v>171</v>
      </c>
      <c r="I40" t="s">
        <v>14</v>
      </c>
      <c r="J40" t="str">
        <f>VLOOKUP(tbl_mimu[[#This Row],[Tsp_Pcode]],tbl_mimu_tsp[],3,FALSE)</f>
        <v>ဖျာပုံ</v>
      </c>
      <c r="K40" t="s">
        <v>175</v>
      </c>
      <c r="L40" t="s">
        <v>176</v>
      </c>
      <c r="M40" t="s">
        <v>177</v>
      </c>
      <c r="N40">
        <v>95.680193325600001</v>
      </c>
      <c r="O40">
        <v>16.291609704199999</v>
      </c>
    </row>
    <row r="41" spans="1:15" x14ac:dyDescent="0.25">
      <c r="A41" t="s">
        <v>180</v>
      </c>
      <c r="B41" t="s">
        <v>11</v>
      </c>
      <c r="C41" t="s">
        <v>12</v>
      </c>
      <c r="D41" t="str">
        <f>VLOOKUP(tbl_mimu[[#This Row],[SR_Pcode]],tbl_mimu_st[],3,FALSE)</f>
        <v>ဧရာဝတီတိုင်းဒေသကြီး</v>
      </c>
      <c r="E41" t="s">
        <v>62</v>
      </c>
      <c r="F41" t="s">
        <v>63</v>
      </c>
      <c r="G41" t="str">
        <f>VLOOKUP(tbl_mimu[[#This Row],[District/SAZ_Pcode]],tbl_mimu_dist[],3,FALSE)</f>
        <v>ပုသိမ်ခရိုင်</v>
      </c>
      <c r="H41" t="s">
        <v>178</v>
      </c>
      <c r="I41" t="s">
        <v>179</v>
      </c>
      <c r="J41" t="str">
        <f>VLOOKUP(tbl_mimu[[#This Row],[Tsp_Pcode]],tbl_mimu_tsp[],3,FALSE)</f>
        <v>သာပေါင်း</v>
      </c>
      <c r="K41" t="s">
        <v>180</v>
      </c>
      <c r="L41" t="s">
        <v>181</v>
      </c>
      <c r="M41" t="s">
        <v>182</v>
      </c>
      <c r="N41">
        <v>94.805890000000005</v>
      </c>
      <c r="O41">
        <v>17.047339999999998</v>
      </c>
    </row>
    <row r="42" spans="1:15" x14ac:dyDescent="0.25">
      <c r="A42" t="s">
        <v>185</v>
      </c>
      <c r="B42" t="s">
        <v>11</v>
      </c>
      <c r="C42" t="s">
        <v>12</v>
      </c>
      <c r="D42" t="str">
        <f>VLOOKUP(tbl_mimu[[#This Row],[SR_Pcode]],tbl_mimu_st[],3,FALSE)</f>
        <v>ဧရာဝတီတိုင်းဒေသကြီး</v>
      </c>
      <c r="E42" t="s">
        <v>32</v>
      </c>
      <c r="F42" t="s">
        <v>33</v>
      </c>
      <c r="G42" t="str">
        <f>VLOOKUP(tbl_mimu[[#This Row],[District/SAZ_Pcode]],tbl_mimu_dist[],3,FALSE)</f>
        <v>မြောင်းမြခရိုင်</v>
      </c>
      <c r="H42" t="s">
        <v>183</v>
      </c>
      <c r="I42" t="s">
        <v>184</v>
      </c>
      <c r="J42" t="str">
        <f>VLOOKUP(tbl_mimu[[#This Row],[Tsp_Pcode]],tbl_mimu_tsp[],3,FALSE)</f>
        <v>ဝါးခယ်မ</v>
      </c>
      <c r="K42" t="s">
        <v>185</v>
      </c>
      <c r="L42" t="s">
        <v>186</v>
      </c>
      <c r="M42" t="s">
        <v>187</v>
      </c>
      <c r="N42">
        <v>95.131903218299996</v>
      </c>
      <c r="O42">
        <v>16.4380347114</v>
      </c>
    </row>
    <row r="43" spans="1:15" x14ac:dyDescent="0.25">
      <c r="A43" t="s">
        <v>188</v>
      </c>
      <c r="B43" t="s">
        <v>11</v>
      </c>
      <c r="C43" t="s">
        <v>12</v>
      </c>
      <c r="D43" t="str">
        <f>VLOOKUP(tbl_mimu[[#This Row],[SR_Pcode]],tbl_mimu_st[],3,FALSE)</f>
        <v>ဧရာဝတီတိုင်းဒေသကြီး</v>
      </c>
      <c r="E43" t="s">
        <v>32</v>
      </c>
      <c r="F43" t="s">
        <v>33</v>
      </c>
      <c r="G43" t="str">
        <f>VLOOKUP(tbl_mimu[[#This Row],[District/SAZ_Pcode]],tbl_mimu_dist[],3,FALSE)</f>
        <v>မြောင်းမြခရိုင်</v>
      </c>
      <c r="H43" t="s">
        <v>183</v>
      </c>
      <c r="I43" t="s">
        <v>184</v>
      </c>
      <c r="J43" t="str">
        <f>VLOOKUP(tbl_mimu[[#This Row],[Tsp_Pcode]],tbl_mimu_tsp[],3,FALSE)</f>
        <v>ဝါးခယ်မ</v>
      </c>
      <c r="K43" t="s">
        <v>188</v>
      </c>
      <c r="L43" t="s">
        <v>189</v>
      </c>
      <c r="M43" t="s">
        <v>190</v>
      </c>
      <c r="N43">
        <v>95.180409999999995</v>
      </c>
      <c r="O43">
        <v>16.603829999999999</v>
      </c>
    </row>
    <row r="44" spans="1:15" x14ac:dyDescent="0.25">
      <c r="A44" t="s">
        <v>193</v>
      </c>
      <c r="B44" t="s">
        <v>11</v>
      </c>
      <c r="C44" t="s">
        <v>12</v>
      </c>
      <c r="D44" t="str">
        <f>VLOOKUP(tbl_mimu[[#This Row],[SR_Pcode]],tbl_mimu_st[],3,FALSE)</f>
        <v>ဧရာဝတီတိုင်းဒေသကြီး</v>
      </c>
      <c r="E44" t="s">
        <v>62</v>
      </c>
      <c r="F44" t="s">
        <v>63</v>
      </c>
      <c r="G44" t="str">
        <f>VLOOKUP(tbl_mimu[[#This Row],[District/SAZ_Pcode]],tbl_mimu_dist[],3,FALSE)</f>
        <v>ပုသိမ်ခရိုင်</v>
      </c>
      <c r="H44" t="s">
        <v>191</v>
      </c>
      <c r="I44" t="s">
        <v>192</v>
      </c>
      <c r="J44" t="str">
        <f>VLOOKUP(tbl_mimu[[#This Row],[Tsp_Pcode]],tbl_mimu_tsp[],3,FALSE)</f>
        <v>ရေကြည်</v>
      </c>
      <c r="K44" t="s">
        <v>193</v>
      </c>
      <c r="L44" t="s">
        <v>194</v>
      </c>
      <c r="M44" t="s">
        <v>195</v>
      </c>
      <c r="N44">
        <v>95.083309999999997</v>
      </c>
      <c r="O44">
        <v>17.199739999999998</v>
      </c>
    </row>
    <row r="45" spans="1:15" x14ac:dyDescent="0.25">
      <c r="A45" t="s">
        <v>196</v>
      </c>
      <c r="B45" t="s">
        <v>11</v>
      </c>
      <c r="C45" t="s">
        <v>12</v>
      </c>
      <c r="D45" t="str">
        <f>VLOOKUP(tbl_mimu[[#This Row],[SR_Pcode]],tbl_mimu_st[],3,FALSE)</f>
        <v>ဧရာဝတီတိုင်းဒေသကြီး</v>
      </c>
      <c r="E45" t="s">
        <v>62</v>
      </c>
      <c r="F45" t="s">
        <v>63</v>
      </c>
      <c r="G45" t="str">
        <f>VLOOKUP(tbl_mimu[[#This Row],[District/SAZ_Pcode]],tbl_mimu_dist[],3,FALSE)</f>
        <v>ပုသိမ်ခရိုင်</v>
      </c>
      <c r="H45" t="s">
        <v>191</v>
      </c>
      <c r="I45" t="s">
        <v>192</v>
      </c>
      <c r="J45" t="str">
        <f>VLOOKUP(tbl_mimu[[#This Row],[Tsp_Pcode]],tbl_mimu_tsp[],3,FALSE)</f>
        <v>ရေကြည်</v>
      </c>
      <c r="K45" t="s">
        <v>196</v>
      </c>
      <c r="L45" t="s">
        <v>197</v>
      </c>
      <c r="M45" t="s">
        <v>198</v>
      </c>
      <c r="N45">
        <v>95.077309999999997</v>
      </c>
      <c r="O45">
        <v>17.399270000000001</v>
      </c>
    </row>
    <row r="46" spans="1:15" x14ac:dyDescent="0.25">
      <c r="A46" t="s">
        <v>199</v>
      </c>
      <c r="B46" t="s">
        <v>11</v>
      </c>
      <c r="C46" t="s">
        <v>12</v>
      </c>
      <c r="D46" t="str">
        <f>VLOOKUP(tbl_mimu[[#This Row],[SR_Pcode]],tbl_mimu_st[],3,FALSE)</f>
        <v>ဧရာဝတီတိုင်းဒေသကြီး</v>
      </c>
      <c r="E46" t="s">
        <v>62</v>
      </c>
      <c r="F46" t="s">
        <v>63</v>
      </c>
      <c r="G46" t="str">
        <f>VLOOKUP(tbl_mimu[[#This Row],[District/SAZ_Pcode]],tbl_mimu_dist[],3,FALSE)</f>
        <v>ပုသိမ်ခရိုင်</v>
      </c>
      <c r="H46" t="s">
        <v>191</v>
      </c>
      <c r="I46" t="s">
        <v>192</v>
      </c>
      <c r="J46" t="str">
        <f>VLOOKUP(tbl_mimu[[#This Row],[Tsp_Pcode]],tbl_mimu_tsp[],3,FALSE)</f>
        <v>ရေကြည်</v>
      </c>
      <c r="K46" t="s">
        <v>199</v>
      </c>
      <c r="L46" t="s">
        <v>200</v>
      </c>
      <c r="M46" t="s">
        <v>201</v>
      </c>
      <c r="N46">
        <v>95.120670000000004</v>
      </c>
      <c r="O46">
        <v>17.344560000000001</v>
      </c>
    </row>
    <row r="47" spans="1:15" x14ac:dyDescent="0.25">
      <c r="A47" t="s">
        <v>204</v>
      </c>
      <c r="B47" t="s">
        <v>11</v>
      </c>
      <c r="C47" t="s">
        <v>12</v>
      </c>
      <c r="D47" t="str">
        <f>VLOOKUP(tbl_mimu[[#This Row],[SR_Pcode]],tbl_mimu_st[],3,FALSE)</f>
        <v>ဧရာဝတီတိုင်းဒေသကြီး</v>
      </c>
      <c r="E47" t="s">
        <v>39</v>
      </c>
      <c r="F47" t="s">
        <v>40</v>
      </c>
      <c r="G47" t="str">
        <f>VLOOKUP(tbl_mimu[[#This Row],[District/SAZ_Pcode]],tbl_mimu_dist[],3,FALSE)</f>
        <v>ဟင်္သာတခရိုင်</v>
      </c>
      <c r="H47" t="s">
        <v>202</v>
      </c>
      <c r="I47" t="s">
        <v>203</v>
      </c>
      <c r="J47" t="str">
        <f>VLOOKUP(tbl_mimu[[#This Row],[Tsp_Pcode]],tbl_mimu_tsp[],3,FALSE)</f>
        <v>ဇလွန်</v>
      </c>
      <c r="K47" t="s">
        <v>204</v>
      </c>
      <c r="L47" t="s">
        <v>205</v>
      </c>
      <c r="M47" t="s">
        <v>206</v>
      </c>
      <c r="N47">
        <v>95.556659999999994</v>
      </c>
      <c r="O47">
        <v>17.478100000000001</v>
      </c>
    </row>
    <row r="48" spans="1:15" x14ac:dyDescent="0.25">
      <c r="A48" t="s">
        <v>212</v>
      </c>
      <c r="B48" t="s">
        <v>207</v>
      </c>
      <c r="C48" t="s">
        <v>208</v>
      </c>
      <c r="D48" t="str">
        <f>VLOOKUP(tbl_mimu[[#This Row],[SR_Pcode]],tbl_mimu_st[],3,FALSE)</f>
        <v>ပဲခူးတိုင်းဒေသကြီး (အရှေ့)</v>
      </c>
      <c r="E48" t="s">
        <v>209</v>
      </c>
      <c r="F48" t="s">
        <v>210</v>
      </c>
      <c r="G48" t="str">
        <f>VLOOKUP(tbl_mimu[[#This Row],[District/SAZ_Pcode]],tbl_mimu_dist[],3,FALSE)</f>
        <v>ပဲခူးခရိုင်</v>
      </c>
      <c r="H48" t="s">
        <v>211</v>
      </c>
      <c r="I48" t="s">
        <v>210</v>
      </c>
      <c r="J48" t="str">
        <f>VLOOKUP(tbl_mimu[[#This Row],[Tsp_Pcode]],tbl_mimu_tsp[],3,FALSE)</f>
        <v>ပဲခူး</v>
      </c>
      <c r="K48" t="s">
        <v>212</v>
      </c>
      <c r="L48" t="s">
        <v>213</v>
      </c>
      <c r="M48" t="s">
        <v>214</v>
      </c>
      <c r="N48">
        <v>96.483890000000002</v>
      </c>
      <c r="O48">
        <v>17.335830000000001</v>
      </c>
    </row>
    <row r="49" spans="1:15" x14ac:dyDescent="0.25">
      <c r="A49" t="s">
        <v>215</v>
      </c>
      <c r="B49" t="s">
        <v>207</v>
      </c>
      <c r="C49" t="s">
        <v>208</v>
      </c>
      <c r="D49" t="str">
        <f>VLOOKUP(tbl_mimu[[#This Row],[SR_Pcode]],tbl_mimu_st[],3,FALSE)</f>
        <v>ပဲခူးတိုင်းဒေသကြီး (အရှေ့)</v>
      </c>
      <c r="E49" t="s">
        <v>209</v>
      </c>
      <c r="F49" t="s">
        <v>210</v>
      </c>
      <c r="G49" t="str">
        <f>VLOOKUP(tbl_mimu[[#This Row],[District/SAZ_Pcode]],tbl_mimu_dist[],3,FALSE)</f>
        <v>ပဲခူးခရိုင်</v>
      </c>
      <c r="H49" t="s">
        <v>211</v>
      </c>
      <c r="I49" t="s">
        <v>210</v>
      </c>
      <c r="J49" t="str">
        <f>VLOOKUP(tbl_mimu[[#This Row],[Tsp_Pcode]],tbl_mimu_tsp[],3,FALSE)</f>
        <v>ပဲခူး</v>
      </c>
      <c r="K49" t="s">
        <v>215</v>
      </c>
      <c r="L49" t="s">
        <v>216</v>
      </c>
      <c r="M49" t="s">
        <v>217</v>
      </c>
      <c r="N49">
        <v>96.526539999999997</v>
      </c>
      <c r="O49">
        <v>17.475380000000001</v>
      </c>
    </row>
    <row r="50" spans="1:15" x14ac:dyDescent="0.25">
      <c r="A50" t="s">
        <v>218</v>
      </c>
      <c r="B50" t="s">
        <v>207</v>
      </c>
      <c r="C50" t="s">
        <v>208</v>
      </c>
      <c r="D50" t="str">
        <f>VLOOKUP(tbl_mimu[[#This Row],[SR_Pcode]],tbl_mimu_st[],3,FALSE)</f>
        <v>ပဲခူးတိုင်းဒေသကြီး (အရှေ့)</v>
      </c>
      <c r="E50" t="s">
        <v>209</v>
      </c>
      <c r="F50" t="s">
        <v>210</v>
      </c>
      <c r="G50" t="str">
        <f>VLOOKUP(tbl_mimu[[#This Row],[District/SAZ_Pcode]],tbl_mimu_dist[],3,FALSE)</f>
        <v>ပဲခူးခရိုင်</v>
      </c>
      <c r="H50" t="s">
        <v>211</v>
      </c>
      <c r="I50" t="s">
        <v>210</v>
      </c>
      <c r="J50" t="str">
        <f>VLOOKUP(tbl_mimu[[#This Row],[Tsp_Pcode]],tbl_mimu_tsp[],3,FALSE)</f>
        <v>ပဲခူး</v>
      </c>
      <c r="K50" t="s">
        <v>218</v>
      </c>
      <c r="L50" t="s">
        <v>219</v>
      </c>
      <c r="M50" t="s">
        <v>220</v>
      </c>
      <c r="N50">
        <v>96.376369999999994</v>
      </c>
      <c r="O50">
        <v>17.180869999999999</v>
      </c>
    </row>
    <row r="51" spans="1:15" x14ac:dyDescent="0.25">
      <c r="A51" t="s">
        <v>223</v>
      </c>
      <c r="B51" t="s">
        <v>207</v>
      </c>
      <c r="C51" t="s">
        <v>208</v>
      </c>
      <c r="D51" t="str">
        <f>VLOOKUP(tbl_mimu[[#This Row],[SR_Pcode]],tbl_mimu_st[],3,FALSE)</f>
        <v>ပဲခူးတိုင်းဒေသကြီး (အရှေ့)</v>
      </c>
      <c r="E51" t="s">
        <v>209</v>
      </c>
      <c r="F51" t="s">
        <v>210</v>
      </c>
      <c r="G51" t="str">
        <f>VLOOKUP(tbl_mimu[[#This Row],[District/SAZ_Pcode]],tbl_mimu_dist[],3,FALSE)</f>
        <v>ပဲခူးခရိုင်</v>
      </c>
      <c r="H51" t="s">
        <v>221</v>
      </c>
      <c r="I51" t="s">
        <v>222</v>
      </c>
      <c r="J51" t="str">
        <f>VLOOKUP(tbl_mimu[[#This Row],[Tsp_Pcode]],tbl_mimu_tsp[],3,FALSE)</f>
        <v>ဒိုက်ဦး</v>
      </c>
      <c r="K51" t="s">
        <v>223</v>
      </c>
      <c r="L51" t="s">
        <v>224</v>
      </c>
      <c r="M51" t="s">
        <v>225</v>
      </c>
      <c r="N51">
        <v>96.669690000000003</v>
      </c>
      <c r="O51">
        <v>17.789670000000001</v>
      </c>
    </row>
    <row r="52" spans="1:15" x14ac:dyDescent="0.25">
      <c r="A52" t="s">
        <v>230</v>
      </c>
      <c r="B52" t="s">
        <v>207</v>
      </c>
      <c r="C52" t="s">
        <v>208</v>
      </c>
      <c r="D52" t="str">
        <f>VLOOKUP(tbl_mimu[[#This Row],[SR_Pcode]],tbl_mimu_st[],3,FALSE)</f>
        <v>ပဲခူးတိုင်းဒေသကြီး (အရှေ့)</v>
      </c>
      <c r="E52" t="s">
        <v>226</v>
      </c>
      <c r="F52" t="s">
        <v>227</v>
      </c>
      <c r="G52" t="str">
        <f>VLOOKUP(tbl_mimu[[#This Row],[District/SAZ_Pcode]],tbl_mimu_dist[],3,FALSE)</f>
        <v>တောင်ငူခရိုင်</v>
      </c>
      <c r="H52" t="s">
        <v>228</v>
      </c>
      <c r="I52" t="s">
        <v>229</v>
      </c>
      <c r="J52" t="str">
        <f>VLOOKUP(tbl_mimu[[#This Row],[Tsp_Pcode]],tbl_mimu_tsp[],3,FALSE)</f>
        <v>ထန်းတပင်</v>
      </c>
      <c r="K52" t="s">
        <v>230</v>
      </c>
      <c r="L52" t="s">
        <v>231</v>
      </c>
      <c r="M52" t="s">
        <v>232</v>
      </c>
      <c r="N52">
        <v>96.483758789600003</v>
      </c>
      <c r="O52">
        <v>18.843297590700001</v>
      </c>
    </row>
    <row r="53" spans="1:15" x14ac:dyDescent="0.25">
      <c r="A53" t="s">
        <v>235</v>
      </c>
      <c r="B53" t="s">
        <v>207</v>
      </c>
      <c r="C53" t="s">
        <v>208</v>
      </c>
      <c r="D53" t="str">
        <f>VLOOKUP(tbl_mimu[[#This Row],[SR_Pcode]],tbl_mimu_st[],3,FALSE)</f>
        <v>ပဲခူးတိုင်းဒေသကြီး (အရှေ့)</v>
      </c>
      <c r="E53" t="s">
        <v>209</v>
      </c>
      <c r="F53" t="s">
        <v>210</v>
      </c>
      <c r="G53" t="str">
        <f>VLOOKUP(tbl_mimu[[#This Row],[District/SAZ_Pcode]],tbl_mimu_dist[],3,FALSE)</f>
        <v>ပဲခူးခရိုင်</v>
      </c>
      <c r="H53" t="s">
        <v>233</v>
      </c>
      <c r="I53" t="s">
        <v>234</v>
      </c>
      <c r="J53" t="str">
        <f>VLOOKUP(tbl_mimu[[#This Row],[Tsp_Pcode]],tbl_mimu_tsp[],3,FALSE)</f>
        <v>ကဝ</v>
      </c>
      <c r="K53" t="s">
        <v>235</v>
      </c>
      <c r="L53" t="s">
        <v>236</v>
      </c>
      <c r="M53" t="s">
        <v>237</v>
      </c>
      <c r="N53">
        <v>96.466319999999996</v>
      </c>
      <c r="O53">
        <v>17.089670000000002</v>
      </c>
    </row>
    <row r="54" spans="1:15" x14ac:dyDescent="0.25">
      <c r="A54" t="s">
        <v>238</v>
      </c>
      <c r="B54" t="s">
        <v>207</v>
      </c>
      <c r="C54" t="s">
        <v>208</v>
      </c>
      <c r="D54" t="str">
        <f>VLOOKUP(tbl_mimu[[#This Row],[SR_Pcode]],tbl_mimu_st[],3,FALSE)</f>
        <v>ပဲခူးတိုင်းဒေသကြီး (အရှေ့)</v>
      </c>
      <c r="E54" t="s">
        <v>209</v>
      </c>
      <c r="F54" t="s">
        <v>210</v>
      </c>
      <c r="G54" t="str">
        <f>VLOOKUP(tbl_mimu[[#This Row],[District/SAZ_Pcode]],tbl_mimu_dist[],3,FALSE)</f>
        <v>ပဲခူးခရိုင်</v>
      </c>
      <c r="H54" t="s">
        <v>233</v>
      </c>
      <c r="I54" t="s">
        <v>234</v>
      </c>
      <c r="J54" t="str">
        <f>VLOOKUP(tbl_mimu[[#This Row],[Tsp_Pcode]],tbl_mimu_tsp[],3,FALSE)</f>
        <v>ကဝ</v>
      </c>
      <c r="K54" t="s">
        <v>238</v>
      </c>
      <c r="L54" t="s">
        <v>239</v>
      </c>
      <c r="M54" t="s">
        <v>240</v>
      </c>
      <c r="N54">
        <v>96.59657</v>
      </c>
      <c r="O54">
        <v>17.029389999999999</v>
      </c>
    </row>
    <row r="55" spans="1:15" x14ac:dyDescent="0.25">
      <c r="A55" t="s">
        <v>243</v>
      </c>
      <c r="B55" t="s">
        <v>207</v>
      </c>
      <c r="C55" t="s">
        <v>208</v>
      </c>
      <c r="D55" t="str">
        <f>VLOOKUP(tbl_mimu[[#This Row],[SR_Pcode]],tbl_mimu_st[],3,FALSE)</f>
        <v>ပဲခူးတိုင်းဒေသကြီး (အရှေ့)</v>
      </c>
      <c r="E55" t="s">
        <v>226</v>
      </c>
      <c r="F55" t="s">
        <v>227</v>
      </c>
      <c r="G55" t="str">
        <f>VLOOKUP(tbl_mimu[[#This Row],[District/SAZ_Pcode]],tbl_mimu_dist[],3,FALSE)</f>
        <v>တောင်ငူခရိုင်</v>
      </c>
      <c r="H55" t="s">
        <v>241</v>
      </c>
      <c r="I55" t="s">
        <v>242</v>
      </c>
      <c r="J55" t="str">
        <f>VLOOKUP(tbl_mimu[[#This Row],[Tsp_Pcode]],tbl_mimu_tsp[],3,FALSE)</f>
        <v>ကျောက်ကြီး</v>
      </c>
      <c r="K55" t="s">
        <v>243</v>
      </c>
      <c r="L55" t="s">
        <v>244</v>
      </c>
      <c r="M55" t="s">
        <v>245</v>
      </c>
      <c r="N55">
        <v>96.768617416599994</v>
      </c>
      <c r="O55">
        <v>18.3276400303</v>
      </c>
    </row>
    <row r="56" spans="1:15" x14ac:dyDescent="0.25">
      <c r="A56" t="s">
        <v>248</v>
      </c>
      <c r="B56" t="s">
        <v>207</v>
      </c>
      <c r="C56" t="s">
        <v>208</v>
      </c>
      <c r="D56" t="str">
        <f>VLOOKUP(tbl_mimu[[#This Row],[SR_Pcode]],tbl_mimu_st[],3,FALSE)</f>
        <v>ပဲခူးတိုင်းဒေသကြီး (အရှေ့)</v>
      </c>
      <c r="E56" t="s">
        <v>209</v>
      </c>
      <c r="F56" t="s">
        <v>210</v>
      </c>
      <c r="G56" t="str">
        <f>VLOOKUP(tbl_mimu[[#This Row],[District/SAZ_Pcode]],tbl_mimu_dist[],3,FALSE)</f>
        <v>ပဲခူးခရိုင်</v>
      </c>
      <c r="H56" t="s">
        <v>246</v>
      </c>
      <c r="I56" t="s">
        <v>247</v>
      </c>
      <c r="J56" t="str">
        <f>VLOOKUP(tbl_mimu[[#This Row],[Tsp_Pcode]],tbl_mimu_tsp[],3,FALSE)</f>
        <v>ကျောက်တံခါး</v>
      </c>
      <c r="K56" t="s">
        <v>248</v>
      </c>
      <c r="L56" t="s">
        <v>249</v>
      </c>
      <c r="M56" t="s">
        <v>250</v>
      </c>
      <c r="N56">
        <v>96.554900000000004</v>
      </c>
      <c r="O56">
        <v>18.037700000000001</v>
      </c>
    </row>
    <row r="57" spans="1:15" x14ac:dyDescent="0.25">
      <c r="A57" t="s">
        <v>251</v>
      </c>
      <c r="B57" t="s">
        <v>207</v>
      </c>
      <c r="C57" t="s">
        <v>208</v>
      </c>
      <c r="D57" t="str">
        <f>VLOOKUP(tbl_mimu[[#This Row],[SR_Pcode]],tbl_mimu_st[],3,FALSE)</f>
        <v>ပဲခူးတိုင်းဒေသကြီး (အရှေ့)</v>
      </c>
      <c r="E57" t="s">
        <v>209</v>
      </c>
      <c r="F57" t="s">
        <v>210</v>
      </c>
      <c r="G57" t="str">
        <f>VLOOKUP(tbl_mimu[[#This Row],[District/SAZ_Pcode]],tbl_mimu_dist[],3,FALSE)</f>
        <v>ပဲခူးခရိုင်</v>
      </c>
      <c r="H57" t="s">
        <v>246</v>
      </c>
      <c r="I57" t="s">
        <v>247</v>
      </c>
      <c r="J57" t="str">
        <f>VLOOKUP(tbl_mimu[[#This Row],[Tsp_Pcode]],tbl_mimu_tsp[],3,FALSE)</f>
        <v>ကျောက်တံခါး</v>
      </c>
      <c r="K57" t="s">
        <v>251</v>
      </c>
      <c r="L57" t="s">
        <v>252</v>
      </c>
      <c r="M57" t="s">
        <v>253</v>
      </c>
      <c r="N57">
        <v>96.613910000000004</v>
      </c>
      <c r="O57">
        <v>18.158670000000001</v>
      </c>
    </row>
    <row r="58" spans="1:15" x14ac:dyDescent="0.25">
      <c r="A58" t="s">
        <v>254</v>
      </c>
      <c r="B58" t="s">
        <v>207</v>
      </c>
      <c r="C58" t="s">
        <v>208</v>
      </c>
      <c r="D58" t="str">
        <f>VLOOKUP(tbl_mimu[[#This Row],[SR_Pcode]],tbl_mimu_st[],3,FALSE)</f>
        <v>ပဲခူးတိုင်းဒေသကြီး (အရှေ့)</v>
      </c>
      <c r="E58" t="s">
        <v>209</v>
      </c>
      <c r="F58" t="s">
        <v>210</v>
      </c>
      <c r="G58" t="str">
        <f>VLOOKUP(tbl_mimu[[#This Row],[District/SAZ_Pcode]],tbl_mimu_dist[],3,FALSE)</f>
        <v>ပဲခူးခရိုင်</v>
      </c>
      <c r="H58" t="s">
        <v>246</v>
      </c>
      <c r="I58" t="s">
        <v>247</v>
      </c>
      <c r="J58" t="str">
        <f>VLOOKUP(tbl_mimu[[#This Row],[Tsp_Pcode]],tbl_mimu_tsp[],3,FALSE)</f>
        <v>ကျောက်တံခါး</v>
      </c>
      <c r="K58" t="s">
        <v>254</v>
      </c>
      <c r="L58" t="s">
        <v>255</v>
      </c>
      <c r="M58" t="s">
        <v>256</v>
      </c>
      <c r="N58">
        <v>96.568860000000001</v>
      </c>
      <c r="O58">
        <v>18.222709999999999</v>
      </c>
    </row>
    <row r="59" spans="1:15" x14ac:dyDescent="0.25">
      <c r="A59" t="s">
        <v>259</v>
      </c>
      <c r="B59" t="s">
        <v>207</v>
      </c>
      <c r="C59" t="s">
        <v>208</v>
      </c>
      <c r="D59" t="str">
        <f>VLOOKUP(tbl_mimu[[#This Row],[SR_Pcode]],tbl_mimu_st[],3,FALSE)</f>
        <v>ပဲခူးတိုင်းဒေသကြီး (အရှေ့)</v>
      </c>
      <c r="E59" t="s">
        <v>209</v>
      </c>
      <c r="F59" t="s">
        <v>210</v>
      </c>
      <c r="G59" t="str">
        <f>VLOOKUP(tbl_mimu[[#This Row],[District/SAZ_Pcode]],tbl_mimu_dist[],3,FALSE)</f>
        <v>ပဲခူးခရိုင်</v>
      </c>
      <c r="H59" t="s">
        <v>257</v>
      </c>
      <c r="I59" t="s">
        <v>258</v>
      </c>
      <c r="J59" t="str">
        <f>VLOOKUP(tbl_mimu[[#This Row],[Tsp_Pcode]],tbl_mimu_tsp[],3,FALSE)</f>
        <v>ညောင်လေးပင်</v>
      </c>
      <c r="K59" t="s">
        <v>259</v>
      </c>
      <c r="L59" t="s">
        <v>260</v>
      </c>
      <c r="M59" t="s">
        <v>261</v>
      </c>
      <c r="N59">
        <v>96.845349999999996</v>
      </c>
      <c r="O59">
        <v>17.914909999999999</v>
      </c>
    </row>
    <row r="60" spans="1:15" x14ac:dyDescent="0.25">
      <c r="A60" t="s">
        <v>262</v>
      </c>
      <c r="B60" t="s">
        <v>207</v>
      </c>
      <c r="C60" t="s">
        <v>208</v>
      </c>
      <c r="D60" t="str">
        <f>VLOOKUP(tbl_mimu[[#This Row],[SR_Pcode]],tbl_mimu_st[],3,FALSE)</f>
        <v>ပဲခူးတိုင်းဒေသကြီး (အရှေ့)</v>
      </c>
      <c r="E60" t="s">
        <v>209</v>
      </c>
      <c r="F60" t="s">
        <v>210</v>
      </c>
      <c r="G60" t="str">
        <f>VLOOKUP(tbl_mimu[[#This Row],[District/SAZ_Pcode]],tbl_mimu_dist[],3,FALSE)</f>
        <v>ပဲခူးခရိုင်</v>
      </c>
      <c r="H60" t="s">
        <v>257</v>
      </c>
      <c r="I60" t="s">
        <v>258</v>
      </c>
      <c r="J60" t="str">
        <f>VLOOKUP(tbl_mimu[[#This Row],[Tsp_Pcode]],tbl_mimu_tsp[],3,FALSE)</f>
        <v>ညောင်လေးပင်</v>
      </c>
      <c r="K60" t="s">
        <v>262</v>
      </c>
      <c r="L60" t="s">
        <v>263</v>
      </c>
      <c r="M60" t="s">
        <v>264</v>
      </c>
      <c r="N60">
        <v>96.721509999999995</v>
      </c>
      <c r="O60">
        <v>17.953230000000001</v>
      </c>
    </row>
    <row r="61" spans="1:15" x14ac:dyDescent="0.25">
      <c r="A61" t="s">
        <v>265</v>
      </c>
      <c r="B61" t="s">
        <v>207</v>
      </c>
      <c r="C61" t="s">
        <v>208</v>
      </c>
      <c r="D61" t="str">
        <f>VLOOKUP(tbl_mimu[[#This Row],[SR_Pcode]],tbl_mimu_st[],3,FALSE)</f>
        <v>ပဲခူးတိုင်းဒေသကြီး (အရှေ့)</v>
      </c>
      <c r="E61" t="s">
        <v>209</v>
      </c>
      <c r="F61" t="s">
        <v>210</v>
      </c>
      <c r="G61" t="str">
        <f>VLOOKUP(tbl_mimu[[#This Row],[District/SAZ_Pcode]],tbl_mimu_dist[],3,FALSE)</f>
        <v>ပဲခူးခရိုင်</v>
      </c>
      <c r="H61" t="s">
        <v>257</v>
      </c>
      <c r="I61" t="s">
        <v>258</v>
      </c>
      <c r="J61" t="str">
        <f>VLOOKUP(tbl_mimu[[#This Row],[Tsp_Pcode]],tbl_mimu_tsp[],3,FALSE)</f>
        <v>ညောင်လေးပင်</v>
      </c>
      <c r="K61" t="s">
        <v>265</v>
      </c>
      <c r="L61" t="s">
        <v>266</v>
      </c>
      <c r="M61" t="s">
        <v>267</v>
      </c>
      <c r="N61">
        <v>96.668360000000007</v>
      </c>
      <c r="O61">
        <v>18.069900000000001</v>
      </c>
    </row>
    <row r="62" spans="1:15" x14ac:dyDescent="0.25">
      <c r="A62" t="s">
        <v>268</v>
      </c>
      <c r="B62" t="s">
        <v>207</v>
      </c>
      <c r="C62" t="s">
        <v>208</v>
      </c>
      <c r="D62" t="str">
        <f>VLOOKUP(tbl_mimu[[#This Row],[SR_Pcode]],tbl_mimu_st[],3,FALSE)</f>
        <v>ပဲခူးတိုင်းဒေသကြီး (အရှေ့)</v>
      </c>
      <c r="E62" t="s">
        <v>209</v>
      </c>
      <c r="F62" t="s">
        <v>210</v>
      </c>
      <c r="G62" t="str">
        <f>VLOOKUP(tbl_mimu[[#This Row],[District/SAZ_Pcode]],tbl_mimu_dist[],3,FALSE)</f>
        <v>ပဲခူးခရိုင်</v>
      </c>
      <c r="H62" t="s">
        <v>257</v>
      </c>
      <c r="I62" t="s">
        <v>258</v>
      </c>
      <c r="J62" t="str">
        <f>VLOOKUP(tbl_mimu[[#This Row],[Tsp_Pcode]],tbl_mimu_tsp[],3,FALSE)</f>
        <v>ညောင်လေးပင်</v>
      </c>
      <c r="K62" t="s">
        <v>268</v>
      </c>
      <c r="L62" t="s">
        <v>269</v>
      </c>
      <c r="M62" t="s">
        <v>270</v>
      </c>
      <c r="N62">
        <v>96.715969999999999</v>
      </c>
      <c r="O62">
        <v>17.875170000000001</v>
      </c>
    </row>
    <row r="63" spans="1:15" x14ac:dyDescent="0.25">
      <c r="A63" t="s">
        <v>273</v>
      </c>
      <c r="B63" t="s">
        <v>207</v>
      </c>
      <c r="C63" t="s">
        <v>208</v>
      </c>
      <c r="D63" t="str">
        <f>VLOOKUP(tbl_mimu[[#This Row],[SR_Pcode]],tbl_mimu_st[],3,FALSE)</f>
        <v>ပဲခူးတိုင်းဒေသကြီး (အရှေ့)</v>
      </c>
      <c r="E63" t="s">
        <v>226</v>
      </c>
      <c r="F63" t="s">
        <v>227</v>
      </c>
      <c r="G63" t="str">
        <f>VLOOKUP(tbl_mimu[[#This Row],[District/SAZ_Pcode]],tbl_mimu_dist[],3,FALSE)</f>
        <v>တောင်ငူခရိုင်</v>
      </c>
      <c r="H63" t="s">
        <v>271</v>
      </c>
      <c r="I63" t="s">
        <v>272</v>
      </c>
      <c r="J63" t="str">
        <f>VLOOKUP(tbl_mimu[[#This Row],[Tsp_Pcode]],tbl_mimu_tsp[],3,FALSE)</f>
        <v>အုတ်တွင်း</v>
      </c>
      <c r="K63" t="s">
        <v>273</v>
      </c>
      <c r="L63" t="s">
        <v>274</v>
      </c>
      <c r="M63" t="s">
        <v>275</v>
      </c>
      <c r="N63">
        <v>96.409899999999993</v>
      </c>
      <c r="O63">
        <v>18.7</v>
      </c>
    </row>
    <row r="64" spans="1:15" x14ac:dyDescent="0.25">
      <c r="A64" t="s">
        <v>276</v>
      </c>
      <c r="B64" t="s">
        <v>207</v>
      </c>
      <c r="C64" t="s">
        <v>208</v>
      </c>
      <c r="D64" t="str">
        <f>VLOOKUP(tbl_mimu[[#This Row],[SR_Pcode]],tbl_mimu_st[],3,FALSE)</f>
        <v>ပဲခူးတိုင်းဒေသကြီး (အရှေ့)</v>
      </c>
      <c r="E64" t="s">
        <v>226</v>
      </c>
      <c r="F64" t="s">
        <v>227</v>
      </c>
      <c r="G64" t="str">
        <f>VLOOKUP(tbl_mimu[[#This Row],[District/SAZ_Pcode]],tbl_mimu_dist[],3,FALSE)</f>
        <v>တောင်ငူခရိုင်</v>
      </c>
      <c r="H64" t="s">
        <v>271</v>
      </c>
      <c r="I64" t="s">
        <v>272</v>
      </c>
      <c r="J64" t="str">
        <f>VLOOKUP(tbl_mimu[[#This Row],[Tsp_Pcode]],tbl_mimu_tsp[],3,FALSE)</f>
        <v>အုတ်တွင်း</v>
      </c>
      <c r="K64" t="s">
        <v>276</v>
      </c>
      <c r="L64" t="s">
        <v>277</v>
      </c>
      <c r="M64" t="s">
        <v>278</v>
      </c>
      <c r="N64">
        <v>96.413629999999998</v>
      </c>
      <c r="O64">
        <v>18.832930000000001</v>
      </c>
    </row>
    <row r="65" spans="1:15" x14ac:dyDescent="0.25">
      <c r="A65" t="s">
        <v>281</v>
      </c>
      <c r="B65" t="s">
        <v>207</v>
      </c>
      <c r="C65" t="s">
        <v>208</v>
      </c>
      <c r="D65" t="str">
        <f>VLOOKUP(tbl_mimu[[#This Row],[SR_Pcode]],tbl_mimu_st[],3,FALSE)</f>
        <v>ပဲခူးတိုင်းဒေသကြီး (အရှေ့)</v>
      </c>
      <c r="E65" t="s">
        <v>226</v>
      </c>
      <c r="F65" t="s">
        <v>227</v>
      </c>
      <c r="G65" t="str">
        <f>VLOOKUP(tbl_mimu[[#This Row],[District/SAZ_Pcode]],tbl_mimu_dist[],3,FALSE)</f>
        <v>တောင်ငူခရိုင်</v>
      </c>
      <c r="H65" t="s">
        <v>279</v>
      </c>
      <c r="I65" t="s">
        <v>280</v>
      </c>
      <c r="J65" t="str">
        <f>VLOOKUP(tbl_mimu[[#This Row],[Tsp_Pcode]],tbl_mimu_tsp[],3,FALSE)</f>
        <v>ဖြူး</v>
      </c>
      <c r="K65" t="s">
        <v>281</v>
      </c>
      <c r="L65" t="s">
        <v>282</v>
      </c>
      <c r="M65" t="s">
        <v>283</v>
      </c>
      <c r="N65">
        <v>96.492180000000005</v>
      </c>
      <c r="O65">
        <v>18.340399999999999</v>
      </c>
    </row>
    <row r="66" spans="1:15" x14ac:dyDescent="0.25">
      <c r="A66" t="s">
        <v>284</v>
      </c>
      <c r="B66" t="s">
        <v>207</v>
      </c>
      <c r="C66" t="s">
        <v>208</v>
      </c>
      <c r="D66" t="str">
        <f>VLOOKUP(tbl_mimu[[#This Row],[SR_Pcode]],tbl_mimu_st[],3,FALSE)</f>
        <v>ပဲခူးတိုင်းဒေသကြီး (အရှေ့)</v>
      </c>
      <c r="E66" t="s">
        <v>226</v>
      </c>
      <c r="F66" t="s">
        <v>227</v>
      </c>
      <c r="G66" t="str">
        <f>VLOOKUP(tbl_mimu[[#This Row],[District/SAZ_Pcode]],tbl_mimu_dist[],3,FALSE)</f>
        <v>တောင်ငူခရိုင်</v>
      </c>
      <c r="H66" t="s">
        <v>279</v>
      </c>
      <c r="I66" t="s">
        <v>280</v>
      </c>
      <c r="J66" t="str">
        <f>VLOOKUP(tbl_mimu[[#This Row],[Tsp_Pcode]],tbl_mimu_tsp[],3,FALSE)</f>
        <v>ဖြူး</v>
      </c>
      <c r="K66" t="s">
        <v>284</v>
      </c>
      <c r="L66" t="s">
        <v>285</v>
      </c>
      <c r="M66" t="s">
        <v>286</v>
      </c>
      <c r="N66">
        <v>96.435720000000003</v>
      </c>
      <c r="O66">
        <v>18.484380000000002</v>
      </c>
    </row>
    <row r="67" spans="1:15" x14ac:dyDescent="0.25">
      <c r="A67" t="s">
        <v>287</v>
      </c>
      <c r="B67" t="s">
        <v>207</v>
      </c>
      <c r="C67" t="s">
        <v>208</v>
      </c>
      <c r="D67" t="str">
        <f>VLOOKUP(tbl_mimu[[#This Row],[SR_Pcode]],tbl_mimu_st[],3,FALSE)</f>
        <v>ပဲခူးတိုင်းဒေသကြီး (အရှေ့)</v>
      </c>
      <c r="E67" t="s">
        <v>226</v>
      </c>
      <c r="F67" t="s">
        <v>227</v>
      </c>
      <c r="G67" t="str">
        <f>VLOOKUP(tbl_mimu[[#This Row],[District/SAZ_Pcode]],tbl_mimu_dist[],3,FALSE)</f>
        <v>တောင်ငူခရိုင်</v>
      </c>
      <c r="H67" t="s">
        <v>279</v>
      </c>
      <c r="I67" t="s">
        <v>280</v>
      </c>
      <c r="J67" t="str">
        <f>VLOOKUP(tbl_mimu[[#This Row],[Tsp_Pcode]],tbl_mimu_tsp[],3,FALSE)</f>
        <v>ဖြူး</v>
      </c>
      <c r="K67" t="s">
        <v>287</v>
      </c>
      <c r="L67" t="s">
        <v>288</v>
      </c>
      <c r="M67" t="s">
        <v>289</v>
      </c>
      <c r="N67">
        <v>96.430840000000003</v>
      </c>
      <c r="O67">
        <v>18.540970000000002</v>
      </c>
    </row>
    <row r="68" spans="1:15" x14ac:dyDescent="0.25">
      <c r="A68" t="s">
        <v>292</v>
      </c>
      <c r="B68" t="s">
        <v>207</v>
      </c>
      <c r="C68" t="s">
        <v>208</v>
      </c>
      <c r="D68" t="str">
        <f>VLOOKUP(tbl_mimu[[#This Row],[SR_Pcode]],tbl_mimu_st[],3,FALSE)</f>
        <v>ပဲခူးတိုင်းဒေသကြီး (အရှေ့)</v>
      </c>
      <c r="E68" t="s">
        <v>209</v>
      </c>
      <c r="F68" t="s">
        <v>210</v>
      </c>
      <c r="G68" t="str">
        <f>VLOOKUP(tbl_mimu[[#This Row],[District/SAZ_Pcode]],tbl_mimu_dist[],3,FALSE)</f>
        <v>ပဲခူးခရိုင်</v>
      </c>
      <c r="H68" t="s">
        <v>290</v>
      </c>
      <c r="I68" t="s">
        <v>291</v>
      </c>
      <c r="J68" t="str">
        <f>VLOOKUP(tbl_mimu[[#This Row],[Tsp_Pcode]],tbl_mimu_tsp[],3,FALSE)</f>
        <v>ရွှေကျင်</v>
      </c>
      <c r="K68" t="s">
        <v>292</v>
      </c>
      <c r="L68" t="s">
        <v>293</v>
      </c>
      <c r="M68" t="s">
        <v>294</v>
      </c>
      <c r="N68">
        <v>96.877669999999995</v>
      </c>
      <c r="O68">
        <v>17.92304</v>
      </c>
    </row>
    <row r="69" spans="1:15" x14ac:dyDescent="0.25">
      <c r="A69" t="s">
        <v>296</v>
      </c>
      <c r="B69" t="s">
        <v>207</v>
      </c>
      <c r="C69" t="s">
        <v>208</v>
      </c>
      <c r="D69" t="str">
        <f>VLOOKUP(tbl_mimu[[#This Row],[SR_Pcode]],tbl_mimu_st[],3,FALSE)</f>
        <v>ပဲခူးတိုင်းဒေသကြီး (အရှေ့)</v>
      </c>
      <c r="E69" t="s">
        <v>226</v>
      </c>
      <c r="F69" t="s">
        <v>227</v>
      </c>
      <c r="G69" t="str">
        <f>VLOOKUP(tbl_mimu[[#This Row],[District/SAZ_Pcode]],tbl_mimu_dist[],3,FALSE)</f>
        <v>တောင်ငူခရိုင်</v>
      </c>
      <c r="H69" t="s">
        <v>295</v>
      </c>
      <c r="I69" t="s">
        <v>227</v>
      </c>
      <c r="J69" t="str">
        <f>VLOOKUP(tbl_mimu[[#This Row],[Tsp_Pcode]],tbl_mimu_tsp[],3,FALSE)</f>
        <v>တောင်ငူ</v>
      </c>
      <c r="K69" t="s">
        <v>296</v>
      </c>
      <c r="L69" t="s">
        <v>297</v>
      </c>
      <c r="M69" t="s">
        <v>298</v>
      </c>
      <c r="N69">
        <v>96.403570000000002</v>
      </c>
      <c r="O69">
        <v>19.014320000000001</v>
      </c>
    </row>
    <row r="70" spans="1:15" x14ac:dyDescent="0.25">
      <c r="A70" t="s">
        <v>299</v>
      </c>
      <c r="B70" t="s">
        <v>207</v>
      </c>
      <c r="C70" t="s">
        <v>208</v>
      </c>
      <c r="D70" t="str">
        <f>VLOOKUP(tbl_mimu[[#This Row],[SR_Pcode]],tbl_mimu_st[],3,FALSE)</f>
        <v>ပဲခူးတိုင်းဒေသကြီး (အရှေ့)</v>
      </c>
      <c r="E70" t="s">
        <v>226</v>
      </c>
      <c r="F70" t="s">
        <v>227</v>
      </c>
      <c r="G70" t="str">
        <f>VLOOKUP(tbl_mimu[[#This Row],[District/SAZ_Pcode]],tbl_mimu_dist[],3,FALSE)</f>
        <v>တောင်ငူခရိုင်</v>
      </c>
      <c r="H70" t="s">
        <v>295</v>
      </c>
      <c r="I70" t="s">
        <v>227</v>
      </c>
      <c r="J70" t="str">
        <f>VLOOKUP(tbl_mimu[[#This Row],[Tsp_Pcode]],tbl_mimu_tsp[],3,FALSE)</f>
        <v>တောင်ငူ</v>
      </c>
      <c r="K70" t="s">
        <v>299</v>
      </c>
      <c r="L70" t="s">
        <v>300</v>
      </c>
      <c r="M70" t="s">
        <v>301</v>
      </c>
      <c r="N70">
        <v>96.433139999999995</v>
      </c>
      <c r="O70">
        <v>18.939530000000001</v>
      </c>
    </row>
    <row r="71" spans="1:15" x14ac:dyDescent="0.25">
      <c r="A71" t="s">
        <v>304</v>
      </c>
      <c r="B71" t="s">
        <v>207</v>
      </c>
      <c r="C71" t="s">
        <v>208</v>
      </c>
      <c r="D71" t="str">
        <f>VLOOKUP(tbl_mimu[[#This Row],[SR_Pcode]],tbl_mimu_st[],3,FALSE)</f>
        <v>ပဲခူးတိုင်းဒေသကြီး (အရှေ့)</v>
      </c>
      <c r="E71" t="s">
        <v>209</v>
      </c>
      <c r="F71" t="s">
        <v>210</v>
      </c>
      <c r="G71" t="str">
        <f>VLOOKUP(tbl_mimu[[#This Row],[District/SAZ_Pcode]],tbl_mimu_dist[],3,FALSE)</f>
        <v>ပဲခူးခရိုင်</v>
      </c>
      <c r="H71" t="s">
        <v>302</v>
      </c>
      <c r="I71" t="s">
        <v>303</v>
      </c>
      <c r="J71" t="str">
        <f>VLOOKUP(tbl_mimu[[#This Row],[Tsp_Pcode]],tbl_mimu_tsp[],3,FALSE)</f>
        <v>သနပ်ပင်</v>
      </c>
      <c r="K71" t="s">
        <v>304</v>
      </c>
      <c r="L71" t="s">
        <v>305</v>
      </c>
      <c r="M71" t="s">
        <v>306</v>
      </c>
      <c r="N71">
        <v>96.576639999999998</v>
      </c>
      <c r="O71">
        <v>17.28903</v>
      </c>
    </row>
    <row r="72" spans="1:15" x14ac:dyDescent="0.25">
      <c r="A72" t="s">
        <v>309</v>
      </c>
      <c r="B72" t="s">
        <v>207</v>
      </c>
      <c r="C72" t="s">
        <v>208</v>
      </c>
      <c r="D72" t="str">
        <f>VLOOKUP(tbl_mimu[[#This Row],[SR_Pcode]],tbl_mimu_st[],3,FALSE)</f>
        <v>ပဲခူးတိုင်းဒေသကြီး (အရှေ့)</v>
      </c>
      <c r="E72" t="s">
        <v>209</v>
      </c>
      <c r="F72" t="s">
        <v>210</v>
      </c>
      <c r="G72" t="str">
        <f>VLOOKUP(tbl_mimu[[#This Row],[District/SAZ_Pcode]],tbl_mimu_dist[],3,FALSE)</f>
        <v>ပဲခူးခရိုင်</v>
      </c>
      <c r="H72" t="s">
        <v>307</v>
      </c>
      <c r="I72" t="s">
        <v>308</v>
      </c>
      <c r="J72" t="str">
        <f>VLOOKUP(tbl_mimu[[#This Row],[Tsp_Pcode]],tbl_mimu_tsp[],3,FALSE)</f>
        <v>ဝေါ</v>
      </c>
      <c r="K72" t="s">
        <v>309</v>
      </c>
      <c r="L72" t="s">
        <v>310</v>
      </c>
      <c r="M72" t="s">
        <v>311</v>
      </c>
      <c r="N72">
        <v>96.682339999999996</v>
      </c>
      <c r="O72">
        <v>17.483599999999999</v>
      </c>
    </row>
    <row r="73" spans="1:15" x14ac:dyDescent="0.25">
      <c r="A73" t="s">
        <v>314</v>
      </c>
      <c r="B73" t="s">
        <v>207</v>
      </c>
      <c r="C73" t="s">
        <v>208</v>
      </c>
      <c r="D73" t="str">
        <f>VLOOKUP(tbl_mimu[[#This Row],[SR_Pcode]],tbl_mimu_st[],3,FALSE)</f>
        <v>ပဲခူးတိုင်းဒေသကြီး (အရှေ့)</v>
      </c>
      <c r="E73" t="s">
        <v>226</v>
      </c>
      <c r="F73" t="s">
        <v>227</v>
      </c>
      <c r="G73" t="str">
        <f>VLOOKUP(tbl_mimu[[#This Row],[District/SAZ_Pcode]],tbl_mimu_dist[],3,FALSE)</f>
        <v>တောင်ငူခရိုင်</v>
      </c>
      <c r="H73" t="s">
        <v>312</v>
      </c>
      <c r="I73" t="s">
        <v>313</v>
      </c>
      <c r="J73" t="str">
        <f>VLOOKUP(tbl_mimu[[#This Row],[Tsp_Pcode]],tbl_mimu_tsp[],3,FALSE)</f>
        <v>ရေတာရှည်</v>
      </c>
      <c r="K73" t="s">
        <v>314</v>
      </c>
      <c r="L73" t="s">
        <v>315</v>
      </c>
      <c r="M73" t="s">
        <v>316</v>
      </c>
      <c r="N73">
        <v>96.290719999999993</v>
      </c>
      <c r="O73">
        <v>19.264980000000001</v>
      </c>
    </row>
    <row r="74" spans="1:15" x14ac:dyDescent="0.25">
      <c r="A74" t="s">
        <v>317</v>
      </c>
      <c r="B74" t="s">
        <v>207</v>
      </c>
      <c r="C74" t="s">
        <v>208</v>
      </c>
      <c r="D74" t="str">
        <f>VLOOKUP(tbl_mimu[[#This Row],[SR_Pcode]],tbl_mimu_st[],3,FALSE)</f>
        <v>ပဲခူးတိုင်းဒေသကြီး (အရှေ့)</v>
      </c>
      <c r="E74" t="s">
        <v>226</v>
      </c>
      <c r="F74" t="s">
        <v>227</v>
      </c>
      <c r="G74" t="str">
        <f>VLOOKUP(tbl_mimu[[#This Row],[District/SAZ_Pcode]],tbl_mimu_dist[],3,FALSE)</f>
        <v>တောင်ငူခရိုင်</v>
      </c>
      <c r="H74" t="s">
        <v>312</v>
      </c>
      <c r="I74" t="s">
        <v>313</v>
      </c>
      <c r="J74" t="str">
        <f>VLOOKUP(tbl_mimu[[#This Row],[Tsp_Pcode]],tbl_mimu_tsp[],3,FALSE)</f>
        <v>ရေတာရှည်</v>
      </c>
      <c r="K74" t="s">
        <v>317</v>
      </c>
      <c r="L74" t="s">
        <v>318</v>
      </c>
      <c r="M74" t="s">
        <v>319</v>
      </c>
      <c r="N74">
        <v>96.266279999999995</v>
      </c>
      <c r="O74">
        <v>19.404419999999998</v>
      </c>
    </row>
    <row r="75" spans="1:15" x14ac:dyDescent="0.25">
      <c r="A75" t="s">
        <v>320</v>
      </c>
      <c r="B75" t="s">
        <v>207</v>
      </c>
      <c r="C75" t="s">
        <v>208</v>
      </c>
      <c r="D75" t="str">
        <f>VLOOKUP(tbl_mimu[[#This Row],[SR_Pcode]],tbl_mimu_st[],3,FALSE)</f>
        <v>ပဲခူးတိုင်းဒေသကြီး (အရှေ့)</v>
      </c>
      <c r="E75" t="s">
        <v>226</v>
      </c>
      <c r="F75" t="s">
        <v>227</v>
      </c>
      <c r="G75" t="str">
        <f>VLOOKUP(tbl_mimu[[#This Row],[District/SAZ_Pcode]],tbl_mimu_dist[],3,FALSE)</f>
        <v>တောင်ငူခရိုင်</v>
      </c>
      <c r="H75" t="s">
        <v>312</v>
      </c>
      <c r="I75" t="s">
        <v>313</v>
      </c>
      <c r="J75" t="str">
        <f>VLOOKUP(tbl_mimu[[#This Row],[Tsp_Pcode]],tbl_mimu_tsp[],3,FALSE)</f>
        <v>ရေတာရှည်</v>
      </c>
      <c r="K75" t="s">
        <v>320</v>
      </c>
      <c r="L75" t="s">
        <v>321</v>
      </c>
      <c r="M75" t="s">
        <v>322</v>
      </c>
      <c r="N75">
        <v>96.268039999999999</v>
      </c>
      <c r="O75">
        <v>19.47438</v>
      </c>
    </row>
    <row r="76" spans="1:15" x14ac:dyDescent="0.25">
      <c r="A76" t="s">
        <v>323</v>
      </c>
      <c r="B76" t="s">
        <v>207</v>
      </c>
      <c r="C76" t="s">
        <v>208</v>
      </c>
      <c r="D76" t="str">
        <f>VLOOKUP(tbl_mimu[[#This Row],[SR_Pcode]],tbl_mimu_st[],3,FALSE)</f>
        <v>ပဲခူးတိုင်းဒေသကြီး (အရှေ့)</v>
      </c>
      <c r="E76" t="s">
        <v>226</v>
      </c>
      <c r="F76" t="s">
        <v>227</v>
      </c>
      <c r="G76" t="str">
        <f>VLOOKUP(tbl_mimu[[#This Row],[District/SAZ_Pcode]],tbl_mimu_dist[],3,FALSE)</f>
        <v>တောင်ငူခရိုင်</v>
      </c>
      <c r="H76" t="s">
        <v>312</v>
      </c>
      <c r="I76" t="s">
        <v>313</v>
      </c>
      <c r="J76" t="str">
        <f>VLOOKUP(tbl_mimu[[#This Row],[Tsp_Pcode]],tbl_mimu_tsp[],3,FALSE)</f>
        <v>ရေတာရှည်</v>
      </c>
      <c r="K76" t="s">
        <v>323</v>
      </c>
      <c r="L76" t="s">
        <v>324</v>
      </c>
      <c r="M76" t="s">
        <v>325</v>
      </c>
      <c r="N76">
        <v>96.342339999999993</v>
      </c>
      <c r="O76">
        <v>19.156929999999999</v>
      </c>
    </row>
    <row r="77" spans="1:15" x14ac:dyDescent="0.25">
      <c r="A77" t="s">
        <v>332</v>
      </c>
      <c r="B77" t="s">
        <v>326</v>
      </c>
      <c r="C77" t="s">
        <v>327</v>
      </c>
      <c r="D77" t="str">
        <f>VLOOKUP(tbl_mimu[[#This Row],[SR_Pcode]],tbl_mimu_st[],3,FALSE)</f>
        <v>ပဲခူးတိုင်းဒေသကြီး (အနောက်)</v>
      </c>
      <c r="E77" t="s">
        <v>328</v>
      </c>
      <c r="F77" t="s">
        <v>329</v>
      </c>
      <c r="G77" t="str">
        <f>VLOOKUP(tbl_mimu[[#This Row],[District/SAZ_Pcode]],tbl_mimu_dist[],3,FALSE)</f>
        <v>သာယာဝတီခရိုင်</v>
      </c>
      <c r="H77" t="s">
        <v>330</v>
      </c>
      <c r="I77" t="s">
        <v>331</v>
      </c>
      <c r="J77" t="str">
        <f>VLOOKUP(tbl_mimu[[#This Row],[Tsp_Pcode]],tbl_mimu_tsp[],3,FALSE)</f>
        <v>ကြို့ပင်ကောက်</v>
      </c>
      <c r="K77" t="s">
        <v>332</v>
      </c>
      <c r="L77" t="s">
        <v>333</v>
      </c>
      <c r="M77" t="s">
        <v>334</v>
      </c>
      <c r="N77">
        <v>95.652590000000004</v>
      </c>
      <c r="O77">
        <v>18.229890000000001</v>
      </c>
    </row>
    <row r="78" spans="1:15" x14ac:dyDescent="0.25">
      <c r="A78" t="s">
        <v>337</v>
      </c>
      <c r="B78" t="s">
        <v>326</v>
      </c>
      <c r="C78" t="s">
        <v>327</v>
      </c>
      <c r="D78" t="str">
        <f>VLOOKUP(tbl_mimu[[#This Row],[SR_Pcode]],tbl_mimu_st[],3,FALSE)</f>
        <v>ပဲခူးတိုင်းဒေသကြီး (အနောက်)</v>
      </c>
      <c r="E78" t="s">
        <v>328</v>
      </c>
      <c r="F78" t="s">
        <v>329</v>
      </c>
      <c r="G78" t="str">
        <f>VLOOKUP(tbl_mimu[[#This Row],[District/SAZ_Pcode]],tbl_mimu_dist[],3,FALSE)</f>
        <v>သာယာဝတီခရိုင်</v>
      </c>
      <c r="H78" t="s">
        <v>335</v>
      </c>
      <c r="I78" t="s">
        <v>336</v>
      </c>
      <c r="J78" t="str">
        <f>VLOOKUP(tbl_mimu[[#This Row],[Tsp_Pcode]],tbl_mimu_tsp[],3,FALSE)</f>
        <v>လက်ပံတန်း</v>
      </c>
      <c r="K78" t="s">
        <v>337</v>
      </c>
      <c r="L78" t="s">
        <v>338</v>
      </c>
      <c r="M78" t="s">
        <v>339</v>
      </c>
      <c r="N78">
        <v>95.745289999999997</v>
      </c>
      <c r="O78">
        <v>17.779</v>
      </c>
    </row>
    <row r="79" spans="1:15" x14ac:dyDescent="0.25">
      <c r="A79" t="s">
        <v>342</v>
      </c>
      <c r="B79" t="s">
        <v>326</v>
      </c>
      <c r="C79" t="s">
        <v>327</v>
      </c>
      <c r="D79" t="str">
        <f>VLOOKUP(tbl_mimu[[#This Row],[SR_Pcode]],tbl_mimu_st[],3,FALSE)</f>
        <v>ပဲခူးတိုင်းဒေသကြီး (အနောက်)</v>
      </c>
      <c r="E79" t="s">
        <v>328</v>
      </c>
      <c r="F79" t="s">
        <v>329</v>
      </c>
      <c r="G79" t="str">
        <f>VLOOKUP(tbl_mimu[[#This Row],[District/SAZ_Pcode]],tbl_mimu_dist[],3,FALSE)</f>
        <v>သာယာဝတီခရိုင်</v>
      </c>
      <c r="H79" t="s">
        <v>340</v>
      </c>
      <c r="I79" t="s">
        <v>341</v>
      </c>
      <c r="J79" t="str">
        <f>VLOOKUP(tbl_mimu[[#This Row],[Tsp_Pcode]],tbl_mimu_tsp[],3,FALSE)</f>
        <v>မင်းလှ</v>
      </c>
      <c r="K79" t="s">
        <v>342</v>
      </c>
      <c r="L79" t="s">
        <v>343</v>
      </c>
      <c r="M79" t="s">
        <v>344</v>
      </c>
      <c r="N79">
        <v>95.709050000000005</v>
      </c>
      <c r="O79">
        <v>17.973890000000001</v>
      </c>
    </row>
    <row r="80" spans="1:15" x14ac:dyDescent="0.25">
      <c r="A80" t="s">
        <v>345</v>
      </c>
      <c r="B80" t="s">
        <v>326</v>
      </c>
      <c r="C80" t="s">
        <v>327</v>
      </c>
      <c r="D80" t="str">
        <f>VLOOKUP(tbl_mimu[[#This Row],[SR_Pcode]],tbl_mimu_st[],3,FALSE)</f>
        <v>ပဲခူးတိုင်းဒေသကြီး (အနောက်)</v>
      </c>
      <c r="E80" t="s">
        <v>328</v>
      </c>
      <c r="F80" t="s">
        <v>329</v>
      </c>
      <c r="G80" t="str">
        <f>VLOOKUP(tbl_mimu[[#This Row],[District/SAZ_Pcode]],tbl_mimu_dist[],3,FALSE)</f>
        <v>သာယာဝတီခရိုင်</v>
      </c>
      <c r="H80" t="s">
        <v>340</v>
      </c>
      <c r="I80" t="s">
        <v>341</v>
      </c>
      <c r="J80" t="str">
        <f>VLOOKUP(tbl_mimu[[#This Row],[Tsp_Pcode]],tbl_mimu_tsp[],3,FALSE)</f>
        <v>မင်းလှ</v>
      </c>
      <c r="K80" t="s">
        <v>345</v>
      </c>
      <c r="L80" t="s">
        <v>346</v>
      </c>
      <c r="M80" t="s">
        <v>347</v>
      </c>
      <c r="N80">
        <v>95.723200000000006</v>
      </c>
      <c r="O80">
        <v>17.894100000000002</v>
      </c>
    </row>
    <row r="81" spans="1:15" x14ac:dyDescent="0.25">
      <c r="A81" t="s">
        <v>350</v>
      </c>
      <c r="B81" t="s">
        <v>326</v>
      </c>
      <c r="C81" t="s">
        <v>327</v>
      </c>
      <c r="D81" t="str">
        <f>VLOOKUP(tbl_mimu[[#This Row],[SR_Pcode]],tbl_mimu_st[],3,FALSE)</f>
        <v>ပဲခူးတိုင်းဒေသကြီး (အနောက်)</v>
      </c>
      <c r="E81" t="s">
        <v>328</v>
      </c>
      <c r="F81" t="s">
        <v>329</v>
      </c>
      <c r="G81" t="str">
        <f>VLOOKUP(tbl_mimu[[#This Row],[District/SAZ_Pcode]],tbl_mimu_dist[],3,FALSE)</f>
        <v>သာယာဝတီခရိုင်</v>
      </c>
      <c r="H81" t="s">
        <v>348</v>
      </c>
      <c r="I81" t="s">
        <v>349</v>
      </c>
      <c r="J81" t="str">
        <f>VLOOKUP(tbl_mimu[[#This Row],[Tsp_Pcode]],tbl_mimu_tsp[],3,FALSE)</f>
        <v>မိုးညို</v>
      </c>
      <c r="K81" t="s">
        <v>350</v>
      </c>
      <c r="L81" t="s">
        <v>351</v>
      </c>
      <c r="M81" t="s">
        <v>352</v>
      </c>
      <c r="N81">
        <v>95.511849999999995</v>
      </c>
      <c r="O81">
        <v>18.027190000000001</v>
      </c>
    </row>
    <row r="82" spans="1:15" x14ac:dyDescent="0.25">
      <c r="A82" t="s">
        <v>355</v>
      </c>
      <c r="B82" t="s">
        <v>326</v>
      </c>
      <c r="C82" t="s">
        <v>327</v>
      </c>
      <c r="D82" t="str">
        <f>VLOOKUP(tbl_mimu[[#This Row],[SR_Pcode]],tbl_mimu_st[],3,FALSE)</f>
        <v>ပဲခူးတိုင်းဒေသကြီး (အနောက်)</v>
      </c>
      <c r="E82" t="s">
        <v>328</v>
      </c>
      <c r="F82" t="s">
        <v>329</v>
      </c>
      <c r="G82" t="str">
        <f>VLOOKUP(tbl_mimu[[#This Row],[District/SAZ_Pcode]],tbl_mimu_dist[],3,FALSE)</f>
        <v>သာယာဝတီခရိုင်</v>
      </c>
      <c r="H82" t="s">
        <v>353</v>
      </c>
      <c r="I82" t="s">
        <v>354</v>
      </c>
      <c r="J82" t="str">
        <f>VLOOKUP(tbl_mimu[[#This Row],[Tsp_Pcode]],tbl_mimu_tsp[],3,FALSE)</f>
        <v>နတ်တလင်း</v>
      </c>
      <c r="K82" t="s">
        <v>355</v>
      </c>
      <c r="L82" t="s">
        <v>356</v>
      </c>
      <c r="M82" t="s">
        <v>357</v>
      </c>
      <c r="N82">
        <v>95.547309999999996</v>
      </c>
      <c r="O82">
        <v>18.427530000000001</v>
      </c>
    </row>
    <row r="83" spans="1:15" x14ac:dyDescent="0.25">
      <c r="A83" t="s">
        <v>358</v>
      </c>
      <c r="B83" t="s">
        <v>326</v>
      </c>
      <c r="C83" t="s">
        <v>327</v>
      </c>
      <c r="D83" t="str">
        <f>VLOOKUP(tbl_mimu[[#This Row],[SR_Pcode]],tbl_mimu_st[],3,FALSE)</f>
        <v>ပဲခူးတိုင်းဒေသကြီး (အနောက်)</v>
      </c>
      <c r="E83" t="s">
        <v>328</v>
      </c>
      <c r="F83" t="s">
        <v>329</v>
      </c>
      <c r="G83" t="str">
        <f>VLOOKUP(tbl_mimu[[#This Row],[District/SAZ_Pcode]],tbl_mimu_dist[],3,FALSE)</f>
        <v>သာယာဝတီခရိုင်</v>
      </c>
      <c r="H83" t="s">
        <v>353</v>
      </c>
      <c r="I83" t="s">
        <v>354</v>
      </c>
      <c r="J83" t="str">
        <f>VLOOKUP(tbl_mimu[[#This Row],[Tsp_Pcode]],tbl_mimu_tsp[],3,FALSE)</f>
        <v>နတ်တလင်း</v>
      </c>
      <c r="K83" t="s">
        <v>358</v>
      </c>
      <c r="L83" t="s">
        <v>359</v>
      </c>
      <c r="M83" t="s">
        <v>360</v>
      </c>
      <c r="N83">
        <v>95.454899999999995</v>
      </c>
      <c r="O83">
        <v>18.361000000000001</v>
      </c>
    </row>
    <row r="84" spans="1:15" x14ac:dyDescent="0.25">
      <c r="A84" t="s">
        <v>363</v>
      </c>
      <c r="B84" t="s">
        <v>326</v>
      </c>
      <c r="C84" t="s">
        <v>327</v>
      </c>
      <c r="D84" t="str">
        <f>VLOOKUP(tbl_mimu[[#This Row],[SR_Pcode]],tbl_mimu_st[],3,FALSE)</f>
        <v>ပဲခူးတိုင်းဒေသကြီး (အနောက်)</v>
      </c>
      <c r="E84" t="s">
        <v>328</v>
      </c>
      <c r="F84" t="s">
        <v>329</v>
      </c>
      <c r="G84" t="str">
        <f>VLOOKUP(tbl_mimu[[#This Row],[District/SAZ_Pcode]],tbl_mimu_dist[],3,FALSE)</f>
        <v>သာယာဝတီခရိုင်</v>
      </c>
      <c r="H84" t="s">
        <v>361</v>
      </c>
      <c r="I84" t="s">
        <v>362</v>
      </c>
      <c r="J84" t="str">
        <f>VLOOKUP(tbl_mimu[[#This Row],[Tsp_Pcode]],tbl_mimu_tsp[],3,FALSE)</f>
        <v>အုတ်ဖို</v>
      </c>
      <c r="K84" t="s">
        <v>363</v>
      </c>
      <c r="L84" t="s">
        <v>364</v>
      </c>
      <c r="M84" t="s">
        <v>365</v>
      </c>
      <c r="N84">
        <v>95.6935</v>
      </c>
      <c r="O84">
        <v>18.043199999999999</v>
      </c>
    </row>
    <row r="85" spans="1:15" x14ac:dyDescent="0.25">
      <c r="A85" t="s">
        <v>366</v>
      </c>
      <c r="B85" t="s">
        <v>326</v>
      </c>
      <c r="C85" t="s">
        <v>327</v>
      </c>
      <c r="D85" t="str">
        <f>VLOOKUP(tbl_mimu[[#This Row],[SR_Pcode]],tbl_mimu_st[],3,FALSE)</f>
        <v>ပဲခူးတိုင်းဒေသကြီး (အနောက်)</v>
      </c>
      <c r="E85" t="s">
        <v>328</v>
      </c>
      <c r="F85" t="s">
        <v>329</v>
      </c>
      <c r="G85" t="str">
        <f>VLOOKUP(tbl_mimu[[#This Row],[District/SAZ_Pcode]],tbl_mimu_dist[],3,FALSE)</f>
        <v>သာယာဝတီခရိုင်</v>
      </c>
      <c r="H85" t="s">
        <v>361</v>
      </c>
      <c r="I85" t="s">
        <v>362</v>
      </c>
      <c r="J85" t="str">
        <f>VLOOKUP(tbl_mimu[[#This Row],[Tsp_Pcode]],tbl_mimu_tsp[],3,FALSE)</f>
        <v>အုတ်ဖို</v>
      </c>
      <c r="K85" t="s">
        <v>366</v>
      </c>
      <c r="L85" t="s">
        <v>367</v>
      </c>
      <c r="M85" t="s">
        <v>368</v>
      </c>
      <c r="N85">
        <v>95.671769999999995</v>
      </c>
      <c r="O85">
        <v>18.130220000000001</v>
      </c>
    </row>
    <row r="86" spans="1:15" x14ac:dyDescent="0.25">
      <c r="A86" t="s">
        <v>373</v>
      </c>
      <c r="B86" t="s">
        <v>326</v>
      </c>
      <c r="C86" t="s">
        <v>327</v>
      </c>
      <c r="D86" t="str">
        <f>VLOOKUP(tbl_mimu[[#This Row],[SR_Pcode]],tbl_mimu_st[],3,FALSE)</f>
        <v>ပဲခူးတိုင်းဒေသကြီး (အနောက်)</v>
      </c>
      <c r="E86" t="s">
        <v>369</v>
      </c>
      <c r="F86" t="s">
        <v>370</v>
      </c>
      <c r="G86" t="str">
        <f>VLOOKUP(tbl_mimu[[#This Row],[District/SAZ_Pcode]],tbl_mimu_dist[],3,FALSE)</f>
        <v>ပြည်ခရိုင်</v>
      </c>
      <c r="H86" t="s">
        <v>371</v>
      </c>
      <c r="I86" t="s">
        <v>372</v>
      </c>
      <c r="J86" t="str">
        <f>VLOOKUP(tbl_mimu[[#This Row],[Tsp_Pcode]],tbl_mimu_tsp[],3,FALSE)</f>
        <v>ပန်းတောင်း</v>
      </c>
      <c r="K86" t="s">
        <v>373</v>
      </c>
      <c r="L86" t="s">
        <v>374</v>
      </c>
      <c r="M86" t="s">
        <v>375</v>
      </c>
      <c r="N86">
        <v>95.013829999999999</v>
      </c>
      <c r="O86">
        <v>18.685189999999999</v>
      </c>
    </row>
    <row r="87" spans="1:15" x14ac:dyDescent="0.25">
      <c r="A87" t="s">
        <v>376</v>
      </c>
      <c r="B87" t="s">
        <v>326</v>
      </c>
      <c r="C87" t="s">
        <v>327</v>
      </c>
      <c r="D87" t="str">
        <f>VLOOKUP(tbl_mimu[[#This Row],[SR_Pcode]],tbl_mimu_st[],3,FALSE)</f>
        <v>ပဲခူးတိုင်းဒေသကြီး (အနောက်)</v>
      </c>
      <c r="E87" t="s">
        <v>369</v>
      </c>
      <c r="F87" t="s">
        <v>370</v>
      </c>
      <c r="G87" t="str">
        <f>VLOOKUP(tbl_mimu[[#This Row],[District/SAZ_Pcode]],tbl_mimu_dist[],3,FALSE)</f>
        <v>ပြည်ခရိုင်</v>
      </c>
      <c r="H87" t="s">
        <v>371</v>
      </c>
      <c r="I87" t="s">
        <v>372</v>
      </c>
      <c r="J87" t="str">
        <f>VLOOKUP(tbl_mimu[[#This Row],[Tsp_Pcode]],tbl_mimu_tsp[],3,FALSE)</f>
        <v>ပန်းတောင်း</v>
      </c>
      <c r="K87" t="s">
        <v>376</v>
      </c>
      <c r="L87" t="s">
        <v>377</v>
      </c>
      <c r="M87" t="s">
        <v>378</v>
      </c>
      <c r="N87">
        <v>95.153530000000003</v>
      </c>
      <c r="O87">
        <v>18.717970000000001</v>
      </c>
    </row>
    <row r="88" spans="1:15" x14ac:dyDescent="0.25">
      <c r="A88" t="s">
        <v>381</v>
      </c>
      <c r="B88" t="s">
        <v>326</v>
      </c>
      <c r="C88" t="s">
        <v>327</v>
      </c>
      <c r="D88" t="str">
        <f>VLOOKUP(tbl_mimu[[#This Row],[SR_Pcode]],tbl_mimu_st[],3,FALSE)</f>
        <v>ပဲခူးတိုင်းဒေသကြီး (အနောက်)</v>
      </c>
      <c r="E88" t="s">
        <v>369</v>
      </c>
      <c r="F88" t="s">
        <v>370</v>
      </c>
      <c r="G88" t="str">
        <f>VLOOKUP(tbl_mimu[[#This Row],[District/SAZ_Pcode]],tbl_mimu_dist[],3,FALSE)</f>
        <v>ပြည်ခရိုင်</v>
      </c>
      <c r="H88" t="s">
        <v>379</v>
      </c>
      <c r="I88" t="s">
        <v>380</v>
      </c>
      <c r="J88" t="str">
        <f>VLOOKUP(tbl_mimu[[#This Row],[Tsp_Pcode]],tbl_mimu_tsp[],3,FALSE)</f>
        <v>ပေါက်ခေါင်း</v>
      </c>
      <c r="K88" t="s">
        <v>381</v>
      </c>
      <c r="L88" t="s">
        <v>382</v>
      </c>
      <c r="M88" t="s">
        <v>383</v>
      </c>
      <c r="N88">
        <v>95.548190000000005</v>
      </c>
      <c r="O88">
        <v>18.902799999999999</v>
      </c>
    </row>
    <row r="89" spans="1:15" x14ac:dyDescent="0.25">
      <c r="A89" t="s">
        <v>386</v>
      </c>
      <c r="B89" t="s">
        <v>326</v>
      </c>
      <c r="C89" t="s">
        <v>327</v>
      </c>
      <c r="D89" t="str">
        <f>VLOOKUP(tbl_mimu[[#This Row],[SR_Pcode]],tbl_mimu_st[],3,FALSE)</f>
        <v>ပဲခူးတိုင်းဒေသကြီး (အနောက်)</v>
      </c>
      <c r="E89" t="s">
        <v>369</v>
      </c>
      <c r="F89" t="s">
        <v>370</v>
      </c>
      <c r="G89" t="str">
        <f>VLOOKUP(tbl_mimu[[#This Row],[District/SAZ_Pcode]],tbl_mimu_dist[],3,FALSE)</f>
        <v>ပြည်ခရိုင်</v>
      </c>
      <c r="H89" t="s">
        <v>384</v>
      </c>
      <c r="I89" t="s">
        <v>385</v>
      </c>
      <c r="J89" t="str">
        <f>VLOOKUP(tbl_mimu[[#This Row],[Tsp_Pcode]],tbl_mimu_tsp[],3,FALSE)</f>
        <v>ပေါင်းတည်</v>
      </c>
      <c r="K89" t="s">
        <v>386</v>
      </c>
      <c r="L89" t="s">
        <v>387</v>
      </c>
      <c r="M89" t="s">
        <v>388</v>
      </c>
      <c r="N89">
        <v>95.507210000000001</v>
      </c>
      <c r="O89">
        <v>18.489470000000001</v>
      </c>
    </row>
    <row r="90" spans="1:15" x14ac:dyDescent="0.25">
      <c r="A90" t="s">
        <v>390</v>
      </c>
      <c r="B90" t="s">
        <v>326</v>
      </c>
      <c r="C90" t="s">
        <v>327</v>
      </c>
      <c r="D90" t="str">
        <f>VLOOKUP(tbl_mimu[[#This Row],[SR_Pcode]],tbl_mimu_st[],3,FALSE)</f>
        <v>ပဲခူးတိုင်းဒေသကြီး (အနောက်)</v>
      </c>
      <c r="E90" t="s">
        <v>369</v>
      </c>
      <c r="F90" t="s">
        <v>370</v>
      </c>
      <c r="G90" t="str">
        <f>VLOOKUP(tbl_mimu[[#This Row],[District/SAZ_Pcode]],tbl_mimu_dist[],3,FALSE)</f>
        <v>ပြည်ခရိုင်</v>
      </c>
      <c r="H90" t="s">
        <v>389</v>
      </c>
      <c r="I90" t="s">
        <v>370</v>
      </c>
      <c r="J90" t="str">
        <f>VLOOKUP(tbl_mimu[[#This Row],[Tsp_Pcode]],tbl_mimu_tsp[],3,FALSE)</f>
        <v>ပြည်</v>
      </c>
      <c r="K90" t="s">
        <v>390</v>
      </c>
      <c r="L90" t="s">
        <v>391</v>
      </c>
      <c r="M90" t="s">
        <v>392</v>
      </c>
      <c r="N90">
        <v>95.384590000000003</v>
      </c>
      <c r="O90">
        <v>18.849679999999999</v>
      </c>
    </row>
    <row r="91" spans="1:15" x14ac:dyDescent="0.25">
      <c r="A91" t="s">
        <v>393</v>
      </c>
      <c r="B91" t="s">
        <v>326</v>
      </c>
      <c r="C91" t="s">
        <v>327</v>
      </c>
      <c r="D91" t="str">
        <f>VLOOKUP(tbl_mimu[[#This Row],[SR_Pcode]],tbl_mimu_st[],3,FALSE)</f>
        <v>ပဲခူးတိုင်းဒေသကြီး (အနောက်)</v>
      </c>
      <c r="E91" t="s">
        <v>369</v>
      </c>
      <c r="F91" t="s">
        <v>370</v>
      </c>
      <c r="G91" t="str">
        <f>VLOOKUP(tbl_mimu[[#This Row],[District/SAZ_Pcode]],tbl_mimu_dist[],3,FALSE)</f>
        <v>ပြည်ခရိုင်</v>
      </c>
      <c r="H91" t="s">
        <v>389</v>
      </c>
      <c r="I91" t="s">
        <v>370</v>
      </c>
      <c r="J91" t="str">
        <f>VLOOKUP(tbl_mimu[[#This Row],[Tsp_Pcode]],tbl_mimu_tsp[],3,FALSE)</f>
        <v>ပြည်</v>
      </c>
      <c r="K91" t="s">
        <v>393</v>
      </c>
      <c r="L91" t="s">
        <v>394</v>
      </c>
      <c r="M91" t="s">
        <v>395</v>
      </c>
      <c r="N91">
        <v>95.221029999999999</v>
      </c>
      <c r="O91">
        <v>18.82151</v>
      </c>
    </row>
    <row r="92" spans="1:15" x14ac:dyDescent="0.25">
      <c r="A92" t="s">
        <v>398</v>
      </c>
      <c r="B92" t="s">
        <v>326</v>
      </c>
      <c r="C92" t="s">
        <v>327</v>
      </c>
      <c r="D92" t="str">
        <f>VLOOKUP(tbl_mimu[[#This Row],[SR_Pcode]],tbl_mimu_st[],3,FALSE)</f>
        <v>ပဲခူးတိုင်းဒေသကြီး (အနောက်)</v>
      </c>
      <c r="E92" t="s">
        <v>369</v>
      </c>
      <c r="F92" t="s">
        <v>370</v>
      </c>
      <c r="G92" t="str">
        <f>VLOOKUP(tbl_mimu[[#This Row],[District/SAZ_Pcode]],tbl_mimu_dist[],3,FALSE)</f>
        <v>ပြည်ခရိုင်</v>
      </c>
      <c r="H92" t="s">
        <v>396</v>
      </c>
      <c r="I92" t="s">
        <v>397</v>
      </c>
      <c r="J92" t="str">
        <f>VLOOKUP(tbl_mimu[[#This Row],[Tsp_Pcode]],tbl_mimu_tsp[],3,FALSE)</f>
        <v>ရွှေတောင်</v>
      </c>
      <c r="K92" t="s">
        <v>398</v>
      </c>
      <c r="L92" t="s">
        <v>399</v>
      </c>
      <c r="M92" t="s">
        <v>400</v>
      </c>
      <c r="N92">
        <v>95.214039999999997</v>
      </c>
      <c r="O92">
        <v>18.705100000000002</v>
      </c>
    </row>
    <row r="93" spans="1:15" x14ac:dyDescent="0.25">
      <c r="A93" t="s">
        <v>402</v>
      </c>
      <c r="B93" t="s">
        <v>326</v>
      </c>
      <c r="C93" t="s">
        <v>327</v>
      </c>
      <c r="D93" t="str">
        <f>VLOOKUP(tbl_mimu[[#This Row],[SR_Pcode]],tbl_mimu_st[],3,FALSE)</f>
        <v>ပဲခူးတိုင်းဒေသကြီး (အနောက်)</v>
      </c>
      <c r="E93" t="s">
        <v>328</v>
      </c>
      <c r="F93" t="s">
        <v>329</v>
      </c>
      <c r="G93" t="str">
        <f>VLOOKUP(tbl_mimu[[#This Row],[District/SAZ_Pcode]],tbl_mimu_dist[],3,FALSE)</f>
        <v>သာယာဝတီခရိုင်</v>
      </c>
      <c r="H93" t="s">
        <v>401</v>
      </c>
      <c r="I93" t="s">
        <v>329</v>
      </c>
      <c r="J93" t="str">
        <f>VLOOKUP(tbl_mimu[[#This Row],[Tsp_Pcode]],tbl_mimu_tsp[],3,FALSE)</f>
        <v>သာယာဝတီ</v>
      </c>
      <c r="K93" t="s">
        <v>402</v>
      </c>
      <c r="L93" t="s">
        <v>403</v>
      </c>
      <c r="M93" t="s">
        <v>404</v>
      </c>
      <c r="N93">
        <v>95.786289999999994</v>
      </c>
      <c r="O93">
        <v>17.654409999999999</v>
      </c>
    </row>
    <row r="94" spans="1:15" x14ac:dyDescent="0.25">
      <c r="A94" t="s">
        <v>405</v>
      </c>
      <c r="B94" t="s">
        <v>326</v>
      </c>
      <c r="C94" t="s">
        <v>327</v>
      </c>
      <c r="D94" t="str">
        <f>VLOOKUP(tbl_mimu[[#This Row],[SR_Pcode]],tbl_mimu_st[],3,FALSE)</f>
        <v>ပဲခူးတိုင်းဒေသကြီး (အနောက်)</v>
      </c>
      <c r="E94" t="s">
        <v>328</v>
      </c>
      <c r="F94" t="s">
        <v>329</v>
      </c>
      <c r="G94" t="str">
        <f>VLOOKUP(tbl_mimu[[#This Row],[District/SAZ_Pcode]],tbl_mimu_dist[],3,FALSE)</f>
        <v>သာယာဝတီခရိုင်</v>
      </c>
      <c r="H94" t="s">
        <v>401</v>
      </c>
      <c r="I94" t="s">
        <v>329</v>
      </c>
      <c r="J94" t="str">
        <f>VLOOKUP(tbl_mimu[[#This Row],[Tsp_Pcode]],tbl_mimu_tsp[],3,FALSE)</f>
        <v>သာယာဝတီ</v>
      </c>
      <c r="K94" t="s">
        <v>405</v>
      </c>
      <c r="L94" t="s">
        <v>406</v>
      </c>
      <c r="M94" t="s">
        <v>407</v>
      </c>
      <c r="N94">
        <v>95.789850000000001</v>
      </c>
      <c r="O94">
        <v>17.62988</v>
      </c>
    </row>
    <row r="95" spans="1:15" x14ac:dyDescent="0.25">
      <c r="A95" t="s">
        <v>410</v>
      </c>
      <c r="B95" t="s">
        <v>326</v>
      </c>
      <c r="C95" t="s">
        <v>327</v>
      </c>
      <c r="D95" t="str">
        <f>VLOOKUP(tbl_mimu[[#This Row],[SR_Pcode]],tbl_mimu_st[],3,FALSE)</f>
        <v>ပဲခူးတိုင်းဒေသကြီး (အနောက်)</v>
      </c>
      <c r="E95" t="s">
        <v>369</v>
      </c>
      <c r="F95" t="s">
        <v>370</v>
      </c>
      <c r="G95" t="str">
        <f>VLOOKUP(tbl_mimu[[#This Row],[District/SAZ_Pcode]],tbl_mimu_dist[],3,FALSE)</f>
        <v>ပြည်ခရိုင်</v>
      </c>
      <c r="H95" t="s">
        <v>408</v>
      </c>
      <c r="I95" t="s">
        <v>409</v>
      </c>
      <c r="J95" t="str">
        <f>VLOOKUP(tbl_mimu[[#This Row],[Tsp_Pcode]],tbl_mimu_tsp[],3,FALSE)</f>
        <v>သဲကုန်း</v>
      </c>
      <c r="K95" t="s">
        <v>410</v>
      </c>
      <c r="L95" t="s">
        <v>411</v>
      </c>
      <c r="M95" t="s">
        <v>412</v>
      </c>
      <c r="N95">
        <v>95.349040000000002</v>
      </c>
      <c r="O95">
        <v>18.52806</v>
      </c>
    </row>
    <row r="96" spans="1:15" x14ac:dyDescent="0.25">
      <c r="A96" t="s">
        <v>413</v>
      </c>
      <c r="B96" t="s">
        <v>326</v>
      </c>
      <c r="C96" t="s">
        <v>327</v>
      </c>
      <c r="D96" t="str">
        <f>VLOOKUP(tbl_mimu[[#This Row],[SR_Pcode]],tbl_mimu_st[],3,FALSE)</f>
        <v>ပဲခူးတိုင်းဒေသကြီး (အနောက်)</v>
      </c>
      <c r="E96" t="s">
        <v>369</v>
      </c>
      <c r="F96" t="s">
        <v>370</v>
      </c>
      <c r="G96" t="str">
        <f>VLOOKUP(tbl_mimu[[#This Row],[District/SAZ_Pcode]],tbl_mimu_dist[],3,FALSE)</f>
        <v>ပြည်ခရိုင်</v>
      </c>
      <c r="H96" t="s">
        <v>408</v>
      </c>
      <c r="I96" t="s">
        <v>409</v>
      </c>
      <c r="J96" t="str">
        <f>VLOOKUP(tbl_mimu[[#This Row],[Tsp_Pcode]],tbl_mimu_tsp[],3,FALSE)</f>
        <v>သဲကုန်း</v>
      </c>
      <c r="K96" t="s">
        <v>413</v>
      </c>
      <c r="L96" t="s">
        <v>414</v>
      </c>
      <c r="M96" t="s">
        <v>415</v>
      </c>
      <c r="N96">
        <v>95.456450000000004</v>
      </c>
      <c r="O96">
        <v>18.57236</v>
      </c>
    </row>
    <row r="97" spans="1:15" x14ac:dyDescent="0.25">
      <c r="A97" t="s">
        <v>416</v>
      </c>
      <c r="B97" t="s">
        <v>326</v>
      </c>
      <c r="C97" t="s">
        <v>327</v>
      </c>
      <c r="D97" t="str">
        <f>VLOOKUP(tbl_mimu[[#This Row],[SR_Pcode]],tbl_mimu_st[],3,FALSE)</f>
        <v>ပဲခူးတိုင်းဒေသကြီး (အနောက်)</v>
      </c>
      <c r="E97" t="s">
        <v>369</v>
      </c>
      <c r="F97" t="s">
        <v>370</v>
      </c>
      <c r="G97" t="str">
        <f>VLOOKUP(tbl_mimu[[#This Row],[District/SAZ_Pcode]],tbl_mimu_dist[],3,FALSE)</f>
        <v>ပြည်ခရိုင်</v>
      </c>
      <c r="H97" t="s">
        <v>408</v>
      </c>
      <c r="I97" t="s">
        <v>409</v>
      </c>
      <c r="J97" t="str">
        <f>VLOOKUP(tbl_mimu[[#This Row],[Tsp_Pcode]],tbl_mimu_tsp[],3,FALSE)</f>
        <v>သဲကုန်း</v>
      </c>
      <c r="K97" t="s">
        <v>416</v>
      </c>
      <c r="L97" t="s">
        <v>417</v>
      </c>
      <c r="M97" t="s">
        <v>418</v>
      </c>
      <c r="N97">
        <v>95.359399999999994</v>
      </c>
      <c r="O97">
        <v>18.736899999999999</v>
      </c>
    </row>
    <row r="98" spans="1:15" x14ac:dyDescent="0.25">
      <c r="A98" t="s">
        <v>419</v>
      </c>
      <c r="B98" t="s">
        <v>326</v>
      </c>
      <c r="C98" t="s">
        <v>327</v>
      </c>
      <c r="D98" t="str">
        <f>VLOOKUP(tbl_mimu[[#This Row],[SR_Pcode]],tbl_mimu_st[],3,FALSE)</f>
        <v>ပဲခူးတိုင်းဒေသကြီး (အနောက်)</v>
      </c>
      <c r="E98" t="s">
        <v>369</v>
      </c>
      <c r="F98" t="s">
        <v>370</v>
      </c>
      <c r="G98" t="str">
        <f>VLOOKUP(tbl_mimu[[#This Row],[District/SAZ_Pcode]],tbl_mimu_dist[],3,FALSE)</f>
        <v>ပြည်ခရိုင်</v>
      </c>
      <c r="H98" t="s">
        <v>408</v>
      </c>
      <c r="I98" t="s">
        <v>409</v>
      </c>
      <c r="J98" t="str">
        <f>VLOOKUP(tbl_mimu[[#This Row],[Tsp_Pcode]],tbl_mimu_tsp[],3,FALSE)</f>
        <v>သဲကုန်း</v>
      </c>
      <c r="K98" t="s">
        <v>419</v>
      </c>
      <c r="L98" t="s">
        <v>420</v>
      </c>
      <c r="M98" t="s">
        <v>421</v>
      </c>
      <c r="N98">
        <v>95.417209999999997</v>
      </c>
      <c r="O98">
        <v>18.646979999999999</v>
      </c>
    </row>
    <row r="99" spans="1:15" x14ac:dyDescent="0.25">
      <c r="A99" t="s">
        <v>424</v>
      </c>
      <c r="B99" t="s">
        <v>326</v>
      </c>
      <c r="C99" t="s">
        <v>327</v>
      </c>
      <c r="D99" t="str">
        <f>VLOOKUP(tbl_mimu[[#This Row],[SR_Pcode]],tbl_mimu_st[],3,FALSE)</f>
        <v>ပဲခူးတိုင်းဒေသကြီး (အနောက်)</v>
      </c>
      <c r="E99" t="s">
        <v>328</v>
      </c>
      <c r="F99" t="s">
        <v>329</v>
      </c>
      <c r="G99" t="str">
        <f>VLOOKUP(tbl_mimu[[#This Row],[District/SAZ_Pcode]],tbl_mimu_dist[],3,FALSE)</f>
        <v>သာယာဝတီခရိုင်</v>
      </c>
      <c r="H99" t="s">
        <v>422</v>
      </c>
      <c r="I99" t="s">
        <v>423</v>
      </c>
      <c r="J99" t="str">
        <f>VLOOKUP(tbl_mimu[[#This Row],[Tsp_Pcode]],tbl_mimu_tsp[],3,FALSE)</f>
        <v>ဇီးကုန်း</v>
      </c>
      <c r="K99" t="s">
        <v>424</v>
      </c>
      <c r="L99" t="s">
        <v>425</v>
      </c>
      <c r="M99" t="s">
        <v>426</v>
      </c>
      <c r="N99">
        <v>95.623040000000003</v>
      </c>
      <c r="O99">
        <v>18.338460000000001</v>
      </c>
    </row>
    <row r="100" spans="1:15" x14ac:dyDescent="0.25">
      <c r="A100" t="s">
        <v>432</v>
      </c>
      <c r="B100" t="s">
        <v>427</v>
      </c>
      <c r="C100" t="s">
        <v>428</v>
      </c>
      <c r="D100" t="str">
        <f>VLOOKUP(tbl_mimu[[#This Row],[SR_Pcode]],tbl_mimu_st[],3,FALSE)</f>
        <v>ချင်းပြည်နယ်</v>
      </c>
      <c r="E100" t="s">
        <v>429</v>
      </c>
      <c r="F100" t="s">
        <v>430</v>
      </c>
      <c r="G100" t="str">
        <f>VLOOKUP(tbl_mimu[[#This Row],[District/SAZ_Pcode]],tbl_mimu_dist[],3,FALSE)</f>
        <v>ဖလမ်းခရိုင်</v>
      </c>
      <c r="H100" t="s">
        <v>431</v>
      </c>
      <c r="I100" t="s">
        <v>430</v>
      </c>
      <c r="J100" t="str">
        <f>VLOOKUP(tbl_mimu[[#This Row],[Tsp_Pcode]],tbl_mimu_tsp[],3,FALSE)</f>
        <v>ဖလမ်း</v>
      </c>
      <c r="K100" t="s">
        <v>432</v>
      </c>
      <c r="L100" t="s">
        <v>433</v>
      </c>
      <c r="M100" t="s">
        <v>434</v>
      </c>
      <c r="N100">
        <v>93.680340000000001</v>
      </c>
      <c r="O100">
        <v>22.911049999999999</v>
      </c>
    </row>
    <row r="101" spans="1:15" x14ac:dyDescent="0.25">
      <c r="A101" t="s">
        <v>435</v>
      </c>
      <c r="B101" t="s">
        <v>427</v>
      </c>
      <c r="C101" t="s">
        <v>428</v>
      </c>
      <c r="D101" t="str">
        <f>VLOOKUP(tbl_mimu[[#This Row],[SR_Pcode]],tbl_mimu_st[],3,FALSE)</f>
        <v>ချင်းပြည်နယ်</v>
      </c>
      <c r="E101" t="s">
        <v>429</v>
      </c>
      <c r="F101" t="s">
        <v>430</v>
      </c>
      <c r="G101" t="str">
        <f>VLOOKUP(tbl_mimu[[#This Row],[District/SAZ_Pcode]],tbl_mimu_dist[],3,FALSE)</f>
        <v>ဖလမ်းခရိုင်</v>
      </c>
      <c r="H101" t="s">
        <v>431</v>
      </c>
      <c r="I101" t="s">
        <v>430</v>
      </c>
      <c r="J101" t="str">
        <f>VLOOKUP(tbl_mimu[[#This Row],[Tsp_Pcode]],tbl_mimu_tsp[],3,FALSE)</f>
        <v>ဖလမ်း</v>
      </c>
      <c r="K101" t="s">
        <v>435</v>
      </c>
      <c r="L101" t="s">
        <v>436</v>
      </c>
      <c r="M101" t="s">
        <v>437</v>
      </c>
      <c r="N101">
        <v>93.388690762400003</v>
      </c>
      <c r="O101">
        <v>23.3609688889</v>
      </c>
    </row>
    <row r="102" spans="1:15" x14ac:dyDescent="0.25">
      <c r="A102" t="s">
        <v>438</v>
      </c>
      <c r="B102" t="s">
        <v>427</v>
      </c>
      <c r="C102" t="s">
        <v>428</v>
      </c>
      <c r="D102" t="str">
        <f>VLOOKUP(tbl_mimu[[#This Row],[SR_Pcode]],tbl_mimu_st[],3,FALSE)</f>
        <v>ချင်းပြည်နယ်</v>
      </c>
      <c r="E102" t="s">
        <v>429</v>
      </c>
      <c r="F102" t="s">
        <v>430</v>
      </c>
      <c r="G102" t="str">
        <f>VLOOKUP(tbl_mimu[[#This Row],[District/SAZ_Pcode]],tbl_mimu_dist[],3,FALSE)</f>
        <v>ဖလမ်းခရိုင်</v>
      </c>
      <c r="H102" t="s">
        <v>431</v>
      </c>
      <c r="I102" t="s">
        <v>430</v>
      </c>
      <c r="J102" t="str">
        <f>VLOOKUP(tbl_mimu[[#This Row],[Tsp_Pcode]],tbl_mimu_tsp[],3,FALSE)</f>
        <v>ဖလမ်း</v>
      </c>
      <c r="K102" t="s">
        <v>438</v>
      </c>
      <c r="L102" t="s">
        <v>439</v>
      </c>
      <c r="M102" t="s">
        <v>440</v>
      </c>
      <c r="N102">
        <v>93.913300000000007</v>
      </c>
      <c r="O102">
        <v>23.0168</v>
      </c>
    </row>
    <row r="103" spans="1:15" x14ac:dyDescent="0.25">
      <c r="A103" t="s">
        <v>444</v>
      </c>
      <c r="B103" t="s">
        <v>427</v>
      </c>
      <c r="C103" t="s">
        <v>428</v>
      </c>
      <c r="D103" t="str">
        <f>VLOOKUP(tbl_mimu[[#This Row],[SR_Pcode]],tbl_mimu_st[],3,FALSE)</f>
        <v>ချင်းပြည်နယ်</v>
      </c>
      <c r="E103" t="s">
        <v>441</v>
      </c>
      <c r="F103" t="s">
        <v>442</v>
      </c>
      <c r="G103" t="str">
        <f>VLOOKUP(tbl_mimu[[#This Row],[District/SAZ_Pcode]],tbl_mimu_dist[],3,FALSE)</f>
        <v>ဟားခါးခရိုင်</v>
      </c>
      <c r="H103" t="s">
        <v>443</v>
      </c>
      <c r="I103" t="s">
        <v>442</v>
      </c>
      <c r="J103" t="str">
        <f>VLOOKUP(tbl_mimu[[#This Row],[Tsp_Pcode]],tbl_mimu_tsp[],3,FALSE)</f>
        <v>ဟားခါး</v>
      </c>
      <c r="K103" t="s">
        <v>444</v>
      </c>
      <c r="L103" t="s">
        <v>445</v>
      </c>
      <c r="M103" t="s">
        <v>446</v>
      </c>
      <c r="N103">
        <v>93.604830000000007</v>
      </c>
      <c r="O103">
        <v>22.64011</v>
      </c>
    </row>
    <row r="104" spans="1:15" x14ac:dyDescent="0.25">
      <c r="A104" t="s">
        <v>447</v>
      </c>
      <c r="B104" t="s">
        <v>427</v>
      </c>
      <c r="C104" t="s">
        <v>428</v>
      </c>
      <c r="D104" t="str">
        <f>VLOOKUP(tbl_mimu[[#This Row],[SR_Pcode]],tbl_mimu_st[],3,FALSE)</f>
        <v>ချင်းပြည်နယ်</v>
      </c>
      <c r="E104" t="s">
        <v>441</v>
      </c>
      <c r="F104" t="s">
        <v>442</v>
      </c>
      <c r="G104" t="str">
        <f>VLOOKUP(tbl_mimu[[#This Row],[District/SAZ_Pcode]],tbl_mimu_dist[],3,FALSE)</f>
        <v>ဟားခါးခရိုင်</v>
      </c>
      <c r="H104" t="s">
        <v>443</v>
      </c>
      <c r="I104" t="s">
        <v>442</v>
      </c>
      <c r="J104" t="str">
        <f>VLOOKUP(tbl_mimu[[#This Row],[Tsp_Pcode]],tbl_mimu_tsp[],3,FALSE)</f>
        <v>ဟားခါး</v>
      </c>
      <c r="K104" t="s">
        <v>447</v>
      </c>
      <c r="L104" t="s">
        <v>448</v>
      </c>
      <c r="M104" t="s">
        <v>449</v>
      </c>
      <c r="N104">
        <v>93.634163000000001</v>
      </c>
      <c r="O104">
        <v>22.255528999999999</v>
      </c>
    </row>
    <row r="105" spans="1:15" x14ac:dyDescent="0.25">
      <c r="A105" t="s">
        <v>454</v>
      </c>
      <c r="B105" t="s">
        <v>427</v>
      </c>
      <c r="C105" t="s">
        <v>428</v>
      </c>
      <c r="D105" t="str">
        <f>VLOOKUP(tbl_mimu[[#This Row],[SR_Pcode]],tbl_mimu_st[],3,FALSE)</f>
        <v>ချင်းပြည်နယ်</v>
      </c>
      <c r="E105" t="s">
        <v>450</v>
      </c>
      <c r="F105" t="s">
        <v>451</v>
      </c>
      <c r="G105" t="str">
        <f>VLOOKUP(tbl_mimu[[#This Row],[District/SAZ_Pcode]],tbl_mimu_dist[],3,FALSE)</f>
        <v>မင်းတပ်ခရိုင်</v>
      </c>
      <c r="H105" t="s">
        <v>452</v>
      </c>
      <c r="I105" t="s">
        <v>453</v>
      </c>
      <c r="J105" t="str">
        <f>VLOOKUP(tbl_mimu[[#This Row],[Tsp_Pcode]],tbl_mimu_tsp[],3,FALSE)</f>
        <v>ကန်ပက်လက်</v>
      </c>
      <c r="K105" t="s">
        <v>454</v>
      </c>
      <c r="L105" t="s">
        <v>455</v>
      </c>
      <c r="M105" t="s">
        <v>456</v>
      </c>
      <c r="N105">
        <v>94.056659999999994</v>
      </c>
      <c r="O105">
        <v>21.193370000000002</v>
      </c>
    </row>
    <row r="106" spans="1:15" x14ac:dyDescent="0.25">
      <c r="A106" t="s">
        <v>457</v>
      </c>
      <c r="B106" t="s">
        <v>427</v>
      </c>
      <c r="C106" t="s">
        <v>428</v>
      </c>
      <c r="D106" t="str">
        <f>VLOOKUP(tbl_mimu[[#This Row],[SR_Pcode]],tbl_mimu_st[],3,FALSE)</f>
        <v>ချင်းပြည်နယ်</v>
      </c>
      <c r="E106" t="s">
        <v>450</v>
      </c>
      <c r="F106" t="s">
        <v>451</v>
      </c>
      <c r="G106" t="str">
        <f>VLOOKUP(tbl_mimu[[#This Row],[District/SAZ_Pcode]],tbl_mimu_dist[],3,FALSE)</f>
        <v>မင်းတပ်ခရိုင်</v>
      </c>
      <c r="H106" t="s">
        <v>452</v>
      </c>
      <c r="I106" t="s">
        <v>453</v>
      </c>
      <c r="J106" t="str">
        <f>VLOOKUP(tbl_mimu[[#This Row],[Tsp_Pcode]],tbl_mimu_tsp[],3,FALSE)</f>
        <v>ကန်ပက်လက်</v>
      </c>
      <c r="K106" t="s">
        <v>457</v>
      </c>
      <c r="L106" t="s">
        <v>458</v>
      </c>
      <c r="M106" t="s">
        <v>459</v>
      </c>
      <c r="N106">
        <v>93.838200000000001</v>
      </c>
      <c r="O106">
        <v>20.972999999999999</v>
      </c>
    </row>
    <row r="107" spans="1:15" x14ac:dyDescent="0.25">
      <c r="A107" t="s">
        <v>463</v>
      </c>
      <c r="B107" t="s">
        <v>427</v>
      </c>
      <c r="C107" t="s">
        <v>428</v>
      </c>
      <c r="D107" t="str">
        <f>VLOOKUP(tbl_mimu[[#This Row],[SR_Pcode]],tbl_mimu_st[],3,FALSE)</f>
        <v>ချင်းပြည်နယ်</v>
      </c>
      <c r="E107" t="s">
        <v>460</v>
      </c>
      <c r="F107" t="s">
        <v>461</v>
      </c>
      <c r="G107" t="str">
        <f>VLOOKUP(tbl_mimu[[#This Row],[District/SAZ_Pcode]],tbl_mimu_dist[],3,FALSE)</f>
        <v>မတူပီခရိုင်</v>
      </c>
      <c r="H107" t="s">
        <v>462</v>
      </c>
      <c r="I107" t="s">
        <v>461</v>
      </c>
      <c r="J107" t="str">
        <f>VLOOKUP(tbl_mimu[[#This Row],[Tsp_Pcode]],tbl_mimu_tsp[],3,FALSE)</f>
        <v>မတူပီ</v>
      </c>
      <c r="K107" t="s">
        <v>463</v>
      </c>
      <c r="L107" t="s">
        <v>464</v>
      </c>
      <c r="M107" t="s">
        <v>465</v>
      </c>
      <c r="N107">
        <v>93.1143</v>
      </c>
      <c r="O107">
        <v>21.959199999999999</v>
      </c>
    </row>
    <row r="108" spans="1:15" x14ac:dyDescent="0.25">
      <c r="A108" t="s">
        <v>466</v>
      </c>
      <c r="B108" t="s">
        <v>427</v>
      </c>
      <c r="C108" t="s">
        <v>428</v>
      </c>
      <c r="D108" t="str">
        <f>VLOOKUP(tbl_mimu[[#This Row],[SR_Pcode]],tbl_mimu_st[],3,FALSE)</f>
        <v>ချင်းပြည်နယ်</v>
      </c>
      <c r="E108" t="s">
        <v>460</v>
      </c>
      <c r="F108" t="s">
        <v>461</v>
      </c>
      <c r="G108" t="str">
        <f>VLOOKUP(tbl_mimu[[#This Row],[District/SAZ_Pcode]],tbl_mimu_dist[],3,FALSE)</f>
        <v>မတူပီခရိုင်</v>
      </c>
      <c r="H108" t="s">
        <v>462</v>
      </c>
      <c r="I108" t="s">
        <v>461</v>
      </c>
      <c r="J108" t="str">
        <f>VLOOKUP(tbl_mimu[[#This Row],[Tsp_Pcode]],tbl_mimu_tsp[],3,FALSE)</f>
        <v>မတူပီ</v>
      </c>
      <c r="K108" t="s">
        <v>466</v>
      </c>
      <c r="L108" t="s">
        <v>467</v>
      </c>
      <c r="M108" t="s">
        <v>468</v>
      </c>
      <c r="N108">
        <v>93.440860000000001</v>
      </c>
      <c r="O108">
        <v>21.604749999999999</v>
      </c>
    </row>
    <row r="109" spans="1:15" x14ac:dyDescent="0.25">
      <c r="A109" t="s">
        <v>469</v>
      </c>
      <c r="B109" t="s">
        <v>427</v>
      </c>
      <c r="C109" t="s">
        <v>428</v>
      </c>
      <c r="D109" t="str">
        <f>VLOOKUP(tbl_mimu[[#This Row],[SR_Pcode]],tbl_mimu_st[],3,FALSE)</f>
        <v>ချင်းပြည်နယ်</v>
      </c>
      <c r="E109" t="s">
        <v>460</v>
      </c>
      <c r="F109" t="s">
        <v>461</v>
      </c>
      <c r="G109" t="str">
        <f>VLOOKUP(tbl_mimu[[#This Row],[District/SAZ_Pcode]],tbl_mimu_dist[],3,FALSE)</f>
        <v>မတူပီခရိုင်</v>
      </c>
      <c r="H109" t="s">
        <v>462</v>
      </c>
      <c r="I109" t="s">
        <v>461</v>
      </c>
      <c r="J109" t="str">
        <f>VLOOKUP(tbl_mimu[[#This Row],[Tsp_Pcode]],tbl_mimu_tsp[],3,FALSE)</f>
        <v>မတူပီ</v>
      </c>
      <c r="K109" t="s">
        <v>469</v>
      </c>
      <c r="L109" t="s">
        <v>470</v>
      </c>
      <c r="M109" t="s">
        <v>471</v>
      </c>
      <c r="N109">
        <v>93.408569999999997</v>
      </c>
      <c r="O109">
        <v>22.052890000000001</v>
      </c>
    </row>
    <row r="110" spans="1:15" x14ac:dyDescent="0.25">
      <c r="A110" t="s">
        <v>473</v>
      </c>
      <c r="B110" t="s">
        <v>427</v>
      </c>
      <c r="C110" t="s">
        <v>428</v>
      </c>
      <c r="D110" t="str">
        <f>VLOOKUP(tbl_mimu[[#This Row],[SR_Pcode]],tbl_mimu_st[],3,FALSE)</f>
        <v>ချင်းပြည်နယ်</v>
      </c>
      <c r="E110" t="s">
        <v>450</v>
      </c>
      <c r="F110" t="s">
        <v>451</v>
      </c>
      <c r="G110" t="str">
        <f>VLOOKUP(tbl_mimu[[#This Row],[District/SAZ_Pcode]],tbl_mimu_dist[],3,FALSE)</f>
        <v>မင်းတပ်ခရိုင်</v>
      </c>
      <c r="H110" t="s">
        <v>472</v>
      </c>
      <c r="I110" t="s">
        <v>451</v>
      </c>
      <c r="J110" t="str">
        <f>VLOOKUP(tbl_mimu[[#This Row],[Tsp_Pcode]],tbl_mimu_tsp[],3,FALSE)</f>
        <v>မင်းတပ်</v>
      </c>
      <c r="K110" t="s">
        <v>473</v>
      </c>
      <c r="L110" t="s">
        <v>474</v>
      </c>
      <c r="M110" t="s">
        <v>475</v>
      </c>
      <c r="N110">
        <v>93.973650000000006</v>
      </c>
      <c r="O110">
        <v>21.371759999999998</v>
      </c>
    </row>
    <row r="111" spans="1:15" x14ac:dyDescent="0.25">
      <c r="A111" t="s">
        <v>476</v>
      </c>
      <c r="B111" t="s">
        <v>427</v>
      </c>
      <c r="C111" t="s">
        <v>428</v>
      </c>
      <c r="D111" t="str">
        <f>VLOOKUP(tbl_mimu[[#This Row],[SR_Pcode]],tbl_mimu_st[],3,FALSE)</f>
        <v>ချင်းပြည်နယ်</v>
      </c>
      <c r="E111" t="s">
        <v>450</v>
      </c>
      <c r="F111" t="s">
        <v>451</v>
      </c>
      <c r="G111" t="str">
        <f>VLOOKUP(tbl_mimu[[#This Row],[District/SAZ_Pcode]],tbl_mimu_dist[],3,FALSE)</f>
        <v>မင်းတပ်ခရိုင်</v>
      </c>
      <c r="H111" t="s">
        <v>472</v>
      </c>
      <c r="I111" t="s">
        <v>451</v>
      </c>
      <c r="J111" t="str">
        <f>VLOOKUP(tbl_mimu[[#This Row],[Tsp_Pcode]],tbl_mimu_tsp[],3,FALSE)</f>
        <v>မင်းတပ်</v>
      </c>
      <c r="K111" t="s">
        <v>476</v>
      </c>
      <c r="L111" t="s">
        <v>477</v>
      </c>
      <c r="M111" t="s">
        <v>478</v>
      </c>
      <c r="N111">
        <v>93.594499999999996</v>
      </c>
      <c r="O111">
        <v>21.172699999999999</v>
      </c>
    </row>
    <row r="112" spans="1:15" x14ac:dyDescent="0.25">
      <c r="A112" t="s">
        <v>481</v>
      </c>
      <c r="B112" t="s">
        <v>427</v>
      </c>
      <c r="C112" t="s">
        <v>428</v>
      </c>
      <c r="D112" t="str">
        <f>VLOOKUP(tbl_mimu[[#This Row],[SR_Pcode]],tbl_mimu_st[],3,FALSE)</f>
        <v>ချင်းပြည်နယ်</v>
      </c>
      <c r="E112" t="s">
        <v>460</v>
      </c>
      <c r="F112" t="s">
        <v>461</v>
      </c>
      <c r="G112" t="str">
        <f>VLOOKUP(tbl_mimu[[#This Row],[District/SAZ_Pcode]],tbl_mimu_dist[],3,FALSE)</f>
        <v>မတူပီခရိုင်</v>
      </c>
      <c r="H112" t="s">
        <v>479</v>
      </c>
      <c r="I112" t="s">
        <v>480</v>
      </c>
      <c r="J112" t="str">
        <f>VLOOKUP(tbl_mimu[[#This Row],[Tsp_Pcode]],tbl_mimu_tsp[],3,FALSE)</f>
        <v>ပလက်ဝ</v>
      </c>
      <c r="K112" t="s">
        <v>481</v>
      </c>
      <c r="L112" t="s">
        <v>482</v>
      </c>
      <c r="M112" t="s">
        <v>483</v>
      </c>
      <c r="N112">
        <v>92.854609999999994</v>
      </c>
      <c r="O112">
        <v>21.304410000000001</v>
      </c>
    </row>
    <row r="113" spans="1:15" x14ac:dyDescent="0.25">
      <c r="A113" t="s">
        <v>484</v>
      </c>
      <c r="B113" t="s">
        <v>427</v>
      </c>
      <c r="C113" t="s">
        <v>428</v>
      </c>
      <c r="D113" t="str">
        <f>VLOOKUP(tbl_mimu[[#This Row],[SR_Pcode]],tbl_mimu_st[],3,FALSE)</f>
        <v>ချင်းပြည်နယ်</v>
      </c>
      <c r="E113" t="s">
        <v>460</v>
      </c>
      <c r="F113" t="s">
        <v>461</v>
      </c>
      <c r="G113" t="str">
        <f>VLOOKUP(tbl_mimu[[#This Row],[District/SAZ_Pcode]],tbl_mimu_dist[],3,FALSE)</f>
        <v>မတူပီခရိုင်</v>
      </c>
      <c r="H113" t="s">
        <v>479</v>
      </c>
      <c r="I113" t="s">
        <v>480</v>
      </c>
      <c r="J113" t="str">
        <f>VLOOKUP(tbl_mimu[[#This Row],[Tsp_Pcode]],tbl_mimu_tsp[],3,FALSE)</f>
        <v>ပလက်ဝ</v>
      </c>
      <c r="K113" t="s">
        <v>484</v>
      </c>
      <c r="L113" t="s">
        <v>485</v>
      </c>
      <c r="M113" t="s">
        <v>486</v>
      </c>
      <c r="N113">
        <v>93.096490000000003</v>
      </c>
      <c r="O113">
        <v>21.293330000000001</v>
      </c>
    </row>
    <row r="114" spans="1:15" x14ac:dyDescent="0.25">
      <c r="A114" t="s">
        <v>489</v>
      </c>
      <c r="B114" t="s">
        <v>427</v>
      </c>
      <c r="C114" t="s">
        <v>428</v>
      </c>
      <c r="D114" t="str">
        <f>VLOOKUP(tbl_mimu[[#This Row],[SR_Pcode]],tbl_mimu_st[],3,FALSE)</f>
        <v>ချင်းပြည်နယ်</v>
      </c>
      <c r="E114" t="s">
        <v>429</v>
      </c>
      <c r="F114" t="s">
        <v>430</v>
      </c>
      <c r="G114" t="str">
        <f>VLOOKUP(tbl_mimu[[#This Row],[District/SAZ_Pcode]],tbl_mimu_dist[],3,FALSE)</f>
        <v>ဖလမ်းခရိုင်</v>
      </c>
      <c r="H114" t="s">
        <v>487</v>
      </c>
      <c r="I114" t="s">
        <v>488</v>
      </c>
      <c r="J114" t="str">
        <f>VLOOKUP(tbl_mimu[[#This Row],[Tsp_Pcode]],tbl_mimu_tsp[],3,FALSE)</f>
        <v>တီးတိန်</v>
      </c>
      <c r="K114" t="s">
        <v>489</v>
      </c>
      <c r="L114" t="s">
        <v>490</v>
      </c>
      <c r="M114" t="s">
        <v>491</v>
      </c>
      <c r="N114">
        <v>93.955100000000002</v>
      </c>
      <c r="O114">
        <v>23.217500000000001</v>
      </c>
    </row>
    <row r="115" spans="1:15" x14ac:dyDescent="0.25">
      <c r="A115" t="s">
        <v>492</v>
      </c>
      <c r="B115" t="s">
        <v>427</v>
      </c>
      <c r="C115" t="s">
        <v>428</v>
      </c>
      <c r="D115" t="str">
        <f>VLOOKUP(tbl_mimu[[#This Row],[SR_Pcode]],tbl_mimu_st[],3,FALSE)</f>
        <v>ချင်းပြည်နယ်</v>
      </c>
      <c r="E115" t="s">
        <v>429</v>
      </c>
      <c r="F115" t="s">
        <v>430</v>
      </c>
      <c r="G115" t="str">
        <f>VLOOKUP(tbl_mimu[[#This Row],[District/SAZ_Pcode]],tbl_mimu_dist[],3,FALSE)</f>
        <v>ဖလမ်းခရိုင်</v>
      </c>
      <c r="H115" t="s">
        <v>487</v>
      </c>
      <c r="I115" t="s">
        <v>488</v>
      </c>
      <c r="J115" t="str">
        <f>VLOOKUP(tbl_mimu[[#This Row],[Tsp_Pcode]],tbl_mimu_tsp[],3,FALSE)</f>
        <v>တီးတိန်</v>
      </c>
      <c r="K115" t="s">
        <v>492</v>
      </c>
      <c r="L115" t="s">
        <v>493</v>
      </c>
      <c r="M115" t="s">
        <v>494</v>
      </c>
      <c r="N115">
        <v>93.656189999999995</v>
      </c>
      <c r="O115">
        <v>23.37058</v>
      </c>
    </row>
    <row r="116" spans="1:15" x14ac:dyDescent="0.25">
      <c r="A116" t="s">
        <v>497</v>
      </c>
      <c r="B116" t="s">
        <v>427</v>
      </c>
      <c r="C116" t="s">
        <v>428</v>
      </c>
      <c r="D116" t="str">
        <f>VLOOKUP(tbl_mimu[[#This Row],[SR_Pcode]],tbl_mimu_st[],3,FALSE)</f>
        <v>ချင်းပြည်နယ်</v>
      </c>
      <c r="E116" t="s">
        <v>441</v>
      </c>
      <c r="F116" t="s">
        <v>442</v>
      </c>
      <c r="G116" t="str">
        <f>VLOOKUP(tbl_mimu[[#This Row],[District/SAZ_Pcode]],tbl_mimu_dist[],3,FALSE)</f>
        <v>ဟားခါးခရိုင်</v>
      </c>
      <c r="H116" t="s">
        <v>495</v>
      </c>
      <c r="I116" t="s">
        <v>496</v>
      </c>
      <c r="J116" t="str">
        <f>VLOOKUP(tbl_mimu[[#This Row],[Tsp_Pcode]],tbl_mimu_tsp[],3,FALSE)</f>
        <v>ထန်တလန်</v>
      </c>
      <c r="K116" t="s">
        <v>497</v>
      </c>
      <c r="L116" t="s">
        <v>498</v>
      </c>
      <c r="M116" t="s">
        <v>499</v>
      </c>
      <c r="N116">
        <v>93.436099999999996</v>
      </c>
      <c r="O116">
        <v>22.189800000000002</v>
      </c>
    </row>
    <row r="117" spans="1:15" x14ac:dyDescent="0.25">
      <c r="A117" t="s">
        <v>500</v>
      </c>
      <c r="B117" t="s">
        <v>427</v>
      </c>
      <c r="C117" t="s">
        <v>428</v>
      </c>
      <c r="D117" t="str">
        <f>VLOOKUP(tbl_mimu[[#This Row],[SR_Pcode]],tbl_mimu_st[],3,FALSE)</f>
        <v>ချင်းပြည်နယ်</v>
      </c>
      <c r="E117" t="s">
        <v>441</v>
      </c>
      <c r="F117" t="s">
        <v>442</v>
      </c>
      <c r="G117" t="str">
        <f>VLOOKUP(tbl_mimu[[#This Row],[District/SAZ_Pcode]],tbl_mimu_dist[],3,FALSE)</f>
        <v>ဟားခါးခရိုင်</v>
      </c>
      <c r="H117" t="s">
        <v>495</v>
      </c>
      <c r="I117" t="s">
        <v>496</v>
      </c>
      <c r="J117" t="str">
        <f>VLOOKUP(tbl_mimu[[#This Row],[Tsp_Pcode]],tbl_mimu_tsp[],3,FALSE)</f>
        <v>ထန်တလန်</v>
      </c>
      <c r="K117" t="s">
        <v>500</v>
      </c>
      <c r="L117" t="s">
        <v>501</v>
      </c>
      <c r="M117" t="s">
        <v>502</v>
      </c>
      <c r="N117">
        <v>93.427800000000005</v>
      </c>
      <c r="O117">
        <v>22.698429999999998</v>
      </c>
    </row>
    <row r="118" spans="1:15" x14ac:dyDescent="0.25">
      <c r="A118" t="s">
        <v>505</v>
      </c>
      <c r="B118" t="s">
        <v>427</v>
      </c>
      <c r="C118" t="s">
        <v>428</v>
      </c>
      <c r="D118" t="str">
        <f>VLOOKUP(tbl_mimu[[#This Row],[SR_Pcode]],tbl_mimu_st[],3,FALSE)</f>
        <v>ချင်းပြည်နယ်</v>
      </c>
      <c r="E118" t="s">
        <v>429</v>
      </c>
      <c r="F118" t="s">
        <v>430</v>
      </c>
      <c r="G118" t="str">
        <f>VLOOKUP(tbl_mimu[[#This Row],[District/SAZ_Pcode]],tbl_mimu_dist[],3,FALSE)</f>
        <v>ဖလမ်းခရိုင်</v>
      </c>
      <c r="H118" t="s">
        <v>503</v>
      </c>
      <c r="I118" t="s">
        <v>504</v>
      </c>
      <c r="J118" t="str">
        <f>VLOOKUP(tbl_mimu[[#This Row],[Tsp_Pcode]],tbl_mimu_tsp[],3,FALSE)</f>
        <v>တွန်းဇန်</v>
      </c>
      <c r="K118" t="s">
        <v>505</v>
      </c>
      <c r="L118" t="s">
        <v>506</v>
      </c>
      <c r="M118" t="s">
        <v>507</v>
      </c>
      <c r="N118">
        <v>93.533469999999994</v>
      </c>
      <c r="O118">
        <v>23.889759999999999</v>
      </c>
    </row>
    <row r="119" spans="1:15" x14ac:dyDescent="0.25">
      <c r="A119" t="s">
        <v>508</v>
      </c>
      <c r="B119" t="s">
        <v>427</v>
      </c>
      <c r="C119" t="s">
        <v>428</v>
      </c>
      <c r="D119" t="str">
        <f>VLOOKUP(tbl_mimu[[#This Row],[SR_Pcode]],tbl_mimu_st[],3,FALSE)</f>
        <v>ချင်းပြည်နယ်</v>
      </c>
      <c r="E119" t="s">
        <v>429</v>
      </c>
      <c r="F119" t="s">
        <v>430</v>
      </c>
      <c r="G119" t="str">
        <f>VLOOKUP(tbl_mimu[[#This Row],[District/SAZ_Pcode]],tbl_mimu_dist[],3,FALSE)</f>
        <v>ဖလမ်းခရိုင်</v>
      </c>
      <c r="H119" t="s">
        <v>503</v>
      </c>
      <c r="I119" t="s">
        <v>504</v>
      </c>
      <c r="J119" t="str">
        <f>VLOOKUP(tbl_mimu[[#This Row],[Tsp_Pcode]],tbl_mimu_tsp[],3,FALSE)</f>
        <v>တွန်းဇန်</v>
      </c>
      <c r="K119" t="s">
        <v>508</v>
      </c>
      <c r="L119" t="s">
        <v>509</v>
      </c>
      <c r="M119" t="s">
        <v>510</v>
      </c>
      <c r="N119">
        <v>93.691749999999999</v>
      </c>
      <c r="O119">
        <v>23.603059999999999</v>
      </c>
    </row>
    <row r="120" spans="1:15" x14ac:dyDescent="0.25">
      <c r="A120" t="s">
        <v>516</v>
      </c>
      <c r="B120" t="s">
        <v>511</v>
      </c>
      <c r="C120" t="s">
        <v>512</v>
      </c>
      <c r="D120" t="str">
        <f>VLOOKUP(tbl_mimu[[#This Row],[SR_Pcode]],tbl_mimu_st[],3,FALSE)</f>
        <v>ကချင်ပြည်နယ်</v>
      </c>
      <c r="E120" t="s">
        <v>513</v>
      </c>
      <c r="F120" t="s">
        <v>514</v>
      </c>
      <c r="G120" t="str">
        <f>VLOOKUP(tbl_mimu[[#This Row],[District/SAZ_Pcode]],tbl_mimu_dist[],3,FALSE)</f>
        <v>ဗန်းမော်ခရိုင်</v>
      </c>
      <c r="H120" t="s">
        <v>515</v>
      </c>
      <c r="I120" t="s">
        <v>514</v>
      </c>
      <c r="J120" t="str">
        <f>VLOOKUP(tbl_mimu[[#This Row],[Tsp_Pcode]],tbl_mimu_tsp[],3,FALSE)</f>
        <v>ဗန်းမော်</v>
      </c>
      <c r="K120" t="s">
        <v>516</v>
      </c>
      <c r="L120" t="s">
        <v>517</v>
      </c>
      <c r="M120" t="s">
        <v>518</v>
      </c>
      <c r="N120">
        <v>97.234409999999997</v>
      </c>
      <c r="O120">
        <v>24.254930000000002</v>
      </c>
    </row>
    <row r="121" spans="1:15" x14ac:dyDescent="0.25">
      <c r="A121" t="s">
        <v>523</v>
      </c>
      <c r="B121" t="s">
        <v>511</v>
      </c>
      <c r="C121" t="s">
        <v>512</v>
      </c>
      <c r="D121" t="str">
        <f>VLOOKUP(tbl_mimu[[#This Row],[SR_Pcode]],tbl_mimu_st[],3,FALSE)</f>
        <v>ကချင်ပြည်နယ်</v>
      </c>
      <c r="E121" t="s">
        <v>519</v>
      </c>
      <c r="F121" t="s">
        <v>520</v>
      </c>
      <c r="G121" t="str">
        <f>VLOOKUP(tbl_mimu[[#This Row],[District/SAZ_Pcode]],tbl_mimu_dist[],3,FALSE)</f>
        <v>မြစ်ကြီးနားခရိုင်</v>
      </c>
      <c r="H121" t="s">
        <v>521</v>
      </c>
      <c r="I121" t="s">
        <v>522</v>
      </c>
      <c r="J121" t="str">
        <f>VLOOKUP(tbl_mimu[[#This Row],[Tsp_Pcode]],tbl_mimu_tsp[],3,FALSE)</f>
        <v>ချီ​ဖွေ</v>
      </c>
      <c r="K121" t="s">
        <v>523</v>
      </c>
      <c r="L121" t="s">
        <v>524</v>
      </c>
      <c r="M121" t="s">
        <v>525</v>
      </c>
      <c r="N121">
        <v>98.129760000000005</v>
      </c>
      <c r="O121">
        <v>25.88635</v>
      </c>
    </row>
    <row r="122" spans="1:15" x14ac:dyDescent="0.25">
      <c r="A122" t="s">
        <v>526</v>
      </c>
      <c r="B122" t="s">
        <v>511</v>
      </c>
      <c r="C122" t="s">
        <v>512</v>
      </c>
      <c r="D122" t="str">
        <f>VLOOKUP(tbl_mimu[[#This Row],[SR_Pcode]],tbl_mimu_st[],3,FALSE)</f>
        <v>ကချင်ပြည်နယ်</v>
      </c>
      <c r="E122" t="s">
        <v>519</v>
      </c>
      <c r="F122" t="s">
        <v>520</v>
      </c>
      <c r="G122" t="str">
        <f>VLOOKUP(tbl_mimu[[#This Row],[District/SAZ_Pcode]],tbl_mimu_dist[],3,FALSE)</f>
        <v>မြစ်ကြီးနားခရိုင်</v>
      </c>
      <c r="H122" t="s">
        <v>521</v>
      </c>
      <c r="I122" t="s">
        <v>522</v>
      </c>
      <c r="J122" t="str">
        <f>VLOOKUP(tbl_mimu[[#This Row],[Tsp_Pcode]],tbl_mimu_tsp[],3,FALSE)</f>
        <v>ချီ​ဖွေ</v>
      </c>
      <c r="K122" t="s">
        <v>526</v>
      </c>
      <c r="L122" t="s">
        <v>527</v>
      </c>
      <c r="M122" t="s">
        <v>528</v>
      </c>
      <c r="N122">
        <v>98.378630000000001</v>
      </c>
      <c r="O122">
        <v>25.598659999999999</v>
      </c>
    </row>
    <row r="123" spans="1:15" x14ac:dyDescent="0.25">
      <c r="A123" t="s">
        <v>533</v>
      </c>
      <c r="B123" t="s">
        <v>511</v>
      </c>
      <c r="C123" t="s">
        <v>512</v>
      </c>
      <c r="D123" t="str">
        <f>VLOOKUP(tbl_mimu[[#This Row],[SR_Pcode]],tbl_mimu_st[],3,FALSE)</f>
        <v>ကချင်ပြည်နယ်</v>
      </c>
      <c r="E123" t="s">
        <v>529</v>
      </c>
      <c r="F123" t="s">
        <v>530</v>
      </c>
      <c r="G123" t="str">
        <f>VLOOKUP(tbl_mimu[[#This Row],[District/SAZ_Pcode]],tbl_mimu_dist[],3,FALSE)</f>
        <v>မိုးညှင်းခရိုင်</v>
      </c>
      <c r="H123" t="s">
        <v>531</v>
      </c>
      <c r="I123" t="s">
        <v>532</v>
      </c>
      <c r="J123" t="str">
        <f>VLOOKUP(tbl_mimu[[#This Row],[Tsp_Pcode]],tbl_mimu_tsp[],3,FALSE)</f>
        <v>ဖားကန့်</v>
      </c>
      <c r="K123" t="s">
        <v>533</v>
      </c>
      <c r="L123" t="s">
        <v>534</v>
      </c>
      <c r="M123" t="s">
        <v>535</v>
      </c>
      <c r="N123">
        <v>96.312119999999993</v>
      </c>
      <c r="O123">
        <v>25.6128</v>
      </c>
    </row>
    <row r="124" spans="1:15" x14ac:dyDescent="0.25">
      <c r="A124" t="s">
        <v>536</v>
      </c>
      <c r="B124" t="s">
        <v>511</v>
      </c>
      <c r="C124" t="s">
        <v>512</v>
      </c>
      <c r="D124" t="str">
        <f>VLOOKUP(tbl_mimu[[#This Row],[SR_Pcode]],tbl_mimu_st[],3,FALSE)</f>
        <v>ကချင်ပြည်နယ်</v>
      </c>
      <c r="E124" t="s">
        <v>529</v>
      </c>
      <c r="F124" t="s">
        <v>530</v>
      </c>
      <c r="G124" t="str">
        <f>VLOOKUP(tbl_mimu[[#This Row],[District/SAZ_Pcode]],tbl_mimu_dist[],3,FALSE)</f>
        <v>မိုးညှင်းခရိုင်</v>
      </c>
      <c r="H124" t="s">
        <v>531</v>
      </c>
      <c r="I124" t="s">
        <v>532</v>
      </c>
      <c r="J124" t="str">
        <f>VLOOKUP(tbl_mimu[[#This Row],[Tsp_Pcode]],tbl_mimu_tsp[],3,FALSE)</f>
        <v>ဖားကန့်</v>
      </c>
      <c r="K124" t="s">
        <v>536</v>
      </c>
      <c r="L124" t="s">
        <v>537</v>
      </c>
      <c r="M124" t="s">
        <v>538</v>
      </c>
      <c r="N124">
        <v>96.711529999999996</v>
      </c>
      <c r="O124">
        <v>25.522600000000001</v>
      </c>
    </row>
    <row r="125" spans="1:15" x14ac:dyDescent="0.25">
      <c r="A125" t="s">
        <v>541</v>
      </c>
      <c r="B125" t="s">
        <v>511</v>
      </c>
      <c r="C125" t="s">
        <v>512</v>
      </c>
      <c r="D125" t="str">
        <f>VLOOKUP(tbl_mimu[[#This Row],[SR_Pcode]],tbl_mimu_st[],3,FALSE)</f>
        <v>ကချင်ပြည်နယ်</v>
      </c>
      <c r="E125" t="s">
        <v>519</v>
      </c>
      <c r="F125" t="s">
        <v>520</v>
      </c>
      <c r="G125" t="str">
        <f>VLOOKUP(tbl_mimu[[#This Row],[District/SAZ_Pcode]],tbl_mimu_dist[],3,FALSE)</f>
        <v>မြစ်ကြီးနားခရိုင်</v>
      </c>
      <c r="H125" t="s">
        <v>539</v>
      </c>
      <c r="I125" t="s">
        <v>540</v>
      </c>
      <c r="J125" t="str">
        <f>VLOOKUP(tbl_mimu[[#This Row],[Tsp_Pcode]],tbl_mimu_tsp[],3,FALSE)</f>
        <v>အင်ဂျန်းယန်</v>
      </c>
      <c r="K125" t="s">
        <v>541</v>
      </c>
      <c r="L125" t="s">
        <v>542</v>
      </c>
      <c r="M125" t="s">
        <v>543</v>
      </c>
      <c r="N125">
        <v>97.726709999999997</v>
      </c>
      <c r="O125">
        <v>25.829910000000002</v>
      </c>
    </row>
    <row r="126" spans="1:15" x14ac:dyDescent="0.25">
      <c r="A126" t="s">
        <v>548</v>
      </c>
      <c r="B126" t="s">
        <v>511</v>
      </c>
      <c r="C126" t="s">
        <v>512</v>
      </c>
      <c r="D126" t="str">
        <f>VLOOKUP(tbl_mimu[[#This Row],[SR_Pcode]],tbl_mimu_st[],3,FALSE)</f>
        <v>ကချင်ပြည်နယ်</v>
      </c>
      <c r="E126" t="s">
        <v>544</v>
      </c>
      <c r="F126" t="s">
        <v>545</v>
      </c>
      <c r="G126" t="str">
        <f>VLOOKUP(tbl_mimu[[#This Row],[District/SAZ_Pcode]],tbl_mimu_dist[],3,FALSE)</f>
        <v>ပူတာအိုခရိုင်</v>
      </c>
      <c r="H126" t="s">
        <v>546</v>
      </c>
      <c r="I126" t="s">
        <v>547</v>
      </c>
      <c r="J126" t="str">
        <f>VLOOKUP(tbl_mimu[[#This Row],[Tsp_Pcode]],tbl_mimu_tsp[],3,FALSE)</f>
        <v>ခေါင်လန်ဖူး</v>
      </c>
      <c r="K126" t="s">
        <v>548</v>
      </c>
      <c r="L126" t="s">
        <v>549</v>
      </c>
      <c r="M126" t="s">
        <v>550</v>
      </c>
      <c r="N126">
        <v>98.360342738300005</v>
      </c>
      <c r="O126">
        <v>27.0604297567</v>
      </c>
    </row>
    <row r="127" spans="1:15" x14ac:dyDescent="0.25">
      <c r="A127" t="s">
        <v>553</v>
      </c>
      <c r="B127" t="s">
        <v>511</v>
      </c>
      <c r="C127" t="s">
        <v>512</v>
      </c>
      <c r="D127" t="str">
        <f>VLOOKUP(tbl_mimu[[#This Row],[SR_Pcode]],tbl_mimu_st[],3,FALSE)</f>
        <v>ကချင်ပြည်နယ်</v>
      </c>
      <c r="E127" t="s">
        <v>544</v>
      </c>
      <c r="F127" t="s">
        <v>545</v>
      </c>
      <c r="G127" t="str">
        <f>VLOOKUP(tbl_mimu[[#This Row],[District/SAZ_Pcode]],tbl_mimu_dist[],3,FALSE)</f>
        <v>ပူတာအိုခရိုင်</v>
      </c>
      <c r="H127" t="s">
        <v>551</v>
      </c>
      <c r="I127" t="s">
        <v>552</v>
      </c>
      <c r="J127" t="str">
        <f>VLOOKUP(tbl_mimu[[#This Row],[Tsp_Pcode]],tbl_mimu_tsp[],3,FALSE)</f>
        <v>မချမ်းဘော</v>
      </c>
      <c r="K127" t="s">
        <v>553</v>
      </c>
      <c r="L127" t="s">
        <v>554</v>
      </c>
      <c r="M127" t="s">
        <v>555</v>
      </c>
      <c r="N127">
        <v>97.589370000000002</v>
      </c>
      <c r="O127">
        <v>27.283950000000001</v>
      </c>
    </row>
    <row r="128" spans="1:15" x14ac:dyDescent="0.25">
      <c r="A128" t="s">
        <v>558</v>
      </c>
      <c r="B128" t="s">
        <v>511</v>
      </c>
      <c r="C128" t="s">
        <v>512</v>
      </c>
      <c r="D128" t="str">
        <f>VLOOKUP(tbl_mimu[[#This Row],[SR_Pcode]],tbl_mimu_st[],3,FALSE)</f>
        <v>ကချင်ပြည်နယ်</v>
      </c>
      <c r="E128" t="s">
        <v>513</v>
      </c>
      <c r="F128" t="s">
        <v>514</v>
      </c>
      <c r="G128" t="str">
        <f>VLOOKUP(tbl_mimu[[#This Row],[District/SAZ_Pcode]],tbl_mimu_dist[],3,FALSE)</f>
        <v>ဗန်းမော်ခရိုင်</v>
      </c>
      <c r="H128" t="s">
        <v>556</v>
      </c>
      <c r="I128" t="s">
        <v>557</v>
      </c>
      <c r="J128" t="str">
        <f>VLOOKUP(tbl_mimu[[#This Row],[Tsp_Pcode]],tbl_mimu_tsp[],3,FALSE)</f>
        <v>မံစီ</v>
      </c>
      <c r="K128" t="s">
        <v>558</v>
      </c>
      <c r="L128" t="s">
        <v>559</v>
      </c>
      <c r="M128" t="s">
        <v>560</v>
      </c>
      <c r="N128">
        <v>97.293109999999999</v>
      </c>
      <c r="O128">
        <v>24.119620000000001</v>
      </c>
    </row>
    <row r="129" spans="1:15" x14ac:dyDescent="0.25">
      <c r="A129" t="s">
        <v>563</v>
      </c>
      <c r="B129" t="s">
        <v>511</v>
      </c>
      <c r="C129" t="s">
        <v>512</v>
      </c>
      <c r="D129" t="str">
        <f>VLOOKUP(tbl_mimu[[#This Row],[SR_Pcode]],tbl_mimu_st[],3,FALSE)</f>
        <v>ကချင်ပြည်နယ်</v>
      </c>
      <c r="E129" t="s">
        <v>529</v>
      </c>
      <c r="F129" t="s">
        <v>530</v>
      </c>
      <c r="G129" t="str">
        <f>VLOOKUP(tbl_mimu[[#This Row],[District/SAZ_Pcode]],tbl_mimu_dist[],3,FALSE)</f>
        <v>မိုးညှင်းခရိုင်</v>
      </c>
      <c r="H129" t="s">
        <v>561</v>
      </c>
      <c r="I129" t="s">
        <v>562</v>
      </c>
      <c r="J129" t="str">
        <f>VLOOKUP(tbl_mimu[[#This Row],[Tsp_Pcode]],tbl_mimu_tsp[],3,FALSE)</f>
        <v>မိုးကောင်း</v>
      </c>
      <c r="K129" t="s">
        <v>563</v>
      </c>
      <c r="L129" t="s">
        <v>564</v>
      </c>
      <c r="M129" t="s">
        <v>565</v>
      </c>
      <c r="N129">
        <v>96.940380000000005</v>
      </c>
      <c r="O129">
        <v>25.30274</v>
      </c>
    </row>
    <row r="130" spans="1:15" x14ac:dyDescent="0.25">
      <c r="A130" t="s">
        <v>566</v>
      </c>
      <c r="B130" t="s">
        <v>511</v>
      </c>
      <c r="C130" t="s">
        <v>512</v>
      </c>
      <c r="D130" t="str">
        <f>VLOOKUP(tbl_mimu[[#This Row],[SR_Pcode]],tbl_mimu_st[],3,FALSE)</f>
        <v>ကချင်ပြည်နယ်</v>
      </c>
      <c r="E130" t="s">
        <v>529</v>
      </c>
      <c r="F130" t="s">
        <v>530</v>
      </c>
      <c r="G130" t="str">
        <f>VLOOKUP(tbl_mimu[[#This Row],[District/SAZ_Pcode]],tbl_mimu_dist[],3,FALSE)</f>
        <v>မိုးညှင်းခရိုင်</v>
      </c>
      <c r="H130" t="s">
        <v>561</v>
      </c>
      <c r="I130" t="s">
        <v>562</v>
      </c>
      <c r="J130" t="str">
        <f>VLOOKUP(tbl_mimu[[#This Row],[Tsp_Pcode]],tbl_mimu_tsp[],3,FALSE)</f>
        <v>မိုးကောင်း</v>
      </c>
      <c r="K130" t="s">
        <v>566</v>
      </c>
      <c r="L130" t="s">
        <v>567</v>
      </c>
      <c r="M130" t="s">
        <v>568</v>
      </c>
      <c r="N130">
        <v>97.008960000000002</v>
      </c>
      <c r="O130">
        <v>25.378350000000001</v>
      </c>
    </row>
    <row r="131" spans="1:15" x14ac:dyDescent="0.25">
      <c r="A131" t="s">
        <v>570</v>
      </c>
      <c r="B131" t="s">
        <v>511</v>
      </c>
      <c r="C131" t="s">
        <v>512</v>
      </c>
      <c r="D131" t="str">
        <f>VLOOKUP(tbl_mimu[[#This Row],[SR_Pcode]],tbl_mimu_st[],3,FALSE)</f>
        <v>ကချင်ပြည်နယ်</v>
      </c>
      <c r="E131" t="s">
        <v>529</v>
      </c>
      <c r="F131" t="s">
        <v>530</v>
      </c>
      <c r="G131" t="str">
        <f>VLOOKUP(tbl_mimu[[#This Row],[District/SAZ_Pcode]],tbl_mimu_dist[],3,FALSE)</f>
        <v>မိုးညှင်းခရိုင်</v>
      </c>
      <c r="H131" t="s">
        <v>569</v>
      </c>
      <c r="I131" t="s">
        <v>530</v>
      </c>
      <c r="J131" t="str">
        <f>VLOOKUP(tbl_mimu[[#This Row],[Tsp_Pcode]],tbl_mimu_tsp[],3,FALSE)</f>
        <v>မိုးညှင်း</v>
      </c>
      <c r="K131" t="s">
        <v>570</v>
      </c>
      <c r="L131" t="s">
        <v>571</v>
      </c>
      <c r="M131" t="s">
        <v>572</v>
      </c>
      <c r="N131">
        <v>96.530190000000005</v>
      </c>
      <c r="O131">
        <v>24.99183</v>
      </c>
    </row>
    <row r="132" spans="1:15" x14ac:dyDescent="0.25">
      <c r="A132" t="s">
        <v>573</v>
      </c>
      <c r="B132" t="s">
        <v>511</v>
      </c>
      <c r="C132" t="s">
        <v>512</v>
      </c>
      <c r="D132" t="str">
        <f>VLOOKUP(tbl_mimu[[#This Row],[SR_Pcode]],tbl_mimu_st[],3,FALSE)</f>
        <v>ကချင်ပြည်နယ်</v>
      </c>
      <c r="E132" t="s">
        <v>529</v>
      </c>
      <c r="F132" t="s">
        <v>530</v>
      </c>
      <c r="G132" t="str">
        <f>VLOOKUP(tbl_mimu[[#This Row],[District/SAZ_Pcode]],tbl_mimu_dist[],3,FALSE)</f>
        <v>မိုးညှင်းခရိုင်</v>
      </c>
      <c r="H132" t="s">
        <v>569</v>
      </c>
      <c r="I132" t="s">
        <v>530</v>
      </c>
      <c r="J132" t="str">
        <f>VLOOKUP(tbl_mimu[[#This Row],[Tsp_Pcode]],tbl_mimu_tsp[],3,FALSE)</f>
        <v>မိုးညှင်း</v>
      </c>
      <c r="K132" t="s">
        <v>573</v>
      </c>
      <c r="L132" t="s">
        <v>574</v>
      </c>
      <c r="M132" t="s">
        <v>575</v>
      </c>
      <c r="N132">
        <v>96.287599999999998</v>
      </c>
      <c r="O132">
        <v>25.0929</v>
      </c>
    </row>
    <row r="133" spans="1:15" x14ac:dyDescent="0.25">
      <c r="A133" t="s">
        <v>576</v>
      </c>
      <c r="B133" t="s">
        <v>511</v>
      </c>
      <c r="C133" t="s">
        <v>512</v>
      </c>
      <c r="D133" t="str">
        <f>VLOOKUP(tbl_mimu[[#This Row],[SR_Pcode]],tbl_mimu_st[],3,FALSE)</f>
        <v>ကချင်ပြည်နယ်</v>
      </c>
      <c r="E133" t="s">
        <v>529</v>
      </c>
      <c r="F133" t="s">
        <v>530</v>
      </c>
      <c r="G133" t="str">
        <f>VLOOKUP(tbl_mimu[[#This Row],[District/SAZ_Pcode]],tbl_mimu_dist[],3,FALSE)</f>
        <v>မိုးညှင်းခရိုင်</v>
      </c>
      <c r="H133" t="s">
        <v>569</v>
      </c>
      <c r="I133" t="s">
        <v>530</v>
      </c>
      <c r="J133" t="str">
        <f>VLOOKUP(tbl_mimu[[#This Row],[Tsp_Pcode]],tbl_mimu_tsp[],3,FALSE)</f>
        <v>မိုးညှင်း</v>
      </c>
      <c r="K133" t="s">
        <v>576</v>
      </c>
      <c r="L133" t="s">
        <v>577</v>
      </c>
      <c r="M133" t="s">
        <v>578</v>
      </c>
      <c r="N133">
        <v>96.364925965099999</v>
      </c>
      <c r="O133">
        <v>24.777113168300001</v>
      </c>
    </row>
    <row r="134" spans="1:15" x14ac:dyDescent="0.25">
      <c r="A134" t="s">
        <v>579</v>
      </c>
      <c r="B134" t="s">
        <v>511</v>
      </c>
      <c r="C134" t="s">
        <v>512</v>
      </c>
      <c r="D134" t="str">
        <f>VLOOKUP(tbl_mimu[[#This Row],[SR_Pcode]],tbl_mimu_st[],3,FALSE)</f>
        <v>ကချင်ပြည်နယ်</v>
      </c>
      <c r="E134" t="s">
        <v>529</v>
      </c>
      <c r="F134" t="s">
        <v>530</v>
      </c>
      <c r="G134" t="str">
        <f>VLOOKUP(tbl_mimu[[#This Row],[District/SAZ_Pcode]],tbl_mimu_dist[],3,FALSE)</f>
        <v>မိုးညှင်းခရိုင်</v>
      </c>
      <c r="H134" t="s">
        <v>569</v>
      </c>
      <c r="I134" t="s">
        <v>530</v>
      </c>
      <c r="J134" t="str">
        <f>VLOOKUP(tbl_mimu[[#This Row],[Tsp_Pcode]],tbl_mimu_tsp[],3,FALSE)</f>
        <v>မိုးညှင်း</v>
      </c>
      <c r="K134" t="s">
        <v>579</v>
      </c>
      <c r="L134" t="s">
        <v>580</v>
      </c>
      <c r="M134" t="s">
        <v>581</v>
      </c>
      <c r="N134">
        <v>96.436250999999999</v>
      </c>
      <c r="O134">
        <v>24.873985000000001</v>
      </c>
    </row>
    <row r="135" spans="1:15" x14ac:dyDescent="0.25">
      <c r="A135" t="s">
        <v>582</v>
      </c>
      <c r="B135" t="s">
        <v>511</v>
      </c>
      <c r="C135" t="s">
        <v>512</v>
      </c>
      <c r="D135" t="str">
        <f>VLOOKUP(tbl_mimu[[#This Row],[SR_Pcode]],tbl_mimu_st[],3,FALSE)</f>
        <v>ကချင်ပြည်နယ်</v>
      </c>
      <c r="E135" t="s">
        <v>529</v>
      </c>
      <c r="F135" t="s">
        <v>530</v>
      </c>
      <c r="G135" t="str">
        <f>VLOOKUP(tbl_mimu[[#This Row],[District/SAZ_Pcode]],tbl_mimu_dist[],3,FALSE)</f>
        <v>မိုးညှင်းခရိုင်</v>
      </c>
      <c r="H135" t="s">
        <v>569</v>
      </c>
      <c r="I135" t="s">
        <v>530</v>
      </c>
      <c r="J135" t="str">
        <f>VLOOKUP(tbl_mimu[[#This Row],[Tsp_Pcode]],tbl_mimu_tsp[],3,FALSE)</f>
        <v>မိုးညှင်း</v>
      </c>
      <c r="K135" t="s">
        <v>582</v>
      </c>
      <c r="L135" t="s">
        <v>583</v>
      </c>
      <c r="M135" t="s">
        <v>584</v>
      </c>
      <c r="N135">
        <v>96.354799999999997</v>
      </c>
      <c r="O135">
        <v>25.0047</v>
      </c>
    </row>
    <row r="136" spans="1:15" x14ac:dyDescent="0.25">
      <c r="A136" t="s">
        <v>587</v>
      </c>
      <c r="B136" t="s">
        <v>511</v>
      </c>
      <c r="C136" t="s">
        <v>512</v>
      </c>
      <c r="D136" t="str">
        <f>VLOOKUP(tbl_mimu[[#This Row],[SR_Pcode]],tbl_mimu_st[],3,FALSE)</f>
        <v>ကချင်ပြည်နယ်</v>
      </c>
      <c r="E136" t="s">
        <v>513</v>
      </c>
      <c r="F136" t="s">
        <v>514</v>
      </c>
      <c r="G136" t="str">
        <f>VLOOKUP(tbl_mimu[[#This Row],[District/SAZ_Pcode]],tbl_mimu_dist[],3,FALSE)</f>
        <v>ဗန်းမော်ခရိုင်</v>
      </c>
      <c r="H136" t="s">
        <v>585</v>
      </c>
      <c r="I136" t="s">
        <v>586</v>
      </c>
      <c r="J136" t="str">
        <f>VLOOKUP(tbl_mimu[[#This Row],[Tsp_Pcode]],tbl_mimu_tsp[],3,FALSE)</f>
        <v>မိုးမောက်</v>
      </c>
      <c r="K136" t="s">
        <v>587</v>
      </c>
      <c r="L136" t="s">
        <v>588</v>
      </c>
      <c r="M136" t="s">
        <v>589</v>
      </c>
      <c r="N136">
        <v>97.461269999999999</v>
      </c>
      <c r="O136">
        <v>24.613980000000002</v>
      </c>
    </row>
    <row r="137" spans="1:15" x14ac:dyDescent="0.25">
      <c r="A137" t="s">
        <v>590</v>
      </c>
      <c r="B137" t="s">
        <v>511</v>
      </c>
      <c r="C137" t="s">
        <v>512</v>
      </c>
      <c r="D137" t="str">
        <f>VLOOKUP(tbl_mimu[[#This Row],[SR_Pcode]],tbl_mimu_st[],3,FALSE)</f>
        <v>ကချင်ပြည်နယ်</v>
      </c>
      <c r="E137" t="s">
        <v>513</v>
      </c>
      <c r="F137" t="s">
        <v>514</v>
      </c>
      <c r="G137" t="str">
        <f>VLOOKUP(tbl_mimu[[#This Row],[District/SAZ_Pcode]],tbl_mimu_dist[],3,FALSE)</f>
        <v>ဗန်းမော်ခရိုင်</v>
      </c>
      <c r="H137" t="s">
        <v>585</v>
      </c>
      <c r="I137" t="s">
        <v>586</v>
      </c>
      <c r="J137" t="str">
        <f>VLOOKUP(tbl_mimu[[#This Row],[Tsp_Pcode]],tbl_mimu_tsp[],3,FALSE)</f>
        <v>မိုးမောက်</v>
      </c>
      <c r="K137" t="s">
        <v>590</v>
      </c>
      <c r="L137" t="s">
        <v>591</v>
      </c>
      <c r="M137" t="s">
        <v>592</v>
      </c>
      <c r="N137">
        <v>97.720770000000002</v>
      </c>
      <c r="O137">
        <v>24.19932</v>
      </c>
    </row>
    <row r="138" spans="1:15" x14ac:dyDescent="0.25">
      <c r="A138" t="s">
        <v>593</v>
      </c>
      <c r="B138" t="s">
        <v>511</v>
      </c>
      <c r="C138" t="s">
        <v>512</v>
      </c>
      <c r="D138" t="str">
        <f>VLOOKUP(tbl_mimu[[#This Row],[SR_Pcode]],tbl_mimu_st[],3,FALSE)</f>
        <v>ကချင်ပြည်နယ်</v>
      </c>
      <c r="E138" t="s">
        <v>513</v>
      </c>
      <c r="F138" t="s">
        <v>514</v>
      </c>
      <c r="G138" t="str">
        <f>VLOOKUP(tbl_mimu[[#This Row],[District/SAZ_Pcode]],tbl_mimu_dist[],3,FALSE)</f>
        <v>ဗန်းမော်ခရိုင်</v>
      </c>
      <c r="H138" t="s">
        <v>585</v>
      </c>
      <c r="I138" t="s">
        <v>586</v>
      </c>
      <c r="J138" t="str">
        <f>VLOOKUP(tbl_mimu[[#This Row],[Tsp_Pcode]],tbl_mimu_tsp[],3,FALSE)</f>
        <v>မိုးမောက်</v>
      </c>
      <c r="K138" t="s">
        <v>593</v>
      </c>
      <c r="L138" t="s">
        <v>594</v>
      </c>
      <c r="M138" t="s">
        <v>595</v>
      </c>
      <c r="N138">
        <v>97.346531481100001</v>
      </c>
      <c r="O138">
        <v>24.2509493642</v>
      </c>
    </row>
    <row r="139" spans="1:15" x14ac:dyDescent="0.25">
      <c r="A139" t="s">
        <v>597</v>
      </c>
      <c r="B139" t="s">
        <v>511</v>
      </c>
      <c r="C139" t="s">
        <v>512</v>
      </c>
      <c r="D139" t="str">
        <f>VLOOKUP(tbl_mimu[[#This Row],[SR_Pcode]],tbl_mimu_st[],3,FALSE)</f>
        <v>ကချင်ပြည်နယ်</v>
      </c>
      <c r="E139" t="s">
        <v>519</v>
      </c>
      <c r="F139" t="s">
        <v>520</v>
      </c>
      <c r="G139" t="str">
        <f>VLOOKUP(tbl_mimu[[#This Row],[District/SAZ_Pcode]],tbl_mimu_dist[],3,FALSE)</f>
        <v>မြစ်ကြီးနားခရိုင်</v>
      </c>
      <c r="H139" t="s">
        <v>596</v>
      </c>
      <c r="I139" t="s">
        <v>520</v>
      </c>
      <c r="J139" t="str">
        <f>VLOOKUP(tbl_mimu[[#This Row],[Tsp_Pcode]],tbl_mimu_tsp[],3,FALSE)</f>
        <v>မြစ်ကြီးနား</v>
      </c>
      <c r="K139" t="s">
        <v>597</v>
      </c>
      <c r="L139" t="s">
        <v>598</v>
      </c>
      <c r="M139" t="s">
        <v>599</v>
      </c>
      <c r="N139">
        <v>97.390360000000001</v>
      </c>
      <c r="O139">
        <v>25.38749</v>
      </c>
    </row>
    <row r="140" spans="1:15" x14ac:dyDescent="0.25">
      <c r="A140" t="s">
        <v>600</v>
      </c>
      <c r="B140" t="s">
        <v>511</v>
      </c>
      <c r="C140" t="s">
        <v>512</v>
      </c>
      <c r="D140" t="str">
        <f>VLOOKUP(tbl_mimu[[#This Row],[SR_Pcode]],tbl_mimu_st[],3,FALSE)</f>
        <v>ကချင်ပြည်နယ်</v>
      </c>
      <c r="E140" t="s">
        <v>519</v>
      </c>
      <c r="F140" t="s">
        <v>520</v>
      </c>
      <c r="G140" t="str">
        <f>VLOOKUP(tbl_mimu[[#This Row],[District/SAZ_Pcode]],tbl_mimu_dist[],3,FALSE)</f>
        <v>မြစ်ကြီးနားခရိုင်</v>
      </c>
      <c r="H140" t="s">
        <v>596</v>
      </c>
      <c r="I140" t="s">
        <v>520</v>
      </c>
      <c r="J140" t="str">
        <f>VLOOKUP(tbl_mimu[[#This Row],[Tsp_Pcode]],tbl_mimu_tsp[],3,FALSE)</f>
        <v>မြစ်ကြီးနား</v>
      </c>
      <c r="K140" t="s">
        <v>600</v>
      </c>
      <c r="L140" t="s">
        <v>601</v>
      </c>
      <c r="M140" t="s">
        <v>602</v>
      </c>
      <c r="N140">
        <v>97.039169999999999</v>
      </c>
      <c r="O140">
        <v>24.779229999999998</v>
      </c>
    </row>
    <row r="141" spans="1:15" x14ac:dyDescent="0.25">
      <c r="A141" t="s">
        <v>605</v>
      </c>
      <c r="B141" t="s">
        <v>511</v>
      </c>
      <c r="C141" t="s">
        <v>512</v>
      </c>
      <c r="D141" t="str">
        <f>VLOOKUP(tbl_mimu[[#This Row],[SR_Pcode]],tbl_mimu_st[],3,FALSE)</f>
        <v>ကချင်ပြည်နယ်</v>
      </c>
      <c r="E141" t="s">
        <v>544</v>
      </c>
      <c r="F141" t="s">
        <v>545</v>
      </c>
      <c r="G141" t="str">
        <f>VLOOKUP(tbl_mimu[[#This Row],[District/SAZ_Pcode]],tbl_mimu_dist[],3,FALSE)</f>
        <v>ပူတာအိုခရိုင်</v>
      </c>
      <c r="H141" t="s">
        <v>603</v>
      </c>
      <c r="I141" t="s">
        <v>604</v>
      </c>
      <c r="J141" t="str">
        <f>VLOOKUP(tbl_mimu[[#This Row],[Tsp_Pcode]],tbl_mimu_tsp[],3,FALSE)</f>
        <v>နောင်မွန်း</v>
      </c>
      <c r="K141" t="s">
        <v>605</v>
      </c>
      <c r="L141" t="s">
        <v>606</v>
      </c>
      <c r="M141" t="s">
        <v>607</v>
      </c>
      <c r="N141">
        <v>97.817850000000007</v>
      </c>
      <c r="O141">
        <v>27.505320000000001</v>
      </c>
    </row>
    <row r="142" spans="1:15" x14ac:dyDescent="0.25">
      <c r="A142" t="s">
        <v>608</v>
      </c>
      <c r="B142" t="s">
        <v>511</v>
      </c>
      <c r="C142" t="s">
        <v>512</v>
      </c>
      <c r="D142" t="str">
        <f>VLOOKUP(tbl_mimu[[#This Row],[SR_Pcode]],tbl_mimu_st[],3,FALSE)</f>
        <v>ကချင်ပြည်နယ်</v>
      </c>
      <c r="E142" t="s">
        <v>544</v>
      </c>
      <c r="F142" t="s">
        <v>545</v>
      </c>
      <c r="G142" t="str">
        <f>VLOOKUP(tbl_mimu[[#This Row],[District/SAZ_Pcode]],tbl_mimu_dist[],3,FALSE)</f>
        <v>ပူတာအိုခရိုင်</v>
      </c>
      <c r="H142" t="s">
        <v>603</v>
      </c>
      <c r="I142" t="s">
        <v>604</v>
      </c>
      <c r="J142" t="str">
        <f>VLOOKUP(tbl_mimu[[#This Row],[Tsp_Pcode]],tbl_mimu_tsp[],3,FALSE)</f>
        <v>နောင်မွန်း</v>
      </c>
      <c r="K142" t="s">
        <v>608</v>
      </c>
      <c r="L142" t="s">
        <v>609</v>
      </c>
      <c r="M142" t="s">
        <v>610</v>
      </c>
      <c r="N142">
        <v>97.876618418899994</v>
      </c>
      <c r="O142">
        <v>27.7281019827</v>
      </c>
    </row>
    <row r="143" spans="1:15" x14ac:dyDescent="0.25">
      <c r="A143" t="s">
        <v>612</v>
      </c>
      <c r="B143" t="s">
        <v>511</v>
      </c>
      <c r="C143" t="s">
        <v>512</v>
      </c>
      <c r="D143" t="str">
        <f>VLOOKUP(tbl_mimu[[#This Row],[SR_Pcode]],tbl_mimu_st[],3,FALSE)</f>
        <v>ကချင်ပြည်နယ်</v>
      </c>
      <c r="E143" t="s">
        <v>544</v>
      </c>
      <c r="F143" t="s">
        <v>545</v>
      </c>
      <c r="G143" t="str">
        <f>VLOOKUP(tbl_mimu[[#This Row],[District/SAZ_Pcode]],tbl_mimu_dist[],3,FALSE)</f>
        <v>ပူတာအိုခရိုင်</v>
      </c>
      <c r="H143" t="s">
        <v>611</v>
      </c>
      <c r="I143" t="s">
        <v>545</v>
      </c>
      <c r="J143" t="str">
        <f>VLOOKUP(tbl_mimu[[#This Row],[Tsp_Pcode]],tbl_mimu_tsp[],3,FALSE)</f>
        <v>ပူတာအို</v>
      </c>
      <c r="K143" t="s">
        <v>612</v>
      </c>
      <c r="L143" t="s">
        <v>613</v>
      </c>
      <c r="M143" t="s">
        <v>614</v>
      </c>
      <c r="N143">
        <v>97.415899999999993</v>
      </c>
      <c r="O143">
        <v>27.299340000000001</v>
      </c>
    </row>
    <row r="144" spans="1:15" x14ac:dyDescent="0.25">
      <c r="A144" t="s">
        <v>617</v>
      </c>
      <c r="B144" t="s">
        <v>511</v>
      </c>
      <c r="C144" t="s">
        <v>512</v>
      </c>
      <c r="D144" t="str">
        <f>VLOOKUP(tbl_mimu[[#This Row],[SR_Pcode]],tbl_mimu_st[],3,FALSE)</f>
        <v>ကချင်ပြည်နယ်</v>
      </c>
      <c r="E144" t="s">
        <v>513</v>
      </c>
      <c r="F144" t="s">
        <v>514</v>
      </c>
      <c r="G144" t="str">
        <f>VLOOKUP(tbl_mimu[[#This Row],[District/SAZ_Pcode]],tbl_mimu_dist[],3,FALSE)</f>
        <v>ဗန်းမော်ခရိုင်</v>
      </c>
      <c r="H144" t="s">
        <v>615</v>
      </c>
      <c r="I144" t="s">
        <v>616</v>
      </c>
      <c r="J144" t="str">
        <f>VLOOKUP(tbl_mimu[[#This Row],[Tsp_Pcode]],tbl_mimu_tsp[],3,FALSE)</f>
        <v>ရွှေကူ</v>
      </c>
      <c r="K144" t="s">
        <v>617</v>
      </c>
      <c r="L144" t="s">
        <v>318</v>
      </c>
      <c r="M144" t="s">
        <v>319</v>
      </c>
      <c r="N144">
        <v>96.655215593299999</v>
      </c>
      <c r="O144">
        <v>24.478563393999998</v>
      </c>
    </row>
    <row r="145" spans="1:15" x14ac:dyDescent="0.25">
      <c r="A145" t="s">
        <v>618</v>
      </c>
      <c r="B145" t="s">
        <v>511</v>
      </c>
      <c r="C145" t="s">
        <v>512</v>
      </c>
      <c r="D145" t="str">
        <f>VLOOKUP(tbl_mimu[[#This Row],[SR_Pcode]],tbl_mimu_st[],3,FALSE)</f>
        <v>ကချင်ပြည်နယ်</v>
      </c>
      <c r="E145" t="s">
        <v>513</v>
      </c>
      <c r="F145" t="s">
        <v>514</v>
      </c>
      <c r="G145" t="str">
        <f>VLOOKUP(tbl_mimu[[#This Row],[District/SAZ_Pcode]],tbl_mimu_dist[],3,FALSE)</f>
        <v>ဗန်းမော်ခရိုင်</v>
      </c>
      <c r="H145" t="s">
        <v>615</v>
      </c>
      <c r="I145" t="s">
        <v>616</v>
      </c>
      <c r="J145" t="str">
        <f>VLOOKUP(tbl_mimu[[#This Row],[Tsp_Pcode]],tbl_mimu_tsp[],3,FALSE)</f>
        <v>ရွှေကူ</v>
      </c>
      <c r="K145" t="s">
        <v>618</v>
      </c>
      <c r="L145" t="s">
        <v>619</v>
      </c>
      <c r="M145" t="s">
        <v>620</v>
      </c>
      <c r="N145">
        <v>96.806060000000002</v>
      </c>
      <c r="O145">
        <v>24.206949999999999</v>
      </c>
    </row>
    <row r="146" spans="1:15" x14ac:dyDescent="0.25">
      <c r="A146" t="s">
        <v>623</v>
      </c>
      <c r="B146" t="s">
        <v>511</v>
      </c>
      <c r="C146" t="s">
        <v>512</v>
      </c>
      <c r="D146" t="str">
        <f>VLOOKUP(tbl_mimu[[#This Row],[SR_Pcode]],tbl_mimu_st[],3,FALSE)</f>
        <v>ကချင်ပြည်နယ်</v>
      </c>
      <c r="E146" t="s">
        <v>544</v>
      </c>
      <c r="F146" t="s">
        <v>545</v>
      </c>
      <c r="G146" t="str">
        <f>VLOOKUP(tbl_mimu[[#This Row],[District/SAZ_Pcode]],tbl_mimu_dist[],3,FALSE)</f>
        <v>ပူတာအိုခရိုင်</v>
      </c>
      <c r="H146" t="s">
        <v>621</v>
      </c>
      <c r="I146" t="s">
        <v>622</v>
      </c>
      <c r="J146" t="str">
        <f>VLOOKUP(tbl_mimu[[#This Row],[Tsp_Pcode]],tbl_mimu_tsp[],3,FALSE)</f>
        <v>ဆွမ်ပရာဘွမ်</v>
      </c>
      <c r="K146" t="s">
        <v>623</v>
      </c>
      <c r="L146" t="s">
        <v>624</v>
      </c>
      <c r="M146" t="s">
        <v>625</v>
      </c>
      <c r="N146">
        <v>97.567700000000002</v>
      </c>
      <c r="O146">
        <v>26.54373</v>
      </c>
    </row>
    <row r="147" spans="1:15" x14ac:dyDescent="0.25">
      <c r="A147" t="s">
        <v>628</v>
      </c>
      <c r="B147" t="s">
        <v>511</v>
      </c>
      <c r="C147" t="s">
        <v>512</v>
      </c>
      <c r="D147" t="str">
        <f>VLOOKUP(tbl_mimu[[#This Row],[SR_Pcode]],tbl_mimu_st[],3,FALSE)</f>
        <v>ကချင်ပြည်နယ်</v>
      </c>
      <c r="E147" t="s">
        <v>519</v>
      </c>
      <c r="F147" t="s">
        <v>520</v>
      </c>
      <c r="G147" t="str">
        <f>VLOOKUP(tbl_mimu[[#This Row],[District/SAZ_Pcode]],tbl_mimu_dist[],3,FALSE)</f>
        <v>မြစ်ကြီးနားခရိုင်</v>
      </c>
      <c r="H147" t="s">
        <v>626</v>
      </c>
      <c r="I147" t="s">
        <v>627</v>
      </c>
      <c r="J147" t="str">
        <f>VLOOKUP(tbl_mimu[[#This Row],[Tsp_Pcode]],tbl_mimu_tsp[],3,FALSE)</f>
        <v>တနိုင်း</v>
      </c>
      <c r="K147" t="s">
        <v>628</v>
      </c>
      <c r="L147" t="s">
        <v>629</v>
      </c>
      <c r="M147" t="s">
        <v>630</v>
      </c>
      <c r="N147">
        <v>96.209400000000002</v>
      </c>
      <c r="O147">
        <v>26.694780000000002</v>
      </c>
    </row>
    <row r="148" spans="1:15" x14ac:dyDescent="0.25">
      <c r="A148" t="s">
        <v>631</v>
      </c>
      <c r="B148" t="s">
        <v>511</v>
      </c>
      <c r="C148" t="s">
        <v>512</v>
      </c>
      <c r="D148" t="str">
        <f>VLOOKUP(tbl_mimu[[#This Row],[SR_Pcode]],tbl_mimu_st[],3,FALSE)</f>
        <v>ကချင်ပြည်နယ်</v>
      </c>
      <c r="E148" t="s">
        <v>519</v>
      </c>
      <c r="F148" t="s">
        <v>520</v>
      </c>
      <c r="G148" t="str">
        <f>VLOOKUP(tbl_mimu[[#This Row],[District/SAZ_Pcode]],tbl_mimu_dist[],3,FALSE)</f>
        <v>မြစ်ကြီးနားခရိုင်</v>
      </c>
      <c r="H148" t="s">
        <v>626</v>
      </c>
      <c r="I148" t="s">
        <v>627</v>
      </c>
      <c r="J148" t="str">
        <f>VLOOKUP(tbl_mimu[[#This Row],[Tsp_Pcode]],tbl_mimu_tsp[],3,FALSE)</f>
        <v>တနိုင်း</v>
      </c>
      <c r="K148" t="s">
        <v>631</v>
      </c>
      <c r="L148" t="s">
        <v>632</v>
      </c>
      <c r="M148" t="s">
        <v>633</v>
      </c>
      <c r="N148">
        <v>96.716549999999998</v>
      </c>
      <c r="O148">
        <v>26.357970000000002</v>
      </c>
    </row>
    <row r="149" spans="1:15" x14ac:dyDescent="0.25">
      <c r="A149" t="s">
        <v>636</v>
      </c>
      <c r="B149" t="s">
        <v>511</v>
      </c>
      <c r="C149" t="s">
        <v>512</v>
      </c>
      <c r="D149" t="str">
        <f>VLOOKUP(tbl_mimu[[#This Row],[SR_Pcode]],tbl_mimu_st[],3,FALSE)</f>
        <v>ကချင်ပြည်နယ်</v>
      </c>
      <c r="E149" t="s">
        <v>519</v>
      </c>
      <c r="F149" t="s">
        <v>520</v>
      </c>
      <c r="G149" t="str">
        <f>VLOOKUP(tbl_mimu[[#This Row],[District/SAZ_Pcode]],tbl_mimu_dist[],3,FALSE)</f>
        <v>မြစ်ကြီးနားခရိုင်</v>
      </c>
      <c r="H149" t="s">
        <v>634</v>
      </c>
      <c r="I149" t="s">
        <v>635</v>
      </c>
      <c r="J149" t="str">
        <f>VLOOKUP(tbl_mimu[[#This Row],[Tsp_Pcode]],tbl_mimu_tsp[],3,FALSE)</f>
        <v>ဆော့လော်</v>
      </c>
      <c r="K149" t="s">
        <v>636</v>
      </c>
      <c r="L149" t="s">
        <v>637</v>
      </c>
      <c r="M149" t="s">
        <v>638</v>
      </c>
      <c r="N149">
        <v>98.270486807500006</v>
      </c>
      <c r="O149">
        <v>26.1541860735</v>
      </c>
    </row>
    <row r="150" spans="1:15" x14ac:dyDescent="0.25">
      <c r="A150" t="s">
        <v>641</v>
      </c>
      <c r="B150" t="s">
        <v>511</v>
      </c>
      <c r="C150" t="s">
        <v>512</v>
      </c>
      <c r="D150" t="str">
        <f>VLOOKUP(tbl_mimu[[#This Row],[SR_Pcode]],tbl_mimu_st[],3,FALSE)</f>
        <v>ကချင်ပြည်နယ်</v>
      </c>
      <c r="E150" t="s">
        <v>519</v>
      </c>
      <c r="F150" t="s">
        <v>520</v>
      </c>
      <c r="G150" t="str">
        <f>VLOOKUP(tbl_mimu[[#This Row],[District/SAZ_Pcode]],tbl_mimu_dist[],3,FALSE)</f>
        <v>မြစ်ကြီးနားခရိုင်</v>
      </c>
      <c r="H150" t="s">
        <v>639</v>
      </c>
      <c r="I150" t="s">
        <v>640</v>
      </c>
      <c r="J150" t="str">
        <f>VLOOKUP(tbl_mimu[[#This Row],[Tsp_Pcode]],tbl_mimu_tsp[],3,FALSE)</f>
        <v>ဝိုင်းမော်</v>
      </c>
      <c r="K150" t="s">
        <v>641</v>
      </c>
      <c r="L150" t="s">
        <v>642</v>
      </c>
      <c r="M150" t="s">
        <v>643</v>
      </c>
      <c r="N150">
        <v>98.11739</v>
      </c>
      <c r="O150">
        <v>25.403189999999999</v>
      </c>
    </row>
    <row r="151" spans="1:15" x14ac:dyDescent="0.25">
      <c r="A151" t="s">
        <v>644</v>
      </c>
      <c r="B151" t="s">
        <v>511</v>
      </c>
      <c r="C151" t="s">
        <v>512</v>
      </c>
      <c r="D151" t="str">
        <f>VLOOKUP(tbl_mimu[[#This Row],[SR_Pcode]],tbl_mimu_st[],3,FALSE)</f>
        <v>ကချင်ပြည်နယ်</v>
      </c>
      <c r="E151" t="s">
        <v>519</v>
      </c>
      <c r="F151" t="s">
        <v>520</v>
      </c>
      <c r="G151" t="str">
        <f>VLOOKUP(tbl_mimu[[#This Row],[District/SAZ_Pcode]],tbl_mimu_dist[],3,FALSE)</f>
        <v>မြစ်ကြီးနားခရိုင်</v>
      </c>
      <c r="H151" t="s">
        <v>639</v>
      </c>
      <c r="I151" t="s">
        <v>640</v>
      </c>
      <c r="J151" t="str">
        <f>VLOOKUP(tbl_mimu[[#This Row],[Tsp_Pcode]],tbl_mimu_tsp[],3,FALSE)</f>
        <v>ဝိုင်းမော်</v>
      </c>
      <c r="K151" t="s">
        <v>644</v>
      </c>
      <c r="L151" t="s">
        <v>645</v>
      </c>
      <c r="M151" t="s">
        <v>646</v>
      </c>
      <c r="N151">
        <v>97.899960531600001</v>
      </c>
      <c r="O151">
        <v>25.397088956000001</v>
      </c>
    </row>
    <row r="152" spans="1:15" x14ac:dyDescent="0.25">
      <c r="A152" t="s">
        <v>647</v>
      </c>
      <c r="B152" t="s">
        <v>511</v>
      </c>
      <c r="C152" t="s">
        <v>512</v>
      </c>
      <c r="D152" t="str">
        <f>VLOOKUP(tbl_mimu[[#This Row],[SR_Pcode]],tbl_mimu_st[],3,FALSE)</f>
        <v>ကချင်ပြည်နယ်</v>
      </c>
      <c r="E152" t="s">
        <v>519</v>
      </c>
      <c r="F152" t="s">
        <v>520</v>
      </c>
      <c r="G152" t="str">
        <f>VLOOKUP(tbl_mimu[[#This Row],[District/SAZ_Pcode]],tbl_mimu_dist[],3,FALSE)</f>
        <v>မြစ်ကြီးနားခရိုင်</v>
      </c>
      <c r="H152" t="s">
        <v>639</v>
      </c>
      <c r="I152" t="s">
        <v>640</v>
      </c>
      <c r="J152" t="str">
        <f>VLOOKUP(tbl_mimu[[#This Row],[Tsp_Pcode]],tbl_mimu_tsp[],3,FALSE)</f>
        <v>ဝိုင်းမော်</v>
      </c>
      <c r="K152" t="s">
        <v>647</v>
      </c>
      <c r="L152" t="s">
        <v>648</v>
      </c>
      <c r="M152" t="s">
        <v>649</v>
      </c>
      <c r="N152">
        <v>97.442809999999994</v>
      </c>
      <c r="O152">
        <v>25.350989999999999</v>
      </c>
    </row>
    <row r="153" spans="1:15" x14ac:dyDescent="0.25">
      <c r="A153" t="s">
        <v>655</v>
      </c>
      <c r="B153" t="s">
        <v>650</v>
      </c>
      <c r="C153" t="s">
        <v>651</v>
      </c>
      <c r="D153" t="str">
        <f>VLOOKUP(tbl_mimu[[#This Row],[SR_Pcode]],tbl_mimu_st[],3,FALSE)</f>
        <v>ကယားပြည်နယ်</v>
      </c>
      <c r="E153" t="s">
        <v>652</v>
      </c>
      <c r="F153" t="s">
        <v>653</v>
      </c>
      <c r="G153" t="str">
        <f>VLOOKUP(tbl_mimu[[#This Row],[District/SAZ_Pcode]],tbl_mimu_dist[],3,FALSE)</f>
        <v>ဘောလခဲခရိုင်</v>
      </c>
      <c r="H153" t="s">
        <v>654</v>
      </c>
      <c r="I153" t="s">
        <v>653</v>
      </c>
      <c r="J153" t="str">
        <f>VLOOKUP(tbl_mimu[[#This Row],[Tsp_Pcode]],tbl_mimu_tsp[],3,FALSE)</f>
        <v>ဘောလခဲ</v>
      </c>
      <c r="K153" t="s">
        <v>655</v>
      </c>
      <c r="L153" t="s">
        <v>656</v>
      </c>
      <c r="M153" t="s">
        <v>657</v>
      </c>
      <c r="N153">
        <v>97.342842415700005</v>
      </c>
      <c r="O153">
        <v>19.172558184300001</v>
      </c>
    </row>
    <row r="154" spans="1:15" x14ac:dyDescent="0.25">
      <c r="A154" t="s">
        <v>658</v>
      </c>
      <c r="B154" t="s">
        <v>650</v>
      </c>
      <c r="C154" t="s">
        <v>651</v>
      </c>
      <c r="D154" t="str">
        <f>VLOOKUP(tbl_mimu[[#This Row],[SR_Pcode]],tbl_mimu_st[],3,FALSE)</f>
        <v>ကယားပြည်နယ်</v>
      </c>
      <c r="E154" t="s">
        <v>652</v>
      </c>
      <c r="F154" t="s">
        <v>653</v>
      </c>
      <c r="G154" t="str">
        <f>VLOOKUP(tbl_mimu[[#This Row],[District/SAZ_Pcode]],tbl_mimu_dist[],3,FALSE)</f>
        <v>ဘောလခဲခရိုင်</v>
      </c>
      <c r="H154" t="s">
        <v>654</v>
      </c>
      <c r="I154" t="s">
        <v>653</v>
      </c>
      <c r="J154" t="str">
        <f>VLOOKUP(tbl_mimu[[#This Row],[Tsp_Pcode]],tbl_mimu_tsp[],3,FALSE)</f>
        <v>ဘောလခဲ</v>
      </c>
      <c r="K154" t="s">
        <v>658</v>
      </c>
      <c r="L154" t="s">
        <v>659</v>
      </c>
      <c r="M154" t="s">
        <v>660</v>
      </c>
      <c r="N154">
        <v>97.499499999999998</v>
      </c>
      <c r="O154">
        <v>19.166730000000001</v>
      </c>
    </row>
    <row r="155" spans="1:15" x14ac:dyDescent="0.25">
      <c r="A155" t="s">
        <v>665</v>
      </c>
      <c r="B155" t="s">
        <v>650</v>
      </c>
      <c r="C155" t="s">
        <v>651</v>
      </c>
      <c r="D155" t="str">
        <f>VLOOKUP(tbl_mimu[[#This Row],[SR_Pcode]],tbl_mimu_st[],3,FALSE)</f>
        <v>ကယားပြည်နယ်</v>
      </c>
      <c r="E155" t="s">
        <v>661</v>
      </c>
      <c r="F155" t="s">
        <v>662</v>
      </c>
      <c r="G155" t="str">
        <f>VLOOKUP(tbl_mimu[[#This Row],[District/SAZ_Pcode]],tbl_mimu_dist[],3,FALSE)</f>
        <v>လွိုင်ကော်ခရိုင်</v>
      </c>
      <c r="H155" t="s">
        <v>663</v>
      </c>
      <c r="I155" t="s">
        <v>664</v>
      </c>
      <c r="J155" t="str">
        <f>VLOOKUP(tbl_mimu[[#This Row],[Tsp_Pcode]],tbl_mimu_tsp[],3,FALSE)</f>
        <v>ဒီးမော့ဆို</v>
      </c>
      <c r="K155" t="s">
        <v>665</v>
      </c>
      <c r="L155" t="s">
        <v>666</v>
      </c>
      <c r="M155" t="s">
        <v>667</v>
      </c>
      <c r="N155">
        <v>97.158810000000003</v>
      </c>
      <c r="O155">
        <v>19.538319999999999</v>
      </c>
    </row>
    <row r="156" spans="1:15" x14ac:dyDescent="0.25">
      <c r="A156" t="s">
        <v>668</v>
      </c>
      <c r="B156" t="s">
        <v>650</v>
      </c>
      <c r="C156" t="s">
        <v>651</v>
      </c>
      <c r="D156" t="str">
        <f>VLOOKUP(tbl_mimu[[#This Row],[SR_Pcode]],tbl_mimu_st[],3,FALSE)</f>
        <v>ကယားပြည်နယ်</v>
      </c>
      <c r="E156" t="s">
        <v>661</v>
      </c>
      <c r="F156" t="s">
        <v>662</v>
      </c>
      <c r="G156" t="str">
        <f>VLOOKUP(tbl_mimu[[#This Row],[District/SAZ_Pcode]],tbl_mimu_dist[],3,FALSE)</f>
        <v>လွိုင်ကော်ခရိုင်</v>
      </c>
      <c r="H156" t="s">
        <v>663</v>
      </c>
      <c r="I156" t="s">
        <v>664</v>
      </c>
      <c r="J156" t="str">
        <f>VLOOKUP(tbl_mimu[[#This Row],[Tsp_Pcode]],tbl_mimu_tsp[],3,FALSE)</f>
        <v>ဒီးမော့ဆို</v>
      </c>
      <c r="K156" t="s">
        <v>668</v>
      </c>
      <c r="L156" t="s">
        <v>669</v>
      </c>
      <c r="M156" t="s">
        <v>670</v>
      </c>
      <c r="N156">
        <v>97.109099999999998</v>
      </c>
      <c r="O156">
        <v>19.669599999999999</v>
      </c>
    </row>
    <row r="157" spans="1:15" x14ac:dyDescent="0.25">
      <c r="A157" t="s">
        <v>673</v>
      </c>
      <c r="B157" t="s">
        <v>650</v>
      </c>
      <c r="C157" t="s">
        <v>651</v>
      </c>
      <c r="D157" t="str">
        <f>VLOOKUP(tbl_mimu[[#This Row],[SR_Pcode]],tbl_mimu_st[],3,FALSE)</f>
        <v>ကယားပြည်နယ်</v>
      </c>
      <c r="E157" t="s">
        <v>652</v>
      </c>
      <c r="F157" t="s">
        <v>653</v>
      </c>
      <c r="G157" t="str">
        <f>VLOOKUP(tbl_mimu[[#This Row],[District/SAZ_Pcode]],tbl_mimu_dist[],3,FALSE)</f>
        <v>ဘောလခဲခရိုင်</v>
      </c>
      <c r="H157" t="s">
        <v>671</v>
      </c>
      <c r="I157" t="s">
        <v>672</v>
      </c>
      <c r="J157" t="str">
        <f>VLOOKUP(tbl_mimu[[#This Row],[Tsp_Pcode]],tbl_mimu_tsp[],3,FALSE)</f>
        <v>ဖားဆောင်း</v>
      </c>
      <c r="K157" t="s">
        <v>673</v>
      </c>
      <c r="L157" t="s">
        <v>674</v>
      </c>
      <c r="M157" t="s">
        <v>675</v>
      </c>
      <c r="N157">
        <v>97.315920000000006</v>
      </c>
      <c r="O157">
        <v>18.870629999999998</v>
      </c>
    </row>
    <row r="158" spans="1:15" x14ac:dyDescent="0.25">
      <c r="A158" t="s">
        <v>678</v>
      </c>
      <c r="B158" t="s">
        <v>650</v>
      </c>
      <c r="C158" t="s">
        <v>651</v>
      </c>
      <c r="D158" t="str">
        <f>VLOOKUP(tbl_mimu[[#This Row],[SR_Pcode]],tbl_mimu_st[],3,FALSE)</f>
        <v>ကယားပြည်နယ်</v>
      </c>
      <c r="E158" t="s">
        <v>661</v>
      </c>
      <c r="F158" t="s">
        <v>662</v>
      </c>
      <c r="G158" t="str">
        <f>VLOOKUP(tbl_mimu[[#This Row],[District/SAZ_Pcode]],tbl_mimu_dist[],3,FALSE)</f>
        <v>လွိုင်ကော်ခရိုင်</v>
      </c>
      <c r="H158" t="s">
        <v>676</v>
      </c>
      <c r="I158" t="s">
        <v>677</v>
      </c>
      <c r="J158" t="str">
        <f>VLOOKUP(tbl_mimu[[#This Row],[Tsp_Pcode]],tbl_mimu_tsp[],3,FALSE)</f>
        <v>ဖရူဆို</v>
      </c>
      <c r="K158" t="s">
        <v>678</v>
      </c>
      <c r="L158" t="s">
        <v>679</v>
      </c>
      <c r="M158" t="s">
        <v>680</v>
      </c>
      <c r="N158">
        <v>97.127993929900001</v>
      </c>
      <c r="O158">
        <v>19.413869475399999</v>
      </c>
    </row>
    <row r="159" spans="1:15" x14ac:dyDescent="0.25">
      <c r="A159" t="s">
        <v>682</v>
      </c>
      <c r="B159" t="s">
        <v>650</v>
      </c>
      <c r="C159" t="s">
        <v>651</v>
      </c>
      <c r="D159" t="str">
        <f>VLOOKUP(tbl_mimu[[#This Row],[SR_Pcode]],tbl_mimu_st[],3,FALSE)</f>
        <v>ကယားပြည်နယ်</v>
      </c>
      <c r="E159" t="s">
        <v>661</v>
      </c>
      <c r="F159" t="s">
        <v>662</v>
      </c>
      <c r="G159" t="str">
        <f>VLOOKUP(tbl_mimu[[#This Row],[District/SAZ_Pcode]],tbl_mimu_dist[],3,FALSE)</f>
        <v>လွိုင်ကော်ခရိုင်</v>
      </c>
      <c r="H159" t="s">
        <v>681</v>
      </c>
      <c r="I159" t="s">
        <v>662</v>
      </c>
      <c r="J159" t="str">
        <f>VLOOKUP(tbl_mimu[[#This Row],[Tsp_Pcode]],tbl_mimu_tsp[],3,FALSE)</f>
        <v>လွိုင်ကော်</v>
      </c>
      <c r="K159" t="s">
        <v>682</v>
      </c>
      <c r="L159" t="s">
        <v>683</v>
      </c>
      <c r="M159" t="s">
        <v>684</v>
      </c>
      <c r="N159">
        <v>97.329286999999994</v>
      </c>
      <c r="O159">
        <v>19.54909</v>
      </c>
    </row>
    <row r="160" spans="1:15" x14ac:dyDescent="0.25">
      <c r="A160" t="s">
        <v>685</v>
      </c>
      <c r="B160" t="s">
        <v>650</v>
      </c>
      <c r="C160" t="s">
        <v>651</v>
      </c>
      <c r="D160" t="str">
        <f>VLOOKUP(tbl_mimu[[#This Row],[SR_Pcode]],tbl_mimu_st[],3,FALSE)</f>
        <v>ကယားပြည်နယ်</v>
      </c>
      <c r="E160" t="s">
        <v>661</v>
      </c>
      <c r="F160" t="s">
        <v>662</v>
      </c>
      <c r="G160" t="str">
        <f>VLOOKUP(tbl_mimu[[#This Row],[District/SAZ_Pcode]],tbl_mimu_dist[],3,FALSE)</f>
        <v>လွိုင်ကော်ခရိုင်</v>
      </c>
      <c r="H160" t="s">
        <v>681</v>
      </c>
      <c r="I160" t="s">
        <v>662</v>
      </c>
      <c r="J160" t="str">
        <f>VLOOKUP(tbl_mimu[[#This Row],[Tsp_Pcode]],tbl_mimu_tsp[],3,FALSE)</f>
        <v>လွိုင်ကော်</v>
      </c>
      <c r="K160" t="s">
        <v>685</v>
      </c>
      <c r="L160" t="s">
        <v>686</v>
      </c>
      <c r="M160" t="s">
        <v>687</v>
      </c>
      <c r="N160">
        <v>97.20993</v>
      </c>
      <c r="O160">
        <v>19.674240000000001</v>
      </c>
    </row>
    <row r="161" spans="1:15" x14ac:dyDescent="0.25">
      <c r="A161" t="s">
        <v>688</v>
      </c>
      <c r="B161" t="s">
        <v>650</v>
      </c>
      <c r="C161" t="s">
        <v>651</v>
      </c>
      <c r="D161" t="str">
        <f>VLOOKUP(tbl_mimu[[#This Row],[SR_Pcode]],tbl_mimu_st[],3,FALSE)</f>
        <v>ကယားပြည်နယ်</v>
      </c>
      <c r="E161" t="s">
        <v>661</v>
      </c>
      <c r="F161" t="s">
        <v>662</v>
      </c>
      <c r="G161" t="str">
        <f>VLOOKUP(tbl_mimu[[#This Row],[District/SAZ_Pcode]],tbl_mimu_dist[],3,FALSE)</f>
        <v>လွိုင်ကော်ခရိုင်</v>
      </c>
      <c r="H161" t="s">
        <v>681</v>
      </c>
      <c r="I161" t="s">
        <v>662</v>
      </c>
      <c r="J161" t="str">
        <f>VLOOKUP(tbl_mimu[[#This Row],[Tsp_Pcode]],tbl_mimu_tsp[],3,FALSE)</f>
        <v>လွိုင်ကော်</v>
      </c>
      <c r="K161" t="s">
        <v>688</v>
      </c>
      <c r="L161" t="s">
        <v>689</v>
      </c>
      <c r="M161" t="s">
        <v>690</v>
      </c>
      <c r="N161">
        <v>97.231800000000007</v>
      </c>
      <c r="O161">
        <v>19.877700000000001</v>
      </c>
    </row>
    <row r="162" spans="1:15" x14ac:dyDescent="0.25">
      <c r="A162" t="s">
        <v>693</v>
      </c>
      <c r="B162" t="s">
        <v>650</v>
      </c>
      <c r="C162" t="s">
        <v>651</v>
      </c>
      <c r="D162" t="str">
        <f>VLOOKUP(tbl_mimu[[#This Row],[SR_Pcode]],tbl_mimu_st[],3,FALSE)</f>
        <v>ကယားပြည်နယ်</v>
      </c>
      <c r="E162" t="s">
        <v>652</v>
      </c>
      <c r="F162" t="s">
        <v>653</v>
      </c>
      <c r="G162" t="str">
        <f>VLOOKUP(tbl_mimu[[#This Row],[District/SAZ_Pcode]],tbl_mimu_dist[],3,FALSE)</f>
        <v>ဘောလခဲခရိုင်</v>
      </c>
      <c r="H162" t="s">
        <v>691</v>
      </c>
      <c r="I162" t="s">
        <v>692</v>
      </c>
      <c r="J162" t="str">
        <f>VLOOKUP(tbl_mimu[[#This Row],[Tsp_Pcode]],tbl_mimu_tsp[],3,FALSE)</f>
        <v>မယ်စဲ့</v>
      </c>
      <c r="K162" t="s">
        <v>693</v>
      </c>
      <c r="L162" t="s">
        <v>694</v>
      </c>
      <c r="M162" t="s">
        <v>695</v>
      </c>
      <c r="N162">
        <v>97.662773285900002</v>
      </c>
      <c r="O162">
        <v>18.6724617739</v>
      </c>
    </row>
    <row r="163" spans="1:15" x14ac:dyDescent="0.25">
      <c r="A163" t="s">
        <v>698</v>
      </c>
      <c r="B163" t="s">
        <v>650</v>
      </c>
      <c r="C163" t="s">
        <v>651</v>
      </c>
      <c r="D163" t="str">
        <f>VLOOKUP(tbl_mimu[[#This Row],[SR_Pcode]],tbl_mimu_st[],3,FALSE)</f>
        <v>ကယားပြည်နယ်</v>
      </c>
      <c r="E163" t="s">
        <v>661</v>
      </c>
      <c r="F163" t="s">
        <v>662</v>
      </c>
      <c r="G163" t="str">
        <f>VLOOKUP(tbl_mimu[[#This Row],[District/SAZ_Pcode]],tbl_mimu_dist[],3,FALSE)</f>
        <v>လွိုင်ကော်ခရိုင်</v>
      </c>
      <c r="H163" t="s">
        <v>696</v>
      </c>
      <c r="I163" t="s">
        <v>697</v>
      </c>
      <c r="J163" t="str">
        <f>VLOOKUP(tbl_mimu[[#This Row],[Tsp_Pcode]],tbl_mimu_tsp[],3,FALSE)</f>
        <v>ရှားတော</v>
      </c>
      <c r="K163" t="s">
        <v>698</v>
      </c>
      <c r="L163" t="s">
        <v>699</v>
      </c>
      <c r="M163" t="s">
        <v>700</v>
      </c>
      <c r="N163">
        <v>97.52073</v>
      </c>
      <c r="O163">
        <v>19.631740000000001</v>
      </c>
    </row>
    <row r="164" spans="1:15" x14ac:dyDescent="0.25">
      <c r="A164" t="s">
        <v>707</v>
      </c>
      <c r="B164" t="s">
        <v>701</v>
      </c>
      <c r="C164" t="s">
        <v>702</v>
      </c>
      <c r="D164" t="str">
        <f>VLOOKUP(tbl_mimu[[#This Row],[SR_Pcode]],tbl_mimu_st[],3,FALSE)</f>
        <v>ကရင်ပြည်နယ်</v>
      </c>
      <c r="E164" t="s">
        <v>703</v>
      </c>
      <c r="F164" t="s">
        <v>704</v>
      </c>
      <c r="G164" t="str">
        <f>VLOOKUP(tbl_mimu[[#This Row],[District/SAZ_Pcode]],tbl_mimu_dist[],3,FALSE)</f>
        <v>ဘားအံခရိုင်</v>
      </c>
      <c r="H164" t="s">
        <v>705</v>
      </c>
      <c r="I164" t="s">
        <v>706</v>
      </c>
      <c r="J164" t="str">
        <f>VLOOKUP(tbl_mimu[[#This Row],[Tsp_Pcode]],tbl_mimu_tsp[],3,FALSE)</f>
        <v>လှိုင်းဘွဲ့</v>
      </c>
      <c r="K164" t="s">
        <v>707</v>
      </c>
      <c r="L164" t="s">
        <v>708</v>
      </c>
      <c r="M164" t="s">
        <v>709</v>
      </c>
      <c r="N164">
        <v>97.818709999999996</v>
      </c>
      <c r="O164">
        <v>17.12574</v>
      </c>
    </row>
    <row r="165" spans="1:15" x14ac:dyDescent="0.25">
      <c r="A165" t="s">
        <v>710</v>
      </c>
      <c r="B165" t="s">
        <v>701</v>
      </c>
      <c r="C165" t="s">
        <v>702</v>
      </c>
      <c r="D165" t="str">
        <f>VLOOKUP(tbl_mimu[[#This Row],[SR_Pcode]],tbl_mimu_st[],3,FALSE)</f>
        <v>ကရင်ပြည်နယ်</v>
      </c>
      <c r="E165" t="s">
        <v>703</v>
      </c>
      <c r="F165" t="s">
        <v>704</v>
      </c>
      <c r="G165" t="str">
        <f>VLOOKUP(tbl_mimu[[#This Row],[District/SAZ_Pcode]],tbl_mimu_dist[],3,FALSE)</f>
        <v>ဘားအံခရိုင်</v>
      </c>
      <c r="H165" t="s">
        <v>705</v>
      </c>
      <c r="I165" t="s">
        <v>706</v>
      </c>
      <c r="J165" t="str">
        <f>VLOOKUP(tbl_mimu[[#This Row],[Tsp_Pcode]],tbl_mimu_tsp[],3,FALSE)</f>
        <v>လှိုင်းဘွဲ့</v>
      </c>
      <c r="K165" t="s">
        <v>710</v>
      </c>
      <c r="L165" t="s">
        <v>711</v>
      </c>
      <c r="M165" t="s">
        <v>712</v>
      </c>
      <c r="N165">
        <v>97.985965004700006</v>
      </c>
      <c r="O165">
        <v>17.021699583899998</v>
      </c>
    </row>
    <row r="166" spans="1:15" x14ac:dyDescent="0.25">
      <c r="A166" t="s">
        <v>713</v>
      </c>
      <c r="B166" t="s">
        <v>701</v>
      </c>
      <c r="C166" t="s">
        <v>702</v>
      </c>
      <c r="D166" t="str">
        <f>VLOOKUP(tbl_mimu[[#This Row],[SR_Pcode]],tbl_mimu_st[],3,FALSE)</f>
        <v>ကရင်ပြည်နယ်</v>
      </c>
      <c r="E166" t="s">
        <v>703</v>
      </c>
      <c r="F166" t="s">
        <v>704</v>
      </c>
      <c r="G166" t="str">
        <f>VLOOKUP(tbl_mimu[[#This Row],[District/SAZ_Pcode]],tbl_mimu_dist[],3,FALSE)</f>
        <v>ဘားအံခရိုင်</v>
      </c>
      <c r="H166" t="s">
        <v>705</v>
      </c>
      <c r="I166" t="s">
        <v>706</v>
      </c>
      <c r="J166" t="str">
        <f>VLOOKUP(tbl_mimu[[#This Row],[Tsp_Pcode]],tbl_mimu_tsp[],3,FALSE)</f>
        <v>လှိုင်းဘွဲ့</v>
      </c>
      <c r="K166" t="s">
        <v>713</v>
      </c>
      <c r="L166" t="s">
        <v>714</v>
      </c>
      <c r="M166" t="s">
        <v>715</v>
      </c>
      <c r="N166">
        <v>97.887780000000006</v>
      </c>
      <c r="O166">
        <v>17.424379999999999</v>
      </c>
    </row>
    <row r="167" spans="1:15" x14ac:dyDescent="0.25">
      <c r="A167" t="s">
        <v>717</v>
      </c>
      <c r="B167" t="s">
        <v>701</v>
      </c>
      <c r="C167" t="s">
        <v>702</v>
      </c>
      <c r="D167" t="str">
        <f>VLOOKUP(tbl_mimu[[#This Row],[SR_Pcode]],tbl_mimu_st[],3,FALSE)</f>
        <v>ကရင်ပြည်နယ်</v>
      </c>
      <c r="E167" t="s">
        <v>703</v>
      </c>
      <c r="F167" t="s">
        <v>704</v>
      </c>
      <c r="G167" t="str">
        <f>VLOOKUP(tbl_mimu[[#This Row],[District/SAZ_Pcode]],tbl_mimu_dist[],3,FALSE)</f>
        <v>ဘားအံခရိုင်</v>
      </c>
      <c r="H167" t="s">
        <v>716</v>
      </c>
      <c r="I167" t="s">
        <v>704</v>
      </c>
      <c r="J167" t="str">
        <f>VLOOKUP(tbl_mimu[[#This Row],[Tsp_Pcode]],tbl_mimu_tsp[],3,FALSE)</f>
        <v>ဘားအံ</v>
      </c>
      <c r="K167" t="s">
        <v>717</v>
      </c>
      <c r="L167" t="s">
        <v>718</v>
      </c>
      <c r="M167" t="s">
        <v>719</v>
      </c>
      <c r="N167">
        <v>97.63691</v>
      </c>
      <c r="O167">
        <v>16.880759999999999</v>
      </c>
    </row>
    <row r="168" spans="1:15" x14ac:dyDescent="0.25">
      <c r="A168" t="s">
        <v>723</v>
      </c>
      <c r="B168" t="s">
        <v>701</v>
      </c>
      <c r="C168" t="s">
        <v>702</v>
      </c>
      <c r="D168" t="str">
        <f>VLOOKUP(tbl_mimu[[#This Row],[SR_Pcode]],tbl_mimu_st[],3,FALSE)</f>
        <v>ကရင်ပြည်နယ်</v>
      </c>
      <c r="E168" t="s">
        <v>720</v>
      </c>
      <c r="F168" t="s">
        <v>721</v>
      </c>
      <c r="G168" t="str">
        <f>VLOOKUP(tbl_mimu[[#This Row],[District/SAZ_Pcode]],tbl_mimu_dist[],3,FALSE)</f>
        <v>ဖာပွန်ခရိုင်</v>
      </c>
      <c r="H168" t="s">
        <v>722</v>
      </c>
      <c r="I168" t="s">
        <v>721</v>
      </c>
      <c r="J168" t="str">
        <f>VLOOKUP(tbl_mimu[[#This Row],[Tsp_Pcode]],tbl_mimu_tsp[],3,FALSE)</f>
        <v>ဖာပွန်</v>
      </c>
      <c r="K168" t="s">
        <v>723</v>
      </c>
      <c r="L168" t="s">
        <v>724</v>
      </c>
      <c r="M168" t="s">
        <v>725</v>
      </c>
      <c r="N168">
        <v>97.443214377299995</v>
      </c>
      <c r="O168">
        <v>18.0630564312</v>
      </c>
    </row>
    <row r="169" spans="1:15" x14ac:dyDescent="0.25">
      <c r="A169" t="s">
        <v>726</v>
      </c>
      <c r="B169" t="s">
        <v>701</v>
      </c>
      <c r="C169" t="s">
        <v>702</v>
      </c>
      <c r="D169" t="str">
        <f>VLOOKUP(tbl_mimu[[#This Row],[SR_Pcode]],tbl_mimu_st[],3,FALSE)</f>
        <v>ကရင်ပြည်နယ်</v>
      </c>
      <c r="E169" t="s">
        <v>720</v>
      </c>
      <c r="F169" t="s">
        <v>721</v>
      </c>
      <c r="G169" t="str">
        <f>VLOOKUP(tbl_mimu[[#This Row],[District/SAZ_Pcode]],tbl_mimu_dist[],3,FALSE)</f>
        <v>ဖာပွန်ခရိုင်</v>
      </c>
      <c r="H169" t="s">
        <v>722</v>
      </c>
      <c r="I169" t="s">
        <v>721</v>
      </c>
      <c r="J169" t="str">
        <f>VLOOKUP(tbl_mimu[[#This Row],[Tsp_Pcode]],tbl_mimu_tsp[],3,FALSE)</f>
        <v>ဖာပွန်</v>
      </c>
      <c r="K169" t="s">
        <v>726</v>
      </c>
      <c r="L169" t="s">
        <v>727</v>
      </c>
      <c r="M169" t="s">
        <v>728</v>
      </c>
      <c r="N169">
        <v>97.652900000000002</v>
      </c>
      <c r="O169">
        <v>17.346879999999999</v>
      </c>
    </row>
    <row r="170" spans="1:15" x14ac:dyDescent="0.25">
      <c r="A170" t="s">
        <v>732</v>
      </c>
      <c r="B170" t="s">
        <v>701</v>
      </c>
      <c r="C170" t="s">
        <v>702</v>
      </c>
      <c r="D170" t="str">
        <f>VLOOKUP(tbl_mimu[[#This Row],[SR_Pcode]],tbl_mimu_st[],3,FALSE)</f>
        <v>ကရင်ပြည်နယ်</v>
      </c>
      <c r="E170" t="s">
        <v>729</v>
      </c>
      <c r="F170" t="s">
        <v>730</v>
      </c>
      <c r="G170" t="str">
        <f>VLOOKUP(tbl_mimu[[#This Row],[District/SAZ_Pcode]],tbl_mimu_dist[],3,FALSE)</f>
        <v>ကော့ကရိတ်ခရိုင်</v>
      </c>
      <c r="H170" t="s">
        <v>731</v>
      </c>
      <c r="I170" t="s">
        <v>730</v>
      </c>
      <c r="J170" t="str">
        <f>VLOOKUP(tbl_mimu[[#This Row],[Tsp_Pcode]],tbl_mimu_tsp[],3,FALSE)</f>
        <v>ကော့ကရိတ်</v>
      </c>
      <c r="K170" t="s">
        <v>732</v>
      </c>
      <c r="L170" t="s">
        <v>733</v>
      </c>
      <c r="M170" t="s">
        <v>734</v>
      </c>
      <c r="N170">
        <v>98.239959999999996</v>
      </c>
      <c r="O170">
        <v>16.555530000000001</v>
      </c>
    </row>
    <row r="171" spans="1:15" x14ac:dyDescent="0.25">
      <c r="A171" t="s">
        <v>735</v>
      </c>
      <c r="B171" t="s">
        <v>701</v>
      </c>
      <c r="C171" t="s">
        <v>702</v>
      </c>
      <c r="D171" t="str">
        <f>VLOOKUP(tbl_mimu[[#This Row],[SR_Pcode]],tbl_mimu_st[],3,FALSE)</f>
        <v>ကရင်ပြည်နယ်</v>
      </c>
      <c r="E171" t="s">
        <v>729</v>
      </c>
      <c r="F171" t="s">
        <v>730</v>
      </c>
      <c r="G171" t="str">
        <f>VLOOKUP(tbl_mimu[[#This Row],[District/SAZ_Pcode]],tbl_mimu_dist[],3,FALSE)</f>
        <v>ကော့ကရိတ်ခရိုင်</v>
      </c>
      <c r="H171" t="s">
        <v>731</v>
      </c>
      <c r="I171" t="s">
        <v>730</v>
      </c>
      <c r="J171" t="str">
        <f>VLOOKUP(tbl_mimu[[#This Row],[Tsp_Pcode]],tbl_mimu_tsp[],3,FALSE)</f>
        <v>ကော့ကရိတ်</v>
      </c>
      <c r="K171" t="s">
        <v>735</v>
      </c>
      <c r="L171" t="s">
        <v>736</v>
      </c>
      <c r="M171" t="s">
        <v>737</v>
      </c>
      <c r="N171">
        <v>98.043530000000004</v>
      </c>
      <c r="O171">
        <v>16.594460000000002</v>
      </c>
    </row>
    <row r="172" spans="1:15" x14ac:dyDescent="0.25">
      <c r="A172" t="s">
        <v>740</v>
      </c>
      <c r="B172" t="s">
        <v>701</v>
      </c>
      <c r="C172" t="s">
        <v>702</v>
      </c>
      <c r="D172" t="str">
        <f>VLOOKUP(tbl_mimu[[#This Row],[SR_Pcode]],tbl_mimu_st[],3,FALSE)</f>
        <v>ကရင်ပြည်နယ်</v>
      </c>
      <c r="E172" t="s">
        <v>729</v>
      </c>
      <c r="F172" t="s">
        <v>730</v>
      </c>
      <c r="G172" t="str">
        <f>VLOOKUP(tbl_mimu[[#This Row],[District/SAZ_Pcode]],tbl_mimu_dist[],3,FALSE)</f>
        <v>ကော့ကရိတ်ခရိုင်</v>
      </c>
      <c r="H172" t="s">
        <v>738</v>
      </c>
      <c r="I172" t="s">
        <v>739</v>
      </c>
      <c r="J172" t="str">
        <f>VLOOKUP(tbl_mimu[[#This Row],[Tsp_Pcode]],tbl_mimu_tsp[],3,FALSE)</f>
        <v>ကြာအင်းဆိပ်ကြီး</v>
      </c>
      <c r="K172" t="s">
        <v>740</v>
      </c>
      <c r="L172" t="s">
        <v>741</v>
      </c>
      <c r="M172" t="s">
        <v>742</v>
      </c>
      <c r="N172">
        <v>98.378079999999997</v>
      </c>
      <c r="O172">
        <v>15.30444</v>
      </c>
    </row>
    <row r="173" spans="1:15" x14ac:dyDescent="0.25">
      <c r="A173" t="s">
        <v>743</v>
      </c>
      <c r="B173" t="s">
        <v>701</v>
      </c>
      <c r="C173" t="s">
        <v>702</v>
      </c>
      <c r="D173" t="str">
        <f>VLOOKUP(tbl_mimu[[#This Row],[SR_Pcode]],tbl_mimu_st[],3,FALSE)</f>
        <v>ကရင်ပြည်နယ်</v>
      </c>
      <c r="E173" t="s">
        <v>729</v>
      </c>
      <c r="F173" t="s">
        <v>730</v>
      </c>
      <c r="G173" t="str">
        <f>VLOOKUP(tbl_mimu[[#This Row],[District/SAZ_Pcode]],tbl_mimu_dist[],3,FALSE)</f>
        <v>ကော့ကရိတ်ခရိုင်</v>
      </c>
      <c r="H173" t="s">
        <v>738</v>
      </c>
      <c r="I173" t="s">
        <v>739</v>
      </c>
      <c r="J173" t="str">
        <f>VLOOKUP(tbl_mimu[[#This Row],[Tsp_Pcode]],tbl_mimu_tsp[],3,FALSE)</f>
        <v>ကြာအင်းဆိပ်ကြီး</v>
      </c>
      <c r="K173" t="s">
        <v>743</v>
      </c>
      <c r="L173" t="s">
        <v>744</v>
      </c>
      <c r="M173" t="s">
        <v>745</v>
      </c>
      <c r="N173">
        <v>98.392683959699994</v>
      </c>
      <c r="O173">
        <v>16.0025306161</v>
      </c>
    </row>
    <row r="174" spans="1:15" x14ac:dyDescent="0.25">
      <c r="A174" t="s">
        <v>746</v>
      </c>
      <c r="B174" t="s">
        <v>701</v>
      </c>
      <c r="C174" t="s">
        <v>702</v>
      </c>
      <c r="D174" t="str">
        <f>VLOOKUP(tbl_mimu[[#This Row],[SR_Pcode]],tbl_mimu_st[],3,FALSE)</f>
        <v>ကရင်ပြည်နယ်</v>
      </c>
      <c r="E174" t="s">
        <v>729</v>
      </c>
      <c r="F174" t="s">
        <v>730</v>
      </c>
      <c r="G174" t="str">
        <f>VLOOKUP(tbl_mimu[[#This Row],[District/SAZ_Pcode]],tbl_mimu_dist[],3,FALSE)</f>
        <v>ကော့ကရိတ်ခရိုင်</v>
      </c>
      <c r="H174" t="s">
        <v>738</v>
      </c>
      <c r="I174" t="s">
        <v>739</v>
      </c>
      <c r="J174" t="str">
        <f>VLOOKUP(tbl_mimu[[#This Row],[Tsp_Pcode]],tbl_mimu_tsp[],3,FALSE)</f>
        <v>ကြာအင်းဆိပ်ကြီး</v>
      </c>
      <c r="K174" t="s">
        <v>746</v>
      </c>
      <c r="L174" t="s">
        <v>747</v>
      </c>
      <c r="M174" t="s">
        <v>748</v>
      </c>
      <c r="N174">
        <v>98.123220000000003</v>
      </c>
      <c r="O174">
        <v>16.040790000000001</v>
      </c>
    </row>
    <row r="175" spans="1:15" x14ac:dyDescent="0.25">
      <c r="A175" t="s">
        <v>752</v>
      </c>
      <c r="B175" t="s">
        <v>701</v>
      </c>
      <c r="C175" t="s">
        <v>702</v>
      </c>
      <c r="D175" t="str">
        <f>VLOOKUP(tbl_mimu[[#This Row],[SR_Pcode]],tbl_mimu_st[],3,FALSE)</f>
        <v>ကရင်ပြည်နယ်</v>
      </c>
      <c r="E175" t="s">
        <v>749</v>
      </c>
      <c r="F175" t="s">
        <v>750</v>
      </c>
      <c r="G175" t="str">
        <f>VLOOKUP(tbl_mimu[[#This Row],[District/SAZ_Pcode]],tbl_mimu_dist[],3,FALSE)</f>
        <v>မြဝတီခရိုင်</v>
      </c>
      <c r="H175" t="s">
        <v>751</v>
      </c>
      <c r="I175" t="s">
        <v>750</v>
      </c>
      <c r="J175" t="str">
        <f>VLOOKUP(tbl_mimu[[#This Row],[Tsp_Pcode]],tbl_mimu_tsp[],3,FALSE)</f>
        <v>မြဝတီ</v>
      </c>
      <c r="K175" t="s">
        <v>752</v>
      </c>
      <c r="L175" t="s">
        <v>753</v>
      </c>
      <c r="M175" t="s">
        <v>754</v>
      </c>
      <c r="N175">
        <v>98.513035630000005</v>
      </c>
      <c r="O175">
        <v>16.688677581899999</v>
      </c>
    </row>
    <row r="176" spans="1:15" x14ac:dyDescent="0.25">
      <c r="A176" t="s">
        <v>755</v>
      </c>
      <c r="B176" t="s">
        <v>701</v>
      </c>
      <c r="C176" t="s">
        <v>702</v>
      </c>
      <c r="D176" t="str">
        <f>VLOOKUP(tbl_mimu[[#This Row],[SR_Pcode]],tbl_mimu_st[],3,FALSE)</f>
        <v>ကရင်ပြည်နယ်</v>
      </c>
      <c r="E176" t="s">
        <v>749</v>
      </c>
      <c r="F176" t="s">
        <v>750</v>
      </c>
      <c r="G176" t="str">
        <f>VLOOKUP(tbl_mimu[[#This Row],[District/SAZ_Pcode]],tbl_mimu_dist[],3,FALSE)</f>
        <v>မြဝတီခရိုင်</v>
      </c>
      <c r="H176" t="s">
        <v>751</v>
      </c>
      <c r="I176" t="s">
        <v>750</v>
      </c>
      <c r="J176" t="str">
        <f>VLOOKUP(tbl_mimu[[#This Row],[Tsp_Pcode]],tbl_mimu_tsp[],3,FALSE)</f>
        <v>မြဝတီ</v>
      </c>
      <c r="K176" t="s">
        <v>755</v>
      </c>
      <c r="L176" t="s">
        <v>756</v>
      </c>
      <c r="M176" t="s">
        <v>757</v>
      </c>
      <c r="N176">
        <v>98.596209999999999</v>
      </c>
      <c r="O176">
        <v>16.154389999999999</v>
      </c>
    </row>
    <row r="177" spans="1:15" x14ac:dyDescent="0.25">
      <c r="A177" t="s">
        <v>758</v>
      </c>
      <c r="B177" t="s">
        <v>701</v>
      </c>
      <c r="C177" t="s">
        <v>702</v>
      </c>
      <c r="D177" t="str">
        <f>VLOOKUP(tbl_mimu[[#This Row],[SR_Pcode]],tbl_mimu_st[],3,FALSE)</f>
        <v>ကရင်ပြည်နယ်</v>
      </c>
      <c r="E177" t="s">
        <v>749</v>
      </c>
      <c r="F177" t="s">
        <v>750</v>
      </c>
      <c r="G177" t="str">
        <f>VLOOKUP(tbl_mimu[[#This Row],[District/SAZ_Pcode]],tbl_mimu_dist[],3,FALSE)</f>
        <v>မြဝတီခရိုင်</v>
      </c>
      <c r="H177" t="s">
        <v>751</v>
      </c>
      <c r="I177" t="s">
        <v>750</v>
      </c>
      <c r="J177" t="str">
        <f>VLOOKUP(tbl_mimu[[#This Row],[Tsp_Pcode]],tbl_mimu_tsp[],3,FALSE)</f>
        <v>မြဝတီ</v>
      </c>
      <c r="K177" t="s">
        <v>758</v>
      </c>
      <c r="L177" t="s">
        <v>759</v>
      </c>
      <c r="M177" t="s">
        <v>760</v>
      </c>
      <c r="N177">
        <v>98.713239999999999</v>
      </c>
      <c r="O177">
        <v>16.29392</v>
      </c>
    </row>
    <row r="178" spans="1:15" x14ac:dyDescent="0.25">
      <c r="A178" t="s">
        <v>763</v>
      </c>
      <c r="B178" t="s">
        <v>701</v>
      </c>
      <c r="C178" t="s">
        <v>702</v>
      </c>
      <c r="D178" t="str">
        <f>VLOOKUP(tbl_mimu[[#This Row],[SR_Pcode]],tbl_mimu_st[],3,FALSE)</f>
        <v>ကရင်ပြည်နယ်</v>
      </c>
      <c r="E178" t="s">
        <v>703</v>
      </c>
      <c r="F178" t="s">
        <v>704</v>
      </c>
      <c r="G178" t="str">
        <f>VLOOKUP(tbl_mimu[[#This Row],[District/SAZ_Pcode]],tbl_mimu_dist[],3,FALSE)</f>
        <v>ဘားအံခရိုင်</v>
      </c>
      <c r="H178" t="s">
        <v>761</v>
      </c>
      <c r="I178" t="s">
        <v>762</v>
      </c>
      <c r="J178" t="str">
        <f>VLOOKUP(tbl_mimu[[#This Row],[Tsp_Pcode]],tbl_mimu_tsp[],3,FALSE)</f>
        <v>သံတောင်ကြီး</v>
      </c>
      <c r="K178" t="s">
        <v>763</v>
      </c>
      <c r="L178" t="s">
        <v>764</v>
      </c>
      <c r="M178" t="s">
        <v>765</v>
      </c>
      <c r="N178">
        <v>96.785650000000004</v>
      </c>
      <c r="O178">
        <v>18.91451</v>
      </c>
    </row>
    <row r="179" spans="1:15" x14ac:dyDescent="0.25">
      <c r="A179" t="s">
        <v>766</v>
      </c>
      <c r="B179" t="s">
        <v>701</v>
      </c>
      <c r="C179" t="s">
        <v>702</v>
      </c>
      <c r="D179" t="str">
        <f>VLOOKUP(tbl_mimu[[#This Row],[SR_Pcode]],tbl_mimu_st[],3,FALSE)</f>
        <v>ကရင်ပြည်နယ်</v>
      </c>
      <c r="E179" t="s">
        <v>703</v>
      </c>
      <c r="F179" t="s">
        <v>704</v>
      </c>
      <c r="G179" t="str">
        <f>VLOOKUP(tbl_mimu[[#This Row],[District/SAZ_Pcode]],tbl_mimu_dist[],3,FALSE)</f>
        <v>ဘားအံခရိုင်</v>
      </c>
      <c r="H179" t="s">
        <v>761</v>
      </c>
      <c r="I179" t="s">
        <v>762</v>
      </c>
      <c r="J179" t="str">
        <f>VLOOKUP(tbl_mimu[[#This Row],[Tsp_Pcode]],tbl_mimu_tsp[],3,FALSE)</f>
        <v>သံတောင်ကြီး</v>
      </c>
      <c r="K179" t="s">
        <v>766</v>
      </c>
      <c r="L179" t="s">
        <v>767</v>
      </c>
      <c r="M179" t="s">
        <v>768</v>
      </c>
      <c r="N179">
        <v>96.580969999999994</v>
      </c>
      <c r="O179">
        <v>19.222349999999999</v>
      </c>
    </row>
    <row r="180" spans="1:15" x14ac:dyDescent="0.25">
      <c r="A180" t="s">
        <v>769</v>
      </c>
      <c r="B180" t="s">
        <v>701</v>
      </c>
      <c r="C180" t="s">
        <v>702</v>
      </c>
      <c r="D180" t="str">
        <f>VLOOKUP(tbl_mimu[[#This Row],[SR_Pcode]],tbl_mimu_st[],3,FALSE)</f>
        <v>ကရင်ပြည်နယ်</v>
      </c>
      <c r="E180" t="s">
        <v>703</v>
      </c>
      <c r="F180" t="s">
        <v>704</v>
      </c>
      <c r="G180" t="str">
        <f>VLOOKUP(tbl_mimu[[#This Row],[District/SAZ_Pcode]],tbl_mimu_dist[],3,FALSE)</f>
        <v>ဘားအံခရိုင်</v>
      </c>
      <c r="H180" t="s">
        <v>761</v>
      </c>
      <c r="I180" t="s">
        <v>762</v>
      </c>
      <c r="J180" t="str">
        <f>VLOOKUP(tbl_mimu[[#This Row],[Tsp_Pcode]],tbl_mimu_tsp[],3,FALSE)</f>
        <v>သံတောင်ကြီး</v>
      </c>
      <c r="K180" t="s">
        <v>769</v>
      </c>
      <c r="L180" t="s">
        <v>770</v>
      </c>
      <c r="M180" t="s">
        <v>771</v>
      </c>
      <c r="N180">
        <v>96.582660000000004</v>
      </c>
      <c r="O180">
        <v>19.021750000000001</v>
      </c>
    </row>
    <row r="181" spans="1:15" x14ac:dyDescent="0.25">
      <c r="A181" t="s">
        <v>772</v>
      </c>
      <c r="B181" t="s">
        <v>701</v>
      </c>
      <c r="C181" t="s">
        <v>702</v>
      </c>
      <c r="D181" t="str">
        <f>VLOOKUP(tbl_mimu[[#This Row],[SR_Pcode]],tbl_mimu_st[],3,FALSE)</f>
        <v>ကရင်ပြည်နယ်</v>
      </c>
      <c r="E181" t="s">
        <v>703</v>
      </c>
      <c r="F181" t="s">
        <v>704</v>
      </c>
      <c r="G181" t="str">
        <f>VLOOKUP(tbl_mimu[[#This Row],[District/SAZ_Pcode]],tbl_mimu_dist[],3,FALSE)</f>
        <v>ဘားအံခရိုင်</v>
      </c>
      <c r="H181" t="s">
        <v>761</v>
      </c>
      <c r="I181" t="s">
        <v>762</v>
      </c>
      <c r="J181" t="str">
        <f>VLOOKUP(tbl_mimu[[#This Row],[Tsp_Pcode]],tbl_mimu_tsp[],3,FALSE)</f>
        <v>သံတောင်ကြီး</v>
      </c>
      <c r="K181" t="s">
        <v>772</v>
      </c>
      <c r="L181" t="s">
        <v>773</v>
      </c>
      <c r="M181" t="s">
        <v>774</v>
      </c>
      <c r="N181">
        <v>96.675470000000004</v>
      </c>
      <c r="O181">
        <v>19.07339</v>
      </c>
    </row>
    <row r="182" spans="1:15" x14ac:dyDescent="0.25">
      <c r="A182" t="s">
        <v>781</v>
      </c>
      <c r="B182" t="s">
        <v>775</v>
      </c>
      <c r="C182" t="s">
        <v>776</v>
      </c>
      <c r="D182" t="str">
        <f>VLOOKUP(tbl_mimu[[#This Row],[SR_Pcode]],tbl_mimu_st[],3,FALSE)</f>
        <v>မကွေးတိုင်းဒေသကြီး</v>
      </c>
      <c r="E182" t="s">
        <v>777</v>
      </c>
      <c r="F182" t="s">
        <v>778</v>
      </c>
      <c r="G182" t="str">
        <f>VLOOKUP(tbl_mimu[[#This Row],[District/SAZ_Pcode]],tbl_mimu_dist[],3,FALSE)</f>
        <v>သရက်ခရိုင်</v>
      </c>
      <c r="H182" t="s">
        <v>779</v>
      </c>
      <c r="I182" t="s">
        <v>780</v>
      </c>
      <c r="J182" t="str">
        <f>VLOOKUP(tbl_mimu[[#This Row],[Tsp_Pcode]],tbl_mimu_tsp[],3,FALSE)</f>
        <v>အောင်လံ</v>
      </c>
      <c r="K182" t="s">
        <v>781</v>
      </c>
      <c r="L182" t="s">
        <v>782</v>
      </c>
      <c r="M182" t="s">
        <v>783</v>
      </c>
      <c r="N182">
        <v>95.216840000000005</v>
      </c>
      <c r="O182">
        <v>19.358550000000001</v>
      </c>
    </row>
    <row r="183" spans="1:15" x14ac:dyDescent="0.25">
      <c r="A183" t="s">
        <v>787</v>
      </c>
      <c r="B183" t="s">
        <v>775</v>
      </c>
      <c r="C183" t="s">
        <v>776</v>
      </c>
      <c r="D183" t="str">
        <f>VLOOKUP(tbl_mimu[[#This Row],[SR_Pcode]],tbl_mimu_st[],3,FALSE)</f>
        <v>မကွေးတိုင်းဒေသကြီး</v>
      </c>
      <c r="E183" t="s">
        <v>784</v>
      </c>
      <c r="F183" t="s">
        <v>776</v>
      </c>
      <c r="G183" t="str">
        <f>VLOOKUP(tbl_mimu[[#This Row],[District/SAZ_Pcode]],tbl_mimu_dist[],3,FALSE)</f>
        <v>မကွေးခရိုင်</v>
      </c>
      <c r="H183" t="s">
        <v>785</v>
      </c>
      <c r="I183" t="s">
        <v>786</v>
      </c>
      <c r="J183" t="str">
        <f>VLOOKUP(tbl_mimu[[#This Row],[Tsp_Pcode]],tbl_mimu_tsp[],3,FALSE)</f>
        <v>ချောက်</v>
      </c>
      <c r="K183" t="s">
        <v>787</v>
      </c>
      <c r="L183" t="s">
        <v>788</v>
      </c>
      <c r="M183" t="s">
        <v>789</v>
      </c>
      <c r="N183">
        <v>94.818294646799998</v>
      </c>
      <c r="O183">
        <v>20.890977873400001</v>
      </c>
    </row>
    <row r="184" spans="1:15" x14ac:dyDescent="0.25">
      <c r="A184" t="s">
        <v>790</v>
      </c>
      <c r="B184" t="s">
        <v>775</v>
      </c>
      <c r="C184" t="s">
        <v>776</v>
      </c>
      <c r="D184" t="str">
        <f>VLOOKUP(tbl_mimu[[#This Row],[SR_Pcode]],tbl_mimu_st[],3,FALSE)</f>
        <v>မကွေးတိုင်းဒေသကြီး</v>
      </c>
      <c r="E184" t="s">
        <v>784</v>
      </c>
      <c r="F184" t="s">
        <v>776</v>
      </c>
      <c r="G184" t="str">
        <f>VLOOKUP(tbl_mimu[[#This Row],[District/SAZ_Pcode]],tbl_mimu_dist[],3,FALSE)</f>
        <v>မကွေးခရိုင်</v>
      </c>
      <c r="H184" t="s">
        <v>785</v>
      </c>
      <c r="I184" t="s">
        <v>786</v>
      </c>
      <c r="J184" t="str">
        <f>VLOOKUP(tbl_mimu[[#This Row],[Tsp_Pcode]],tbl_mimu_tsp[],3,FALSE)</f>
        <v>ချောက်</v>
      </c>
      <c r="K184" t="s">
        <v>790</v>
      </c>
      <c r="L184" t="s">
        <v>791</v>
      </c>
      <c r="M184" t="s">
        <v>792</v>
      </c>
      <c r="N184">
        <v>94.742400000000004</v>
      </c>
      <c r="O184">
        <v>20.8338</v>
      </c>
    </row>
    <row r="185" spans="1:15" x14ac:dyDescent="0.25">
      <c r="A185" t="s">
        <v>796</v>
      </c>
      <c r="B185" t="s">
        <v>775</v>
      </c>
      <c r="C185" t="s">
        <v>776</v>
      </c>
      <c r="D185" t="str">
        <f>VLOOKUP(tbl_mimu[[#This Row],[SR_Pcode]],tbl_mimu_st[],3,FALSE)</f>
        <v>မကွေးတိုင်းဒေသကြီး</v>
      </c>
      <c r="E185" t="s">
        <v>793</v>
      </c>
      <c r="F185" t="s">
        <v>794</v>
      </c>
      <c r="G185" t="str">
        <f>VLOOKUP(tbl_mimu[[#This Row],[District/SAZ_Pcode]],tbl_mimu_dist[],3,FALSE)</f>
        <v>ဂန့်ဂေါခရိုင်</v>
      </c>
      <c r="H185" t="s">
        <v>795</v>
      </c>
      <c r="I185" t="s">
        <v>794</v>
      </c>
      <c r="J185" t="str">
        <f>VLOOKUP(tbl_mimu[[#This Row],[Tsp_Pcode]],tbl_mimu_tsp[],3,FALSE)</f>
        <v>ဂန့်ဂေါ</v>
      </c>
      <c r="K185" t="s">
        <v>796</v>
      </c>
      <c r="L185" t="s">
        <v>797</v>
      </c>
      <c r="M185" t="s">
        <v>798</v>
      </c>
      <c r="N185">
        <v>94.135819999999995</v>
      </c>
      <c r="O185">
        <v>22.174209999999999</v>
      </c>
    </row>
    <row r="186" spans="1:15" x14ac:dyDescent="0.25">
      <c r="A186" t="s">
        <v>799</v>
      </c>
      <c r="B186" t="s">
        <v>775</v>
      </c>
      <c r="C186" t="s">
        <v>776</v>
      </c>
      <c r="D186" t="str">
        <f>VLOOKUP(tbl_mimu[[#This Row],[SR_Pcode]],tbl_mimu_st[],3,FALSE)</f>
        <v>မကွေးတိုင်းဒေသကြီး</v>
      </c>
      <c r="E186" t="s">
        <v>793</v>
      </c>
      <c r="F186" t="s">
        <v>794</v>
      </c>
      <c r="G186" t="str">
        <f>VLOOKUP(tbl_mimu[[#This Row],[District/SAZ_Pcode]],tbl_mimu_dist[],3,FALSE)</f>
        <v>ဂန့်ဂေါခရိုင်</v>
      </c>
      <c r="H186" t="s">
        <v>795</v>
      </c>
      <c r="I186" t="s">
        <v>794</v>
      </c>
      <c r="J186" t="str">
        <f>VLOOKUP(tbl_mimu[[#This Row],[Tsp_Pcode]],tbl_mimu_tsp[],3,FALSE)</f>
        <v>ဂန့်ဂေါ</v>
      </c>
      <c r="K186" t="s">
        <v>799</v>
      </c>
      <c r="L186" t="s">
        <v>800</v>
      </c>
      <c r="M186" t="s">
        <v>801</v>
      </c>
      <c r="N186">
        <v>94.357889999999998</v>
      </c>
      <c r="O186">
        <v>21.92737</v>
      </c>
    </row>
    <row r="187" spans="1:15" x14ac:dyDescent="0.25">
      <c r="A187" t="s">
        <v>804</v>
      </c>
      <c r="B187" t="s">
        <v>775</v>
      </c>
      <c r="C187" t="s">
        <v>776</v>
      </c>
      <c r="D187" t="str">
        <f>VLOOKUP(tbl_mimu[[#This Row],[SR_Pcode]],tbl_mimu_st[],3,FALSE)</f>
        <v>မကွေးတိုင်းဒေသကြီး</v>
      </c>
      <c r="E187" t="s">
        <v>777</v>
      </c>
      <c r="F187" t="s">
        <v>778</v>
      </c>
      <c r="G187" t="str">
        <f>VLOOKUP(tbl_mimu[[#This Row],[District/SAZ_Pcode]],tbl_mimu_dist[],3,FALSE)</f>
        <v>သရက်ခရိုင်</v>
      </c>
      <c r="H187" t="s">
        <v>802</v>
      </c>
      <c r="I187" t="s">
        <v>803</v>
      </c>
      <c r="J187" t="str">
        <f>VLOOKUP(tbl_mimu[[#This Row],[Tsp_Pcode]],tbl_mimu_tsp[],3,FALSE)</f>
        <v>ကံမ</v>
      </c>
      <c r="K187" t="s">
        <v>804</v>
      </c>
      <c r="L187" t="s">
        <v>805</v>
      </c>
      <c r="M187" t="s">
        <v>806</v>
      </c>
      <c r="N187">
        <v>95.095939999999999</v>
      </c>
      <c r="O187">
        <v>19.028970000000001</v>
      </c>
    </row>
    <row r="188" spans="1:15" x14ac:dyDescent="0.25">
      <c r="A188" t="s">
        <v>808</v>
      </c>
      <c r="B188" t="s">
        <v>775</v>
      </c>
      <c r="C188" t="s">
        <v>776</v>
      </c>
      <c r="D188" t="str">
        <f>VLOOKUP(tbl_mimu[[#This Row],[SR_Pcode]],tbl_mimu_st[],3,FALSE)</f>
        <v>မကွေးတိုင်းဒေသကြီး</v>
      </c>
      <c r="E188" t="s">
        <v>784</v>
      </c>
      <c r="F188" t="s">
        <v>776</v>
      </c>
      <c r="G188" t="str">
        <f>VLOOKUP(tbl_mimu[[#This Row],[District/SAZ_Pcode]],tbl_mimu_dist[],3,FALSE)</f>
        <v>မကွေးခရိုင်</v>
      </c>
      <c r="H188" t="s">
        <v>807</v>
      </c>
      <c r="I188" t="s">
        <v>776</v>
      </c>
      <c r="J188" t="str">
        <f>VLOOKUP(tbl_mimu[[#This Row],[Tsp_Pcode]],tbl_mimu_tsp[],3,FALSE)</f>
        <v>မကွေး</v>
      </c>
      <c r="K188" t="s">
        <v>808</v>
      </c>
      <c r="L188" t="s">
        <v>809</v>
      </c>
      <c r="M188" t="s">
        <v>810</v>
      </c>
      <c r="N188">
        <v>94.926959999999994</v>
      </c>
      <c r="O188">
        <v>20.140270000000001</v>
      </c>
    </row>
    <row r="189" spans="1:15" x14ac:dyDescent="0.25">
      <c r="A189" t="s">
        <v>814</v>
      </c>
      <c r="B189" t="s">
        <v>775</v>
      </c>
      <c r="C189" t="s">
        <v>776</v>
      </c>
      <c r="D189" t="str">
        <f>VLOOKUP(tbl_mimu[[#This Row],[SR_Pcode]],tbl_mimu_st[],3,FALSE)</f>
        <v>မကွေးတိုင်းဒေသကြီး</v>
      </c>
      <c r="E189" t="s">
        <v>811</v>
      </c>
      <c r="F189" t="s">
        <v>812</v>
      </c>
      <c r="G189" t="str">
        <f>VLOOKUP(tbl_mimu[[#This Row],[District/SAZ_Pcode]],tbl_mimu_dist[],3,FALSE)</f>
        <v>မင်းဘူးခရိုင်</v>
      </c>
      <c r="H189" t="s">
        <v>813</v>
      </c>
      <c r="I189" t="s">
        <v>812</v>
      </c>
      <c r="J189" t="str">
        <f>VLOOKUP(tbl_mimu[[#This Row],[Tsp_Pcode]],tbl_mimu_tsp[],3,FALSE)</f>
        <v>မင်းဘူး</v>
      </c>
      <c r="K189" t="s">
        <v>814</v>
      </c>
      <c r="L189" t="s">
        <v>815</v>
      </c>
      <c r="M189" t="s">
        <v>816</v>
      </c>
      <c r="N189">
        <v>94.87518</v>
      </c>
      <c r="O189">
        <v>20.171610000000001</v>
      </c>
    </row>
    <row r="190" spans="1:15" x14ac:dyDescent="0.25">
      <c r="A190" t="s">
        <v>817</v>
      </c>
      <c r="B190" t="s">
        <v>775</v>
      </c>
      <c r="C190" t="s">
        <v>776</v>
      </c>
      <c r="D190" t="str">
        <f>VLOOKUP(tbl_mimu[[#This Row],[SR_Pcode]],tbl_mimu_st[],3,FALSE)</f>
        <v>မကွေးတိုင်းဒေသကြီး</v>
      </c>
      <c r="E190" t="s">
        <v>811</v>
      </c>
      <c r="F190" t="s">
        <v>812</v>
      </c>
      <c r="G190" t="str">
        <f>VLOOKUP(tbl_mimu[[#This Row],[District/SAZ_Pcode]],tbl_mimu_dist[],3,FALSE)</f>
        <v>မင်းဘူးခရိုင်</v>
      </c>
      <c r="H190" t="s">
        <v>813</v>
      </c>
      <c r="I190" t="s">
        <v>812</v>
      </c>
      <c r="J190" t="str">
        <f>VLOOKUP(tbl_mimu[[#This Row],[Tsp_Pcode]],tbl_mimu_tsp[],3,FALSE)</f>
        <v>မင်းဘူး</v>
      </c>
      <c r="K190" t="s">
        <v>817</v>
      </c>
      <c r="L190" t="s">
        <v>818</v>
      </c>
      <c r="M190" t="s">
        <v>819</v>
      </c>
      <c r="N190">
        <v>94.76831</v>
      </c>
      <c r="O190">
        <v>20.226089999999999</v>
      </c>
    </row>
    <row r="191" spans="1:15" x14ac:dyDescent="0.25">
      <c r="A191" t="s">
        <v>822</v>
      </c>
      <c r="B191" t="s">
        <v>775</v>
      </c>
      <c r="C191" t="s">
        <v>776</v>
      </c>
      <c r="D191" t="str">
        <f>VLOOKUP(tbl_mimu[[#This Row],[SR_Pcode]],tbl_mimu_st[],3,FALSE)</f>
        <v>မကွေးတိုင်းဒေသကြီး</v>
      </c>
      <c r="E191" t="s">
        <v>777</v>
      </c>
      <c r="F191" t="s">
        <v>778</v>
      </c>
      <c r="G191" t="str">
        <f>VLOOKUP(tbl_mimu[[#This Row],[District/SAZ_Pcode]],tbl_mimu_dist[],3,FALSE)</f>
        <v>သရက်ခရိုင်</v>
      </c>
      <c r="H191" t="s">
        <v>820</v>
      </c>
      <c r="I191" t="s">
        <v>821</v>
      </c>
      <c r="J191" t="str">
        <f>VLOOKUP(tbl_mimu[[#This Row],[Tsp_Pcode]],tbl_mimu_tsp[],3,FALSE)</f>
        <v>မင်းတုန်း</v>
      </c>
      <c r="K191" t="s">
        <v>822</v>
      </c>
      <c r="L191" t="s">
        <v>823</v>
      </c>
      <c r="M191" t="s">
        <v>824</v>
      </c>
      <c r="N191">
        <v>94.732334884400004</v>
      </c>
      <c r="O191">
        <v>19.351310673499999</v>
      </c>
    </row>
    <row r="192" spans="1:15" x14ac:dyDescent="0.25">
      <c r="A192" t="s">
        <v>826</v>
      </c>
      <c r="B192" t="s">
        <v>775</v>
      </c>
      <c r="C192" t="s">
        <v>776</v>
      </c>
      <c r="D192" t="str">
        <f>VLOOKUP(tbl_mimu[[#This Row],[SR_Pcode]],tbl_mimu_st[],3,FALSE)</f>
        <v>မကွေးတိုင်းဒေသကြီး</v>
      </c>
      <c r="E192" t="s">
        <v>777</v>
      </c>
      <c r="F192" t="s">
        <v>778</v>
      </c>
      <c r="G192" t="str">
        <f>VLOOKUP(tbl_mimu[[#This Row],[District/SAZ_Pcode]],tbl_mimu_dist[],3,FALSE)</f>
        <v>သရက်ခရိုင်</v>
      </c>
      <c r="H192" t="s">
        <v>825</v>
      </c>
      <c r="I192" t="s">
        <v>341</v>
      </c>
      <c r="J192" t="str">
        <f>VLOOKUP(tbl_mimu[[#This Row],[Tsp_Pcode]],tbl_mimu_tsp[],3,FALSE)</f>
        <v>မင်းလှ</v>
      </c>
      <c r="K192" t="s">
        <v>826</v>
      </c>
      <c r="L192" t="s">
        <v>343</v>
      </c>
      <c r="M192" t="s">
        <v>344</v>
      </c>
      <c r="N192">
        <v>95.036699999999996</v>
      </c>
      <c r="O192">
        <v>19.965589999999999</v>
      </c>
    </row>
    <row r="193" spans="1:15" x14ac:dyDescent="0.25">
      <c r="A193" t="s">
        <v>831</v>
      </c>
      <c r="B193" t="s">
        <v>775</v>
      </c>
      <c r="C193" t="s">
        <v>776</v>
      </c>
      <c r="D193" t="str">
        <f>VLOOKUP(tbl_mimu[[#This Row],[SR_Pcode]],tbl_mimu_st[],3,FALSE)</f>
        <v>မကွေးတိုင်းဒေသကြီး</v>
      </c>
      <c r="E193" t="s">
        <v>827</v>
      </c>
      <c r="F193" t="s">
        <v>828</v>
      </c>
      <c r="G193" t="str">
        <f>VLOOKUP(tbl_mimu[[#This Row],[District/SAZ_Pcode]],tbl_mimu_dist[],3,FALSE)</f>
        <v>ပခုက္ကူခရိုင်</v>
      </c>
      <c r="H193" t="s">
        <v>829</v>
      </c>
      <c r="I193" t="s">
        <v>830</v>
      </c>
      <c r="J193" t="str">
        <f>VLOOKUP(tbl_mimu[[#This Row],[Tsp_Pcode]],tbl_mimu_tsp[],3,FALSE)</f>
        <v>မြိုင်</v>
      </c>
      <c r="K193" t="s">
        <v>831</v>
      </c>
      <c r="L193" t="s">
        <v>832</v>
      </c>
      <c r="M193" t="s">
        <v>833</v>
      </c>
      <c r="N193">
        <v>94.854320000000001</v>
      </c>
      <c r="O193">
        <v>21.612559999999998</v>
      </c>
    </row>
    <row r="194" spans="1:15" x14ac:dyDescent="0.25">
      <c r="A194" t="s">
        <v>836</v>
      </c>
      <c r="B194" t="s">
        <v>775</v>
      </c>
      <c r="C194" t="s">
        <v>776</v>
      </c>
      <c r="D194" t="str">
        <f>VLOOKUP(tbl_mimu[[#This Row],[SR_Pcode]],tbl_mimu_st[],3,FALSE)</f>
        <v>မကွေးတိုင်းဒေသကြီး</v>
      </c>
      <c r="E194" t="s">
        <v>784</v>
      </c>
      <c r="F194" t="s">
        <v>776</v>
      </c>
      <c r="G194" t="str">
        <f>VLOOKUP(tbl_mimu[[#This Row],[District/SAZ_Pcode]],tbl_mimu_dist[],3,FALSE)</f>
        <v>မကွေးခရိုင်</v>
      </c>
      <c r="H194" t="s">
        <v>834</v>
      </c>
      <c r="I194" t="s">
        <v>835</v>
      </c>
      <c r="J194" t="str">
        <f>VLOOKUP(tbl_mimu[[#This Row],[Tsp_Pcode]],tbl_mimu_tsp[],3,FALSE)</f>
        <v>မြို့သစ်</v>
      </c>
      <c r="K194" t="s">
        <v>836</v>
      </c>
      <c r="L194" t="s">
        <v>837</v>
      </c>
      <c r="M194" t="s">
        <v>838</v>
      </c>
      <c r="N194">
        <v>95.446920000000006</v>
      </c>
      <c r="O194">
        <v>20.199190000000002</v>
      </c>
    </row>
    <row r="195" spans="1:15" x14ac:dyDescent="0.25">
      <c r="A195" t="s">
        <v>841</v>
      </c>
      <c r="B195" t="s">
        <v>775</v>
      </c>
      <c r="C195" t="s">
        <v>776</v>
      </c>
      <c r="D195" t="str">
        <f>VLOOKUP(tbl_mimu[[#This Row],[SR_Pcode]],tbl_mimu_st[],3,FALSE)</f>
        <v>မကွေးတိုင်းဒေသကြီး</v>
      </c>
      <c r="E195" t="s">
        <v>784</v>
      </c>
      <c r="F195" t="s">
        <v>776</v>
      </c>
      <c r="G195" t="str">
        <f>VLOOKUP(tbl_mimu[[#This Row],[District/SAZ_Pcode]],tbl_mimu_dist[],3,FALSE)</f>
        <v>မကွေးခရိုင်</v>
      </c>
      <c r="H195" t="s">
        <v>839</v>
      </c>
      <c r="I195" t="s">
        <v>840</v>
      </c>
      <c r="J195" t="str">
        <f>VLOOKUP(tbl_mimu[[#This Row],[Tsp_Pcode]],tbl_mimu_tsp[],3,FALSE)</f>
        <v>နတ်မောက်</v>
      </c>
      <c r="K195" t="s">
        <v>841</v>
      </c>
      <c r="L195" t="s">
        <v>842</v>
      </c>
      <c r="M195" t="s">
        <v>843</v>
      </c>
      <c r="N195">
        <v>95.399659999999997</v>
      </c>
      <c r="O195">
        <v>20.353390000000001</v>
      </c>
    </row>
    <row r="196" spans="1:15" x14ac:dyDescent="0.25">
      <c r="A196" t="s">
        <v>846</v>
      </c>
      <c r="B196" t="s">
        <v>775</v>
      </c>
      <c r="C196" t="s">
        <v>776</v>
      </c>
      <c r="D196" t="str">
        <f>VLOOKUP(tbl_mimu[[#This Row],[SR_Pcode]],tbl_mimu_st[],3,FALSE)</f>
        <v>မကွေးတိုင်းဒေသကြီး</v>
      </c>
      <c r="E196" t="s">
        <v>811</v>
      </c>
      <c r="F196" t="s">
        <v>812</v>
      </c>
      <c r="G196" t="str">
        <f>VLOOKUP(tbl_mimu[[#This Row],[District/SAZ_Pcode]],tbl_mimu_dist[],3,FALSE)</f>
        <v>မင်းဘူးခရိုင်</v>
      </c>
      <c r="H196" t="s">
        <v>844</v>
      </c>
      <c r="I196" t="s">
        <v>845</v>
      </c>
      <c r="J196" t="str">
        <f>VLOOKUP(tbl_mimu[[#This Row],[Tsp_Pcode]],tbl_mimu_tsp[],3,FALSE)</f>
        <v>ငဖဲ</v>
      </c>
      <c r="K196" t="s">
        <v>846</v>
      </c>
      <c r="L196" t="s">
        <v>847</v>
      </c>
      <c r="M196" t="s">
        <v>848</v>
      </c>
      <c r="N196">
        <v>94.467669999999998</v>
      </c>
      <c r="O196">
        <v>20.075379999999999</v>
      </c>
    </row>
    <row r="197" spans="1:15" x14ac:dyDescent="0.25">
      <c r="A197" t="s">
        <v>850</v>
      </c>
      <c r="B197" t="s">
        <v>775</v>
      </c>
      <c r="C197" t="s">
        <v>776</v>
      </c>
      <c r="D197" t="str">
        <f>VLOOKUP(tbl_mimu[[#This Row],[SR_Pcode]],tbl_mimu_st[],3,FALSE)</f>
        <v>မကွေးတိုင်းဒေသကြီး</v>
      </c>
      <c r="E197" t="s">
        <v>827</v>
      </c>
      <c r="F197" t="s">
        <v>828</v>
      </c>
      <c r="G197" t="str">
        <f>VLOOKUP(tbl_mimu[[#This Row],[District/SAZ_Pcode]],tbl_mimu_dist[],3,FALSE)</f>
        <v>ပခုက္ကူခရိုင်</v>
      </c>
      <c r="H197" t="s">
        <v>849</v>
      </c>
      <c r="I197" t="s">
        <v>828</v>
      </c>
      <c r="J197" t="str">
        <f>VLOOKUP(tbl_mimu[[#This Row],[Tsp_Pcode]],tbl_mimu_tsp[],3,FALSE)</f>
        <v>ပခုက္ကူ</v>
      </c>
      <c r="K197" t="s">
        <v>850</v>
      </c>
      <c r="L197" t="s">
        <v>805</v>
      </c>
      <c r="M197" t="s">
        <v>851</v>
      </c>
      <c r="N197">
        <v>94.815579999999997</v>
      </c>
      <c r="O197">
        <v>21.383579999999998</v>
      </c>
    </row>
    <row r="198" spans="1:15" x14ac:dyDescent="0.25">
      <c r="A198" t="s">
        <v>852</v>
      </c>
      <c r="B198" t="s">
        <v>775</v>
      </c>
      <c r="C198" t="s">
        <v>776</v>
      </c>
      <c r="D198" t="str">
        <f>VLOOKUP(tbl_mimu[[#This Row],[SR_Pcode]],tbl_mimu_st[],3,FALSE)</f>
        <v>မကွေးတိုင်းဒေသကြီး</v>
      </c>
      <c r="E198" t="s">
        <v>827</v>
      </c>
      <c r="F198" t="s">
        <v>828</v>
      </c>
      <c r="G198" t="str">
        <f>VLOOKUP(tbl_mimu[[#This Row],[District/SAZ_Pcode]],tbl_mimu_dist[],3,FALSE)</f>
        <v>ပခုက္ကူခရိုင်</v>
      </c>
      <c r="H198" t="s">
        <v>849</v>
      </c>
      <c r="I198" t="s">
        <v>828</v>
      </c>
      <c r="J198" t="str">
        <f>VLOOKUP(tbl_mimu[[#This Row],[Tsp_Pcode]],tbl_mimu_tsp[],3,FALSE)</f>
        <v>ပခုက္ကူ</v>
      </c>
      <c r="K198" t="s">
        <v>852</v>
      </c>
      <c r="L198" t="s">
        <v>853</v>
      </c>
      <c r="M198" t="s">
        <v>854</v>
      </c>
      <c r="N198">
        <v>94.851100000000002</v>
      </c>
      <c r="O198">
        <v>21.2454</v>
      </c>
    </row>
    <row r="199" spans="1:15" x14ac:dyDescent="0.25">
      <c r="A199" t="s">
        <v>855</v>
      </c>
      <c r="B199" t="s">
        <v>775</v>
      </c>
      <c r="C199" t="s">
        <v>776</v>
      </c>
      <c r="D199" t="str">
        <f>VLOOKUP(tbl_mimu[[#This Row],[SR_Pcode]],tbl_mimu_st[],3,FALSE)</f>
        <v>မကွေးတိုင်းဒေသကြီး</v>
      </c>
      <c r="E199" t="s">
        <v>827</v>
      </c>
      <c r="F199" t="s">
        <v>828</v>
      </c>
      <c r="G199" t="str">
        <f>VLOOKUP(tbl_mimu[[#This Row],[District/SAZ_Pcode]],tbl_mimu_dist[],3,FALSE)</f>
        <v>ပခုက္ကူခရိုင်</v>
      </c>
      <c r="H199" t="s">
        <v>849</v>
      </c>
      <c r="I199" t="s">
        <v>828</v>
      </c>
      <c r="J199" t="str">
        <f>VLOOKUP(tbl_mimu[[#This Row],[Tsp_Pcode]],tbl_mimu_tsp[],3,FALSE)</f>
        <v>ပခုက္ကူ</v>
      </c>
      <c r="K199" t="s">
        <v>855</v>
      </c>
      <c r="L199" t="s">
        <v>856</v>
      </c>
      <c r="M199" t="s">
        <v>857</v>
      </c>
      <c r="N199">
        <v>95.082269999999994</v>
      </c>
      <c r="O199">
        <v>21.335000000000001</v>
      </c>
    </row>
    <row r="200" spans="1:15" x14ac:dyDescent="0.25">
      <c r="A200" t="s">
        <v>860</v>
      </c>
      <c r="B200" t="s">
        <v>775</v>
      </c>
      <c r="C200" t="s">
        <v>776</v>
      </c>
      <c r="D200" t="str">
        <f>VLOOKUP(tbl_mimu[[#This Row],[SR_Pcode]],tbl_mimu_st[],3,FALSE)</f>
        <v>မကွေးတိုင်းဒေသကြီး</v>
      </c>
      <c r="E200" t="s">
        <v>827</v>
      </c>
      <c r="F200" t="s">
        <v>828</v>
      </c>
      <c r="G200" t="str">
        <f>VLOOKUP(tbl_mimu[[#This Row],[District/SAZ_Pcode]],tbl_mimu_dist[],3,FALSE)</f>
        <v>ပခုက္ကူခရိုင်</v>
      </c>
      <c r="H200" t="s">
        <v>858</v>
      </c>
      <c r="I200" t="s">
        <v>859</v>
      </c>
      <c r="J200" t="str">
        <f>VLOOKUP(tbl_mimu[[#This Row],[Tsp_Pcode]],tbl_mimu_tsp[],3,FALSE)</f>
        <v>ပေါက်</v>
      </c>
      <c r="K200" t="s">
        <v>860</v>
      </c>
      <c r="L200" t="s">
        <v>861</v>
      </c>
      <c r="M200" t="s">
        <v>862</v>
      </c>
      <c r="N200">
        <v>94.473740000000006</v>
      </c>
      <c r="O200">
        <v>21.45215</v>
      </c>
    </row>
    <row r="201" spans="1:15" x14ac:dyDescent="0.25">
      <c r="A201" t="s">
        <v>865</v>
      </c>
      <c r="B201" t="s">
        <v>775</v>
      </c>
      <c r="C201" t="s">
        <v>776</v>
      </c>
      <c r="D201" t="str">
        <f>VLOOKUP(tbl_mimu[[#This Row],[SR_Pcode]],tbl_mimu_st[],3,FALSE)</f>
        <v>မကွေးတိုင်းဒေသကြီး</v>
      </c>
      <c r="E201" t="s">
        <v>811</v>
      </c>
      <c r="F201" t="s">
        <v>812</v>
      </c>
      <c r="G201" t="str">
        <f>VLOOKUP(tbl_mimu[[#This Row],[District/SAZ_Pcode]],tbl_mimu_dist[],3,FALSE)</f>
        <v>မင်းဘူးခရိုင်</v>
      </c>
      <c r="H201" t="s">
        <v>863</v>
      </c>
      <c r="I201" t="s">
        <v>864</v>
      </c>
      <c r="J201" t="str">
        <f>VLOOKUP(tbl_mimu[[#This Row],[Tsp_Pcode]],tbl_mimu_tsp[],3,FALSE)</f>
        <v>ပွင့်ဖြူ</v>
      </c>
      <c r="K201" t="s">
        <v>865</v>
      </c>
      <c r="L201" t="s">
        <v>866</v>
      </c>
      <c r="M201" t="s">
        <v>867</v>
      </c>
      <c r="N201">
        <v>94.669330000000002</v>
      </c>
      <c r="O201">
        <v>20.363340000000001</v>
      </c>
    </row>
    <row r="202" spans="1:15" x14ac:dyDescent="0.25">
      <c r="A202" t="s">
        <v>870</v>
      </c>
      <c r="B202" t="s">
        <v>775</v>
      </c>
      <c r="C202" t="s">
        <v>776</v>
      </c>
      <c r="D202" t="str">
        <f>VLOOKUP(tbl_mimu[[#This Row],[SR_Pcode]],tbl_mimu_st[],3,FALSE)</f>
        <v>မကွေးတိုင်းဒေသကြီး</v>
      </c>
      <c r="E202" t="s">
        <v>811</v>
      </c>
      <c r="F202" t="s">
        <v>812</v>
      </c>
      <c r="G202" t="str">
        <f>VLOOKUP(tbl_mimu[[#This Row],[District/SAZ_Pcode]],tbl_mimu_dist[],3,FALSE)</f>
        <v>မင်းဘူးခရိုင်</v>
      </c>
      <c r="H202" t="s">
        <v>868</v>
      </c>
      <c r="I202" t="s">
        <v>869</v>
      </c>
      <c r="J202" t="str">
        <f>VLOOKUP(tbl_mimu[[#This Row],[Tsp_Pcode]],tbl_mimu_tsp[],3,FALSE)</f>
        <v>စလင်း</v>
      </c>
      <c r="K202" t="s">
        <v>870</v>
      </c>
      <c r="L202" t="s">
        <v>871</v>
      </c>
      <c r="M202" t="s">
        <v>872</v>
      </c>
      <c r="N202">
        <v>94.659360000000007</v>
      </c>
      <c r="O202">
        <v>20.577200000000001</v>
      </c>
    </row>
    <row r="203" spans="1:15" x14ac:dyDescent="0.25">
      <c r="A203" t="s">
        <v>873</v>
      </c>
      <c r="B203" t="s">
        <v>775</v>
      </c>
      <c r="C203" t="s">
        <v>776</v>
      </c>
      <c r="D203" t="str">
        <f>VLOOKUP(tbl_mimu[[#This Row],[SR_Pcode]],tbl_mimu_st[],3,FALSE)</f>
        <v>မကွေးတိုင်းဒေသကြီး</v>
      </c>
      <c r="E203" t="s">
        <v>811</v>
      </c>
      <c r="F203" t="s">
        <v>812</v>
      </c>
      <c r="G203" t="str">
        <f>VLOOKUP(tbl_mimu[[#This Row],[District/SAZ_Pcode]],tbl_mimu_dist[],3,FALSE)</f>
        <v>မင်းဘူးခရိုင်</v>
      </c>
      <c r="H203" t="s">
        <v>868</v>
      </c>
      <c r="I203" t="s">
        <v>869</v>
      </c>
      <c r="J203" t="str">
        <f>VLOOKUP(tbl_mimu[[#This Row],[Tsp_Pcode]],tbl_mimu_tsp[],3,FALSE)</f>
        <v>စလင်း</v>
      </c>
      <c r="K203" t="s">
        <v>873</v>
      </c>
      <c r="L203" t="s">
        <v>874</v>
      </c>
      <c r="M203" t="s">
        <v>875</v>
      </c>
      <c r="N203">
        <v>94.692904908900005</v>
      </c>
      <c r="O203">
        <v>20.6641996868</v>
      </c>
    </row>
    <row r="204" spans="1:15" x14ac:dyDescent="0.25">
      <c r="A204" t="s">
        <v>878</v>
      </c>
      <c r="B204" t="s">
        <v>775</v>
      </c>
      <c r="C204" t="s">
        <v>776</v>
      </c>
      <c r="D204" t="str">
        <f>VLOOKUP(tbl_mimu[[#This Row],[SR_Pcode]],tbl_mimu_st[],3,FALSE)</f>
        <v>မကွေးတိုင်းဒေသကြီး</v>
      </c>
      <c r="E204" t="s">
        <v>793</v>
      </c>
      <c r="F204" t="s">
        <v>794</v>
      </c>
      <c r="G204" t="str">
        <f>VLOOKUP(tbl_mimu[[#This Row],[District/SAZ_Pcode]],tbl_mimu_dist[],3,FALSE)</f>
        <v>ဂန့်ဂေါခရိုင်</v>
      </c>
      <c r="H204" t="s">
        <v>876</v>
      </c>
      <c r="I204" t="s">
        <v>877</v>
      </c>
      <c r="J204" t="str">
        <f>VLOOKUP(tbl_mimu[[#This Row],[Tsp_Pcode]],tbl_mimu_tsp[],3,FALSE)</f>
        <v>ဆော</v>
      </c>
      <c r="K204" t="s">
        <v>878</v>
      </c>
      <c r="L204" t="s">
        <v>879</v>
      </c>
      <c r="M204" t="s">
        <v>880</v>
      </c>
      <c r="N204">
        <v>94.135999999999996</v>
      </c>
      <c r="O204">
        <v>21.405999999999999</v>
      </c>
    </row>
    <row r="205" spans="1:15" x14ac:dyDescent="0.25">
      <c r="A205" t="s">
        <v>881</v>
      </c>
      <c r="B205" t="s">
        <v>775</v>
      </c>
      <c r="C205" t="s">
        <v>776</v>
      </c>
      <c r="D205" t="str">
        <f>VLOOKUP(tbl_mimu[[#This Row],[SR_Pcode]],tbl_mimu_st[],3,FALSE)</f>
        <v>မကွေးတိုင်းဒေသကြီး</v>
      </c>
      <c r="E205" t="s">
        <v>793</v>
      </c>
      <c r="F205" t="s">
        <v>794</v>
      </c>
      <c r="G205" t="str">
        <f>VLOOKUP(tbl_mimu[[#This Row],[District/SAZ_Pcode]],tbl_mimu_dist[],3,FALSE)</f>
        <v>ဂန့်ဂေါခရိုင်</v>
      </c>
      <c r="H205" t="s">
        <v>876</v>
      </c>
      <c r="I205" t="s">
        <v>877</v>
      </c>
      <c r="J205" t="str">
        <f>VLOOKUP(tbl_mimu[[#This Row],[Tsp_Pcode]],tbl_mimu_tsp[],3,FALSE)</f>
        <v>ဆော</v>
      </c>
      <c r="K205" t="s">
        <v>881</v>
      </c>
      <c r="L205" t="s">
        <v>882</v>
      </c>
      <c r="M205" t="s">
        <v>883</v>
      </c>
      <c r="N205">
        <v>94.154658215599994</v>
      </c>
      <c r="O205">
        <v>21.1522370502</v>
      </c>
    </row>
    <row r="206" spans="1:15" x14ac:dyDescent="0.25">
      <c r="A206" t="s">
        <v>886</v>
      </c>
      <c r="B206" t="s">
        <v>775</v>
      </c>
      <c r="C206" t="s">
        <v>776</v>
      </c>
      <c r="D206" t="str">
        <f>VLOOKUP(tbl_mimu[[#This Row],[SR_Pcode]],tbl_mimu_st[],3,FALSE)</f>
        <v>မကွေးတိုင်းဒေသကြီး</v>
      </c>
      <c r="E206" t="s">
        <v>827</v>
      </c>
      <c r="F206" t="s">
        <v>828</v>
      </c>
      <c r="G206" t="str">
        <f>VLOOKUP(tbl_mimu[[#This Row],[District/SAZ_Pcode]],tbl_mimu_dist[],3,FALSE)</f>
        <v>ပခုက္ကူခရိုင်</v>
      </c>
      <c r="H206" t="s">
        <v>884</v>
      </c>
      <c r="I206" t="s">
        <v>885</v>
      </c>
      <c r="J206" t="str">
        <f>VLOOKUP(tbl_mimu[[#This Row],[Tsp_Pcode]],tbl_mimu_tsp[],3,FALSE)</f>
        <v>ဆိပ်ဖြူ</v>
      </c>
      <c r="K206" t="s">
        <v>886</v>
      </c>
      <c r="L206" t="s">
        <v>887</v>
      </c>
      <c r="M206" t="s">
        <v>888</v>
      </c>
      <c r="N206">
        <v>94.792429999999996</v>
      </c>
      <c r="O206">
        <v>20.906510000000001</v>
      </c>
    </row>
    <row r="207" spans="1:15" x14ac:dyDescent="0.25">
      <c r="A207" t="s">
        <v>891</v>
      </c>
      <c r="B207" t="s">
        <v>775</v>
      </c>
      <c r="C207" t="s">
        <v>776</v>
      </c>
      <c r="D207" t="str">
        <f>VLOOKUP(tbl_mimu[[#This Row],[SR_Pcode]],tbl_mimu_st[],3,FALSE)</f>
        <v>မကွေးတိုင်းဒေသကြီး</v>
      </c>
      <c r="E207" t="s">
        <v>811</v>
      </c>
      <c r="F207" t="s">
        <v>812</v>
      </c>
      <c r="G207" t="str">
        <f>VLOOKUP(tbl_mimu[[#This Row],[District/SAZ_Pcode]],tbl_mimu_dist[],3,FALSE)</f>
        <v>မင်းဘူးခရိုင်</v>
      </c>
      <c r="H207" t="s">
        <v>889</v>
      </c>
      <c r="I207" t="s">
        <v>890</v>
      </c>
      <c r="J207" t="str">
        <f>VLOOKUP(tbl_mimu[[#This Row],[Tsp_Pcode]],tbl_mimu_tsp[],3,FALSE)</f>
        <v>စေတုတ္ထရာ</v>
      </c>
      <c r="K207" t="s">
        <v>891</v>
      </c>
      <c r="L207" t="s">
        <v>892</v>
      </c>
      <c r="M207" t="s">
        <v>893</v>
      </c>
      <c r="N207">
        <v>94.245590000000007</v>
      </c>
      <c r="O207">
        <v>20.4466</v>
      </c>
    </row>
    <row r="208" spans="1:15" x14ac:dyDescent="0.25">
      <c r="A208" t="s">
        <v>896</v>
      </c>
      <c r="B208" t="s">
        <v>775</v>
      </c>
      <c r="C208" t="s">
        <v>776</v>
      </c>
      <c r="D208" t="str">
        <f>VLOOKUP(tbl_mimu[[#This Row],[SR_Pcode]],tbl_mimu_st[],3,FALSE)</f>
        <v>မကွေးတိုင်းဒေသကြီး</v>
      </c>
      <c r="E208" t="s">
        <v>777</v>
      </c>
      <c r="F208" t="s">
        <v>778</v>
      </c>
      <c r="G208" t="str">
        <f>VLOOKUP(tbl_mimu[[#This Row],[District/SAZ_Pcode]],tbl_mimu_dist[],3,FALSE)</f>
        <v>သရက်ခရိုင်</v>
      </c>
      <c r="H208" t="s">
        <v>894</v>
      </c>
      <c r="I208" t="s">
        <v>895</v>
      </c>
      <c r="J208" t="str">
        <f>VLOOKUP(tbl_mimu[[#This Row],[Tsp_Pcode]],tbl_mimu_tsp[],3,FALSE)</f>
        <v>ဆင်ပေါင်ဝဲ</v>
      </c>
      <c r="K208" t="s">
        <v>896</v>
      </c>
      <c r="L208" t="s">
        <v>897</v>
      </c>
      <c r="M208" t="s">
        <v>898</v>
      </c>
      <c r="N208">
        <v>95.161859863100005</v>
      </c>
      <c r="O208">
        <v>19.7229198631</v>
      </c>
    </row>
    <row r="209" spans="1:15" x14ac:dyDescent="0.25">
      <c r="A209" t="s">
        <v>901</v>
      </c>
      <c r="B209" t="s">
        <v>775</v>
      </c>
      <c r="C209" t="s">
        <v>776</v>
      </c>
      <c r="D209" t="str">
        <f>VLOOKUP(tbl_mimu[[#This Row],[SR_Pcode]],tbl_mimu_st[],3,FALSE)</f>
        <v>မကွေးတိုင်းဒေသကြီး</v>
      </c>
      <c r="E209" t="s">
        <v>784</v>
      </c>
      <c r="F209" t="s">
        <v>776</v>
      </c>
      <c r="G209" t="str">
        <f>VLOOKUP(tbl_mimu[[#This Row],[District/SAZ_Pcode]],tbl_mimu_dist[],3,FALSE)</f>
        <v>မကွေးခရိုင်</v>
      </c>
      <c r="H209" t="s">
        <v>899</v>
      </c>
      <c r="I209" t="s">
        <v>900</v>
      </c>
      <c r="J209" t="str">
        <f>VLOOKUP(tbl_mimu[[#This Row],[Tsp_Pcode]],tbl_mimu_tsp[],3,FALSE)</f>
        <v>တောင်တွင်းကြီး</v>
      </c>
      <c r="K209" t="s">
        <v>901</v>
      </c>
      <c r="L209" t="s">
        <v>902</v>
      </c>
      <c r="M209" t="s">
        <v>903</v>
      </c>
      <c r="N209">
        <v>95.546139999999994</v>
      </c>
      <c r="O209">
        <v>20.00187</v>
      </c>
    </row>
    <row r="210" spans="1:15" x14ac:dyDescent="0.25">
      <c r="A210" t="s">
        <v>905</v>
      </c>
      <c r="B210" t="s">
        <v>775</v>
      </c>
      <c r="C210" t="s">
        <v>776</v>
      </c>
      <c r="D210" t="str">
        <f>VLOOKUP(tbl_mimu[[#This Row],[SR_Pcode]],tbl_mimu_st[],3,FALSE)</f>
        <v>မကွေးတိုင်းဒေသကြီး</v>
      </c>
      <c r="E210" t="s">
        <v>777</v>
      </c>
      <c r="F210" t="s">
        <v>778</v>
      </c>
      <c r="G210" t="str">
        <f>VLOOKUP(tbl_mimu[[#This Row],[District/SAZ_Pcode]],tbl_mimu_dist[],3,FALSE)</f>
        <v>သရက်ခရိုင်</v>
      </c>
      <c r="H210" t="s">
        <v>904</v>
      </c>
      <c r="I210" t="s">
        <v>778</v>
      </c>
      <c r="J210" t="str">
        <f>VLOOKUP(tbl_mimu[[#This Row],[Tsp_Pcode]],tbl_mimu_tsp[],3,FALSE)</f>
        <v>သရက်</v>
      </c>
      <c r="K210" t="s">
        <v>905</v>
      </c>
      <c r="L210" t="s">
        <v>906</v>
      </c>
      <c r="M210" t="s">
        <v>907</v>
      </c>
      <c r="N210">
        <v>95.177160000000001</v>
      </c>
      <c r="O210">
        <v>19.3215</v>
      </c>
    </row>
    <row r="211" spans="1:15" x14ac:dyDescent="0.25">
      <c r="A211" t="s">
        <v>910</v>
      </c>
      <c r="B211" t="s">
        <v>775</v>
      </c>
      <c r="C211" t="s">
        <v>776</v>
      </c>
      <c r="D211" t="str">
        <f>VLOOKUP(tbl_mimu[[#This Row],[SR_Pcode]],tbl_mimu_st[],3,FALSE)</f>
        <v>မကွေးတိုင်းဒေသကြီး</v>
      </c>
      <c r="E211" t="s">
        <v>793</v>
      </c>
      <c r="F211" t="s">
        <v>794</v>
      </c>
      <c r="G211" t="str">
        <f>VLOOKUP(tbl_mimu[[#This Row],[District/SAZ_Pcode]],tbl_mimu_dist[],3,FALSE)</f>
        <v>ဂန့်ဂေါခရိုင်</v>
      </c>
      <c r="H211" t="s">
        <v>908</v>
      </c>
      <c r="I211" t="s">
        <v>909</v>
      </c>
      <c r="J211" t="str">
        <f>VLOOKUP(tbl_mimu[[#This Row],[Tsp_Pcode]],tbl_mimu_tsp[],3,FALSE)</f>
        <v>ထီးလင်း</v>
      </c>
      <c r="K211" t="s">
        <v>910</v>
      </c>
      <c r="L211" t="s">
        <v>911</v>
      </c>
      <c r="M211" t="s">
        <v>912</v>
      </c>
      <c r="N211">
        <v>94.092780000000005</v>
      </c>
      <c r="O211">
        <v>21.696359999999999</v>
      </c>
    </row>
    <row r="212" spans="1:15" x14ac:dyDescent="0.25">
      <c r="A212" t="s">
        <v>915</v>
      </c>
      <c r="B212" t="s">
        <v>775</v>
      </c>
      <c r="C212" t="s">
        <v>776</v>
      </c>
      <c r="D212" t="str">
        <f>VLOOKUP(tbl_mimu[[#This Row],[SR_Pcode]],tbl_mimu_st[],3,FALSE)</f>
        <v>မကွေးတိုင်းဒေသကြီး</v>
      </c>
      <c r="E212" t="s">
        <v>784</v>
      </c>
      <c r="F212" t="s">
        <v>776</v>
      </c>
      <c r="G212" t="str">
        <f>VLOOKUP(tbl_mimu[[#This Row],[District/SAZ_Pcode]],tbl_mimu_dist[],3,FALSE)</f>
        <v>မကွေးခရိုင်</v>
      </c>
      <c r="H212" t="s">
        <v>913</v>
      </c>
      <c r="I212" t="s">
        <v>914</v>
      </c>
      <c r="J212" t="str">
        <f>VLOOKUP(tbl_mimu[[#This Row],[Tsp_Pcode]],tbl_mimu_tsp[],3,FALSE)</f>
        <v>ရေနံချောင်း</v>
      </c>
      <c r="K212" t="s">
        <v>915</v>
      </c>
      <c r="L212" t="s">
        <v>916</v>
      </c>
      <c r="M212" t="s">
        <v>917</v>
      </c>
      <c r="N212">
        <v>94.873099999999994</v>
      </c>
      <c r="O212">
        <v>20.458369999999999</v>
      </c>
    </row>
    <row r="213" spans="1:15" x14ac:dyDescent="0.25">
      <c r="A213" t="s">
        <v>920</v>
      </c>
      <c r="B213" t="s">
        <v>775</v>
      </c>
      <c r="C213" t="s">
        <v>776</v>
      </c>
      <c r="D213" t="str">
        <f>VLOOKUP(tbl_mimu[[#This Row],[SR_Pcode]],tbl_mimu_st[],3,FALSE)</f>
        <v>မကွေးတိုင်းဒေသကြီး</v>
      </c>
      <c r="E213" t="s">
        <v>827</v>
      </c>
      <c r="F213" t="s">
        <v>828</v>
      </c>
      <c r="G213" t="str">
        <f>VLOOKUP(tbl_mimu[[#This Row],[District/SAZ_Pcode]],tbl_mimu_dist[],3,FALSE)</f>
        <v>ပခုက္ကူခရိုင်</v>
      </c>
      <c r="H213" t="s">
        <v>918</v>
      </c>
      <c r="I213" t="s">
        <v>919</v>
      </c>
      <c r="J213" t="str">
        <f>VLOOKUP(tbl_mimu[[#This Row],[Tsp_Pcode]],tbl_mimu_tsp[],3,FALSE)</f>
        <v>ရေစကြို</v>
      </c>
      <c r="K213" t="s">
        <v>920</v>
      </c>
      <c r="L213" t="s">
        <v>921</v>
      </c>
      <c r="M213" t="s">
        <v>922</v>
      </c>
      <c r="N213">
        <v>95.245300575300007</v>
      </c>
      <c r="O213">
        <v>21.633878302999999</v>
      </c>
    </row>
    <row r="214" spans="1:15" x14ac:dyDescent="0.25">
      <c r="A214" t="s">
        <v>928</v>
      </c>
      <c r="B214" t="s">
        <v>923</v>
      </c>
      <c r="C214" t="s">
        <v>924</v>
      </c>
      <c r="D214" t="str">
        <f>VLOOKUP(tbl_mimu[[#This Row],[SR_Pcode]],tbl_mimu_st[],3,FALSE)</f>
        <v>မန္တလေးတိုင်းဒေသကြီး</v>
      </c>
      <c r="E214" t="s">
        <v>925</v>
      </c>
      <c r="F214" t="s">
        <v>924</v>
      </c>
      <c r="G214" t="str">
        <f>VLOOKUP(tbl_mimu[[#This Row],[District/SAZ_Pcode]],tbl_mimu_dist[],3,FALSE)</f>
        <v>မန္တလေးခရိုင်</v>
      </c>
      <c r="H214" t="s">
        <v>926</v>
      </c>
      <c r="I214" t="s">
        <v>927</v>
      </c>
      <c r="J214" t="str">
        <f>VLOOKUP(tbl_mimu[[#This Row],[Tsp_Pcode]],tbl_mimu_tsp[],3,FALSE)</f>
        <v>အမရပူရ</v>
      </c>
      <c r="K214" t="s">
        <v>928</v>
      </c>
      <c r="L214" t="s">
        <v>929</v>
      </c>
      <c r="M214" t="s">
        <v>930</v>
      </c>
      <c r="N214">
        <v>96.049480000000003</v>
      </c>
      <c r="O214">
        <v>21.90314</v>
      </c>
    </row>
    <row r="215" spans="1:15" x14ac:dyDescent="0.25">
      <c r="A215" t="s">
        <v>931</v>
      </c>
      <c r="B215" t="s">
        <v>923</v>
      </c>
      <c r="C215" t="s">
        <v>924</v>
      </c>
      <c r="D215" t="str">
        <f>VLOOKUP(tbl_mimu[[#This Row],[SR_Pcode]],tbl_mimu_st[],3,FALSE)</f>
        <v>မန္တလေးတိုင်းဒေသကြီး</v>
      </c>
      <c r="E215" t="s">
        <v>925</v>
      </c>
      <c r="F215" t="s">
        <v>924</v>
      </c>
      <c r="G215" t="str">
        <f>VLOOKUP(tbl_mimu[[#This Row],[District/SAZ_Pcode]],tbl_mimu_dist[],3,FALSE)</f>
        <v>မန္တလေးခရိုင်</v>
      </c>
      <c r="H215" t="s">
        <v>926</v>
      </c>
      <c r="I215" t="s">
        <v>927</v>
      </c>
      <c r="J215" t="str">
        <f>VLOOKUP(tbl_mimu[[#This Row],[Tsp_Pcode]],tbl_mimu_tsp[],3,FALSE)</f>
        <v>အမရပူရ</v>
      </c>
      <c r="K215" t="s">
        <v>931</v>
      </c>
      <c r="L215" t="s">
        <v>932</v>
      </c>
      <c r="M215" t="s">
        <v>933</v>
      </c>
      <c r="N215">
        <v>96.068560000000005</v>
      </c>
      <c r="O215">
        <v>21.854179999999999</v>
      </c>
    </row>
    <row r="216" spans="1:15" x14ac:dyDescent="0.25">
      <c r="A216" t="s">
        <v>936</v>
      </c>
      <c r="B216" t="s">
        <v>923</v>
      </c>
      <c r="C216" t="s">
        <v>924</v>
      </c>
      <c r="D216" t="str">
        <f>VLOOKUP(tbl_mimu[[#This Row],[SR_Pcode]],tbl_mimu_st[],3,FALSE)</f>
        <v>မန္တလေးတိုင်းဒေသကြီး</v>
      </c>
      <c r="E216" t="s">
        <v>925</v>
      </c>
      <c r="F216" t="s">
        <v>924</v>
      </c>
      <c r="G216" t="str">
        <f>VLOOKUP(tbl_mimu[[#This Row],[District/SAZ_Pcode]],tbl_mimu_dist[],3,FALSE)</f>
        <v>မန္တလေးခရိုင်</v>
      </c>
      <c r="H216" t="s">
        <v>934</v>
      </c>
      <c r="I216" t="s">
        <v>935</v>
      </c>
      <c r="J216" t="str">
        <f>VLOOKUP(tbl_mimu[[#This Row],[Tsp_Pcode]],tbl_mimu_tsp[],3,FALSE)</f>
        <v>အောင်မြေသာစံ</v>
      </c>
      <c r="K216" t="s">
        <v>936</v>
      </c>
      <c r="L216" t="s">
        <v>937</v>
      </c>
      <c r="M216" t="s">
        <v>938</v>
      </c>
      <c r="N216">
        <v>96.096861000000004</v>
      </c>
      <c r="O216">
        <v>21.993206000000001</v>
      </c>
    </row>
    <row r="217" spans="1:15" x14ac:dyDescent="0.25">
      <c r="A217" t="s">
        <v>939</v>
      </c>
      <c r="B217" t="s">
        <v>923</v>
      </c>
      <c r="C217" t="s">
        <v>924</v>
      </c>
      <c r="D217" t="str">
        <f>VLOOKUP(tbl_mimu[[#This Row],[SR_Pcode]],tbl_mimu_st[],3,FALSE)</f>
        <v>မန္တလေးတိုင်းဒေသကြီး</v>
      </c>
      <c r="E217" t="s">
        <v>925</v>
      </c>
      <c r="F217" t="s">
        <v>924</v>
      </c>
      <c r="G217" t="str">
        <f>VLOOKUP(tbl_mimu[[#This Row],[District/SAZ_Pcode]],tbl_mimu_dist[],3,FALSE)</f>
        <v>မန္တလေးခရိုင်</v>
      </c>
      <c r="H217" t="s">
        <v>934</v>
      </c>
      <c r="I217" t="s">
        <v>935</v>
      </c>
      <c r="J217" t="str">
        <f>VLOOKUP(tbl_mimu[[#This Row],[Tsp_Pcode]],tbl_mimu_tsp[],3,FALSE)</f>
        <v>အောင်မြေသာစံ</v>
      </c>
      <c r="K217" t="s">
        <v>939</v>
      </c>
      <c r="L217" t="s">
        <v>940</v>
      </c>
      <c r="M217" t="s">
        <v>941</v>
      </c>
      <c r="N217">
        <v>96.092101077999999</v>
      </c>
      <c r="O217">
        <v>21.989402862399999</v>
      </c>
    </row>
    <row r="218" spans="1:15" x14ac:dyDescent="0.25">
      <c r="A218" t="s">
        <v>944</v>
      </c>
      <c r="B218" t="s">
        <v>923</v>
      </c>
      <c r="C218" t="s">
        <v>924</v>
      </c>
      <c r="D218" t="str">
        <f>VLOOKUP(tbl_mimu[[#This Row],[SR_Pcode]],tbl_mimu_st[],3,FALSE)</f>
        <v>မန္တလေးတိုင်းဒေသကြီး</v>
      </c>
      <c r="E218" t="s">
        <v>925</v>
      </c>
      <c r="F218" t="s">
        <v>924</v>
      </c>
      <c r="G218" t="str">
        <f>VLOOKUP(tbl_mimu[[#This Row],[District/SAZ_Pcode]],tbl_mimu_dist[],3,FALSE)</f>
        <v>မန္တလေးခရိုင်</v>
      </c>
      <c r="H218" t="s">
        <v>942</v>
      </c>
      <c r="I218" t="s">
        <v>943</v>
      </c>
      <c r="J218" t="str">
        <f>VLOOKUP(tbl_mimu[[#This Row],[Tsp_Pcode]],tbl_mimu_tsp[],3,FALSE)</f>
        <v>ချမ်းအေးသာစံ</v>
      </c>
      <c r="K218" t="s">
        <v>944</v>
      </c>
      <c r="L218" t="s">
        <v>945</v>
      </c>
      <c r="M218" t="s">
        <v>946</v>
      </c>
      <c r="N218">
        <v>96.094599000000002</v>
      </c>
      <c r="O218">
        <v>21.975349999999999</v>
      </c>
    </row>
    <row r="219" spans="1:15" x14ac:dyDescent="0.25">
      <c r="A219" t="s">
        <v>949</v>
      </c>
      <c r="B219" t="s">
        <v>923</v>
      </c>
      <c r="C219" t="s">
        <v>924</v>
      </c>
      <c r="D219" t="str">
        <f>VLOOKUP(tbl_mimu[[#This Row],[SR_Pcode]],tbl_mimu_st[],3,FALSE)</f>
        <v>မန္တလေးတိုင်းဒေသကြီး</v>
      </c>
      <c r="E219" t="s">
        <v>925</v>
      </c>
      <c r="F219" t="s">
        <v>924</v>
      </c>
      <c r="G219" t="str">
        <f>VLOOKUP(tbl_mimu[[#This Row],[District/SAZ_Pcode]],tbl_mimu_dist[],3,FALSE)</f>
        <v>မန္တလေးခရိုင်</v>
      </c>
      <c r="H219" t="s">
        <v>947</v>
      </c>
      <c r="I219" t="s">
        <v>948</v>
      </c>
      <c r="J219" t="str">
        <f>VLOOKUP(tbl_mimu[[#This Row],[Tsp_Pcode]],tbl_mimu_tsp[],3,FALSE)</f>
        <v>ချမ်းမြသာစည်</v>
      </c>
      <c r="K219" t="s">
        <v>949</v>
      </c>
      <c r="L219" t="s">
        <v>950</v>
      </c>
      <c r="M219" t="s">
        <v>951</v>
      </c>
      <c r="N219">
        <v>96.095838000000001</v>
      </c>
      <c r="O219">
        <v>21.939404</v>
      </c>
    </row>
    <row r="220" spans="1:15" x14ac:dyDescent="0.25">
      <c r="A220" t="s">
        <v>956</v>
      </c>
      <c r="B220" t="s">
        <v>923</v>
      </c>
      <c r="C220" t="s">
        <v>924</v>
      </c>
      <c r="D220" t="str">
        <f>VLOOKUP(tbl_mimu[[#This Row],[SR_Pcode]],tbl_mimu_st[],3,FALSE)</f>
        <v>မန္တလေးတိုင်းဒေသကြီး</v>
      </c>
      <c r="E220" t="s">
        <v>952</v>
      </c>
      <c r="F220" t="s">
        <v>953</v>
      </c>
      <c r="G220" t="str">
        <f>VLOOKUP(tbl_mimu[[#This Row],[District/SAZ_Pcode]],tbl_mimu_dist[],3,FALSE)</f>
        <v>ညောင်ဦးခရိုင်</v>
      </c>
      <c r="H220" t="s">
        <v>954</v>
      </c>
      <c r="I220" t="s">
        <v>955</v>
      </c>
      <c r="J220" t="str">
        <f>VLOOKUP(tbl_mimu[[#This Row],[Tsp_Pcode]],tbl_mimu_tsp[],3,FALSE)</f>
        <v>ကျောက်ပန်းတောင်း</v>
      </c>
      <c r="K220" t="s">
        <v>956</v>
      </c>
      <c r="L220" t="s">
        <v>957</v>
      </c>
      <c r="M220" t="s">
        <v>958</v>
      </c>
      <c r="N220">
        <v>95.132180000000005</v>
      </c>
      <c r="O220">
        <v>20.842479999999998</v>
      </c>
    </row>
    <row r="221" spans="1:15" x14ac:dyDescent="0.25">
      <c r="A221" t="s">
        <v>962</v>
      </c>
      <c r="B221" t="s">
        <v>923</v>
      </c>
      <c r="C221" t="s">
        <v>924</v>
      </c>
      <c r="D221" t="str">
        <f>VLOOKUP(tbl_mimu[[#This Row],[SR_Pcode]],tbl_mimu_st[],3,FALSE)</f>
        <v>မန္တလေးတိုင်းဒေသကြီး</v>
      </c>
      <c r="E221" t="s">
        <v>959</v>
      </c>
      <c r="F221" t="s">
        <v>960</v>
      </c>
      <c r="G221" t="str">
        <f>VLOOKUP(tbl_mimu[[#This Row],[District/SAZ_Pcode]],tbl_mimu_dist[],3,FALSE)</f>
        <v>ကျောက်ဆည်ခရိုင်</v>
      </c>
      <c r="H221" t="s">
        <v>961</v>
      </c>
      <c r="I221" t="s">
        <v>960</v>
      </c>
      <c r="J221" t="str">
        <f>VLOOKUP(tbl_mimu[[#This Row],[Tsp_Pcode]],tbl_mimu_tsp[],3,FALSE)</f>
        <v>ကျောက်ဆည်</v>
      </c>
      <c r="K221" t="s">
        <v>962</v>
      </c>
      <c r="L221" t="s">
        <v>963</v>
      </c>
      <c r="M221" t="s">
        <v>964</v>
      </c>
      <c r="N221">
        <v>96.130330000000001</v>
      </c>
      <c r="O221">
        <v>21.613250000000001</v>
      </c>
    </row>
    <row r="222" spans="1:15" x14ac:dyDescent="0.25">
      <c r="A222" t="s">
        <v>969</v>
      </c>
      <c r="B222" t="s">
        <v>923</v>
      </c>
      <c r="C222" t="s">
        <v>924</v>
      </c>
      <c r="D222" t="str">
        <f>VLOOKUP(tbl_mimu[[#This Row],[SR_Pcode]],tbl_mimu_st[],3,FALSE)</f>
        <v>မန္တလေးတိုင်းဒေသကြီး</v>
      </c>
      <c r="E222" t="s">
        <v>965</v>
      </c>
      <c r="F222" t="s">
        <v>966</v>
      </c>
      <c r="G222" t="str">
        <f>VLOOKUP(tbl_mimu[[#This Row],[District/SAZ_Pcode]],tbl_mimu_dist[],3,FALSE)</f>
        <v>ပြင်ဦးလွင်ခရိုင်</v>
      </c>
      <c r="H222" t="s">
        <v>967</v>
      </c>
      <c r="I222" t="s">
        <v>968</v>
      </c>
      <c r="J222" t="str">
        <f>VLOOKUP(tbl_mimu[[#This Row],[Tsp_Pcode]],tbl_mimu_tsp[],3,FALSE)</f>
        <v>မတ္တရာ</v>
      </c>
      <c r="K222" t="s">
        <v>969</v>
      </c>
      <c r="L222" t="s">
        <v>970</v>
      </c>
      <c r="M222" t="s">
        <v>971</v>
      </c>
      <c r="N222">
        <v>96.106390000000005</v>
      </c>
      <c r="O222">
        <v>22.210360000000001</v>
      </c>
    </row>
    <row r="223" spans="1:15" x14ac:dyDescent="0.25">
      <c r="A223" t="s">
        <v>974</v>
      </c>
      <c r="B223" t="s">
        <v>923</v>
      </c>
      <c r="C223" t="s">
        <v>924</v>
      </c>
      <c r="D223" t="str">
        <f>VLOOKUP(tbl_mimu[[#This Row],[SR_Pcode]],tbl_mimu_st[],3,FALSE)</f>
        <v>မန္တလေးတိုင်းဒေသကြီး</v>
      </c>
      <c r="E223" t="s">
        <v>925</v>
      </c>
      <c r="F223" t="s">
        <v>924</v>
      </c>
      <c r="G223" t="str">
        <f>VLOOKUP(tbl_mimu[[#This Row],[District/SAZ_Pcode]],tbl_mimu_dist[],3,FALSE)</f>
        <v>မန္တလေးခရိုင်</v>
      </c>
      <c r="H223" t="s">
        <v>972</v>
      </c>
      <c r="I223" t="s">
        <v>973</v>
      </c>
      <c r="J223" t="str">
        <f>VLOOKUP(tbl_mimu[[#This Row],[Tsp_Pcode]],tbl_mimu_tsp[],3,FALSE)</f>
        <v>မဟာအောင်မြေ</v>
      </c>
      <c r="K223" t="s">
        <v>974</v>
      </c>
      <c r="L223" t="s">
        <v>975</v>
      </c>
      <c r="M223" t="s">
        <v>976</v>
      </c>
      <c r="N223">
        <v>96.094599000000002</v>
      </c>
      <c r="O223">
        <v>21.975349999999999</v>
      </c>
    </row>
    <row r="224" spans="1:15" x14ac:dyDescent="0.25">
      <c r="A224" t="s">
        <v>981</v>
      </c>
      <c r="B224" t="s">
        <v>923</v>
      </c>
      <c r="C224" t="s">
        <v>924</v>
      </c>
      <c r="D224" t="str">
        <f>VLOOKUP(tbl_mimu[[#This Row],[SR_Pcode]],tbl_mimu_st[],3,FALSE)</f>
        <v>မန္တလေးတိုင်းဒေသကြီး</v>
      </c>
      <c r="E224" t="s">
        <v>977</v>
      </c>
      <c r="F224" t="s">
        <v>978</v>
      </c>
      <c r="G224" t="str">
        <f>VLOOKUP(tbl_mimu[[#This Row],[District/SAZ_Pcode]],tbl_mimu_dist[],3,FALSE)</f>
        <v>မိတ္ထီလာခရိုင်</v>
      </c>
      <c r="H224" t="s">
        <v>979</v>
      </c>
      <c r="I224" t="s">
        <v>980</v>
      </c>
      <c r="J224" t="str">
        <f>VLOOKUP(tbl_mimu[[#This Row],[Tsp_Pcode]],tbl_mimu_tsp[],3,FALSE)</f>
        <v>မလှိုင်</v>
      </c>
      <c r="K224" t="s">
        <v>981</v>
      </c>
      <c r="L224" t="s">
        <v>982</v>
      </c>
      <c r="M224" t="s">
        <v>983</v>
      </c>
      <c r="N224">
        <v>95.646979999999999</v>
      </c>
      <c r="O224">
        <v>21.098669999999998</v>
      </c>
    </row>
    <row r="225" spans="1:15" x14ac:dyDescent="0.25">
      <c r="A225" t="s">
        <v>985</v>
      </c>
      <c r="B225" t="s">
        <v>923</v>
      </c>
      <c r="C225" t="s">
        <v>924</v>
      </c>
      <c r="D225" t="str">
        <f>VLOOKUP(tbl_mimu[[#This Row],[SR_Pcode]],tbl_mimu_st[],3,FALSE)</f>
        <v>မန္တလေးတိုင်းဒေသကြီး</v>
      </c>
      <c r="E225" t="s">
        <v>977</v>
      </c>
      <c r="F225" t="s">
        <v>978</v>
      </c>
      <c r="G225" t="str">
        <f>VLOOKUP(tbl_mimu[[#This Row],[District/SAZ_Pcode]],tbl_mimu_dist[],3,FALSE)</f>
        <v>မိတ္ထီလာခရိုင်</v>
      </c>
      <c r="H225" t="s">
        <v>984</v>
      </c>
      <c r="I225" t="s">
        <v>978</v>
      </c>
      <c r="J225" t="str">
        <f>VLOOKUP(tbl_mimu[[#This Row],[Tsp_Pcode]],tbl_mimu_tsp[],3,FALSE)</f>
        <v>မိတ္ထီလာ</v>
      </c>
      <c r="K225" t="s">
        <v>985</v>
      </c>
      <c r="L225" t="s">
        <v>986</v>
      </c>
      <c r="M225" t="s">
        <v>987</v>
      </c>
      <c r="N225">
        <v>95.863110000000006</v>
      </c>
      <c r="O225">
        <v>20.881889999999999</v>
      </c>
    </row>
    <row r="226" spans="1:15" x14ac:dyDescent="0.25">
      <c r="A226" t="s">
        <v>990</v>
      </c>
      <c r="B226" t="s">
        <v>923</v>
      </c>
      <c r="C226" t="s">
        <v>924</v>
      </c>
      <c r="D226" t="str">
        <f>VLOOKUP(tbl_mimu[[#This Row],[SR_Pcode]],tbl_mimu_st[],3,FALSE)</f>
        <v>မန္တလေးတိုင်းဒေသကြီး</v>
      </c>
      <c r="E226" t="s">
        <v>965</v>
      </c>
      <c r="F226" t="s">
        <v>966</v>
      </c>
      <c r="G226" t="str">
        <f>VLOOKUP(tbl_mimu[[#This Row],[District/SAZ_Pcode]],tbl_mimu_dist[],3,FALSE)</f>
        <v>ပြင်ဦးလွင်ခရိုင်</v>
      </c>
      <c r="H226" t="s">
        <v>988</v>
      </c>
      <c r="I226" t="s">
        <v>989</v>
      </c>
      <c r="J226" t="str">
        <f>VLOOKUP(tbl_mimu[[#This Row],[Tsp_Pcode]],tbl_mimu_tsp[],3,FALSE)</f>
        <v>မိုးကုတ်</v>
      </c>
      <c r="K226" t="s">
        <v>990</v>
      </c>
      <c r="L226" t="s">
        <v>991</v>
      </c>
      <c r="M226" t="s">
        <v>992</v>
      </c>
      <c r="N226">
        <v>96.505399999999995</v>
      </c>
      <c r="O226">
        <v>22.921389999999999</v>
      </c>
    </row>
    <row r="227" spans="1:15" x14ac:dyDescent="0.25">
      <c r="A227" t="s">
        <v>996</v>
      </c>
      <c r="B227" t="s">
        <v>923</v>
      </c>
      <c r="C227" t="s">
        <v>924</v>
      </c>
      <c r="D227" t="str">
        <f>VLOOKUP(tbl_mimu[[#This Row],[SR_Pcode]],tbl_mimu_st[],3,FALSE)</f>
        <v>မန္တလေးတိုင်းဒေသကြီး</v>
      </c>
      <c r="E227" t="s">
        <v>993</v>
      </c>
      <c r="F227" t="s">
        <v>994</v>
      </c>
      <c r="G227" t="str">
        <f>VLOOKUP(tbl_mimu[[#This Row],[District/SAZ_Pcode]],tbl_mimu_dist[],3,FALSE)</f>
        <v>မြင်းခြံခရိုင်</v>
      </c>
      <c r="H227" t="s">
        <v>995</v>
      </c>
      <c r="I227" t="s">
        <v>994</v>
      </c>
      <c r="J227" t="str">
        <f>VLOOKUP(tbl_mimu[[#This Row],[Tsp_Pcode]],tbl_mimu_tsp[],3,FALSE)</f>
        <v>မြင်းခြံ</v>
      </c>
      <c r="K227" t="s">
        <v>996</v>
      </c>
      <c r="L227" t="s">
        <v>997</v>
      </c>
      <c r="M227" t="s">
        <v>998</v>
      </c>
      <c r="N227">
        <v>95.39179</v>
      </c>
      <c r="O227">
        <v>21.457450000000001</v>
      </c>
    </row>
    <row r="228" spans="1:15" x14ac:dyDescent="0.25">
      <c r="A228" t="s">
        <v>999</v>
      </c>
      <c r="B228" t="s">
        <v>923</v>
      </c>
      <c r="C228" t="s">
        <v>924</v>
      </c>
      <c r="D228" t="str">
        <f>VLOOKUP(tbl_mimu[[#This Row],[SR_Pcode]],tbl_mimu_st[],3,FALSE)</f>
        <v>မန္တလေးတိုင်းဒေသကြီး</v>
      </c>
      <c r="E228" t="s">
        <v>993</v>
      </c>
      <c r="F228" t="s">
        <v>994</v>
      </c>
      <c r="G228" t="str">
        <f>VLOOKUP(tbl_mimu[[#This Row],[District/SAZ_Pcode]],tbl_mimu_dist[],3,FALSE)</f>
        <v>မြင်းခြံခရိုင်</v>
      </c>
      <c r="H228" t="s">
        <v>995</v>
      </c>
      <c r="I228" t="s">
        <v>994</v>
      </c>
      <c r="J228" t="str">
        <f>VLOOKUP(tbl_mimu[[#This Row],[Tsp_Pcode]],tbl_mimu_tsp[],3,FALSE)</f>
        <v>မြင်းခြံ</v>
      </c>
      <c r="K228" t="s">
        <v>999</v>
      </c>
      <c r="L228" t="s">
        <v>1000</v>
      </c>
      <c r="M228" t="s">
        <v>1001</v>
      </c>
      <c r="N228">
        <v>95.4221</v>
      </c>
      <c r="O228">
        <v>21.734999999999999</v>
      </c>
    </row>
    <row r="229" spans="1:15" x14ac:dyDescent="0.25">
      <c r="A229" t="s">
        <v>1004</v>
      </c>
      <c r="B229" t="s">
        <v>923</v>
      </c>
      <c r="C229" t="s">
        <v>924</v>
      </c>
      <c r="D229" t="str">
        <f>VLOOKUP(tbl_mimu[[#This Row],[SR_Pcode]],tbl_mimu_st[],3,FALSE)</f>
        <v>မန္တလေးတိုင်းဒေသကြီး</v>
      </c>
      <c r="E229" t="s">
        <v>959</v>
      </c>
      <c r="F229" t="s">
        <v>960</v>
      </c>
      <c r="G229" t="str">
        <f>VLOOKUP(tbl_mimu[[#This Row],[District/SAZ_Pcode]],tbl_mimu_dist[],3,FALSE)</f>
        <v>ကျောက်ဆည်ခရိုင်</v>
      </c>
      <c r="H229" t="s">
        <v>1002</v>
      </c>
      <c r="I229" t="s">
        <v>1003</v>
      </c>
      <c r="J229" t="str">
        <f>VLOOKUP(tbl_mimu[[#This Row],[Tsp_Pcode]],tbl_mimu_tsp[],3,FALSE)</f>
        <v>မြစ်သား</v>
      </c>
      <c r="K229" t="s">
        <v>1004</v>
      </c>
      <c r="L229" t="s">
        <v>1005</v>
      </c>
      <c r="M229" t="s">
        <v>1006</v>
      </c>
      <c r="N229">
        <v>96.160300000000007</v>
      </c>
      <c r="O229">
        <v>21.3583</v>
      </c>
    </row>
    <row r="230" spans="1:15" x14ac:dyDescent="0.25">
      <c r="A230" t="s">
        <v>1007</v>
      </c>
      <c r="B230" t="s">
        <v>923</v>
      </c>
      <c r="C230" t="s">
        <v>924</v>
      </c>
      <c r="D230" t="str">
        <f>VLOOKUP(tbl_mimu[[#This Row],[SR_Pcode]],tbl_mimu_st[],3,FALSE)</f>
        <v>မန္တလေးတိုင်းဒေသကြီး</v>
      </c>
      <c r="E230" t="s">
        <v>959</v>
      </c>
      <c r="F230" t="s">
        <v>960</v>
      </c>
      <c r="G230" t="str">
        <f>VLOOKUP(tbl_mimu[[#This Row],[District/SAZ_Pcode]],tbl_mimu_dist[],3,FALSE)</f>
        <v>ကျောက်ဆည်ခရိုင်</v>
      </c>
      <c r="H230" t="s">
        <v>1002</v>
      </c>
      <c r="I230" t="s">
        <v>1003</v>
      </c>
      <c r="J230" t="str">
        <f>VLOOKUP(tbl_mimu[[#This Row],[Tsp_Pcode]],tbl_mimu_tsp[],3,FALSE)</f>
        <v>မြစ်သား</v>
      </c>
      <c r="K230" t="s">
        <v>1007</v>
      </c>
      <c r="L230" t="s">
        <v>1008</v>
      </c>
      <c r="M230" t="s">
        <v>1009</v>
      </c>
      <c r="N230">
        <v>96.130859999999998</v>
      </c>
      <c r="O230">
        <v>21.42427</v>
      </c>
    </row>
    <row r="231" spans="1:15" x14ac:dyDescent="0.25">
      <c r="A231" t="s">
        <v>1012</v>
      </c>
      <c r="B231" t="s">
        <v>923</v>
      </c>
      <c r="C231" t="s">
        <v>924</v>
      </c>
      <c r="D231" t="str">
        <f>VLOOKUP(tbl_mimu[[#This Row],[SR_Pcode]],tbl_mimu_st[],3,FALSE)</f>
        <v>မန္တလေးတိုင်းဒေသကြီး</v>
      </c>
      <c r="E231" t="s">
        <v>993</v>
      </c>
      <c r="F231" t="s">
        <v>994</v>
      </c>
      <c r="G231" t="str">
        <f>VLOOKUP(tbl_mimu[[#This Row],[District/SAZ_Pcode]],tbl_mimu_dist[],3,FALSE)</f>
        <v>မြင်းခြံခရိုင်</v>
      </c>
      <c r="H231" t="s">
        <v>1010</v>
      </c>
      <c r="I231" t="s">
        <v>1011</v>
      </c>
      <c r="J231" t="str">
        <f>VLOOKUP(tbl_mimu[[#This Row],[Tsp_Pcode]],tbl_mimu_tsp[],3,FALSE)</f>
        <v>နွားထိုးကြီး</v>
      </c>
      <c r="K231" t="s">
        <v>1012</v>
      </c>
      <c r="L231" t="s">
        <v>1013</v>
      </c>
      <c r="M231" t="s">
        <v>1014</v>
      </c>
      <c r="N231">
        <v>95.654499999999999</v>
      </c>
      <c r="O231">
        <v>21.4237</v>
      </c>
    </row>
    <row r="232" spans="1:15" x14ac:dyDescent="0.25">
      <c r="A232" t="s">
        <v>1017</v>
      </c>
      <c r="B232" t="s">
        <v>923</v>
      </c>
      <c r="C232" t="s">
        <v>924</v>
      </c>
      <c r="D232" t="str">
        <f>VLOOKUP(tbl_mimu[[#This Row],[SR_Pcode]],tbl_mimu_st[],3,FALSE)</f>
        <v>မန္တလေးတိုင်းဒေသကြီး</v>
      </c>
      <c r="E232" t="s">
        <v>993</v>
      </c>
      <c r="F232" t="s">
        <v>994</v>
      </c>
      <c r="G232" t="str">
        <f>VLOOKUP(tbl_mimu[[#This Row],[District/SAZ_Pcode]],tbl_mimu_dist[],3,FALSE)</f>
        <v>မြင်းခြံခရိုင်</v>
      </c>
      <c r="H232" t="s">
        <v>1015</v>
      </c>
      <c r="I232" t="s">
        <v>1016</v>
      </c>
      <c r="J232" t="str">
        <f>VLOOKUP(tbl_mimu[[#This Row],[Tsp_Pcode]],tbl_mimu_tsp[],3,FALSE)</f>
        <v>ငါန်းဇွန်</v>
      </c>
      <c r="K232" t="s">
        <v>1017</v>
      </c>
      <c r="L232" t="s">
        <v>1018</v>
      </c>
      <c r="M232" t="s">
        <v>1019</v>
      </c>
      <c r="N232">
        <v>95.687231514900006</v>
      </c>
      <c r="O232">
        <v>21.898456649700002</v>
      </c>
    </row>
    <row r="233" spans="1:15" x14ac:dyDescent="0.25">
      <c r="A233" t="s">
        <v>1021</v>
      </c>
      <c r="B233" t="s">
        <v>923</v>
      </c>
      <c r="C233" t="s">
        <v>924</v>
      </c>
      <c r="D233" t="str">
        <f>VLOOKUP(tbl_mimu[[#This Row],[SR_Pcode]],tbl_mimu_st[],3,FALSE)</f>
        <v>မန္တလေးတိုင်းဒေသကြီး</v>
      </c>
      <c r="E233" t="s">
        <v>952</v>
      </c>
      <c r="F233" t="s">
        <v>953</v>
      </c>
      <c r="G233" t="str">
        <f>VLOOKUP(tbl_mimu[[#This Row],[District/SAZ_Pcode]],tbl_mimu_dist[],3,FALSE)</f>
        <v>ညောင်ဦးခရိုင်</v>
      </c>
      <c r="H233" t="s">
        <v>1020</v>
      </c>
      <c r="I233" t="s">
        <v>953</v>
      </c>
      <c r="J233" t="str">
        <f>VLOOKUP(tbl_mimu[[#This Row],[Tsp_Pcode]],tbl_mimu_tsp[],3,FALSE)</f>
        <v>ညောင်ဦး</v>
      </c>
      <c r="K233" t="s">
        <v>1021</v>
      </c>
      <c r="L233" t="s">
        <v>1022</v>
      </c>
      <c r="M233" t="s">
        <v>1023</v>
      </c>
      <c r="N233">
        <v>94.862570000000005</v>
      </c>
      <c r="O233">
        <v>21.131969999999999</v>
      </c>
    </row>
    <row r="234" spans="1:15" x14ac:dyDescent="0.25">
      <c r="A234" t="s">
        <v>1024</v>
      </c>
      <c r="B234" t="s">
        <v>923</v>
      </c>
      <c r="C234" t="s">
        <v>924</v>
      </c>
      <c r="D234" t="str">
        <f>VLOOKUP(tbl_mimu[[#This Row],[SR_Pcode]],tbl_mimu_st[],3,FALSE)</f>
        <v>မန္တလေးတိုင်းဒေသကြီး</v>
      </c>
      <c r="E234" t="s">
        <v>952</v>
      </c>
      <c r="F234" t="s">
        <v>953</v>
      </c>
      <c r="G234" t="str">
        <f>VLOOKUP(tbl_mimu[[#This Row],[District/SAZ_Pcode]],tbl_mimu_dist[],3,FALSE)</f>
        <v>ညောင်ဦးခရိုင်</v>
      </c>
      <c r="H234" t="s">
        <v>1020</v>
      </c>
      <c r="I234" t="s">
        <v>953</v>
      </c>
      <c r="J234" t="str">
        <f>VLOOKUP(tbl_mimu[[#This Row],[Tsp_Pcode]],tbl_mimu_tsp[],3,FALSE)</f>
        <v>ညောင်ဦး</v>
      </c>
      <c r="K234" t="s">
        <v>1024</v>
      </c>
      <c r="L234" t="s">
        <v>1025</v>
      </c>
      <c r="M234" t="s">
        <v>1026</v>
      </c>
      <c r="N234">
        <v>95.137720000000002</v>
      </c>
      <c r="O234">
        <v>21.150580000000001</v>
      </c>
    </row>
    <row r="235" spans="1:15" x14ac:dyDescent="0.25">
      <c r="A235" t="s">
        <v>1027</v>
      </c>
      <c r="B235" t="s">
        <v>923</v>
      </c>
      <c r="C235" t="s">
        <v>924</v>
      </c>
      <c r="D235" t="str">
        <f>VLOOKUP(tbl_mimu[[#This Row],[SR_Pcode]],tbl_mimu_st[],3,FALSE)</f>
        <v>မန္တလေးတိုင်းဒေသကြီး</v>
      </c>
      <c r="E235" t="s">
        <v>952</v>
      </c>
      <c r="F235" t="s">
        <v>953</v>
      </c>
      <c r="G235" t="str">
        <f>VLOOKUP(tbl_mimu[[#This Row],[District/SAZ_Pcode]],tbl_mimu_dist[],3,FALSE)</f>
        <v>ညောင်ဦးခရိုင်</v>
      </c>
      <c r="H235" t="s">
        <v>1020</v>
      </c>
      <c r="I235" t="s">
        <v>953</v>
      </c>
      <c r="J235" t="str">
        <f>VLOOKUP(tbl_mimu[[#This Row],[Tsp_Pcode]],tbl_mimu_tsp[],3,FALSE)</f>
        <v>ညောင်ဦး</v>
      </c>
      <c r="K235" t="s">
        <v>1027</v>
      </c>
      <c r="L235" t="s">
        <v>1028</v>
      </c>
      <c r="M235" t="s">
        <v>1029</v>
      </c>
      <c r="N235">
        <v>94.910110000000003</v>
      </c>
      <c r="O235">
        <v>21.195430000000002</v>
      </c>
    </row>
    <row r="236" spans="1:15" x14ac:dyDescent="0.25">
      <c r="A236" t="s">
        <v>1032</v>
      </c>
      <c r="B236" t="s">
        <v>923</v>
      </c>
      <c r="C236" t="s">
        <v>924</v>
      </c>
      <c r="D236" t="str">
        <f>VLOOKUP(tbl_mimu[[#This Row],[SR_Pcode]],tbl_mimu_st[],3,FALSE)</f>
        <v>မန္တလေးတိုင်းဒေသကြီး</v>
      </c>
      <c r="E236" t="s">
        <v>925</v>
      </c>
      <c r="F236" t="s">
        <v>924</v>
      </c>
      <c r="G236" t="str">
        <f>VLOOKUP(tbl_mimu[[#This Row],[District/SAZ_Pcode]],tbl_mimu_dist[],3,FALSE)</f>
        <v>မန္တလေးခရိုင်</v>
      </c>
      <c r="H236" t="s">
        <v>1030</v>
      </c>
      <c r="I236" t="s">
        <v>1031</v>
      </c>
      <c r="J236" t="str">
        <f>VLOOKUP(tbl_mimu[[#This Row],[Tsp_Pcode]],tbl_mimu_tsp[],3,FALSE)</f>
        <v>ပုသိမ်ကြီး</v>
      </c>
      <c r="K236" t="s">
        <v>1032</v>
      </c>
      <c r="L236" t="s">
        <v>1033</v>
      </c>
      <c r="M236" t="s">
        <v>1034</v>
      </c>
      <c r="N236">
        <v>96.164650655399996</v>
      </c>
      <c r="O236">
        <v>22.003993940400001</v>
      </c>
    </row>
    <row r="237" spans="1:15" x14ac:dyDescent="0.25">
      <c r="A237" t="s">
        <v>1039</v>
      </c>
      <c r="B237" t="s">
        <v>923</v>
      </c>
      <c r="C237" t="s">
        <v>924</v>
      </c>
      <c r="D237" t="str">
        <f>VLOOKUP(tbl_mimu[[#This Row],[SR_Pcode]],tbl_mimu_st[],3,FALSE)</f>
        <v>မန္တလေးတိုင်းဒေသကြီး</v>
      </c>
      <c r="E237" t="s">
        <v>1035</v>
      </c>
      <c r="F237" t="s">
        <v>1036</v>
      </c>
      <c r="G237" t="str">
        <f>VLOOKUP(tbl_mimu[[#This Row],[District/SAZ_Pcode]],tbl_mimu_dist[],3,FALSE)</f>
        <v>ရမည်းသင်းခရိုင်</v>
      </c>
      <c r="H237" t="s">
        <v>1037</v>
      </c>
      <c r="I237" t="s">
        <v>1038</v>
      </c>
      <c r="J237" t="str">
        <f>VLOOKUP(tbl_mimu[[#This Row],[Tsp_Pcode]],tbl_mimu_tsp[],3,FALSE)</f>
        <v>ပျော်ဘွယ်</v>
      </c>
      <c r="K237" t="s">
        <v>1039</v>
      </c>
      <c r="L237" t="s">
        <v>1040</v>
      </c>
      <c r="M237" t="s">
        <v>1041</v>
      </c>
      <c r="N237">
        <v>96.050939999999997</v>
      </c>
      <c r="O237">
        <v>20.594719999999999</v>
      </c>
    </row>
    <row r="238" spans="1:15" x14ac:dyDescent="0.25">
      <c r="A238" t="s">
        <v>1044</v>
      </c>
      <c r="B238" t="s">
        <v>923</v>
      </c>
      <c r="C238" t="s">
        <v>924</v>
      </c>
      <c r="D238" t="str">
        <f>VLOOKUP(tbl_mimu[[#This Row],[SR_Pcode]],tbl_mimu_st[],3,FALSE)</f>
        <v>မန္တလေးတိုင်းဒေသကြီး</v>
      </c>
      <c r="E238" t="s">
        <v>925</v>
      </c>
      <c r="F238" t="s">
        <v>924</v>
      </c>
      <c r="G238" t="str">
        <f>VLOOKUP(tbl_mimu[[#This Row],[District/SAZ_Pcode]],tbl_mimu_dist[],3,FALSE)</f>
        <v>မန္တလေးခရိုင်</v>
      </c>
      <c r="H238" t="s">
        <v>1042</v>
      </c>
      <c r="I238" t="s">
        <v>1043</v>
      </c>
      <c r="J238" t="str">
        <f>VLOOKUP(tbl_mimu[[#This Row],[Tsp_Pcode]],tbl_mimu_tsp[],3,FALSE)</f>
        <v>ပြည်ကြီးတံခွန်</v>
      </c>
      <c r="K238" t="s">
        <v>1044</v>
      </c>
      <c r="L238" t="s">
        <v>1045</v>
      </c>
      <c r="M238" t="s">
        <v>1046</v>
      </c>
      <c r="N238">
        <v>96.104180999999997</v>
      </c>
      <c r="O238">
        <v>21.901964</v>
      </c>
    </row>
    <row r="239" spans="1:15" x14ac:dyDescent="0.25">
      <c r="A239" t="s">
        <v>1048</v>
      </c>
      <c r="B239" t="s">
        <v>923</v>
      </c>
      <c r="C239" t="s">
        <v>924</v>
      </c>
      <c r="D239" t="str">
        <f>VLOOKUP(tbl_mimu[[#This Row],[SR_Pcode]],tbl_mimu_st[],3,FALSE)</f>
        <v>မန္တလေးတိုင်းဒေသကြီး</v>
      </c>
      <c r="E239" t="s">
        <v>965</v>
      </c>
      <c r="F239" t="s">
        <v>966</v>
      </c>
      <c r="G239" t="str">
        <f>VLOOKUP(tbl_mimu[[#This Row],[District/SAZ_Pcode]],tbl_mimu_dist[],3,FALSE)</f>
        <v>ပြင်ဦးလွင်ခရိုင်</v>
      </c>
      <c r="H239" t="s">
        <v>1047</v>
      </c>
      <c r="I239" t="s">
        <v>966</v>
      </c>
      <c r="J239" t="str">
        <f>VLOOKUP(tbl_mimu[[#This Row],[Tsp_Pcode]],tbl_mimu_tsp[],3,FALSE)</f>
        <v>ပြင်ဦးလွင်</v>
      </c>
      <c r="K239" t="s">
        <v>1048</v>
      </c>
      <c r="L239" t="s">
        <v>1049</v>
      </c>
      <c r="M239" t="s">
        <v>1050</v>
      </c>
      <c r="N239">
        <v>96.456339999999997</v>
      </c>
      <c r="O239">
        <v>22.01397</v>
      </c>
    </row>
    <row r="240" spans="1:15" x14ac:dyDescent="0.25">
      <c r="A240" t="s">
        <v>1053</v>
      </c>
      <c r="B240" t="s">
        <v>923</v>
      </c>
      <c r="C240" t="s">
        <v>924</v>
      </c>
      <c r="D240" t="str">
        <f>VLOOKUP(tbl_mimu[[#This Row],[SR_Pcode]],tbl_mimu_st[],3,FALSE)</f>
        <v>မန္တလေးတိုင်းဒေသကြီး</v>
      </c>
      <c r="E240" t="s">
        <v>965</v>
      </c>
      <c r="F240" t="s">
        <v>966</v>
      </c>
      <c r="G240" t="str">
        <f>VLOOKUP(tbl_mimu[[#This Row],[District/SAZ_Pcode]],tbl_mimu_dist[],3,FALSE)</f>
        <v>ပြင်ဦးလွင်ခရိုင်</v>
      </c>
      <c r="H240" t="s">
        <v>1051</v>
      </c>
      <c r="I240" t="s">
        <v>1052</v>
      </c>
      <c r="J240" t="str">
        <f>VLOOKUP(tbl_mimu[[#This Row],[Tsp_Pcode]],tbl_mimu_tsp[],3,FALSE)</f>
        <v>စဉ့်ကူး</v>
      </c>
      <c r="K240" t="s">
        <v>1053</v>
      </c>
      <c r="L240" t="s">
        <v>1054</v>
      </c>
      <c r="M240" t="s">
        <v>1055</v>
      </c>
      <c r="N240">
        <v>95.996551052499996</v>
      </c>
      <c r="O240">
        <v>22.5483820667</v>
      </c>
    </row>
    <row r="241" spans="1:15" x14ac:dyDescent="0.25">
      <c r="A241" t="s">
        <v>1058</v>
      </c>
      <c r="B241" t="s">
        <v>923</v>
      </c>
      <c r="C241" t="s">
        <v>924</v>
      </c>
      <c r="D241" t="str">
        <f>VLOOKUP(tbl_mimu[[#This Row],[SR_Pcode]],tbl_mimu_st[],3,FALSE)</f>
        <v>မန္တလေးတိုင်းဒေသကြီး</v>
      </c>
      <c r="E241" t="s">
        <v>959</v>
      </c>
      <c r="F241" t="s">
        <v>960</v>
      </c>
      <c r="G241" t="str">
        <f>VLOOKUP(tbl_mimu[[#This Row],[District/SAZ_Pcode]],tbl_mimu_dist[],3,FALSE)</f>
        <v>ကျောက်ဆည်ခရိုင်</v>
      </c>
      <c r="H241" t="s">
        <v>1056</v>
      </c>
      <c r="I241" t="s">
        <v>1057</v>
      </c>
      <c r="J241" t="str">
        <f>VLOOKUP(tbl_mimu[[#This Row],[Tsp_Pcode]],tbl_mimu_tsp[],3,FALSE)</f>
        <v>စဉ့်ကိုင်</v>
      </c>
      <c r="K241" t="s">
        <v>1058</v>
      </c>
      <c r="L241" t="s">
        <v>1059</v>
      </c>
      <c r="M241" t="s">
        <v>1060</v>
      </c>
      <c r="N241">
        <v>96.106109817900006</v>
      </c>
      <c r="O241">
        <v>21.7311371071</v>
      </c>
    </row>
    <row r="242" spans="1:15" x14ac:dyDescent="0.25">
      <c r="A242" t="s">
        <v>1063</v>
      </c>
      <c r="B242" t="s">
        <v>923</v>
      </c>
      <c r="C242" t="s">
        <v>924</v>
      </c>
      <c r="D242" t="str">
        <f>VLOOKUP(tbl_mimu[[#This Row],[SR_Pcode]],tbl_mimu_st[],3,FALSE)</f>
        <v>မန္တလေးတိုင်းဒေသကြီး</v>
      </c>
      <c r="E242" t="s">
        <v>959</v>
      </c>
      <c r="F242" t="s">
        <v>960</v>
      </c>
      <c r="G242" t="str">
        <f>VLOOKUP(tbl_mimu[[#This Row],[District/SAZ_Pcode]],tbl_mimu_dist[],3,FALSE)</f>
        <v>ကျောက်ဆည်ခရိုင်</v>
      </c>
      <c r="H242" t="s">
        <v>1061</v>
      </c>
      <c r="I242" t="s">
        <v>1062</v>
      </c>
      <c r="J242" t="str">
        <f>VLOOKUP(tbl_mimu[[#This Row],[Tsp_Pcode]],tbl_mimu_tsp[],3,FALSE)</f>
        <v>တံတားဦး</v>
      </c>
      <c r="K242" t="s">
        <v>1063</v>
      </c>
      <c r="L242" t="s">
        <v>1064</v>
      </c>
      <c r="M242" t="s">
        <v>1065</v>
      </c>
      <c r="N242">
        <v>95.970694746999996</v>
      </c>
      <c r="O242">
        <v>21.815100171099999</v>
      </c>
    </row>
    <row r="243" spans="1:15" x14ac:dyDescent="0.25">
      <c r="A243" t="s">
        <v>1068</v>
      </c>
      <c r="B243" t="s">
        <v>923</v>
      </c>
      <c r="C243" t="s">
        <v>924</v>
      </c>
      <c r="D243" t="str">
        <f>VLOOKUP(tbl_mimu[[#This Row],[SR_Pcode]],tbl_mimu_st[],3,FALSE)</f>
        <v>မန္တလေးတိုင်းဒေသကြီး</v>
      </c>
      <c r="E243" t="s">
        <v>993</v>
      </c>
      <c r="F243" t="s">
        <v>994</v>
      </c>
      <c r="G243" t="str">
        <f>VLOOKUP(tbl_mimu[[#This Row],[District/SAZ_Pcode]],tbl_mimu_dist[],3,FALSE)</f>
        <v>မြင်းခြံခရိုင်</v>
      </c>
      <c r="H243" t="s">
        <v>1066</v>
      </c>
      <c r="I243" t="s">
        <v>1067</v>
      </c>
      <c r="J243" t="str">
        <f>VLOOKUP(tbl_mimu[[#This Row],[Tsp_Pcode]],tbl_mimu_tsp[],3,FALSE)</f>
        <v>တောင်သာ</v>
      </c>
      <c r="K243" t="s">
        <v>1068</v>
      </c>
      <c r="L243" t="s">
        <v>1069</v>
      </c>
      <c r="M243" t="s">
        <v>1070</v>
      </c>
      <c r="N243">
        <v>95.445409999999995</v>
      </c>
      <c r="O243">
        <v>21.276029999999999</v>
      </c>
    </row>
    <row r="244" spans="1:15" x14ac:dyDescent="0.25">
      <c r="A244" t="s">
        <v>1073</v>
      </c>
      <c r="B244" t="s">
        <v>923</v>
      </c>
      <c r="C244" t="s">
        <v>924</v>
      </c>
      <c r="D244" t="str">
        <f>VLOOKUP(tbl_mimu[[#This Row],[SR_Pcode]],tbl_mimu_st[],3,FALSE)</f>
        <v>မန္တလေးတိုင်းဒေသကြီး</v>
      </c>
      <c r="E244" t="s">
        <v>965</v>
      </c>
      <c r="F244" t="s">
        <v>966</v>
      </c>
      <c r="G244" t="str">
        <f>VLOOKUP(tbl_mimu[[#This Row],[District/SAZ_Pcode]],tbl_mimu_dist[],3,FALSE)</f>
        <v>ပြင်ဦးလွင်ခရိုင်</v>
      </c>
      <c r="H244" t="s">
        <v>1071</v>
      </c>
      <c r="I244" t="s">
        <v>1072</v>
      </c>
      <c r="J244" t="str">
        <f>VLOOKUP(tbl_mimu[[#This Row],[Tsp_Pcode]],tbl_mimu_tsp[],3,FALSE)</f>
        <v>သပိတ်ကျင်း</v>
      </c>
      <c r="K244" t="s">
        <v>1073</v>
      </c>
      <c r="L244" t="s">
        <v>1074</v>
      </c>
      <c r="M244" t="s">
        <v>1075</v>
      </c>
      <c r="N244">
        <v>96.013670000000005</v>
      </c>
      <c r="O244">
        <v>23.50188</v>
      </c>
    </row>
    <row r="245" spans="1:15" x14ac:dyDescent="0.25">
      <c r="A245" t="s">
        <v>1076</v>
      </c>
      <c r="B245" t="s">
        <v>923</v>
      </c>
      <c r="C245" t="s">
        <v>924</v>
      </c>
      <c r="D245" t="str">
        <f>VLOOKUP(tbl_mimu[[#This Row],[SR_Pcode]],tbl_mimu_st[],3,FALSE)</f>
        <v>မန္တလေးတိုင်းဒေသကြီး</v>
      </c>
      <c r="E245" t="s">
        <v>965</v>
      </c>
      <c r="F245" t="s">
        <v>966</v>
      </c>
      <c r="G245" t="str">
        <f>VLOOKUP(tbl_mimu[[#This Row],[District/SAZ_Pcode]],tbl_mimu_dist[],3,FALSE)</f>
        <v>ပြင်ဦးလွင်ခရိုင်</v>
      </c>
      <c r="H245" t="s">
        <v>1071</v>
      </c>
      <c r="I245" t="s">
        <v>1072</v>
      </c>
      <c r="J245" t="str">
        <f>VLOOKUP(tbl_mimu[[#This Row],[Tsp_Pcode]],tbl_mimu_tsp[],3,FALSE)</f>
        <v>သပိတ်ကျင်း</v>
      </c>
      <c r="K245" t="s">
        <v>1076</v>
      </c>
      <c r="L245" t="s">
        <v>1077</v>
      </c>
      <c r="M245" t="s">
        <v>1078</v>
      </c>
      <c r="N245">
        <v>95.975250000000003</v>
      </c>
      <c r="O245">
        <v>22.885929999999998</v>
      </c>
    </row>
    <row r="246" spans="1:15" x14ac:dyDescent="0.25">
      <c r="A246" t="s">
        <v>1081</v>
      </c>
      <c r="B246" t="s">
        <v>923</v>
      </c>
      <c r="C246" t="s">
        <v>924</v>
      </c>
      <c r="D246" t="str">
        <f>VLOOKUP(tbl_mimu[[#This Row],[SR_Pcode]],tbl_mimu_st[],3,FALSE)</f>
        <v>မန္တလေးတိုင်းဒေသကြီး</v>
      </c>
      <c r="E246" t="s">
        <v>977</v>
      </c>
      <c r="F246" t="s">
        <v>978</v>
      </c>
      <c r="G246" t="str">
        <f>VLOOKUP(tbl_mimu[[#This Row],[District/SAZ_Pcode]],tbl_mimu_dist[],3,FALSE)</f>
        <v>မိတ္ထီလာခရိုင်</v>
      </c>
      <c r="H246" t="s">
        <v>1079</v>
      </c>
      <c r="I246" t="s">
        <v>1080</v>
      </c>
      <c r="J246" t="str">
        <f>VLOOKUP(tbl_mimu[[#This Row],[Tsp_Pcode]],tbl_mimu_tsp[],3,FALSE)</f>
        <v>သာစည်</v>
      </c>
      <c r="K246" t="s">
        <v>1081</v>
      </c>
      <c r="L246" t="s">
        <v>1082</v>
      </c>
      <c r="M246" t="s">
        <v>1083</v>
      </c>
      <c r="N246">
        <v>96.05838</v>
      </c>
      <c r="O246">
        <v>20.850190000000001</v>
      </c>
    </row>
    <row r="247" spans="1:15" x14ac:dyDescent="0.25">
      <c r="A247" t="s">
        <v>1086</v>
      </c>
      <c r="B247" t="s">
        <v>923</v>
      </c>
      <c r="C247" t="s">
        <v>924</v>
      </c>
      <c r="D247" t="str">
        <f>VLOOKUP(tbl_mimu[[#This Row],[SR_Pcode]],tbl_mimu_st[],3,FALSE)</f>
        <v>မန္တလေးတိုင်းဒေသကြီး</v>
      </c>
      <c r="E247" t="s">
        <v>977</v>
      </c>
      <c r="F247" t="s">
        <v>978</v>
      </c>
      <c r="G247" t="str">
        <f>VLOOKUP(tbl_mimu[[#This Row],[District/SAZ_Pcode]],tbl_mimu_dist[],3,FALSE)</f>
        <v>မိတ္ထီလာခရိုင်</v>
      </c>
      <c r="H247" t="s">
        <v>1084</v>
      </c>
      <c r="I247" t="s">
        <v>1085</v>
      </c>
      <c r="J247" t="str">
        <f>VLOOKUP(tbl_mimu[[#This Row],[Tsp_Pcode]],tbl_mimu_tsp[],3,FALSE)</f>
        <v>ဝမ်းတွင်း</v>
      </c>
      <c r="K247" t="s">
        <v>1086</v>
      </c>
      <c r="L247" t="s">
        <v>1087</v>
      </c>
      <c r="M247" t="s">
        <v>1088</v>
      </c>
      <c r="N247">
        <v>96.030010000000004</v>
      </c>
      <c r="O247">
        <v>21.096910000000001</v>
      </c>
    </row>
    <row r="248" spans="1:15" x14ac:dyDescent="0.25">
      <c r="A248" t="s">
        <v>1090</v>
      </c>
      <c r="B248" t="s">
        <v>923</v>
      </c>
      <c r="C248" t="s">
        <v>924</v>
      </c>
      <c r="D248" t="str">
        <f>VLOOKUP(tbl_mimu[[#This Row],[SR_Pcode]],tbl_mimu_st[],3,FALSE)</f>
        <v>မန္တလေးတိုင်းဒေသကြီး</v>
      </c>
      <c r="E248" t="s">
        <v>1035</v>
      </c>
      <c r="F248" t="s">
        <v>1036</v>
      </c>
      <c r="G248" t="str">
        <f>VLOOKUP(tbl_mimu[[#This Row],[District/SAZ_Pcode]],tbl_mimu_dist[],3,FALSE)</f>
        <v>ရမည်းသင်းခရိုင်</v>
      </c>
      <c r="H248" t="s">
        <v>1089</v>
      </c>
      <c r="I248" t="s">
        <v>1036</v>
      </c>
      <c r="J248" t="str">
        <f>VLOOKUP(tbl_mimu[[#This Row],[Tsp_Pcode]],tbl_mimu_tsp[],3,FALSE)</f>
        <v>ရမည်းသင်း</v>
      </c>
      <c r="K248" t="s">
        <v>1090</v>
      </c>
      <c r="L248" t="s">
        <v>1091</v>
      </c>
      <c r="M248" t="s">
        <v>1092</v>
      </c>
      <c r="N248">
        <v>96.137469999999993</v>
      </c>
      <c r="O248">
        <v>20.430499999999999</v>
      </c>
    </row>
    <row r="249" spans="1:15" x14ac:dyDescent="0.25">
      <c r="A249" t="s">
        <v>1099</v>
      </c>
      <c r="B249" t="s">
        <v>1093</v>
      </c>
      <c r="C249" t="s">
        <v>1094</v>
      </c>
      <c r="D249" t="str">
        <f>VLOOKUP(tbl_mimu[[#This Row],[SR_Pcode]],tbl_mimu_st[],3,FALSE)</f>
        <v>မွန်ပြည်နယ်</v>
      </c>
      <c r="E249" t="s">
        <v>1095</v>
      </c>
      <c r="F249" t="s">
        <v>1096</v>
      </c>
      <c r="G249" t="str">
        <f>VLOOKUP(tbl_mimu[[#This Row],[District/SAZ_Pcode]],tbl_mimu_dist[],3,FALSE)</f>
        <v>သထုံခရိုင်</v>
      </c>
      <c r="H249" t="s">
        <v>1097</v>
      </c>
      <c r="I249" t="s">
        <v>1098</v>
      </c>
      <c r="J249" t="str">
        <f>VLOOKUP(tbl_mimu[[#This Row],[Tsp_Pcode]],tbl_mimu_tsp[],3,FALSE)</f>
        <v>ဘီးလင်း</v>
      </c>
      <c r="K249" t="s">
        <v>1099</v>
      </c>
      <c r="L249" t="s">
        <v>1100</v>
      </c>
      <c r="M249" t="s">
        <v>1101</v>
      </c>
      <c r="N249">
        <v>97.239310000000003</v>
      </c>
      <c r="O249">
        <v>17.21987</v>
      </c>
    </row>
    <row r="250" spans="1:15" x14ac:dyDescent="0.25">
      <c r="A250" t="s">
        <v>1106</v>
      </c>
      <c r="B250" t="s">
        <v>1093</v>
      </c>
      <c r="C250" t="s">
        <v>1094</v>
      </c>
      <c r="D250" t="str">
        <f>VLOOKUP(tbl_mimu[[#This Row],[SR_Pcode]],tbl_mimu_st[],3,FALSE)</f>
        <v>မွန်ပြည်နယ်</v>
      </c>
      <c r="E250" t="s">
        <v>1102</v>
      </c>
      <c r="F250" t="s">
        <v>1103</v>
      </c>
      <c r="G250" t="str">
        <f>VLOOKUP(tbl_mimu[[#This Row],[District/SAZ_Pcode]],tbl_mimu_dist[],3,FALSE)</f>
        <v>မော်လမြိုင်ခရိုင်</v>
      </c>
      <c r="H250" t="s">
        <v>1104</v>
      </c>
      <c r="I250" t="s">
        <v>1105</v>
      </c>
      <c r="J250" t="str">
        <f>VLOOKUP(tbl_mimu[[#This Row],[Tsp_Pcode]],tbl_mimu_tsp[],3,FALSE)</f>
        <v>ချောင်းဆုံ</v>
      </c>
      <c r="K250" t="s">
        <v>1106</v>
      </c>
      <c r="L250" t="s">
        <v>1107</v>
      </c>
      <c r="M250" t="s">
        <v>1108</v>
      </c>
      <c r="N250">
        <v>97.550479999999993</v>
      </c>
      <c r="O250">
        <v>16.35125</v>
      </c>
    </row>
    <row r="251" spans="1:15" x14ac:dyDescent="0.25">
      <c r="A251" t="s">
        <v>1111</v>
      </c>
      <c r="B251" t="s">
        <v>1093</v>
      </c>
      <c r="C251" t="s">
        <v>1094</v>
      </c>
      <c r="D251" t="str">
        <f>VLOOKUP(tbl_mimu[[#This Row],[SR_Pcode]],tbl_mimu_st[],3,FALSE)</f>
        <v>မွန်ပြည်နယ်</v>
      </c>
      <c r="E251" t="s">
        <v>1102</v>
      </c>
      <c r="F251" t="s">
        <v>1103</v>
      </c>
      <c r="G251" t="str">
        <f>VLOOKUP(tbl_mimu[[#This Row],[District/SAZ_Pcode]],tbl_mimu_dist[],3,FALSE)</f>
        <v>မော်လမြိုင်ခရိုင်</v>
      </c>
      <c r="H251" t="s">
        <v>1109</v>
      </c>
      <c r="I251" t="s">
        <v>1110</v>
      </c>
      <c r="J251" t="str">
        <f>VLOOKUP(tbl_mimu[[#This Row],[Tsp_Pcode]],tbl_mimu_tsp[],3,FALSE)</f>
        <v>ကျိုက်မရော</v>
      </c>
      <c r="K251" t="s">
        <v>1111</v>
      </c>
      <c r="L251" t="s">
        <v>1112</v>
      </c>
      <c r="M251" t="s">
        <v>1113</v>
      </c>
      <c r="N251">
        <v>97.724109999999996</v>
      </c>
      <c r="O251">
        <v>16.370450000000002</v>
      </c>
    </row>
    <row r="252" spans="1:15" x14ac:dyDescent="0.25">
      <c r="A252" t="s">
        <v>1116</v>
      </c>
      <c r="B252" t="s">
        <v>1093</v>
      </c>
      <c r="C252" t="s">
        <v>1094</v>
      </c>
      <c r="D252" t="str">
        <f>VLOOKUP(tbl_mimu[[#This Row],[SR_Pcode]],tbl_mimu_st[],3,FALSE)</f>
        <v>မွန်ပြည်နယ်</v>
      </c>
      <c r="E252" t="s">
        <v>1095</v>
      </c>
      <c r="F252" t="s">
        <v>1096</v>
      </c>
      <c r="G252" t="str">
        <f>VLOOKUP(tbl_mimu[[#This Row],[District/SAZ_Pcode]],tbl_mimu_dist[],3,FALSE)</f>
        <v>သထုံခရိုင်</v>
      </c>
      <c r="H252" t="s">
        <v>1114</v>
      </c>
      <c r="I252" t="s">
        <v>1115</v>
      </c>
      <c r="J252" t="str">
        <f>VLOOKUP(tbl_mimu[[#This Row],[Tsp_Pcode]],tbl_mimu_tsp[],3,FALSE)</f>
        <v>ကျိုက်ထို</v>
      </c>
      <c r="K252" t="s">
        <v>1116</v>
      </c>
      <c r="L252" t="s">
        <v>1117</v>
      </c>
      <c r="M252" t="s">
        <v>1118</v>
      </c>
      <c r="N252">
        <v>97.019890000000004</v>
      </c>
      <c r="O252">
        <v>17.31156</v>
      </c>
    </row>
    <row r="253" spans="1:15" x14ac:dyDescent="0.25">
      <c r="A253" t="s">
        <v>1119</v>
      </c>
      <c r="B253" t="s">
        <v>1093</v>
      </c>
      <c r="C253" t="s">
        <v>1094</v>
      </c>
      <c r="D253" t="str">
        <f>VLOOKUP(tbl_mimu[[#This Row],[SR_Pcode]],tbl_mimu_st[],3,FALSE)</f>
        <v>မွန်ပြည်နယ်</v>
      </c>
      <c r="E253" t="s">
        <v>1095</v>
      </c>
      <c r="F253" t="s">
        <v>1096</v>
      </c>
      <c r="G253" t="str">
        <f>VLOOKUP(tbl_mimu[[#This Row],[District/SAZ_Pcode]],tbl_mimu_dist[],3,FALSE)</f>
        <v>သထုံခရိုင်</v>
      </c>
      <c r="H253" t="s">
        <v>1114</v>
      </c>
      <c r="I253" t="s">
        <v>1115</v>
      </c>
      <c r="J253" t="str">
        <f>VLOOKUP(tbl_mimu[[#This Row],[Tsp_Pcode]],tbl_mimu_tsp[],3,FALSE)</f>
        <v>ကျိုက်ထို</v>
      </c>
      <c r="K253" t="s">
        <v>1119</v>
      </c>
      <c r="L253" t="s">
        <v>1120</v>
      </c>
      <c r="M253" t="s">
        <v>1121</v>
      </c>
      <c r="N253">
        <v>96.884</v>
      </c>
      <c r="O253">
        <v>17.5137</v>
      </c>
    </row>
    <row r="254" spans="1:15" x14ac:dyDescent="0.25">
      <c r="A254" t="s">
        <v>1123</v>
      </c>
      <c r="B254" t="s">
        <v>1093</v>
      </c>
      <c r="C254" t="s">
        <v>1094</v>
      </c>
      <c r="D254" t="str">
        <f>VLOOKUP(tbl_mimu[[#This Row],[SR_Pcode]],tbl_mimu_st[],3,FALSE)</f>
        <v>မွန်ပြည်နယ်</v>
      </c>
      <c r="E254" t="s">
        <v>1102</v>
      </c>
      <c r="F254" t="s">
        <v>1103</v>
      </c>
      <c r="G254" t="str">
        <f>VLOOKUP(tbl_mimu[[#This Row],[District/SAZ_Pcode]],tbl_mimu_dist[],3,FALSE)</f>
        <v>မော်လမြိုင်ခရိုင်</v>
      </c>
      <c r="H254" t="s">
        <v>1122</v>
      </c>
      <c r="I254" t="s">
        <v>1103</v>
      </c>
      <c r="J254" t="str">
        <f>VLOOKUP(tbl_mimu[[#This Row],[Tsp_Pcode]],tbl_mimu_tsp[],3,FALSE)</f>
        <v>မော်လမြိုင်</v>
      </c>
      <c r="K254" t="s">
        <v>1123</v>
      </c>
      <c r="L254" t="s">
        <v>1124</v>
      </c>
      <c r="M254" t="s">
        <v>1125</v>
      </c>
      <c r="N254">
        <v>97.625929999999997</v>
      </c>
      <c r="O254">
        <v>16.484590000000001</v>
      </c>
    </row>
    <row r="255" spans="1:15" x14ac:dyDescent="0.25">
      <c r="A255" t="s">
        <v>1128</v>
      </c>
      <c r="B255" t="s">
        <v>1093</v>
      </c>
      <c r="C255" t="s">
        <v>1094</v>
      </c>
      <c r="D255" t="str">
        <f>VLOOKUP(tbl_mimu[[#This Row],[SR_Pcode]],tbl_mimu_st[],3,FALSE)</f>
        <v>မွန်ပြည်နယ်</v>
      </c>
      <c r="E255" t="s">
        <v>1102</v>
      </c>
      <c r="F255" t="s">
        <v>1103</v>
      </c>
      <c r="G255" t="str">
        <f>VLOOKUP(tbl_mimu[[#This Row],[District/SAZ_Pcode]],tbl_mimu_dist[],3,FALSE)</f>
        <v>မော်လမြိုင်ခရိုင်</v>
      </c>
      <c r="H255" t="s">
        <v>1126</v>
      </c>
      <c r="I255" t="s">
        <v>1127</v>
      </c>
      <c r="J255" t="str">
        <f>VLOOKUP(tbl_mimu[[#This Row],[Tsp_Pcode]],tbl_mimu_tsp[],3,FALSE)</f>
        <v>မုဒုံ</v>
      </c>
      <c r="K255" t="s">
        <v>1128</v>
      </c>
      <c r="L255" t="s">
        <v>1129</v>
      </c>
      <c r="M255" t="s">
        <v>1130</v>
      </c>
      <c r="N255">
        <v>97.734030000000004</v>
      </c>
      <c r="O255">
        <v>16.140899999999998</v>
      </c>
    </row>
    <row r="256" spans="1:15" x14ac:dyDescent="0.25">
      <c r="A256" t="s">
        <v>1131</v>
      </c>
      <c r="B256" t="s">
        <v>1093</v>
      </c>
      <c r="C256" t="s">
        <v>1094</v>
      </c>
      <c r="D256" t="str">
        <f>VLOOKUP(tbl_mimu[[#This Row],[SR_Pcode]],tbl_mimu_st[],3,FALSE)</f>
        <v>မွန်ပြည်နယ်</v>
      </c>
      <c r="E256" t="s">
        <v>1102</v>
      </c>
      <c r="F256" t="s">
        <v>1103</v>
      </c>
      <c r="G256" t="str">
        <f>VLOOKUP(tbl_mimu[[#This Row],[District/SAZ_Pcode]],tbl_mimu_dist[],3,FALSE)</f>
        <v>မော်လမြိုင်ခရိုင်</v>
      </c>
      <c r="H256" t="s">
        <v>1126</v>
      </c>
      <c r="I256" t="s">
        <v>1127</v>
      </c>
      <c r="J256" t="str">
        <f>VLOOKUP(tbl_mimu[[#This Row],[Tsp_Pcode]],tbl_mimu_tsp[],3,FALSE)</f>
        <v>မုဒုံ</v>
      </c>
      <c r="K256" t="s">
        <v>1131</v>
      </c>
      <c r="L256" t="s">
        <v>1132</v>
      </c>
      <c r="M256" t="s">
        <v>1133</v>
      </c>
      <c r="N256">
        <v>97.724779999999996</v>
      </c>
      <c r="O256">
        <v>16.258120000000002</v>
      </c>
    </row>
    <row r="257" spans="1:15" x14ac:dyDescent="0.25">
      <c r="A257" t="s">
        <v>1136</v>
      </c>
      <c r="B257" t="s">
        <v>1093</v>
      </c>
      <c r="C257" t="s">
        <v>1094</v>
      </c>
      <c r="D257" t="str">
        <f>VLOOKUP(tbl_mimu[[#This Row],[SR_Pcode]],tbl_mimu_st[],3,FALSE)</f>
        <v>မွန်ပြည်နယ်</v>
      </c>
      <c r="E257" t="s">
        <v>1095</v>
      </c>
      <c r="F257" t="s">
        <v>1096</v>
      </c>
      <c r="G257" t="str">
        <f>VLOOKUP(tbl_mimu[[#This Row],[District/SAZ_Pcode]],tbl_mimu_dist[],3,FALSE)</f>
        <v>သထုံခရိုင်</v>
      </c>
      <c r="H257" t="s">
        <v>1134</v>
      </c>
      <c r="I257" t="s">
        <v>1135</v>
      </c>
      <c r="J257" t="str">
        <f>VLOOKUP(tbl_mimu[[#This Row],[Tsp_Pcode]],tbl_mimu_tsp[],3,FALSE)</f>
        <v>ပေါင်</v>
      </c>
      <c r="K257" t="s">
        <v>1136</v>
      </c>
      <c r="L257" t="s">
        <v>1137</v>
      </c>
      <c r="M257" t="s">
        <v>1138</v>
      </c>
      <c r="N257">
        <v>97.456720000000004</v>
      </c>
      <c r="O257">
        <v>16.616790000000002</v>
      </c>
    </row>
    <row r="258" spans="1:15" x14ac:dyDescent="0.25">
      <c r="A258" t="s">
        <v>1139</v>
      </c>
      <c r="B258" t="s">
        <v>1093</v>
      </c>
      <c r="C258" t="s">
        <v>1094</v>
      </c>
      <c r="D258" t="str">
        <f>VLOOKUP(tbl_mimu[[#This Row],[SR_Pcode]],tbl_mimu_st[],3,FALSE)</f>
        <v>မွန်ပြည်နယ်</v>
      </c>
      <c r="E258" t="s">
        <v>1095</v>
      </c>
      <c r="F258" t="s">
        <v>1096</v>
      </c>
      <c r="G258" t="str">
        <f>VLOOKUP(tbl_mimu[[#This Row],[District/SAZ_Pcode]],tbl_mimu_dist[],3,FALSE)</f>
        <v>သထုံခရိုင်</v>
      </c>
      <c r="H258" t="s">
        <v>1134</v>
      </c>
      <c r="I258" t="s">
        <v>1135</v>
      </c>
      <c r="J258" t="str">
        <f>VLOOKUP(tbl_mimu[[#This Row],[Tsp_Pcode]],tbl_mimu_tsp[],3,FALSE)</f>
        <v>ပေါင်</v>
      </c>
      <c r="K258" t="s">
        <v>1139</v>
      </c>
      <c r="L258" t="s">
        <v>1140</v>
      </c>
      <c r="M258" t="s">
        <v>1141</v>
      </c>
      <c r="N258">
        <v>97.42371</v>
      </c>
      <c r="O258">
        <v>16.696549999999998</v>
      </c>
    </row>
    <row r="259" spans="1:15" x14ac:dyDescent="0.25">
      <c r="A259" t="s">
        <v>1144</v>
      </c>
      <c r="B259" t="s">
        <v>1093</v>
      </c>
      <c r="C259" t="s">
        <v>1094</v>
      </c>
      <c r="D259" t="str">
        <f>VLOOKUP(tbl_mimu[[#This Row],[SR_Pcode]],tbl_mimu_st[],3,FALSE)</f>
        <v>မွန်ပြည်နယ်</v>
      </c>
      <c r="E259" t="s">
        <v>1102</v>
      </c>
      <c r="F259" t="s">
        <v>1103</v>
      </c>
      <c r="G259" t="str">
        <f>VLOOKUP(tbl_mimu[[#This Row],[District/SAZ_Pcode]],tbl_mimu_dist[],3,FALSE)</f>
        <v>မော်လမြိုင်ခရိုင်</v>
      </c>
      <c r="H259" t="s">
        <v>1142</v>
      </c>
      <c r="I259" t="s">
        <v>1143</v>
      </c>
      <c r="J259" t="str">
        <f>VLOOKUP(tbl_mimu[[#This Row],[Tsp_Pcode]],tbl_mimu_tsp[],3,FALSE)</f>
        <v>သံဖြူဇရပ်</v>
      </c>
      <c r="K259" t="s">
        <v>1144</v>
      </c>
      <c r="L259" t="s">
        <v>1145</v>
      </c>
      <c r="M259" t="s">
        <v>1146</v>
      </c>
      <c r="N259">
        <v>97.567499999999995</v>
      </c>
      <c r="O259">
        <v>16.079999999999998</v>
      </c>
    </row>
    <row r="260" spans="1:15" x14ac:dyDescent="0.25">
      <c r="A260" t="s">
        <v>1147</v>
      </c>
      <c r="B260" t="s">
        <v>1093</v>
      </c>
      <c r="C260" t="s">
        <v>1094</v>
      </c>
      <c r="D260" t="str">
        <f>VLOOKUP(tbl_mimu[[#This Row],[SR_Pcode]],tbl_mimu_st[],3,FALSE)</f>
        <v>မွန်ပြည်နယ်</v>
      </c>
      <c r="E260" t="s">
        <v>1102</v>
      </c>
      <c r="F260" t="s">
        <v>1103</v>
      </c>
      <c r="G260" t="str">
        <f>VLOOKUP(tbl_mimu[[#This Row],[District/SAZ_Pcode]],tbl_mimu_dist[],3,FALSE)</f>
        <v>မော်လမြိုင်ခရိုင်</v>
      </c>
      <c r="H260" t="s">
        <v>1142</v>
      </c>
      <c r="I260" t="s">
        <v>1143</v>
      </c>
      <c r="J260" t="str">
        <f>VLOOKUP(tbl_mimu[[#This Row],[Tsp_Pcode]],tbl_mimu_tsp[],3,FALSE)</f>
        <v>သံဖြူဇရပ်</v>
      </c>
      <c r="K260" t="s">
        <v>1147</v>
      </c>
      <c r="L260" t="s">
        <v>1148</v>
      </c>
      <c r="M260" t="s">
        <v>1149</v>
      </c>
      <c r="N260">
        <v>97.7333</v>
      </c>
      <c r="O260">
        <v>15.966699999999999</v>
      </c>
    </row>
    <row r="261" spans="1:15" x14ac:dyDescent="0.25">
      <c r="A261" t="s">
        <v>1151</v>
      </c>
      <c r="B261" t="s">
        <v>1093</v>
      </c>
      <c r="C261" t="s">
        <v>1094</v>
      </c>
      <c r="D261" t="str">
        <f>VLOOKUP(tbl_mimu[[#This Row],[SR_Pcode]],tbl_mimu_st[],3,FALSE)</f>
        <v>မွန်ပြည်နယ်</v>
      </c>
      <c r="E261" t="s">
        <v>1095</v>
      </c>
      <c r="F261" t="s">
        <v>1096</v>
      </c>
      <c r="G261" t="str">
        <f>VLOOKUP(tbl_mimu[[#This Row],[District/SAZ_Pcode]],tbl_mimu_dist[],3,FALSE)</f>
        <v>သထုံခရိုင်</v>
      </c>
      <c r="H261" t="s">
        <v>1150</v>
      </c>
      <c r="I261" t="s">
        <v>1096</v>
      </c>
      <c r="J261" t="str">
        <f>VLOOKUP(tbl_mimu[[#This Row],[Tsp_Pcode]],tbl_mimu_tsp[],3,FALSE)</f>
        <v>သထုံ</v>
      </c>
      <c r="K261" t="s">
        <v>1151</v>
      </c>
      <c r="L261" t="s">
        <v>1152</v>
      </c>
      <c r="M261" t="s">
        <v>1153</v>
      </c>
      <c r="N261">
        <v>97.367800000000003</v>
      </c>
      <c r="O261">
        <v>16.919699999999999</v>
      </c>
    </row>
    <row r="262" spans="1:15" x14ac:dyDescent="0.25">
      <c r="A262" t="s">
        <v>1154</v>
      </c>
      <c r="B262" t="s">
        <v>1093</v>
      </c>
      <c r="C262" t="s">
        <v>1094</v>
      </c>
      <c r="D262" t="str">
        <f>VLOOKUP(tbl_mimu[[#This Row],[SR_Pcode]],tbl_mimu_st[],3,FALSE)</f>
        <v>မွန်ပြည်နယ်</v>
      </c>
      <c r="E262" t="s">
        <v>1095</v>
      </c>
      <c r="F262" t="s">
        <v>1096</v>
      </c>
      <c r="G262" t="str">
        <f>VLOOKUP(tbl_mimu[[#This Row],[District/SAZ_Pcode]],tbl_mimu_dist[],3,FALSE)</f>
        <v>သထုံခရိုင်</v>
      </c>
      <c r="H262" t="s">
        <v>1150</v>
      </c>
      <c r="I262" t="s">
        <v>1096</v>
      </c>
      <c r="J262" t="str">
        <f>VLOOKUP(tbl_mimu[[#This Row],[Tsp_Pcode]],tbl_mimu_tsp[],3,FALSE)</f>
        <v>သထုံ</v>
      </c>
      <c r="K262" t="s">
        <v>1154</v>
      </c>
      <c r="L262" t="s">
        <v>1155</v>
      </c>
      <c r="M262" t="s">
        <v>1156</v>
      </c>
      <c r="N262">
        <v>97.304820000000007</v>
      </c>
      <c r="O262">
        <v>17.060220000000001</v>
      </c>
    </row>
    <row r="263" spans="1:15" x14ac:dyDescent="0.25">
      <c r="A263" t="s">
        <v>1159</v>
      </c>
      <c r="B263" t="s">
        <v>1093</v>
      </c>
      <c r="C263" t="s">
        <v>1094</v>
      </c>
      <c r="D263" t="str">
        <f>VLOOKUP(tbl_mimu[[#This Row],[SR_Pcode]],tbl_mimu_st[],3,FALSE)</f>
        <v>မွန်ပြည်နယ်</v>
      </c>
      <c r="E263" t="s">
        <v>1102</v>
      </c>
      <c r="F263" t="s">
        <v>1103</v>
      </c>
      <c r="G263" t="str">
        <f>VLOOKUP(tbl_mimu[[#This Row],[District/SAZ_Pcode]],tbl_mimu_dist[],3,FALSE)</f>
        <v>မော်လမြိုင်ခရိုင်</v>
      </c>
      <c r="H263" t="s">
        <v>1157</v>
      </c>
      <c r="I263" t="s">
        <v>1158</v>
      </c>
      <c r="J263" t="str">
        <f>VLOOKUP(tbl_mimu[[#This Row],[Tsp_Pcode]],tbl_mimu_tsp[],3,FALSE)</f>
        <v>ရေး</v>
      </c>
      <c r="K263" t="s">
        <v>1159</v>
      </c>
      <c r="L263" t="s">
        <v>1160</v>
      </c>
      <c r="M263" t="s">
        <v>1161</v>
      </c>
      <c r="N263">
        <v>97.829350000000005</v>
      </c>
      <c r="O263">
        <v>15.037520000000001</v>
      </c>
    </row>
    <row r="264" spans="1:15" x14ac:dyDescent="0.25">
      <c r="A264" t="s">
        <v>1162</v>
      </c>
      <c r="B264" t="s">
        <v>1093</v>
      </c>
      <c r="C264" t="s">
        <v>1094</v>
      </c>
      <c r="D264" t="str">
        <f>VLOOKUP(tbl_mimu[[#This Row],[SR_Pcode]],tbl_mimu_st[],3,FALSE)</f>
        <v>မွန်ပြည်နယ်</v>
      </c>
      <c r="E264" t="s">
        <v>1102</v>
      </c>
      <c r="F264" t="s">
        <v>1103</v>
      </c>
      <c r="G264" t="str">
        <f>VLOOKUP(tbl_mimu[[#This Row],[District/SAZ_Pcode]],tbl_mimu_dist[],3,FALSE)</f>
        <v>မော်လမြိုင်ခရိုင်</v>
      </c>
      <c r="H264" t="s">
        <v>1157</v>
      </c>
      <c r="I264" t="s">
        <v>1158</v>
      </c>
      <c r="J264" t="str">
        <f>VLOOKUP(tbl_mimu[[#This Row],[Tsp_Pcode]],tbl_mimu_tsp[],3,FALSE)</f>
        <v>ရေး</v>
      </c>
      <c r="K264" t="s">
        <v>1162</v>
      </c>
      <c r="L264" t="s">
        <v>1163</v>
      </c>
      <c r="M264" t="s">
        <v>1164</v>
      </c>
      <c r="N264">
        <v>97.832149999999999</v>
      </c>
      <c r="O264">
        <v>15.50351</v>
      </c>
    </row>
    <row r="265" spans="1:15" x14ac:dyDescent="0.25">
      <c r="A265" t="s">
        <v>1165</v>
      </c>
      <c r="B265" t="s">
        <v>1093</v>
      </c>
      <c r="C265" t="s">
        <v>1094</v>
      </c>
      <c r="D265" t="str">
        <f>VLOOKUP(tbl_mimu[[#This Row],[SR_Pcode]],tbl_mimu_st[],3,FALSE)</f>
        <v>မွန်ပြည်နယ်</v>
      </c>
      <c r="E265" t="s">
        <v>1102</v>
      </c>
      <c r="F265" t="s">
        <v>1103</v>
      </c>
      <c r="G265" t="str">
        <f>VLOOKUP(tbl_mimu[[#This Row],[District/SAZ_Pcode]],tbl_mimu_dist[],3,FALSE)</f>
        <v>မော်လမြိုင်ခရိုင်</v>
      </c>
      <c r="H265" t="s">
        <v>1157</v>
      </c>
      <c r="I265" t="s">
        <v>1158</v>
      </c>
      <c r="J265" t="str">
        <f>VLOOKUP(tbl_mimu[[#This Row],[Tsp_Pcode]],tbl_mimu_tsp[],3,FALSE)</f>
        <v>ရေး</v>
      </c>
      <c r="K265" t="s">
        <v>1165</v>
      </c>
      <c r="L265" t="s">
        <v>1166</v>
      </c>
      <c r="M265" t="s">
        <v>1167</v>
      </c>
      <c r="N265">
        <v>97.849353924300004</v>
      </c>
      <c r="O265">
        <v>15.2453917363</v>
      </c>
    </row>
    <row r="266" spans="1:15" x14ac:dyDescent="0.25">
      <c r="A266" t="s">
        <v>1174</v>
      </c>
      <c r="B266" t="s">
        <v>1168</v>
      </c>
      <c r="C266" t="s">
        <v>1169</v>
      </c>
      <c r="D266" t="str">
        <f>VLOOKUP(tbl_mimu[[#This Row],[SR_Pcode]],tbl_mimu_st[],3,FALSE)</f>
        <v>နေပြည်တော်</v>
      </c>
      <c r="E266" t="s">
        <v>1170</v>
      </c>
      <c r="F266" t="s">
        <v>1171</v>
      </c>
      <c r="G266" t="str">
        <f>VLOOKUP(tbl_mimu[[#This Row],[District/SAZ_Pcode]],tbl_mimu_dist[],3,FALSE)</f>
        <v>ဒက္ခိဏခရိုင်</v>
      </c>
      <c r="H266" t="s">
        <v>1172</v>
      </c>
      <c r="I266" t="s">
        <v>1173</v>
      </c>
      <c r="J266" t="str">
        <f>VLOOKUP(tbl_mimu[[#This Row],[Tsp_Pcode]],tbl_mimu_tsp[],3,FALSE)</f>
        <v>ဒက္ခိဏသီရိ</v>
      </c>
      <c r="K266" t="s">
        <v>1174</v>
      </c>
      <c r="L266" t="s">
        <v>1175</v>
      </c>
      <c r="M266" t="s">
        <v>1176</v>
      </c>
      <c r="N266">
        <v>96.090497177399996</v>
      </c>
      <c r="O266">
        <v>19.700261744599999</v>
      </c>
    </row>
    <row r="267" spans="1:15" x14ac:dyDescent="0.25">
      <c r="A267" t="s">
        <v>1179</v>
      </c>
      <c r="B267" t="s">
        <v>1168</v>
      </c>
      <c r="C267" t="s">
        <v>1169</v>
      </c>
      <c r="D267" t="str">
        <f>VLOOKUP(tbl_mimu[[#This Row],[SR_Pcode]],tbl_mimu_st[],3,FALSE)</f>
        <v>နေပြည်တော်</v>
      </c>
      <c r="E267" t="s">
        <v>1170</v>
      </c>
      <c r="F267" t="s">
        <v>1171</v>
      </c>
      <c r="G267" t="str">
        <f>VLOOKUP(tbl_mimu[[#This Row],[District/SAZ_Pcode]],tbl_mimu_dist[],3,FALSE)</f>
        <v>ဒက္ခိဏခရိုင်</v>
      </c>
      <c r="H267" t="s">
        <v>1177</v>
      </c>
      <c r="I267" t="s">
        <v>1178</v>
      </c>
      <c r="J267" t="str">
        <f>VLOOKUP(tbl_mimu[[#This Row],[Tsp_Pcode]],tbl_mimu_tsp[],3,FALSE)</f>
        <v>လယ်ဝေး</v>
      </c>
      <c r="K267" t="s">
        <v>1179</v>
      </c>
      <c r="L267" t="s">
        <v>1180</v>
      </c>
      <c r="M267" t="s">
        <v>1181</v>
      </c>
      <c r="N267">
        <v>96.110069999999993</v>
      </c>
      <c r="O267">
        <v>19.63467</v>
      </c>
    </row>
    <row r="268" spans="1:15" x14ac:dyDescent="0.25">
      <c r="A268" t="s">
        <v>1186</v>
      </c>
      <c r="B268" t="s">
        <v>1168</v>
      </c>
      <c r="C268" t="s">
        <v>1169</v>
      </c>
      <c r="D268" t="str">
        <f>VLOOKUP(tbl_mimu[[#This Row],[SR_Pcode]],tbl_mimu_st[],3,FALSE)</f>
        <v>နေပြည်တော်</v>
      </c>
      <c r="E268" t="s">
        <v>1182</v>
      </c>
      <c r="F268" t="s">
        <v>1183</v>
      </c>
      <c r="G268" t="str">
        <f>VLOOKUP(tbl_mimu[[#This Row],[District/SAZ_Pcode]],tbl_mimu_dist[],3,FALSE)</f>
        <v>ဥတ္တရခရိုင်</v>
      </c>
      <c r="H268" t="s">
        <v>1184</v>
      </c>
      <c r="I268" t="s">
        <v>1185</v>
      </c>
      <c r="J268" t="str">
        <f>VLOOKUP(tbl_mimu[[#This Row],[Tsp_Pcode]],tbl_mimu_tsp[],3,FALSE)</f>
        <v>ဥတ္တရသီရိ</v>
      </c>
      <c r="K268" t="s">
        <v>1186</v>
      </c>
      <c r="L268" t="s">
        <v>1187</v>
      </c>
      <c r="M268" t="s">
        <v>1188</v>
      </c>
      <c r="N268">
        <v>96.043000000000006</v>
      </c>
      <c r="O268">
        <v>19.890999999999998</v>
      </c>
    </row>
    <row r="269" spans="1:15" x14ac:dyDescent="0.25">
      <c r="A269" t="s">
        <v>1191</v>
      </c>
      <c r="B269" t="s">
        <v>1168</v>
      </c>
      <c r="C269" t="s">
        <v>1169</v>
      </c>
      <c r="D269" t="str">
        <f>VLOOKUP(tbl_mimu[[#This Row],[SR_Pcode]],tbl_mimu_st[],3,FALSE)</f>
        <v>နေပြည်တော်</v>
      </c>
      <c r="E269" t="s">
        <v>1182</v>
      </c>
      <c r="F269" t="s">
        <v>1183</v>
      </c>
      <c r="G269" t="str">
        <f>VLOOKUP(tbl_mimu[[#This Row],[District/SAZ_Pcode]],tbl_mimu_dist[],3,FALSE)</f>
        <v>ဥတ္တရခရိုင်</v>
      </c>
      <c r="H269" t="s">
        <v>1189</v>
      </c>
      <c r="I269" t="s">
        <v>1190</v>
      </c>
      <c r="J269" t="str">
        <f>VLOOKUP(tbl_mimu[[#This Row],[Tsp_Pcode]],tbl_mimu_tsp[],3,FALSE)</f>
        <v>ပုဗ္ဗသီရိ</v>
      </c>
      <c r="K269" t="s">
        <v>1191</v>
      </c>
      <c r="L269" t="s">
        <v>1192</v>
      </c>
      <c r="M269" t="s">
        <v>1193</v>
      </c>
      <c r="N269">
        <v>96.182524107800006</v>
      </c>
      <c r="O269">
        <v>19.84383343</v>
      </c>
    </row>
    <row r="270" spans="1:15" x14ac:dyDescent="0.25">
      <c r="A270" t="s">
        <v>1196</v>
      </c>
      <c r="B270" t="s">
        <v>1168</v>
      </c>
      <c r="C270" t="s">
        <v>1169</v>
      </c>
      <c r="D270" t="str">
        <f>VLOOKUP(tbl_mimu[[#This Row],[SR_Pcode]],tbl_mimu_st[],3,FALSE)</f>
        <v>နေပြည်တော်</v>
      </c>
      <c r="E270" t="s">
        <v>1170</v>
      </c>
      <c r="F270" t="s">
        <v>1171</v>
      </c>
      <c r="G270" t="str">
        <f>VLOOKUP(tbl_mimu[[#This Row],[District/SAZ_Pcode]],tbl_mimu_dist[],3,FALSE)</f>
        <v>ဒက္ခိဏခရိုင်</v>
      </c>
      <c r="H270" t="s">
        <v>1194</v>
      </c>
      <c r="I270" t="s">
        <v>1195</v>
      </c>
      <c r="J270" t="str">
        <f>VLOOKUP(tbl_mimu[[#This Row],[Tsp_Pcode]],tbl_mimu_tsp[],3,FALSE)</f>
        <v>ပျဉ်းမနား</v>
      </c>
      <c r="K270" t="s">
        <v>1196</v>
      </c>
      <c r="L270" t="s">
        <v>1197</v>
      </c>
      <c r="M270" t="s">
        <v>1198</v>
      </c>
      <c r="N270">
        <v>96.208950000000002</v>
      </c>
      <c r="O270">
        <v>19.7361</v>
      </c>
    </row>
    <row r="271" spans="1:15" x14ac:dyDescent="0.25">
      <c r="A271" t="s">
        <v>1201</v>
      </c>
      <c r="B271" t="s">
        <v>1168</v>
      </c>
      <c r="C271" t="s">
        <v>1169</v>
      </c>
      <c r="D271" t="str">
        <f>VLOOKUP(tbl_mimu[[#This Row],[SR_Pcode]],tbl_mimu_st[],3,FALSE)</f>
        <v>နေပြည်တော်</v>
      </c>
      <c r="E271" t="s">
        <v>1182</v>
      </c>
      <c r="F271" t="s">
        <v>1183</v>
      </c>
      <c r="G271" t="str">
        <f>VLOOKUP(tbl_mimu[[#This Row],[District/SAZ_Pcode]],tbl_mimu_dist[],3,FALSE)</f>
        <v>ဥတ္တရခရိုင်</v>
      </c>
      <c r="H271" t="s">
        <v>1199</v>
      </c>
      <c r="I271" t="s">
        <v>1200</v>
      </c>
      <c r="J271" t="str">
        <f>VLOOKUP(tbl_mimu[[#This Row],[Tsp_Pcode]],tbl_mimu_tsp[],3,FALSE)</f>
        <v>တပ်ကုန်း</v>
      </c>
      <c r="K271" t="s">
        <v>1201</v>
      </c>
      <c r="L271" t="s">
        <v>1202</v>
      </c>
      <c r="M271" t="s">
        <v>1203</v>
      </c>
      <c r="N271">
        <v>96.202969999999993</v>
      </c>
      <c r="O271">
        <v>20.130410000000001</v>
      </c>
    </row>
    <row r="272" spans="1:15" x14ac:dyDescent="0.25">
      <c r="A272" t="s">
        <v>1206</v>
      </c>
      <c r="B272" t="s">
        <v>1168</v>
      </c>
      <c r="C272" t="s">
        <v>1169</v>
      </c>
      <c r="D272" t="str">
        <f>VLOOKUP(tbl_mimu[[#This Row],[SR_Pcode]],tbl_mimu_st[],3,FALSE)</f>
        <v>နေပြည်တော်</v>
      </c>
      <c r="E272" t="s">
        <v>1170</v>
      </c>
      <c r="F272" t="s">
        <v>1171</v>
      </c>
      <c r="G272" t="str">
        <f>VLOOKUP(tbl_mimu[[#This Row],[District/SAZ_Pcode]],tbl_mimu_dist[],3,FALSE)</f>
        <v>ဒက္ခိဏခရိုင်</v>
      </c>
      <c r="H272" t="s">
        <v>1204</v>
      </c>
      <c r="I272" t="s">
        <v>1205</v>
      </c>
      <c r="J272" t="str">
        <f>VLOOKUP(tbl_mimu[[#This Row],[Tsp_Pcode]],tbl_mimu_tsp[],3,FALSE)</f>
        <v>ဇမ္ဗူသီရိ</v>
      </c>
      <c r="K272" t="s">
        <v>1206</v>
      </c>
      <c r="L272" t="s">
        <v>1207</v>
      </c>
      <c r="M272" t="s">
        <v>1208</v>
      </c>
      <c r="N272">
        <v>96.072608724000006</v>
      </c>
      <c r="O272">
        <v>19.768673642100001</v>
      </c>
    </row>
    <row r="273" spans="1:15" x14ac:dyDescent="0.25">
      <c r="A273" t="s">
        <v>1211</v>
      </c>
      <c r="B273" t="s">
        <v>1168</v>
      </c>
      <c r="C273" t="s">
        <v>1169</v>
      </c>
      <c r="D273" t="str">
        <f>VLOOKUP(tbl_mimu[[#This Row],[SR_Pcode]],tbl_mimu_st[],3,FALSE)</f>
        <v>နေပြည်တော်</v>
      </c>
      <c r="E273" t="s">
        <v>1182</v>
      </c>
      <c r="F273" t="s">
        <v>1183</v>
      </c>
      <c r="G273" t="str">
        <f>VLOOKUP(tbl_mimu[[#This Row],[District/SAZ_Pcode]],tbl_mimu_dist[],3,FALSE)</f>
        <v>ဥတ္တရခရိုင်</v>
      </c>
      <c r="H273" t="s">
        <v>1209</v>
      </c>
      <c r="I273" t="s">
        <v>1210</v>
      </c>
      <c r="J273" t="str">
        <f>VLOOKUP(tbl_mimu[[#This Row],[Tsp_Pcode]],tbl_mimu_tsp[],3,FALSE)</f>
        <v>ဇေယျာသီရိ</v>
      </c>
      <c r="K273" t="s">
        <v>1211</v>
      </c>
      <c r="L273" t="s">
        <v>1212</v>
      </c>
      <c r="M273" t="s">
        <v>1213</v>
      </c>
      <c r="N273">
        <v>96.185659999999999</v>
      </c>
      <c r="O273">
        <v>19.803260000000002</v>
      </c>
    </row>
    <row r="274" spans="1:15" x14ac:dyDescent="0.25">
      <c r="A274" t="s">
        <v>1214</v>
      </c>
      <c r="B274" t="s">
        <v>1168</v>
      </c>
      <c r="C274" t="s">
        <v>1169</v>
      </c>
      <c r="D274" t="str">
        <f>VLOOKUP(tbl_mimu[[#This Row],[SR_Pcode]],tbl_mimu_st[],3,FALSE)</f>
        <v>နေပြည်တော်</v>
      </c>
      <c r="E274" t="s">
        <v>1182</v>
      </c>
      <c r="F274" t="s">
        <v>1183</v>
      </c>
      <c r="G274" t="str">
        <f>VLOOKUP(tbl_mimu[[#This Row],[District/SAZ_Pcode]],tbl_mimu_dist[],3,FALSE)</f>
        <v>ဥတ္တရခရိုင်</v>
      </c>
      <c r="H274" t="s">
        <v>1209</v>
      </c>
      <c r="I274" t="s">
        <v>1210</v>
      </c>
      <c r="J274" t="str">
        <f>VLOOKUP(tbl_mimu[[#This Row],[Tsp_Pcode]],tbl_mimu_tsp[],3,FALSE)</f>
        <v>ဇေယျာသီရိ</v>
      </c>
      <c r="K274" t="s">
        <v>1214</v>
      </c>
      <c r="L274" t="s">
        <v>1215</v>
      </c>
      <c r="M274" t="s">
        <v>1216</v>
      </c>
      <c r="N274">
        <v>96.308999999999997</v>
      </c>
      <c r="O274">
        <v>19.861999999999998</v>
      </c>
    </row>
    <row r="275" spans="1:15" x14ac:dyDescent="0.25">
      <c r="A275" t="s">
        <v>1223</v>
      </c>
      <c r="B275" t="s">
        <v>1217</v>
      </c>
      <c r="C275" t="s">
        <v>1218</v>
      </c>
      <c r="D275" t="str">
        <f>VLOOKUP(tbl_mimu[[#This Row],[SR_Pcode]],tbl_mimu_st[],3,FALSE)</f>
        <v>ရခိုင်ပြည်နယ်</v>
      </c>
      <c r="E275" t="s">
        <v>1219</v>
      </c>
      <c r="F275" t="s">
        <v>1220</v>
      </c>
      <c r="G275" t="str">
        <f>VLOOKUP(tbl_mimu[[#This Row],[District/SAZ_Pcode]],tbl_mimu_dist[],3,FALSE)</f>
        <v>ကျောက်ဖြူခရိုင်</v>
      </c>
      <c r="H275" t="s">
        <v>1221</v>
      </c>
      <c r="I275" t="s">
        <v>1222</v>
      </c>
      <c r="J275" t="str">
        <f>VLOOKUP(tbl_mimu[[#This Row],[Tsp_Pcode]],tbl_mimu_tsp[],3,FALSE)</f>
        <v>အမ်း</v>
      </c>
      <c r="K275" t="s">
        <v>1223</v>
      </c>
      <c r="L275" t="s">
        <v>1224</v>
      </c>
      <c r="M275" t="s">
        <v>1225</v>
      </c>
      <c r="N275">
        <v>94.047910000000002</v>
      </c>
      <c r="O275">
        <v>19.795369999999998</v>
      </c>
    </row>
    <row r="276" spans="1:15" x14ac:dyDescent="0.25">
      <c r="A276" t="s">
        <v>1226</v>
      </c>
      <c r="B276" t="s">
        <v>1217</v>
      </c>
      <c r="C276" t="s">
        <v>1218</v>
      </c>
      <c r="D276" t="str">
        <f>VLOOKUP(tbl_mimu[[#This Row],[SR_Pcode]],tbl_mimu_st[],3,FALSE)</f>
        <v>ရခိုင်ပြည်နယ်</v>
      </c>
      <c r="E276" t="s">
        <v>1219</v>
      </c>
      <c r="F276" t="s">
        <v>1220</v>
      </c>
      <c r="G276" t="str">
        <f>VLOOKUP(tbl_mimu[[#This Row],[District/SAZ_Pcode]],tbl_mimu_dist[],3,FALSE)</f>
        <v>ကျောက်ဖြူခရိုင်</v>
      </c>
      <c r="H276" t="s">
        <v>1221</v>
      </c>
      <c r="I276" t="s">
        <v>1222</v>
      </c>
      <c r="J276" t="str">
        <f>VLOOKUP(tbl_mimu[[#This Row],[Tsp_Pcode]],tbl_mimu_tsp[],3,FALSE)</f>
        <v>အမ်း</v>
      </c>
      <c r="K276" t="s">
        <v>1226</v>
      </c>
      <c r="L276" t="s">
        <v>1227</v>
      </c>
      <c r="M276" t="s">
        <v>1228</v>
      </c>
      <c r="N276">
        <v>93.9358</v>
      </c>
      <c r="O276">
        <v>19.568200000000001</v>
      </c>
    </row>
    <row r="277" spans="1:15" x14ac:dyDescent="0.25">
      <c r="A277" t="s">
        <v>1233</v>
      </c>
      <c r="B277" t="s">
        <v>1217</v>
      </c>
      <c r="C277" t="s">
        <v>1218</v>
      </c>
      <c r="D277" t="str">
        <f>VLOOKUP(tbl_mimu[[#This Row],[SR_Pcode]],tbl_mimu_st[],3,FALSE)</f>
        <v>ရခိုင်ပြည်နယ်</v>
      </c>
      <c r="E277" t="s">
        <v>1229</v>
      </c>
      <c r="F277" t="s">
        <v>1230</v>
      </c>
      <c r="G277" t="str">
        <f>VLOOKUP(tbl_mimu[[#This Row],[District/SAZ_Pcode]],tbl_mimu_dist[],3,FALSE)</f>
        <v>မောင်တောခရိုင်</v>
      </c>
      <c r="H277" t="s">
        <v>1231</v>
      </c>
      <c r="I277" t="s">
        <v>1232</v>
      </c>
      <c r="J277" t="str">
        <f>VLOOKUP(tbl_mimu[[#This Row],[Tsp_Pcode]],tbl_mimu_tsp[],3,FALSE)</f>
        <v>ဘူးသီးတောင်</v>
      </c>
      <c r="K277" t="s">
        <v>1233</v>
      </c>
      <c r="L277" t="s">
        <v>1234</v>
      </c>
      <c r="M277" t="s">
        <v>1235</v>
      </c>
      <c r="N277">
        <v>92.525000000000006</v>
      </c>
      <c r="O277">
        <v>20.874980000000001</v>
      </c>
    </row>
    <row r="278" spans="1:15" x14ac:dyDescent="0.25">
      <c r="A278" t="s">
        <v>1240</v>
      </c>
      <c r="B278" t="s">
        <v>1217</v>
      </c>
      <c r="C278" t="s">
        <v>1218</v>
      </c>
      <c r="D278" t="str">
        <f>VLOOKUP(tbl_mimu[[#This Row],[SR_Pcode]],tbl_mimu_st[],3,FALSE)</f>
        <v>ရခိုင်ပြည်နယ်</v>
      </c>
      <c r="E278" t="s">
        <v>1236</v>
      </c>
      <c r="F278" t="s">
        <v>1237</v>
      </c>
      <c r="G278" t="str">
        <f>VLOOKUP(tbl_mimu[[#This Row],[District/SAZ_Pcode]],tbl_mimu_dist[],3,FALSE)</f>
        <v>သံတွဲခရိုင်</v>
      </c>
      <c r="H278" t="s">
        <v>1238</v>
      </c>
      <c r="I278" t="s">
        <v>1239</v>
      </c>
      <c r="J278" t="str">
        <f>VLOOKUP(tbl_mimu[[#This Row],[Tsp_Pcode]],tbl_mimu_tsp[],3,FALSE)</f>
        <v>ဂွ</v>
      </c>
      <c r="K278" t="s">
        <v>1240</v>
      </c>
      <c r="L278" t="s">
        <v>1241</v>
      </c>
      <c r="M278" t="s">
        <v>1242</v>
      </c>
      <c r="N278">
        <v>94.57996</v>
      </c>
      <c r="O278">
        <v>17.593689999999999</v>
      </c>
    </row>
    <row r="279" spans="1:15" x14ac:dyDescent="0.25">
      <c r="A279" t="s">
        <v>1243</v>
      </c>
      <c r="B279" t="s">
        <v>1217</v>
      </c>
      <c r="C279" t="s">
        <v>1218</v>
      </c>
      <c r="D279" t="str">
        <f>VLOOKUP(tbl_mimu[[#This Row],[SR_Pcode]],tbl_mimu_st[],3,FALSE)</f>
        <v>ရခိုင်ပြည်နယ်</v>
      </c>
      <c r="E279" t="s">
        <v>1236</v>
      </c>
      <c r="F279" t="s">
        <v>1237</v>
      </c>
      <c r="G279" t="str">
        <f>VLOOKUP(tbl_mimu[[#This Row],[District/SAZ_Pcode]],tbl_mimu_dist[],3,FALSE)</f>
        <v>သံတွဲခရိုင်</v>
      </c>
      <c r="H279" t="s">
        <v>1238</v>
      </c>
      <c r="I279" t="s">
        <v>1239</v>
      </c>
      <c r="J279" t="str">
        <f>VLOOKUP(tbl_mimu[[#This Row],[Tsp_Pcode]],tbl_mimu_tsp[],3,FALSE)</f>
        <v>ဂွ</v>
      </c>
      <c r="K279" t="s">
        <v>1243</v>
      </c>
      <c r="L279" t="s">
        <v>1244</v>
      </c>
      <c r="M279" t="s">
        <v>1245</v>
      </c>
      <c r="N279">
        <v>94.491410000000002</v>
      </c>
      <c r="O279">
        <v>18.00712</v>
      </c>
    </row>
    <row r="280" spans="1:15" x14ac:dyDescent="0.25">
      <c r="A280" t="s">
        <v>1247</v>
      </c>
      <c r="B280" t="s">
        <v>1217</v>
      </c>
      <c r="C280" t="s">
        <v>1218</v>
      </c>
      <c r="D280" t="str">
        <f>VLOOKUP(tbl_mimu[[#This Row],[SR_Pcode]],tbl_mimu_st[],3,FALSE)</f>
        <v>ရခိုင်ပြည်နယ်</v>
      </c>
      <c r="E280" t="s">
        <v>1219</v>
      </c>
      <c r="F280" t="s">
        <v>1220</v>
      </c>
      <c r="G280" t="str">
        <f>VLOOKUP(tbl_mimu[[#This Row],[District/SAZ_Pcode]],tbl_mimu_dist[],3,FALSE)</f>
        <v>ကျောက်ဖြူခရိုင်</v>
      </c>
      <c r="H280" t="s">
        <v>1246</v>
      </c>
      <c r="I280" t="s">
        <v>1220</v>
      </c>
      <c r="J280" t="str">
        <f>VLOOKUP(tbl_mimu[[#This Row],[Tsp_Pcode]],tbl_mimu_tsp[],3,FALSE)</f>
        <v>ကျောက်ဖြူ</v>
      </c>
      <c r="K280" t="s">
        <v>1247</v>
      </c>
      <c r="L280" t="s">
        <v>1248</v>
      </c>
      <c r="M280" t="s">
        <v>1249</v>
      </c>
      <c r="N280">
        <v>93.554400000000001</v>
      </c>
      <c r="O280">
        <v>19.4239</v>
      </c>
    </row>
    <row r="281" spans="1:15" x14ac:dyDescent="0.25">
      <c r="A281" t="s">
        <v>1250</v>
      </c>
      <c r="B281" t="s">
        <v>1217</v>
      </c>
      <c r="C281" t="s">
        <v>1218</v>
      </c>
      <c r="D281" t="str">
        <f>VLOOKUP(tbl_mimu[[#This Row],[SR_Pcode]],tbl_mimu_st[],3,FALSE)</f>
        <v>ရခိုင်ပြည်နယ်</v>
      </c>
      <c r="E281" t="s">
        <v>1219</v>
      </c>
      <c r="F281" t="s">
        <v>1220</v>
      </c>
      <c r="G281" t="str">
        <f>VLOOKUP(tbl_mimu[[#This Row],[District/SAZ_Pcode]],tbl_mimu_dist[],3,FALSE)</f>
        <v>ကျောက်ဖြူခရိုင်</v>
      </c>
      <c r="H281" t="s">
        <v>1246</v>
      </c>
      <c r="I281" t="s">
        <v>1220</v>
      </c>
      <c r="J281" t="str">
        <f>VLOOKUP(tbl_mimu[[#This Row],[Tsp_Pcode]],tbl_mimu_tsp[],3,FALSE)</f>
        <v>ကျောက်ဖြူ</v>
      </c>
      <c r="K281" t="s">
        <v>1250</v>
      </c>
      <c r="L281" t="s">
        <v>1251</v>
      </c>
      <c r="M281" t="s">
        <v>1252</v>
      </c>
      <c r="N281">
        <v>93.733599999999996</v>
      </c>
      <c r="O281">
        <v>19.2166</v>
      </c>
    </row>
    <row r="282" spans="1:15" x14ac:dyDescent="0.25">
      <c r="A282" t="s">
        <v>1257</v>
      </c>
      <c r="B282" t="s">
        <v>1217</v>
      </c>
      <c r="C282" t="s">
        <v>1218</v>
      </c>
      <c r="D282" t="str">
        <f>VLOOKUP(tbl_mimu[[#This Row],[SR_Pcode]],tbl_mimu_st[],3,FALSE)</f>
        <v>ရခိုင်ပြည်နယ်</v>
      </c>
      <c r="E282" t="s">
        <v>1253</v>
      </c>
      <c r="F282" t="s">
        <v>1254</v>
      </c>
      <c r="G282" t="str">
        <f>VLOOKUP(tbl_mimu[[#This Row],[District/SAZ_Pcode]],tbl_mimu_dist[],3,FALSE)</f>
        <v>မြောက်ဦးခရိုင်</v>
      </c>
      <c r="H282" t="s">
        <v>1255</v>
      </c>
      <c r="I282" t="s">
        <v>1256</v>
      </c>
      <c r="J282" t="str">
        <f>VLOOKUP(tbl_mimu[[#This Row],[Tsp_Pcode]],tbl_mimu_tsp[],3,FALSE)</f>
        <v>ကျောက်တော်</v>
      </c>
      <c r="K282" t="s">
        <v>1257</v>
      </c>
      <c r="L282" t="s">
        <v>1258</v>
      </c>
      <c r="M282" t="s">
        <v>1259</v>
      </c>
      <c r="N282">
        <v>92.972819999999999</v>
      </c>
      <c r="O282">
        <v>20.843959999999999</v>
      </c>
    </row>
    <row r="283" spans="1:15" x14ac:dyDescent="0.25">
      <c r="A283" t="s">
        <v>1261</v>
      </c>
      <c r="B283" t="s">
        <v>1217</v>
      </c>
      <c r="C283" t="s">
        <v>1218</v>
      </c>
      <c r="D283" t="str">
        <f>VLOOKUP(tbl_mimu[[#This Row],[SR_Pcode]],tbl_mimu_st[],3,FALSE)</f>
        <v>ရခိုင်ပြည်နယ်</v>
      </c>
      <c r="E283" t="s">
        <v>1229</v>
      </c>
      <c r="F283" t="s">
        <v>1230</v>
      </c>
      <c r="G283" t="str">
        <f>VLOOKUP(tbl_mimu[[#This Row],[District/SAZ_Pcode]],tbl_mimu_dist[],3,FALSE)</f>
        <v>မောင်တောခရိုင်</v>
      </c>
      <c r="H283" t="s">
        <v>1260</v>
      </c>
      <c r="I283" t="s">
        <v>1230</v>
      </c>
      <c r="J283" t="str">
        <f>VLOOKUP(tbl_mimu[[#This Row],[Tsp_Pcode]],tbl_mimu_tsp[],3,FALSE)</f>
        <v>မောင်တော</v>
      </c>
      <c r="K283" t="s">
        <v>1261</v>
      </c>
      <c r="L283" t="s">
        <v>1262</v>
      </c>
      <c r="M283" t="s">
        <v>1263</v>
      </c>
      <c r="N283">
        <v>92.271410000000003</v>
      </c>
      <c r="O283">
        <v>21.265540000000001</v>
      </c>
    </row>
    <row r="284" spans="1:15" x14ac:dyDescent="0.25">
      <c r="A284" t="s">
        <v>1264</v>
      </c>
      <c r="B284" t="s">
        <v>1217</v>
      </c>
      <c r="C284" t="s">
        <v>1218</v>
      </c>
      <c r="D284" t="str">
        <f>VLOOKUP(tbl_mimu[[#This Row],[SR_Pcode]],tbl_mimu_st[],3,FALSE)</f>
        <v>ရခိုင်ပြည်နယ်</v>
      </c>
      <c r="E284" t="s">
        <v>1229</v>
      </c>
      <c r="F284" t="s">
        <v>1230</v>
      </c>
      <c r="G284" t="str">
        <f>VLOOKUP(tbl_mimu[[#This Row],[District/SAZ_Pcode]],tbl_mimu_dist[],3,FALSE)</f>
        <v>မောင်တောခရိုင်</v>
      </c>
      <c r="H284" t="s">
        <v>1260</v>
      </c>
      <c r="I284" t="s">
        <v>1230</v>
      </c>
      <c r="J284" t="str">
        <f>VLOOKUP(tbl_mimu[[#This Row],[Tsp_Pcode]],tbl_mimu_tsp[],3,FALSE)</f>
        <v>မောင်တော</v>
      </c>
      <c r="K284" t="s">
        <v>1264</v>
      </c>
      <c r="L284" t="s">
        <v>1265</v>
      </c>
      <c r="M284" t="s">
        <v>1266</v>
      </c>
      <c r="N284">
        <v>92.367760000000004</v>
      </c>
      <c r="O284">
        <v>20.81897</v>
      </c>
    </row>
    <row r="285" spans="1:15" x14ac:dyDescent="0.25">
      <c r="A285" t="s">
        <v>1267</v>
      </c>
      <c r="B285" t="s">
        <v>1217</v>
      </c>
      <c r="C285" t="s">
        <v>1218</v>
      </c>
      <c r="D285" t="str">
        <f>VLOOKUP(tbl_mimu[[#This Row],[SR_Pcode]],tbl_mimu_st[],3,FALSE)</f>
        <v>ရခိုင်ပြည်နယ်</v>
      </c>
      <c r="E285" t="s">
        <v>1229</v>
      </c>
      <c r="F285" t="s">
        <v>1230</v>
      </c>
      <c r="G285" t="str">
        <f>VLOOKUP(tbl_mimu[[#This Row],[District/SAZ_Pcode]],tbl_mimu_dist[],3,FALSE)</f>
        <v>မောင်တောခရိုင်</v>
      </c>
      <c r="H285" t="s">
        <v>1260</v>
      </c>
      <c r="I285" t="s">
        <v>1230</v>
      </c>
      <c r="J285" t="str">
        <f>VLOOKUP(tbl_mimu[[#This Row],[Tsp_Pcode]],tbl_mimu_tsp[],3,FALSE)</f>
        <v>မောင်တော</v>
      </c>
      <c r="K285" t="s">
        <v>1267</v>
      </c>
      <c r="L285" t="s">
        <v>1268</v>
      </c>
      <c r="M285" t="s">
        <v>1269</v>
      </c>
      <c r="N285">
        <v>92.502120000000005</v>
      </c>
      <c r="O285">
        <v>20.627859999999998</v>
      </c>
    </row>
    <row r="286" spans="1:15" x14ac:dyDescent="0.25">
      <c r="A286" t="s">
        <v>1270</v>
      </c>
      <c r="B286" t="s">
        <v>1217</v>
      </c>
      <c r="C286" t="s">
        <v>1218</v>
      </c>
      <c r="D286" t="str">
        <f>VLOOKUP(tbl_mimu[[#This Row],[SR_Pcode]],tbl_mimu_st[],3,FALSE)</f>
        <v>ရခိုင်ပြည်နယ်</v>
      </c>
      <c r="E286" t="s">
        <v>1229</v>
      </c>
      <c r="F286" t="s">
        <v>1230</v>
      </c>
      <c r="G286" t="str">
        <f>VLOOKUP(tbl_mimu[[#This Row],[District/SAZ_Pcode]],tbl_mimu_dist[],3,FALSE)</f>
        <v>မောင်တောခရိုင်</v>
      </c>
      <c r="H286" t="s">
        <v>1260</v>
      </c>
      <c r="I286" t="s">
        <v>1230</v>
      </c>
      <c r="J286" t="str">
        <f>VLOOKUP(tbl_mimu[[#This Row],[Tsp_Pcode]],tbl_mimu_tsp[],3,FALSE)</f>
        <v>မောင်တော</v>
      </c>
      <c r="K286" t="s">
        <v>1270</v>
      </c>
      <c r="L286" t="s">
        <v>1271</v>
      </c>
      <c r="M286" t="s">
        <v>1272</v>
      </c>
      <c r="N286">
        <v>92.200684341100001</v>
      </c>
      <c r="O286">
        <v>21.199909212600001</v>
      </c>
    </row>
    <row r="287" spans="1:15" x14ac:dyDescent="0.25">
      <c r="A287" t="s">
        <v>1275</v>
      </c>
      <c r="B287" t="s">
        <v>1217</v>
      </c>
      <c r="C287" t="s">
        <v>1218</v>
      </c>
      <c r="D287" t="str">
        <f>VLOOKUP(tbl_mimu[[#This Row],[SR_Pcode]],tbl_mimu_st[],3,FALSE)</f>
        <v>ရခိုင်ပြည်နယ်</v>
      </c>
      <c r="E287" t="s">
        <v>1253</v>
      </c>
      <c r="F287" t="s">
        <v>1254</v>
      </c>
      <c r="G287" t="str">
        <f>VLOOKUP(tbl_mimu[[#This Row],[District/SAZ_Pcode]],tbl_mimu_dist[],3,FALSE)</f>
        <v>မြောက်ဦးခရိုင်</v>
      </c>
      <c r="H287" t="s">
        <v>1273</v>
      </c>
      <c r="I287" t="s">
        <v>1274</v>
      </c>
      <c r="J287" t="str">
        <f>VLOOKUP(tbl_mimu[[#This Row],[Tsp_Pcode]],tbl_mimu_tsp[],3,FALSE)</f>
        <v>မင်းပြား</v>
      </c>
      <c r="K287" t="s">
        <v>1275</v>
      </c>
      <c r="L287" t="s">
        <v>1276</v>
      </c>
      <c r="M287" t="s">
        <v>1277</v>
      </c>
      <c r="N287">
        <v>93.272689999999997</v>
      </c>
      <c r="O287">
        <v>20.364519999999999</v>
      </c>
    </row>
    <row r="288" spans="1:15" x14ac:dyDescent="0.25">
      <c r="A288" t="s">
        <v>1279</v>
      </c>
      <c r="B288" t="s">
        <v>1217</v>
      </c>
      <c r="C288" t="s">
        <v>1218</v>
      </c>
      <c r="D288" t="str">
        <f>VLOOKUP(tbl_mimu[[#This Row],[SR_Pcode]],tbl_mimu_st[],3,FALSE)</f>
        <v>ရခိုင်ပြည်နယ်</v>
      </c>
      <c r="E288" t="s">
        <v>1253</v>
      </c>
      <c r="F288" t="s">
        <v>1254</v>
      </c>
      <c r="G288" t="str">
        <f>VLOOKUP(tbl_mimu[[#This Row],[District/SAZ_Pcode]],tbl_mimu_dist[],3,FALSE)</f>
        <v>မြောက်ဦးခရိုင်</v>
      </c>
      <c r="H288" t="s">
        <v>1278</v>
      </c>
      <c r="I288" t="s">
        <v>1254</v>
      </c>
      <c r="J288" t="str">
        <f>VLOOKUP(tbl_mimu[[#This Row],[Tsp_Pcode]],tbl_mimu_tsp[],3,FALSE)</f>
        <v>မြောက်ဦး</v>
      </c>
      <c r="K288" t="s">
        <v>1279</v>
      </c>
      <c r="L288" t="s">
        <v>1280</v>
      </c>
      <c r="M288" t="s">
        <v>1281</v>
      </c>
      <c r="N288">
        <v>93.18844</v>
      </c>
      <c r="O288">
        <v>20.591850000000001</v>
      </c>
    </row>
    <row r="289" spans="1:15" x14ac:dyDescent="0.25">
      <c r="A289" t="s">
        <v>1284</v>
      </c>
      <c r="B289" t="s">
        <v>1217</v>
      </c>
      <c r="C289" t="s">
        <v>1218</v>
      </c>
      <c r="D289" t="str">
        <f>VLOOKUP(tbl_mimu[[#This Row],[SR_Pcode]],tbl_mimu_st[],3,FALSE)</f>
        <v>ရခိုင်ပြည်နယ်</v>
      </c>
      <c r="E289" t="s">
        <v>1219</v>
      </c>
      <c r="F289" t="s">
        <v>1220</v>
      </c>
      <c r="G289" t="str">
        <f>VLOOKUP(tbl_mimu[[#This Row],[District/SAZ_Pcode]],tbl_mimu_dist[],3,FALSE)</f>
        <v>ကျောက်ဖြူခရိုင်</v>
      </c>
      <c r="H289" t="s">
        <v>1282</v>
      </c>
      <c r="I289" t="s">
        <v>1283</v>
      </c>
      <c r="J289" t="str">
        <f>VLOOKUP(tbl_mimu[[#This Row],[Tsp_Pcode]],tbl_mimu_tsp[],3,FALSE)</f>
        <v>မာန်အောင်</v>
      </c>
      <c r="K289" t="s">
        <v>1284</v>
      </c>
      <c r="L289" t="s">
        <v>1285</v>
      </c>
      <c r="M289" t="s">
        <v>1286</v>
      </c>
      <c r="N289">
        <v>93.721500000000006</v>
      </c>
      <c r="O289">
        <v>18.855060000000002</v>
      </c>
    </row>
    <row r="290" spans="1:15" x14ac:dyDescent="0.25">
      <c r="A290" t="s">
        <v>1289</v>
      </c>
      <c r="B290" t="s">
        <v>1217</v>
      </c>
      <c r="C290" t="s">
        <v>1218</v>
      </c>
      <c r="D290" t="str">
        <f>VLOOKUP(tbl_mimu[[#This Row],[SR_Pcode]],tbl_mimu_st[],3,FALSE)</f>
        <v>ရခိုင်ပြည်နယ်</v>
      </c>
      <c r="E290" t="s">
        <v>1253</v>
      </c>
      <c r="F290" t="s">
        <v>1254</v>
      </c>
      <c r="G290" t="str">
        <f>VLOOKUP(tbl_mimu[[#This Row],[District/SAZ_Pcode]],tbl_mimu_dist[],3,FALSE)</f>
        <v>မြောက်ဦးခရိုင်</v>
      </c>
      <c r="H290" t="s">
        <v>1287</v>
      </c>
      <c r="I290" t="s">
        <v>1288</v>
      </c>
      <c r="J290" t="str">
        <f>VLOOKUP(tbl_mimu[[#This Row],[Tsp_Pcode]],tbl_mimu_tsp[],3,FALSE)</f>
        <v>မြေပုံ</v>
      </c>
      <c r="K290" t="s">
        <v>1289</v>
      </c>
      <c r="L290" t="s">
        <v>1290</v>
      </c>
      <c r="M290" t="s">
        <v>1291</v>
      </c>
      <c r="N290">
        <v>93.759020000000007</v>
      </c>
      <c r="O290">
        <v>19.856950000000001</v>
      </c>
    </row>
    <row r="291" spans="1:15" x14ac:dyDescent="0.25">
      <c r="A291" t="s">
        <v>1292</v>
      </c>
      <c r="B291" t="s">
        <v>1217</v>
      </c>
      <c r="C291" t="s">
        <v>1218</v>
      </c>
      <c r="D291" t="str">
        <f>VLOOKUP(tbl_mimu[[#This Row],[SR_Pcode]],tbl_mimu_st[],3,FALSE)</f>
        <v>ရခိုင်ပြည်နယ်</v>
      </c>
      <c r="E291" t="s">
        <v>1253</v>
      </c>
      <c r="F291" t="s">
        <v>1254</v>
      </c>
      <c r="G291" t="str">
        <f>VLOOKUP(tbl_mimu[[#This Row],[District/SAZ_Pcode]],tbl_mimu_dist[],3,FALSE)</f>
        <v>မြောက်ဦးခရိုင်</v>
      </c>
      <c r="H291" t="s">
        <v>1287</v>
      </c>
      <c r="I291" t="s">
        <v>1288</v>
      </c>
      <c r="J291" t="str">
        <f>VLOOKUP(tbl_mimu[[#This Row],[Tsp_Pcode]],tbl_mimu_tsp[],3,FALSE)</f>
        <v>မြေပုံ</v>
      </c>
      <c r="K291" t="s">
        <v>1292</v>
      </c>
      <c r="L291" t="s">
        <v>1293</v>
      </c>
      <c r="M291" t="s">
        <v>1294</v>
      </c>
      <c r="N291">
        <v>93.373760000000004</v>
      </c>
      <c r="O291">
        <v>20.046759999999999</v>
      </c>
    </row>
    <row r="292" spans="1:15" x14ac:dyDescent="0.25">
      <c r="A292" t="s">
        <v>1299</v>
      </c>
      <c r="B292" t="s">
        <v>1217</v>
      </c>
      <c r="C292" t="s">
        <v>1218</v>
      </c>
      <c r="D292" t="str">
        <f>VLOOKUP(tbl_mimu[[#This Row],[SR_Pcode]],tbl_mimu_st[],3,FALSE)</f>
        <v>ရခိုင်ပြည်နယ်</v>
      </c>
      <c r="E292" t="s">
        <v>1295</v>
      </c>
      <c r="F292" t="s">
        <v>1296</v>
      </c>
      <c r="G292" t="str">
        <f>VLOOKUP(tbl_mimu[[#This Row],[District/SAZ_Pcode]],tbl_mimu_dist[],3,FALSE)</f>
        <v>စစ်တွေခရိုင်</v>
      </c>
      <c r="H292" t="s">
        <v>1297</v>
      </c>
      <c r="I292" t="s">
        <v>1298</v>
      </c>
      <c r="J292" t="str">
        <f>VLOOKUP(tbl_mimu[[#This Row],[Tsp_Pcode]],tbl_mimu_tsp[],3,FALSE)</f>
        <v>ပေါက်တော</v>
      </c>
      <c r="K292" t="s">
        <v>1299</v>
      </c>
      <c r="L292" t="s">
        <v>1300</v>
      </c>
      <c r="M292" t="s">
        <v>1301</v>
      </c>
      <c r="N292">
        <v>93.068169999999995</v>
      </c>
      <c r="O292">
        <v>20.180980000000002</v>
      </c>
    </row>
    <row r="293" spans="1:15" x14ac:dyDescent="0.25">
      <c r="A293" t="s">
        <v>1304</v>
      </c>
      <c r="B293" t="s">
        <v>1217</v>
      </c>
      <c r="C293" t="s">
        <v>1218</v>
      </c>
      <c r="D293" t="str">
        <f>VLOOKUP(tbl_mimu[[#This Row],[SR_Pcode]],tbl_mimu_st[],3,FALSE)</f>
        <v>ရခိုင်ပြည်နယ်</v>
      </c>
      <c r="E293" t="s">
        <v>1295</v>
      </c>
      <c r="F293" t="s">
        <v>1296</v>
      </c>
      <c r="G293" t="str">
        <f>VLOOKUP(tbl_mimu[[#This Row],[District/SAZ_Pcode]],tbl_mimu_dist[],3,FALSE)</f>
        <v>စစ်တွေခရိုင်</v>
      </c>
      <c r="H293" t="s">
        <v>1302</v>
      </c>
      <c r="I293" t="s">
        <v>1303</v>
      </c>
      <c r="J293" t="str">
        <f>VLOOKUP(tbl_mimu[[#This Row],[Tsp_Pcode]],tbl_mimu_tsp[],3,FALSE)</f>
        <v>ပုဏ္ဏားကျွန်း</v>
      </c>
      <c r="K293" t="s">
        <v>1304</v>
      </c>
      <c r="L293" t="s">
        <v>1305</v>
      </c>
      <c r="M293" t="s">
        <v>1306</v>
      </c>
      <c r="N293">
        <v>93.004300000000001</v>
      </c>
      <c r="O293">
        <v>20.331990000000001</v>
      </c>
    </row>
    <row r="294" spans="1:15" x14ac:dyDescent="0.25">
      <c r="A294" t="s">
        <v>1309</v>
      </c>
      <c r="B294" t="s">
        <v>1217</v>
      </c>
      <c r="C294" t="s">
        <v>1218</v>
      </c>
      <c r="D294" t="str">
        <f>VLOOKUP(tbl_mimu[[#This Row],[SR_Pcode]],tbl_mimu_st[],3,FALSE)</f>
        <v>ရခိုင်ပြည်နယ်</v>
      </c>
      <c r="E294" t="s">
        <v>1219</v>
      </c>
      <c r="F294" t="s">
        <v>1220</v>
      </c>
      <c r="G294" t="str">
        <f>VLOOKUP(tbl_mimu[[#This Row],[District/SAZ_Pcode]],tbl_mimu_dist[],3,FALSE)</f>
        <v>ကျောက်ဖြူခရိုင်</v>
      </c>
      <c r="H294" t="s">
        <v>1307</v>
      </c>
      <c r="I294" t="s">
        <v>1308</v>
      </c>
      <c r="J294" t="str">
        <f>VLOOKUP(tbl_mimu[[#This Row],[Tsp_Pcode]],tbl_mimu_tsp[],3,FALSE)</f>
        <v>ရမ်းဗြဲ</v>
      </c>
      <c r="K294" t="s">
        <v>1309</v>
      </c>
      <c r="L294" t="s">
        <v>1310</v>
      </c>
      <c r="M294" t="s">
        <v>1311</v>
      </c>
      <c r="N294">
        <v>93.694845999999998</v>
      </c>
      <c r="O294">
        <v>19.038619000000001</v>
      </c>
    </row>
    <row r="295" spans="1:15" x14ac:dyDescent="0.25">
      <c r="A295" t="s">
        <v>1312</v>
      </c>
      <c r="B295" t="s">
        <v>1217</v>
      </c>
      <c r="C295" t="s">
        <v>1218</v>
      </c>
      <c r="D295" t="str">
        <f>VLOOKUP(tbl_mimu[[#This Row],[SR_Pcode]],tbl_mimu_st[],3,FALSE)</f>
        <v>ရခိုင်ပြည်နယ်</v>
      </c>
      <c r="E295" t="s">
        <v>1219</v>
      </c>
      <c r="F295" t="s">
        <v>1220</v>
      </c>
      <c r="G295" t="str">
        <f>VLOOKUP(tbl_mimu[[#This Row],[District/SAZ_Pcode]],tbl_mimu_dist[],3,FALSE)</f>
        <v>ကျောက်ဖြူခရိုင်</v>
      </c>
      <c r="H295" t="s">
        <v>1307</v>
      </c>
      <c r="I295" t="s">
        <v>1308</v>
      </c>
      <c r="J295" t="str">
        <f>VLOOKUP(tbl_mimu[[#This Row],[Tsp_Pcode]],tbl_mimu_tsp[],3,FALSE)</f>
        <v>ရမ်းဗြဲ</v>
      </c>
      <c r="K295" t="s">
        <v>1312</v>
      </c>
      <c r="L295" t="s">
        <v>1313</v>
      </c>
      <c r="M295" t="s">
        <v>1314</v>
      </c>
      <c r="N295">
        <v>93.858860000000007</v>
      </c>
      <c r="O295">
        <v>19.087689999999998</v>
      </c>
    </row>
    <row r="296" spans="1:15" x14ac:dyDescent="0.25">
      <c r="A296" t="s">
        <v>1317</v>
      </c>
      <c r="B296" t="s">
        <v>1217</v>
      </c>
      <c r="C296" t="s">
        <v>1218</v>
      </c>
      <c r="D296" t="str">
        <f>VLOOKUP(tbl_mimu[[#This Row],[SR_Pcode]],tbl_mimu_st[],3,FALSE)</f>
        <v>ရခိုင်ပြည်နယ်</v>
      </c>
      <c r="E296" t="s">
        <v>1295</v>
      </c>
      <c r="F296" t="s">
        <v>1296</v>
      </c>
      <c r="G296" t="str">
        <f>VLOOKUP(tbl_mimu[[#This Row],[District/SAZ_Pcode]],tbl_mimu_dist[],3,FALSE)</f>
        <v>စစ်တွေခရိုင်</v>
      </c>
      <c r="H296" t="s">
        <v>1315</v>
      </c>
      <c r="I296" t="s">
        <v>1316</v>
      </c>
      <c r="J296" t="str">
        <f>VLOOKUP(tbl_mimu[[#This Row],[Tsp_Pcode]],tbl_mimu_tsp[],3,FALSE)</f>
        <v>ရသေ့တောင်</v>
      </c>
      <c r="K296" t="s">
        <v>1317</v>
      </c>
      <c r="L296" t="s">
        <v>1318</v>
      </c>
      <c r="M296" t="s">
        <v>1319</v>
      </c>
      <c r="N296">
        <v>92.7560568655</v>
      </c>
      <c r="O296">
        <v>20.482153631999999</v>
      </c>
    </row>
    <row r="297" spans="1:15" x14ac:dyDescent="0.25">
      <c r="A297" t="s">
        <v>1321</v>
      </c>
      <c r="B297" t="s">
        <v>1217</v>
      </c>
      <c r="C297" t="s">
        <v>1218</v>
      </c>
      <c r="D297" t="str">
        <f>VLOOKUP(tbl_mimu[[#This Row],[SR_Pcode]],tbl_mimu_st[],3,FALSE)</f>
        <v>ရခိုင်ပြည်နယ်</v>
      </c>
      <c r="E297" t="s">
        <v>1295</v>
      </c>
      <c r="F297" t="s">
        <v>1296</v>
      </c>
      <c r="G297" t="str">
        <f>VLOOKUP(tbl_mimu[[#This Row],[District/SAZ_Pcode]],tbl_mimu_dist[],3,FALSE)</f>
        <v>စစ်တွေခရိုင်</v>
      </c>
      <c r="H297" t="s">
        <v>1320</v>
      </c>
      <c r="I297" t="s">
        <v>1296</v>
      </c>
      <c r="J297" t="str">
        <f>VLOOKUP(tbl_mimu[[#This Row],[Tsp_Pcode]],tbl_mimu_tsp[],3,FALSE)</f>
        <v>စစ်တွေ</v>
      </c>
      <c r="K297" t="s">
        <v>1321</v>
      </c>
      <c r="L297" t="s">
        <v>1322</v>
      </c>
      <c r="M297" t="s">
        <v>1323</v>
      </c>
      <c r="N297">
        <v>92.885509999999996</v>
      </c>
      <c r="O297">
        <v>20.137270000000001</v>
      </c>
    </row>
    <row r="298" spans="1:15" x14ac:dyDescent="0.25">
      <c r="A298" t="s">
        <v>1325</v>
      </c>
      <c r="B298" t="s">
        <v>1217</v>
      </c>
      <c r="C298" t="s">
        <v>1218</v>
      </c>
      <c r="D298" t="str">
        <f>VLOOKUP(tbl_mimu[[#This Row],[SR_Pcode]],tbl_mimu_st[],3,FALSE)</f>
        <v>ရခိုင်ပြည်နယ်</v>
      </c>
      <c r="E298" t="s">
        <v>1236</v>
      </c>
      <c r="F298" t="s">
        <v>1237</v>
      </c>
      <c r="G298" t="str">
        <f>VLOOKUP(tbl_mimu[[#This Row],[District/SAZ_Pcode]],tbl_mimu_dist[],3,FALSE)</f>
        <v>သံတွဲခရိုင်</v>
      </c>
      <c r="H298" t="s">
        <v>1324</v>
      </c>
      <c r="I298" t="s">
        <v>1237</v>
      </c>
      <c r="J298" t="str">
        <f>VLOOKUP(tbl_mimu[[#This Row],[Tsp_Pcode]],tbl_mimu_tsp[],3,FALSE)</f>
        <v>သံတွဲ</v>
      </c>
      <c r="K298" t="s">
        <v>1325</v>
      </c>
      <c r="L298" t="s">
        <v>1326</v>
      </c>
      <c r="M298" t="s">
        <v>1327</v>
      </c>
      <c r="N298">
        <v>94.320599999999999</v>
      </c>
      <c r="O298">
        <v>18.437550000000002</v>
      </c>
    </row>
    <row r="299" spans="1:15" x14ac:dyDescent="0.25">
      <c r="A299" t="s">
        <v>1328</v>
      </c>
      <c r="B299" t="s">
        <v>1217</v>
      </c>
      <c r="C299" t="s">
        <v>1218</v>
      </c>
      <c r="D299" t="str">
        <f>VLOOKUP(tbl_mimu[[#This Row],[SR_Pcode]],tbl_mimu_st[],3,FALSE)</f>
        <v>ရခိုင်ပြည်နယ်</v>
      </c>
      <c r="E299" t="s">
        <v>1236</v>
      </c>
      <c r="F299" t="s">
        <v>1237</v>
      </c>
      <c r="G299" t="str">
        <f>VLOOKUP(tbl_mimu[[#This Row],[District/SAZ_Pcode]],tbl_mimu_dist[],3,FALSE)</f>
        <v>သံတွဲခရိုင်</v>
      </c>
      <c r="H299" t="s">
        <v>1324</v>
      </c>
      <c r="I299" t="s">
        <v>1237</v>
      </c>
      <c r="J299" t="str">
        <f>VLOOKUP(tbl_mimu[[#This Row],[Tsp_Pcode]],tbl_mimu_tsp[],3,FALSE)</f>
        <v>သံတွဲ</v>
      </c>
      <c r="K299" t="s">
        <v>1328</v>
      </c>
      <c r="L299" t="s">
        <v>1329</v>
      </c>
      <c r="M299" t="s">
        <v>1330</v>
      </c>
      <c r="N299">
        <v>94.367702600000001</v>
      </c>
      <c r="O299">
        <v>18.466199700000001</v>
      </c>
    </row>
    <row r="300" spans="1:15" x14ac:dyDescent="0.25">
      <c r="A300" t="s">
        <v>1333</v>
      </c>
      <c r="B300" t="s">
        <v>1217</v>
      </c>
      <c r="C300" t="s">
        <v>1218</v>
      </c>
      <c r="D300" t="str">
        <f>VLOOKUP(tbl_mimu[[#This Row],[SR_Pcode]],tbl_mimu_st[],3,FALSE)</f>
        <v>ရခိုင်ပြည်နယ်</v>
      </c>
      <c r="E300" t="s">
        <v>1236</v>
      </c>
      <c r="F300" t="s">
        <v>1237</v>
      </c>
      <c r="G300" t="str">
        <f>VLOOKUP(tbl_mimu[[#This Row],[District/SAZ_Pcode]],tbl_mimu_dist[],3,FALSE)</f>
        <v>သံတွဲခရိုင်</v>
      </c>
      <c r="H300" t="s">
        <v>1331</v>
      </c>
      <c r="I300" t="s">
        <v>1332</v>
      </c>
      <c r="J300" t="str">
        <f>VLOOKUP(tbl_mimu[[#This Row],[Tsp_Pcode]],tbl_mimu_tsp[],3,FALSE)</f>
        <v>တောင်ကုတ်</v>
      </c>
      <c r="K300" t="s">
        <v>1333</v>
      </c>
      <c r="L300" t="s">
        <v>1334</v>
      </c>
      <c r="M300" t="s">
        <v>1335</v>
      </c>
      <c r="N300">
        <v>94.138450000000006</v>
      </c>
      <c r="O300">
        <v>19.34234</v>
      </c>
    </row>
    <row r="301" spans="1:15" x14ac:dyDescent="0.25">
      <c r="A301" t="s">
        <v>1336</v>
      </c>
      <c r="B301" t="s">
        <v>1217</v>
      </c>
      <c r="C301" t="s">
        <v>1218</v>
      </c>
      <c r="D301" t="str">
        <f>VLOOKUP(tbl_mimu[[#This Row],[SR_Pcode]],tbl_mimu_st[],3,FALSE)</f>
        <v>ရခိုင်ပြည်နယ်</v>
      </c>
      <c r="E301" t="s">
        <v>1236</v>
      </c>
      <c r="F301" t="s">
        <v>1237</v>
      </c>
      <c r="G301" t="str">
        <f>VLOOKUP(tbl_mimu[[#This Row],[District/SAZ_Pcode]],tbl_mimu_dist[],3,FALSE)</f>
        <v>သံတွဲခရိုင်</v>
      </c>
      <c r="H301" t="s">
        <v>1331</v>
      </c>
      <c r="I301" t="s">
        <v>1332</v>
      </c>
      <c r="J301" t="str">
        <f>VLOOKUP(tbl_mimu[[#This Row],[Tsp_Pcode]],tbl_mimu_tsp[],3,FALSE)</f>
        <v>တောင်ကုတ်</v>
      </c>
      <c r="K301" t="s">
        <v>1336</v>
      </c>
      <c r="L301" t="s">
        <v>1337</v>
      </c>
      <c r="M301" t="s">
        <v>1338</v>
      </c>
      <c r="N301">
        <v>94.126450000000006</v>
      </c>
      <c r="O301">
        <v>18.998289</v>
      </c>
    </row>
    <row r="302" spans="1:15" x14ac:dyDescent="0.25">
      <c r="A302" t="s">
        <v>1339</v>
      </c>
      <c r="B302" t="s">
        <v>1217</v>
      </c>
      <c r="C302" t="s">
        <v>1218</v>
      </c>
      <c r="D302" t="str">
        <f>VLOOKUP(tbl_mimu[[#This Row],[SR_Pcode]],tbl_mimu_st[],3,FALSE)</f>
        <v>ရခိုင်ပြည်နယ်</v>
      </c>
      <c r="E302" t="s">
        <v>1236</v>
      </c>
      <c r="F302" t="s">
        <v>1237</v>
      </c>
      <c r="G302" t="str">
        <f>VLOOKUP(tbl_mimu[[#This Row],[District/SAZ_Pcode]],tbl_mimu_dist[],3,FALSE)</f>
        <v>သံတွဲခရိုင်</v>
      </c>
      <c r="H302" t="s">
        <v>1331</v>
      </c>
      <c r="I302" t="s">
        <v>1332</v>
      </c>
      <c r="J302" t="str">
        <f>VLOOKUP(tbl_mimu[[#This Row],[Tsp_Pcode]],tbl_mimu_tsp[],3,FALSE)</f>
        <v>တောင်ကုတ်</v>
      </c>
      <c r="K302" t="s">
        <v>1339</v>
      </c>
      <c r="L302" t="s">
        <v>1340</v>
      </c>
      <c r="M302" t="s">
        <v>1341</v>
      </c>
      <c r="N302">
        <v>94.239720000000005</v>
      </c>
      <c r="O302">
        <v>18.853529999999999</v>
      </c>
    </row>
    <row r="303" spans="1:15" x14ac:dyDescent="0.25">
      <c r="A303" t="s">
        <v>1348</v>
      </c>
      <c r="B303" t="s">
        <v>1342</v>
      </c>
      <c r="C303" t="s">
        <v>1343</v>
      </c>
      <c r="D303" t="str">
        <f>VLOOKUP(tbl_mimu[[#This Row],[SR_Pcode]],tbl_mimu_st[],3,FALSE)</f>
        <v>စစ်ကိုင်းတိုင်းဒေသကြီး</v>
      </c>
      <c r="E303" t="s">
        <v>1344</v>
      </c>
      <c r="F303" t="s">
        <v>1345</v>
      </c>
      <c r="G303" t="str">
        <f>VLOOKUP(tbl_mimu[[#This Row],[District/SAZ_Pcode]],tbl_mimu_dist[],3,FALSE)</f>
        <v>မုံရွာခရိုင်</v>
      </c>
      <c r="H303" t="s">
        <v>1346</v>
      </c>
      <c r="I303" t="s">
        <v>1347</v>
      </c>
      <c r="J303" t="str">
        <f>VLOOKUP(tbl_mimu[[#This Row],[Tsp_Pcode]],tbl_mimu_tsp[],3,FALSE)</f>
        <v>အရာတော်</v>
      </c>
      <c r="K303" t="s">
        <v>1348</v>
      </c>
      <c r="L303" t="s">
        <v>1349</v>
      </c>
      <c r="M303" t="s">
        <v>1350</v>
      </c>
      <c r="N303">
        <v>95.450680000000006</v>
      </c>
      <c r="O303">
        <v>22.285250000000001</v>
      </c>
    </row>
    <row r="304" spans="1:15" x14ac:dyDescent="0.25">
      <c r="A304" t="s">
        <v>1355</v>
      </c>
      <c r="B304" t="s">
        <v>1342</v>
      </c>
      <c r="C304" t="s">
        <v>1343</v>
      </c>
      <c r="D304" t="str">
        <f>VLOOKUP(tbl_mimu[[#This Row],[SR_Pcode]],tbl_mimu_st[],3,FALSE)</f>
        <v>စစ်ကိုင်းတိုင်းဒေသကြီး</v>
      </c>
      <c r="E304" t="s">
        <v>1351</v>
      </c>
      <c r="F304" t="s">
        <v>1352</v>
      </c>
      <c r="G304" t="str">
        <f>VLOOKUP(tbl_mimu[[#This Row],[District/SAZ_Pcode]],tbl_mimu_dist[],3,FALSE)</f>
        <v>ကသာခရိုင်</v>
      </c>
      <c r="H304" t="s">
        <v>1353</v>
      </c>
      <c r="I304" t="s">
        <v>1354</v>
      </c>
      <c r="J304" t="str">
        <f>VLOOKUP(tbl_mimu[[#This Row],[Tsp_Pcode]],tbl_mimu_tsp[],3,FALSE)</f>
        <v>ဗန်းမောက်</v>
      </c>
      <c r="K304" t="s">
        <v>1355</v>
      </c>
      <c r="L304" t="s">
        <v>1356</v>
      </c>
      <c r="M304" t="s">
        <v>1357</v>
      </c>
      <c r="N304">
        <v>95.857669999999999</v>
      </c>
      <c r="O304">
        <v>24.39986</v>
      </c>
    </row>
    <row r="305" spans="1:15" x14ac:dyDescent="0.25">
      <c r="A305" t="s">
        <v>1360</v>
      </c>
      <c r="B305" t="s">
        <v>1342</v>
      </c>
      <c r="C305" t="s">
        <v>1343</v>
      </c>
      <c r="D305" t="str">
        <f>VLOOKUP(tbl_mimu[[#This Row],[SR_Pcode]],tbl_mimu_st[],3,FALSE)</f>
        <v>စစ်ကိုင်းတိုင်းဒေသကြီး</v>
      </c>
      <c r="E305" t="s">
        <v>1344</v>
      </c>
      <c r="F305" t="s">
        <v>1345</v>
      </c>
      <c r="G305" t="str">
        <f>VLOOKUP(tbl_mimu[[#This Row],[District/SAZ_Pcode]],tbl_mimu_dist[],3,FALSE)</f>
        <v>မုံရွာခရိုင်</v>
      </c>
      <c r="H305" t="s">
        <v>1358</v>
      </c>
      <c r="I305" t="s">
        <v>1359</v>
      </c>
      <c r="J305" t="str">
        <f>VLOOKUP(tbl_mimu[[#This Row],[Tsp_Pcode]],tbl_mimu_tsp[],3,FALSE)</f>
        <v>ဘုတလင်</v>
      </c>
      <c r="K305" t="s">
        <v>1360</v>
      </c>
      <c r="L305" t="s">
        <v>1361</v>
      </c>
      <c r="M305" t="s">
        <v>1362</v>
      </c>
      <c r="N305">
        <v>95.148570000000007</v>
      </c>
      <c r="O305">
        <v>22.38918</v>
      </c>
    </row>
    <row r="306" spans="1:15" x14ac:dyDescent="0.25">
      <c r="A306" t="s">
        <v>1365</v>
      </c>
      <c r="B306" t="s">
        <v>1342</v>
      </c>
      <c r="C306" t="s">
        <v>1343</v>
      </c>
      <c r="D306" t="str">
        <f>VLOOKUP(tbl_mimu[[#This Row],[SR_Pcode]],tbl_mimu_st[],3,FALSE)</f>
        <v>စစ်ကိုင်းတိုင်းဒေသကြီး</v>
      </c>
      <c r="E306" t="s">
        <v>1344</v>
      </c>
      <c r="F306" t="s">
        <v>1345</v>
      </c>
      <c r="G306" t="str">
        <f>VLOOKUP(tbl_mimu[[#This Row],[District/SAZ_Pcode]],tbl_mimu_dist[],3,FALSE)</f>
        <v>မုံရွာခရိုင်</v>
      </c>
      <c r="H306" t="s">
        <v>1363</v>
      </c>
      <c r="I306" t="s">
        <v>1364</v>
      </c>
      <c r="J306" t="str">
        <f>VLOOKUP(tbl_mimu[[#This Row],[Tsp_Pcode]],tbl_mimu_tsp[],3,FALSE)</f>
        <v>ချောင်းဦး</v>
      </c>
      <c r="K306" t="s">
        <v>1365</v>
      </c>
      <c r="L306" t="s">
        <v>1366</v>
      </c>
      <c r="M306" t="s">
        <v>1367</v>
      </c>
      <c r="N306">
        <v>95.273629999999997</v>
      </c>
      <c r="O306">
        <v>21.95693</v>
      </c>
    </row>
    <row r="307" spans="1:15" x14ac:dyDescent="0.25">
      <c r="A307" t="s">
        <v>1371</v>
      </c>
      <c r="B307" t="s">
        <v>1342</v>
      </c>
      <c r="C307" t="s">
        <v>1343</v>
      </c>
      <c r="D307" t="str">
        <f>VLOOKUP(tbl_mimu[[#This Row],[SR_Pcode]],tbl_mimu_st[],3,FALSE)</f>
        <v>စစ်ကိုင်းတိုင်းဒေသကြီး</v>
      </c>
      <c r="E307" t="s">
        <v>1368</v>
      </c>
      <c r="F307" t="s">
        <v>1369</v>
      </c>
      <c r="G307" t="str">
        <f>VLOOKUP(tbl_mimu[[#This Row],[District/SAZ_Pcode]],tbl_mimu_dist[],3,FALSE)</f>
        <v>ခန္တီးခရိုင်</v>
      </c>
      <c r="H307" t="s">
        <v>1370</v>
      </c>
      <c r="I307" t="s">
        <v>1369</v>
      </c>
      <c r="J307" t="str">
        <f>VLOOKUP(tbl_mimu[[#This Row],[Tsp_Pcode]],tbl_mimu_tsp[],3,FALSE)</f>
        <v>ခန္တီး</v>
      </c>
      <c r="K307" t="s">
        <v>1371</v>
      </c>
      <c r="L307" t="s">
        <v>1372</v>
      </c>
      <c r="M307" t="s">
        <v>1373</v>
      </c>
      <c r="N307">
        <v>95.69547</v>
      </c>
      <c r="O307">
        <v>25.992429999999999</v>
      </c>
    </row>
    <row r="308" spans="1:15" x14ac:dyDescent="0.25">
      <c r="A308" t="s">
        <v>1376</v>
      </c>
      <c r="B308" t="s">
        <v>1342</v>
      </c>
      <c r="C308" t="s">
        <v>1343</v>
      </c>
      <c r="D308" t="str">
        <f>VLOOKUP(tbl_mimu[[#This Row],[SR_Pcode]],tbl_mimu_st[],3,FALSE)</f>
        <v>စစ်ကိုင်းတိုင်းဒေသကြီး</v>
      </c>
      <c r="E308" t="s">
        <v>1368</v>
      </c>
      <c r="F308" t="s">
        <v>1369</v>
      </c>
      <c r="G308" t="str">
        <f>VLOOKUP(tbl_mimu[[#This Row],[District/SAZ_Pcode]],tbl_mimu_dist[],3,FALSE)</f>
        <v>ခန္တီးခရိုင်</v>
      </c>
      <c r="H308" t="s">
        <v>1374</v>
      </c>
      <c r="I308" t="s">
        <v>1375</v>
      </c>
      <c r="J308" t="str">
        <f>VLOOKUP(tbl_mimu[[#This Row],[Tsp_Pcode]],tbl_mimu_tsp[],3,FALSE)</f>
        <v>ဟုမ္မလင်း</v>
      </c>
      <c r="K308" t="s">
        <v>1376</v>
      </c>
      <c r="L308" t="s">
        <v>1377</v>
      </c>
      <c r="M308" t="s">
        <v>1378</v>
      </c>
      <c r="N308">
        <v>94.910880000000006</v>
      </c>
      <c r="O308">
        <v>24.8644</v>
      </c>
    </row>
    <row r="309" spans="1:15" x14ac:dyDescent="0.25">
      <c r="A309" t="s">
        <v>1379</v>
      </c>
      <c r="B309" t="s">
        <v>1342</v>
      </c>
      <c r="C309" t="s">
        <v>1343</v>
      </c>
      <c r="D309" t="str">
        <f>VLOOKUP(tbl_mimu[[#This Row],[SR_Pcode]],tbl_mimu_st[],3,FALSE)</f>
        <v>စစ်ကိုင်းတိုင်းဒေသကြီး</v>
      </c>
      <c r="E309" t="s">
        <v>1368</v>
      </c>
      <c r="F309" t="s">
        <v>1369</v>
      </c>
      <c r="G309" t="str">
        <f>VLOOKUP(tbl_mimu[[#This Row],[District/SAZ_Pcode]],tbl_mimu_dist[],3,FALSE)</f>
        <v>ခန္တီးခရိုင်</v>
      </c>
      <c r="H309" t="s">
        <v>1374</v>
      </c>
      <c r="I309" t="s">
        <v>1375</v>
      </c>
      <c r="J309" t="str">
        <f>VLOOKUP(tbl_mimu[[#This Row],[Tsp_Pcode]],tbl_mimu_tsp[],3,FALSE)</f>
        <v>ဟုမ္မလင်း</v>
      </c>
      <c r="K309" t="s">
        <v>1379</v>
      </c>
      <c r="L309" t="s">
        <v>1380</v>
      </c>
      <c r="M309" t="s">
        <v>1381</v>
      </c>
      <c r="N309">
        <v>94.964497990500007</v>
      </c>
      <c r="O309">
        <v>25.083395582600001</v>
      </c>
    </row>
    <row r="310" spans="1:15" x14ac:dyDescent="0.25">
      <c r="A310" t="s">
        <v>1382</v>
      </c>
      <c r="B310" t="s">
        <v>1342</v>
      </c>
      <c r="C310" t="s">
        <v>1343</v>
      </c>
      <c r="D310" t="str">
        <f>VLOOKUP(tbl_mimu[[#This Row],[SR_Pcode]],tbl_mimu_st[],3,FALSE)</f>
        <v>စစ်ကိုင်းတိုင်းဒေသကြီး</v>
      </c>
      <c r="E310" t="s">
        <v>1368</v>
      </c>
      <c r="F310" t="s">
        <v>1369</v>
      </c>
      <c r="G310" t="str">
        <f>VLOOKUP(tbl_mimu[[#This Row],[District/SAZ_Pcode]],tbl_mimu_dist[],3,FALSE)</f>
        <v>ခန္တီးခရိုင်</v>
      </c>
      <c r="H310" t="s">
        <v>1374</v>
      </c>
      <c r="I310" t="s">
        <v>1375</v>
      </c>
      <c r="J310" t="str">
        <f>VLOOKUP(tbl_mimu[[#This Row],[Tsp_Pcode]],tbl_mimu_tsp[],3,FALSE)</f>
        <v>ဟုမ္မလင်း</v>
      </c>
      <c r="K310" t="s">
        <v>1382</v>
      </c>
      <c r="L310" t="s">
        <v>1383</v>
      </c>
      <c r="M310" t="s">
        <v>1384</v>
      </c>
      <c r="N310">
        <v>94.731467741000003</v>
      </c>
      <c r="O310">
        <v>24.683435372000002</v>
      </c>
    </row>
    <row r="311" spans="1:15" x14ac:dyDescent="0.25">
      <c r="A311" t="s">
        <v>1387</v>
      </c>
      <c r="B311" t="s">
        <v>1342</v>
      </c>
      <c r="C311" t="s">
        <v>1343</v>
      </c>
      <c r="D311" t="str">
        <f>VLOOKUP(tbl_mimu[[#This Row],[SR_Pcode]],tbl_mimu_st[],3,FALSE)</f>
        <v>စစ်ကိုင်းတိုင်းဒေသကြီး</v>
      </c>
      <c r="E311" t="s">
        <v>1351</v>
      </c>
      <c r="F311" t="s">
        <v>1352</v>
      </c>
      <c r="G311" t="str">
        <f>VLOOKUP(tbl_mimu[[#This Row],[District/SAZ_Pcode]],tbl_mimu_dist[],3,FALSE)</f>
        <v>ကသာခရိုင်</v>
      </c>
      <c r="H311" t="s">
        <v>1385</v>
      </c>
      <c r="I311" t="s">
        <v>1386</v>
      </c>
      <c r="J311" t="str">
        <f>VLOOKUP(tbl_mimu[[#This Row],[Tsp_Pcode]],tbl_mimu_tsp[],3,FALSE)</f>
        <v>အင်းတော်</v>
      </c>
      <c r="K311" t="s">
        <v>1387</v>
      </c>
      <c r="L311" t="s">
        <v>1388</v>
      </c>
      <c r="M311" t="s">
        <v>1389</v>
      </c>
      <c r="N311">
        <v>96.141670000000005</v>
      </c>
      <c r="O311">
        <v>24.222519999999999</v>
      </c>
    </row>
    <row r="312" spans="1:15" x14ac:dyDescent="0.25">
      <c r="A312" t="s">
        <v>1390</v>
      </c>
      <c r="B312" t="s">
        <v>1342</v>
      </c>
      <c r="C312" t="s">
        <v>1343</v>
      </c>
      <c r="D312" t="str">
        <f>VLOOKUP(tbl_mimu[[#This Row],[SR_Pcode]],tbl_mimu_st[],3,FALSE)</f>
        <v>စစ်ကိုင်းတိုင်းဒေသကြီး</v>
      </c>
      <c r="E312" t="s">
        <v>1351</v>
      </c>
      <c r="F312" t="s">
        <v>1352</v>
      </c>
      <c r="G312" t="str">
        <f>VLOOKUP(tbl_mimu[[#This Row],[District/SAZ_Pcode]],tbl_mimu_dist[],3,FALSE)</f>
        <v>ကသာခရိုင်</v>
      </c>
      <c r="H312" t="s">
        <v>1385</v>
      </c>
      <c r="I312" t="s">
        <v>1386</v>
      </c>
      <c r="J312" t="str">
        <f>VLOOKUP(tbl_mimu[[#This Row],[Tsp_Pcode]],tbl_mimu_tsp[],3,FALSE)</f>
        <v>အင်းတော်</v>
      </c>
      <c r="K312" t="s">
        <v>1390</v>
      </c>
      <c r="L312" t="s">
        <v>1391</v>
      </c>
      <c r="M312" t="s">
        <v>1392</v>
      </c>
      <c r="N312">
        <v>96.179599999999994</v>
      </c>
      <c r="O312">
        <v>24.4649</v>
      </c>
    </row>
    <row r="313" spans="1:15" x14ac:dyDescent="0.25">
      <c r="A313" t="s">
        <v>1396</v>
      </c>
      <c r="B313" t="s">
        <v>1342</v>
      </c>
      <c r="C313" t="s">
        <v>1343</v>
      </c>
      <c r="D313" t="str">
        <f>VLOOKUP(tbl_mimu[[#This Row],[SR_Pcode]],tbl_mimu_st[],3,FALSE)</f>
        <v>စစ်ကိုင်းတိုင်းဒေသကြီး</v>
      </c>
      <c r="E313" t="s">
        <v>1393</v>
      </c>
      <c r="F313" t="s">
        <v>1394</v>
      </c>
      <c r="G313" t="str">
        <f>VLOOKUP(tbl_mimu[[#This Row],[District/SAZ_Pcode]],tbl_mimu_dist[],3,FALSE)</f>
        <v>ကလေးခရိုင်</v>
      </c>
      <c r="H313" t="s">
        <v>1395</v>
      </c>
      <c r="I313" t="s">
        <v>1394</v>
      </c>
      <c r="J313" t="str">
        <f>VLOOKUP(tbl_mimu[[#This Row],[Tsp_Pcode]],tbl_mimu_tsp[],3,FALSE)</f>
        <v>ကလေး</v>
      </c>
      <c r="K313" t="s">
        <v>1396</v>
      </c>
      <c r="L313" t="s">
        <v>1397</v>
      </c>
      <c r="M313" t="s">
        <v>1398</v>
      </c>
      <c r="N313">
        <v>94.029769999999999</v>
      </c>
      <c r="O313">
        <v>23.193300000000001</v>
      </c>
    </row>
    <row r="314" spans="1:15" x14ac:dyDescent="0.25">
      <c r="A314" t="s">
        <v>1401</v>
      </c>
      <c r="B314" t="s">
        <v>1342</v>
      </c>
      <c r="C314" t="s">
        <v>1343</v>
      </c>
      <c r="D314" t="str">
        <f>VLOOKUP(tbl_mimu[[#This Row],[SR_Pcode]],tbl_mimu_st[],3,FALSE)</f>
        <v>စစ်ကိုင်းတိုင်းဒေသကြီး</v>
      </c>
      <c r="E314" t="s">
        <v>1393</v>
      </c>
      <c r="F314" t="s">
        <v>1394</v>
      </c>
      <c r="G314" t="str">
        <f>VLOOKUP(tbl_mimu[[#This Row],[District/SAZ_Pcode]],tbl_mimu_dist[],3,FALSE)</f>
        <v>ကလေးခရိုင်</v>
      </c>
      <c r="H314" t="s">
        <v>1399</v>
      </c>
      <c r="I314" t="s">
        <v>1400</v>
      </c>
      <c r="J314" t="str">
        <f>VLOOKUP(tbl_mimu[[#This Row],[Tsp_Pcode]],tbl_mimu_tsp[],3,FALSE)</f>
        <v>ကလေးဝ</v>
      </c>
      <c r="K314" t="s">
        <v>1401</v>
      </c>
      <c r="L314" t="s">
        <v>1402</v>
      </c>
      <c r="M314" t="s">
        <v>1403</v>
      </c>
      <c r="N314">
        <v>94.300359999999998</v>
      </c>
      <c r="O314">
        <v>23.1998</v>
      </c>
    </row>
    <row r="315" spans="1:15" x14ac:dyDescent="0.25">
      <c r="A315" t="s">
        <v>1407</v>
      </c>
      <c r="B315" t="s">
        <v>1342</v>
      </c>
      <c r="C315" t="s">
        <v>1343</v>
      </c>
      <c r="D315" t="str">
        <f>VLOOKUP(tbl_mimu[[#This Row],[SR_Pcode]],tbl_mimu_st[],3,FALSE)</f>
        <v>စစ်ကိုင်းတိုင်းဒေသကြီး</v>
      </c>
      <c r="E315" t="s">
        <v>1404</v>
      </c>
      <c r="F315" t="s">
        <v>1405</v>
      </c>
      <c r="G315" t="str">
        <f>VLOOKUP(tbl_mimu[[#This Row],[District/SAZ_Pcode]],tbl_mimu_dist[],3,FALSE)</f>
        <v>ကန့်ဘလူခရိုင်</v>
      </c>
      <c r="H315" t="s">
        <v>1406</v>
      </c>
      <c r="I315" t="s">
        <v>1405</v>
      </c>
      <c r="J315" t="str">
        <f>VLOOKUP(tbl_mimu[[#This Row],[Tsp_Pcode]],tbl_mimu_tsp[],3,FALSE)</f>
        <v>ကန့်ဘလူ</v>
      </c>
      <c r="K315" t="s">
        <v>1407</v>
      </c>
      <c r="L315" t="s">
        <v>1408</v>
      </c>
      <c r="M315" t="s">
        <v>1409</v>
      </c>
      <c r="N315">
        <v>95.518860000000004</v>
      </c>
      <c r="O315">
        <v>23.203050000000001</v>
      </c>
    </row>
    <row r="316" spans="1:15" x14ac:dyDescent="0.25">
      <c r="A316" t="s">
        <v>1410</v>
      </c>
      <c r="B316" t="s">
        <v>1342</v>
      </c>
      <c r="C316" t="s">
        <v>1343</v>
      </c>
      <c r="D316" t="str">
        <f>VLOOKUP(tbl_mimu[[#This Row],[SR_Pcode]],tbl_mimu_st[],3,FALSE)</f>
        <v>စစ်ကိုင်းတိုင်းဒေသကြီး</v>
      </c>
      <c r="E316" t="s">
        <v>1404</v>
      </c>
      <c r="F316" t="s">
        <v>1405</v>
      </c>
      <c r="G316" t="str">
        <f>VLOOKUP(tbl_mimu[[#This Row],[District/SAZ_Pcode]],tbl_mimu_dist[],3,FALSE)</f>
        <v>ကန့်ဘလူခရိုင်</v>
      </c>
      <c r="H316" t="s">
        <v>1406</v>
      </c>
      <c r="I316" t="s">
        <v>1405</v>
      </c>
      <c r="J316" t="str">
        <f>VLOOKUP(tbl_mimu[[#This Row],[Tsp_Pcode]],tbl_mimu_tsp[],3,FALSE)</f>
        <v>ကန့်ဘလူ</v>
      </c>
      <c r="K316" t="s">
        <v>1410</v>
      </c>
      <c r="L316" t="s">
        <v>1411</v>
      </c>
      <c r="M316" t="s">
        <v>426</v>
      </c>
      <c r="N316">
        <v>95.563599999999994</v>
      </c>
      <c r="O316">
        <v>22.931100000000001</v>
      </c>
    </row>
    <row r="317" spans="1:15" x14ac:dyDescent="0.25">
      <c r="A317" t="s">
        <v>1416</v>
      </c>
      <c r="B317" t="s">
        <v>1342</v>
      </c>
      <c r="C317" t="s">
        <v>1343</v>
      </c>
      <c r="D317" t="str">
        <f>VLOOKUP(tbl_mimu[[#This Row],[SR_Pcode]],tbl_mimu_st[],3,FALSE)</f>
        <v>စစ်ကိုင်းတိုင်းဒေသကြီး</v>
      </c>
      <c r="E317" t="s">
        <v>1412</v>
      </c>
      <c r="F317" t="s">
        <v>1413</v>
      </c>
      <c r="G317" t="str">
        <f>VLOOKUP(tbl_mimu[[#This Row],[District/SAZ_Pcode]],tbl_mimu_dist[],3,FALSE)</f>
        <v>ယင်းမာပင်ခရိုင်</v>
      </c>
      <c r="H317" t="s">
        <v>1414</v>
      </c>
      <c r="I317" t="s">
        <v>1415</v>
      </c>
      <c r="J317" t="str">
        <f>VLOOKUP(tbl_mimu[[#This Row],[Tsp_Pcode]],tbl_mimu_tsp[],3,FALSE)</f>
        <v>ကနီ</v>
      </c>
      <c r="K317" t="s">
        <v>1416</v>
      </c>
      <c r="L317" t="s">
        <v>1417</v>
      </c>
      <c r="M317" t="s">
        <v>1418</v>
      </c>
      <c r="N317">
        <v>94.848470000000006</v>
      </c>
      <c r="O317">
        <v>22.43291</v>
      </c>
    </row>
    <row r="318" spans="1:15" x14ac:dyDescent="0.25">
      <c r="A318" t="s">
        <v>1420</v>
      </c>
      <c r="B318" t="s">
        <v>1342</v>
      </c>
      <c r="C318" t="s">
        <v>1343</v>
      </c>
      <c r="D318" t="str">
        <f>VLOOKUP(tbl_mimu[[#This Row],[SR_Pcode]],tbl_mimu_st[],3,FALSE)</f>
        <v>စစ်ကိုင်းတိုင်းဒေသကြီး</v>
      </c>
      <c r="E318" t="s">
        <v>1351</v>
      </c>
      <c r="F318" t="s">
        <v>1352</v>
      </c>
      <c r="G318" t="str">
        <f>VLOOKUP(tbl_mimu[[#This Row],[District/SAZ_Pcode]],tbl_mimu_dist[],3,FALSE)</f>
        <v>ကသာခရိုင်</v>
      </c>
      <c r="H318" t="s">
        <v>1419</v>
      </c>
      <c r="I318" t="s">
        <v>1352</v>
      </c>
      <c r="J318" t="str">
        <f>VLOOKUP(tbl_mimu[[#This Row],[Tsp_Pcode]],tbl_mimu_tsp[],3,FALSE)</f>
        <v>ကသာ</v>
      </c>
      <c r="K318" t="s">
        <v>1420</v>
      </c>
      <c r="L318" t="s">
        <v>1421</v>
      </c>
      <c r="M318" t="s">
        <v>1422</v>
      </c>
      <c r="N318">
        <v>96.331670000000003</v>
      </c>
      <c r="O318">
        <v>24.181629999999998</v>
      </c>
    </row>
    <row r="319" spans="1:15" x14ac:dyDescent="0.25">
      <c r="A319" t="s">
        <v>1426</v>
      </c>
      <c r="B319" t="s">
        <v>1342</v>
      </c>
      <c r="C319" t="s">
        <v>1343</v>
      </c>
      <c r="D319" t="str">
        <f>VLOOKUP(tbl_mimu[[#This Row],[SR_Pcode]],tbl_mimu_st[],3,FALSE)</f>
        <v>စစ်ကိုင်းတိုင်းဒေသကြီး</v>
      </c>
      <c r="E319" t="s">
        <v>1423</v>
      </c>
      <c r="F319" t="s">
        <v>1424</v>
      </c>
      <c r="G319" t="str">
        <f>VLOOKUP(tbl_mimu[[#This Row],[District/SAZ_Pcode]],tbl_mimu_dist[],3,FALSE)</f>
        <v>ကောလင်းခရိုင်</v>
      </c>
      <c r="H319" t="s">
        <v>1425</v>
      </c>
      <c r="I319" t="s">
        <v>1424</v>
      </c>
      <c r="J319" t="str">
        <f>VLOOKUP(tbl_mimu[[#This Row],[Tsp_Pcode]],tbl_mimu_tsp[],3,FALSE)</f>
        <v>ကောလင်း</v>
      </c>
      <c r="K319" t="s">
        <v>1426</v>
      </c>
      <c r="L319" t="s">
        <v>1427</v>
      </c>
      <c r="M319" t="s">
        <v>1428</v>
      </c>
      <c r="N319">
        <v>95.683390000000003</v>
      </c>
      <c r="O319">
        <v>23.79026</v>
      </c>
    </row>
    <row r="320" spans="1:15" x14ac:dyDescent="0.25">
      <c r="A320" t="s">
        <v>1433</v>
      </c>
      <c r="B320" t="s">
        <v>1342</v>
      </c>
      <c r="C320" t="s">
        <v>1343</v>
      </c>
      <c r="D320" t="str">
        <f>VLOOKUP(tbl_mimu[[#This Row],[SR_Pcode]],tbl_mimu_st[],3,FALSE)</f>
        <v>စစ်ကိုင်းတိုင်းဒေသကြီး</v>
      </c>
      <c r="E320" t="s">
        <v>1429</v>
      </c>
      <c r="F320" t="s">
        <v>1430</v>
      </c>
      <c r="G320" t="str">
        <f>VLOOKUP(tbl_mimu[[#This Row],[District/SAZ_Pcode]],tbl_mimu_dist[],3,FALSE)</f>
        <v>ရွှေဘိုခရိုင်</v>
      </c>
      <c r="H320" t="s">
        <v>1431</v>
      </c>
      <c r="I320" t="s">
        <v>1432</v>
      </c>
      <c r="J320" t="str">
        <f>VLOOKUP(tbl_mimu[[#This Row],[Tsp_Pcode]],tbl_mimu_tsp[],3,FALSE)</f>
        <v>ခင်ဦး</v>
      </c>
      <c r="K320" t="s">
        <v>1433</v>
      </c>
      <c r="L320" t="s">
        <v>1434</v>
      </c>
      <c r="M320" t="s">
        <v>1435</v>
      </c>
      <c r="N320">
        <v>95.621489999999994</v>
      </c>
      <c r="O320">
        <v>22.770160000000001</v>
      </c>
    </row>
    <row r="321" spans="1:15" x14ac:dyDescent="0.25">
      <c r="A321" t="s">
        <v>1438</v>
      </c>
      <c r="B321" t="s">
        <v>1342</v>
      </c>
      <c r="C321" t="s">
        <v>1343</v>
      </c>
      <c r="D321" t="str">
        <f>VLOOKUP(tbl_mimu[[#This Row],[SR_Pcode]],tbl_mimu_st[],3,FALSE)</f>
        <v>စစ်ကိုင်းတိုင်းဒေသကြီး</v>
      </c>
      <c r="E321" t="s">
        <v>1404</v>
      </c>
      <c r="F321" t="s">
        <v>1405</v>
      </c>
      <c r="G321" t="str">
        <f>VLOOKUP(tbl_mimu[[#This Row],[District/SAZ_Pcode]],tbl_mimu_dist[],3,FALSE)</f>
        <v>ကန့်ဘလူခရိုင်</v>
      </c>
      <c r="H321" t="s">
        <v>1436</v>
      </c>
      <c r="I321" t="s">
        <v>1437</v>
      </c>
      <c r="J321" t="str">
        <f>VLOOKUP(tbl_mimu[[#This Row],[Tsp_Pcode]],tbl_mimu_tsp[],3,FALSE)</f>
        <v>ကျွန်းလှ</v>
      </c>
      <c r="K321" t="s">
        <v>1438</v>
      </c>
      <c r="L321" t="s">
        <v>1439</v>
      </c>
      <c r="M321" t="s">
        <v>1440</v>
      </c>
      <c r="N321">
        <v>95.5321</v>
      </c>
      <c r="O321">
        <v>23.31964</v>
      </c>
    </row>
    <row r="322" spans="1:15" x14ac:dyDescent="0.25">
      <c r="A322" t="s">
        <v>1445</v>
      </c>
      <c r="B322" t="s">
        <v>1342</v>
      </c>
      <c r="C322" t="s">
        <v>1343</v>
      </c>
      <c r="D322" t="str">
        <f>VLOOKUP(tbl_mimu[[#This Row],[SR_Pcode]],tbl_mimu_st[],3,FALSE)</f>
        <v>စစ်ကိုင်းတိုင်းဒေသကြီး</v>
      </c>
      <c r="E322" t="s">
        <v>1441</v>
      </c>
      <c r="F322" t="s">
        <v>1442</v>
      </c>
      <c r="G322" t="e">
        <f>VLOOKUP(tbl_mimu[[#This Row],[District/SAZ_Pcode]],tbl_mimu_dist[],3,FALSE)</f>
        <v>#N/A</v>
      </c>
      <c r="H322" t="s">
        <v>1443</v>
      </c>
      <c r="I322" t="s">
        <v>1444</v>
      </c>
      <c r="J322" t="str">
        <f>VLOOKUP(tbl_mimu[[#This Row],[Tsp_Pcode]],tbl_mimu_tsp[],3,FALSE)</f>
        <v>လဟယ်</v>
      </c>
      <c r="K322" t="s">
        <v>1445</v>
      </c>
      <c r="L322" t="s">
        <v>1446</v>
      </c>
      <c r="M322" t="s">
        <v>1447</v>
      </c>
      <c r="N322">
        <v>95.441130000000001</v>
      </c>
      <c r="O322">
        <v>26.325939999999999</v>
      </c>
    </row>
    <row r="323" spans="1:15" x14ac:dyDescent="0.25">
      <c r="A323" t="s">
        <v>1448</v>
      </c>
      <c r="B323" t="s">
        <v>1342</v>
      </c>
      <c r="C323" t="s">
        <v>1343</v>
      </c>
      <c r="D323" t="str">
        <f>VLOOKUP(tbl_mimu[[#This Row],[SR_Pcode]],tbl_mimu_st[],3,FALSE)</f>
        <v>စစ်ကိုင်းတိုင်းဒေသကြီး</v>
      </c>
      <c r="E323" t="s">
        <v>1441</v>
      </c>
      <c r="F323" t="s">
        <v>1442</v>
      </c>
      <c r="G323" t="e">
        <f>VLOOKUP(tbl_mimu[[#This Row],[District/SAZ_Pcode]],tbl_mimu_dist[],3,FALSE)</f>
        <v>#N/A</v>
      </c>
      <c r="H323" t="s">
        <v>1443</v>
      </c>
      <c r="I323" t="s">
        <v>1444</v>
      </c>
      <c r="J323" t="str">
        <f>VLOOKUP(tbl_mimu[[#This Row],[Tsp_Pcode]],tbl_mimu_tsp[],3,FALSE)</f>
        <v>လဟယ်</v>
      </c>
      <c r="K323" t="s">
        <v>1448</v>
      </c>
      <c r="L323" t="s">
        <v>1449</v>
      </c>
      <c r="M323" t="s">
        <v>1450</v>
      </c>
      <c r="N323">
        <v>95.241479999999996</v>
      </c>
      <c r="O323">
        <v>25.965890000000002</v>
      </c>
    </row>
    <row r="324" spans="1:15" x14ac:dyDescent="0.25">
      <c r="A324" t="s">
        <v>1453</v>
      </c>
      <c r="B324" t="s">
        <v>1342</v>
      </c>
      <c r="C324" t="s">
        <v>1343</v>
      </c>
      <c r="D324" t="str">
        <f>VLOOKUP(tbl_mimu[[#This Row],[SR_Pcode]],tbl_mimu_st[],3,FALSE)</f>
        <v>စစ်ကိုင်းတိုင်းဒေသကြီး</v>
      </c>
      <c r="E324" t="s">
        <v>1441</v>
      </c>
      <c r="F324" t="s">
        <v>1442</v>
      </c>
      <c r="G324" t="e">
        <f>VLOOKUP(tbl_mimu[[#This Row],[District/SAZ_Pcode]],tbl_mimu_dist[],3,FALSE)</f>
        <v>#N/A</v>
      </c>
      <c r="H324" t="s">
        <v>1451</v>
      </c>
      <c r="I324" t="s">
        <v>1452</v>
      </c>
      <c r="J324" t="str">
        <f>VLOOKUP(tbl_mimu[[#This Row],[Tsp_Pcode]],tbl_mimu_tsp[],3,FALSE)</f>
        <v>လေရှီး</v>
      </c>
      <c r="K324" t="s">
        <v>1453</v>
      </c>
      <c r="L324" t="s">
        <v>1454</v>
      </c>
      <c r="M324" t="s">
        <v>1455</v>
      </c>
      <c r="N324">
        <v>94.956629839100003</v>
      </c>
      <c r="O324">
        <v>25.447056637300001</v>
      </c>
    </row>
    <row r="325" spans="1:15" x14ac:dyDescent="0.25">
      <c r="A325" t="s">
        <v>1456</v>
      </c>
      <c r="B325" t="s">
        <v>1342</v>
      </c>
      <c r="C325" t="s">
        <v>1343</v>
      </c>
      <c r="D325" t="str">
        <f>VLOOKUP(tbl_mimu[[#This Row],[SR_Pcode]],tbl_mimu_st[],3,FALSE)</f>
        <v>စစ်ကိုင်းတိုင်းဒေသကြီး</v>
      </c>
      <c r="E325" t="s">
        <v>1441</v>
      </c>
      <c r="F325" t="s">
        <v>1442</v>
      </c>
      <c r="G325" t="e">
        <f>VLOOKUP(tbl_mimu[[#This Row],[District/SAZ_Pcode]],tbl_mimu_dist[],3,FALSE)</f>
        <v>#N/A</v>
      </c>
      <c r="H325" t="s">
        <v>1451</v>
      </c>
      <c r="I325" t="s">
        <v>1452</v>
      </c>
      <c r="J325" t="str">
        <f>VLOOKUP(tbl_mimu[[#This Row],[Tsp_Pcode]],tbl_mimu_tsp[],3,FALSE)</f>
        <v>လေရှီး</v>
      </c>
      <c r="K325" t="s">
        <v>1456</v>
      </c>
      <c r="L325" t="s">
        <v>1457</v>
      </c>
      <c r="M325" t="s">
        <v>1458</v>
      </c>
      <c r="N325">
        <v>94.787482999999995</v>
      </c>
      <c r="O325">
        <v>25.046707999999999</v>
      </c>
    </row>
    <row r="326" spans="1:15" x14ac:dyDescent="0.25">
      <c r="A326" t="s">
        <v>1459</v>
      </c>
      <c r="B326" t="s">
        <v>1342</v>
      </c>
      <c r="C326" t="s">
        <v>1343</v>
      </c>
      <c r="D326" t="str">
        <f>VLOOKUP(tbl_mimu[[#This Row],[SR_Pcode]],tbl_mimu_st[],3,FALSE)</f>
        <v>စစ်ကိုင်းတိုင်းဒေသကြီး</v>
      </c>
      <c r="E326" t="s">
        <v>1441</v>
      </c>
      <c r="F326" t="s">
        <v>1442</v>
      </c>
      <c r="G326" t="e">
        <f>VLOOKUP(tbl_mimu[[#This Row],[District/SAZ_Pcode]],tbl_mimu_dist[],3,FALSE)</f>
        <v>#N/A</v>
      </c>
      <c r="H326" t="s">
        <v>1451</v>
      </c>
      <c r="I326" t="s">
        <v>1452</v>
      </c>
      <c r="J326" t="str">
        <f>VLOOKUP(tbl_mimu[[#This Row],[Tsp_Pcode]],tbl_mimu_tsp[],3,FALSE)</f>
        <v>လေရှီး</v>
      </c>
      <c r="K326" t="s">
        <v>1459</v>
      </c>
      <c r="L326" t="s">
        <v>1460</v>
      </c>
      <c r="M326" t="s">
        <v>1461</v>
      </c>
      <c r="N326">
        <v>94.687290000000004</v>
      </c>
      <c r="O326">
        <v>25.364550000000001</v>
      </c>
    </row>
    <row r="327" spans="1:15" x14ac:dyDescent="0.25">
      <c r="A327" t="s">
        <v>1465</v>
      </c>
      <c r="B327" t="s">
        <v>1342</v>
      </c>
      <c r="C327" t="s">
        <v>1343</v>
      </c>
      <c r="D327" t="str">
        <f>VLOOKUP(tbl_mimu[[#This Row],[SR_Pcode]],tbl_mimu_st[],3,FALSE)</f>
        <v>စစ်ကိုင်းတိုင်းဒေသကြီး</v>
      </c>
      <c r="E327" t="s">
        <v>1462</v>
      </c>
      <c r="F327" t="s">
        <v>1463</v>
      </c>
      <c r="G327" t="str">
        <f>VLOOKUP(tbl_mimu[[#This Row],[District/SAZ_Pcode]],tbl_mimu_dist[],3,FALSE)</f>
        <v>မော်လိုက်ခရိုင်</v>
      </c>
      <c r="H327" t="s">
        <v>1464</v>
      </c>
      <c r="I327" t="s">
        <v>1463</v>
      </c>
      <c r="J327" t="str">
        <f>VLOOKUP(tbl_mimu[[#This Row],[Tsp_Pcode]],tbl_mimu_tsp[],3,FALSE)</f>
        <v>မော်လိုက်</v>
      </c>
      <c r="K327" t="s">
        <v>1465</v>
      </c>
      <c r="L327" t="s">
        <v>1466</v>
      </c>
      <c r="M327" t="s">
        <v>1467</v>
      </c>
      <c r="N327">
        <v>94.412009999999995</v>
      </c>
      <c r="O327">
        <v>23.635120000000001</v>
      </c>
    </row>
    <row r="328" spans="1:15" x14ac:dyDescent="0.25">
      <c r="A328" t="s">
        <v>1470</v>
      </c>
      <c r="B328" t="s">
        <v>1342</v>
      </c>
      <c r="C328" t="s">
        <v>1343</v>
      </c>
      <c r="D328" t="str">
        <f>VLOOKUP(tbl_mimu[[#This Row],[SR_Pcode]],tbl_mimu_st[],3,FALSE)</f>
        <v>စစ်ကိုင်းတိုင်းဒေသကြီး</v>
      </c>
      <c r="E328" t="s">
        <v>1393</v>
      </c>
      <c r="F328" t="s">
        <v>1394</v>
      </c>
      <c r="G328" t="str">
        <f>VLOOKUP(tbl_mimu[[#This Row],[District/SAZ_Pcode]],tbl_mimu_dist[],3,FALSE)</f>
        <v>ကလေးခရိုင်</v>
      </c>
      <c r="H328" t="s">
        <v>1468</v>
      </c>
      <c r="I328" t="s">
        <v>1469</v>
      </c>
      <c r="J328" t="str">
        <f>VLOOKUP(tbl_mimu[[#This Row],[Tsp_Pcode]],tbl_mimu_tsp[],3,FALSE)</f>
        <v>မင်းကင်း</v>
      </c>
      <c r="K328" t="s">
        <v>1470</v>
      </c>
      <c r="L328" t="s">
        <v>1471</v>
      </c>
      <c r="M328" t="s">
        <v>1472</v>
      </c>
      <c r="N328">
        <v>94.494200000000006</v>
      </c>
      <c r="O328">
        <v>22.87781</v>
      </c>
    </row>
    <row r="329" spans="1:15" x14ac:dyDescent="0.25">
      <c r="A329" t="s">
        <v>1474</v>
      </c>
      <c r="B329" t="s">
        <v>1342</v>
      </c>
      <c r="C329" t="s">
        <v>1343</v>
      </c>
      <c r="D329" t="str">
        <f>VLOOKUP(tbl_mimu[[#This Row],[SR_Pcode]],tbl_mimu_st[],3,FALSE)</f>
        <v>စစ်ကိုင်းတိုင်းဒေသကြီး</v>
      </c>
      <c r="E329" t="s">
        <v>1344</v>
      </c>
      <c r="F329" t="s">
        <v>1345</v>
      </c>
      <c r="G329" t="str">
        <f>VLOOKUP(tbl_mimu[[#This Row],[District/SAZ_Pcode]],tbl_mimu_dist[],3,FALSE)</f>
        <v>မုံရွာခရိုင်</v>
      </c>
      <c r="H329" t="s">
        <v>1473</v>
      </c>
      <c r="I329" t="s">
        <v>1345</v>
      </c>
      <c r="J329" t="str">
        <f>VLOOKUP(tbl_mimu[[#This Row],[Tsp_Pcode]],tbl_mimu_tsp[],3,FALSE)</f>
        <v>မုံရွာ</v>
      </c>
      <c r="K329" t="s">
        <v>1474</v>
      </c>
      <c r="L329" t="s">
        <v>1475</v>
      </c>
      <c r="M329" t="s">
        <v>1476</v>
      </c>
      <c r="N329">
        <v>95.139629999999997</v>
      </c>
      <c r="O329">
        <v>22.121680000000001</v>
      </c>
    </row>
    <row r="330" spans="1:15" x14ac:dyDescent="0.25">
      <c r="A330" t="s">
        <v>1480</v>
      </c>
      <c r="B330" t="s">
        <v>1342</v>
      </c>
      <c r="C330" t="s">
        <v>1343</v>
      </c>
      <c r="D330" t="str">
        <f>VLOOKUP(tbl_mimu[[#This Row],[SR_Pcode]],tbl_mimu_st[],3,FALSE)</f>
        <v>စစ်ကိုင်းတိုင်းဒေသကြီး</v>
      </c>
      <c r="E330" t="s">
        <v>1477</v>
      </c>
      <c r="F330" t="s">
        <v>1343</v>
      </c>
      <c r="G330" t="str">
        <f>VLOOKUP(tbl_mimu[[#This Row],[District/SAZ_Pcode]],tbl_mimu_dist[],3,FALSE)</f>
        <v>စစ်ကိုင်းခရိုင်</v>
      </c>
      <c r="H330" t="s">
        <v>1478</v>
      </c>
      <c r="I330" t="s">
        <v>1479</v>
      </c>
      <c r="J330" t="str">
        <f>VLOOKUP(tbl_mimu[[#This Row],[Tsp_Pcode]],tbl_mimu_tsp[],3,FALSE)</f>
        <v>မြောင်</v>
      </c>
      <c r="K330" t="s">
        <v>1480</v>
      </c>
      <c r="L330" t="s">
        <v>1481</v>
      </c>
      <c r="M330" t="s">
        <v>1482</v>
      </c>
      <c r="N330">
        <v>95.424249567299995</v>
      </c>
      <c r="O330">
        <v>21.831639680999999</v>
      </c>
    </row>
    <row r="331" spans="1:15" x14ac:dyDescent="0.25">
      <c r="A331" t="s">
        <v>1485</v>
      </c>
      <c r="B331" t="s">
        <v>1342</v>
      </c>
      <c r="C331" t="s">
        <v>1343</v>
      </c>
      <c r="D331" t="str">
        <f>VLOOKUP(tbl_mimu[[#This Row],[SR_Pcode]],tbl_mimu_st[],3,FALSE)</f>
        <v>စစ်ကိုင်းတိုင်းဒေသကြီး</v>
      </c>
      <c r="E331" t="s">
        <v>1477</v>
      </c>
      <c r="F331" t="s">
        <v>1343</v>
      </c>
      <c r="G331" t="str">
        <f>VLOOKUP(tbl_mimu[[#This Row],[District/SAZ_Pcode]],tbl_mimu_dist[],3,FALSE)</f>
        <v>စစ်ကိုင်းခရိုင်</v>
      </c>
      <c r="H331" t="s">
        <v>1483</v>
      </c>
      <c r="I331" t="s">
        <v>1484</v>
      </c>
      <c r="J331" t="str">
        <f>VLOOKUP(tbl_mimu[[#This Row],[Tsp_Pcode]],tbl_mimu_tsp[],3,FALSE)</f>
        <v>မြင်းမူ</v>
      </c>
      <c r="K331" t="s">
        <v>1485</v>
      </c>
      <c r="L331" t="s">
        <v>1486</v>
      </c>
      <c r="M331" t="s">
        <v>1487</v>
      </c>
      <c r="N331">
        <v>95.571566970199996</v>
      </c>
      <c r="O331">
        <v>21.926805622700002</v>
      </c>
    </row>
    <row r="332" spans="1:15" x14ac:dyDescent="0.25">
      <c r="A332" t="s">
        <v>1490</v>
      </c>
      <c r="B332" t="s">
        <v>1342</v>
      </c>
      <c r="C332" t="s">
        <v>1343</v>
      </c>
      <c r="D332" t="str">
        <f>VLOOKUP(tbl_mimu[[#This Row],[SR_Pcode]],tbl_mimu_st[],3,FALSE)</f>
        <v>စစ်ကိုင်းတိုင်းဒေသကြီး</v>
      </c>
      <c r="E332" t="s">
        <v>1441</v>
      </c>
      <c r="F332" t="s">
        <v>1442</v>
      </c>
      <c r="G332" t="e">
        <f>VLOOKUP(tbl_mimu[[#This Row],[District/SAZ_Pcode]],tbl_mimu_dist[],3,FALSE)</f>
        <v>#N/A</v>
      </c>
      <c r="H332" t="s">
        <v>1488</v>
      </c>
      <c r="I332" t="s">
        <v>1489</v>
      </c>
      <c r="J332" t="str">
        <f>VLOOKUP(tbl_mimu[[#This Row],[Tsp_Pcode]],tbl_mimu_tsp[],3,FALSE)</f>
        <v>နန်းယွန်း</v>
      </c>
      <c r="K332" t="s">
        <v>1490</v>
      </c>
      <c r="L332" t="s">
        <v>1491</v>
      </c>
      <c r="M332" t="s">
        <v>1492</v>
      </c>
      <c r="N332">
        <v>95.791654539099994</v>
      </c>
      <c r="O332">
        <v>26.775697452900001</v>
      </c>
    </row>
    <row r="333" spans="1:15" x14ac:dyDescent="0.25">
      <c r="A333" t="s">
        <v>1493</v>
      </c>
      <c r="B333" t="s">
        <v>1342</v>
      </c>
      <c r="C333" t="s">
        <v>1343</v>
      </c>
      <c r="D333" t="str">
        <f>VLOOKUP(tbl_mimu[[#This Row],[SR_Pcode]],tbl_mimu_st[],3,FALSE)</f>
        <v>စစ်ကိုင်းတိုင်းဒေသကြီး</v>
      </c>
      <c r="E333" t="s">
        <v>1441</v>
      </c>
      <c r="F333" t="s">
        <v>1442</v>
      </c>
      <c r="G333" t="e">
        <f>VLOOKUP(tbl_mimu[[#This Row],[District/SAZ_Pcode]],tbl_mimu_dist[],3,FALSE)</f>
        <v>#N/A</v>
      </c>
      <c r="H333" t="s">
        <v>1488</v>
      </c>
      <c r="I333" t="s">
        <v>1489</v>
      </c>
      <c r="J333" t="str">
        <f>VLOOKUP(tbl_mimu[[#This Row],[Tsp_Pcode]],tbl_mimu_tsp[],3,FALSE)</f>
        <v>နန်းယွန်း</v>
      </c>
      <c r="K333" t="s">
        <v>1493</v>
      </c>
      <c r="L333" t="s">
        <v>1494</v>
      </c>
      <c r="M333" t="s">
        <v>1495</v>
      </c>
      <c r="N333">
        <v>96.167050000000003</v>
      </c>
      <c r="O333">
        <v>26.979790000000001</v>
      </c>
    </row>
    <row r="334" spans="1:15" x14ac:dyDescent="0.25">
      <c r="A334" t="s">
        <v>1496</v>
      </c>
      <c r="B334" t="s">
        <v>1342</v>
      </c>
      <c r="C334" t="s">
        <v>1343</v>
      </c>
      <c r="D334" t="str">
        <f>VLOOKUP(tbl_mimu[[#This Row],[SR_Pcode]],tbl_mimu_st[],3,FALSE)</f>
        <v>စစ်ကိုင်းတိုင်းဒေသကြီး</v>
      </c>
      <c r="E334" t="s">
        <v>1441</v>
      </c>
      <c r="F334" t="s">
        <v>1442</v>
      </c>
      <c r="G334" t="e">
        <f>VLOOKUP(tbl_mimu[[#This Row],[District/SAZ_Pcode]],tbl_mimu_dist[],3,FALSE)</f>
        <v>#N/A</v>
      </c>
      <c r="H334" t="s">
        <v>1488</v>
      </c>
      <c r="I334" t="s">
        <v>1489</v>
      </c>
      <c r="J334" t="str">
        <f>VLOOKUP(tbl_mimu[[#This Row],[Tsp_Pcode]],tbl_mimu_tsp[],3,FALSE)</f>
        <v>နန်းယွန်း</v>
      </c>
      <c r="K334" t="s">
        <v>1496</v>
      </c>
      <c r="L334" t="s">
        <v>1497</v>
      </c>
      <c r="M334" t="s">
        <v>1498</v>
      </c>
      <c r="N334">
        <v>96.167116103300003</v>
      </c>
      <c r="O334">
        <v>27.236831966499999</v>
      </c>
    </row>
    <row r="335" spans="1:15" x14ac:dyDescent="0.25">
      <c r="A335" t="s">
        <v>1501</v>
      </c>
      <c r="B335" t="s">
        <v>1342</v>
      </c>
      <c r="C335" t="s">
        <v>1343</v>
      </c>
      <c r="D335" t="str">
        <f>VLOOKUP(tbl_mimu[[#This Row],[SR_Pcode]],tbl_mimu_st[],3,FALSE)</f>
        <v>စစ်ကိုင်းတိုင်းဒေသကြီး</v>
      </c>
      <c r="E335" t="s">
        <v>1412</v>
      </c>
      <c r="F335" t="s">
        <v>1413</v>
      </c>
      <c r="G335" t="str">
        <f>VLOOKUP(tbl_mimu[[#This Row],[District/SAZ_Pcode]],tbl_mimu_dist[],3,FALSE)</f>
        <v>ယင်းမာပင်ခရိုင်</v>
      </c>
      <c r="H335" t="s">
        <v>1499</v>
      </c>
      <c r="I335" t="s">
        <v>1500</v>
      </c>
      <c r="J335" t="str">
        <f>VLOOKUP(tbl_mimu[[#This Row],[Tsp_Pcode]],tbl_mimu_tsp[],3,FALSE)</f>
        <v>ပုလဲ</v>
      </c>
      <c r="K335" t="s">
        <v>1501</v>
      </c>
      <c r="L335" t="s">
        <v>1502</v>
      </c>
      <c r="M335" t="s">
        <v>1503</v>
      </c>
      <c r="N335">
        <v>94.874859999999998</v>
      </c>
      <c r="O335">
        <v>21.934149999999999</v>
      </c>
    </row>
    <row r="336" spans="1:15" x14ac:dyDescent="0.25">
      <c r="A336" t="s">
        <v>1506</v>
      </c>
      <c r="B336" t="s">
        <v>1342</v>
      </c>
      <c r="C336" t="s">
        <v>1343</v>
      </c>
      <c r="D336" t="str">
        <f>VLOOKUP(tbl_mimu[[#This Row],[SR_Pcode]],tbl_mimu_st[],3,FALSE)</f>
        <v>စစ်ကိုင်းတိုင်းဒေသကြီး</v>
      </c>
      <c r="E336" t="s">
        <v>1462</v>
      </c>
      <c r="F336" t="s">
        <v>1463</v>
      </c>
      <c r="G336" t="str">
        <f>VLOOKUP(tbl_mimu[[#This Row],[District/SAZ_Pcode]],tbl_mimu_dist[],3,FALSE)</f>
        <v>မော်လိုက်ခရိုင်</v>
      </c>
      <c r="H336" t="s">
        <v>1504</v>
      </c>
      <c r="I336" t="s">
        <v>1505</v>
      </c>
      <c r="J336" t="str">
        <f>VLOOKUP(tbl_mimu[[#This Row],[Tsp_Pcode]],tbl_mimu_tsp[],3,FALSE)</f>
        <v>ဖောင်းပြင်</v>
      </c>
      <c r="K336" t="s">
        <v>1506</v>
      </c>
      <c r="L336" t="s">
        <v>1507</v>
      </c>
      <c r="M336" t="s">
        <v>1508</v>
      </c>
      <c r="N336">
        <v>94.816860000000005</v>
      </c>
      <c r="O336">
        <v>24.267679999999999</v>
      </c>
    </row>
    <row r="337" spans="1:15" x14ac:dyDescent="0.25">
      <c r="A337" t="s">
        <v>1511</v>
      </c>
      <c r="B337" t="s">
        <v>1342</v>
      </c>
      <c r="C337" t="s">
        <v>1343</v>
      </c>
      <c r="D337" t="str">
        <f>VLOOKUP(tbl_mimu[[#This Row],[SR_Pcode]],tbl_mimu_st[],3,FALSE)</f>
        <v>စစ်ကိုင်းတိုင်းဒေသကြီး</v>
      </c>
      <c r="E337" t="s">
        <v>1423</v>
      </c>
      <c r="F337" t="s">
        <v>1424</v>
      </c>
      <c r="G337" t="str">
        <f>VLOOKUP(tbl_mimu[[#This Row],[District/SAZ_Pcode]],tbl_mimu_dist[],3,FALSE)</f>
        <v>ကောလင်းခရိုင်</v>
      </c>
      <c r="H337" t="s">
        <v>1509</v>
      </c>
      <c r="I337" t="s">
        <v>1510</v>
      </c>
      <c r="J337" t="str">
        <f>VLOOKUP(tbl_mimu[[#This Row],[Tsp_Pcode]],tbl_mimu_tsp[],3,FALSE)</f>
        <v>ပင်လည်ဘူး</v>
      </c>
      <c r="K337" t="s">
        <v>1511</v>
      </c>
      <c r="L337" t="s">
        <v>1512</v>
      </c>
      <c r="M337" t="s">
        <v>1513</v>
      </c>
      <c r="N337">
        <v>95.370260000000002</v>
      </c>
      <c r="O337">
        <v>24.08089</v>
      </c>
    </row>
    <row r="338" spans="1:15" x14ac:dyDescent="0.25">
      <c r="A338" t="s">
        <v>1515</v>
      </c>
      <c r="B338" t="s">
        <v>1342</v>
      </c>
      <c r="C338" t="s">
        <v>1343</v>
      </c>
      <c r="D338" t="str">
        <f>VLOOKUP(tbl_mimu[[#This Row],[SR_Pcode]],tbl_mimu_st[],3,FALSE)</f>
        <v>စစ်ကိုင်းတိုင်းဒေသကြီး</v>
      </c>
      <c r="E338" t="s">
        <v>1477</v>
      </c>
      <c r="F338" t="s">
        <v>1343</v>
      </c>
      <c r="G338" t="str">
        <f>VLOOKUP(tbl_mimu[[#This Row],[District/SAZ_Pcode]],tbl_mimu_dist[],3,FALSE)</f>
        <v>စစ်ကိုင်းခရိုင်</v>
      </c>
      <c r="H338" t="s">
        <v>1514</v>
      </c>
      <c r="I338" t="s">
        <v>1343</v>
      </c>
      <c r="J338" t="str">
        <f>VLOOKUP(tbl_mimu[[#This Row],[Tsp_Pcode]],tbl_mimu_tsp[],3,FALSE)</f>
        <v>စစ်ကိုင်း</v>
      </c>
      <c r="K338" t="s">
        <v>1515</v>
      </c>
      <c r="L338" t="s">
        <v>1516</v>
      </c>
      <c r="M338" t="s">
        <v>1517</v>
      </c>
      <c r="N338">
        <v>95.962310000000002</v>
      </c>
      <c r="O338">
        <v>21.88008</v>
      </c>
    </row>
    <row r="339" spans="1:15" x14ac:dyDescent="0.25">
      <c r="A339" t="s">
        <v>1518</v>
      </c>
      <c r="B339" t="s">
        <v>1342</v>
      </c>
      <c r="C339" t="s">
        <v>1343</v>
      </c>
      <c r="D339" t="str">
        <f>VLOOKUP(tbl_mimu[[#This Row],[SR_Pcode]],tbl_mimu_st[],3,FALSE)</f>
        <v>စစ်ကိုင်းတိုင်းဒေသကြီး</v>
      </c>
      <c r="E339" t="s">
        <v>1477</v>
      </c>
      <c r="F339" t="s">
        <v>1343</v>
      </c>
      <c r="G339" t="str">
        <f>VLOOKUP(tbl_mimu[[#This Row],[District/SAZ_Pcode]],tbl_mimu_dist[],3,FALSE)</f>
        <v>စစ်ကိုင်းခရိုင်</v>
      </c>
      <c r="H339" t="s">
        <v>1514</v>
      </c>
      <c r="I339" t="s">
        <v>1343</v>
      </c>
      <c r="J339" t="str">
        <f>VLOOKUP(tbl_mimu[[#This Row],[Tsp_Pcode]],tbl_mimu_tsp[],3,FALSE)</f>
        <v>စစ်ကိုင်း</v>
      </c>
      <c r="K339" t="s">
        <v>1518</v>
      </c>
      <c r="L339" t="s">
        <v>1519</v>
      </c>
      <c r="M339" t="s">
        <v>1520</v>
      </c>
      <c r="N339">
        <v>95.757400000000004</v>
      </c>
      <c r="O339">
        <v>22.163900000000002</v>
      </c>
    </row>
    <row r="340" spans="1:15" x14ac:dyDescent="0.25">
      <c r="A340" t="s">
        <v>1523</v>
      </c>
      <c r="B340" t="s">
        <v>1342</v>
      </c>
      <c r="C340" t="s">
        <v>1343</v>
      </c>
      <c r="D340" t="str">
        <f>VLOOKUP(tbl_mimu[[#This Row],[SR_Pcode]],tbl_mimu_st[],3,FALSE)</f>
        <v>စစ်ကိုင်းတိုင်းဒေသကြီး</v>
      </c>
      <c r="E340" t="s">
        <v>1412</v>
      </c>
      <c r="F340" t="s">
        <v>1413</v>
      </c>
      <c r="G340" t="str">
        <f>VLOOKUP(tbl_mimu[[#This Row],[District/SAZ_Pcode]],tbl_mimu_dist[],3,FALSE)</f>
        <v>ယင်းမာပင်ခရိုင်</v>
      </c>
      <c r="H340" t="s">
        <v>1521</v>
      </c>
      <c r="I340" t="s">
        <v>1522</v>
      </c>
      <c r="J340" t="str">
        <f>VLOOKUP(tbl_mimu[[#This Row],[Tsp_Pcode]],tbl_mimu_tsp[],3,FALSE)</f>
        <v>ဆားလင်းကြီး</v>
      </c>
      <c r="K340" t="s">
        <v>1523</v>
      </c>
      <c r="L340" t="s">
        <v>1524</v>
      </c>
      <c r="M340" t="s">
        <v>1525</v>
      </c>
      <c r="N340">
        <v>95.082693565300005</v>
      </c>
      <c r="O340">
        <v>21.9736313111</v>
      </c>
    </row>
    <row r="341" spans="1:15" x14ac:dyDescent="0.25">
      <c r="A341" t="s">
        <v>1527</v>
      </c>
      <c r="B341" t="s">
        <v>1342</v>
      </c>
      <c r="C341" t="s">
        <v>1343</v>
      </c>
      <c r="D341" t="str">
        <f>VLOOKUP(tbl_mimu[[#This Row],[SR_Pcode]],tbl_mimu_st[],3,FALSE)</f>
        <v>စစ်ကိုင်းတိုင်းဒေသကြီး</v>
      </c>
      <c r="E341" t="s">
        <v>1429</v>
      </c>
      <c r="F341" t="s">
        <v>1430</v>
      </c>
      <c r="G341" t="str">
        <f>VLOOKUP(tbl_mimu[[#This Row],[District/SAZ_Pcode]],tbl_mimu_dist[],3,FALSE)</f>
        <v>ရွှေဘိုခရိုင်</v>
      </c>
      <c r="H341" t="s">
        <v>1526</v>
      </c>
      <c r="I341" t="s">
        <v>1430</v>
      </c>
      <c r="J341" t="str">
        <f>VLOOKUP(tbl_mimu[[#This Row],[Tsp_Pcode]],tbl_mimu_tsp[],3,FALSE)</f>
        <v>ရွှေဘို</v>
      </c>
      <c r="K341" t="s">
        <v>1527</v>
      </c>
      <c r="L341" t="s">
        <v>1528</v>
      </c>
      <c r="M341" t="s">
        <v>1529</v>
      </c>
      <c r="N341">
        <v>95.944950000000006</v>
      </c>
      <c r="O341">
        <v>22.59329</v>
      </c>
    </row>
    <row r="342" spans="1:15" x14ac:dyDescent="0.25">
      <c r="A342" t="s">
        <v>1530</v>
      </c>
      <c r="B342" t="s">
        <v>1342</v>
      </c>
      <c r="C342" t="s">
        <v>1343</v>
      </c>
      <c r="D342" t="str">
        <f>VLOOKUP(tbl_mimu[[#This Row],[SR_Pcode]],tbl_mimu_st[],3,FALSE)</f>
        <v>စစ်ကိုင်းတိုင်းဒေသကြီး</v>
      </c>
      <c r="E342" t="s">
        <v>1429</v>
      </c>
      <c r="F342" t="s">
        <v>1430</v>
      </c>
      <c r="G342" t="str">
        <f>VLOOKUP(tbl_mimu[[#This Row],[District/SAZ_Pcode]],tbl_mimu_dist[],3,FALSE)</f>
        <v>ရွှေဘိုခရိုင်</v>
      </c>
      <c r="H342" t="s">
        <v>1526</v>
      </c>
      <c r="I342" t="s">
        <v>1430</v>
      </c>
      <c r="J342" t="str">
        <f>VLOOKUP(tbl_mimu[[#This Row],[Tsp_Pcode]],tbl_mimu_tsp[],3,FALSE)</f>
        <v>ရွှေဘို</v>
      </c>
      <c r="K342" t="s">
        <v>1530</v>
      </c>
      <c r="L342" t="s">
        <v>1531</v>
      </c>
      <c r="M342" t="s">
        <v>1532</v>
      </c>
      <c r="N342">
        <v>95.698490000000007</v>
      </c>
      <c r="O342">
        <v>22.569959999999998</v>
      </c>
    </row>
    <row r="343" spans="1:15" x14ac:dyDescent="0.25">
      <c r="A343" t="s">
        <v>1535</v>
      </c>
      <c r="B343" t="s">
        <v>1342</v>
      </c>
      <c r="C343" t="s">
        <v>1343</v>
      </c>
      <c r="D343" t="str">
        <f>VLOOKUP(tbl_mimu[[#This Row],[SR_Pcode]],tbl_mimu_st[],3,FALSE)</f>
        <v>စစ်ကိုင်းတိုင်းဒေသကြီး</v>
      </c>
      <c r="E343" t="s">
        <v>1429</v>
      </c>
      <c r="F343" t="s">
        <v>1430</v>
      </c>
      <c r="G343" t="str">
        <f>VLOOKUP(tbl_mimu[[#This Row],[District/SAZ_Pcode]],tbl_mimu_dist[],3,FALSE)</f>
        <v>ရွှေဘိုခရိုင်</v>
      </c>
      <c r="H343" t="s">
        <v>1533</v>
      </c>
      <c r="I343" t="s">
        <v>1534</v>
      </c>
      <c r="J343" t="str">
        <f>VLOOKUP(tbl_mimu[[#This Row],[Tsp_Pcode]],tbl_mimu_tsp[],3,FALSE)</f>
        <v>ဒီပဲယင်း</v>
      </c>
      <c r="K343" t="s">
        <v>1535</v>
      </c>
      <c r="L343" t="s">
        <v>1536</v>
      </c>
      <c r="M343" t="s">
        <v>1537</v>
      </c>
      <c r="N343">
        <v>95.236599999999996</v>
      </c>
      <c r="O343">
        <v>22.556100000000001</v>
      </c>
    </row>
    <row r="344" spans="1:15" x14ac:dyDescent="0.25">
      <c r="A344" t="s">
        <v>1538</v>
      </c>
      <c r="B344" t="s">
        <v>1342</v>
      </c>
      <c r="C344" t="s">
        <v>1343</v>
      </c>
      <c r="D344" t="str">
        <f>VLOOKUP(tbl_mimu[[#This Row],[SR_Pcode]],tbl_mimu_st[],3,FALSE)</f>
        <v>စစ်ကိုင်းတိုင်းဒေသကြီး</v>
      </c>
      <c r="E344" t="s">
        <v>1429</v>
      </c>
      <c r="F344" t="s">
        <v>1430</v>
      </c>
      <c r="G344" t="str">
        <f>VLOOKUP(tbl_mimu[[#This Row],[District/SAZ_Pcode]],tbl_mimu_dist[],3,FALSE)</f>
        <v>ရွှေဘိုခရိုင်</v>
      </c>
      <c r="H344" t="s">
        <v>1533</v>
      </c>
      <c r="I344" t="s">
        <v>1534</v>
      </c>
      <c r="J344" t="str">
        <f>VLOOKUP(tbl_mimu[[#This Row],[Tsp_Pcode]],tbl_mimu_tsp[],3,FALSE)</f>
        <v>ဒီပဲယင်း</v>
      </c>
      <c r="K344" t="s">
        <v>1538</v>
      </c>
      <c r="L344" t="s">
        <v>1539</v>
      </c>
      <c r="M344" t="s">
        <v>1540</v>
      </c>
      <c r="N344">
        <v>95.321209999999994</v>
      </c>
      <c r="O344">
        <v>22.685289999999998</v>
      </c>
    </row>
    <row r="345" spans="1:15" x14ac:dyDescent="0.25">
      <c r="A345" t="s">
        <v>1544</v>
      </c>
      <c r="B345" t="s">
        <v>1342</v>
      </c>
      <c r="C345" t="s">
        <v>1343</v>
      </c>
      <c r="D345" t="str">
        <f>VLOOKUP(tbl_mimu[[#This Row],[SR_Pcode]],tbl_mimu_st[],3,FALSE)</f>
        <v>စစ်ကိုင်းတိုင်းဒေသကြီး</v>
      </c>
      <c r="E345" t="s">
        <v>1541</v>
      </c>
      <c r="F345" t="s">
        <v>1542</v>
      </c>
      <c r="G345" t="str">
        <f>VLOOKUP(tbl_mimu[[#This Row],[District/SAZ_Pcode]],tbl_mimu_dist[],3,FALSE)</f>
        <v>တမူးခရိုင်</v>
      </c>
      <c r="H345" t="s">
        <v>1543</v>
      </c>
      <c r="I345" t="s">
        <v>1542</v>
      </c>
      <c r="J345" t="str">
        <f>VLOOKUP(tbl_mimu[[#This Row],[Tsp_Pcode]],tbl_mimu_tsp[],3,FALSE)</f>
        <v>တမူး</v>
      </c>
      <c r="K345" t="s">
        <v>1544</v>
      </c>
      <c r="L345" t="s">
        <v>1545</v>
      </c>
      <c r="M345" t="s">
        <v>1546</v>
      </c>
      <c r="N345">
        <v>94.145750000000007</v>
      </c>
      <c r="O345">
        <v>23.779769999999999</v>
      </c>
    </row>
    <row r="346" spans="1:15" x14ac:dyDescent="0.25">
      <c r="A346" t="s">
        <v>1547</v>
      </c>
      <c r="B346" t="s">
        <v>1342</v>
      </c>
      <c r="C346" t="s">
        <v>1343</v>
      </c>
      <c r="D346" t="str">
        <f>VLOOKUP(tbl_mimu[[#This Row],[SR_Pcode]],tbl_mimu_st[],3,FALSE)</f>
        <v>စစ်ကိုင်းတိုင်းဒေသကြီး</v>
      </c>
      <c r="E346" t="s">
        <v>1541</v>
      </c>
      <c r="F346" t="s">
        <v>1542</v>
      </c>
      <c r="G346" t="str">
        <f>VLOOKUP(tbl_mimu[[#This Row],[District/SAZ_Pcode]],tbl_mimu_dist[],3,FALSE)</f>
        <v>တမူးခရိုင်</v>
      </c>
      <c r="H346" t="s">
        <v>1543</v>
      </c>
      <c r="I346" t="s">
        <v>1542</v>
      </c>
      <c r="J346" t="str">
        <f>VLOOKUP(tbl_mimu[[#This Row],[Tsp_Pcode]],tbl_mimu_tsp[],3,FALSE)</f>
        <v>တမူး</v>
      </c>
      <c r="K346" t="s">
        <v>1547</v>
      </c>
      <c r="L346" t="s">
        <v>837</v>
      </c>
      <c r="M346" t="s">
        <v>838</v>
      </c>
      <c r="N346">
        <v>94.518569999999997</v>
      </c>
      <c r="O346">
        <v>24.51539</v>
      </c>
    </row>
    <row r="347" spans="1:15" x14ac:dyDescent="0.25">
      <c r="A347" t="s">
        <v>1548</v>
      </c>
      <c r="B347" t="s">
        <v>1342</v>
      </c>
      <c r="C347" t="s">
        <v>1343</v>
      </c>
      <c r="D347" t="str">
        <f>VLOOKUP(tbl_mimu[[#This Row],[SR_Pcode]],tbl_mimu_st[],3,FALSE)</f>
        <v>စစ်ကိုင်းတိုင်းဒေသကြီး</v>
      </c>
      <c r="E347" t="s">
        <v>1541</v>
      </c>
      <c r="F347" t="s">
        <v>1542</v>
      </c>
      <c r="G347" t="str">
        <f>VLOOKUP(tbl_mimu[[#This Row],[District/SAZ_Pcode]],tbl_mimu_dist[],3,FALSE)</f>
        <v>တမူးခရိုင်</v>
      </c>
      <c r="H347" t="s">
        <v>1543</v>
      </c>
      <c r="I347" t="s">
        <v>1542</v>
      </c>
      <c r="J347" t="str">
        <f>VLOOKUP(tbl_mimu[[#This Row],[Tsp_Pcode]],tbl_mimu_tsp[],3,FALSE)</f>
        <v>တမူး</v>
      </c>
      <c r="K347" t="s">
        <v>1548</v>
      </c>
      <c r="L347" t="s">
        <v>1549</v>
      </c>
      <c r="M347" t="s">
        <v>1550</v>
      </c>
      <c r="N347">
        <v>94.315340000000006</v>
      </c>
      <c r="O347">
        <v>24.211490000000001</v>
      </c>
    </row>
    <row r="348" spans="1:15" x14ac:dyDescent="0.25">
      <c r="A348" t="s">
        <v>1553</v>
      </c>
      <c r="B348" t="s">
        <v>1342</v>
      </c>
      <c r="C348" t="s">
        <v>1343</v>
      </c>
      <c r="D348" t="str">
        <f>VLOOKUP(tbl_mimu[[#This Row],[SR_Pcode]],tbl_mimu_st[],3,FALSE)</f>
        <v>စစ်ကိုင်းတိုင်းဒေသကြီး</v>
      </c>
      <c r="E348" t="s">
        <v>1429</v>
      </c>
      <c r="F348" t="s">
        <v>1430</v>
      </c>
      <c r="G348" t="str">
        <f>VLOOKUP(tbl_mimu[[#This Row],[District/SAZ_Pcode]],tbl_mimu_dist[],3,FALSE)</f>
        <v>ရွှေဘိုခရိုင်</v>
      </c>
      <c r="H348" t="s">
        <v>1551</v>
      </c>
      <c r="I348" t="s">
        <v>1552</v>
      </c>
      <c r="J348" t="str">
        <f>VLOOKUP(tbl_mimu[[#This Row],[Tsp_Pcode]],tbl_mimu_tsp[],3,FALSE)</f>
        <v>တန့်ဆည်</v>
      </c>
      <c r="K348" t="s">
        <v>1553</v>
      </c>
      <c r="L348" t="s">
        <v>1554</v>
      </c>
      <c r="M348" t="s">
        <v>1555</v>
      </c>
      <c r="N348">
        <v>95.373609999999999</v>
      </c>
      <c r="O348">
        <v>22.94407</v>
      </c>
    </row>
    <row r="349" spans="1:15" x14ac:dyDescent="0.25">
      <c r="A349" t="s">
        <v>1558</v>
      </c>
      <c r="B349" t="s">
        <v>1342</v>
      </c>
      <c r="C349" t="s">
        <v>1343</v>
      </c>
      <c r="D349" t="str">
        <f>VLOOKUP(tbl_mimu[[#This Row],[SR_Pcode]],tbl_mimu_st[],3,FALSE)</f>
        <v>စစ်ကိုင်းတိုင်းဒေသကြီး</v>
      </c>
      <c r="E349" t="s">
        <v>1351</v>
      </c>
      <c r="F349" t="s">
        <v>1352</v>
      </c>
      <c r="G349" t="str">
        <f>VLOOKUP(tbl_mimu[[#This Row],[District/SAZ_Pcode]],tbl_mimu_dist[],3,FALSE)</f>
        <v>ကသာခရိုင်</v>
      </c>
      <c r="H349" t="s">
        <v>1556</v>
      </c>
      <c r="I349" t="s">
        <v>1557</v>
      </c>
      <c r="J349" t="str">
        <f>VLOOKUP(tbl_mimu[[#This Row],[Tsp_Pcode]],tbl_mimu_tsp[],3,FALSE)</f>
        <v>ထီးချိုင့်</v>
      </c>
      <c r="K349" t="s">
        <v>1558</v>
      </c>
      <c r="L349" t="s">
        <v>1559</v>
      </c>
      <c r="M349" t="s">
        <v>1560</v>
      </c>
      <c r="N349">
        <v>96.148330000000001</v>
      </c>
      <c r="O349">
        <v>23.754519999999999</v>
      </c>
    </row>
    <row r="350" spans="1:15" x14ac:dyDescent="0.25">
      <c r="A350" t="s">
        <v>1563</v>
      </c>
      <c r="B350" t="s">
        <v>1342</v>
      </c>
      <c r="C350" t="s">
        <v>1343</v>
      </c>
      <c r="D350" t="str">
        <f>VLOOKUP(tbl_mimu[[#This Row],[SR_Pcode]],tbl_mimu_st[],3,FALSE)</f>
        <v>စစ်ကိုင်းတိုင်းဒေသကြီး</v>
      </c>
      <c r="E350" t="s">
        <v>1429</v>
      </c>
      <c r="F350" t="s">
        <v>1430</v>
      </c>
      <c r="G350" t="str">
        <f>VLOOKUP(tbl_mimu[[#This Row],[District/SAZ_Pcode]],tbl_mimu_dist[],3,FALSE)</f>
        <v>ရွှေဘိုခရိုင်</v>
      </c>
      <c r="H350" t="s">
        <v>1561</v>
      </c>
      <c r="I350" t="s">
        <v>1562</v>
      </c>
      <c r="J350" t="str">
        <f>VLOOKUP(tbl_mimu[[#This Row],[Tsp_Pcode]],tbl_mimu_tsp[],3,FALSE)</f>
        <v>ဝက်လက်</v>
      </c>
      <c r="K350" t="s">
        <v>1563</v>
      </c>
      <c r="L350" t="s">
        <v>1564</v>
      </c>
      <c r="M350" t="s">
        <v>1565</v>
      </c>
      <c r="N350">
        <v>95.788120000000006</v>
      </c>
      <c r="O350">
        <v>22.367149999999999</v>
      </c>
    </row>
    <row r="351" spans="1:15" x14ac:dyDescent="0.25">
      <c r="A351" t="s">
        <v>1568</v>
      </c>
      <c r="B351" t="s">
        <v>1342</v>
      </c>
      <c r="C351" t="s">
        <v>1343</v>
      </c>
      <c r="D351" t="str">
        <f>VLOOKUP(tbl_mimu[[#This Row],[SR_Pcode]],tbl_mimu_st[],3,FALSE)</f>
        <v>စစ်ကိုင်းတိုင်းဒေသကြီး</v>
      </c>
      <c r="E351" t="s">
        <v>1423</v>
      </c>
      <c r="F351" t="s">
        <v>1424</v>
      </c>
      <c r="G351" t="str">
        <f>VLOOKUP(tbl_mimu[[#This Row],[District/SAZ_Pcode]],tbl_mimu_dist[],3,FALSE)</f>
        <v>ကောလင်းခရိုင်</v>
      </c>
      <c r="H351" t="s">
        <v>1566</v>
      </c>
      <c r="I351" t="s">
        <v>1567</v>
      </c>
      <c r="J351" t="str">
        <f>VLOOKUP(tbl_mimu[[#This Row],[Tsp_Pcode]],tbl_mimu_tsp[],3,FALSE)</f>
        <v>ဝန်းသို</v>
      </c>
      <c r="K351" t="s">
        <v>1568</v>
      </c>
      <c r="L351" t="s">
        <v>1569</v>
      </c>
      <c r="M351" t="s">
        <v>1570</v>
      </c>
      <c r="N351">
        <v>95.681930265600002</v>
      </c>
      <c r="O351">
        <v>23.899240639199999</v>
      </c>
    </row>
    <row r="352" spans="1:15" x14ac:dyDescent="0.25">
      <c r="A352" t="s">
        <v>1573</v>
      </c>
      <c r="B352" t="s">
        <v>1342</v>
      </c>
      <c r="C352" t="s">
        <v>1343</v>
      </c>
      <c r="D352" t="str">
        <f>VLOOKUP(tbl_mimu[[#This Row],[SR_Pcode]],tbl_mimu_st[],3,FALSE)</f>
        <v>စစ်ကိုင်းတိုင်းဒေသကြီး</v>
      </c>
      <c r="E352" t="s">
        <v>1429</v>
      </c>
      <c r="F352" t="s">
        <v>1430</v>
      </c>
      <c r="G352" t="str">
        <f>VLOOKUP(tbl_mimu[[#This Row],[District/SAZ_Pcode]],tbl_mimu_dist[],3,FALSE)</f>
        <v>ရွှေဘိုခရိုင်</v>
      </c>
      <c r="H352" t="s">
        <v>1571</v>
      </c>
      <c r="I352" t="s">
        <v>1572</v>
      </c>
      <c r="J352" t="str">
        <f>VLOOKUP(tbl_mimu[[#This Row],[Tsp_Pcode]],tbl_mimu_tsp[],3,FALSE)</f>
        <v>ရေဦး</v>
      </c>
      <c r="K352" t="s">
        <v>1573</v>
      </c>
      <c r="L352" t="s">
        <v>1574</v>
      </c>
      <c r="M352" t="s">
        <v>1575</v>
      </c>
      <c r="N352">
        <v>95.430490000000006</v>
      </c>
      <c r="O352">
        <v>22.76914</v>
      </c>
    </row>
    <row r="353" spans="1:15" x14ac:dyDescent="0.25">
      <c r="A353" t="s">
        <v>1577</v>
      </c>
      <c r="B353" t="s">
        <v>1342</v>
      </c>
      <c r="C353" t="s">
        <v>1343</v>
      </c>
      <c r="D353" t="str">
        <f>VLOOKUP(tbl_mimu[[#This Row],[SR_Pcode]],tbl_mimu_st[],3,FALSE)</f>
        <v>စစ်ကိုင်းတိုင်းဒေသကြီး</v>
      </c>
      <c r="E353" t="s">
        <v>1412</v>
      </c>
      <c r="F353" t="s">
        <v>1413</v>
      </c>
      <c r="G353" t="str">
        <f>VLOOKUP(tbl_mimu[[#This Row],[District/SAZ_Pcode]],tbl_mimu_dist[],3,FALSE)</f>
        <v>ယင်းမာပင်ခရိုင်</v>
      </c>
      <c r="H353" t="s">
        <v>1576</v>
      </c>
      <c r="I353" t="s">
        <v>1413</v>
      </c>
      <c r="J353" t="str">
        <f>VLOOKUP(tbl_mimu[[#This Row],[Tsp_Pcode]],tbl_mimu_tsp[],3,FALSE)</f>
        <v>ယင်းမာပင်</v>
      </c>
      <c r="K353" t="s">
        <v>1577</v>
      </c>
      <c r="L353" t="s">
        <v>1578</v>
      </c>
      <c r="M353" t="s">
        <v>1579</v>
      </c>
      <c r="N353">
        <v>94.900139999999993</v>
      </c>
      <c r="O353">
        <v>22.07779</v>
      </c>
    </row>
    <row r="354" spans="1:15" x14ac:dyDescent="0.25">
      <c r="A354" t="s">
        <v>1586</v>
      </c>
      <c r="B354" t="s">
        <v>1580</v>
      </c>
      <c r="C354" t="s">
        <v>1581</v>
      </c>
      <c r="D354" t="str">
        <f>VLOOKUP(tbl_mimu[[#This Row],[SR_Pcode]],tbl_mimu_st[],3,FALSE)</f>
        <v>ရှမ်းပြည်နယ် (အရှေ့)</v>
      </c>
      <c r="E354" t="s">
        <v>1582</v>
      </c>
      <c r="F354" t="s">
        <v>1583</v>
      </c>
      <c r="G354" t="str">
        <f>VLOOKUP(tbl_mimu[[#This Row],[District/SAZ_Pcode]],tbl_mimu_dist[],3,FALSE)</f>
        <v>မိုင်းပေါက်-ဝအထူးဒေသ (၂)</v>
      </c>
      <c r="H354" t="s">
        <v>1584</v>
      </c>
      <c r="I354" t="s">
        <v>1585</v>
      </c>
      <c r="J354" t="str">
        <f>VLOOKUP(tbl_mimu[[#This Row],[Tsp_Pcode]],tbl_mimu_tsp[],3,FALSE)</f>
        <v>ဟိုတောင်း</v>
      </c>
      <c r="K354" t="s">
        <v>1586</v>
      </c>
      <c r="L354" t="s">
        <v>1587</v>
      </c>
      <c r="M354" t="s">
        <v>1588</v>
      </c>
      <c r="N354">
        <v>99.550670436900006</v>
      </c>
      <c r="O354">
        <v>22.0414317334</v>
      </c>
    </row>
    <row r="355" spans="1:15" x14ac:dyDescent="0.25">
      <c r="A355" t="s">
        <v>1592</v>
      </c>
      <c r="B355" t="s">
        <v>1580</v>
      </c>
      <c r="C355" t="s">
        <v>1581</v>
      </c>
      <c r="D355" t="str">
        <f>VLOOKUP(tbl_mimu[[#This Row],[SR_Pcode]],tbl_mimu_st[],3,FALSE)</f>
        <v>ရှမ်းပြည်နယ် (အရှေ့)</v>
      </c>
      <c r="E355" t="s">
        <v>1589</v>
      </c>
      <c r="F355" t="s">
        <v>1590</v>
      </c>
      <c r="G355" t="str">
        <f>VLOOKUP(tbl_mimu[[#This Row],[District/SAZ_Pcode]],tbl_mimu_dist[],3,FALSE)</f>
        <v>ကျိုင်းတုံခရိုင်</v>
      </c>
      <c r="H355" t="s">
        <v>1591</v>
      </c>
      <c r="I355" t="s">
        <v>1590</v>
      </c>
      <c r="J355" t="str">
        <f>VLOOKUP(tbl_mimu[[#This Row],[Tsp_Pcode]],tbl_mimu_tsp[],3,FALSE)</f>
        <v>ကျိုင်းတုံ</v>
      </c>
      <c r="K355" t="s">
        <v>1592</v>
      </c>
      <c r="L355" t="s">
        <v>1593</v>
      </c>
      <c r="M355" t="s">
        <v>1594</v>
      </c>
      <c r="N355">
        <v>99.6036</v>
      </c>
      <c r="O355">
        <v>21.291889999999999</v>
      </c>
    </row>
    <row r="356" spans="1:15" x14ac:dyDescent="0.25">
      <c r="A356" t="s">
        <v>1597</v>
      </c>
      <c r="B356" t="s">
        <v>1580</v>
      </c>
      <c r="C356" t="s">
        <v>1581</v>
      </c>
      <c r="D356" t="str">
        <f>VLOOKUP(tbl_mimu[[#This Row],[SR_Pcode]],tbl_mimu_st[],3,FALSE)</f>
        <v>ရှမ်းပြည်နယ် (အရှေ့)</v>
      </c>
      <c r="E356" t="s">
        <v>1582</v>
      </c>
      <c r="F356" t="s">
        <v>1583</v>
      </c>
      <c r="G356" t="str">
        <f>VLOOKUP(tbl_mimu[[#This Row],[District/SAZ_Pcode]],tbl_mimu_dist[],3,FALSE)</f>
        <v>မိုင်းပေါက်-ဝအထူးဒေသ (၂)</v>
      </c>
      <c r="H356" t="s">
        <v>1595</v>
      </c>
      <c r="I356" t="s">
        <v>1596</v>
      </c>
      <c r="J356" t="str">
        <f>VLOOKUP(tbl_mimu[[#This Row],[Tsp_Pcode]],tbl_mimu_tsp[],3,FALSE)</f>
        <v>မိုင်းဖျန်</v>
      </c>
      <c r="K356" t="s">
        <v>1597</v>
      </c>
      <c r="L356" t="s">
        <v>1598</v>
      </c>
      <c r="M356" t="s">
        <v>1599</v>
      </c>
      <c r="N356">
        <v>99.598920000000007</v>
      </c>
      <c r="O356">
        <v>21.985420000000001</v>
      </c>
    </row>
    <row r="357" spans="1:15" x14ac:dyDescent="0.25">
      <c r="A357" t="s">
        <v>1602</v>
      </c>
      <c r="B357" t="s">
        <v>1580</v>
      </c>
      <c r="C357" t="s">
        <v>1581</v>
      </c>
      <c r="D357" t="str">
        <f>VLOOKUP(tbl_mimu[[#This Row],[SR_Pcode]],tbl_mimu_st[],3,FALSE)</f>
        <v>ရှမ်းပြည်နယ် (အရှေ့)</v>
      </c>
      <c r="E357" t="s">
        <v>1582</v>
      </c>
      <c r="F357" t="s">
        <v>1583</v>
      </c>
      <c r="G357" t="str">
        <f>VLOOKUP(tbl_mimu[[#This Row],[District/SAZ_Pcode]],tbl_mimu_dist[],3,FALSE)</f>
        <v>မိုင်းပေါက်-ဝအထူးဒေသ (၂)</v>
      </c>
      <c r="H357" t="s">
        <v>1600</v>
      </c>
      <c r="I357" t="s">
        <v>1601</v>
      </c>
      <c r="J357" t="str">
        <f>VLOOKUP(tbl_mimu[[#This Row],[Tsp_Pcode]],tbl_mimu_tsp[],3,FALSE)</f>
        <v>မိုင်းကာ</v>
      </c>
      <c r="K357" t="s">
        <v>1602</v>
      </c>
      <c r="L357" t="s">
        <v>1603</v>
      </c>
      <c r="M357" t="s">
        <v>1604</v>
      </c>
      <c r="N357">
        <v>99.419420000000002</v>
      </c>
      <c r="O357">
        <v>21.843430000000001</v>
      </c>
    </row>
    <row r="358" spans="1:15" x14ac:dyDescent="0.25">
      <c r="A358" t="s">
        <v>1607</v>
      </c>
      <c r="B358" t="s">
        <v>1580</v>
      </c>
      <c r="C358" t="s">
        <v>1581</v>
      </c>
      <c r="D358" t="str">
        <f>VLOOKUP(tbl_mimu[[#This Row],[SR_Pcode]],tbl_mimu_st[],3,FALSE)</f>
        <v>ရှမ်းပြည်နယ် (အရှေ့)</v>
      </c>
      <c r="E358" t="s">
        <v>1582</v>
      </c>
      <c r="F358" t="s">
        <v>1583</v>
      </c>
      <c r="G358" t="str">
        <f>VLOOKUP(tbl_mimu[[#This Row],[District/SAZ_Pcode]],tbl_mimu_dist[],3,FALSE)</f>
        <v>မိုင်းပေါက်-ဝအထူးဒေသ (၂)</v>
      </c>
      <c r="H358" t="s">
        <v>1605</v>
      </c>
      <c r="I358" t="s">
        <v>1606</v>
      </c>
      <c r="J358" t="str">
        <f>VLOOKUP(tbl_mimu[[#This Row],[Tsp_Pcode]],tbl_mimu_tsp[],3,FALSE)</f>
        <v>မိုင်းပေါက်</v>
      </c>
      <c r="K358" t="s">
        <v>1607</v>
      </c>
      <c r="L358" t="s">
        <v>1608</v>
      </c>
      <c r="M358" t="s">
        <v>1609</v>
      </c>
      <c r="N358">
        <v>99.310103999999995</v>
      </c>
      <c r="O358">
        <v>22.008223000000001</v>
      </c>
    </row>
    <row r="359" spans="1:15" x14ac:dyDescent="0.25">
      <c r="A359" t="s">
        <v>1614</v>
      </c>
      <c r="B359" t="s">
        <v>1580</v>
      </c>
      <c r="C359" t="s">
        <v>1581</v>
      </c>
      <c r="D359" t="str">
        <f>VLOOKUP(tbl_mimu[[#This Row],[SR_Pcode]],tbl_mimu_st[],3,FALSE)</f>
        <v>ရှမ်းပြည်နယ် (အရှေ့)</v>
      </c>
      <c r="E359" t="s">
        <v>1610</v>
      </c>
      <c r="F359" t="s">
        <v>1611</v>
      </c>
      <c r="G359" t="str">
        <f>VLOOKUP(tbl_mimu[[#This Row],[District/SAZ_Pcode]],tbl_mimu_dist[],3,FALSE)</f>
        <v>တာချီလိတ်ခရိုင်</v>
      </c>
      <c r="H359" t="s">
        <v>1612</v>
      </c>
      <c r="I359" t="s">
        <v>1613</v>
      </c>
      <c r="J359" t="str">
        <f>VLOOKUP(tbl_mimu[[#This Row],[Tsp_Pcode]],tbl_mimu_tsp[],3,FALSE)</f>
        <v>မိုင်းဖြတ်</v>
      </c>
      <c r="K359" t="s">
        <v>1614</v>
      </c>
      <c r="L359" t="s">
        <v>1615</v>
      </c>
      <c r="M359" t="s">
        <v>1616</v>
      </c>
      <c r="N359">
        <v>99.923330000000007</v>
      </c>
      <c r="O359">
        <v>20.878039999999999</v>
      </c>
    </row>
    <row r="360" spans="1:15" x14ac:dyDescent="0.25">
      <c r="A360" t="s">
        <v>1620</v>
      </c>
      <c r="B360" t="s">
        <v>1580</v>
      </c>
      <c r="C360" t="s">
        <v>1581</v>
      </c>
      <c r="D360" t="str">
        <f>VLOOKUP(tbl_mimu[[#This Row],[SR_Pcode]],tbl_mimu_st[],3,FALSE)</f>
        <v>ရှမ်းပြည်နယ် (အရှေ့)</v>
      </c>
      <c r="E360" t="s">
        <v>1617</v>
      </c>
      <c r="F360" t="s">
        <v>1618</v>
      </c>
      <c r="G360" t="str">
        <f>VLOOKUP(tbl_mimu[[#This Row],[District/SAZ_Pcode]],tbl_mimu_dist[],3,FALSE)</f>
        <v>မိုင်းဆတ်ခရိုင်</v>
      </c>
      <c r="H360" t="s">
        <v>1619</v>
      </c>
      <c r="I360" t="s">
        <v>1618</v>
      </c>
      <c r="J360" t="str">
        <f>VLOOKUP(tbl_mimu[[#This Row],[Tsp_Pcode]],tbl_mimu_tsp[],3,FALSE)</f>
        <v>မိုင်းဆတ်</v>
      </c>
      <c r="K360" t="s">
        <v>1620</v>
      </c>
      <c r="L360" t="s">
        <v>1621</v>
      </c>
      <c r="M360" t="s">
        <v>1622</v>
      </c>
      <c r="N360">
        <v>99.247240000000005</v>
      </c>
      <c r="O360">
        <v>20.50544</v>
      </c>
    </row>
    <row r="361" spans="1:15" x14ac:dyDescent="0.25">
      <c r="A361" t="s">
        <v>1623</v>
      </c>
      <c r="B361" t="s">
        <v>1580</v>
      </c>
      <c r="C361" t="s">
        <v>1581</v>
      </c>
      <c r="D361" t="str">
        <f>VLOOKUP(tbl_mimu[[#This Row],[SR_Pcode]],tbl_mimu_st[],3,FALSE)</f>
        <v>ရှမ်းပြည်နယ် (အရှေ့)</v>
      </c>
      <c r="E361" t="s">
        <v>1617</v>
      </c>
      <c r="F361" t="s">
        <v>1618</v>
      </c>
      <c r="G361" t="str">
        <f>VLOOKUP(tbl_mimu[[#This Row],[District/SAZ_Pcode]],tbl_mimu_dist[],3,FALSE)</f>
        <v>မိုင်းဆတ်ခရိုင်</v>
      </c>
      <c r="H361" t="s">
        <v>1619</v>
      </c>
      <c r="I361" t="s">
        <v>1618</v>
      </c>
      <c r="J361" t="str">
        <f>VLOOKUP(tbl_mimu[[#This Row],[Tsp_Pcode]],tbl_mimu_tsp[],3,FALSE)</f>
        <v>မိုင်းဆတ်</v>
      </c>
      <c r="K361" t="s">
        <v>1623</v>
      </c>
      <c r="L361" t="s">
        <v>1624</v>
      </c>
      <c r="M361" t="s">
        <v>1625</v>
      </c>
      <c r="N361">
        <v>99.4636009715</v>
      </c>
      <c r="O361">
        <v>20.740483299800001</v>
      </c>
    </row>
    <row r="362" spans="1:15" x14ac:dyDescent="0.25">
      <c r="A362" t="s">
        <v>1628</v>
      </c>
      <c r="B362" t="s">
        <v>1580</v>
      </c>
      <c r="C362" t="s">
        <v>1581</v>
      </c>
      <c r="D362" t="str">
        <f>VLOOKUP(tbl_mimu[[#This Row],[SR_Pcode]],tbl_mimu_st[],3,FALSE)</f>
        <v>ရှမ်းပြည်နယ် (အရှေ့)</v>
      </c>
      <c r="E362" t="s">
        <v>1589</v>
      </c>
      <c r="F362" t="s">
        <v>1590</v>
      </c>
      <c r="G362" t="str">
        <f>VLOOKUP(tbl_mimu[[#This Row],[District/SAZ_Pcode]],tbl_mimu_dist[],3,FALSE)</f>
        <v>ကျိုင်းတုံခရိုင်</v>
      </c>
      <c r="H362" t="s">
        <v>1626</v>
      </c>
      <c r="I362" t="s">
        <v>1627</v>
      </c>
      <c r="J362" t="str">
        <f>VLOOKUP(tbl_mimu[[#This Row],[Tsp_Pcode]],tbl_mimu_tsp[],3,FALSE)</f>
        <v>မိုင်းခတ်</v>
      </c>
      <c r="K362" t="s">
        <v>1628</v>
      </c>
      <c r="L362" t="s">
        <v>1629</v>
      </c>
      <c r="M362" t="s">
        <v>1630</v>
      </c>
      <c r="N362">
        <v>99.463769999999997</v>
      </c>
      <c r="O362">
        <v>21.7499</v>
      </c>
    </row>
    <row r="363" spans="1:15" x14ac:dyDescent="0.25">
      <c r="A363" t="s">
        <v>1633</v>
      </c>
      <c r="B363" t="s">
        <v>1580</v>
      </c>
      <c r="C363" t="s">
        <v>1581</v>
      </c>
      <c r="D363" t="str">
        <f>VLOOKUP(tbl_mimu[[#This Row],[SR_Pcode]],tbl_mimu_st[],3,FALSE)</f>
        <v>ရှမ်းပြည်နယ် (အရှေ့)</v>
      </c>
      <c r="E363" t="s">
        <v>1589</v>
      </c>
      <c r="F363" t="s">
        <v>1590</v>
      </c>
      <c r="G363" t="str">
        <f>VLOOKUP(tbl_mimu[[#This Row],[District/SAZ_Pcode]],tbl_mimu_dist[],3,FALSE)</f>
        <v>ကျိုင်းတုံခရိုင်</v>
      </c>
      <c r="H363" t="s">
        <v>1631</v>
      </c>
      <c r="I363" t="s">
        <v>1632</v>
      </c>
      <c r="J363" t="str">
        <f>VLOOKUP(tbl_mimu[[#This Row],[Tsp_Pcode]],tbl_mimu_tsp[],3,FALSE)</f>
        <v>မိုင်းလား</v>
      </c>
      <c r="K363" t="s">
        <v>1633</v>
      </c>
      <c r="L363" t="s">
        <v>1634</v>
      </c>
      <c r="M363" t="s">
        <v>1635</v>
      </c>
      <c r="N363">
        <v>100.01867</v>
      </c>
      <c r="O363">
        <v>21.672899999999998</v>
      </c>
    </row>
    <row r="364" spans="1:15" x14ac:dyDescent="0.25">
      <c r="A364" t="s">
        <v>1638</v>
      </c>
      <c r="B364" t="s">
        <v>1580</v>
      </c>
      <c r="C364" t="s">
        <v>1581</v>
      </c>
      <c r="D364" t="str">
        <f>VLOOKUP(tbl_mimu[[#This Row],[SR_Pcode]],tbl_mimu_st[],3,FALSE)</f>
        <v>ရှမ်းပြည်နယ် (အရှေ့)</v>
      </c>
      <c r="E364" t="s">
        <v>1589</v>
      </c>
      <c r="F364" t="s">
        <v>1590</v>
      </c>
      <c r="G364" t="str">
        <f>VLOOKUP(tbl_mimu[[#This Row],[District/SAZ_Pcode]],tbl_mimu_dist[],3,FALSE)</f>
        <v>ကျိုင်းတုံခရိုင်</v>
      </c>
      <c r="H364" t="s">
        <v>1636</v>
      </c>
      <c r="I364" t="s">
        <v>1637</v>
      </c>
      <c r="J364" t="str">
        <f>VLOOKUP(tbl_mimu[[#This Row],[Tsp_Pcode]],tbl_mimu_tsp[],3,FALSE)</f>
        <v>မိုင်းပျဉ်း</v>
      </c>
      <c r="K364" t="s">
        <v>1638</v>
      </c>
      <c r="L364" t="s">
        <v>1639</v>
      </c>
      <c r="M364" t="s">
        <v>1640</v>
      </c>
      <c r="N364">
        <v>99.025999999999996</v>
      </c>
      <c r="O364">
        <v>21.350200000000001</v>
      </c>
    </row>
    <row r="365" spans="1:15" x14ac:dyDescent="0.25">
      <c r="A365" t="s">
        <v>1641</v>
      </c>
      <c r="B365" t="s">
        <v>1580</v>
      </c>
      <c r="C365" t="s">
        <v>1581</v>
      </c>
      <c r="D365" t="str">
        <f>VLOOKUP(tbl_mimu[[#This Row],[SR_Pcode]],tbl_mimu_st[],3,FALSE)</f>
        <v>ရှမ်းပြည်နယ် (အရှေ့)</v>
      </c>
      <c r="E365" t="s">
        <v>1589</v>
      </c>
      <c r="F365" t="s">
        <v>1590</v>
      </c>
      <c r="G365" t="str">
        <f>VLOOKUP(tbl_mimu[[#This Row],[District/SAZ_Pcode]],tbl_mimu_dist[],3,FALSE)</f>
        <v>ကျိုင်းတုံခရိုင်</v>
      </c>
      <c r="H365" t="s">
        <v>1636</v>
      </c>
      <c r="I365" t="s">
        <v>1637</v>
      </c>
      <c r="J365" t="str">
        <f>VLOOKUP(tbl_mimu[[#This Row],[Tsp_Pcode]],tbl_mimu_tsp[],3,FALSE)</f>
        <v>မိုင်းပျဉ်း</v>
      </c>
      <c r="K365" t="s">
        <v>1641</v>
      </c>
      <c r="L365" t="s">
        <v>1642</v>
      </c>
      <c r="M365" t="s">
        <v>1643</v>
      </c>
      <c r="N365">
        <v>99.287809999999993</v>
      </c>
      <c r="O365">
        <v>21.33004</v>
      </c>
    </row>
    <row r="366" spans="1:15" x14ac:dyDescent="0.25">
      <c r="A366" t="s">
        <v>1646</v>
      </c>
      <c r="B366" t="s">
        <v>1580</v>
      </c>
      <c r="C366" t="s">
        <v>1581</v>
      </c>
      <c r="D366" t="str">
        <f>VLOOKUP(tbl_mimu[[#This Row],[SR_Pcode]],tbl_mimu_st[],3,FALSE)</f>
        <v>ရှမ်းပြည်နယ် (အရှေ့)</v>
      </c>
      <c r="E366" t="s">
        <v>1617</v>
      </c>
      <c r="F366" t="s">
        <v>1618</v>
      </c>
      <c r="G366" t="str">
        <f>VLOOKUP(tbl_mimu[[#This Row],[District/SAZ_Pcode]],tbl_mimu_dist[],3,FALSE)</f>
        <v>မိုင်းဆတ်ခရိုင်</v>
      </c>
      <c r="H366" t="s">
        <v>1644</v>
      </c>
      <c r="I366" t="s">
        <v>1645</v>
      </c>
      <c r="J366" t="str">
        <f>VLOOKUP(tbl_mimu[[#This Row],[Tsp_Pcode]],tbl_mimu_tsp[],3,FALSE)</f>
        <v>မိုင်းတုံ</v>
      </c>
      <c r="K366" t="s">
        <v>1646</v>
      </c>
      <c r="L366" t="s">
        <v>1647</v>
      </c>
      <c r="M366" t="s">
        <v>1648</v>
      </c>
      <c r="N366">
        <v>98.567083499999995</v>
      </c>
      <c r="O366">
        <v>19.7978983</v>
      </c>
    </row>
    <row r="367" spans="1:15" x14ac:dyDescent="0.25">
      <c r="A367" t="s">
        <v>1649</v>
      </c>
      <c r="B367" t="s">
        <v>1580</v>
      </c>
      <c r="C367" t="s">
        <v>1581</v>
      </c>
      <c r="D367" t="str">
        <f>VLOOKUP(tbl_mimu[[#This Row],[SR_Pcode]],tbl_mimu_st[],3,FALSE)</f>
        <v>ရှမ်းပြည်နယ် (အရှေ့)</v>
      </c>
      <c r="E367" t="s">
        <v>1617</v>
      </c>
      <c r="F367" t="s">
        <v>1618</v>
      </c>
      <c r="G367" t="str">
        <f>VLOOKUP(tbl_mimu[[#This Row],[District/SAZ_Pcode]],tbl_mimu_dist[],3,FALSE)</f>
        <v>မိုင်းဆတ်ခရိုင်</v>
      </c>
      <c r="H367" t="s">
        <v>1644</v>
      </c>
      <c r="I367" t="s">
        <v>1645</v>
      </c>
      <c r="J367" t="str">
        <f>VLOOKUP(tbl_mimu[[#This Row],[Tsp_Pcode]],tbl_mimu_tsp[],3,FALSE)</f>
        <v>မိုင်းတုံ</v>
      </c>
      <c r="K367" t="s">
        <v>1649</v>
      </c>
      <c r="L367" t="s">
        <v>1650</v>
      </c>
      <c r="M367" t="s">
        <v>1651</v>
      </c>
      <c r="N367">
        <v>98.900080000000003</v>
      </c>
      <c r="O367">
        <v>20.303509999999999</v>
      </c>
    </row>
    <row r="368" spans="1:15" x14ac:dyDescent="0.25">
      <c r="A368" t="s">
        <v>1652</v>
      </c>
      <c r="B368" t="s">
        <v>1580</v>
      </c>
      <c r="C368" t="s">
        <v>1581</v>
      </c>
      <c r="D368" t="str">
        <f>VLOOKUP(tbl_mimu[[#This Row],[SR_Pcode]],tbl_mimu_st[],3,FALSE)</f>
        <v>ရှမ်းပြည်နယ် (အရှေ့)</v>
      </c>
      <c r="E368" t="s">
        <v>1617</v>
      </c>
      <c r="F368" t="s">
        <v>1618</v>
      </c>
      <c r="G368" t="str">
        <f>VLOOKUP(tbl_mimu[[#This Row],[District/SAZ_Pcode]],tbl_mimu_dist[],3,FALSE)</f>
        <v>မိုင်းဆတ်ခရိုင်</v>
      </c>
      <c r="H368" t="s">
        <v>1644</v>
      </c>
      <c r="I368" t="s">
        <v>1645</v>
      </c>
      <c r="J368" t="str">
        <f>VLOOKUP(tbl_mimu[[#This Row],[Tsp_Pcode]],tbl_mimu_tsp[],3,FALSE)</f>
        <v>မိုင်းတုံ</v>
      </c>
      <c r="K368" t="s">
        <v>1652</v>
      </c>
      <c r="L368" t="s">
        <v>1653</v>
      </c>
      <c r="M368" t="s">
        <v>1654</v>
      </c>
      <c r="N368">
        <v>98.938199999999995</v>
      </c>
      <c r="O368">
        <v>19.889199999999999</v>
      </c>
    </row>
    <row r="369" spans="1:15" x14ac:dyDescent="0.25">
      <c r="A369" t="s">
        <v>1657</v>
      </c>
      <c r="B369" t="s">
        <v>1580</v>
      </c>
      <c r="C369" t="s">
        <v>1581</v>
      </c>
      <c r="D369" t="str">
        <f>VLOOKUP(tbl_mimu[[#This Row],[SR_Pcode]],tbl_mimu_st[],3,FALSE)</f>
        <v>ရှမ်းပြည်နယ် (အရှေ့)</v>
      </c>
      <c r="E369" t="s">
        <v>1589</v>
      </c>
      <c r="F369" t="s">
        <v>1590</v>
      </c>
      <c r="G369" t="str">
        <f>VLOOKUP(tbl_mimu[[#This Row],[District/SAZ_Pcode]],tbl_mimu_dist[],3,FALSE)</f>
        <v>ကျိုင်းတုံခရိုင်</v>
      </c>
      <c r="H369" t="s">
        <v>1655</v>
      </c>
      <c r="I369" t="s">
        <v>1656</v>
      </c>
      <c r="J369" t="str">
        <f>VLOOKUP(tbl_mimu[[#This Row],[Tsp_Pcode]],tbl_mimu_tsp[],3,FALSE)</f>
        <v>မိုင်းယန်း</v>
      </c>
      <c r="K369" t="s">
        <v>1657</v>
      </c>
      <c r="L369" t="s">
        <v>1658</v>
      </c>
      <c r="M369" t="s">
        <v>1609</v>
      </c>
      <c r="N369">
        <v>99.310100000000006</v>
      </c>
      <c r="O369">
        <v>22.008199999999999</v>
      </c>
    </row>
    <row r="370" spans="1:15" x14ac:dyDescent="0.25">
      <c r="A370" t="s">
        <v>1659</v>
      </c>
      <c r="B370" t="s">
        <v>1580</v>
      </c>
      <c r="C370" t="s">
        <v>1581</v>
      </c>
      <c r="D370" t="str">
        <f>VLOOKUP(tbl_mimu[[#This Row],[SR_Pcode]],tbl_mimu_st[],3,FALSE)</f>
        <v>ရှမ်းပြည်နယ် (အရှေ့)</v>
      </c>
      <c r="E370" t="s">
        <v>1589</v>
      </c>
      <c r="F370" t="s">
        <v>1590</v>
      </c>
      <c r="G370" t="str">
        <f>VLOOKUP(tbl_mimu[[#This Row],[District/SAZ_Pcode]],tbl_mimu_dist[],3,FALSE)</f>
        <v>ကျိုင်းတုံခရိုင်</v>
      </c>
      <c r="H370" t="s">
        <v>1655</v>
      </c>
      <c r="I370" t="s">
        <v>1656</v>
      </c>
      <c r="J370" t="str">
        <f>VLOOKUP(tbl_mimu[[#This Row],[Tsp_Pcode]],tbl_mimu_tsp[],3,FALSE)</f>
        <v>မိုင်းယန်း</v>
      </c>
      <c r="K370" t="s">
        <v>1659</v>
      </c>
      <c r="L370" t="s">
        <v>1660</v>
      </c>
      <c r="M370" t="s">
        <v>1661</v>
      </c>
      <c r="N370">
        <v>99.687110000000004</v>
      </c>
      <c r="O370">
        <v>21.84235</v>
      </c>
    </row>
    <row r="371" spans="1:15" x14ac:dyDescent="0.25">
      <c r="A371" t="s">
        <v>1664</v>
      </c>
      <c r="B371" t="s">
        <v>1580</v>
      </c>
      <c r="C371" t="s">
        <v>1581</v>
      </c>
      <c r="D371" t="str">
        <f>VLOOKUP(tbl_mimu[[#This Row],[SR_Pcode]],tbl_mimu_st[],3,FALSE)</f>
        <v>ရှမ်းပြည်နယ် (အရှေ့)</v>
      </c>
      <c r="E371" t="s">
        <v>1610</v>
      </c>
      <c r="F371" t="s">
        <v>1611</v>
      </c>
      <c r="G371" t="str">
        <f>VLOOKUP(tbl_mimu[[#This Row],[District/SAZ_Pcode]],tbl_mimu_dist[],3,FALSE)</f>
        <v>တာချီလိတ်ခရိုင်</v>
      </c>
      <c r="H371" t="s">
        <v>1662</v>
      </c>
      <c r="I371" t="s">
        <v>1663</v>
      </c>
      <c r="J371" t="str">
        <f>VLOOKUP(tbl_mimu[[#This Row],[Tsp_Pcode]],tbl_mimu_tsp[],3,FALSE)</f>
        <v>မိုင်းယောင်း</v>
      </c>
      <c r="K371" t="s">
        <v>1664</v>
      </c>
      <c r="L371" t="s">
        <v>1665</v>
      </c>
      <c r="M371" t="s">
        <v>1666</v>
      </c>
      <c r="N371">
        <v>100.357897145</v>
      </c>
      <c r="O371">
        <v>21.1806982156</v>
      </c>
    </row>
    <row r="372" spans="1:15" x14ac:dyDescent="0.25">
      <c r="A372" t="s">
        <v>1667</v>
      </c>
      <c r="B372" t="s">
        <v>1580</v>
      </c>
      <c r="C372" t="s">
        <v>1581</v>
      </c>
      <c r="D372" t="str">
        <f>VLOOKUP(tbl_mimu[[#This Row],[SR_Pcode]],tbl_mimu_st[],3,FALSE)</f>
        <v>ရှမ်းပြည်နယ် (အရှေ့)</v>
      </c>
      <c r="E372" t="s">
        <v>1610</v>
      </c>
      <c r="F372" t="s">
        <v>1611</v>
      </c>
      <c r="G372" t="str">
        <f>VLOOKUP(tbl_mimu[[#This Row],[District/SAZ_Pcode]],tbl_mimu_dist[],3,FALSE)</f>
        <v>တာချီလိတ်ခရိုင်</v>
      </c>
      <c r="H372" t="s">
        <v>1662</v>
      </c>
      <c r="I372" t="s">
        <v>1663</v>
      </c>
      <c r="J372" t="str">
        <f>VLOOKUP(tbl_mimu[[#This Row],[Tsp_Pcode]],tbl_mimu_tsp[],3,FALSE)</f>
        <v>မိုင်းယောင်း</v>
      </c>
      <c r="K372" t="s">
        <v>1667</v>
      </c>
      <c r="L372" t="s">
        <v>1668</v>
      </c>
      <c r="M372" t="s">
        <v>1669</v>
      </c>
      <c r="N372">
        <v>100.55082407</v>
      </c>
      <c r="O372">
        <v>21.329759787299999</v>
      </c>
    </row>
    <row r="373" spans="1:15" x14ac:dyDescent="0.25">
      <c r="A373" t="s">
        <v>1672</v>
      </c>
      <c r="B373" t="s">
        <v>1580</v>
      </c>
      <c r="C373" t="s">
        <v>1581</v>
      </c>
      <c r="D373" t="str">
        <f>VLOOKUP(tbl_mimu[[#This Row],[SR_Pcode]],tbl_mimu_st[],3,FALSE)</f>
        <v>ရှမ်းပြည်နယ် (အရှေ့)</v>
      </c>
      <c r="E373" t="s">
        <v>1582</v>
      </c>
      <c r="F373" t="s">
        <v>1583</v>
      </c>
      <c r="G373" t="str">
        <f>VLOOKUP(tbl_mimu[[#This Row],[District/SAZ_Pcode]],tbl_mimu_dist[],3,FALSE)</f>
        <v>မိုင်းပေါက်-ဝအထူးဒေသ (၂)</v>
      </c>
      <c r="H373" t="s">
        <v>1670</v>
      </c>
      <c r="I373" t="s">
        <v>1671</v>
      </c>
      <c r="J373" t="str">
        <f>VLOOKUP(tbl_mimu[[#This Row],[Tsp_Pcode]],tbl_mimu_tsp[],3,FALSE)</f>
        <v>နမ့်ဖိုင်</v>
      </c>
      <c r="K373" t="s">
        <v>1672</v>
      </c>
      <c r="L373" t="s">
        <v>1673</v>
      </c>
      <c r="M373" t="s">
        <v>1674</v>
      </c>
      <c r="N373">
        <v>99.200349191499996</v>
      </c>
      <c r="O373">
        <v>21.929056423799999</v>
      </c>
    </row>
    <row r="374" spans="1:15" x14ac:dyDescent="0.25">
      <c r="A374" t="s">
        <v>1676</v>
      </c>
      <c r="B374" t="s">
        <v>1580</v>
      </c>
      <c r="C374" t="s">
        <v>1581</v>
      </c>
      <c r="D374" t="str">
        <f>VLOOKUP(tbl_mimu[[#This Row],[SR_Pcode]],tbl_mimu_st[],3,FALSE)</f>
        <v>ရှမ်းပြည်နယ် (အရှေ့)</v>
      </c>
      <c r="E374" t="s">
        <v>1610</v>
      </c>
      <c r="F374" t="s">
        <v>1611</v>
      </c>
      <c r="G374" t="str">
        <f>VLOOKUP(tbl_mimu[[#This Row],[District/SAZ_Pcode]],tbl_mimu_dist[],3,FALSE)</f>
        <v>တာချီလိတ်ခရိုင်</v>
      </c>
      <c r="H374" t="s">
        <v>1675</v>
      </c>
      <c r="I374" t="s">
        <v>1611</v>
      </c>
      <c r="J374" t="str">
        <f>VLOOKUP(tbl_mimu[[#This Row],[Tsp_Pcode]],tbl_mimu_tsp[],3,FALSE)</f>
        <v>တာချီလိတ်</v>
      </c>
      <c r="K374" t="s">
        <v>1676</v>
      </c>
      <c r="L374" t="s">
        <v>1677</v>
      </c>
      <c r="M374" t="s">
        <v>1678</v>
      </c>
      <c r="N374">
        <v>100.53400000000001</v>
      </c>
      <c r="O374">
        <v>20.867000000000001</v>
      </c>
    </row>
    <row r="375" spans="1:15" x14ac:dyDescent="0.25">
      <c r="A375" t="s">
        <v>1679</v>
      </c>
      <c r="B375" t="s">
        <v>1580</v>
      </c>
      <c r="C375" t="s">
        <v>1581</v>
      </c>
      <c r="D375" t="str">
        <f>VLOOKUP(tbl_mimu[[#This Row],[SR_Pcode]],tbl_mimu_st[],3,FALSE)</f>
        <v>ရှမ်းပြည်နယ် (အရှေ့)</v>
      </c>
      <c r="E375" t="s">
        <v>1610</v>
      </c>
      <c r="F375" t="s">
        <v>1611</v>
      </c>
      <c r="G375" t="str">
        <f>VLOOKUP(tbl_mimu[[#This Row],[District/SAZ_Pcode]],tbl_mimu_dist[],3,FALSE)</f>
        <v>တာချီလိတ်ခရိုင်</v>
      </c>
      <c r="H375" t="s">
        <v>1675</v>
      </c>
      <c r="I375" t="s">
        <v>1611</v>
      </c>
      <c r="J375" t="str">
        <f>VLOOKUP(tbl_mimu[[#This Row],[Tsp_Pcode]],tbl_mimu_tsp[],3,FALSE)</f>
        <v>တာချီလိတ်</v>
      </c>
      <c r="K375" t="s">
        <v>1679</v>
      </c>
      <c r="L375" t="s">
        <v>1680</v>
      </c>
      <c r="M375" t="s">
        <v>1681</v>
      </c>
      <c r="N375">
        <v>99.884029999999996</v>
      </c>
      <c r="O375">
        <v>20.453040000000001</v>
      </c>
    </row>
    <row r="376" spans="1:15" x14ac:dyDescent="0.25">
      <c r="A376" t="s">
        <v>1682</v>
      </c>
      <c r="B376" t="s">
        <v>1580</v>
      </c>
      <c r="C376" t="s">
        <v>1581</v>
      </c>
      <c r="D376" t="str">
        <f>VLOOKUP(tbl_mimu[[#This Row],[SR_Pcode]],tbl_mimu_st[],3,FALSE)</f>
        <v>ရှမ်းပြည်နယ် (အရှေ့)</v>
      </c>
      <c r="E376" t="s">
        <v>1610</v>
      </c>
      <c r="F376" t="s">
        <v>1611</v>
      </c>
      <c r="G376" t="str">
        <f>VLOOKUP(tbl_mimu[[#This Row],[District/SAZ_Pcode]],tbl_mimu_dist[],3,FALSE)</f>
        <v>တာချီလိတ်ခရိုင်</v>
      </c>
      <c r="H376" t="s">
        <v>1675</v>
      </c>
      <c r="I376" t="s">
        <v>1611</v>
      </c>
      <c r="J376" t="str">
        <f>VLOOKUP(tbl_mimu[[#This Row],[Tsp_Pcode]],tbl_mimu_tsp[],3,FALSE)</f>
        <v>တာချီလိတ်</v>
      </c>
      <c r="K376" t="s">
        <v>1682</v>
      </c>
      <c r="L376" t="s">
        <v>1683</v>
      </c>
      <c r="M376" t="s">
        <v>1684</v>
      </c>
      <c r="N376">
        <v>100.09306914299999</v>
      </c>
      <c r="O376">
        <v>20.712619254300002</v>
      </c>
    </row>
    <row r="377" spans="1:15" x14ac:dyDescent="0.25">
      <c r="A377" t="s">
        <v>1691</v>
      </c>
      <c r="B377" t="s">
        <v>1685</v>
      </c>
      <c r="C377" t="s">
        <v>1686</v>
      </c>
      <c r="D377" t="str">
        <f>VLOOKUP(tbl_mimu[[#This Row],[SR_Pcode]],tbl_mimu_st[],3,FALSE)</f>
        <v>ရှမ်းပြည်နယ် (မြောက်)</v>
      </c>
      <c r="E377" t="s">
        <v>1687</v>
      </c>
      <c r="F377" t="s">
        <v>1688</v>
      </c>
      <c r="G377" t="str">
        <f>VLOOKUP(tbl_mimu[[#This Row],[District/SAZ_Pcode]],tbl_mimu_dist[],3,FALSE)</f>
        <v>မိုင်းမော-ဝအထူးဒေသ (၂)</v>
      </c>
      <c r="H377" t="s">
        <v>1689</v>
      </c>
      <c r="I377" t="s">
        <v>1690</v>
      </c>
      <c r="J377" t="str">
        <f>VLOOKUP(tbl_mimu[[#This Row],[Tsp_Pcode]],tbl_mimu_tsp[],3,FALSE)</f>
        <v>အိုက်ချန်</v>
      </c>
      <c r="K377" t="s">
        <v>1691</v>
      </c>
      <c r="L377" t="s">
        <v>1692</v>
      </c>
      <c r="M377" t="s">
        <v>1693</v>
      </c>
      <c r="N377">
        <v>99.223579999999998</v>
      </c>
      <c r="O377">
        <v>22.763950000000001</v>
      </c>
    </row>
    <row r="378" spans="1:15" x14ac:dyDescent="0.25">
      <c r="A378" t="s">
        <v>1696</v>
      </c>
      <c r="B378" t="s">
        <v>1685</v>
      </c>
      <c r="C378" t="s">
        <v>1686</v>
      </c>
      <c r="D378" t="str">
        <f>VLOOKUP(tbl_mimu[[#This Row],[SR_Pcode]],tbl_mimu_st[],3,FALSE)</f>
        <v>ရှမ်းပြည်နယ် (မြောက်)</v>
      </c>
      <c r="E378" t="s">
        <v>1687</v>
      </c>
      <c r="F378" t="s">
        <v>1688</v>
      </c>
      <c r="G378" t="str">
        <f>VLOOKUP(tbl_mimu[[#This Row],[District/SAZ_Pcode]],tbl_mimu_dist[],3,FALSE)</f>
        <v>မိုင်းမော-ဝအထူးဒေသ (၂)</v>
      </c>
      <c r="H378" t="s">
        <v>1694</v>
      </c>
      <c r="I378" t="s">
        <v>1695</v>
      </c>
      <c r="J378" t="str">
        <f>VLOOKUP(tbl_mimu[[#This Row],[Tsp_Pcode]],tbl_mimu_tsp[],3,FALSE)</f>
        <v>ခွန်းမား</v>
      </c>
      <c r="K378" t="s">
        <v>1696</v>
      </c>
      <c r="L378" t="s">
        <v>1697</v>
      </c>
      <c r="M378" t="s">
        <v>1698</v>
      </c>
      <c r="N378">
        <v>99.460160000000002</v>
      </c>
      <c r="O378">
        <v>22.979399999999998</v>
      </c>
    </row>
    <row r="379" spans="1:15" x14ac:dyDescent="0.25">
      <c r="A379" t="s">
        <v>1702</v>
      </c>
      <c r="B379" t="s">
        <v>1685</v>
      </c>
      <c r="C379" t="s">
        <v>1686</v>
      </c>
      <c r="D379" t="str">
        <f>VLOOKUP(tbl_mimu[[#This Row],[SR_Pcode]],tbl_mimu_st[],3,FALSE)</f>
        <v>ရှမ်းပြည်နယ် (မြောက်)</v>
      </c>
      <c r="E379" t="s">
        <v>1699</v>
      </c>
      <c r="F379" t="s">
        <v>1700</v>
      </c>
      <c r="G379" t="str">
        <f>VLOOKUP(tbl_mimu[[#This Row],[District/SAZ_Pcode]],tbl_mimu_dist[],3,FALSE)</f>
        <v>ဟိုပန်ခရိုင်</v>
      </c>
      <c r="H379" t="s">
        <v>1701</v>
      </c>
      <c r="I379" t="s">
        <v>1700</v>
      </c>
      <c r="J379" t="str">
        <f>VLOOKUP(tbl_mimu[[#This Row],[Tsp_Pcode]],tbl_mimu_tsp[],3,FALSE)</f>
        <v>ဟိုပန်</v>
      </c>
      <c r="K379" t="s">
        <v>1702</v>
      </c>
      <c r="L379" t="s">
        <v>1703</v>
      </c>
      <c r="M379" t="s">
        <v>1704</v>
      </c>
      <c r="N379">
        <v>98.750290000000007</v>
      </c>
      <c r="O379">
        <v>23.425439999999998</v>
      </c>
    </row>
    <row r="380" spans="1:15" x14ac:dyDescent="0.25">
      <c r="A380" t="s">
        <v>1705</v>
      </c>
      <c r="B380" t="s">
        <v>1685</v>
      </c>
      <c r="C380" t="s">
        <v>1686</v>
      </c>
      <c r="D380" t="str">
        <f>VLOOKUP(tbl_mimu[[#This Row],[SR_Pcode]],tbl_mimu_st[],3,FALSE)</f>
        <v>ရှမ်းပြည်နယ် (မြောက်)</v>
      </c>
      <c r="E380" t="s">
        <v>1699</v>
      </c>
      <c r="F380" t="s">
        <v>1700</v>
      </c>
      <c r="G380" t="str">
        <f>VLOOKUP(tbl_mimu[[#This Row],[District/SAZ_Pcode]],tbl_mimu_dist[],3,FALSE)</f>
        <v>ဟိုပန်ခရိုင်</v>
      </c>
      <c r="H380" t="s">
        <v>1701</v>
      </c>
      <c r="I380" t="s">
        <v>1700</v>
      </c>
      <c r="J380" t="str">
        <f>VLOOKUP(tbl_mimu[[#This Row],[Tsp_Pcode]],tbl_mimu_tsp[],3,FALSE)</f>
        <v>ဟိုပန်</v>
      </c>
      <c r="K380" t="s">
        <v>1705</v>
      </c>
      <c r="L380" t="s">
        <v>1706</v>
      </c>
      <c r="M380" t="s">
        <v>1707</v>
      </c>
      <c r="N380">
        <v>98.867219275699995</v>
      </c>
      <c r="O380">
        <v>23.475830597200002</v>
      </c>
    </row>
    <row r="381" spans="1:15" x14ac:dyDescent="0.25">
      <c r="A381" t="s">
        <v>1708</v>
      </c>
      <c r="B381" t="s">
        <v>1685</v>
      </c>
      <c r="C381" t="s">
        <v>1686</v>
      </c>
      <c r="D381" t="str">
        <f>VLOOKUP(tbl_mimu[[#This Row],[SR_Pcode]],tbl_mimu_st[],3,FALSE)</f>
        <v>ရှမ်းပြည်နယ် (မြောက်)</v>
      </c>
      <c r="E381" t="s">
        <v>1699</v>
      </c>
      <c r="F381" t="s">
        <v>1700</v>
      </c>
      <c r="G381" t="str">
        <f>VLOOKUP(tbl_mimu[[#This Row],[District/SAZ_Pcode]],tbl_mimu_dist[],3,FALSE)</f>
        <v>ဟိုပန်ခရိုင်</v>
      </c>
      <c r="H381" t="s">
        <v>1701</v>
      </c>
      <c r="I381" t="s">
        <v>1700</v>
      </c>
      <c r="J381" t="str">
        <f>VLOOKUP(tbl_mimu[[#This Row],[Tsp_Pcode]],tbl_mimu_tsp[],3,FALSE)</f>
        <v>ဟိုပန်</v>
      </c>
      <c r="K381" t="s">
        <v>1708</v>
      </c>
      <c r="L381" t="s">
        <v>1709</v>
      </c>
      <c r="M381" t="s">
        <v>1710</v>
      </c>
      <c r="N381">
        <v>98.785709999999995</v>
      </c>
      <c r="O381">
        <v>23.256409999999999</v>
      </c>
    </row>
    <row r="382" spans="1:15" x14ac:dyDescent="0.25">
      <c r="A382" t="s">
        <v>1713</v>
      </c>
      <c r="B382" t="s">
        <v>1685</v>
      </c>
      <c r="C382" t="s">
        <v>1686</v>
      </c>
      <c r="D382" t="str">
        <f>VLOOKUP(tbl_mimu[[#This Row],[SR_Pcode]],tbl_mimu_st[],3,FALSE)</f>
        <v>ရှမ်းပြည်နယ် (မြောက်)</v>
      </c>
      <c r="E382" t="s">
        <v>1687</v>
      </c>
      <c r="F382" t="s">
        <v>1688</v>
      </c>
      <c r="G382" t="str">
        <f>VLOOKUP(tbl_mimu[[#This Row],[District/SAZ_Pcode]],tbl_mimu_dist[],3,FALSE)</f>
        <v>မိုင်းမော-ဝအထူးဒေသ (၂)</v>
      </c>
      <c r="H382" t="s">
        <v>1711</v>
      </c>
      <c r="I382" t="s">
        <v>1712</v>
      </c>
      <c r="J382" t="str">
        <f>VLOOKUP(tbl_mimu[[#This Row],[Tsp_Pcode]],tbl_mimu_tsp[],3,FALSE)</f>
        <v>ဆောင်ဖ</v>
      </c>
      <c r="K382" t="s">
        <v>1713</v>
      </c>
      <c r="L382" t="s">
        <v>1714</v>
      </c>
      <c r="M382" t="s">
        <v>1715</v>
      </c>
      <c r="N382">
        <v>99.2236480153</v>
      </c>
      <c r="O382">
        <v>23.084601984700001</v>
      </c>
    </row>
    <row r="383" spans="1:15" x14ac:dyDescent="0.25">
      <c r="A383" t="s">
        <v>1720</v>
      </c>
      <c r="B383" t="s">
        <v>1685</v>
      </c>
      <c r="C383" t="s">
        <v>1686</v>
      </c>
      <c r="D383" t="str">
        <f>VLOOKUP(tbl_mimu[[#This Row],[SR_Pcode]],tbl_mimu_st[],3,FALSE)</f>
        <v>ရှမ်းပြည်နယ် (မြောက်)</v>
      </c>
      <c r="E383" t="s">
        <v>1716</v>
      </c>
      <c r="F383" t="s">
        <v>1717</v>
      </c>
      <c r="G383" t="str">
        <f>VLOOKUP(tbl_mimu[[#This Row],[District/SAZ_Pcode]],tbl_mimu_dist[],3,FALSE)</f>
        <v>လားရှိုးခရိုင်</v>
      </c>
      <c r="H383" t="s">
        <v>1718</v>
      </c>
      <c r="I383" t="s">
        <v>1719</v>
      </c>
      <c r="J383" t="str">
        <f>VLOOKUP(tbl_mimu[[#This Row],[Tsp_Pcode]],tbl_mimu_tsp[],3,FALSE)</f>
        <v>သိန္နီ</v>
      </c>
      <c r="K383" t="s">
        <v>1720</v>
      </c>
      <c r="L383" t="s">
        <v>1721</v>
      </c>
      <c r="M383" t="s">
        <v>1722</v>
      </c>
      <c r="N383">
        <v>97.973600000000005</v>
      </c>
      <c r="O383">
        <v>23.307200000000002</v>
      </c>
    </row>
    <row r="384" spans="1:15" x14ac:dyDescent="0.25">
      <c r="A384" t="s">
        <v>1727</v>
      </c>
      <c r="B384" t="s">
        <v>1685</v>
      </c>
      <c r="C384" t="s">
        <v>1686</v>
      </c>
      <c r="D384" t="str">
        <f>VLOOKUP(tbl_mimu[[#This Row],[SR_Pcode]],tbl_mimu_st[],3,FALSE)</f>
        <v>ရှမ်းပြည်နယ် (မြောက်)</v>
      </c>
      <c r="E384" t="s">
        <v>1723</v>
      </c>
      <c r="F384" t="s">
        <v>1724</v>
      </c>
      <c r="G384" t="str">
        <f>VLOOKUP(tbl_mimu[[#This Row],[District/SAZ_Pcode]],tbl_mimu_dist[],3,FALSE)</f>
        <v>ကျောက်မဲခရိုင်</v>
      </c>
      <c r="H384" t="s">
        <v>1725</v>
      </c>
      <c r="I384" t="s">
        <v>1726</v>
      </c>
      <c r="J384" t="str">
        <f>VLOOKUP(tbl_mimu[[#This Row],[Tsp_Pcode]],tbl_mimu_tsp[],3,FALSE)</f>
        <v>သီပေါ</v>
      </c>
      <c r="K384" t="s">
        <v>1727</v>
      </c>
      <c r="L384" t="s">
        <v>1728</v>
      </c>
      <c r="M384" t="s">
        <v>1729</v>
      </c>
      <c r="N384">
        <v>97.298100000000005</v>
      </c>
      <c r="O384">
        <v>22.618939999999998</v>
      </c>
    </row>
    <row r="385" spans="1:15" x14ac:dyDescent="0.25">
      <c r="A385" t="s">
        <v>1732</v>
      </c>
      <c r="B385" t="s">
        <v>1685</v>
      </c>
      <c r="C385" t="s">
        <v>1686</v>
      </c>
      <c r="D385" t="str">
        <f>VLOOKUP(tbl_mimu[[#This Row],[SR_Pcode]],tbl_mimu_st[],3,FALSE)</f>
        <v>ရှမ်းပြည်နယ် (မြောက်)</v>
      </c>
      <c r="E385" t="s">
        <v>1687</v>
      </c>
      <c r="F385" t="s">
        <v>1688</v>
      </c>
      <c r="G385" t="str">
        <f>VLOOKUP(tbl_mimu[[#This Row],[District/SAZ_Pcode]],tbl_mimu_dist[],3,FALSE)</f>
        <v>မိုင်းမော-ဝအထူးဒေသ (၂)</v>
      </c>
      <c r="H385" t="s">
        <v>1730</v>
      </c>
      <c r="I385" t="s">
        <v>1731</v>
      </c>
      <c r="J385" t="str">
        <f>VLOOKUP(tbl_mimu[[#This Row],[Tsp_Pcode]],tbl_mimu_tsp[],3,FALSE)</f>
        <v>ကလောင်ဖါ</v>
      </c>
      <c r="K385" t="s">
        <v>1732</v>
      </c>
      <c r="L385" t="s">
        <v>1733</v>
      </c>
      <c r="M385" t="s">
        <v>1734</v>
      </c>
      <c r="N385">
        <v>98.725449999999995</v>
      </c>
      <c r="O385">
        <v>22.718109999999999</v>
      </c>
    </row>
    <row r="386" spans="1:15" x14ac:dyDescent="0.25">
      <c r="A386" t="s">
        <v>1737</v>
      </c>
      <c r="B386" t="s">
        <v>1685</v>
      </c>
      <c r="C386" t="s">
        <v>1686</v>
      </c>
      <c r="D386" t="str">
        <f>VLOOKUP(tbl_mimu[[#This Row],[SR_Pcode]],tbl_mimu_st[],3,FALSE)</f>
        <v>ရှမ်းပြည်နယ် (မြောက်)</v>
      </c>
      <c r="E386" t="s">
        <v>1687</v>
      </c>
      <c r="F386" t="s">
        <v>1688</v>
      </c>
      <c r="G386" t="str">
        <f>VLOOKUP(tbl_mimu[[#This Row],[District/SAZ_Pcode]],tbl_mimu_dist[],3,FALSE)</f>
        <v>မိုင်းမော-ဝအထူးဒေသ (၂)</v>
      </c>
      <c r="H386" t="s">
        <v>1735</v>
      </c>
      <c r="I386" t="s">
        <v>1736</v>
      </c>
      <c r="J386" t="str">
        <f>VLOOKUP(tbl_mimu[[#This Row],[Tsp_Pcode]],tbl_mimu_tsp[],3,FALSE)</f>
        <v>ကောင်မင်ဆန်း</v>
      </c>
      <c r="K386" t="s">
        <v>1737</v>
      </c>
      <c r="L386" t="s">
        <v>1738</v>
      </c>
      <c r="M386" t="s">
        <v>1739</v>
      </c>
      <c r="N386">
        <v>98.963560000000001</v>
      </c>
      <c r="O386">
        <v>22.96912</v>
      </c>
    </row>
    <row r="387" spans="1:15" x14ac:dyDescent="0.25">
      <c r="A387" t="s">
        <v>1744</v>
      </c>
      <c r="B387" t="s">
        <v>1685</v>
      </c>
      <c r="C387" t="s">
        <v>1686</v>
      </c>
      <c r="D387" t="str">
        <f>VLOOKUP(tbl_mimu[[#This Row],[SR_Pcode]],tbl_mimu_st[],3,FALSE)</f>
        <v>ရှမ်းပြည်နယ် (မြောက်)</v>
      </c>
      <c r="E387" t="s">
        <v>1740</v>
      </c>
      <c r="F387" t="s">
        <v>1741</v>
      </c>
      <c r="G387" t="e">
        <f>VLOOKUP(tbl_mimu[[#This Row],[District/SAZ_Pcode]],tbl_mimu_dist[],3,FALSE)</f>
        <v>#N/A</v>
      </c>
      <c r="H387" t="s">
        <v>1742</v>
      </c>
      <c r="I387" t="s">
        <v>1743</v>
      </c>
      <c r="J387" t="str">
        <f>VLOOKUP(tbl_mimu[[#This Row],[Tsp_Pcode]],tbl_mimu_tsp[],3,FALSE)</f>
        <v>ကုန်းကြမ်း</v>
      </c>
      <c r="K387" t="s">
        <v>1744</v>
      </c>
      <c r="L387" t="s">
        <v>1745</v>
      </c>
      <c r="M387" t="s">
        <v>1746</v>
      </c>
      <c r="N387">
        <v>98.539339999999996</v>
      </c>
      <c r="O387">
        <v>23.829460000000001</v>
      </c>
    </row>
    <row r="388" spans="1:15" x14ac:dyDescent="0.25">
      <c r="A388" t="s">
        <v>1747</v>
      </c>
      <c r="B388" t="s">
        <v>1685</v>
      </c>
      <c r="C388" t="s">
        <v>1686</v>
      </c>
      <c r="D388" t="str">
        <f>VLOOKUP(tbl_mimu[[#This Row],[SR_Pcode]],tbl_mimu_st[],3,FALSE)</f>
        <v>ရှမ်းပြည်နယ် (မြောက်)</v>
      </c>
      <c r="E388" t="s">
        <v>1740</v>
      </c>
      <c r="F388" t="s">
        <v>1741</v>
      </c>
      <c r="G388" t="e">
        <f>VLOOKUP(tbl_mimu[[#This Row],[District/SAZ_Pcode]],tbl_mimu_dist[],3,FALSE)</f>
        <v>#N/A</v>
      </c>
      <c r="H388" t="s">
        <v>1742</v>
      </c>
      <c r="I388" t="s">
        <v>1743</v>
      </c>
      <c r="J388" t="str">
        <f>VLOOKUP(tbl_mimu[[#This Row],[Tsp_Pcode]],tbl_mimu_tsp[],3,FALSE)</f>
        <v>ကုန်းကြမ်း</v>
      </c>
      <c r="K388" t="s">
        <v>1747</v>
      </c>
      <c r="L388" t="s">
        <v>1748</v>
      </c>
      <c r="M388" t="s">
        <v>1749</v>
      </c>
      <c r="N388">
        <v>98.796794000000006</v>
      </c>
      <c r="O388">
        <v>24.094121999999999</v>
      </c>
    </row>
    <row r="389" spans="1:15" x14ac:dyDescent="0.25">
      <c r="A389" t="s">
        <v>1752</v>
      </c>
      <c r="B389" t="s">
        <v>1685</v>
      </c>
      <c r="C389" t="s">
        <v>1686</v>
      </c>
      <c r="D389" t="str">
        <f>VLOOKUP(tbl_mimu[[#This Row],[SR_Pcode]],tbl_mimu_st[],3,FALSE)</f>
        <v>ရှမ်းပြည်နယ် (မြောက်)</v>
      </c>
      <c r="E389" t="s">
        <v>1716</v>
      </c>
      <c r="F389" t="s">
        <v>1717</v>
      </c>
      <c r="G389" t="str">
        <f>VLOOKUP(tbl_mimu[[#This Row],[District/SAZ_Pcode]],tbl_mimu_dist[],3,FALSE)</f>
        <v>လားရှိုးခရိုင်</v>
      </c>
      <c r="H389" t="s">
        <v>1750</v>
      </c>
      <c r="I389" t="s">
        <v>1751</v>
      </c>
      <c r="J389" t="str">
        <f>VLOOKUP(tbl_mimu[[#This Row],[Tsp_Pcode]],tbl_mimu_tsp[],3,FALSE)</f>
        <v>ကွမ်းလုံ</v>
      </c>
      <c r="K389" t="s">
        <v>1752</v>
      </c>
      <c r="L389" t="s">
        <v>1753</v>
      </c>
      <c r="M389" t="s">
        <v>1754</v>
      </c>
      <c r="N389">
        <v>98.650526241700007</v>
      </c>
      <c r="O389">
        <v>23.416454719499999</v>
      </c>
    </row>
    <row r="390" spans="1:15" x14ac:dyDescent="0.25">
      <c r="A390" t="s">
        <v>1759</v>
      </c>
      <c r="B390" t="s">
        <v>1685</v>
      </c>
      <c r="C390" t="s">
        <v>1686</v>
      </c>
      <c r="D390" t="str">
        <f>VLOOKUP(tbl_mimu[[#This Row],[SR_Pcode]],tbl_mimu_st[],3,FALSE)</f>
        <v>ရှမ်းပြည်နယ် (မြောက်)</v>
      </c>
      <c r="E390" t="s">
        <v>1755</v>
      </c>
      <c r="F390" t="s">
        <v>1756</v>
      </c>
      <c r="G390" t="str">
        <f>VLOOKUP(tbl_mimu[[#This Row],[District/SAZ_Pcode]],tbl_mimu_dist[],3,FALSE)</f>
        <v>မူဆယ်ခရိုင်</v>
      </c>
      <c r="H390" t="s">
        <v>1757</v>
      </c>
      <c r="I390" t="s">
        <v>1758</v>
      </c>
      <c r="J390" t="str">
        <f>VLOOKUP(tbl_mimu[[#This Row],[Tsp_Pcode]],tbl_mimu_tsp[],3,FALSE)</f>
        <v>ကွတ်ခိုင်</v>
      </c>
      <c r="K390" t="s">
        <v>1759</v>
      </c>
      <c r="L390" t="s">
        <v>1760</v>
      </c>
      <c r="M390" t="s">
        <v>1761</v>
      </c>
      <c r="N390">
        <v>97.94341</v>
      </c>
      <c r="O390">
        <v>23.459209999999999</v>
      </c>
    </row>
    <row r="391" spans="1:15" x14ac:dyDescent="0.25">
      <c r="A391" t="s">
        <v>1762</v>
      </c>
      <c r="B391" t="s">
        <v>1685</v>
      </c>
      <c r="C391" t="s">
        <v>1686</v>
      </c>
      <c r="D391" t="str">
        <f>VLOOKUP(tbl_mimu[[#This Row],[SR_Pcode]],tbl_mimu_st[],3,FALSE)</f>
        <v>ရှမ်းပြည်နယ် (မြောက်)</v>
      </c>
      <c r="E391" t="s">
        <v>1755</v>
      </c>
      <c r="F391" t="s">
        <v>1756</v>
      </c>
      <c r="G391" t="str">
        <f>VLOOKUP(tbl_mimu[[#This Row],[District/SAZ_Pcode]],tbl_mimu_dist[],3,FALSE)</f>
        <v>မူဆယ်ခရိုင်</v>
      </c>
      <c r="H391" t="s">
        <v>1757</v>
      </c>
      <c r="I391" t="s">
        <v>1758</v>
      </c>
      <c r="J391" t="str">
        <f>VLOOKUP(tbl_mimu[[#This Row],[Tsp_Pcode]],tbl_mimu_tsp[],3,FALSE)</f>
        <v>ကွတ်ခိုင်</v>
      </c>
      <c r="K391" t="s">
        <v>1762</v>
      </c>
      <c r="L391" t="s">
        <v>1763</v>
      </c>
      <c r="M391" t="s">
        <v>1764</v>
      </c>
      <c r="N391">
        <v>98.098619999999997</v>
      </c>
      <c r="O391">
        <v>23.575970000000002</v>
      </c>
    </row>
    <row r="392" spans="1:15" x14ac:dyDescent="0.25">
      <c r="A392" t="s">
        <v>1766</v>
      </c>
      <c r="B392" t="s">
        <v>1685</v>
      </c>
      <c r="C392" t="s">
        <v>1686</v>
      </c>
      <c r="D392" t="str">
        <f>VLOOKUP(tbl_mimu[[#This Row],[SR_Pcode]],tbl_mimu_st[],3,FALSE)</f>
        <v>ရှမ်းပြည်နယ် (မြောက်)</v>
      </c>
      <c r="E392" t="s">
        <v>1723</v>
      </c>
      <c r="F392" t="s">
        <v>1724</v>
      </c>
      <c r="G392" t="str">
        <f>VLOOKUP(tbl_mimu[[#This Row],[District/SAZ_Pcode]],tbl_mimu_dist[],3,FALSE)</f>
        <v>ကျောက်မဲခရိုင်</v>
      </c>
      <c r="H392" t="s">
        <v>1765</v>
      </c>
      <c r="I392" t="s">
        <v>1724</v>
      </c>
      <c r="J392" t="str">
        <f>VLOOKUP(tbl_mimu[[#This Row],[Tsp_Pcode]],tbl_mimu_tsp[],3,FALSE)</f>
        <v>ကျောက်မဲ</v>
      </c>
      <c r="K392" t="s">
        <v>1766</v>
      </c>
      <c r="L392" t="s">
        <v>1767</v>
      </c>
      <c r="M392" t="s">
        <v>1768</v>
      </c>
      <c r="N392">
        <v>97.036709999999999</v>
      </c>
      <c r="O392">
        <v>22.541720000000002</v>
      </c>
    </row>
    <row r="393" spans="1:15" x14ac:dyDescent="0.25">
      <c r="A393" t="s">
        <v>1769</v>
      </c>
      <c r="B393" t="s">
        <v>1685</v>
      </c>
      <c r="C393" t="s">
        <v>1686</v>
      </c>
      <c r="D393" t="str">
        <f>VLOOKUP(tbl_mimu[[#This Row],[SR_Pcode]],tbl_mimu_st[],3,FALSE)</f>
        <v>ရှမ်းပြည်နယ် (မြောက်)</v>
      </c>
      <c r="E393" t="s">
        <v>1723</v>
      </c>
      <c r="F393" t="s">
        <v>1724</v>
      </c>
      <c r="G393" t="str">
        <f>VLOOKUP(tbl_mimu[[#This Row],[District/SAZ_Pcode]],tbl_mimu_dist[],3,FALSE)</f>
        <v>ကျောက်မဲခရိုင်</v>
      </c>
      <c r="H393" t="s">
        <v>1765</v>
      </c>
      <c r="I393" t="s">
        <v>1724</v>
      </c>
      <c r="J393" t="str">
        <f>VLOOKUP(tbl_mimu[[#This Row],[Tsp_Pcode]],tbl_mimu_tsp[],3,FALSE)</f>
        <v>ကျောက်မဲ</v>
      </c>
      <c r="K393" t="s">
        <v>1769</v>
      </c>
      <c r="L393" t="s">
        <v>1770</v>
      </c>
      <c r="M393" t="s">
        <v>1771</v>
      </c>
      <c r="N393">
        <v>96.624309999999994</v>
      </c>
      <c r="O393">
        <v>22.790800000000001</v>
      </c>
    </row>
    <row r="394" spans="1:15" x14ac:dyDescent="0.25">
      <c r="A394" t="s">
        <v>1772</v>
      </c>
      <c r="B394" t="s">
        <v>1685</v>
      </c>
      <c r="C394" t="s">
        <v>1686</v>
      </c>
      <c r="D394" t="str">
        <f>VLOOKUP(tbl_mimu[[#This Row],[SR_Pcode]],tbl_mimu_st[],3,FALSE)</f>
        <v>ရှမ်းပြည်နယ် (မြောက်)</v>
      </c>
      <c r="E394" t="s">
        <v>1723</v>
      </c>
      <c r="F394" t="s">
        <v>1724</v>
      </c>
      <c r="G394" t="str">
        <f>VLOOKUP(tbl_mimu[[#This Row],[District/SAZ_Pcode]],tbl_mimu_dist[],3,FALSE)</f>
        <v>ကျောက်မဲခရိုင်</v>
      </c>
      <c r="H394" t="s">
        <v>1765</v>
      </c>
      <c r="I394" t="s">
        <v>1724</v>
      </c>
      <c r="J394" t="str">
        <f>VLOOKUP(tbl_mimu[[#This Row],[Tsp_Pcode]],tbl_mimu_tsp[],3,FALSE)</f>
        <v>ကျောက်မဲ</v>
      </c>
      <c r="K394" t="s">
        <v>1772</v>
      </c>
      <c r="L394" t="s">
        <v>1773</v>
      </c>
      <c r="M394" t="s">
        <v>1774</v>
      </c>
      <c r="N394">
        <v>96.984020000000001</v>
      </c>
      <c r="O394">
        <v>22.773160000000001</v>
      </c>
    </row>
    <row r="395" spans="1:15" x14ac:dyDescent="0.25">
      <c r="A395" t="s">
        <v>1776</v>
      </c>
      <c r="B395" t="s">
        <v>1685</v>
      </c>
      <c r="C395" t="s">
        <v>1686</v>
      </c>
      <c r="D395" t="str">
        <f>VLOOKUP(tbl_mimu[[#This Row],[SR_Pcode]],tbl_mimu_st[],3,FALSE)</f>
        <v>ရှမ်းပြည်နယ် (မြောက်)</v>
      </c>
      <c r="E395" t="s">
        <v>1716</v>
      </c>
      <c r="F395" t="s">
        <v>1717</v>
      </c>
      <c r="G395" t="str">
        <f>VLOOKUP(tbl_mimu[[#This Row],[District/SAZ_Pcode]],tbl_mimu_dist[],3,FALSE)</f>
        <v>လားရှိုးခရိုင်</v>
      </c>
      <c r="H395" t="s">
        <v>1775</v>
      </c>
      <c r="I395" t="s">
        <v>1717</v>
      </c>
      <c r="J395" t="str">
        <f>VLOOKUP(tbl_mimu[[#This Row],[Tsp_Pcode]],tbl_mimu_tsp[],3,FALSE)</f>
        <v>လားရှိုး</v>
      </c>
      <c r="K395" t="s">
        <v>1776</v>
      </c>
      <c r="L395" t="s">
        <v>1777</v>
      </c>
      <c r="M395" t="s">
        <v>1778</v>
      </c>
      <c r="N395">
        <v>97.747470000000007</v>
      </c>
      <c r="O395">
        <v>22.952770000000001</v>
      </c>
    </row>
    <row r="396" spans="1:15" x14ac:dyDescent="0.25">
      <c r="A396" t="s">
        <v>1781</v>
      </c>
      <c r="B396" t="s">
        <v>1685</v>
      </c>
      <c r="C396" t="s">
        <v>1686</v>
      </c>
      <c r="D396" t="str">
        <f>VLOOKUP(tbl_mimu[[#This Row],[SR_Pcode]],tbl_mimu_st[],3,FALSE)</f>
        <v>ရှမ်းပြည်နယ် (မြောက်)</v>
      </c>
      <c r="E396" t="s">
        <v>1740</v>
      </c>
      <c r="F396" t="s">
        <v>1741</v>
      </c>
      <c r="G396" t="e">
        <f>VLOOKUP(tbl_mimu[[#This Row],[District/SAZ_Pcode]],tbl_mimu_dist[],3,FALSE)</f>
        <v>#N/A</v>
      </c>
      <c r="H396" t="s">
        <v>1779</v>
      </c>
      <c r="I396" t="s">
        <v>1780</v>
      </c>
      <c r="J396" t="str">
        <f>VLOOKUP(tbl_mimu[[#This Row],[Tsp_Pcode]],tbl_mimu_tsp[],3,FALSE)</f>
        <v>လောက်ကိုင်</v>
      </c>
      <c r="K396" t="s">
        <v>1781</v>
      </c>
      <c r="L396" t="s">
        <v>1782</v>
      </c>
      <c r="M396" t="s">
        <v>1783</v>
      </c>
      <c r="N396">
        <v>98.824190000000002</v>
      </c>
      <c r="O396">
        <v>23.475570000000001</v>
      </c>
    </row>
    <row r="397" spans="1:15" x14ac:dyDescent="0.25">
      <c r="A397" t="s">
        <v>1784</v>
      </c>
      <c r="B397" t="s">
        <v>1685</v>
      </c>
      <c r="C397" t="s">
        <v>1686</v>
      </c>
      <c r="D397" t="str">
        <f>VLOOKUP(tbl_mimu[[#This Row],[SR_Pcode]],tbl_mimu_st[],3,FALSE)</f>
        <v>ရှမ်းပြည်နယ် (မြောက်)</v>
      </c>
      <c r="E397" t="s">
        <v>1740</v>
      </c>
      <c r="F397" t="s">
        <v>1741</v>
      </c>
      <c r="G397" t="e">
        <f>VLOOKUP(tbl_mimu[[#This Row],[District/SAZ_Pcode]],tbl_mimu_dist[],3,FALSE)</f>
        <v>#N/A</v>
      </c>
      <c r="H397" t="s">
        <v>1779</v>
      </c>
      <c r="I397" t="s">
        <v>1780</v>
      </c>
      <c r="J397" t="str">
        <f>VLOOKUP(tbl_mimu[[#This Row],[Tsp_Pcode]],tbl_mimu_tsp[],3,FALSE)</f>
        <v>လောက်ကိုင်</v>
      </c>
      <c r="K397" t="s">
        <v>1784</v>
      </c>
      <c r="L397" t="s">
        <v>1785</v>
      </c>
      <c r="M397" t="s">
        <v>1786</v>
      </c>
      <c r="N397">
        <v>98.764080000000007</v>
      </c>
      <c r="O397">
        <v>23.69163</v>
      </c>
    </row>
    <row r="398" spans="1:15" x14ac:dyDescent="0.25">
      <c r="A398" t="s">
        <v>1789</v>
      </c>
      <c r="B398" t="s">
        <v>1685</v>
      </c>
      <c r="C398" t="s">
        <v>1686</v>
      </c>
      <c r="D398" t="str">
        <f>VLOOKUP(tbl_mimu[[#This Row],[SR_Pcode]],tbl_mimu_st[],3,FALSE)</f>
        <v>ရှမ်းပြည်နယ် (မြောက်)</v>
      </c>
      <c r="E398" t="s">
        <v>1687</v>
      </c>
      <c r="F398" t="s">
        <v>1688</v>
      </c>
      <c r="G398" t="str">
        <f>VLOOKUP(tbl_mimu[[#This Row],[District/SAZ_Pcode]],tbl_mimu_dist[],3,FALSE)</f>
        <v>မိုင်းမော-ဝအထူးဒေသ (၂)</v>
      </c>
      <c r="H398" t="s">
        <v>1787</v>
      </c>
      <c r="I398" t="s">
        <v>1788</v>
      </c>
      <c r="J398" t="str">
        <f>VLOOKUP(tbl_mimu[[#This Row],[Tsp_Pcode]],tbl_mimu_tsp[],3,FALSE)</f>
        <v>လင်ဟော်</v>
      </c>
      <c r="K398" t="s">
        <v>1789</v>
      </c>
      <c r="L398" t="s">
        <v>1790</v>
      </c>
      <c r="M398" t="s">
        <v>1791</v>
      </c>
      <c r="N398">
        <v>98.837019999999995</v>
      </c>
      <c r="O398">
        <v>22.77647</v>
      </c>
    </row>
    <row r="399" spans="1:15" x14ac:dyDescent="0.25">
      <c r="A399" t="s">
        <v>1794</v>
      </c>
      <c r="B399" t="s">
        <v>1685</v>
      </c>
      <c r="C399" t="s">
        <v>1686</v>
      </c>
      <c r="D399" t="str">
        <f>VLOOKUP(tbl_mimu[[#This Row],[SR_Pcode]],tbl_mimu_st[],3,FALSE)</f>
        <v>ရှမ်းပြည်နယ် (မြောက်)</v>
      </c>
      <c r="E399" t="s">
        <v>1687</v>
      </c>
      <c r="F399" t="s">
        <v>1688</v>
      </c>
      <c r="G399" t="str">
        <f>VLOOKUP(tbl_mimu[[#This Row],[District/SAZ_Pcode]],tbl_mimu_dist[],3,FALSE)</f>
        <v>မိုင်းမော-ဝအထူးဒေသ (၂)</v>
      </c>
      <c r="H399" t="s">
        <v>1792</v>
      </c>
      <c r="I399" t="s">
        <v>1793</v>
      </c>
      <c r="J399" t="str">
        <f>VLOOKUP(tbl_mimu[[#This Row],[Tsp_Pcode]],tbl_mimu_tsp[],3,FALSE)</f>
        <v>လုံထန်</v>
      </c>
      <c r="K399" t="s">
        <v>1794</v>
      </c>
      <c r="L399" t="s">
        <v>1795</v>
      </c>
      <c r="M399" t="s">
        <v>1796</v>
      </c>
      <c r="N399">
        <v>99.368709999999993</v>
      </c>
      <c r="O399">
        <v>22.90568</v>
      </c>
    </row>
    <row r="400" spans="1:15" x14ac:dyDescent="0.25">
      <c r="A400" t="s">
        <v>1801</v>
      </c>
      <c r="B400" t="s">
        <v>1685</v>
      </c>
      <c r="C400" t="s">
        <v>1686</v>
      </c>
      <c r="D400" t="str">
        <f>VLOOKUP(tbl_mimu[[#This Row],[SR_Pcode]],tbl_mimu_st[],3,FALSE)</f>
        <v>ရှမ်းပြည်နယ် (မြောက်)</v>
      </c>
      <c r="E400" t="s">
        <v>1797</v>
      </c>
      <c r="F400" t="s">
        <v>1798</v>
      </c>
      <c r="G400" t="str">
        <f>VLOOKUP(tbl_mimu[[#This Row],[District/SAZ_Pcode]],tbl_mimu_dist[],3,FALSE)</f>
        <v>မိုးမိတ်ခရိုင်</v>
      </c>
      <c r="H400" t="s">
        <v>1799</v>
      </c>
      <c r="I400" t="s">
        <v>1800</v>
      </c>
      <c r="J400" t="str">
        <f>VLOOKUP(tbl_mimu[[#This Row],[Tsp_Pcode]],tbl_mimu_tsp[],3,FALSE)</f>
        <v>မဘိမ်း</v>
      </c>
      <c r="K400" t="s">
        <v>1801</v>
      </c>
      <c r="L400" t="s">
        <v>1802</v>
      </c>
      <c r="M400" t="s">
        <v>1803</v>
      </c>
      <c r="N400">
        <v>96.629199999999997</v>
      </c>
      <c r="O400">
        <v>23.472919999999998</v>
      </c>
    </row>
    <row r="401" spans="1:15" x14ac:dyDescent="0.25">
      <c r="A401" t="s">
        <v>1808</v>
      </c>
      <c r="B401" t="s">
        <v>1685</v>
      </c>
      <c r="C401" t="s">
        <v>1686</v>
      </c>
      <c r="D401" t="str">
        <f>VLOOKUP(tbl_mimu[[#This Row],[SR_Pcode]],tbl_mimu_st[],3,FALSE)</f>
        <v>ရှမ်းပြည်နယ် (မြောက်)</v>
      </c>
      <c r="E401" t="s">
        <v>1804</v>
      </c>
      <c r="F401" t="s">
        <v>1805</v>
      </c>
      <c r="G401" t="str">
        <f>VLOOKUP(tbl_mimu[[#This Row],[District/SAZ_Pcode]],tbl_mimu_dist[],3,FALSE)</f>
        <v>ဝိန်းကောင်-ဝအထူးဒေသ (၂)</v>
      </c>
      <c r="H401" t="s">
        <v>1806</v>
      </c>
      <c r="I401" t="s">
        <v>1807</v>
      </c>
      <c r="J401" t="str">
        <f>VLOOKUP(tbl_mimu[[#This Row],[Tsp_Pcode]],tbl_mimu_tsp[],3,FALSE)</f>
        <v>မန်မန်ဆိုင်</v>
      </c>
      <c r="K401" t="s">
        <v>1808</v>
      </c>
      <c r="L401" t="s">
        <v>1809</v>
      </c>
      <c r="M401" t="s">
        <v>1810</v>
      </c>
      <c r="N401">
        <v>98.766850000000005</v>
      </c>
      <c r="O401">
        <v>22.503039999999999</v>
      </c>
    </row>
    <row r="402" spans="1:15" x14ac:dyDescent="0.25">
      <c r="A402" t="s">
        <v>1813</v>
      </c>
      <c r="B402" t="s">
        <v>1685</v>
      </c>
      <c r="C402" t="s">
        <v>1686</v>
      </c>
      <c r="D402" t="str">
        <f>VLOOKUP(tbl_mimu[[#This Row],[SR_Pcode]],tbl_mimu_st[],3,FALSE)</f>
        <v>ရှမ်းပြည်နယ် (မြောက်)</v>
      </c>
      <c r="E402" t="s">
        <v>1687</v>
      </c>
      <c r="F402" t="s">
        <v>1688</v>
      </c>
      <c r="G402" t="str">
        <f>VLOOKUP(tbl_mimu[[#This Row],[District/SAZ_Pcode]],tbl_mimu_dist[],3,FALSE)</f>
        <v>မိုင်းမော-ဝအထူးဒေသ (၂)</v>
      </c>
      <c r="H402" t="s">
        <v>1811</v>
      </c>
      <c r="I402" t="s">
        <v>1812</v>
      </c>
      <c r="J402" t="str">
        <f>VLOOKUP(tbl_mimu[[#This Row],[Tsp_Pcode]],tbl_mimu_tsp[],3,FALSE)</f>
        <v>မန်တွန်း</v>
      </c>
      <c r="K402" t="s">
        <v>1813</v>
      </c>
      <c r="L402" t="s">
        <v>1814</v>
      </c>
      <c r="M402" t="s">
        <v>1815</v>
      </c>
      <c r="N402">
        <v>98.611999999999995</v>
      </c>
      <c r="O402">
        <v>22.947890000000001</v>
      </c>
    </row>
    <row r="403" spans="1:15" x14ac:dyDescent="0.25">
      <c r="A403" t="s">
        <v>1820</v>
      </c>
      <c r="B403" t="s">
        <v>1685</v>
      </c>
      <c r="C403" t="s">
        <v>1686</v>
      </c>
      <c r="D403" t="str">
        <f>VLOOKUP(tbl_mimu[[#This Row],[SR_Pcode]],tbl_mimu_st[],3,FALSE)</f>
        <v>ရှမ်းပြည်နယ် (မြောက်)</v>
      </c>
      <c r="E403" t="s">
        <v>1816</v>
      </c>
      <c r="F403" t="s">
        <v>1817</v>
      </c>
      <c r="G403" t="e">
        <f>VLOOKUP(tbl_mimu[[#This Row],[District/SAZ_Pcode]],tbl_mimu_dist[],3,FALSE)</f>
        <v>#N/A</v>
      </c>
      <c r="H403" t="s">
        <v>1818</v>
      </c>
      <c r="I403" t="s">
        <v>1819</v>
      </c>
      <c r="J403" t="str">
        <f>VLOOKUP(tbl_mimu[[#This Row],[Tsp_Pcode]],tbl_mimu_tsp[],3,FALSE)</f>
        <v>မန်တုံ</v>
      </c>
      <c r="K403" t="s">
        <v>1820</v>
      </c>
      <c r="L403" t="s">
        <v>1821</v>
      </c>
      <c r="M403" t="s">
        <v>1822</v>
      </c>
      <c r="N403">
        <v>97.122217426099994</v>
      </c>
      <c r="O403">
        <v>23.246479230999999</v>
      </c>
    </row>
    <row r="404" spans="1:15" x14ac:dyDescent="0.25">
      <c r="A404" t="s">
        <v>1826</v>
      </c>
      <c r="B404" t="s">
        <v>1685</v>
      </c>
      <c r="C404" t="s">
        <v>1686</v>
      </c>
      <c r="D404" t="str">
        <f>VLOOKUP(tbl_mimu[[#This Row],[SR_Pcode]],tbl_mimu_st[],3,FALSE)</f>
        <v>ရှမ်းပြည်နယ် (မြောက်)</v>
      </c>
      <c r="E404" t="s">
        <v>1823</v>
      </c>
      <c r="F404" t="s">
        <v>1824</v>
      </c>
      <c r="G404" t="str">
        <f>VLOOKUP(tbl_mimu[[#This Row],[District/SAZ_Pcode]],tbl_mimu_dist[],3,FALSE)</f>
        <v>မက်မန်းခရိုင်</v>
      </c>
      <c r="H404" t="s">
        <v>1825</v>
      </c>
      <c r="I404" t="s">
        <v>1824</v>
      </c>
      <c r="J404" t="str">
        <f>VLOOKUP(tbl_mimu[[#This Row],[Tsp_Pcode]],tbl_mimu_tsp[],3,FALSE)</f>
        <v>မက်မန်း</v>
      </c>
      <c r="K404" t="s">
        <v>1826</v>
      </c>
      <c r="L404" t="s">
        <v>1827</v>
      </c>
      <c r="M404" t="s">
        <v>1828</v>
      </c>
      <c r="N404">
        <v>98.870878645900007</v>
      </c>
      <c r="O404">
        <v>21.9541743447</v>
      </c>
    </row>
    <row r="405" spans="1:15" x14ac:dyDescent="0.25">
      <c r="A405" t="s">
        <v>1831</v>
      </c>
      <c r="B405" t="s">
        <v>1685</v>
      </c>
      <c r="C405" t="s">
        <v>1686</v>
      </c>
      <c r="D405" t="str">
        <f>VLOOKUP(tbl_mimu[[#This Row],[SR_Pcode]],tbl_mimu_st[],3,FALSE)</f>
        <v>ရှမ်းပြည်နယ် (မြောက်)</v>
      </c>
      <c r="E405" t="s">
        <v>1699</v>
      </c>
      <c r="F405" t="s">
        <v>1700</v>
      </c>
      <c r="G405" t="str">
        <f>VLOOKUP(tbl_mimu[[#This Row],[District/SAZ_Pcode]],tbl_mimu_dist[],3,FALSE)</f>
        <v>ဟိုပန်ခရိုင်</v>
      </c>
      <c r="H405" t="s">
        <v>1829</v>
      </c>
      <c r="I405" t="s">
        <v>1830</v>
      </c>
      <c r="J405" t="str">
        <f>VLOOKUP(tbl_mimu[[#This Row],[Tsp_Pcode]],tbl_mimu_tsp[],3,FALSE)</f>
        <v>မိုင်းမော</v>
      </c>
      <c r="K405" t="s">
        <v>1831</v>
      </c>
      <c r="L405" t="s">
        <v>1832</v>
      </c>
      <c r="M405" t="s">
        <v>1739</v>
      </c>
      <c r="N405">
        <v>98.967399999999998</v>
      </c>
      <c r="O405">
        <v>22.967199999999998</v>
      </c>
    </row>
    <row r="406" spans="1:15" x14ac:dyDescent="0.25">
      <c r="A406" t="s">
        <v>1834</v>
      </c>
      <c r="B406" t="s">
        <v>1685</v>
      </c>
      <c r="C406" t="s">
        <v>1686</v>
      </c>
      <c r="D406" t="str">
        <f>VLOOKUP(tbl_mimu[[#This Row],[SR_Pcode]],tbl_mimu_st[],3,FALSE)</f>
        <v>ရှမ်းပြည်နယ် (မြောက်)</v>
      </c>
      <c r="E406" t="s">
        <v>1797</v>
      </c>
      <c r="F406" t="s">
        <v>1798</v>
      </c>
      <c r="G406" t="str">
        <f>VLOOKUP(tbl_mimu[[#This Row],[District/SAZ_Pcode]],tbl_mimu_dist[],3,FALSE)</f>
        <v>မိုးမိတ်ခရိုင်</v>
      </c>
      <c r="H406" t="s">
        <v>1833</v>
      </c>
      <c r="I406" t="s">
        <v>1798</v>
      </c>
      <c r="J406" t="str">
        <f>VLOOKUP(tbl_mimu[[#This Row],[Tsp_Pcode]],tbl_mimu_tsp[],3,FALSE)</f>
        <v>မိုးမိတ်</v>
      </c>
      <c r="K406" t="s">
        <v>1834</v>
      </c>
      <c r="L406" t="s">
        <v>1835</v>
      </c>
      <c r="M406" t="s">
        <v>1836</v>
      </c>
      <c r="N406">
        <v>96.669989999999999</v>
      </c>
      <c r="O406">
        <v>23.11422</v>
      </c>
    </row>
    <row r="407" spans="1:15" x14ac:dyDescent="0.25">
      <c r="A407" t="s">
        <v>1839</v>
      </c>
      <c r="B407" t="s">
        <v>1685</v>
      </c>
      <c r="C407" t="s">
        <v>1686</v>
      </c>
      <c r="D407" t="str">
        <f>VLOOKUP(tbl_mimu[[#This Row],[SR_Pcode]],tbl_mimu_st[],3,FALSE)</f>
        <v>ရှမ်းပြည်နယ် (မြောက်)</v>
      </c>
      <c r="E407" t="s">
        <v>1716</v>
      </c>
      <c r="F407" t="s">
        <v>1717</v>
      </c>
      <c r="G407" t="str">
        <f>VLOOKUP(tbl_mimu[[#This Row],[District/SAZ_Pcode]],tbl_mimu_dist[],3,FALSE)</f>
        <v>လားရှိုးခရိုင်</v>
      </c>
      <c r="H407" t="s">
        <v>1837</v>
      </c>
      <c r="I407" t="s">
        <v>1838</v>
      </c>
      <c r="J407" t="str">
        <f>VLOOKUP(tbl_mimu[[#This Row],[Tsp_Pcode]],tbl_mimu_tsp[],3,FALSE)</f>
        <v>မိုင်းရယ်</v>
      </c>
      <c r="K407" t="s">
        <v>1839</v>
      </c>
      <c r="L407" t="s">
        <v>1840</v>
      </c>
      <c r="M407" t="s">
        <v>1841</v>
      </c>
      <c r="N407">
        <v>98.038997199999997</v>
      </c>
      <c r="O407">
        <v>22.427617900000001</v>
      </c>
    </row>
    <row r="408" spans="1:15" x14ac:dyDescent="0.25">
      <c r="A408" t="s">
        <v>1843</v>
      </c>
      <c r="B408" t="s">
        <v>1685</v>
      </c>
      <c r="C408" t="s">
        <v>1686</v>
      </c>
      <c r="D408" t="str">
        <f>VLOOKUP(tbl_mimu[[#This Row],[SR_Pcode]],tbl_mimu_st[],3,FALSE)</f>
        <v>ရှမ်းပြည်နယ် (မြောက်)</v>
      </c>
      <c r="E408" t="s">
        <v>1755</v>
      </c>
      <c r="F408" t="s">
        <v>1756</v>
      </c>
      <c r="G408" t="str">
        <f>VLOOKUP(tbl_mimu[[#This Row],[District/SAZ_Pcode]],tbl_mimu_dist[],3,FALSE)</f>
        <v>မူဆယ်ခရိုင်</v>
      </c>
      <c r="H408" t="s">
        <v>1842</v>
      </c>
      <c r="I408" t="s">
        <v>1756</v>
      </c>
      <c r="J408" t="str">
        <f>VLOOKUP(tbl_mimu[[#This Row],[Tsp_Pcode]],tbl_mimu_tsp[],3,FALSE)</f>
        <v>မူဆယ်</v>
      </c>
      <c r="K408" t="s">
        <v>1843</v>
      </c>
      <c r="L408" t="s">
        <v>1844</v>
      </c>
      <c r="M408" t="s">
        <v>1845</v>
      </c>
      <c r="N408">
        <v>97.800642454499993</v>
      </c>
      <c r="O408">
        <v>23.9517633685</v>
      </c>
    </row>
    <row r="409" spans="1:15" x14ac:dyDescent="0.25">
      <c r="A409" t="s">
        <v>1846</v>
      </c>
      <c r="B409" t="s">
        <v>1685</v>
      </c>
      <c r="C409" t="s">
        <v>1686</v>
      </c>
      <c r="D409" t="str">
        <f>VLOOKUP(tbl_mimu[[#This Row],[SR_Pcode]],tbl_mimu_st[],3,FALSE)</f>
        <v>ရှမ်းပြည်နယ် (မြောက်)</v>
      </c>
      <c r="E409" t="s">
        <v>1755</v>
      </c>
      <c r="F409" t="s">
        <v>1756</v>
      </c>
      <c r="G409" t="str">
        <f>VLOOKUP(tbl_mimu[[#This Row],[District/SAZ_Pcode]],tbl_mimu_dist[],3,FALSE)</f>
        <v>မူဆယ်ခရိုင်</v>
      </c>
      <c r="H409" t="s">
        <v>1842</v>
      </c>
      <c r="I409" t="s">
        <v>1756</v>
      </c>
      <c r="J409" t="str">
        <f>VLOOKUP(tbl_mimu[[#This Row],[Tsp_Pcode]],tbl_mimu_tsp[],3,FALSE)</f>
        <v>မူဆယ်</v>
      </c>
      <c r="K409" t="s">
        <v>1846</v>
      </c>
      <c r="L409" t="s">
        <v>1847</v>
      </c>
      <c r="M409" t="s">
        <v>1848</v>
      </c>
      <c r="N409">
        <v>98.303100000000001</v>
      </c>
      <c r="O409">
        <v>24.099799999999998</v>
      </c>
    </row>
    <row r="410" spans="1:15" x14ac:dyDescent="0.25">
      <c r="A410" t="s">
        <v>1849</v>
      </c>
      <c r="B410" t="s">
        <v>1685</v>
      </c>
      <c r="C410" t="s">
        <v>1686</v>
      </c>
      <c r="D410" t="str">
        <f>VLOOKUP(tbl_mimu[[#This Row],[SR_Pcode]],tbl_mimu_st[],3,FALSE)</f>
        <v>ရှမ်းပြည်နယ် (မြောက်)</v>
      </c>
      <c r="E410" t="s">
        <v>1755</v>
      </c>
      <c r="F410" t="s">
        <v>1756</v>
      </c>
      <c r="G410" t="str">
        <f>VLOOKUP(tbl_mimu[[#This Row],[District/SAZ_Pcode]],tbl_mimu_dist[],3,FALSE)</f>
        <v>မူဆယ်ခရိုင်</v>
      </c>
      <c r="H410" t="s">
        <v>1842</v>
      </c>
      <c r="I410" t="s">
        <v>1756</v>
      </c>
      <c r="J410" t="str">
        <f>VLOOKUP(tbl_mimu[[#This Row],[Tsp_Pcode]],tbl_mimu_tsp[],3,FALSE)</f>
        <v>မူဆယ်</v>
      </c>
      <c r="K410" t="s">
        <v>1849</v>
      </c>
      <c r="L410" t="s">
        <v>1850</v>
      </c>
      <c r="M410" t="s">
        <v>1851</v>
      </c>
      <c r="N410">
        <v>97.901650000000004</v>
      </c>
      <c r="O410">
        <v>23.989889999999999</v>
      </c>
    </row>
    <row r="411" spans="1:15" x14ac:dyDescent="0.25">
      <c r="A411" t="s">
        <v>1852</v>
      </c>
      <c r="B411" t="s">
        <v>1685</v>
      </c>
      <c r="C411" t="s">
        <v>1686</v>
      </c>
      <c r="D411" t="str">
        <f>VLOOKUP(tbl_mimu[[#This Row],[SR_Pcode]],tbl_mimu_st[],3,FALSE)</f>
        <v>ရှမ်းပြည်နယ် (မြောက်)</v>
      </c>
      <c r="E411" t="s">
        <v>1755</v>
      </c>
      <c r="F411" t="s">
        <v>1756</v>
      </c>
      <c r="G411" t="str">
        <f>VLOOKUP(tbl_mimu[[#This Row],[District/SAZ_Pcode]],tbl_mimu_dist[],3,FALSE)</f>
        <v>မူဆယ်ခရိုင်</v>
      </c>
      <c r="H411" t="s">
        <v>1842</v>
      </c>
      <c r="I411" t="s">
        <v>1756</v>
      </c>
      <c r="J411" t="str">
        <f>VLOOKUP(tbl_mimu[[#This Row],[Tsp_Pcode]],tbl_mimu_tsp[],3,FALSE)</f>
        <v>မူဆယ်</v>
      </c>
      <c r="K411" t="s">
        <v>1852</v>
      </c>
      <c r="L411" t="s">
        <v>1853</v>
      </c>
      <c r="M411" t="s">
        <v>1854</v>
      </c>
      <c r="N411">
        <v>98.062290000000004</v>
      </c>
      <c r="O411">
        <v>24.075479999999999</v>
      </c>
    </row>
    <row r="412" spans="1:15" x14ac:dyDescent="0.25">
      <c r="A412" t="s">
        <v>1857</v>
      </c>
      <c r="B412" t="s">
        <v>1685</v>
      </c>
      <c r="C412" t="s">
        <v>1686</v>
      </c>
      <c r="D412" t="str">
        <f>VLOOKUP(tbl_mimu[[#This Row],[SR_Pcode]],tbl_mimu_st[],3,FALSE)</f>
        <v>ရှမ်းပြည်နယ် (မြောက်)</v>
      </c>
      <c r="E412" t="s">
        <v>1804</v>
      </c>
      <c r="F412" t="s">
        <v>1805</v>
      </c>
      <c r="G412" t="str">
        <f>VLOOKUP(tbl_mimu[[#This Row],[District/SAZ_Pcode]],tbl_mimu_dist[],3,FALSE)</f>
        <v>ဝိန်းကောင်-ဝအထူးဒေသ (၂)</v>
      </c>
      <c r="H412" t="s">
        <v>1855</v>
      </c>
      <c r="I412" t="s">
        <v>1856</v>
      </c>
      <c r="J412" t="str">
        <f>VLOOKUP(tbl_mimu[[#This Row],[Tsp_Pcode]],tbl_mimu_tsp[],3,FALSE)</f>
        <v>နမ်ခမ်းဝူး</v>
      </c>
      <c r="K412" t="s">
        <v>1857</v>
      </c>
      <c r="L412" t="s">
        <v>1858</v>
      </c>
      <c r="M412" t="s">
        <v>1859</v>
      </c>
      <c r="N412">
        <v>99.186639999999997</v>
      </c>
      <c r="O412">
        <v>22.477039999999999</v>
      </c>
    </row>
    <row r="413" spans="1:15" x14ac:dyDescent="0.25">
      <c r="A413" t="s">
        <v>1862</v>
      </c>
      <c r="B413" t="s">
        <v>1685</v>
      </c>
      <c r="C413" t="s">
        <v>1686</v>
      </c>
      <c r="D413" t="str">
        <f>VLOOKUP(tbl_mimu[[#This Row],[SR_Pcode]],tbl_mimu_st[],3,FALSE)</f>
        <v>ရှမ်းပြည်နယ် (မြောက်)</v>
      </c>
      <c r="E413" t="s">
        <v>1687</v>
      </c>
      <c r="F413" t="s">
        <v>1688</v>
      </c>
      <c r="G413" t="str">
        <f>VLOOKUP(tbl_mimu[[#This Row],[District/SAZ_Pcode]],tbl_mimu_dist[],3,FALSE)</f>
        <v>မိုင်းမော-ဝအထူးဒေသ (၂)</v>
      </c>
      <c r="H413" t="s">
        <v>1860</v>
      </c>
      <c r="I413" t="s">
        <v>1861</v>
      </c>
      <c r="J413" t="str">
        <f>VLOOKUP(tbl_mimu[[#This Row],[Tsp_Pcode]],tbl_mimu_tsp[],3,FALSE)</f>
        <v>နမ့် တစ်</v>
      </c>
      <c r="K413" t="s">
        <v>1862</v>
      </c>
      <c r="L413" t="s">
        <v>1863</v>
      </c>
      <c r="M413" t="s">
        <v>1707</v>
      </c>
      <c r="N413">
        <v>98.867180000000005</v>
      </c>
      <c r="O413">
        <v>23.475840000000002</v>
      </c>
    </row>
    <row r="414" spans="1:15" x14ac:dyDescent="0.25">
      <c r="A414" t="s">
        <v>1866</v>
      </c>
      <c r="B414" t="s">
        <v>1685</v>
      </c>
      <c r="C414" t="s">
        <v>1686</v>
      </c>
      <c r="D414" t="str">
        <f>VLOOKUP(tbl_mimu[[#This Row],[SR_Pcode]],tbl_mimu_st[],3,FALSE)</f>
        <v>ရှမ်းပြည်နယ် (မြောက်)</v>
      </c>
      <c r="E414" t="s">
        <v>1755</v>
      </c>
      <c r="F414" t="s">
        <v>1756</v>
      </c>
      <c r="G414" t="str">
        <f>VLOOKUP(tbl_mimu[[#This Row],[District/SAZ_Pcode]],tbl_mimu_dist[],3,FALSE)</f>
        <v>မူဆယ်ခရိုင်</v>
      </c>
      <c r="H414" t="s">
        <v>1864</v>
      </c>
      <c r="I414" t="s">
        <v>1865</v>
      </c>
      <c r="J414" t="str">
        <f>VLOOKUP(tbl_mimu[[#This Row],[Tsp_Pcode]],tbl_mimu_tsp[],3,FALSE)</f>
        <v>နမ့်ခမ်း</v>
      </c>
      <c r="K414" t="s">
        <v>1866</v>
      </c>
      <c r="L414" t="s">
        <v>1867</v>
      </c>
      <c r="M414" t="s">
        <v>1868</v>
      </c>
      <c r="N414">
        <v>97.681799999999996</v>
      </c>
      <c r="O414">
        <v>23.837</v>
      </c>
    </row>
    <row r="415" spans="1:15" x14ac:dyDescent="0.25">
      <c r="A415" t="s">
        <v>1871</v>
      </c>
      <c r="B415" t="s">
        <v>1685</v>
      </c>
      <c r="C415" t="s">
        <v>1686</v>
      </c>
      <c r="D415" t="str">
        <f>VLOOKUP(tbl_mimu[[#This Row],[SR_Pcode]],tbl_mimu_st[],3,FALSE)</f>
        <v>ရှမ်းပြည်နယ် (မြောက်)</v>
      </c>
      <c r="E415" t="s">
        <v>1816</v>
      </c>
      <c r="F415" t="s">
        <v>1817</v>
      </c>
      <c r="G415" t="e">
        <f>VLOOKUP(tbl_mimu[[#This Row],[District/SAZ_Pcode]],tbl_mimu_dist[],3,FALSE)</f>
        <v>#N/A</v>
      </c>
      <c r="H415" t="s">
        <v>1869</v>
      </c>
      <c r="I415" t="s">
        <v>1870</v>
      </c>
      <c r="J415" t="str">
        <f>VLOOKUP(tbl_mimu[[#This Row],[Tsp_Pcode]],tbl_mimu_tsp[],3,FALSE)</f>
        <v>နမ့်ဆန်</v>
      </c>
      <c r="K415" t="s">
        <v>1871</v>
      </c>
      <c r="L415" t="s">
        <v>1872</v>
      </c>
      <c r="M415" t="s">
        <v>1873</v>
      </c>
      <c r="N415">
        <v>97.161259999999999</v>
      </c>
      <c r="O415">
        <v>22.96407</v>
      </c>
    </row>
    <row r="416" spans="1:15" x14ac:dyDescent="0.25">
      <c r="A416" t="s">
        <v>1876</v>
      </c>
      <c r="B416" t="s">
        <v>1685</v>
      </c>
      <c r="C416" t="s">
        <v>1686</v>
      </c>
      <c r="D416" t="str">
        <f>VLOOKUP(tbl_mimu[[#This Row],[SR_Pcode]],tbl_mimu_st[],3,FALSE)</f>
        <v>ရှမ်းပြည်နယ် (မြောက်)</v>
      </c>
      <c r="E416" t="s">
        <v>1723</v>
      </c>
      <c r="F416" t="s">
        <v>1724</v>
      </c>
      <c r="G416" t="str">
        <f>VLOOKUP(tbl_mimu[[#This Row],[District/SAZ_Pcode]],tbl_mimu_dist[],3,FALSE)</f>
        <v>ကျောက်မဲခရိုင်</v>
      </c>
      <c r="H416" t="s">
        <v>1874</v>
      </c>
      <c r="I416" t="s">
        <v>1875</v>
      </c>
      <c r="J416" t="str">
        <f>VLOOKUP(tbl_mimu[[#This Row],[Tsp_Pcode]],tbl_mimu_tsp[],3,FALSE)</f>
        <v>နမ္မတူ</v>
      </c>
      <c r="K416" t="s">
        <v>1876</v>
      </c>
      <c r="L416" t="s">
        <v>1877</v>
      </c>
      <c r="M416" t="s">
        <v>1878</v>
      </c>
      <c r="N416">
        <v>97.400490000000005</v>
      </c>
      <c r="O416">
        <v>23.093610000000002</v>
      </c>
    </row>
    <row r="417" spans="1:15" x14ac:dyDescent="0.25">
      <c r="A417" t="s">
        <v>1881</v>
      </c>
      <c r="B417" t="s">
        <v>1685</v>
      </c>
      <c r="C417" t="s">
        <v>1686</v>
      </c>
      <c r="D417" t="str">
        <f>VLOOKUP(tbl_mimu[[#This Row],[SR_Pcode]],tbl_mimu_st[],3,FALSE)</f>
        <v>ရှမ်းပြည်နယ် (မြောက်)</v>
      </c>
      <c r="E417" t="s">
        <v>1804</v>
      </c>
      <c r="F417" t="s">
        <v>1805</v>
      </c>
      <c r="G417" t="str">
        <f>VLOOKUP(tbl_mimu[[#This Row],[District/SAZ_Pcode]],tbl_mimu_dist[],3,FALSE)</f>
        <v>ဝိန်းကောင်-ဝအထူးဒေသ (၂)</v>
      </c>
      <c r="H417" t="s">
        <v>1879</v>
      </c>
      <c r="I417" t="s">
        <v>1880</v>
      </c>
      <c r="J417" t="str">
        <f>VLOOKUP(tbl_mimu[[#This Row],[Tsp_Pcode]],tbl_mimu_tsp[],3,FALSE)</f>
        <v>နားကောင်</v>
      </c>
      <c r="K417" t="s">
        <v>1881</v>
      </c>
      <c r="L417" t="s">
        <v>1882</v>
      </c>
      <c r="M417" t="s">
        <v>1883</v>
      </c>
      <c r="N417">
        <v>98.710269249899994</v>
      </c>
      <c r="O417">
        <v>22.373694821600001</v>
      </c>
    </row>
    <row r="418" spans="1:15" x14ac:dyDescent="0.25">
      <c r="A418" t="s">
        <v>1886</v>
      </c>
      <c r="B418" t="s">
        <v>1685</v>
      </c>
      <c r="C418" t="s">
        <v>1686</v>
      </c>
      <c r="D418" t="str">
        <f>VLOOKUP(tbl_mimu[[#This Row],[SR_Pcode]],tbl_mimu_st[],3,FALSE)</f>
        <v>ရှမ်းပြည်နယ် (မြောက်)</v>
      </c>
      <c r="E418" t="s">
        <v>1687</v>
      </c>
      <c r="F418" t="s">
        <v>1688</v>
      </c>
      <c r="G418" t="str">
        <f>VLOOKUP(tbl_mimu[[#This Row],[District/SAZ_Pcode]],tbl_mimu_dist[],3,FALSE)</f>
        <v>မိုင်းမော-ဝအထူးဒေသ (၂)</v>
      </c>
      <c r="H418" t="s">
        <v>1884</v>
      </c>
      <c r="I418" t="s">
        <v>1885</v>
      </c>
      <c r="J418" t="str">
        <f>VLOOKUP(tbl_mimu[[#This Row],[Tsp_Pcode]],tbl_mimu_tsp[],3,FALSE)</f>
        <v>နာဝီး</v>
      </c>
      <c r="K418" t="s">
        <v>1886</v>
      </c>
      <c r="L418" t="s">
        <v>1887</v>
      </c>
      <c r="M418" t="s">
        <v>1888</v>
      </c>
      <c r="N418">
        <v>98.663539999999998</v>
      </c>
      <c r="O418">
        <v>23.111170000000001</v>
      </c>
    </row>
    <row r="419" spans="1:15" x14ac:dyDescent="0.25">
      <c r="A419" t="s">
        <v>1891</v>
      </c>
      <c r="B419" t="s">
        <v>1685</v>
      </c>
      <c r="C419" t="s">
        <v>1686</v>
      </c>
      <c r="D419" t="str">
        <f>VLOOKUP(tbl_mimu[[#This Row],[SR_Pcode]],tbl_mimu_st[],3,FALSE)</f>
        <v>ရှမ်းပြည်နယ် (မြောက်)</v>
      </c>
      <c r="E419" t="s">
        <v>1823</v>
      </c>
      <c r="F419" t="s">
        <v>1824</v>
      </c>
      <c r="G419" t="str">
        <f>VLOOKUP(tbl_mimu[[#This Row],[District/SAZ_Pcode]],tbl_mimu_dist[],3,FALSE)</f>
        <v>မက်မန်းခရိုင်</v>
      </c>
      <c r="H419" t="s">
        <v>1889</v>
      </c>
      <c r="I419" t="s">
        <v>1890</v>
      </c>
      <c r="J419" t="str">
        <f>VLOOKUP(tbl_mimu[[#This Row],[Tsp_Pcode]],tbl_mimu_tsp[],3,FALSE)</f>
        <v>နားဖန်း</v>
      </c>
      <c r="K419" t="s">
        <v>1891</v>
      </c>
      <c r="L419" t="s">
        <v>1892</v>
      </c>
      <c r="M419" t="s">
        <v>1893</v>
      </c>
      <c r="N419">
        <v>99.0925765259</v>
      </c>
      <c r="O419">
        <v>22.607931176200001</v>
      </c>
    </row>
    <row r="420" spans="1:15" x14ac:dyDescent="0.25">
      <c r="A420" t="s">
        <v>1896</v>
      </c>
      <c r="B420" t="s">
        <v>1685</v>
      </c>
      <c r="C420" t="s">
        <v>1686</v>
      </c>
      <c r="D420" t="str">
        <f>VLOOKUP(tbl_mimu[[#This Row],[SR_Pcode]],tbl_mimu_st[],3,FALSE)</f>
        <v>ရှမ်းပြည်နယ် (မြောက်)</v>
      </c>
      <c r="E420" t="s">
        <v>1804</v>
      </c>
      <c r="F420" t="s">
        <v>1805</v>
      </c>
      <c r="G420" t="str">
        <f>VLOOKUP(tbl_mimu[[#This Row],[District/SAZ_Pcode]],tbl_mimu_dist[],3,FALSE)</f>
        <v>ဝိန်းကောင်-ဝအထူးဒေသ (၂)</v>
      </c>
      <c r="H420" t="s">
        <v>1894</v>
      </c>
      <c r="I420" t="s">
        <v>1895</v>
      </c>
      <c r="J420" t="str">
        <f>VLOOKUP(tbl_mimu[[#This Row],[Tsp_Pcode]],tbl_mimu_tsp[],3,FALSE)</f>
        <v>နောင်ခစ်</v>
      </c>
      <c r="K420" t="s">
        <v>1896</v>
      </c>
      <c r="L420" t="s">
        <v>1897</v>
      </c>
      <c r="M420" t="s">
        <v>1898</v>
      </c>
      <c r="N420">
        <v>98.924800000000005</v>
      </c>
      <c r="O420">
        <v>22.438359999999999</v>
      </c>
    </row>
    <row r="421" spans="1:15" x14ac:dyDescent="0.25">
      <c r="A421" t="s">
        <v>1899</v>
      </c>
      <c r="B421" t="s">
        <v>1685</v>
      </c>
      <c r="C421" t="s">
        <v>1686</v>
      </c>
      <c r="D421" t="str">
        <f>VLOOKUP(tbl_mimu[[#This Row],[SR_Pcode]],tbl_mimu_st[],3,FALSE)</f>
        <v>ရှမ်းပြည်နယ် (မြောက်)</v>
      </c>
      <c r="E421" t="s">
        <v>1804</v>
      </c>
      <c r="F421" t="s">
        <v>1805</v>
      </c>
      <c r="G421" t="str">
        <f>VLOOKUP(tbl_mimu[[#This Row],[District/SAZ_Pcode]],tbl_mimu_dist[],3,FALSE)</f>
        <v>ဝိန်းကောင်-ဝအထူးဒေသ (၂)</v>
      </c>
      <c r="H421" t="s">
        <v>1894</v>
      </c>
      <c r="I421" t="s">
        <v>1895</v>
      </c>
      <c r="J421" t="str">
        <f>VLOOKUP(tbl_mimu[[#This Row],[Tsp_Pcode]],tbl_mimu_tsp[],3,FALSE)</f>
        <v>နောင်ခစ်</v>
      </c>
      <c r="K421" t="s">
        <v>1899</v>
      </c>
      <c r="L421" t="s">
        <v>1900</v>
      </c>
      <c r="M421" t="s">
        <v>1901</v>
      </c>
      <c r="N421">
        <v>98.938959999999994</v>
      </c>
      <c r="O421">
        <v>22.30273</v>
      </c>
    </row>
    <row r="422" spans="1:15" x14ac:dyDescent="0.25">
      <c r="A422" t="s">
        <v>1904</v>
      </c>
      <c r="B422" t="s">
        <v>1685</v>
      </c>
      <c r="C422" t="s">
        <v>1686</v>
      </c>
      <c r="D422" t="str">
        <f>VLOOKUP(tbl_mimu[[#This Row],[SR_Pcode]],tbl_mimu_st[],3,FALSE)</f>
        <v>ရှမ်းပြည်နယ် (မြောက်)</v>
      </c>
      <c r="E422" t="s">
        <v>1723</v>
      </c>
      <c r="F422" t="s">
        <v>1724</v>
      </c>
      <c r="G422" t="str">
        <f>VLOOKUP(tbl_mimu[[#This Row],[District/SAZ_Pcode]],tbl_mimu_dist[],3,FALSE)</f>
        <v>ကျောက်မဲခရိုင်</v>
      </c>
      <c r="H422" t="s">
        <v>1902</v>
      </c>
      <c r="I422" t="s">
        <v>1903</v>
      </c>
      <c r="J422" t="str">
        <f>VLOOKUP(tbl_mimu[[#This Row],[Tsp_Pcode]],tbl_mimu_tsp[],3,FALSE)</f>
        <v>နောင်ချို</v>
      </c>
      <c r="K422" t="s">
        <v>1904</v>
      </c>
      <c r="L422" t="s">
        <v>1905</v>
      </c>
      <c r="M422" t="s">
        <v>1906</v>
      </c>
      <c r="N422">
        <v>96.798950000000005</v>
      </c>
      <c r="O422">
        <v>22.330030000000001</v>
      </c>
    </row>
    <row r="423" spans="1:15" x14ac:dyDescent="0.25">
      <c r="A423" t="s">
        <v>1909</v>
      </c>
      <c r="B423" t="s">
        <v>1685</v>
      </c>
      <c r="C423" t="s">
        <v>1686</v>
      </c>
      <c r="D423" t="str">
        <f>VLOOKUP(tbl_mimu[[#This Row],[SR_Pcode]],tbl_mimu_st[],3,FALSE)</f>
        <v>ရှမ်းပြည်နယ် (မြောက်)</v>
      </c>
      <c r="E423" t="s">
        <v>1804</v>
      </c>
      <c r="F423" t="s">
        <v>1805</v>
      </c>
      <c r="G423" t="str">
        <f>VLOOKUP(tbl_mimu[[#This Row],[District/SAZ_Pcode]],tbl_mimu_dist[],3,FALSE)</f>
        <v>ဝိန်းကောင်-ဝအထူးဒေသ (၂)</v>
      </c>
      <c r="H423" t="s">
        <v>1907</v>
      </c>
      <c r="I423" t="s">
        <v>1908</v>
      </c>
      <c r="J423" t="str">
        <f>VLOOKUP(tbl_mimu[[#This Row],[Tsp_Pcode]],tbl_mimu_tsp[],3,FALSE)</f>
        <v>ပန်ခမ့်</v>
      </c>
      <c r="K423" t="s">
        <v>1909</v>
      </c>
      <c r="L423" t="s">
        <v>1910</v>
      </c>
      <c r="M423" t="s">
        <v>1911</v>
      </c>
      <c r="N423">
        <v>99.170439999999999</v>
      </c>
      <c r="O423">
        <v>22.175940000000001</v>
      </c>
    </row>
    <row r="424" spans="1:15" x14ac:dyDescent="0.25">
      <c r="A424" t="s">
        <v>1914</v>
      </c>
      <c r="B424" t="s">
        <v>1685</v>
      </c>
      <c r="C424" t="s">
        <v>1686</v>
      </c>
      <c r="D424" t="str">
        <f>VLOOKUP(tbl_mimu[[#This Row],[SR_Pcode]],tbl_mimu_st[],3,FALSE)</f>
        <v>ရှမ်းပြည်နယ် (မြောက်)</v>
      </c>
      <c r="E424" t="s">
        <v>1804</v>
      </c>
      <c r="F424" t="s">
        <v>1805</v>
      </c>
      <c r="G424" t="str">
        <f>VLOOKUP(tbl_mimu[[#This Row],[District/SAZ_Pcode]],tbl_mimu_dist[],3,FALSE)</f>
        <v>ဝိန်းကောင်-ဝအထူးဒေသ (၂)</v>
      </c>
      <c r="H424" t="s">
        <v>1912</v>
      </c>
      <c r="I424" t="s">
        <v>1913</v>
      </c>
      <c r="J424" t="str">
        <f>VLOOKUP(tbl_mimu[[#This Row],[Tsp_Pcode]],tbl_mimu_tsp[],3,FALSE)</f>
        <v>ပန်ယန်း</v>
      </c>
      <c r="K424" t="s">
        <v>1914</v>
      </c>
      <c r="L424" t="s">
        <v>1915</v>
      </c>
      <c r="M424" t="s">
        <v>1916</v>
      </c>
      <c r="N424">
        <v>98.796751474100006</v>
      </c>
      <c r="O424">
        <v>22.129118235300002</v>
      </c>
    </row>
    <row r="425" spans="1:15" x14ac:dyDescent="0.25">
      <c r="A425" t="s">
        <v>1919</v>
      </c>
      <c r="B425" t="s">
        <v>1685</v>
      </c>
      <c r="C425" t="s">
        <v>1686</v>
      </c>
      <c r="D425" t="str">
        <f>VLOOKUP(tbl_mimu[[#This Row],[SR_Pcode]],tbl_mimu_st[],3,FALSE)</f>
        <v>ရှမ်းပြည်နယ် (မြောက်)</v>
      </c>
      <c r="E425" t="s">
        <v>1823</v>
      </c>
      <c r="F425" t="s">
        <v>1824</v>
      </c>
      <c r="G425" t="str">
        <f>VLOOKUP(tbl_mimu[[#This Row],[District/SAZ_Pcode]],tbl_mimu_dist[],3,FALSE)</f>
        <v>မက်မန်းခရိုင်</v>
      </c>
      <c r="H425" t="s">
        <v>1917</v>
      </c>
      <c r="I425" t="s">
        <v>1918</v>
      </c>
      <c r="J425" t="str">
        <f>VLOOKUP(tbl_mimu[[#This Row],[Tsp_Pcode]],tbl_mimu_tsp[],3,FALSE)</f>
        <v>ပန်ဆန်း (ပန်ခမ်း)</v>
      </c>
      <c r="K425" t="s">
        <v>1919</v>
      </c>
      <c r="L425" t="s">
        <v>1920</v>
      </c>
      <c r="M425" t="s">
        <v>1921</v>
      </c>
      <c r="N425">
        <v>98.595190000000002</v>
      </c>
      <c r="O425">
        <v>22.689540000000001</v>
      </c>
    </row>
    <row r="426" spans="1:15" x14ac:dyDescent="0.25">
      <c r="A426" t="s">
        <v>1922</v>
      </c>
      <c r="B426" t="s">
        <v>1685</v>
      </c>
      <c r="C426" t="s">
        <v>1686</v>
      </c>
      <c r="D426" t="str">
        <f>VLOOKUP(tbl_mimu[[#This Row],[SR_Pcode]],tbl_mimu_st[],3,FALSE)</f>
        <v>ရှမ်းပြည်နယ် (မြောက်)</v>
      </c>
      <c r="E426" t="s">
        <v>1823</v>
      </c>
      <c r="F426" t="s">
        <v>1824</v>
      </c>
      <c r="G426" t="str">
        <f>VLOOKUP(tbl_mimu[[#This Row],[District/SAZ_Pcode]],tbl_mimu_dist[],3,FALSE)</f>
        <v>မက်မန်းခရိုင်</v>
      </c>
      <c r="H426" t="s">
        <v>1917</v>
      </c>
      <c r="I426" t="s">
        <v>1918</v>
      </c>
      <c r="J426" t="str">
        <f>VLOOKUP(tbl_mimu[[#This Row],[Tsp_Pcode]],tbl_mimu_tsp[],3,FALSE)</f>
        <v>ပန်ဆန်း (ပန်ခမ်း)</v>
      </c>
      <c r="K426" t="s">
        <v>1922</v>
      </c>
      <c r="L426" t="s">
        <v>1923</v>
      </c>
      <c r="M426" t="s">
        <v>1924</v>
      </c>
      <c r="N426">
        <v>99.170439999999999</v>
      </c>
      <c r="O426">
        <v>22.175940000000001</v>
      </c>
    </row>
    <row r="427" spans="1:15" x14ac:dyDescent="0.25">
      <c r="A427" t="s">
        <v>1927</v>
      </c>
      <c r="B427" t="s">
        <v>1685</v>
      </c>
      <c r="C427" t="s">
        <v>1686</v>
      </c>
      <c r="D427" t="str">
        <f>VLOOKUP(tbl_mimu[[#This Row],[SR_Pcode]],tbl_mimu_st[],3,FALSE)</f>
        <v>ရှမ်းပြည်နယ် (မြောက်)</v>
      </c>
      <c r="E427" t="s">
        <v>1699</v>
      </c>
      <c r="F427" t="s">
        <v>1700</v>
      </c>
      <c r="G427" t="str">
        <f>VLOOKUP(tbl_mimu[[#This Row],[District/SAZ_Pcode]],tbl_mimu_dist[],3,FALSE)</f>
        <v>ဟိုပန်ခရိုင်</v>
      </c>
      <c r="H427" t="s">
        <v>1925</v>
      </c>
      <c r="I427" t="s">
        <v>1926</v>
      </c>
      <c r="J427" t="str">
        <f>VLOOKUP(tbl_mimu[[#This Row],[Tsp_Pcode]],tbl_mimu_tsp[],3,FALSE)</f>
        <v>ပန်ဝိုင်</v>
      </c>
      <c r="K427" t="s">
        <v>1927</v>
      </c>
      <c r="L427" t="s">
        <v>1928</v>
      </c>
      <c r="M427" t="s">
        <v>1929</v>
      </c>
      <c r="N427">
        <v>99.3090833264</v>
      </c>
      <c r="O427">
        <v>23.0562781046</v>
      </c>
    </row>
    <row r="428" spans="1:15" x14ac:dyDescent="0.25">
      <c r="A428" t="s">
        <v>1932</v>
      </c>
      <c r="B428" t="s">
        <v>1685</v>
      </c>
      <c r="C428" t="s">
        <v>1686</v>
      </c>
      <c r="D428" t="str">
        <f>VLOOKUP(tbl_mimu[[#This Row],[SR_Pcode]],tbl_mimu_st[],3,FALSE)</f>
        <v>ရှမ်းပြည်နယ် (မြောက်)</v>
      </c>
      <c r="E428" t="s">
        <v>1716</v>
      </c>
      <c r="F428" t="s">
        <v>1717</v>
      </c>
      <c r="G428" t="str">
        <f>VLOOKUP(tbl_mimu[[#This Row],[District/SAZ_Pcode]],tbl_mimu_dist[],3,FALSE)</f>
        <v>လားရှိုးခရိုင်</v>
      </c>
      <c r="H428" t="s">
        <v>1930</v>
      </c>
      <c r="I428" t="s">
        <v>1931</v>
      </c>
      <c r="J428" t="str">
        <f>VLOOKUP(tbl_mimu[[#This Row],[Tsp_Pcode]],tbl_mimu_tsp[],3,FALSE)</f>
        <v>တန့်ယန်း</v>
      </c>
      <c r="K428" t="s">
        <v>1932</v>
      </c>
      <c r="L428" t="s">
        <v>1933</v>
      </c>
      <c r="M428" t="s">
        <v>1934</v>
      </c>
      <c r="N428">
        <v>98.396799999999999</v>
      </c>
      <c r="O428">
        <v>22.498100000000001</v>
      </c>
    </row>
    <row r="429" spans="1:15" x14ac:dyDescent="0.25">
      <c r="A429" t="s">
        <v>1937</v>
      </c>
      <c r="B429" t="s">
        <v>1685</v>
      </c>
      <c r="C429" t="s">
        <v>1686</v>
      </c>
      <c r="D429" t="str">
        <f>VLOOKUP(tbl_mimu[[#This Row],[SR_Pcode]],tbl_mimu_st[],3,FALSE)</f>
        <v>ရှမ်းပြည်နယ် (မြောက်)</v>
      </c>
      <c r="E429" t="s">
        <v>1687</v>
      </c>
      <c r="F429" t="s">
        <v>1688</v>
      </c>
      <c r="G429" t="str">
        <f>VLOOKUP(tbl_mimu[[#This Row],[District/SAZ_Pcode]],tbl_mimu_dist[],3,FALSE)</f>
        <v>မိုင်းမော-ဝအထူးဒေသ (၂)</v>
      </c>
      <c r="H429" t="s">
        <v>1935</v>
      </c>
      <c r="I429" t="s">
        <v>1936</v>
      </c>
      <c r="J429" t="str">
        <f>VLOOKUP(tbl_mimu[[#This Row],[Tsp_Pcode]],tbl_mimu_tsp[],3,FALSE)</f>
        <v>ယောင်လင်း</v>
      </c>
      <c r="K429" t="s">
        <v>1937</v>
      </c>
      <c r="L429" t="s">
        <v>1938</v>
      </c>
      <c r="M429" t="s">
        <v>1939</v>
      </c>
      <c r="N429">
        <v>99.311970000000002</v>
      </c>
      <c r="O429">
        <v>22.959389999999999</v>
      </c>
    </row>
    <row r="430" spans="1:15" x14ac:dyDescent="0.25">
      <c r="A430" t="s">
        <v>1942</v>
      </c>
      <c r="B430" t="s">
        <v>1685</v>
      </c>
      <c r="C430" t="s">
        <v>1686</v>
      </c>
      <c r="D430" t="str">
        <f>VLOOKUP(tbl_mimu[[#This Row],[SR_Pcode]],tbl_mimu_st[],3,FALSE)</f>
        <v>ရှမ်းပြည်နယ် (မြောက်)</v>
      </c>
      <c r="E430" t="s">
        <v>1687</v>
      </c>
      <c r="F430" t="s">
        <v>1688</v>
      </c>
      <c r="G430" t="str">
        <f>VLOOKUP(tbl_mimu[[#This Row],[District/SAZ_Pcode]],tbl_mimu_dist[],3,FALSE)</f>
        <v>မိုင်းမော-ဝအထူးဒေသ (၂)</v>
      </c>
      <c r="H430" t="s">
        <v>1940</v>
      </c>
      <c r="I430" t="s">
        <v>1941</v>
      </c>
      <c r="J430" t="str">
        <f>VLOOKUP(tbl_mimu[[#This Row],[Tsp_Pcode]],tbl_mimu_tsp[],3,FALSE)</f>
        <v>ရင်ဖန့်</v>
      </c>
      <c r="K430" t="s">
        <v>1942</v>
      </c>
      <c r="L430" t="s">
        <v>1943</v>
      </c>
      <c r="M430" t="s">
        <v>1944</v>
      </c>
      <c r="N430">
        <v>99.283069999999995</v>
      </c>
      <c r="O430">
        <v>22.62819</v>
      </c>
    </row>
    <row r="431" spans="1:15" x14ac:dyDescent="0.25">
      <c r="A431" t="s">
        <v>1951</v>
      </c>
      <c r="B431" t="s">
        <v>1945</v>
      </c>
      <c r="C431" t="s">
        <v>1946</v>
      </c>
      <c r="D431" t="str">
        <f>VLOOKUP(tbl_mimu[[#This Row],[SR_Pcode]],tbl_mimu_st[],3,FALSE)</f>
        <v>ရှမ်းပြည်နယ် (တောင်)</v>
      </c>
      <c r="E431" t="s">
        <v>1947</v>
      </c>
      <c r="F431" t="s">
        <v>1948</v>
      </c>
      <c r="G431" t="e">
        <f>VLOOKUP(tbl_mimu[[#This Row],[District/SAZ_Pcode]],tbl_mimu_dist[],3,FALSE)</f>
        <v>#N/A</v>
      </c>
      <c r="H431" t="s">
        <v>1949</v>
      </c>
      <c r="I431" t="s">
        <v>1950</v>
      </c>
      <c r="J431" t="str">
        <f>VLOOKUP(tbl_mimu[[#This Row],[Tsp_Pcode]],tbl_mimu_tsp[],3,FALSE)</f>
        <v>ဟိုပုံး</v>
      </c>
      <c r="K431" t="s">
        <v>1951</v>
      </c>
      <c r="L431" t="s">
        <v>1952</v>
      </c>
      <c r="M431" t="s">
        <v>1953</v>
      </c>
      <c r="N431">
        <v>97.170240000000007</v>
      </c>
      <c r="O431">
        <v>20.797429999999999</v>
      </c>
    </row>
    <row r="432" spans="1:15" x14ac:dyDescent="0.25">
      <c r="A432" t="s">
        <v>1956</v>
      </c>
      <c r="B432" t="s">
        <v>1945</v>
      </c>
      <c r="C432" t="s">
        <v>1946</v>
      </c>
      <c r="D432" t="str">
        <f>VLOOKUP(tbl_mimu[[#This Row],[SR_Pcode]],tbl_mimu_st[],3,FALSE)</f>
        <v>ရှမ်းပြည်နယ် (တောင်)</v>
      </c>
      <c r="E432" t="s">
        <v>1947</v>
      </c>
      <c r="F432" t="s">
        <v>1948</v>
      </c>
      <c r="G432" t="e">
        <f>VLOOKUP(tbl_mimu[[#This Row],[District/SAZ_Pcode]],tbl_mimu_dist[],3,FALSE)</f>
        <v>#N/A</v>
      </c>
      <c r="H432" t="s">
        <v>1954</v>
      </c>
      <c r="I432" t="s">
        <v>1955</v>
      </c>
      <c r="J432" t="str">
        <f>VLOOKUP(tbl_mimu[[#This Row],[Tsp_Pcode]],tbl_mimu_tsp[],3,FALSE)</f>
        <v>ဆီဆိုင်</v>
      </c>
      <c r="K432" t="s">
        <v>1956</v>
      </c>
      <c r="L432" t="s">
        <v>1957</v>
      </c>
      <c r="M432" t="s">
        <v>1958</v>
      </c>
      <c r="N432">
        <v>97.251903881999993</v>
      </c>
      <c r="O432">
        <v>20.162269592099999</v>
      </c>
    </row>
    <row r="433" spans="1:15" x14ac:dyDescent="0.25">
      <c r="A433" t="s">
        <v>1963</v>
      </c>
      <c r="B433" t="s">
        <v>1945</v>
      </c>
      <c r="C433" t="s">
        <v>1946</v>
      </c>
      <c r="D433" t="str">
        <f>VLOOKUP(tbl_mimu[[#This Row],[SR_Pcode]],tbl_mimu_st[],3,FALSE)</f>
        <v>ရှမ်းပြည်နယ် (တောင်)</v>
      </c>
      <c r="E433" t="s">
        <v>1959</v>
      </c>
      <c r="F433" t="s">
        <v>1960</v>
      </c>
      <c r="G433" t="str">
        <f>VLOOKUP(tbl_mimu[[#This Row],[District/SAZ_Pcode]],tbl_mimu_dist[],3,FALSE)</f>
        <v>တောင်ကြီးခရိုင်</v>
      </c>
      <c r="H433" t="s">
        <v>1961</v>
      </c>
      <c r="I433" t="s">
        <v>1962</v>
      </c>
      <c r="J433" t="str">
        <f>VLOOKUP(tbl_mimu[[#This Row],[Tsp_Pcode]],tbl_mimu_tsp[],3,FALSE)</f>
        <v>ကလော</v>
      </c>
      <c r="K433" t="s">
        <v>1963</v>
      </c>
      <c r="L433" t="s">
        <v>1964</v>
      </c>
      <c r="M433" t="s">
        <v>1965</v>
      </c>
      <c r="N433">
        <v>96.635840000000002</v>
      </c>
      <c r="O433">
        <v>20.66122</v>
      </c>
    </row>
    <row r="434" spans="1:15" x14ac:dyDescent="0.25">
      <c r="A434" t="s">
        <v>1966</v>
      </c>
      <c r="B434" t="s">
        <v>1945</v>
      </c>
      <c r="C434" t="s">
        <v>1946</v>
      </c>
      <c r="D434" t="str">
        <f>VLOOKUP(tbl_mimu[[#This Row],[SR_Pcode]],tbl_mimu_st[],3,FALSE)</f>
        <v>ရှမ်းပြည်နယ် (တောင်)</v>
      </c>
      <c r="E434" t="s">
        <v>1959</v>
      </c>
      <c r="F434" t="s">
        <v>1960</v>
      </c>
      <c r="G434" t="str">
        <f>VLOOKUP(tbl_mimu[[#This Row],[District/SAZ_Pcode]],tbl_mimu_dist[],3,FALSE)</f>
        <v>တောင်ကြီးခရိုင်</v>
      </c>
      <c r="H434" t="s">
        <v>1961</v>
      </c>
      <c r="I434" t="s">
        <v>1962</v>
      </c>
      <c r="J434" t="str">
        <f>VLOOKUP(tbl_mimu[[#This Row],[Tsp_Pcode]],tbl_mimu_tsp[],3,FALSE)</f>
        <v>ကလော</v>
      </c>
      <c r="K434" t="s">
        <v>1966</v>
      </c>
      <c r="L434" t="s">
        <v>1967</v>
      </c>
      <c r="M434" t="s">
        <v>1968</v>
      </c>
      <c r="N434">
        <v>96.823899999999995</v>
      </c>
      <c r="O434">
        <v>20.722100000000001</v>
      </c>
    </row>
    <row r="435" spans="1:15" x14ac:dyDescent="0.25">
      <c r="A435" t="s">
        <v>1969</v>
      </c>
      <c r="B435" t="s">
        <v>1945</v>
      </c>
      <c r="C435" t="s">
        <v>1946</v>
      </c>
      <c r="D435" t="str">
        <f>VLOOKUP(tbl_mimu[[#This Row],[SR_Pcode]],tbl_mimu_st[],3,FALSE)</f>
        <v>ရှမ်းပြည်နယ် (တောင်)</v>
      </c>
      <c r="E435" t="s">
        <v>1959</v>
      </c>
      <c r="F435" t="s">
        <v>1960</v>
      </c>
      <c r="G435" t="str">
        <f>VLOOKUP(tbl_mimu[[#This Row],[District/SAZ_Pcode]],tbl_mimu_dist[],3,FALSE)</f>
        <v>တောင်ကြီးခရိုင်</v>
      </c>
      <c r="H435" t="s">
        <v>1961</v>
      </c>
      <c r="I435" t="s">
        <v>1962</v>
      </c>
      <c r="J435" t="str">
        <f>VLOOKUP(tbl_mimu[[#This Row],[Tsp_Pcode]],tbl_mimu_tsp[],3,FALSE)</f>
        <v>ကလော</v>
      </c>
      <c r="K435" t="s">
        <v>1969</v>
      </c>
      <c r="L435" t="s">
        <v>1970</v>
      </c>
      <c r="M435" t="s">
        <v>1971</v>
      </c>
      <c r="N435">
        <v>96.558639999999997</v>
      </c>
      <c r="O435">
        <v>20.624179999999999</v>
      </c>
    </row>
    <row r="436" spans="1:15" x14ac:dyDescent="0.25">
      <c r="A436" t="s">
        <v>1976</v>
      </c>
      <c r="B436" t="s">
        <v>1945</v>
      </c>
      <c r="C436" t="s">
        <v>1946</v>
      </c>
      <c r="D436" t="str">
        <f>VLOOKUP(tbl_mimu[[#This Row],[SR_Pcode]],tbl_mimu_st[],3,FALSE)</f>
        <v>ရှမ်းပြည်နယ် (တောင်)</v>
      </c>
      <c r="E436" t="s">
        <v>1972</v>
      </c>
      <c r="F436" t="s">
        <v>1973</v>
      </c>
      <c r="G436" t="str">
        <f>VLOOKUP(tbl_mimu[[#This Row],[District/SAZ_Pcode]],tbl_mimu_dist[],3,FALSE)</f>
        <v>လွိုင်လင်ခရိုင်</v>
      </c>
      <c r="H436" t="s">
        <v>1974</v>
      </c>
      <c r="I436" t="s">
        <v>1975</v>
      </c>
      <c r="J436" t="str">
        <f>VLOOKUP(tbl_mimu[[#This Row],[Tsp_Pcode]],tbl_mimu_tsp[],3,FALSE)</f>
        <v>ကွန်ဟိန်း</v>
      </c>
      <c r="K436" t="s">
        <v>1976</v>
      </c>
      <c r="L436" t="s">
        <v>1977</v>
      </c>
      <c r="M436" t="s">
        <v>1978</v>
      </c>
      <c r="N436">
        <v>98.533806183699994</v>
      </c>
      <c r="O436">
        <v>21.288718214199999</v>
      </c>
    </row>
    <row r="437" spans="1:15" x14ac:dyDescent="0.25">
      <c r="A437" t="s">
        <v>1979</v>
      </c>
      <c r="B437" t="s">
        <v>1945</v>
      </c>
      <c r="C437" t="s">
        <v>1946</v>
      </c>
      <c r="D437" t="str">
        <f>VLOOKUP(tbl_mimu[[#This Row],[SR_Pcode]],tbl_mimu_st[],3,FALSE)</f>
        <v>ရှမ်းပြည်နယ် (တောင်)</v>
      </c>
      <c r="E437" t="s">
        <v>1972</v>
      </c>
      <c r="F437" t="s">
        <v>1973</v>
      </c>
      <c r="G437" t="str">
        <f>VLOOKUP(tbl_mimu[[#This Row],[District/SAZ_Pcode]],tbl_mimu_dist[],3,FALSE)</f>
        <v>လွိုင်လင်ခရိုင်</v>
      </c>
      <c r="H437" t="s">
        <v>1974</v>
      </c>
      <c r="I437" t="s">
        <v>1975</v>
      </c>
      <c r="J437" t="str">
        <f>VLOOKUP(tbl_mimu[[#This Row],[Tsp_Pcode]],tbl_mimu_tsp[],3,FALSE)</f>
        <v>ကွန်ဟိန်း</v>
      </c>
      <c r="K437" t="s">
        <v>1979</v>
      </c>
      <c r="L437" t="s">
        <v>1980</v>
      </c>
      <c r="M437" t="s">
        <v>1981</v>
      </c>
      <c r="N437">
        <v>98.424000000000007</v>
      </c>
      <c r="O437">
        <v>21.300999999999998</v>
      </c>
    </row>
    <row r="438" spans="1:15" x14ac:dyDescent="0.25">
      <c r="A438" t="s">
        <v>1984</v>
      </c>
      <c r="B438" t="s">
        <v>1945</v>
      </c>
      <c r="C438" t="s">
        <v>1946</v>
      </c>
      <c r="D438" t="str">
        <f>VLOOKUP(tbl_mimu[[#This Row],[SR_Pcode]],tbl_mimu_st[],3,FALSE)</f>
        <v>ရှမ်းပြည်နယ် (တောင်)</v>
      </c>
      <c r="E438" t="s">
        <v>1972</v>
      </c>
      <c r="F438" t="s">
        <v>1973</v>
      </c>
      <c r="G438" t="str">
        <f>VLOOKUP(tbl_mimu[[#This Row],[District/SAZ_Pcode]],tbl_mimu_dist[],3,FALSE)</f>
        <v>လွိုင်လင်ခရိုင်</v>
      </c>
      <c r="H438" t="s">
        <v>1982</v>
      </c>
      <c r="I438" t="s">
        <v>1983</v>
      </c>
      <c r="J438" t="str">
        <f>VLOOKUP(tbl_mimu[[#This Row],[Tsp_Pcode]],tbl_mimu_tsp[],3,FALSE)</f>
        <v>ကျေးသီး</v>
      </c>
      <c r="K438" t="s">
        <v>1984</v>
      </c>
      <c r="L438" t="s">
        <v>1985</v>
      </c>
      <c r="M438" t="s">
        <v>1986</v>
      </c>
      <c r="N438">
        <v>97.819329999999994</v>
      </c>
      <c r="O438">
        <v>21.925149999999999</v>
      </c>
    </row>
    <row r="439" spans="1:15" x14ac:dyDescent="0.25">
      <c r="A439" t="s">
        <v>1987</v>
      </c>
      <c r="B439" t="s">
        <v>1945</v>
      </c>
      <c r="C439" t="s">
        <v>1946</v>
      </c>
      <c r="D439" t="str">
        <f>VLOOKUP(tbl_mimu[[#This Row],[SR_Pcode]],tbl_mimu_st[],3,FALSE)</f>
        <v>ရှမ်းပြည်နယ် (တောင်)</v>
      </c>
      <c r="E439" t="s">
        <v>1972</v>
      </c>
      <c r="F439" t="s">
        <v>1973</v>
      </c>
      <c r="G439" t="str">
        <f>VLOOKUP(tbl_mimu[[#This Row],[District/SAZ_Pcode]],tbl_mimu_dist[],3,FALSE)</f>
        <v>လွိုင်လင်ခရိုင်</v>
      </c>
      <c r="H439" t="s">
        <v>1982</v>
      </c>
      <c r="I439" t="s">
        <v>1983</v>
      </c>
      <c r="J439" t="str">
        <f>VLOOKUP(tbl_mimu[[#This Row],[Tsp_Pcode]],tbl_mimu_tsp[],3,FALSE)</f>
        <v>ကျေးသီး</v>
      </c>
      <c r="K439" t="s">
        <v>1987</v>
      </c>
      <c r="L439" t="s">
        <v>1988</v>
      </c>
      <c r="M439" t="s">
        <v>1989</v>
      </c>
      <c r="N439">
        <v>98.123000000000005</v>
      </c>
      <c r="O439">
        <v>21.645</v>
      </c>
    </row>
    <row r="440" spans="1:15" x14ac:dyDescent="0.25">
      <c r="A440" t="s">
        <v>1992</v>
      </c>
      <c r="B440" t="s">
        <v>1945</v>
      </c>
      <c r="C440" t="s">
        <v>1946</v>
      </c>
      <c r="D440" t="str">
        <f>VLOOKUP(tbl_mimu[[#This Row],[SR_Pcode]],tbl_mimu_st[],3,FALSE)</f>
        <v>ရှမ်းပြည်နယ် (တောင်)</v>
      </c>
      <c r="E440" t="s">
        <v>1972</v>
      </c>
      <c r="F440" t="s">
        <v>1973</v>
      </c>
      <c r="G440" t="str">
        <f>VLOOKUP(tbl_mimu[[#This Row],[District/SAZ_Pcode]],tbl_mimu_dist[],3,FALSE)</f>
        <v>လွိုင်လင်ခရိုင်</v>
      </c>
      <c r="H440" t="s">
        <v>1990</v>
      </c>
      <c r="I440" t="s">
        <v>1991</v>
      </c>
      <c r="J440" t="str">
        <f>VLOOKUP(tbl_mimu[[#This Row],[Tsp_Pcode]],tbl_mimu_tsp[],3,FALSE)</f>
        <v>လဲချား</v>
      </c>
      <c r="K440" t="s">
        <v>1992</v>
      </c>
      <c r="L440" t="s">
        <v>1993</v>
      </c>
      <c r="M440" t="s">
        <v>1994</v>
      </c>
      <c r="N440">
        <v>97.665090000000006</v>
      </c>
      <c r="O440">
        <v>21.270240000000001</v>
      </c>
    </row>
    <row r="441" spans="1:15" x14ac:dyDescent="0.25">
      <c r="A441" t="s">
        <v>1998</v>
      </c>
      <c r="B441" t="s">
        <v>1945</v>
      </c>
      <c r="C441" t="s">
        <v>1946</v>
      </c>
      <c r="D441" t="str">
        <f>VLOOKUP(tbl_mimu[[#This Row],[SR_Pcode]],tbl_mimu_st[],3,FALSE)</f>
        <v>ရှမ်းပြည်နယ် (တောင်)</v>
      </c>
      <c r="E441" t="s">
        <v>1995</v>
      </c>
      <c r="F441" t="s">
        <v>1996</v>
      </c>
      <c r="G441" t="str">
        <f>VLOOKUP(tbl_mimu[[#This Row],[District/SAZ_Pcode]],tbl_mimu_dist[],3,FALSE)</f>
        <v>လင်းခေးခရိုင်</v>
      </c>
      <c r="H441" t="s">
        <v>1997</v>
      </c>
      <c r="I441" t="s">
        <v>1996</v>
      </c>
      <c r="J441" t="str">
        <f>VLOOKUP(tbl_mimu[[#This Row],[Tsp_Pcode]],tbl_mimu_tsp[],3,FALSE)</f>
        <v>လင်းခေး</v>
      </c>
      <c r="K441" t="s">
        <v>1998</v>
      </c>
      <c r="L441" t="s">
        <v>1999</v>
      </c>
      <c r="M441" t="s">
        <v>2000</v>
      </c>
      <c r="N441">
        <v>97.978999999999999</v>
      </c>
      <c r="O441">
        <v>19.768999999999998</v>
      </c>
    </row>
    <row r="442" spans="1:15" x14ac:dyDescent="0.25">
      <c r="A442" t="s">
        <v>2001</v>
      </c>
      <c r="B442" t="s">
        <v>1945</v>
      </c>
      <c r="C442" t="s">
        <v>1946</v>
      </c>
      <c r="D442" t="str">
        <f>VLOOKUP(tbl_mimu[[#This Row],[SR_Pcode]],tbl_mimu_st[],3,FALSE)</f>
        <v>ရှမ်းပြည်နယ် (တောင်)</v>
      </c>
      <c r="E442" t="s">
        <v>1995</v>
      </c>
      <c r="F442" t="s">
        <v>1996</v>
      </c>
      <c r="G442" t="str">
        <f>VLOOKUP(tbl_mimu[[#This Row],[District/SAZ_Pcode]],tbl_mimu_dist[],3,FALSE)</f>
        <v>လင်းခေးခရိုင်</v>
      </c>
      <c r="H442" t="s">
        <v>1997</v>
      </c>
      <c r="I442" t="s">
        <v>1996</v>
      </c>
      <c r="J442" t="str">
        <f>VLOOKUP(tbl_mimu[[#This Row],[Tsp_Pcode]],tbl_mimu_tsp[],3,FALSE)</f>
        <v>လင်းခေး</v>
      </c>
      <c r="K442" t="s">
        <v>2001</v>
      </c>
      <c r="L442" t="s">
        <v>2002</v>
      </c>
      <c r="M442" t="s">
        <v>2003</v>
      </c>
      <c r="N442">
        <v>98.003709999999998</v>
      </c>
      <c r="O442">
        <v>20.342220000000001</v>
      </c>
    </row>
    <row r="443" spans="1:15" x14ac:dyDescent="0.25">
      <c r="A443" t="s">
        <v>2006</v>
      </c>
      <c r="B443" t="s">
        <v>1945</v>
      </c>
      <c r="C443" t="s">
        <v>1946</v>
      </c>
      <c r="D443" t="str">
        <f>VLOOKUP(tbl_mimu[[#This Row],[SR_Pcode]],tbl_mimu_st[],3,FALSE)</f>
        <v>ရှမ်းပြည်နယ် (တောင်)</v>
      </c>
      <c r="E443" t="s">
        <v>1959</v>
      </c>
      <c r="F443" t="s">
        <v>1960</v>
      </c>
      <c r="G443" t="str">
        <f>VLOOKUP(tbl_mimu[[#This Row],[District/SAZ_Pcode]],tbl_mimu_dist[],3,FALSE)</f>
        <v>တောင်ကြီးခရိုင်</v>
      </c>
      <c r="H443" t="s">
        <v>2004</v>
      </c>
      <c r="I443" t="s">
        <v>2005</v>
      </c>
      <c r="J443" t="str">
        <f>VLOOKUP(tbl_mimu[[#This Row],[Tsp_Pcode]],tbl_mimu_tsp[],3,FALSE)</f>
        <v>ရပ်စောက်</v>
      </c>
      <c r="K443" t="s">
        <v>2006</v>
      </c>
      <c r="L443" t="s">
        <v>2007</v>
      </c>
      <c r="M443" t="s">
        <v>2008</v>
      </c>
      <c r="N443">
        <v>96.922520000000006</v>
      </c>
      <c r="O443">
        <v>21.631239999999998</v>
      </c>
    </row>
    <row r="444" spans="1:15" x14ac:dyDescent="0.25">
      <c r="A444" t="s">
        <v>2009</v>
      </c>
      <c r="B444" t="s">
        <v>1945</v>
      </c>
      <c r="C444" t="s">
        <v>1946</v>
      </c>
      <c r="D444" t="str">
        <f>VLOOKUP(tbl_mimu[[#This Row],[SR_Pcode]],tbl_mimu_st[],3,FALSE)</f>
        <v>ရှမ်းပြည်နယ် (တောင်)</v>
      </c>
      <c r="E444" t="s">
        <v>1959</v>
      </c>
      <c r="F444" t="s">
        <v>1960</v>
      </c>
      <c r="G444" t="str">
        <f>VLOOKUP(tbl_mimu[[#This Row],[District/SAZ_Pcode]],tbl_mimu_dist[],3,FALSE)</f>
        <v>တောင်ကြီးခရိုင်</v>
      </c>
      <c r="H444" t="s">
        <v>2004</v>
      </c>
      <c r="I444" t="s">
        <v>2005</v>
      </c>
      <c r="J444" t="str">
        <f>VLOOKUP(tbl_mimu[[#This Row],[Tsp_Pcode]],tbl_mimu_tsp[],3,FALSE)</f>
        <v>ရပ်စောက်</v>
      </c>
      <c r="K444" t="s">
        <v>2009</v>
      </c>
      <c r="L444" t="s">
        <v>2010</v>
      </c>
      <c r="M444" t="s">
        <v>2011</v>
      </c>
      <c r="N444">
        <v>96.865179999999995</v>
      </c>
      <c r="O444">
        <v>21.246639999999999</v>
      </c>
    </row>
    <row r="445" spans="1:15" x14ac:dyDescent="0.25">
      <c r="A445" t="s">
        <v>2013</v>
      </c>
      <c r="B445" t="s">
        <v>1945</v>
      </c>
      <c r="C445" t="s">
        <v>1946</v>
      </c>
      <c r="D445" t="str">
        <f>VLOOKUP(tbl_mimu[[#This Row],[SR_Pcode]],tbl_mimu_st[],3,FALSE)</f>
        <v>ရှမ်းပြည်နယ် (တောင်)</v>
      </c>
      <c r="E445" t="s">
        <v>1972</v>
      </c>
      <c r="F445" t="s">
        <v>1973</v>
      </c>
      <c r="G445" t="str">
        <f>VLOOKUP(tbl_mimu[[#This Row],[District/SAZ_Pcode]],tbl_mimu_dist[],3,FALSE)</f>
        <v>လွိုင်လင်ခရိုင်</v>
      </c>
      <c r="H445" t="s">
        <v>2012</v>
      </c>
      <c r="I445" t="s">
        <v>1973</v>
      </c>
      <c r="J445" t="str">
        <f>VLOOKUP(tbl_mimu[[#This Row],[Tsp_Pcode]],tbl_mimu_tsp[],3,FALSE)</f>
        <v>လွိုင်လင်</v>
      </c>
      <c r="K445" t="s">
        <v>2013</v>
      </c>
      <c r="L445" t="s">
        <v>2014</v>
      </c>
      <c r="M445" t="s">
        <v>2015</v>
      </c>
      <c r="N445">
        <v>97.565809999999999</v>
      </c>
      <c r="O445">
        <v>20.925360000000001</v>
      </c>
    </row>
    <row r="446" spans="1:15" x14ac:dyDescent="0.25">
      <c r="A446" t="s">
        <v>2016</v>
      </c>
      <c r="B446" t="s">
        <v>1945</v>
      </c>
      <c r="C446" t="s">
        <v>1946</v>
      </c>
      <c r="D446" t="str">
        <f>VLOOKUP(tbl_mimu[[#This Row],[SR_Pcode]],tbl_mimu_st[],3,FALSE)</f>
        <v>ရှမ်းပြည်နယ် (တောင်)</v>
      </c>
      <c r="E446" t="s">
        <v>1972</v>
      </c>
      <c r="F446" t="s">
        <v>1973</v>
      </c>
      <c r="G446" t="str">
        <f>VLOOKUP(tbl_mimu[[#This Row],[District/SAZ_Pcode]],tbl_mimu_dist[],3,FALSE)</f>
        <v>လွိုင်လင်ခရိုင်</v>
      </c>
      <c r="H446" t="s">
        <v>2012</v>
      </c>
      <c r="I446" t="s">
        <v>1973</v>
      </c>
      <c r="J446" t="str">
        <f>VLOOKUP(tbl_mimu[[#This Row],[Tsp_Pcode]],tbl_mimu_tsp[],3,FALSE)</f>
        <v>လွိုင်လင်</v>
      </c>
      <c r="K446" t="s">
        <v>2016</v>
      </c>
      <c r="L446" t="s">
        <v>2017</v>
      </c>
      <c r="M446" t="s">
        <v>2018</v>
      </c>
      <c r="N446">
        <v>97.531999999999996</v>
      </c>
      <c r="O446">
        <v>20.991</v>
      </c>
    </row>
    <row r="447" spans="1:15" x14ac:dyDescent="0.25">
      <c r="A447" t="s">
        <v>2021</v>
      </c>
      <c r="B447" t="s">
        <v>1945</v>
      </c>
      <c r="C447" t="s">
        <v>1946</v>
      </c>
      <c r="D447" t="str">
        <f>VLOOKUP(tbl_mimu[[#This Row],[SR_Pcode]],tbl_mimu_st[],3,FALSE)</f>
        <v>ရှမ်းပြည်နယ် (တောင်)</v>
      </c>
      <c r="E447" t="s">
        <v>1995</v>
      </c>
      <c r="F447" t="s">
        <v>1996</v>
      </c>
      <c r="G447" t="str">
        <f>VLOOKUP(tbl_mimu[[#This Row],[District/SAZ_Pcode]],tbl_mimu_dist[],3,FALSE)</f>
        <v>လင်းခေးခရိုင်</v>
      </c>
      <c r="H447" t="s">
        <v>2019</v>
      </c>
      <c r="I447" t="s">
        <v>2020</v>
      </c>
      <c r="J447" t="str">
        <f>VLOOKUP(tbl_mimu[[#This Row],[Tsp_Pcode]],tbl_mimu_tsp[],3,FALSE)</f>
        <v>မောက်မယ်</v>
      </c>
      <c r="K447" t="s">
        <v>2021</v>
      </c>
      <c r="L447" t="s">
        <v>2022</v>
      </c>
      <c r="M447" t="s">
        <v>2023</v>
      </c>
      <c r="N447">
        <v>97.723690000000005</v>
      </c>
      <c r="O447">
        <v>20.230499999999999</v>
      </c>
    </row>
    <row r="448" spans="1:15" x14ac:dyDescent="0.25">
      <c r="A448" t="s">
        <v>2026</v>
      </c>
      <c r="B448" t="s">
        <v>1945</v>
      </c>
      <c r="C448" t="s">
        <v>1946</v>
      </c>
      <c r="D448" t="str">
        <f>VLOOKUP(tbl_mimu[[#This Row],[SR_Pcode]],tbl_mimu_st[],3,FALSE)</f>
        <v>ရှမ်းပြည်နယ် (တောင်)</v>
      </c>
      <c r="E448" t="s">
        <v>1972</v>
      </c>
      <c r="F448" t="s">
        <v>1973</v>
      </c>
      <c r="G448" t="str">
        <f>VLOOKUP(tbl_mimu[[#This Row],[District/SAZ_Pcode]],tbl_mimu_dist[],3,FALSE)</f>
        <v>လွိုင်လင်ခရိုင်</v>
      </c>
      <c r="H448" t="s">
        <v>2024</v>
      </c>
      <c r="I448" t="s">
        <v>2025</v>
      </c>
      <c r="J448" t="str">
        <f>VLOOKUP(tbl_mimu[[#This Row],[Tsp_Pcode]],tbl_mimu_tsp[],3,FALSE)</f>
        <v>မိုင်းရှူး</v>
      </c>
      <c r="K448" t="s">
        <v>2026</v>
      </c>
      <c r="L448" t="s">
        <v>2027</v>
      </c>
      <c r="M448" t="s">
        <v>2028</v>
      </c>
      <c r="N448">
        <v>98.360439999999997</v>
      </c>
      <c r="O448">
        <v>21.90513</v>
      </c>
    </row>
    <row r="449" spans="1:15" x14ac:dyDescent="0.25">
      <c r="A449" t="s">
        <v>2029</v>
      </c>
      <c r="B449" t="s">
        <v>1945</v>
      </c>
      <c r="C449" t="s">
        <v>1946</v>
      </c>
      <c r="D449" t="str">
        <f>VLOOKUP(tbl_mimu[[#This Row],[SR_Pcode]],tbl_mimu_st[],3,FALSE)</f>
        <v>ရှမ်းပြည်နယ် (တောင်)</v>
      </c>
      <c r="E449" t="s">
        <v>1972</v>
      </c>
      <c r="F449" t="s">
        <v>1973</v>
      </c>
      <c r="G449" t="str">
        <f>VLOOKUP(tbl_mimu[[#This Row],[District/SAZ_Pcode]],tbl_mimu_dist[],3,FALSE)</f>
        <v>လွိုင်လင်ခရိုင်</v>
      </c>
      <c r="H449" t="s">
        <v>2024</v>
      </c>
      <c r="I449" t="s">
        <v>2025</v>
      </c>
      <c r="J449" t="str">
        <f>VLOOKUP(tbl_mimu[[#This Row],[Tsp_Pcode]],tbl_mimu_tsp[],3,FALSE)</f>
        <v>မိုင်းရှူး</v>
      </c>
      <c r="K449" t="s">
        <v>2029</v>
      </c>
      <c r="L449" t="s">
        <v>2030</v>
      </c>
      <c r="M449" t="s">
        <v>2031</v>
      </c>
      <c r="N449">
        <v>98.364559999999997</v>
      </c>
      <c r="O449">
        <v>21.659890000000001</v>
      </c>
    </row>
    <row r="450" spans="1:15" x14ac:dyDescent="0.25">
      <c r="A450" t="s">
        <v>2034</v>
      </c>
      <c r="B450" t="s">
        <v>1945</v>
      </c>
      <c r="C450" t="s">
        <v>1946</v>
      </c>
      <c r="D450" t="str">
        <f>VLOOKUP(tbl_mimu[[#This Row],[SR_Pcode]],tbl_mimu_st[],3,FALSE)</f>
        <v>ရှမ်းပြည်နယ် (တောင်)</v>
      </c>
      <c r="E450" t="s">
        <v>1972</v>
      </c>
      <c r="F450" t="s">
        <v>1973</v>
      </c>
      <c r="G450" t="str">
        <f>VLOOKUP(tbl_mimu[[#This Row],[District/SAZ_Pcode]],tbl_mimu_dist[],3,FALSE)</f>
        <v>လွိုင်လင်ခရိုင်</v>
      </c>
      <c r="H450" t="s">
        <v>2032</v>
      </c>
      <c r="I450" t="s">
        <v>2033</v>
      </c>
      <c r="J450" t="str">
        <f>VLOOKUP(tbl_mimu[[#This Row],[Tsp_Pcode]],tbl_mimu_tsp[],3,FALSE)</f>
        <v>မိုင်းကိုင်</v>
      </c>
      <c r="K450" t="s">
        <v>2034</v>
      </c>
      <c r="L450" t="s">
        <v>2035</v>
      </c>
      <c r="M450" t="s">
        <v>2036</v>
      </c>
      <c r="N450">
        <v>97.526989999999998</v>
      </c>
      <c r="O450">
        <v>21.61149</v>
      </c>
    </row>
    <row r="451" spans="1:15" x14ac:dyDescent="0.25">
      <c r="A451" t="s">
        <v>2039</v>
      </c>
      <c r="B451" t="s">
        <v>1945</v>
      </c>
      <c r="C451" t="s">
        <v>1946</v>
      </c>
      <c r="D451" t="str">
        <f>VLOOKUP(tbl_mimu[[#This Row],[SR_Pcode]],tbl_mimu_st[],3,FALSE)</f>
        <v>ရှမ်းပြည်နယ် (တောင်)</v>
      </c>
      <c r="E451" t="s">
        <v>1995</v>
      </c>
      <c r="F451" t="s">
        <v>1996</v>
      </c>
      <c r="G451" t="str">
        <f>VLOOKUP(tbl_mimu[[#This Row],[District/SAZ_Pcode]],tbl_mimu_dist[],3,FALSE)</f>
        <v>လင်းခေးခရိုင်</v>
      </c>
      <c r="H451" t="s">
        <v>2037</v>
      </c>
      <c r="I451" t="s">
        <v>2038</v>
      </c>
      <c r="J451" t="str">
        <f>VLOOKUP(tbl_mimu[[#This Row],[Tsp_Pcode]],tbl_mimu_tsp[],3,FALSE)</f>
        <v>မိုးနဲ</v>
      </c>
      <c r="K451" t="s">
        <v>2039</v>
      </c>
      <c r="L451" t="s">
        <v>2040</v>
      </c>
      <c r="M451" t="s">
        <v>2041</v>
      </c>
      <c r="N451">
        <v>98.293329999999997</v>
      </c>
      <c r="O451">
        <v>20.757280000000002</v>
      </c>
    </row>
    <row r="452" spans="1:15" x14ac:dyDescent="0.25">
      <c r="A452" t="s">
        <v>2042</v>
      </c>
      <c r="B452" t="s">
        <v>1945</v>
      </c>
      <c r="C452" t="s">
        <v>1946</v>
      </c>
      <c r="D452" t="str">
        <f>VLOOKUP(tbl_mimu[[#This Row],[SR_Pcode]],tbl_mimu_st[],3,FALSE)</f>
        <v>ရှမ်းပြည်နယ် (တောင်)</v>
      </c>
      <c r="E452" t="s">
        <v>1995</v>
      </c>
      <c r="F452" t="s">
        <v>1996</v>
      </c>
      <c r="G452" t="str">
        <f>VLOOKUP(tbl_mimu[[#This Row],[District/SAZ_Pcode]],tbl_mimu_dist[],3,FALSE)</f>
        <v>လင်းခေးခရိုင်</v>
      </c>
      <c r="H452" t="s">
        <v>2037</v>
      </c>
      <c r="I452" t="s">
        <v>2038</v>
      </c>
      <c r="J452" t="str">
        <f>VLOOKUP(tbl_mimu[[#This Row],[Tsp_Pcode]],tbl_mimu_tsp[],3,FALSE)</f>
        <v>မိုးနဲ</v>
      </c>
      <c r="K452" t="s">
        <v>2042</v>
      </c>
      <c r="L452" t="s">
        <v>2043</v>
      </c>
      <c r="M452" t="s">
        <v>2044</v>
      </c>
      <c r="N452">
        <v>97.871200000000002</v>
      </c>
      <c r="O452">
        <v>20.5136</v>
      </c>
    </row>
    <row r="453" spans="1:15" x14ac:dyDescent="0.25">
      <c r="A453" t="s">
        <v>2047</v>
      </c>
      <c r="B453" t="s">
        <v>1945</v>
      </c>
      <c r="C453" t="s">
        <v>1946</v>
      </c>
      <c r="D453" t="str">
        <f>VLOOKUP(tbl_mimu[[#This Row],[SR_Pcode]],tbl_mimu_st[],3,FALSE)</f>
        <v>ရှမ်းပြည်နယ် (တောင်)</v>
      </c>
      <c r="E453" t="s">
        <v>1995</v>
      </c>
      <c r="F453" t="s">
        <v>1996</v>
      </c>
      <c r="G453" t="str">
        <f>VLOOKUP(tbl_mimu[[#This Row],[District/SAZ_Pcode]],tbl_mimu_dist[],3,FALSE)</f>
        <v>လင်းခေးခရိုင်</v>
      </c>
      <c r="H453" t="s">
        <v>2045</v>
      </c>
      <c r="I453" t="s">
        <v>2046</v>
      </c>
      <c r="J453" t="str">
        <f>VLOOKUP(tbl_mimu[[#This Row],[Tsp_Pcode]],tbl_mimu_tsp[],3,FALSE)</f>
        <v>မိုင်းပန်</v>
      </c>
      <c r="K453" t="s">
        <v>2047</v>
      </c>
      <c r="L453" t="s">
        <v>2048</v>
      </c>
      <c r="M453" t="s">
        <v>2049</v>
      </c>
      <c r="N453">
        <v>98.354100000000003</v>
      </c>
      <c r="O453">
        <v>20.3188</v>
      </c>
    </row>
    <row r="454" spans="1:15" x14ac:dyDescent="0.25">
      <c r="A454" t="s">
        <v>2052</v>
      </c>
      <c r="B454" t="s">
        <v>1945</v>
      </c>
      <c r="C454" t="s">
        <v>1946</v>
      </c>
      <c r="D454" t="str">
        <f>VLOOKUP(tbl_mimu[[#This Row],[SR_Pcode]],tbl_mimu_st[],3,FALSE)</f>
        <v>ရှမ်းပြည်နယ် (တောင်)</v>
      </c>
      <c r="E454" t="s">
        <v>1972</v>
      </c>
      <c r="F454" t="s">
        <v>1973</v>
      </c>
      <c r="G454" t="str">
        <f>VLOOKUP(tbl_mimu[[#This Row],[District/SAZ_Pcode]],tbl_mimu_dist[],3,FALSE)</f>
        <v>လွိုင်လင်ခရိုင်</v>
      </c>
      <c r="H454" t="s">
        <v>2050</v>
      </c>
      <c r="I454" t="s">
        <v>2051</v>
      </c>
      <c r="J454" t="str">
        <f>VLOOKUP(tbl_mimu[[#This Row],[Tsp_Pcode]],tbl_mimu_tsp[],3,FALSE)</f>
        <v>နမ့်စန်</v>
      </c>
      <c r="K454" t="s">
        <v>2052</v>
      </c>
      <c r="L454" t="s">
        <v>2053</v>
      </c>
      <c r="M454" t="s">
        <v>2054</v>
      </c>
      <c r="N454">
        <v>98.100859999999997</v>
      </c>
      <c r="O454">
        <v>21.098870000000002</v>
      </c>
    </row>
    <row r="455" spans="1:15" x14ac:dyDescent="0.25">
      <c r="A455" t="s">
        <v>2055</v>
      </c>
      <c r="B455" t="s">
        <v>1945</v>
      </c>
      <c r="C455" t="s">
        <v>1946</v>
      </c>
      <c r="D455" t="str">
        <f>VLOOKUP(tbl_mimu[[#This Row],[SR_Pcode]],tbl_mimu_st[],3,FALSE)</f>
        <v>ရှမ်းပြည်နယ် (တောင်)</v>
      </c>
      <c r="E455" t="s">
        <v>1972</v>
      </c>
      <c r="F455" t="s">
        <v>1973</v>
      </c>
      <c r="G455" t="str">
        <f>VLOOKUP(tbl_mimu[[#This Row],[District/SAZ_Pcode]],tbl_mimu_dist[],3,FALSE)</f>
        <v>လွိုင်လင်ခရိုင်</v>
      </c>
      <c r="H455" t="s">
        <v>2050</v>
      </c>
      <c r="I455" t="s">
        <v>2051</v>
      </c>
      <c r="J455" t="str">
        <f>VLOOKUP(tbl_mimu[[#This Row],[Tsp_Pcode]],tbl_mimu_tsp[],3,FALSE)</f>
        <v>နမ့်စန်</v>
      </c>
      <c r="K455" t="s">
        <v>2055</v>
      </c>
      <c r="L455" t="s">
        <v>2056</v>
      </c>
      <c r="M455" t="s">
        <v>2057</v>
      </c>
      <c r="N455">
        <v>97.720219999999998</v>
      </c>
      <c r="O455">
        <v>20.889119999999998</v>
      </c>
    </row>
    <row r="456" spans="1:15" x14ac:dyDescent="0.25">
      <c r="A456" t="s">
        <v>2060</v>
      </c>
      <c r="B456" t="s">
        <v>1945</v>
      </c>
      <c r="C456" t="s">
        <v>1946</v>
      </c>
      <c r="D456" t="str">
        <f>VLOOKUP(tbl_mimu[[#This Row],[SR_Pcode]],tbl_mimu_st[],3,FALSE)</f>
        <v>ရှမ်းပြည်နယ် (တောင်)</v>
      </c>
      <c r="E456" t="s">
        <v>1959</v>
      </c>
      <c r="F456" t="s">
        <v>1960</v>
      </c>
      <c r="G456" t="str">
        <f>VLOOKUP(tbl_mimu[[#This Row],[District/SAZ_Pcode]],tbl_mimu_dist[],3,FALSE)</f>
        <v>တောင်ကြီးခရိုင်</v>
      </c>
      <c r="H456" t="s">
        <v>2058</v>
      </c>
      <c r="I456" t="s">
        <v>2059</v>
      </c>
      <c r="J456" t="str">
        <f>VLOOKUP(tbl_mimu[[#This Row],[Tsp_Pcode]],tbl_mimu_tsp[],3,FALSE)</f>
        <v>ညောင်ရွှေ</v>
      </c>
      <c r="K456" t="s">
        <v>2060</v>
      </c>
      <c r="L456" t="s">
        <v>2061</v>
      </c>
      <c r="M456" t="s">
        <v>2062</v>
      </c>
      <c r="N456">
        <v>96.905960082999997</v>
      </c>
      <c r="O456">
        <v>20.454929351800001</v>
      </c>
    </row>
    <row r="457" spans="1:15" x14ac:dyDescent="0.25">
      <c r="A457" t="s">
        <v>2063</v>
      </c>
      <c r="B457" t="s">
        <v>1945</v>
      </c>
      <c r="C457" t="s">
        <v>1946</v>
      </c>
      <c r="D457" t="str">
        <f>VLOOKUP(tbl_mimu[[#This Row],[SR_Pcode]],tbl_mimu_st[],3,FALSE)</f>
        <v>ရှမ်းပြည်နယ် (တောင်)</v>
      </c>
      <c r="E457" t="s">
        <v>1959</v>
      </c>
      <c r="F457" t="s">
        <v>1960</v>
      </c>
      <c r="G457" t="str">
        <f>VLOOKUP(tbl_mimu[[#This Row],[District/SAZ_Pcode]],tbl_mimu_dist[],3,FALSE)</f>
        <v>တောင်ကြီးခရိုင်</v>
      </c>
      <c r="H457" t="s">
        <v>2058</v>
      </c>
      <c r="I457" t="s">
        <v>2059</v>
      </c>
      <c r="J457" t="str">
        <f>VLOOKUP(tbl_mimu[[#This Row],[Tsp_Pcode]],tbl_mimu_tsp[],3,FALSE)</f>
        <v>ညောင်ရွှေ</v>
      </c>
      <c r="K457" t="s">
        <v>2063</v>
      </c>
      <c r="L457" t="s">
        <v>2064</v>
      </c>
      <c r="M457" t="s">
        <v>2065</v>
      </c>
      <c r="N457">
        <v>96.932060000000007</v>
      </c>
      <c r="O457">
        <v>20.659569999999999</v>
      </c>
    </row>
    <row r="458" spans="1:15" x14ac:dyDescent="0.25">
      <c r="A458" t="s">
        <v>2068</v>
      </c>
      <c r="B458" t="s">
        <v>1945</v>
      </c>
      <c r="C458" t="s">
        <v>1946</v>
      </c>
      <c r="D458" t="str">
        <f>VLOOKUP(tbl_mimu[[#This Row],[SR_Pcode]],tbl_mimu_st[],3,FALSE)</f>
        <v>ရှမ်းပြည်နယ် (တောင်)</v>
      </c>
      <c r="E458" t="s">
        <v>1959</v>
      </c>
      <c r="F458" t="s">
        <v>1960</v>
      </c>
      <c r="G458" t="str">
        <f>VLOOKUP(tbl_mimu[[#This Row],[District/SAZ_Pcode]],tbl_mimu_dist[],3,FALSE)</f>
        <v>တောင်ကြီးခရိုင်</v>
      </c>
      <c r="H458" t="s">
        <v>2066</v>
      </c>
      <c r="I458" t="s">
        <v>2067</v>
      </c>
      <c r="J458" t="str">
        <f>VLOOKUP(tbl_mimu[[#This Row],[Tsp_Pcode]],tbl_mimu_tsp[],3,FALSE)</f>
        <v>ဖယ်ခုံ</v>
      </c>
      <c r="K458" t="s">
        <v>2068</v>
      </c>
      <c r="L458" t="s">
        <v>2069</v>
      </c>
      <c r="M458" t="s">
        <v>2070</v>
      </c>
      <c r="N458">
        <v>97.008309999999994</v>
      </c>
      <c r="O458">
        <v>19.863479999999999</v>
      </c>
    </row>
    <row r="459" spans="1:15" x14ac:dyDescent="0.25">
      <c r="A459" t="s">
        <v>2075</v>
      </c>
      <c r="B459" t="s">
        <v>1945</v>
      </c>
      <c r="C459" t="s">
        <v>1946</v>
      </c>
      <c r="D459" t="str">
        <f>VLOOKUP(tbl_mimu[[#This Row],[SR_Pcode]],tbl_mimu_st[],3,FALSE)</f>
        <v>ရှမ်းပြည်နယ် (တောင်)</v>
      </c>
      <c r="E459" t="s">
        <v>2071</v>
      </c>
      <c r="F459" t="s">
        <v>2072</v>
      </c>
      <c r="G459" t="e">
        <f>VLOOKUP(tbl_mimu[[#This Row],[District/SAZ_Pcode]],tbl_mimu_dist[],3,FALSE)</f>
        <v>#N/A</v>
      </c>
      <c r="H459" t="s">
        <v>2073</v>
      </c>
      <c r="I459" t="s">
        <v>2074</v>
      </c>
      <c r="J459" t="str">
        <f>VLOOKUP(tbl_mimu[[#This Row],[Tsp_Pcode]],tbl_mimu_tsp[],3,FALSE)</f>
        <v>ပင်းတယ</v>
      </c>
      <c r="K459" t="s">
        <v>2075</v>
      </c>
      <c r="L459" t="s">
        <v>2076</v>
      </c>
      <c r="M459" t="s">
        <v>2077</v>
      </c>
      <c r="N459">
        <v>96.662790000000001</v>
      </c>
      <c r="O459">
        <v>20.941579999999998</v>
      </c>
    </row>
    <row r="460" spans="1:15" x14ac:dyDescent="0.25">
      <c r="A460" t="s">
        <v>2080</v>
      </c>
      <c r="B460" t="s">
        <v>1945</v>
      </c>
      <c r="C460" t="s">
        <v>1946</v>
      </c>
      <c r="D460" t="str">
        <f>VLOOKUP(tbl_mimu[[#This Row],[SR_Pcode]],tbl_mimu_st[],3,FALSE)</f>
        <v>ရှမ်းပြည်နယ် (တောင်)</v>
      </c>
      <c r="E460" t="s">
        <v>1947</v>
      </c>
      <c r="F460" t="s">
        <v>1948</v>
      </c>
      <c r="G460" t="e">
        <f>VLOOKUP(tbl_mimu[[#This Row],[District/SAZ_Pcode]],tbl_mimu_dist[],3,FALSE)</f>
        <v>#N/A</v>
      </c>
      <c r="H460" t="s">
        <v>2078</v>
      </c>
      <c r="I460" t="s">
        <v>2079</v>
      </c>
      <c r="J460" t="str">
        <f>VLOOKUP(tbl_mimu[[#This Row],[Tsp_Pcode]],tbl_mimu_tsp[],3,FALSE)</f>
        <v>ပင်လောင်း</v>
      </c>
      <c r="K460" t="s">
        <v>2080</v>
      </c>
      <c r="L460" t="s">
        <v>2081</v>
      </c>
      <c r="M460" t="s">
        <v>2082</v>
      </c>
      <c r="N460">
        <v>96.756910000000005</v>
      </c>
      <c r="O460">
        <v>20.29326</v>
      </c>
    </row>
    <row r="461" spans="1:15" x14ac:dyDescent="0.25">
      <c r="A461" t="s">
        <v>2083</v>
      </c>
      <c r="B461" t="s">
        <v>1945</v>
      </c>
      <c r="C461" t="s">
        <v>1946</v>
      </c>
      <c r="D461" t="str">
        <f>VLOOKUP(tbl_mimu[[#This Row],[SR_Pcode]],tbl_mimu_st[],3,FALSE)</f>
        <v>ရှမ်းပြည်နယ် (တောင်)</v>
      </c>
      <c r="E461" t="s">
        <v>1947</v>
      </c>
      <c r="F461" t="s">
        <v>1948</v>
      </c>
      <c r="G461" t="e">
        <f>VLOOKUP(tbl_mimu[[#This Row],[District/SAZ_Pcode]],tbl_mimu_dist[],3,FALSE)</f>
        <v>#N/A</v>
      </c>
      <c r="H461" t="s">
        <v>2078</v>
      </c>
      <c r="I461" t="s">
        <v>2079</v>
      </c>
      <c r="J461" t="str">
        <f>VLOOKUP(tbl_mimu[[#This Row],[Tsp_Pcode]],tbl_mimu_tsp[],3,FALSE)</f>
        <v>ပင်လောင်း</v>
      </c>
      <c r="K461" t="s">
        <v>2083</v>
      </c>
      <c r="L461" t="s">
        <v>2084</v>
      </c>
      <c r="M461" t="s">
        <v>2085</v>
      </c>
      <c r="N461">
        <v>96.582544617300002</v>
      </c>
      <c r="O461">
        <v>19.9862621927</v>
      </c>
    </row>
    <row r="462" spans="1:15" x14ac:dyDescent="0.25">
      <c r="A462" t="s">
        <v>2086</v>
      </c>
      <c r="B462" t="s">
        <v>1945</v>
      </c>
      <c r="C462" t="s">
        <v>1946</v>
      </c>
      <c r="D462" t="str">
        <f>VLOOKUP(tbl_mimu[[#This Row],[SR_Pcode]],tbl_mimu_st[],3,FALSE)</f>
        <v>ရှမ်းပြည်နယ် (တောင်)</v>
      </c>
      <c r="E462" t="s">
        <v>1947</v>
      </c>
      <c r="F462" t="s">
        <v>1948</v>
      </c>
      <c r="G462" t="e">
        <f>VLOOKUP(tbl_mimu[[#This Row],[District/SAZ_Pcode]],tbl_mimu_dist[],3,FALSE)</f>
        <v>#N/A</v>
      </c>
      <c r="H462" t="s">
        <v>2078</v>
      </c>
      <c r="I462" t="s">
        <v>2079</v>
      </c>
      <c r="J462" t="str">
        <f>VLOOKUP(tbl_mimu[[#This Row],[Tsp_Pcode]],tbl_mimu_tsp[],3,FALSE)</f>
        <v>ပင်လောင်း</v>
      </c>
      <c r="K462" t="s">
        <v>2086</v>
      </c>
      <c r="L462" t="s">
        <v>2087</v>
      </c>
      <c r="M462" t="s">
        <v>2088</v>
      </c>
      <c r="N462">
        <v>96.78219</v>
      </c>
      <c r="O462">
        <v>20.124389999999998</v>
      </c>
    </row>
    <row r="463" spans="1:15" x14ac:dyDescent="0.25">
      <c r="A463" t="s">
        <v>2090</v>
      </c>
      <c r="B463" t="s">
        <v>1945</v>
      </c>
      <c r="C463" t="s">
        <v>1946</v>
      </c>
      <c r="D463" t="str">
        <f>VLOOKUP(tbl_mimu[[#This Row],[SR_Pcode]],tbl_mimu_st[],3,FALSE)</f>
        <v>ရှမ်းပြည်နယ် (တောင်)</v>
      </c>
      <c r="E463" t="s">
        <v>1959</v>
      </c>
      <c r="F463" t="s">
        <v>1960</v>
      </c>
      <c r="G463" t="str">
        <f>VLOOKUP(tbl_mimu[[#This Row],[District/SAZ_Pcode]],tbl_mimu_dist[],3,FALSE)</f>
        <v>တောင်ကြီးခရိုင်</v>
      </c>
      <c r="H463" t="s">
        <v>2089</v>
      </c>
      <c r="I463" t="s">
        <v>1960</v>
      </c>
      <c r="J463" t="str">
        <f>VLOOKUP(tbl_mimu[[#This Row],[Tsp_Pcode]],tbl_mimu_tsp[],3,FALSE)</f>
        <v>တောင်ကြီး</v>
      </c>
      <c r="K463" t="s">
        <v>2090</v>
      </c>
      <c r="L463" t="s">
        <v>2091</v>
      </c>
      <c r="M463" t="s">
        <v>2092</v>
      </c>
      <c r="N463">
        <v>96.998819999999995</v>
      </c>
      <c r="O463">
        <v>20.774750000000001</v>
      </c>
    </row>
    <row r="464" spans="1:15" x14ac:dyDescent="0.25">
      <c r="A464" t="s">
        <v>2093</v>
      </c>
      <c r="B464" t="s">
        <v>1945</v>
      </c>
      <c r="C464" t="s">
        <v>1946</v>
      </c>
      <c r="D464" t="str">
        <f>VLOOKUP(tbl_mimu[[#This Row],[SR_Pcode]],tbl_mimu_st[],3,FALSE)</f>
        <v>ရှမ်းပြည်နယ် (တောင်)</v>
      </c>
      <c r="E464" t="s">
        <v>1959</v>
      </c>
      <c r="F464" t="s">
        <v>1960</v>
      </c>
      <c r="G464" t="str">
        <f>VLOOKUP(tbl_mimu[[#This Row],[District/SAZ_Pcode]],tbl_mimu_dist[],3,FALSE)</f>
        <v>တောင်ကြီးခရိုင်</v>
      </c>
      <c r="H464" t="s">
        <v>2089</v>
      </c>
      <c r="I464" t="s">
        <v>1960</v>
      </c>
      <c r="J464" t="str">
        <f>VLOOKUP(tbl_mimu[[#This Row],[Tsp_Pcode]],tbl_mimu_tsp[],3,FALSE)</f>
        <v>တောင်ကြီး</v>
      </c>
      <c r="K464" t="s">
        <v>2093</v>
      </c>
      <c r="L464" t="s">
        <v>2094</v>
      </c>
      <c r="M464" t="s">
        <v>2095</v>
      </c>
      <c r="N464">
        <v>97.024000000000001</v>
      </c>
      <c r="O464">
        <v>20.370999999999999</v>
      </c>
    </row>
    <row r="465" spans="1:15" x14ac:dyDescent="0.25">
      <c r="A465" t="s">
        <v>2096</v>
      </c>
      <c r="B465" t="s">
        <v>1945</v>
      </c>
      <c r="C465" t="s">
        <v>1946</v>
      </c>
      <c r="D465" t="str">
        <f>VLOOKUP(tbl_mimu[[#This Row],[SR_Pcode]],tbl_mimu_st[],3,FALSE)</f>
        <v>ရှမ်းပြည်နယ် (တောင်)</v>
      </c>
      <c r="E465" t="s">
        <v>1959</v>
      </c>
      <c r="F465" t="s">
        <v>1960</v>
      </c>
      <c r="G465" t="str">
        <f>VLOOKUP(tbl_mimu[[#This Row],[District/SAZ_Pcode]],tbl_mimu_dist[],3,FALSE)</f>
        <v>တောင်ကြီးခရိုင်</v>
      </c>
      <c r="H465" t="s">
        <v>2089</v>
      </c>
      <c r="I465" t="s">
        <v>1960</v>
      </c>
      <c r="J465" t="str">
        <f>VLOOKUP(tbl_mimu[[#This Row],[Tsp_Pcode]],tbl_mimu_tsp[],3,FALSE)</f>
        <v>တောင်ကြီး</v>
      </c>
      <c r="K465" t="s">
        <v>2096</v>
      </c>
      <c r="L465" t="s">
        <v>2097</v>
      </c>
      <c r="M465" t="s">
        <v>2098</v>
      </c>
      <c r="N465">
        <v>96.936139999999995</v>
      </c>
      <c r="O465">
        <v>20.760149999999999</v>
      </c>
    </row>
    <row r="466" spans="1:15" x14ac:dyDescent="0.25">
      <c r="A466" t="s">
        <v>2099</v>
      </c>
      <c r="B466" t="s">
        <v>1945</v>
      </c>
      <c r="C466" t="s">
        <v>1946</v>
      </c>
      <c r="D466" t="str">
        <f>VLOOKUP(tbl_mimu[[#This Row],[SR_Pcode]],tbl_mimu_st[],3,FALSE)</f>
        <v>ရှမ်းပြည်နယ် (တောင်)</v>
      </c>
      <c r="E466" t="s">
        <v>1959</v>
      </c>
      <c r="F466" t="s">
        <v>1960</v>
      </c>
      <c r="G466" t="str">
        <f>VLOOKUP(tbl_mimu[[#This Row],[District/SAZ_Pcode]],tbl_mimu_dist[],3,FALSE)</f>
        <v>တောင်ကြီးခရိုင်</v>
      </c>
      <c r="H466" t="s">
        <v>2089</v>
      </c>
      <c r="I466" t="s">
        <v>1960</v>
      </c>
      <c r="J466" t="str">
        <f>VLOOKUP(tbl_mimu[[#This Row],[Tsp_Pcode]],tbl_mimu_tsp[],3,FALSE)</f>
        <v>တောင်ကြီး</v>
      </c>
      <c r="K466" t="s">
        <v>2099</v>
      </c>
      <c r="L466" t="s">
        <v>2100</v>
      </c>
      <c r="M466" t="s">
        <v>2101</v>
      </c>
      <c r="N466">
        <v>97.035979999999995</v>
      </c>
      <c r="O466">
        <v>20.77477</v>
      </c>
    </row>
    <row r="467" spans="1:15" x14ac:dyDescent="0.25">
      <c r="A467" t="s">
        <v>2104</v>
      </c>
      <c r="B467" t="s">
        <v>1945</v>
      </c>
      <c r="C467" t="s">
        <v>1946</v>
      </c>
      <c r="D467" t="str">
        <f>VLOOKUP(tbl_mimu[[#This Row],[SR_Pcode]],tbl_mimu_st[],3,FALSE)</f>
        <v>ရှမ်းပြည်နယ် (တောင်)</v>
      </c>
      <c r="E467" t="s">
        <v>2071</v>
      </c>
      <c r="F467" t="s">
        <v>2072</v>
      </c>
      <c r="G467" t="e">
        <f>VLOOKUP(tbl_mimu[[#This Row],[District/SAZ_Pcode]],tbl_mimu_dist[],3,FALSE)</f>
        <v>#N/A</v>
      </c>
      <c r="H467" t="s">
        <v>2102</v>
      </c>
      <c r="I467" t="s">
        <v>2103</v>
      </c>
      <c r="J467" t="str">
        <f>VLOOKUP(tbl_mimu[[#This Row],[Tsp_Pcode]],tbl_mimu_tsp[],3,FALSE)</f>
        <v>ရွာငံ</v>
      </c>
      <c r="K467" t="s">
        <v>2104</v>
      </c>
      <c r="L467" t="s">
        <v>2105</v>
      </c>
      <c r="M467" t="s">
        <v>2106</v>
      </c>
      <c r="N467">
        <v>96.44229</v>
      </c>
      <c r="O467">
        <v>21.16282</v>
      </c>
    </row>
    <row r="468" spans="1:15" x14ac:dyDescent="0.25">
      <c r="A468" t="s">
        <v>2113</v>
      </c>
      <c r="B468" t="s">
        <v>2107</v>
      </c>
      <c r="C468" t="s">
        <v>2108</v>
      </c>
      <c r="D468" t="str">
        <f>VLOOKUP(tbl_mimu[[#This Row],[SR_Pcode]],tbl_mimu_st[],3,FALSE)</f>
        <v>တနင်္သာရီတိုင်းဒေသကြီး</v>
      </c>
      <c r="E468" t="s">
        <v>2109</v>
      </c>
      <c r="F468" t="s">
        <v>2110</v>
      </c>
      <c r="G468" t="str">
        <f>VLOOKUP(tbl_mimu[[#This Row],[District/SAZ_Pcode]],tbl_mimu_dist[],3,FALSE)</f>
        <v>ကော့သောင်းခရိုင်</v>
      </c>
      <c r="H468" t="s">
        <v>2111</v>
      </c>
      <c r="I468" t="s">
        <v>2112</v>
      </c>
      <c r="J468" t="str">
        <f>VLOOKUP(tbl_mimu[[#This Row],[Tsp_Pcode]],tbl_mimu_tsp[],3,FALSE)</f>
        <v>ဘုတ်ပြင်း</v>
      </c>
      <c r="K468" t="s">
        <v>2113</v>
      </c>
      <c r="L468" t="s">
        <v>2114</v>
      </c>
      <c r="M468" t="s">
        <v>2115</v>
      </c>
      <c r="N468">
        <v>98.759094216400001</v>
      </c>
      <c r="O468">
        <v>11.265039679799999</v>
      </c>
    </row>
    <row r="469" spans="1:15" x14ac:dyDescent="0.25">
      <c r="A469" t="s">
        <v>2116</v>
      </c>
      <c r="B469" t="s">
        <v>2107</v>
      </c>
      <c r="C469" t="s">
        <v>2108</v>
      </c>
      <c r="D469" t="str">
        <f>VLOOKUP(tbl_mimu[[#This Row],[SR_Pcode]],tbl_mimu_st[],3,FALSE)</f>
        <v>တနင်္သာရီတိုင်းဒေသကြီး</v>
      </c>
      <c r="E469" t="s">
        <v>2109</v>
      </c>
      <c r="F469" t="s">
        <v>2110</v>
      </c>
      <c r="G469" t="str">
        <f>VLOOKUP(tbl_mimu[[#This Row],[District/SAZ_Pcode]],tbl_mimu_dist[],3,FALSE)</f>
        <v>ကော့သောင်းခရိုင်</v>
      </c>
      <c r="H469" t="s">
        <v>2111</v>
      </c>
      <c r="I469" t="s">
        <v>2112</v>
      </c>
      <c r="J469" t="str">
        <f>VLOOKUP(tbl_mimu[[#This Row],[Tsp_Pcode]],tbl_mimu_tsp[],3,FALSE)</f>
        <v>ဘုတ်ပြင်း</v>
      </c>
      <c r="K469" t="s">
        <v>2116</v>
      </c>
      <c r="L469" t="s">
        <v>2117</v>
      </c>
      <c r="M469" t="s">
        <v>2118</v>
      </c>
      <c r="N469">
        <v>98.759979999999999</v>
      </c>
      <c r="O469">
        <v>10.93336</v>
      </c>
    </row>
    <row r="470" spans="1:15" x14ac:dyDescent="0.25">
      <c r="A470" t="s">
        <v>2119</v>
      </c>
      <c r="B470" t="s">
        <v>2107</v>
      </c>
      <c r="C470" t="s">
        <v>2108</v>
      </c>
      <c r="D470" t="str">
        <f>VLOOKUP(tbl_mimu[[#This Row],[SR_Pcode]],tbl_mimu_st[],3,FALSE)</f>
        <v>တနင်္သာရီတိုင်းဒေသကြီး</v>
      </c>
      <c r="E470" t="s">
        <v>2109</v>
      </c>
      <c r="F470" t="s">
        <v>2110</v>
      </c>
      <c r="G470" t="str">
        <f>VLOOKUP(tbl_mimu[[#This Row],[District/SAZ_Pcode]],tbl_mimu_dist[],3,FALSE)</f>
        <v>ကော့သောင်းခရိုင်</v>
      </c>
      <c r="H470" t="s">
        <v>2111</v>
      </c>
      <c r="I470" t="s">
        <v>2112</v>
      </c>
      <c r="J470" t="str">
        <f>VLOOKUP(tbl_mimu[[#This Row],[Tsp_Pcode]],tbl_mimu_tsp[],3,FALSE)</f>
        <v>ဘုတ်ပြင်း</v>
      </c>
      <c r="K470" t="s">
        <v>2119</v>
      </c>
      <c r="L470" t="s">
        <v>2120</v>
      </c>
      <c r="M470" t="s">
        <v>2121</v>
      </c>
      <c r="N470">
        <v>99.001438329500004</v>
      </c>
      <c r="O470">
        <v>11.468421252900001</v>
      </c>
    </row>
    <row r="471" spans="1:15" x14ac:dyDescent="0.25">
      <c r="A471" t="s">
        <v>2125</v>
      </c>
      <c r="B471" t="s">
        <v>2107</v>
      </c>
      <c r="C471" t="s">
        <v>2108</v>
      </c>
      <c r="D471" t="str">
        <f>VLOOKUP(tbl_mimu[[#This Row],[SR_Pcode]],tbl_mimu_st[],3,FALSE)</f>
        <v>တနင်္သာရီတိုင်းဒေသကြီး</v>
      </c>
      <c r="E471" t="s">
        <v>2122</v>
      </c>
      <c r="F471" t="s">
        <v>2123</v>
      </c>
      <c r="G471" t="str">
        <f>VLOOKUP(tbl_mimu[[#This Row],[District/SAZ_Pcode]],tbl_mimu_dist[],3,FALSE)</f>
        <v>ထားဝယ်ခရိုင်</v>
      </c>
      <c r="H471" t="s">
        <v>2124</v>
      </c>
      <c r="I471" t="s">
        <v>2123</v>
      </c>
      <c r="J471" t="str">
        <f>VLOOKUP(tbl_mimu[[#This Row],[Tsp_Pcode]],tbl_mimu_tsp[],3,FALSE)</f>
        <v>ထားဝယ်</v>
      </c>
      <c r="K471" t="s">
        <v>2125</v>
      </c>
      <c r="L471" t="s">
        <v>2126</v>
      </c>
      <c r="M471" t="s">
        <v>2127</v>
      </c>
      <c r="N471">
        <v>98.196359999999999</v>
      </c>
      <c r="O471">
        <v>14.077529999999999</v>
      </c>
    </row>
    <row r="472" spans="1:15" x14ac:dyDescent="0.25">
      <c r="A472" t="s">
        <v>2128</v>
      </c>
      <c r="B472" t="s">
        <v>2107</v>
      </c>
      <c r="C472" t="s">
        <v>2108</v>
      </c>
      <c r="D472" t="str">
        <f>VLOOKUP(tbl_mimu[[#This Row],[SR_Pcode]],tbl_mimu_st[],3,FALSE)</f>
        <v>တနင်္သာရီတိုင်းဒေသကြီး</v>
      </c>
      <c r="E472" t="s">
        <v>2122</v>
      </c>
      <c r="F472" t="s">
        <v>2123</v>
      </c>
      <c r="G472" t="str">
        <f>VLOOKUP(tbl_mimu[[#This Row],[District/SAZ_Pcode]],tbl_mimu_dist[],3,FALSE)</f>
        <v>ထားဝယ်ခရိုင်</v>
      </c>
      <c r="H472" t="s">
        <v>2124</v>
      </c>
      <c r="I472" t="s">
        <v>2123</v>
      </c>
      <c r="J472" t="str">
        <f>VLOOKUP(tbl_mimu[[#This Row],[Tsp_Pcode]],tbl_mimu_tsp[],3,FALSE)</f>
        <v>ထားဝယ်</v>
      </c>
      <c r="K472" t="s">
        <v>2128</v>
      </c>
      <c r="L472" t="s">
        <v>2129</v>
      </c>
      <c r="M472" t="s">
        <v>2130</v>
      </c>
      <c r="N472">
        <v>98.520169999999993</v>
      </c>
      <c r="O472">
        <v>14.163550000000001</v>
      </c>
    </row>
    <row r="473" spans="1:15" x14ac:dyDescent="0.25">
      <c r="A473" t="s">
        <v>2132</v>
      </c>
      <c r="B473" t="s">
        <v>2107</v>
      </c>
      <c r="C473" t="s">
        <v>2108</v>
      </c>
      <c r="D473" t="str">
        <f>VLOOKUP(tbl_mimu[[#This Row],[SR_Pcode]],tbl_mimu_st[],3,FALSE)</f>
        <v>တနင်္သာရီတိုင်းဒေသကြီး</v>
      </c>
      <c r="E473" t="s">
        <v>2109</v>
      </c>
      <c r="F473" t="s">
        <v>2110</v>
      </c>
      <c r="G473" t="str">
        <f>VLOOKUP(tbl_mimu[[#This Row],[District/SAZ_Pcode]],tbl_mimu_dist[],3,FALSE)</f>
        <v>ကော့သောင်းခရိုင်</v>
      </c>
      <c r="H473" t="s">
        <v>2131</v>
      </c>
      <c r="I473" t="s">
        <v>2110</v>
      </c>
      <c r="J473" t="str">
        <f>VLOOKUP(tbl_mimu[[#This Row],[Tsp_Pcode]],tbl_mimu_tsp[],3,FALSE)</f>
        <v>ကော့သောင်း</v>
      </c>
      <c r="K473" t="s">
        <v>2132</v>
      </c>
      <c r="L473" t="s">
        <v>2133</v>
      </c>
      <c r="M473" t="s">
        <v>2134</v>
      </c>
      <c r="N473">
        <v>98.549952983400004</v>
      </c>
      <c r="O473">
        <v>9.9826098619699994</v>
      </c>
    </row>
    <row r="474" spans="1:15" x14ac:dyDescent="0.25">
      <c r="A474" t="s">
        <v>2135</v>
      </c>
      <c r="B474" t="s">
        <v>2107</v>
      </c>
      <c r="C474" t="s">
        <v>2108</v>
      </c>
      <c r="D474" t="str">
        <f>VLOOKUP(tbl_mimu[[#This Row],[SR_Pcode]],tbl_mimu_st[],3,FALSE)</f>
        <v>တနင်္သာရီတိုင်းဒေသကြီး</v>
      </c>
      <c r="E474" t="s">
        <v>2109</v>
      </c>
      <c r="F474" t="s">
        <v>2110</v>
      </c>
      <c r="G474" t="str">
        <f>VLOOKUP(tbl_mimu[[#This Row],[District/SAZ_Pcode]],tbl_mimu_dist[],3,FALSE)</f>
        <v>ကော့သောင်းခရိုင်</v>
      </c>
      <c r="H474" t="s">
        <v>2131</v>
      </c>
      <c r="I474" t="s">
        <v>2110</v>
      </c>
      <c r="J474" t="str">
        <f>VLOOKUP(tbl_mimu[[#This Row],[Tsp_Pcode]],tbl_mimu_tsp[],3,FALSE)</f>
        <v>ကော့သောင်း</v>
      </c>
      <c r="K474" t="s">
        <v>2135</v>
      </c>
      <c r="L474" t="s">
        <v>2136</v>
      </c>
      <c r="M474" t="s">
        <v>2137</v>
      </c>
      <c r="N474">
        <v>98.625</v>
      </c>
      <c r="O474">
        <v>10.353</v>
      </c>
    </row>
    <row r="475" spans="1:15" x14ac:dyDescent="0.25">
      <c r="A475" t="s">
        <v>2142</v>
      </c>
      <c r="B475" t="s">
        <v>2107</v>
      </c>
      <c r="C475" t="s">
        <v>2108</v>
      </c>
      <c r="D475" t="str">
        <f>VLOOKUP(tbl_mimu[[#This Row],[SR_Pcode]],tbl_mimu_st[],3,FALSE)</f>
        <v>တနင်္သာရီတိုင်းဒေသကြီး</v>
      </c>
      <c r="E475" t="s">
        <v>2138</v>
      </c>
      <c r="F475" t="s">
        <v>2139</v>
      </c>
      <c r="G475" t="str">
        <f>VLOOKUP(tbl_mimu[[#This Row],[District/SAZ_Pcode]],tbl_mimu_dist[],3,FALSE)</f>
        <v>မြိတ်ခရိုင်</v>
      </c>
      <c r="H475" t="s">
        <v>2140</v>
      </c>
      <c r="I475" t="s">
        <v>2141</v>
      </c>
      <c r="J475" t="str">
        <f>VLOOKUP(tbl_mimu[[#This Row],[Tsp_Pcode]],tbl_mimu_tsp[],3,FALSE)</f>
        <v>ကျွန်းစု</v>
      </c>
      <c r="K475" t="s">
        <v>2142</v>
      </c>
      <c r="L475" t="s">
        <v>2143</v>
      </c>
      <c r="M475" t="s">
        <v>2144</v>
      </c>
      <c r="N475">
        <v>98.454430859599995</v>
      </c>
      <c r="O475">
        <v>12.4738602304</v>
      </c>
    </row>
    <row r="476" spans="1:15" x14ac:dyDescent="0.25">
      <c r="A476" t="s">
        <v>2147</v>
      </c>
      <c r="B476" t="s">
        <v>2107</v>
      </c>
      <c r="C476" t="s">
        <v>2108</v>
      </c>
      <c r="D476" t="str">
        <f>VLOOKUP(tbl_mimu[[#This Row],[SR_Pcode]],tbl_mimu_st[],3,FALSE)</f>
        <v>တနင်္သာရီတိုင်းဒေသကြီး</v>
      </c>
      <c r="E476" t="s">
        <v>2122</v>
      </c>
      <c r="F476" t="s">
        <v>2123</v>
      </c>
      <c r="G476" t="str">
        <f>VLOOKUP(tbl_mimu[[#This Row],[District/SAZ_Pcode]],tbl_mimu_dist[],3,FALSE)</f>
        <v>ထားဝယ်ခရိုင်</v>
      </c>
      <c r="H476" t="s">
        <v>2145</v>
      </c>
      <c r="I476" t="s">
        <v>2146</v>
      </c>
      <c r="J476" t="str">
        <f>VLOOKUP(tbl_mimu[[#This Row],[Tsp_Pcode]],tbl_mimu_tsp[],3,FALSE)</f>
        <v>လောင်းလုံး</v>
      </c>
      <c r="K476" t="s">
        <v>2147</v>
      </c>
      <c r="L476" t="s">
        <v>2148</v>
      </c>
      <c r="M476" t="s">
        <v>2149</v>
      </c>
      <c r="N476">
        <v>98.119630000000001</v>
      </c>
      <c r="O476">
        <v>13.97522</v>
      </c>
    </row>
    <row r="477" spans="1:15" x14ac:dyDescent="0.25">
      <c r="A477" t="s">
        <v>2151</v>
      </c>
      <c r="B477" t="s">
        <v>2107</v>
      </c>
      <c r="C477" t="s">
        <v>2108</v>
      </c>
      <c r="D477" t="str">
        <f>VLOOKUP(tbl_mimu[[#This Row],[SR_Pcode]],tbl_mimu_st[],3,FALSE)</f>
        <v>တနင်္သာရီတိုင်းဒေသကြီး</v>
      </c>
      <c r="E477" t="s">
        <v>2138</v>
      </c>
      <c r="F477" t="s">
        <v>2139</v>
      </c>
      <c r="G477" t="str">
        <f>VLOOKUP(tbl_mimu[[#This Row],[District/SAZ_Pcode]],tbl_mimu_dist[],3,FALSE)</f>
        <v>မြိတ်ခရိုင်</v>
      </c>
      <c r="H477" t="s">
        <v>2150</v>
      </c>
      <c r="I477" t="s">
        <v>2139</v>
      </c>
      <c r="J477" t="str">
        <f>VLOOKUP(tbl_mimu[[#This Row],[Tsp_Pcode]],tbl_mimu_tsp[],3,FALSE)</f>
        <v>မြိတ်</v>
      </c>
      <c r="K477" t="s">
        <v>2151</v>
      </c>
      <c r="L477" t="s">
        <v>2152</v>
      </c>
      <c r="M477" t="s">
        <v>2153</v>
      </c>
      <c r="N477">
        <v>98.609780000000001</v>
      </c>
      <c r="O477">
        <v>12.44112</v>
      </c>
    </row>
    <row r="478" spans="1:15" x14ac:dyDescent="0.25">
      <c r="A478" t="s">
        <v>2156</v>
      </c>
      <c r="B478" t="s">
        <v>2107</v>
      </c>
      <c r="C478" t="s">
        <v>2108</v>
      </c>
      <c r="D478" t="str">
        <f>VLOOKUP(tbl_mimu[[#This Row],[SR_Pcode]],tbl_mimu_st[],3,FALSE)</f>
        <v>တနင်္သာရီတိုင်းဒေသကြီး</v>
      </c>
      <c r="E478" t="s">
        <v>2138</v>
      </c>
      <c r="F478" t="s">
        <v>2139</v>
      </c>
      <c r="G478" t="str">
        <f>VLOOKUP(tbl_mimu[[#This Row],[District/SAZ_Pcode]],tbl_mimu_dist[],3,FALSE)</f>
        <v>မြိတ်ခရိုင်</v>
      </c>
      <c r="H478" t="s">
        <v>2154</v>
      </c>
      <c r="I478" t="s">
        <v>2155</v>
      </c>
      <c r="J478" t="str">
        <f>VLOOKUP(tbl_mimu[[#This Row],[Tsp_Pcode]],tbl_mimu_tsp[],3,FALSE)</f>
        <v>ပုလော</v>
      </c>
      <c r="K478" t="s">
        <v>2156</v>
      </c>
      <c r="L478" t="s">
        <v>2157</v>
      </c>
      <c r="M478" t="s">
        <v>2158</v>
      </c>
      <c r="N478">
        <v>98.661882599999998</v>
      </c>
      <c r="O478">
        <v>12.849283</v>
      </c>
    </row>
    <row r="479" spans="1:15" x14ac:dyDescent="0.25">
      <c r="A479" t="s">
        <v>2159</v>
      </c>
      <c r="B479" t="s">
        <v>2107</v>
      </c>
      <c r="C479" t="s">
        <v>2108</v>
      </c>
      <c r="D479" t="str">
        <f>VLOOKUP(tbl_mimu[[#This Row],[SR_Pcode]],tbl_mimu_st[],3,FALSE)</f>
        <v>တနင်္သာရီတိုင်းဒေသကြီး</v>
      </c>
      <c r="E479" t="s">
        <v>2138</v>
      </c>
      <c r="F479" t="s">
        <v>2139</v>
      </c>
      <c r="G479" t="str">
        <f>VLOOKUP(tbl_mimu[[#This Row],[District/SAZ_Pcode]],tbl_mimu_dist[],3,FALSE)</f>
        <v>မြိတ်ခရိုင်</v>
      </c>
      <c r="H479" t="s">
        <v>2154</v>
      </c>
      <c r="I479" t="s">
        <v>2155</v>
      </c>
      <c r="J479" t="str">
        <f>VLOOKUP(tbl_mimu[[#This Row],[Tsp_Pcode]],tbl_mimu_tsp[],3,FALSE)</f>
        <v>ပုလော</v>
      </c>
      <c r="K479" t="s">
        <v>2159</v>
      </c>
      <c r="L479" t="s">
        <v>2160</v>
      </c>
      <c r="M479" t="s">
        <v>2161</v>
      </c>
      <c r="N479">
        <v>98.622482636399994</v>
      </c>
      <c r="O479">
        <v>13.2722265626</v>
      </c>
    </row>
    <row r="480" spans="1:15" x14ac:dyDescent="0.25">
      <c r="A480" t="s">
        <v>2162</v>
      </c>
      <c r="B480" t="s">
        <v>2107</v>
      </c>
      <c r="C480" t="s">
        <v>2108</v>
      </c>
      <c r="D480" t="str">
        <f>VLOOKUP(tbl_mimu[[#This Row],[SR_Pcode]],tbl_mimu_st[],3,FALSE)</f>
        <v>တနင်္သာရီတိုင်းဒေသကြီး</v>
      </c>
      <c r="E480" t="s">
        <v>2138</v>
      </c>
      <c r="F480" t="s">
        <v>2139</v>
      </c>
      <c r="G480" t="str">
        <f>VLOOKUP(tbl_mimu[[#This Row],[District/SAZ_Pcode]],tbl_mimu_dist[],3,FALSE)</f>
        <v>မြိတ်ခရိုင်</v>
      </c>
      <c r="H480" t="s">
        <v>2154</v>
      </c>
      <c r="I480" t="s">
        <v>2155</v>
      </c>
      <c r="J480" t="str">
        <f>VLOOKUP(tbl_mimu[[#This Row],[Tsp_Pcode]],tbl_mimu_tsp[],3,FALSE)</f>
        <v>ပုလော</v>
      </c>
      <c r="K480" t="s">
        <v>2162</v>
      </c>
      <c r="L480" t="s">
        <v>2163</v>
      </c>
      <c r="M480" t="s">
        <v>2164</v>
      </c>
      <c r="N480">
        <v>98.6457918957</v>
      </c>
      <c r="O480">
        <v>12.975305947100001</v>
      </c>
    </row>
    <row r="481" spans="1:15" x14ac:dyDescent="0.25">
      <c r="A481" t="s">
        <v>2166</v>
      </c>
      <c r="B481" t="s">
        <v>2107</v>
      </c>
      <c r="C481" t="s">
        <v>2108</v>
      </c>
      <c r="D481" t="str">
        <f>VLOOKUP(tbl_mimu[[#This Row],[SR_Pcode]],tbl_mimu_st[],3,FALSE)</f>
        <v>တနင်္သာရီတိုင်းဒေသကြီး</v>
      </c>
      <c r="E481" t="s">
        <v>2138</v>
      </c>
      <c r="F481" t="s">
        <v>2139</v>
      </c>
      <c r="G481" t="str">
        <f>VLOOKUP(tbl_mimu[[#This Row],[District/SAZ_Pcode]],tbl_mimu_dist[],3,FALSE)</f>
        <v>မြိတ်ခရိုင်</v>
      </c>
      <c r="H481" t="s">
        <v>2165</v>
      </c>
      <c r="I481" t="s">
        <v>2108</v>
      </c>
      <c r="J481" t="str">
        <f>VLOOKUP(tbl_mimu[[#This Row],[Tsp_Pcode]],tbl_mimu_tsp[],3,FALSE)</f>
        <v>တနင်္သာရီ</v>
      </c>
      <c r="K481" t="s">
        <v>2166</v>
      </c>
      <c r="L481" t="s">
        <v>2167</v>
      </c>
      <c r="M481" t="s">
        <v>2168</v>
      </c>
      <c r="N481">
        <v>99.627499999999998</v>
      </c>
      <c r="O481">
        <v>11.795199999999999</v>
      </c>
    </row>
    <row r="482" spans="1:15" x14ac:dyDescent="0.25">
      <c r="A482" t="s">
        <v>2169</v>
      </c>
      <c r="B482" t="s">
        <v>2107</v>
      </c>
      <c r="C482" t="s">
        <v>2108</v>
      </c>
      <c r="D482" t="str">
        <f>VLOOKUP(tbl_mimu[[#This Row],[SR_Pcode]],tbl_mimu_st[],3,FALSE)</f>
        <v>တနင်္သာရီတိုင်းဒေသကြီး</v>
      </c>
      <c r="E482" t="s">
        <v>2138</v>
      </c>
      <c r="F482" t="s">
        <v>2139</v>
      </c>
      <c r="G482" t="str">
        <f>VLOOKUP(tbl_mimu[[#This Row],[District/SAZ_Pcode]],tbl_mimu_dist[],3,FALSE)</f>
        <v>မြိတ်ခရိုင်</v>
      </c>
      <c r="H482" t="s">
        <v>2165</v>
      </c>
      <c r="I482" t="s">
        <v>2108</v>
      </c>
      <c r="J482" t="str">
        <f>VLOOKUP(tbl_mimu[[#This Row],[Tsp_Pcode]],tbl_mimu_tsp[],3,FALSE)</f>
        <v>တနင်္သာရီ</v>
      </c>
      <c r="K482" t="s">
        <v>2169</v>
      </c>
      <c r="L482" t="s">
        <v>2170</v>
      </c>
      <c r="M482" t="s">
        <v>2171</v>
      </c>
      <c r="N482">
        <v>99.012776491599993</v>
      </c>
      <c r="O482">
        <v>12.0894052627</v>
      </c>
    </row>
    <row r="483" spans="1:15" x14ac:dyDescent="0.25">
      <c r="A483" t="s">
        <v>2174</v>
      </c>
      <c r="B483" t="s">
        <v>2107</v>
      </c>
      <c r="C483" t="s">
        <v>2108</v>
      </c>
      <c r="D483" t="str">
        <f>VLOOKUP(tbl_mimu[[#This Row],[SR_Pcode]],tbl_mimu_st[],3,FALSE)</f>
        <v>တနင်္သာရီတိုင်းဒေသကြီး</v>
      </c>
      <c r="E483" t="s">
        <v>2122</v>
      </c>
      <c r="F483" t="s">
        <v>2123</v>
      </c>
      <c r="G483" t="str">
        <f>VLOOKUP(tbl_mimu[[#This Row],[District/SAZ_Pcode]],tbl_mimu_dist[],3,FALSE)</f>
        <v>ထားဝယ်ခရိုင်</v>
      </c>
      <c r="H483" t="s">
        <v>2172</v>
      </c>
      <c r="I483" t="s">
        <v>2173</v>
      </c>
      <c r="J483" t="str">
        <f>VLOOKUP(tbl_mimu[[#This Row],[Tsp_Pcode]],tbl_mimu_tsp[],3,FALSE)</f>
        <v>သရက်ချောင်း</v>
      </c>
      <c r="K483" t="s">
        <v>2174</v>
      </c>
      <c r="L483" t="s">
        <v>2175</v>
      </c>
      <c r="M483" t="s">
        <v>2176</v>
      </c>
      <c r="N483">
        <v>98.262515466500005</v>
      </c>
      <c r="O483">
        <v>13.868704623899999</v>
      </c>
    </row>
    <row r="484" spans="1:15" x14ac:dyDescent="0.25">
      <c r="A484" t="s">
        <v>2179</v>
      </c>
      <c r="B484" t="s">
        <v>2107</v>
      </c>
      <c r="C484" t="s">
        <v>2108</v>
      </c>
      <c r="D484" t="str">
        <f>VLOOKUP(tbl_mimu[[#This Row],[SR_Pcode]],tbl_mimu_st[],3,FALSE)</f>
        <v>တနင်္သာရီတိုင်းဒေသကြီး</v>
      </c>
      <c r="E484" t="s">
        <v>2122</v>
      </c>
      <c r="F484" t="s">
        <v>2123</v>
      </c>
      <c r="G484" t="str">
        <f>VLOOKUP(tbl_mimu[[#This Row],[District/SAZ_Pcode]],tbl_mimu_dist[],3,FALSE)</f>
        <v>ထားဝယ်ခရိုင်</v>
      </c>
      <c r="H484" t="s">
        <v>2177</v>
      </c>
      <c r="I484" t="s">
        <v>2178</v>
      </c>
      <c r="J484" t="str">
        <f>VLOOKUP(tbl_mimu[[#This Row],[Tsp_Pcode]],tbl_mimu_tsp[],3,FALSE)</f>
        <v>ရေဖြူ</v>
      </c>
      <c r="K484" t="s">
        <v>2179</v>
      </c>
      <c r="L484" t="s">
        <v>2180</v>
      </c>
      <c r="M484" t="s">
        <v>2181</v>
      </c>
      <c r="N484">
        <v>98.138494406600003</v>
      </c>
      <c r="O484">
        <v>14.623796817800001</v>
      </c>
    </row>
    <row r="485" spans="1:15" x14ac:dyDescent="0.25">
      <c r="A485" t="s">
        <v>2182</v>
      </c>
      <c r="B485" t="s">
        <v>2107</v>
      </c>
      <c r="C485" t="s">
        <v>2108</v>
      </c>
      <c r="D485" t="str">
        <f>VLOOKUP(tbl_mimu[[#This Row],[SR_Pcode]],tbl_mimu_st[],3,FALSE)</f>
        <v>တနင်္သာရီတိုင်းဒေသကြီး</v>
      </c>
      <c r="E485" t="s">
        <v>2122</v>
      </c>
      <c r="F485" t="s">
        <v>2123</v>
      </c>
      <c r="G485" t="str">
        <f>VLOOKUP(tbl_mimu[[#This Row],[District/SAZ_Pcode]],tbl_mimu_dist[],3,FALSE)</f>
        <v>ထားဝယ်ခရိုင်</v>
      </c>
      <c r="H485" t="s">
        <v>2177</v>
      </c>
      <c r="I485" t="s">
        <v>2178</v>
      </c>
      <c r="J485" t="str">
        <f>VLOOKUP(tbl_mimu[[#This Row],[Tsp_Pcode]],tbl_mimu_tsp[],3,FALSE)</f>
        <v>ရေဖြူ</v>
      </c>
      <c r="K485" t="s">
        <v>2182</v>
      </c>
      <c r="L485" t="s">
        <v>2183</v>
      </c>
      <c r="M485" t="s">
        <v>2184</v>
      </c>
      <c r="N485">
        <v>98.202907262799997</v>
      </c>
      <c r="O485">
        <v>14.245909856999999</v>
      </c>
    </row>
    <row r="486" spans="1:15" x14ac:dyDescent="0.25">
      <c r="A486" t="s">
        <v>2191</v>
      </c>
      <c r="B486" t="s">
        <v>2185</v>
      </c>
      <c r="C486" t="s">
        <v>2186</v>
      </c>
      <c r="D486" t="str">
        <f>VLOOKUP(tbl_mimu[[#This Row],[SR_Pcode]],tbl_mimu_st[],3,FALSE)</f>
        <v>ရန်ကုန်တိုင်းဒေသကြီး</v>
      </c>
      <c r="E486" t="s">
        <v>2187</v>
      </c>
      <c r="F486" t="s">
        <v>2188</v>
      </c>
      <c r="G486" t="str">
        <f>VLOOKUP(tbl_mimu[[#This Row],[District/SAZ_Pcode]],tbl_mimu_dist[],3,FALSE)</f>
        <v>ရန်ကုန်(အနောက်ပိုင်း)</v>
      </c>
      <c r="H486" t="s">
        <v>2189</v>
      </c>
      <c r="I486" t="s">
        <v>2190</v>
      </c>
      <c r="J486" t="str">
        <f>VLOOKUP(tbl_mimu[[#This Row],[Tsp_Pcode]],tbl_mimu_tsp[],3,FALSE)</f>
        <v>အလုံ</v>
      </c>
      <c r="K486" t="s">
        <v>2191</v>
      </c>
      <c r="L486" t="s">
        <v>2190</v>
      </c>
      <c r="M486" t="s">
        <v>2192</v>
      </c>
      <c r="N486">
        <v>96.127863000000005</v>
      </c>
      <c r="O486">
        <v>16.782398000000001</v>
      </c>
    </row>
    <row r="487" spans="1:15" x14ac:dyDescent="0.25">
      <c r="A487" t="s">
        <v>2195</v>
      </c>
      <c r="B487" t="s">
        <v>2185</v>
      </c>
      <c r="C487" t="s">
        <v>2186</v>
      </c>
      <c r="D487" t="str">
        <f>VLOOKUP(tbl_mimu[[#This Row],[SR_Pcode]],tbl_mimu_st[],3,FALSE)</f>
        <v>ရန်ကုန်တိုင်းဒေသကြီး</v>
      </c>
      <c r="E487" t="s">
        <v>2187</v>
      </c>
      <c r="F487" t="s">
        <v>2188</v>
      </c>
      <c r="G487" t="str">
        <f>VLOOKUP(tbl_mimu[[#This Row],[District/SAZ_Pcode]],tbl_mimu_dist[],3,FALSE)</f>
        <v>ရန်ကုန်(အနောက်ပိုင်း)</v>
      </c>
      <c r="H487" t="s">
        <v>2193</v>
      </c>
      <c r="I487" t="s">
        <v>2194</v>
      </c>
      <c r="J487" t="str">
        <f>VLOOKUP(tbl_mimu[[#This Row],[Tsp_Pcode]],tbl_mimu_tsp[],3,FALSE)</f>
        <v>ဗဟန်း</v>
      </c>
      <c r="K487" t="s">
        <v>2195</v>
      </c>
      <c r="L487" t="s">
        <v>2194</v>
      </c>
      <c r="M487" t="s">
        <v>2196</v>
      </c>
      <c r="N487">
        <v>96.156111999999993</v>
      </c>
      <c r="O487">
        <v>16.815427</v>
      </c>
    </row>
    <row r="488" spans="1:15" x14ac:dyDescent="0.25">
      <c r="A488" t="s">
        <v>2201</v>
      </c>
      <c r="B488" t="s">
        <v>2185</v>
      </c>
      <c r="C488" t="s">
        <v>2186</v>
      </c>
      <c r="D488" t="str">
        <f>VLOOKUP(tbl_mimu[[#This Row],[SR_Pcode]],tbl_mimu_st[],3,FALSE)</f>
        <v>ရန်ကုန်တိုင်းဒေသကြီး</v>
      </c>
      <c r="E488" t="s">
        <v>2197</v>
      </c>
      <c r="F488" t="s">
        <v>2198</v>
      </c>
      <c r="G488" t="str">
        <f>VLOOKUP(tbl_mimu[[#This Row],[District/SAZ_Pcode]],tbl_mimu_dist[],3,FALSE)</f>
        <v>ရန်ကုန်(အရှေ့ပိုင်း)</v>
      </c>
      <c r="H488" t="s">
        <v>2199</v>
      </c>
      <c r="I488" t="s">
        <v>2200</v>
      </c>
      <c r="J488" t="str">
        <f>VLOOKUP(tbl_mimu[[#This Row],[Tsp_Pcode]],tbl_mimu_tsp[],3,FALSE)</f>
        <v>ဗိုလ်တထောင်</v>
      </c>
      <c r="K488" t="s">
        <v>2201</v>
      </c>
      <c r="L488" t="s">
        <v>2200</v>
      </c>
      <c r="M488" t="s">
        <v>2202</v>
      </c>
      <c r="N488">
        <v>96.169708999999997</v>
      </c>
      <c r="O488">
        <v>16.771967</v>
      </c>
    </row>
    <row r="489" spans="1:15" x14ac:dyDescent="0.25">
      <c r="A489" t="s">
        <v>2207</v>
      </c>
      <c r="B489" t="s">
        <v>2185</v>
      </c>
      <c r="C489" t="s">
        <v>2186</v>
      </c>
      <c r="D489" t="str">
        <f>VLOOKUP(tbl_mimu[[#This Row],[SR_Pcode]],tbl_mimu_st[],3,FALSE)</f>
        <v>ရန်ကုန်တိုင်းဒေသကြီး</v>
      </c>
      <c r="E489" t="s">
        <v>2203</v>
      </c>
      <c r="F489" t="s">
        <v>2204</v>
      </c>
      <c r="G489" t="str">
        <f>VLOOKUP(tbl_mimu[[#This Row],[District/SAZ_Pcode]],tbl_mimu_dist[],3,FALSE)</f>
        <v>ရန်ကုန်(တောင်ပိုင်း)</v>
      </c>
      <c r="H489" t="s">
        <v>2205</v>
      </c>
      <c r="I489" t="s">
        <v>2206</v>
      </c>
      <c r="J489" t="str">
        <f>VLOOKUP(tbl_mimu[[#This Row],[Tsp_Pcode]],tbl_mimu_tsp[],3,FALSE)</f>
        <v>ကိုကိုးကျွန်း</v>
      </c>
      <c r="K489" t="s">
        <v>2207</v>
      </c>
      <c r="L489" t="s">
        <v>2208</v>
      </c>
      <c r="M489" t="s">
        <v>2209</v>
      </c>
      <c r="N489">
        <v>93.368212959299996</v>
      </c>
      <c r="O489">
        <v>14.1344305822</v>
      </c>
    </row>
    <row r="490" spans="1:15" x14ac:dyDescent="0.25">
      <c r="A490" t="s">
        <v>2212</v>
      </c>
      <c r="B490" t="s">
        <v>2185</v>
      </c>
      <c r="C490" t="s">
        <v>2186</v>
      </c>
      <c r="D490" t="str">
        <f>VLOOKUP(tbl_mimu[[#This Row],[SR_Pcode]],tbl_mimu_st[],3,FALSE)</f>
        <v>ရန်ကုန်တိုင်းဒေသကြီး</v>
      </c>
      <c r="E490" t="s">
        <v>2187</v>
      </c>
      <c r="F490" t="s">
        <v>2188</v>
      </c>
      <c r="G490" t="str">
        <f>VLOOKUP(tbl_mimu[[#This Row],[District/SAZ_Pcode]],tbl_mimu_dist[],3,FALSE)</f>
        <v>ရန်ကုန်(အနောက်ပိုင်း)</v>
      </c>
      <c r="H490" t="s">
        <v>2210</v>
      </c>
      <c r="I490" t="s">
        <v>2211</v>
      </c>
      <c r="J490" t="str">
        <f>VLOOKUP(tbl_mimu[[#This Row],[Tsp_Pcode]],tbl_mimu_tsp[],3,FALSE)</f>
        <v>ဒဂုံ</v>
      </c>
      <c r="K490" t="s">
        <v>2212</v>
      </c>
      <c r="L490" t="s">
        <v>2211</v>
      </c>
      <c r="M490" t="s">
        <v>2213</v>
      </c>
      <c r="N490">
        <v>96.146900000000002</v>
      </c>
      <c r="O490">
        <v>16.794951999999999</v>
      </c>
    </row>
    <row r="491" spans="1:15" x14ac:dyDescent="0.25">
      <c r="A491" t="s">
        <v>2216</v>
      </c>
      <c r="B491" t="s">
        <v>2185</v>
      </c>
      <c r="C491" t="s">
        <v>2186</v>
      </c>
      <c r="D491" t="str">
        <f>VLOOKUP(tbl_mimu[[#This Row],[SR_Pcode]],tbl_mimu_st[],3,FALSE)</f>
        <v>ရန်ကုန်တိုင်းဒေသကြီး</v>
      </c>
      <c r="E491" t="s">
        <v>2197</v>
      </c>
      <c r="F491" t="s">
        <v>2198</v>
      </c>
      <c r="G491" t="str">
        <f>VLOOKUP(tbl_mimu[[#This Row],[District/SAZ_Pcode]],tbl_mimu_dist[],3,FALSE)</f>
        <v>ရန်ကုန်(အရှေ့ပိုင်း)</v>
      </c>
      <c r="H491" t="s">
        <v>2214</v>
      </c>
      <c r="I491" t="s">
        <v>2215</v>
      </c>
      <c r="J491" t="str">
        <f>VLOOKUP(tbl_mimu[[#This Row],[Tsp_Pcode]],tbl_mimu_tsp[],3,FALSE)</f>
        <v>ဒဂုံမြို့သစ် (အရှေ့ပိုင်း)</v>
      </c>
      <c r="K491" t="s">
        <v>2216</v>
      </c>
      <c r="L491" t="s">
        <v>2215</v>
      </c>
      <c r="M491" t="s">
        <v>2217</v>
      </c>
      <c r="N491">
        <v>96.213226000000006</v>
      </c>
      <c r="O491">
        <v>16.912804999999999</v>
      </c>
    </row>
    <row r="492" spans="1:15" x14ac:dyDescent="0.25">
      <c r="A492" t="s">
        <v>2220</v>
      </c>
      <c r="B492" t="s">
        <v>2185</v>
      </c>
      <c r="C492" t="s">
        <v>2186</v>
      </c>
      <c r="D492" t="str">
        <f>VLOOKUP(tbl_mimu[[#This Row],[SR_Pcode]],tbl_mimu_st[],3,FALSE)</f>
        <v>ရန်ကုန်တိုင်းဒေသကြီး</v>
      </c>
      <c r="E492" t="s">
        <v>2197</v>
      </c>
      <c r="F492" t="s">
        <v>2198</v>
      </c>
      <c r="G492" t="str">
        <f>VLOOKUP(tbl_mimu[[#This Row],[District/SAZ_Pcode]],tbl_mimu_dist[],3,FALSE)</f>
        <v>ရန်ကုန်(အရှေ့ပိုင်း)</v>
      </c>
      <c r="H492" t="s">
        <v>2218</v>
      </c>
      <c r="I492" t="s">
        <v>2219</v>
      </c>
      <c r="J492" t="str">
        <f>VLOOKUP(tbl_mimu[[#This Row],[Tsp_Pcode]],tbl_mimu_tsp[],3,FALSE)</f>
        <v>ဒဂုံမြို့သစ် (မြောက်ပိုင်း)</v>
      </c>
      <c r="K492" t="s">
        <v>2220</v>
      </c>
      <c r="L492" t="s">
        <v>2221</v>
      </c>
      <c r="M492" t="s">
        <v>2222</v>
      </c>
      <c r="N492">
        <v>96.190790000000007</v>
      </c>
      <c r="O492">
        <v>16.877739999999999</v>
      </c>
    </row>
    <row r="493" spans="1:15" x14ac:dyDescent="0.25">
      <c r="A493" t="s">
        <v>2225</v>
      </c>
      <c r="B493" t="s">
        <v>2185</v>
      </c>
      <c r="C493" t="s">
        <v>2186</v>
      </c>
      <c r="D493" t="str">
        <f>VLOOKUP(tbl_mimu[[#This Row],[SR_Pcode]],tbl_mimu_st[],3,FALSE)</f>
        <v>ရန်ကုန်တိုင်းဒေသကြီး</v>
      </c>
      <c r="E493" t="s">
        <v>2197</v>
      </c>
      <c r="F493" t="s">
        <v>2198</v>
      </c>
      <c r="G493" t="str">
        <f>VLOOKUP(tbl_mimu[[#This Row],[District/SAZ_Pcode]],tbl_mimu_dist[],3,FALSE)</f>
        <v>ရန်ကုန်(အရှေ့ပိုင်း)</v>
      </c>
      <c r="H493" t="s">
        <v>2223</v>
      </c>
      <c r="I493" t="s">
        <v>2224</v>
      </c>
      <c r="J493" t="str">
        <f>VLOOKUP(tbl_mimu[[#This Row],[Tsp_Pcode]],tbl_mimu_tsp[],3,FALSE)</f>
        <v>ဒဂုံမြို့သစ် (ဆိပ်ကမ်း)</v>
      </c>
      <c r="K493" t="s">
        <v>2225</v>
      </c>
      <c r="L493" t="s">
        <v>2224</v>
      </c>
      <c r="M493" t="s">
        <v>2226</v>
      </c>
      <c r="N493">
        <v>96.272564000000003</v>
      </c>
      <c r="O493">
        <v>16.840488000000001</v>
      </c>
    </row>
    <row r="494" spans="1:15" x14ac:dyDescent="0.25">
      <c r="A494" t="s">
        <v>2229</v>
      </c>
      <c r="B494" t="s">
        <v>2185</v>
      </c>
      <c r="C494" t="s">
        <v>2186</v>
      </c>
      <c r="D494" t="str">
        <f>VLOOKUP(tbl_mimu[[#This Row],[SR_Pcode]],tbl_mimu_st[],3,FALSE)</f>
        <v>ရန်ကုန်တိုင်းဒေသကြီး</v>
      </c>
      <c r="E494" t="s">
        <v>2197</v>
      </c>
      <c r="F494" t="s">
        <v>2198</v>
      </c>
      <c r="G494" t="str">
        <f>VLOOKUP(tbl_mimu[[#This Row],[District/SAZ_Pcode]],tbl_mimu_dist[],3,FALSE)</f>
        <v>ရန်ကုန်(အရှေ့ပိုင်း)</v>
      </c>
      <c r="H494" t="s">
        <v>2227</v>
      </c>
      <c r="I494" t="s">
        <v>2228</v>
      </c>
      <c r="J494" t="str">
        <f>VLOOKUP(tbl_mimu[[#This Row],[Tsp_Pcode]],tbl_mimu_tsp[],3,FALSE)</f>
        <v>ဒဂုံမြို့သစ် (တောင်ပိုင်း)</v>
      </c>
      <c r="K494" t="s">
        <v>2229</v>
      </c>
      <c r="L494" t="s">
        <v>2230</v>
      </c>
      <c r="M494" t="s">
        <v>2231</v>
      </c>
      <c r="N494">
        <v>96.225819999999999</v>
      </c>
      <c r="O494">
        <v>16.840160000000001</v>
      </c>
    </row>
    <row r="495" spans="1:15" x14ac:dyDescent="0.25">
      <c r="A495" t="s">
        <v>2234</v>
      </c>
      <c r="B495" t="s">
        <v>2185</v>
      </c>
      <c r="C495" t="s">
        <v>2186</v>
      </c>
      <c r="D495" t="str">
        <f>VLOOKUP(tbl_mimu[[#This Row],[SR_Pcode]],tbl_mimu_st[],3,FALSE)</f>
        <v>ရန်ကုန်တိုင်းဒေသကြီး</v>
      </c>
      <c r="E495" t="s">
        <v>2203</v>
      </c>
      <c r="F495" t="s">
        <v>2204</v>
      </c>
      <c r="G495" t="str">
        <f>VLOOKUP(tbl_mimu[[#This Row],[District/SAZ_Pcode]],tbl_mimu_dist[],3,FALSE)</f>
        <v>ရန်ကုန်(တောင်ပိုင်း)</v>
      </c>
      <c r="H495" t="s">
        <v>2232</v>
      </c>
      <c r="I495" t="s">
        <v>2233</v>
      </c>
      <c r="J495" t="str">
        <f>VLOOKUP(tbl_mimu[[#This Row],[Tsp_Pcode]],tbl_mimu_tsp[],3,FALSE)</f>
        <v>ဒလ</v>
      </c>
      <c r="K495" t="s">
        <v>2234</v>
      </c>
      <c r="L495" t="s">
        <v>2233</v>
      </c>
      <c r="M495" t="s">
        <v>2235</v>
      </c>
      <c r="N495">
        <v>96.143000000000001</v>
      </c>
      <c r="O495">
        <v>16.75855</v>
      </c>
    </row>
    <row r="496" spans="1:15" x14ac:dyDescent="0.25">
      <c r="A496" t="s">
        <v>2238</v>
      </c>
      <c r="B496" t="s">
        <v>2185</v>
      </c>
      <c r="C496" t="s">
        <v>2186</v>
      </c>
      <c r="D496" t="str">
        <f>VLOOKUP(tbl_mimu[[#This Row],[SR_Pcode]],tbl_mimu_st[],3,FALSE)</f>
        <v>ရန်ကုန်တိုင်းဒေသကြီး</v>
      </c>
      <c r="E496" t="s">
        <v>2197</v>
      </c>
      <c r="F496" t="s">
        <v>2198</v>
      </c>
      <c r="G496" t="str">
        <f>VLOOKUP(tbl_mimu[[#This Row],[District/SAZ_Pcode]],tbl_mimu_dist[],3,FALSE)</f>
        <v>ရန်ကုန်(အရှေ့ပိုင်း)</v>
      </c>
      <c r="H496" t="s">
        <v>2236</v>
      </c>
      <c r="I496" t="s">
        <v>2237</v>
      </c>
      <c r="J496" t="str">
        <f>VLOOKUP(tbl_mimu[[#This Row],[Tsp_Pcode]],tbl_mimu_tsp[],3,FALSE)</f>
        <v>ဒေါပုံ</v>
      </c>
      <c r="K496" t="s">
        <v>2238</v>
      </c>
      <c r="L496" t="s">
        <v>2237</v>
      </c>
      <c r="M496" t="s">
        <v>2239</v>
      </c>
      <c r="N496">
        <v>96.184349999999995</v>
      </c>
      <c r="O496">
        <v>16.781917</v>
      </c>
    </row>
    <row r="497" spans="1:15" x14ac:dyDescent="0.25">
      <c r="A497" t="s">
        <v>2242</v>
      </c>
      <c r="B497" t="s">
        <v>2185</v>
      </c>
      <c r="C497" t="s">
        <v>2186</v>
      </c>
      <c r="D497" t="str">
        <f>VLOOKUP(tbl_mimu[[#This Row],[SR_Pcode]],tbl_mimu_st[],3,FALSE)</f>
        <v>ရန်ကုန်တိုင်းဒေသကြီး</v>
      </c>
      <c r="E497" t="s">
        <v>2187</v>
      </c>
      <c r="F497" t="s">
        <v>2188</v>
      </c>
      <c r="G497" t="str">
        <f>VLOOKUP(tbl_mimu[[#This Row],[District/SAZ_Pcode]],tbl_mimu_dist[],3,FALSE)</f>
        <v>ရန်ကုန်(အနောက်ပိုင်း)</v>
      </c>
      <c r="H497" t="s">
        <v>2240</v>
      </c>
      <c r="I497" t="s">
        <v>2241</v>
      </c>
      <c r="J497" t="str">
        <f>VLOOKUP(tbl_mimu[[#This Row],[Tsp_Pcode]],tbl_mimu_tsp[],3,FALSE)</f>
        <v>လှိုင်</v>
      </c>
      <c r="K497" t="s">
        <v>2242</v>
      </c>
      <c r="L497" t="s">
        <v>2241</v>
      </c>
      <c r="M497" t="s">
        <v>2243</v>
      </c>
      <c r="N497">
        <v>96.125226999999995</v>
      </c>
      <c r="O497">
        <v>16.847933999999999</v>
      </c>
    </row>
    <row r="498" spans="1:15" x14ac:dyDescent="0.25">
      <c r="A498" t="s">
        <v>2248</v>
      </c>
      <c r="B498" t="s">
        <v>2185</v>
      </c>
      <c r="C498" t="s">
        <v>2186</v>
      </c>
      <c r="D498" t="str">
        <f>VLOOKUP(tbl_mimu[[#This Row],[SR_Pcode]],tbl_mimu_st[],3,FALSE)</f>
        <v>ရန်ကုန်တိုင်းဒေသကြီး</v>
      </c>
      <c r="E498" t="s">
        <v>2244</v>
      </c>
      <c r="F498" t="s">
        <v>2245</v>
      </c>
      <c r="G498" t="str">
        <f>VLOOKUP(tbl_mimu[[#This Row],[District/SAZ_Pcode]],tbl_mimu_dist[],3,FALSE)</f>
        <v>ရန်ကုန်(မြောက်ပိုင်း)</v>
      </c>
      <c r="H498" t="s">
        <v>2246</v>
      </c>
      <c r="I498" t="s">
        <v>2247</v>
      </c>
      <c r="J498" t="str">
        <f>VLOOKUP(tbl_mimu[[#This Row],[Tsp_Pcode]],tbl_mimu_tsp[],3,FALSE)</f>
        <v>လှိုင်သာယာ</v>
      </c>
      <c r="K498" t="s">
        <v>2248</v>
      </c>
      <c r="L498" t="s">
        <v>2249</v>
      </c>
      <c r="M498" t="s">
        <v>2250</v>
      </c>
      <c r="N498">
        <v>96.068929999999995</v>
      </c>
      <c r="O498">
        <v>16.854019999999998</v>
      </c>
    </row>
    <row r="499" spans="1:15" x14ac:dyDescent="0.25">
      <c r="A499" t="s">
        <v>2253</v>
      </c>
      <c r="B499" t="s">
        <v>2185</v>
      </c>
      <c r="C499" t="s">
        <v>2186</v>
      </c>
      <c r="D499" t="str">
        <f>VLOOKUP(tbl_mimu[[#This Row],[SR_Pcode]],tbl_mimu_st[],3,FALSE)</f>
        <v>ရန်ကုန်တိုင်းဒေသကြီး</v>
      </c>
      <c r="E499" t="s">
        <v>2244</v>
      </c>
      <c r="F499" t="s">
        <v>2245</v>
      </c>
      <c r="G499" t="str">
        <f>VLOOKUP(tbl_mimu[[#This Row],[District/SAZ_Pcode]],tbl_mimu_dist[],3,FALSE)</f>
        <v>ရန်ကုန်(မြောက်ပိုင်း)</v>
      </c>
      <c r="H499" t="s">
        <v>2251</v>
      </c>
      <c r="I499" t="s">
        <v>2252</v>
      </c>
      <c r="J499" t="str">
        <f>VLOOKUP(tbl_mimu[[#This Row],[Tsp_Pcode]],tbl_mimu_tsp[],3,FALSE)</f>
        <v>လှိုင်သာယာ (အရှေ့ပိုင်း)</v>
      </c>
      <c r="K499" t="s">
        <v>2253</v>
      </c>
      <c r="L499" t="s">
        <v>2254</v>
      </c>
      <c r="M499" t="s">
        <v>2255</v>
      </c>
    </row>
    <row r="500" spans="1:15" x14ac:dyDescent="0.25">
      <c r="A500" t="s">
        <v>2258</v>
      </c>
      <c r="B500" t="s">
        <v>2185</v>
      </c>
      <c r="C500" t="s">
        <v>2186</v>
      </c>
      <c r="D500" t="str">
        <f>VLOOKUP(tbl_mimu[[#This Row],[SR_Pcode]],tbl_mimu_st[],3,FALSE)</f>
        <v>ရန်ကုန်တိုင်းဒေသကြီး</v>
      </c>
      <c r="E500" t="s">
        <v>2244</v>
      </c>
      <c r="F500" t="s">
        <v>2245</v>
      </c>
      <c r="G500" t="str">
        <f>VLOOKUP(tbl_mimu[[#This Row],[District/SAZ_Pcode]],tbl_mimu_dist[],3,FALSE)</f>
        <v>ရန်ကုန်(မြောက်ပိုင်း)</v>
      </c>
      <c r="H500" t="s">
        <v>2256</v>
      </c>
      <c r="I500" t="s">
        <v>2257</v>
      </c>
      <c r="J500" t="str">
        <f>VLOOKUP(tbl_mimu[[#This Row],[Tsp_Pcode]],tbl_mimu_tsp[],3,FALSE)</f>
        <v>လှိုင်သာယာ (အနောက်ပိုင်း)</v>
      </c>
      <c r="K500" t="s">
        <v>2258</v>
      </c>
      <c r="L500" t="s">
        <v>2259</v>
      </c>
      <c r="M500" t="s">
        <v>2260</v>
      </c>
    </row>
    <row r="501" spans="1:15" x14ac:dyDescent="0.25">
      <c r="A501" t="s">
        <v>2263</v>
      </c>
      <c r="B501" t="s">
        <v>2185</v>
      </c>
      <c r="C501" t="s">
        <v>2186</v>
      </c>
      <c r="D501" t="str">
        <f>VLOOKUP(tbl_mimu[[#This Row],[SR_Pcode]],tbl_mimu_st[],3,FALSE)</f>
        <v>ရန်ကုန်တိုင်းဒေသကြီး</v>
      </c>
      <c r="E501" t="s">
        <v>2244</v>
      </c>
      <c r="F501" t="s">
        <v>2245</v>
      </c>
      <c r="G501" t="str">
        <f>VLOOKUP(tbl_mimu[[#This Row],[District/SAZ_Pcode]],tbl_mimu_dist[],3,FALSE)</f>
        <v>ရန်ကုန်(မြောက်ပိုင်း)</v>
      </c>
      <c r="H501" t="s">
        <v>2261</v>
      </c>
      <c r="I501" t="s">
        <v>2262</v>
      </c>
      <c r="J501" t="str">
        <f>VLOOKUP(tbl_mimu[[#This Row],[Tsp_Pcode]],tbl_mimu_tsp[],3,FALSE)</f>
        <v>လှည်းကူး</v>
      </c>
      <c r="K501" t="s">
        <v>2263</v>
      </c>
      <c r="L501" t="s">
        <v>2264</v>
      </c>
      <c r="M501" t="s">
        <v>2265</v>
      </c>
      <c r="N501">
        <v>96.227450000000005</v>
      </c>
      <c r="O501">
        <v>17.098749999999999</v>
      </c>
    </row>
    <row r="502" spans="1:15" x14ac:dyDescent="0.25">
      <c r="A502" t="s">
        <v>2268</v>
      </c>
      <c r="B502" t="s">
        <v>2185</v>
      </c>
      <c r="C502" t="s">
        <v>2186</v>
      </c>
      <c r="D502" t="str">
        <f>VLOOKUP(tbl_mimu[[#This Row],[SR_Pcode]],tbl_mimu_st[],3,FALSE)</f>
        <v>ရန်ကုန်တိုင်းဒေသကြီး</v>
      </c>
      <c r="E502" t="s">
        <v>2244</v>
      </c>
      <c r="F502" t="s">
        <v>2245</v>
      </c>
      <c r="G502" t="str">
        <f>VLOOKUP(tbl_mimu[[#This Row],[District/SAZ_Pcode]],tbl_mimu_dist[],3,FALSE)</f>
        <v>ရန်ကုန်(မြောက်ပိုင်း)</v>
      </c>
      <c r="H502" t="s">
        <v>2266</v>
      </c>
      <c r="I502" t="s">
        <v>2267</v>
      </c>
      <c r="J502" t="str">
        <f>VLOOKUP(tbl_mimu[[#This Row],[Tsp_Pcode]],tbl_mimu_tsp[],3,FALSE)</f>
        <v>မှော်ဘီ</v>
      </c>
      <c r="K502" t="s">
        <v>2268</v>
      </c>
      <c r="L502" t="s">
        <v>2269</v>
      </c>
      <c r="M502" t="s">
        <v>2270</v>
      </c>
      <c r="N502">
        <v>96.041799999999995</v>
      </c>
      <c r="O502">
        <v>17.099869999999999</v>
      </c>
    </row>
    <row r="503" spans="1:15" x14ac:dyDescent="0.25">
      <c r="A503" t="s">
        <v>2272</v>
      </c>
      <c r="B503" t="s">
        <v>2185</v>
      </c>
      <c r="C503" t="s">
        <v>2186</v>
      </c>
      <c r="D503" t="str">
        <f>VLOOKUP(tbl_mimu[[#This Row],[SR_Pcode]],tbl_mimu_st[],3,FALSE)</f>
        <v>ရန်ကုန်တိုင်းဒေသကြီး</v>
      </c>
      <c r="E503" t="s">
        <v>2244</v>
      </c>
      <c r="F503" t="s">
        <v>2245</v>
      </c>
      <c r="G503" t="str">
        <f>VLOOKUP(tbl_mimu[[#This Row],[District/SAZ_Pcode]],tbl_mimu_dist[],3,FALSE)</f>
        <v>ရန်ကုန်(မြောက်ပိုင်း)</v>
      </c>
      <c r="H503" t="s">
        <v>2271</v>
      </c>
      <c r="I503" t="s">
        <v>229</v>
      </c>
      <c r="J503" t="str">
        <f>VLOOKUP(tbl_mimu[[#This Row],[Tsp_Pcode]],tbl_mimu_tsp[],3,FALSE)</f>
        <v>ထန်းတပင်</v>
      </c>
      <c r="K503" t="s">
        <v>2272</v>
      </c>
      <c r="L503" t="s">
        <v>231</v>
      </c>
      <c r="M503" t="s">
        <v>232</v>
      </c>
      <c r="N503">
        <v>95.982699999999994</v>
      </c>
      <c r="O503">
        <v>17.017399999999999</v>
      </c>
    </row>
    <row r="504" spans="1:15" x14ac:dyDescent="0.25">
      <c r="A504" t="s">
        <v>2275</v>
      </c>
      <c r="B504" t="s">
        <v>2185</v>
      </c>
      <c r="C504" t="s">
        <v>2186</v>
      </c>
      <c r="D504" t="str">
        <f>VLOOKUP(tbl_mimu[[#This Row],[SR_Pcode]],tbl_mimu_st[],3,FALSE)</f>
        <v>ရန်ကုန်တိုင်းဒေသကြီး</v>
      </c>
      <c r="E504" t="s">
        <v>2244</v>
      </c>
      <c r="F504" t="s">
        <v>2245</v>
      </c>
      <c r="G504" t="str">
        <f>VLOOKUP(tbl_mimu[[#This Row],[District/SAZ_Pcode]],tbl_mimu_dist[],3,FALSE)</f>
        <v>ရန်ကုန်(မြောက်ပိုင်း)</v>
      </c>
      <c r="H504" t="s">
        <v>2273</v>
      </c>
      <c r="I504" t="s">
        <v>2274</v>
      </c>
      <c r="J504" t="str">
        <f>VLOOKUP(tbl_mimu[[#This Row],[Tsp_Pcode]],tbl_mimu_tsp[],3,FALSE)</f>
        <v>အင်းစိန်</v>
      </c>
      <c r="K504" t="s">
        <v>2275</v>
      </c>
      <c r="L504" t="s">
        <v>2274</v>
      </c>
      <c r="M504" t="s">
        <v>2276</v>
      </c>
      <c r="N504">
        <v>96.095958999999993</v>
      </c>
      <c r="O504">
        <v>16.901771</v>
      </c>
    </row>
    <row r="505" spans="1:15" x14ac:dyDescent="0.25">
      <c r="A505" t="s">
        <v>2279</v>
      </c>
      <c r="B505" t="s">
        <v>2185</v>
      </c>
      <c r="C505" t="s">
        <v>2186</v>
      </c>
      <c r="D505" t="str">
        <f>VLOOKUP(tbl_mimu[[#This Row],[SR_Pcode]],tbl_mimu_st[],3,FALSE)</f>
        <v>ရန်ကုန်တိုင်းဒေသကြီး</v>
      </c>
      <c r="E505" t="s">
        <v>2187</v>
      </c>
      <c r="F505" t="s">
        <v>2188</v>
      </c>
      <c r="G505" t="str">
        <f>VLOOKUP(tbl_mimu[[#This Row],[District/SAZ_Pcode]],tbl_mimu_dist[],3,FALSE)</f>
        <v>ရန်ကုန်(အနောက်ပိုင်း)</v>
      </c>
      <c r="H505" t="s">
        <v>2277</v>
      </c>
      <c r="I505" t="s">
        <v>2278</v>
      </c>
      <c r="J505" t="str">
        <f>VLOOKUP(tbl_mimu[[#This Row],[Tsp_Pcode]],tbl_mimu_tsp[],3,FALSE)</f>
        <v>ကမာရွတ်</v>
      </c>
      <c r="K505" t="s">
        <v>2279</v>
      </c>
      <c r="L505" t="s">
        <v>2278</v>
      </c>
      <c r="M505" t="s">
        <v>2280</v>
      </c>
      <c r="N505">
        <v>96.132439000000005</v>
      </c>
      <c r="O505">
        <v>16.827684000000001</v>
      </c>
    </row>
    <row r="506" spans="1:15" x14ac:dyDescent="0.25">
      <c r="A506" t="s">
        <v>2283</v>
      </c>
      <c r="B506" t="s">
        <v>2185</v>
      </c>
      <c r="C506" t="s">
        <v>2186</v>
      </c>
      <c r="D506" t="str">
        <f>VLOOKUP(tbl_mimu[[#This Row],[SR_Pcode]],tbl_mimu_st[],3,FALSE)</f>
        <v>ရန်ကုန်တိုင်းဒေသကြီး</v>
      </c>
      <c r="E506" t="s">
        <v>2203</v>
      </c>
      <c r="F506" t="s">
        <v>2204</v>
      </c>
      <c r="G506" t="str">
        <f>VLOOKUP(tbl_mimu[[#This Row],[District/SAZ_Pcode]],tbl_mimu_dist[],3,FALSE)</f>
        <v>ရန်ကုန်(တောင်ပိုင်း)</v>
      </c>
      <c r="H506" t="s">
        <v>2281</v>
      </c>
      <c r="I506" t="s">
        <v>2282</v>
      </c>
      <c r="J506" t="str">
        <f>VLOOKUP(tbl_mimu[[#This Row],[Tsp_Pcode]],tbl_mimu_tsp[],3,FALSE)</f>
        <v>ကော့မှူး</v>
      </c>
      <c r="K506" t="s">
        <v>2283</v>
      </c>
      <c r="L506" t="s">
        <v>2284</v>
      </c>
      <c r="M506" t="s">
        <v>2285</v>
      </c>
      <c r="N506">
        <v>96.061949999999996</v>
      </c>
      <c r="O506">
        <v>16.54616</v>
      </c>
    </row>
    <row r="507" spans="1:15" x14ac:dyDescent="0.25">
      <c r="A507" t="s">
        <v>2288</v>
      </c>
      <c r="B507" t="s">
        <v>2185</v>
      </c>
      <c r="C507" t="s">
        <v>2186</v>
      </c>
      <c r="D507" t="str">
        <f>VLOOKUP(tbl_mimu[[#This Row],[SR_Pcode]],tbl_mimu_st[],3,FALSE)</f>
        <v>ရန်ကုန်တိုင်းဒေသကြီး</v>
      </c>
      <c r="E507" t="s">
        <v>2203</v>
      </c>
      <c r="F507" t="s">
        <v>2204</v>
      </c>
      <c r="G507" t="str">
        <f>VLOOKUP(tbl_mimu[[#This Row],[District/SAZ_Pcode]],tbl_mimu_dist[],3,FALSE)</f>
        <v>ရန်ကုန်(တောင်ပိုင်း)</v>
      </c>
      <c r="H507" t="s">
        <v>2286</v>
      </c>
      <c r="I507" t="s">
        <v>2287</v>
      </c>
      <c r="J507" t="str">
        <f>VLOOKUP(tbl_mimu[[#This Row],[Tsp_Pcode]],tbl_mimu_tsp[],3,FALSE)</f>
        <v>ခရမ်း</v>
      </c>
      <c r="K507" t="s">
        <v>2288</v>
      </c>
      <c r="L507" t="s">
        <v>2289</v>
      </c>
      <c r="M507" t="s">
        <v>2290</v>
      </c>
      <c r="N507">
        <v>96.560500000000005</v>
      </c>
      <c r="O507">
        <v>16.905439999999999</v>
      </c>
    </row>
    <row r="508" spans="1:15" x14ac:dyDescent="0.25">
      <c r="A508" t="s">
        <v>2293</v>
      </c>
      <c r="B508" t="s">
        <v>2185</v>
      </c>
      <c r="C508" t="s">
        <v>2186</v>
      </c>
      <c r="D508" t="str">
        <f>VLOOKUP(tbl_mimu[[#This Row],[SR_Pcode]],tbl_mimu_st[],3,FALSE)</f>
        <v>ရန်ကုန်တိုင်းဒေသကြီး</v>
      </c>
      <c r="E508" t="s">
        <v>2203</v>
      </c>
      <c r="F508" t="s">
        <v>2204</v>
      </c>
      <c r="G508" t="str">
        <f>VLOOKUP(tbl_mimu[[#This Row],[District/SAZ_Pcode]],tbl_mimu_dist[],3,FALSE)</f>
        <v>ရန်ကုန်(တောင်ပိုင်း)</v>
      </c>
      <c r="H508" t="s">
        <v>2291</v>
      </c>
      <c r="I508" t="s">
        <v>2292</v>
      </c>
      <c r="J508" t="str">
        <f>VLOOKUP(tbl_mimu[[#This Row],[Tsp_Pcode]],tbl_mimu_tsp[],3,FALSE)</f>
        <v>ကွမ်းခြံကုန်း</v>
      </c>
      <c r="K508" t="s">
        <v>2293</v>
      </c>
      <c r="L508" t="s">
        <v>2294</v>
      </c>
      <c r="M508" t="s">
        <v>2295</v>
      </c>
      <c r="N508">
        <v>96.011899999999997</v>
      </c>
      <c r="O508">
        <v>16.439399999999999</v>
      </c>
    </row>
    <row r="509" spans="1:15" x14ac:dyDescent="0.25">
      <c r="A509" t="s">
        <v>2298</v>
      </c>
      <c r="B509" t="s">
        <v>2185</v>
      </c>
      <c r="C509" t="s">
        <v>2186</v>
      </c>
      <c r="D509" t="str">
        <f>VLOOKUP(tbl_mimu[[#This Row],[SR_Pcode]],tbl_mimu_st[],3,FALSE)</f>
        <v>ရန်ကုန်တိုင်းဒေသကြီး</v>
      </c>
      <c r="E509" t="s">
        <v>2187</v>
      </c>
      <c r="F509" t="s">
        <v>2188</v>
      </c>
      <c r="G509" t="str">
        <f>VLOOKUP(tbl_mimu[[#This Row],[District/SAZ_Pcode]],tbl_mimu_dist[],3,FALSE)</f>
        <v>ရန်ကုန်(အနောက်ပိုင်း)</v>
      </c>
      <c r="H509" t="s">
        <v>2296</v>
      </c>
      <c r="I509" t="s">
        <v>2297</v>
      </c>
      <c r="J509" t="str">
        <f>VLOOKUP(tbl_mimu[[#This Row],[Tsp_Pcode]],tbl_mimu_tsp[],3,FALSE)</f>
        <v>ကျောက်တံတား</v>
      </c>
      <c r="K509" t="s">
        <v>2298</v>
      </c>
      <c r="L509" t="s">
        <v>2297</v>
      </c>
      <c r="M509" t="s">
        <v>2299</v>
      </c>
      <c r="N509">
        <v>96.161642000000001</v>
      </c>
      <c r="O509">
        <v>16.774263000000001</v>
      </c>
    </row>
    <row r="510" spans="1:15" x14ac:dyDescent="0.25">
      <c r="A510" t="s">
        <v>2300</v>
      </c>
      <c r="B510" t="s">
        <v>2185</v>
      </c>
      <c r="C510" t="s">
        <v>2186</v>
      </c>
      <c r="D510" t="str">
        <f>VLOOKUP(tbl_mimu[[#This Row],[SR_Pcode]],tbl_mimu_st[],3,FALSE)</f>
        <v>ရန်ကုန်တိုင်းဒေသကြီး</v>
      </c>
      <c r="E510" t="s">
        <v>2187</v>
      </c>
      <c r="F510" t="s">
        <v>2188</v>
      </c>
      <c r="G510" t="str">
        <f>VLOOKUP(tbl_mimu[[#This Row],[District/SAZ_Pcode]],tbl_mimu_dist[],3,FALSE)</f>
        <v>ရန်ကုန်(အနောက်ပိုင်း)</v>
      </c>
      <c r="H510" t="s">
        <v>2296</v>
      </c>
      <c r="I510" t="s">
        <v>2297</v>
      </c>
      <c r="J510" t="str">
        <f>VLOOKUP(tbl_mimu[[#This Row],[Tsp_Pcode]],tbl_mimu_tsp[],3,FALSE)</f>
        <v>ကျောက်တံတား</v>
      </c>
      <c r="K510" t="s">
        <v>2300</v>
      </c>
      <c r="L510" t="s">
        <v>2301</v>
      </c>
      <c r="M510" t="s">
        <v>2302</v>
      </c>
      <c r="N510">
        <v>96.160926161700004</v>
      </c>
      <c r="O510">
        <v>16.778186110699998</v>
      </c>
    </row>
    <row r="511" spans="1:15" x14ac:dyDescent="0.25">
      <c r="A511" t="s">
        <v>2305</v>
      </c>
      <c r="B511" t="s">
        <v>2185</v>
      </c>
      <c r="C511" t="s">
        <v>2186</v>
      </c>
      <c r="D511" t="str">
        <f>VLOOKUP(tbl_mimu[[#This Row],[SR_Pcode]],tbl_mimu_st[],3,FALSE)</f>
        <v>ရန်ကုန်တိုင်းဒေသကြီး</v>
      </c>
      <c r="E511" t="s">
        <v>2203</v>
      </c>
      <c r="F511" t="s">
        <v>2204</v>
      </c>
      <c r="G511" t="str">
        <f>VLOOKUP(tbl_mimu[[#This Row],[District/SAZ_Pcode]],tbl_mimu_dist[],3,FALSE)</f>
        <v>ရန်ကုန်(တောင်ပိုင်း)</v>
      </c>
      <c r="H511" t="s">
        <v>2303</v>
      </c>
      <c r="I511" t="s">
        <v>2304</v>
      </c>
      <c r="J511" t="str">
        <f>VLOOKUP(tbl_mimu[[#This Row],[Tsp_Pcode]],tbl_mimu_tsp[],3,FALSE)</f>
        <v>ကျောက်တန်း</v>
      </c>
      <c r="K511" t="s">
        <v>2305</v>
      </c>
      <c r="L511" t="s">
        <v>2306</v>
      </c>
      <c r="M511" t="s">
        <v>2307</v>
      </c>
      <c r="N511">
        <v>96.323509999999999</v>
      </c>
      <c r="O511">
        <v>16.633929999999999</v>
      </c>
    </row>
    <row r="512" spans="1:15" x14ac:dyDescent="0.25">
      <c r="A512" t="s">
        <v>2308</v>
      </c>
      <c r="B512" t="s">
        <v>2185</v>
      </c>
      <c r="C512" t="s">
        <v>2186</v>
      </c>
      <c r="D512" t="str">
        <f>VLOOKUP(tbl_mimu[[#This Row],[SR_Pcode]],tbl_mimu_st[],3,FALSE)</f>
        <v>ရန်ကုန်တိုင်းဒေသကြီး</v>
      </c>
      <c r="E512" t="s">
        <v>2203</v>
      </c>
      <c r="F512" t="s">
        <v>2204</v>
      </c>
      <c r="G512" t="str">
        <f>VLOOKUP(tbl_mimu[[#This Row],[District/SAZ_Pcode]],tbl_mimu_dist[],3,FALSE)</f>
        <v>ရန်ကုန်(တောင်ပိုင်း)</v>
      </c>
      <c r="H512" t="s">
        <v>2303</v>
      </c>
      <c r="I512" t="s">
        <v>2304</v>
      </c>
      <c r="J512" t="str">
        <f>VLOOKUP(tbl_mimu[[#This Row],[Tsp_Pcode]],tbl_mimu_tsp[],3,FALSE)</f>
        <v>ကျောက်တန်း</v>
      </c>
      <c r="K512" t="s">
        <v>2308</v>
      </c>
      <c r="L512" t="s">
        <v>2309</v>
      </c>
      <c r="M512" t="s">
        <v>2310</v>
      </c>
      <c r="N512">
        <v>96.539490000000001</v>
      </c>
      <c r="O512">
        <v>16.647880000000001</v>
      </c>
    </row>
    <row r="513" spans="1:15" x14ac:dyDescent="0.25">
      <c r="A513" t="s">
        <v>2313</v>
      </c>
      <c r="B513" t="s">
        <v>2185</v>
      </c>
      <c r="C513" t="s">
        <v>2186</v>
      </c>
      <c r="D513" t="str">
        <f>VLOOKUP(tbl_mimu[[#This Row],[SR_Pcode]],tbl_mimu_st[],3,FALSE)</f>
        <v>ရန်ကုန်တိုင်းဒေသကြီး</v>
      </c>
      <c r="E513" t="s">
        <v>2187</v>
      </c>
      <c r="F513" t="s">
        <v>2188</v>
      </c>
      <c r="G513" t="str">
        <f>VLOOKUP(tbl_mimu[[#This Row],[District/SAZ_Pcode]],tbl_mimu_dist[],3,FALSE)</f>
        <v>ရန်ကုန်(အနောက်ပိုင်း)</v>
      </c>
      <c r="H513" t="s">
        <v>2311</v>
      </c>
      <c r="I513" t="s">
        <v>2312</v>
      </c>
      <c r="J513" t="str">
        <f>VLOOKUP(tbl_mimu[[#This Row],[Tsp_Pcode]],tbl_mimu_tsp[],3,FALSE)</f>
        <v>ကြည့်မြင်တိုင်</v>
      </c>
      <c r="K513" t="s">
        <v>2313</v>
      </c>
      <c r="L513" t="s">
        <v>2312</v>
      </c>
      <c r="M513" t="s">
        <v>2314</v>
      </c>
      <c r="N513">
        <v>96.121879000000007</v>
      </c>
      <c r="O513">
        <v>16.814572999999999</v>
      </c>
    </row>
    <row r="514" spans="1:15" x14ac:dyDescent="0.25">
      <c r="A514" t="s">
        <v>2317</v>
      </c>
      <c r="B514" t="s">
        <v>2185</v>
      </c>
      <c r="C514" t="s">
        <v>2186</v>
      </c>
      <c r="D514" t="str">
        <f>VLOOKUP(tbl_mimu[[#This Row],[SR_Pcode]],tbl_mimu_st[],3,FALSE)</f>
        <v>ရန်ကုန်တိုင်းဒေသကြီး</v>
      </c>
      <c r="E514" t="s">
        <v>2187</v>
      </c>
      <c r="F514" t="s">
        <v>2188</v>
      </c>
      <c r="G514" t="str">
        <f>VLOOKUP(tbl_mimu[[#This Row],[District/SAZ_Pcode]],tbl_mimu_dist[],3,FALSE)</f>
        <v>ရန်ကုန်(အနောက်ပိုင်း)</v>
      </c>
      <c r="H514" t="s">
        <v>2315</v>
      </c>
      <c r="I514" t="s">
        <v>2316</v>
      </c>
      <c r="J514" t="str">
        <f>VLOOKUP(tbl_mimu[[#This Row],[Tsp_Pcode]],tbl_mimu_tsp[],3,FALSE)</f>
        <v>လမ်းမတော်</v>
      </c>
      <c r="K514" t="s">
        <v>2317</v>
      </c>
      <c r="L514" t="s">
        <v>2316</v>
      </c>
      <c r="M514" t="s">
        <v>2318</v>
      </c>
      <c r="N514">
        <v>96.142335000000003</v>
      </c>
      <c r="O514">
        <v>16.779913000000001</v>
      </c>
    </row>
    <row r="515" spans="1:15" x14ac:dyDescent="0.25">
      <c r="A515" t="s">
        <v>2321</v>
      </c>
      <c r="B515" t="s">
        <v>2185</v>
      </c>
      <c r="C515" t="s">
        <v>2186</v>
      </c>
      <c r="D515" t="str">
        <f>VLOOKUP(tbl_mimu[[#This Row],[SR_Pcode]],tbl_mimu_st[],3,FALSE)</f>
        <v>ရန်ကုန်တိုင်းဒေသကြီး</v>
      </c>
      <c r="E515" t="s">
        <v>2187</v>
      </c>
      <c r="F515" t="s">
        <v>2188</v>
      </c>
      <c r="G515" t="str">
        <f>VLOOKUP(tbl_mimu[[#This Row],[District/SAZ_Pcode]],tbl_mimu_dist[],3,FALSE)</f>
        <v>ရန်ကုန်(အနောက်ပိုင်း)</v>
      </c>
      <c r="H515" t="s">
        <v>2319</v>
      </c>
      <c r="I515" t="s">
        <v>2320</v>
      </c>
      <c r="J515" t="str">
        <f>VLOOKUP(tbl_mimu[[#This Row],[Tsp_Pcode]],tbl_mimu_tsp[],3,FALSE)</f>
        <v>လသာ</v>
      </c>
      <c r="K515" t="s">
        <v>2321</v>
      </c>
      <c r="L515" t="s">
        <v>2320</v>
      </c>
      <c r="M515" t="s">
        <v>2322</v>
      </c>
      <c r="N515">
        <v>96.150525000000002</v>
      </c>
      <c r="O515">
        <v>16.77712</v>
      </c>
    </row>
    <row r="516" spans="1:15" x14ac:dyDescent="0.25">
      <c r="A516" t="s">
        <v>2325</v>
      </c>
      <c r="B516" t="s">
        <v>2185</v>
      </c>
      <c r="C516" t="s">
        <v>2186</v>
      </c>
      <c r="D516" t="str">
        <f>VLOOKUP(tbl_mimu[[#This Row],[SR_Pcode]],tbl_mimu_st[],3,FALSE)</f>
        <v>ရန်ကုန်တိုင်းဒေသကြီး</v>
      </c>
      <c r="E516" t="s">
        <v>2187</v>
      </c>
      <c r="F516" t="s">
        <v>2188</v>
      </c>
      <c r="G516" t="str">
        <f>VLOOKUP(tbl_mimu[[#This Row],[District/SAZ_Pcode]],tbl_mimu_dist[],3,FALSE)</f>
        <v>ရန်ကုန်(အနောက်ပိုင်း)</v>
      </c>
      <c r="H516" t="s">
        <v>2323</v>
      </c>
      <c r="I516" t="s">
        <v>2324</v>
      </c>
      <c r="J516" t="str">
        <f>VLOOKUP(tbl_mimu[[#This Row],[Tsp_Pcode]],tbl_mimu_tsp[],3,FALSE)</f>
        <v>မရမ်းကုန်း</v>
      </c>
      <c r="K516" t="s">
        <v>2325</v>
      </c>
      <c r="L516" t="s">
        <v>2324</v>
      </c>
      <c r="M516" t="s">
        <v>2326</v>
      </c>
      <c r="N516">
        <v>96.142611000000002</v>
      </c>
      <c r="O516">
        <v>16.86619</v>
      </c>
    </row>
    <row r="517" spans="1:15" x14ac:dyDescent="0.25">
      <c r="A517" t="s">
        <v>2329</v>
      </c>
      <c r="B517" t="s">
        <v>2185</v>
      </c>
      <c r="C517" t="s">
        <v>2186</v>
      </c>
      <c r="D517" t="str">
        <f>VLOOKUP(tbl_mimu[[#This Row],[SR_Pcode]],tbl_mimu_st[],3,FALSE)</f>
        <v>ရန်ကုန်တိုင်းဒေသကြီး</v>
      </c>
      <c r="E517" t="s">
        <v>2244</v>
      </c>
      <c r="F517" t="s">
        <v>2245</v>
      </c>
      <c r="G517" t="str">
        <f>VLOOKUP(tbl_mimu[[#This Row],[District/SAZ_Pcode]],tbl_mimu_dist[],3,FALSE)</f>
        <v>ရန်ကုန်(မြောက်ပိုင်း)</v>
      </c>
      <c r="H517" t="s">
        <v>2327</v>
      </c>
      <c r="I517" t="s">
        <v>2328</v>
      </c>
      <c r="J517" t="str">
        <f>VLOOKUP(tbl_mimu[[#This Row],[Tsp_Pcode]],tbl_mimu_tsp[],3,FALSE)</f>
        <v>မင်္ဂလာဒုံ</v>
      </c>
      <c r="K517" t="s">
        <v>2329</v>
      </c>
      <c r="L517" t="s">
        <v>2330</v>
      </c>
      <c r="M517" t="s">
        <v>2331</v>
      </c>
      <c r="N517">
        <v>96.132312801300003</v>
      </c>
      <c r="O517">
        <v>17.042755652099999</v>
      </c>
    </row>
    <row r="518" spans="1:15" x14ac:dyDescent="0.25">
      <c r="A518" t="s">
        <v>2332</v>
      </c>
      <c r="B518" t="s">
        <v>2185</v>
      </c>
      <c r="C518" t="s">
        <v>2186</v>
      </c>
      <c r="D518" t="str">
        <f>VLOOKUP(tbl_mimu[[#This Row],[SR_Pcode]],tbl_mimu_st[],3,FALSE)</f>
        <v>ရန်ကုန်တိုင်းဒေသကြီး</v>
      </c>
      <c r="E518" t="s">
        <v>2244</v>
      </c>
      <c r="F518" t="s">
        <v>2245</v>
      </c>
      <c r="G518" t="str">
        <f>VLOOKUP(tbl_mimu[[#This Row],[District/SAZ_Pcode]],tbl_mimu_dist[],3,FALSE)</f>
        <v>ရန်ကုန်(မြောက်ပိုင်း)</v>
      </c>
      <c r="H518" t="s">
        <v>2327</v>
      </c>
      <c r="I518" t="s">
        <v>2328</v>
      </c>
      <c r="J518" t="str">
        <f>VLOOKUP(tbl_mimu[[#This Row],[Tsp_Pcode]],tbl_mimu_tsp[],3,FALSE)</f>
        <v>မင်္ဂလာဒုံ</v>
      </c>
      <c r="K518" t="s">
        <v>2332</v>
      </c>
      <c r="L518" t="s">
        <v>2328</v>
      </c>
      <c r="M518" t="s">
        <v>2333</v>
      </c>
      <c r="N518">
        <v>96.127949999999998</v>
      </c>
      <c r="O518">
        <v>16.94914</v>
      </c>
    </row>
    <row r="519" spans="1:15" x14ac:dyDescent="0.25">
      <c r="A519" t="s">
        <v>2336</v>
      </c>
      <c r="B519" t="s">
        <v>2185</v>
      </c>
      <c r="C519" t="s">
        <v>2186</v>
      </c>
      <c r="D519" t="str">
        <f>VLOOKUP(tbl_mimu[[#This Row],[SR_Pcode]],tbl_mimu_st[],3,FALSE)</f>
        <v>ရန်ကုန်တိုင်းဒေသကြီး</v>
      </c>
      <c r="E519" t="s">
        <v>2197</v>
      </c>
      <c r="F519" t="s">
        <v>2198</v>
      </c>
      <c r="G519" t="str">
        <f>VLOOKUP(tbl_mimu[[#This Row],[District/SAZ_Pcode]],tbl_mimu_dist[],3,FALSE)</f>
        <v>ရန်ကုန်(အရှေ့ပိုင်း)</v>
      </c>
      <c r="H519" t="s">
        <v>2334</v>
      </c>
      <c r="I519" t="s">
        <v>2335</v>
      </c>
      <c r="J519" t="str">
        <f>VLOOKUP(tbl_mimu[[#This Row],[Tsp_Pcode]],tbl_mimu_tsp[],3,FALSE)</f>
        <v>မင်္ဂလာတောင်ညွန့်</v>
      </c>
      <c r="K519" t="s">
        <v>2336</v>
      </c>
      <c r="L519" t="s">
        <v>2335</v>
      </c>
      <c r="M519" t="s">
        <v>2337</v>
      </c>
      <c r="N519">
        <v>96.167859000000007</v>
      </c>
      <c r="O519">
        <v>16.788907999999999</v>
      </c>
    </row>
    <row r="520" spans="1:15" x14ac:dyDescent="0.25">
      <c r="A520" t="s">
        <v>2340</v>
      </c>
      <c r="B520" t="s">
        <v>2185</v>
      </c>
      <c r="C520" t="s">
        <v>2186</v>
      </c>
      <c r="D520" t="str">
        <f>VLOOKUP(tbl_mimu[[#This Row],[SR_Pcode]],tbl_mimu_st[],3,FALSE)</f>
        <v>ရန်ကုန်တိုင်းဒေသကြီး</v>
      </c>
      <c r="E520" t="s">
        <v>2197</v>
      </c>
      <c r="F520" t="s">
        <v>2198</v>
      </c>
      <c r="G520" t="str">
        <f>VLOOKUP(tbl_mimu[[#This Row],[District/SAZ_Pcode]],tbl_mimu_dist[],3,FALSE)</f>
        <v>ရန်ကုန်(အရှေ့ပိုင်း)</v>
      </c>
      <c r="H520" t="s">
        <v>2338</v>
      </c>
      <c r="I520" t="s">
        <v>2339</v>
      </c>
      <c r="J520" t="str">
        <f>VLOOKUP(tbl_mimu[[#This Row],[Tsp_Pcode]],tbl_mimu_tsp[],3,FALSE)</f>
        <v>မြောက်ဥက္ကလာပ</v>
      </c>
      <c r="K520" t="s">
        <v>2340</v>
      </c>
      <c r="L520" t="s">
        <v>2339</v>
      </c>
      <c r="M520" t="s">
        <v>2341</v>
      </c>
      <c r="N520">
        <v>96.163027999999997</v>
      </c>
      <c r="O520">
        <v>16.918775</v>
      </c>
    </row>
    <row r="521" spans="1:15" x14ac:dyDescent="0.25">
      <c r="A521" t="s">
        <v>2344</v>
      </c>
      <c r="B521" t="s">
        <v>2185</v>
      </c>
      <c r="C521" t="s">
        <v>2186</v>
      </c>
      <c r="D521" t="str">
        <f>VLOOKUP(tbl_mimu[[#This Row],[SR_Pcode]],tbl_mimu_st[],3,FALSE)</f>
        <v>ရန်ကုန်တိုင်းဒေသကြီး</v>
      </c>
      <c r="E521" t="s">
        <v>2187</v>
      </c>
      <c r="F521" t="s">
        <v>2188</v>
      </c>
      <c r="G521" t="str">
        <f>VLOOKUP(tbl_mimu[[#This Row],[District/SAZ_Pcode]],tbl_mimu_dist[],3,FALSE)</f>
        <v>ရန်ကုန်(အနောက်ပိုင်း)</v>
      </c>
      <c r="H521" t="s">
        <v>2342</v>
      </c>
      <c r="I521" t="s">
        <v>2343</v>
      </c>
      <c r="J521" t="str">
        <f>VLOOKUP(tbl_mimu[[#This Row],[Tsp_Pcode]],tbl_mimu_tsp[],3,FALSE)</f>
        <v>ပန်းဘဲတန်း</v>
      </c>
      <c r="K521" t="s">
        <v>2344</v>
      </c>
      <c r="L521" t="s">
        <v>2343</v>
      </c>
      <c r="M521" t="s">
        <v>2345</v>
      </c>
      <c r="N521">
        <v>96.156009999999995</v>
      </c>
      <c r="O521">
        <v>16.776983000000001</v>
      </c>
    </row>
    <row r="522" spans="1:15" x14ac:dyDescent="0.25">
      <c r="A522" t="s">
        <v>2348</v>
      </c>
      <c r="B522" t="s">
        <v>2185</v>
      </c>
      <c r="C522" t="s">
        <v>2186</v>
      </c>
      <c r="D522" t="str">
        <f>VLOOKUP(tbl_mimu[[#This Row],[SR_Pcode]],tbl_mimu_st[],3,FALSE)</f>
        <v>ရန်ကုန်တိုင်းဒေသကြီး</v>
      </c>
      <c r="E522" t="s">
        <v>2197</v>
      </c>
      <c r="F522" t="s">
        <v>2198</v>
      </c>
      <c r="G522" t="str">
        <f>VLOOKUP(tbl_mimu[[#This Row],[District/SAZ_Pcode]],tbl_mimu_dist[],3,FALSE)</f>
        <v>ရန်ကုန်(အရှေ့ပိုင်း)</v>
      </c>
      <c r="H522" t="s">
        <v>2346</v>
      </c>
      <c r="I522" t="s">
        <v>2347</v>
      </c>
      <c r="J522" t="str">
        <f>VLOOKUP(tbl_mimu[[#This Row],[Tsp_Pcode]],tbl_mimu_tsp[],3,FALSE)</f>
        <v>ပုဇွန်တောင်</v>
      </c>
      <c r="K522" t="s">
        <v>2348</v>
      </c>
      <c r="L522" t="s">
        <v>2347</v>
      </c>
      <c r="M522" t="s">
        <v>2349</v>
      </c>
      <c r="N522">
        <v>96.174391999999997</v>
      </c>
      <c r="O522">
        <v>16.779648000000002</v>
      </c>
    </row>
    <row r="523" spans="1:15" x14ac:dyDescent="0.25">
      <c r="A523" t="s">
        <v>2352</v>
      </c>
      <c r="B523" t="s">
        <v>2185</v>
      </c>
      <c r="C523" t="s">
        <v>2186</v>
      </c>
      <c r="D523" t="str">
        <f>VLOOKUP(tbl_mimu[[#This Row],[SR_Pcode]],tbl_mimu_st[],3,FALSE)</f>
        <v>ရန်ကုန်တိုင်းဒေသကြီး</v>
      </c>
      <c r="E523" t="s">
        <v>2187</v>
      </c>
      <c r="F523" t="s">
        <v>2188</v>
      </c>
      <c r="G523" t="str">
        <f>VLOOKUP(tbl_mimu[[#This Row],[District/SAZ_Pcode]],tbl_mimu_dist[],3,FALSE)</f>
        <v>ရန်ကုန်(အနောက်ပိုင်း)</v>
      </c>
      <c r="H523" t="s">
        <v>2350</v>
      </c>
      <c r="I523" t="s">
        <v>2351</v>
      </c>
      <c r="J523" t="str">
        <f>VLOOKUP(tbl_mimu[[#This Row],[Tsp_Pcode]],tbl_mimu_tsp[],3,FALSE)</f>
        <v>စမ်းချောင်း</v>
      </c>
      <c r="K523" t="s">
        <v>2352</v>
      </c>
      <c r="L523" t="s">
        <v>2351</v>
      </c>
      <c r="M523" t="s">
        <v>2353</v>
      </c>
      <c r="N523">
        <v>96.137291000000005</v>
      </c>
      <c r="O523">
        <v>16.803809000000001</v>
      </c>
    </row>
    <row r="524" spans="1:15" x14ac:dyDescent="0.25">
      <c r="A524" t="s">
        <v>2356</v>
      </c>
      <c r="B524" t="s">
        <v>2185</v>
      </c>
      <c r="C524" t="s">
        <v>2186</v>
      </c>
      <c r="D524" t="str">
        <f>VLOOKUP(tbl_mimu[[#This Row],[SR_Pcode]],tbl_mimu_st[],3,FALSE)</f>
        <v>ရန်ကုန်တိုင်းဒေသကြီး</v>
      </c>
      <c r="E524" t="s">
        <v>2203</v>
      </c>
      <c r="F524" t="s">
        <v>2204</v>
      </c>
      <c r="G524" t="str">
        <f>VLOOKUP(tbl_mimu[[#This Row],[District/SAZ_Pcode]],tbl_mimu_dist[],3,FALSE)</f>
        <v>ရန်ကုန်(တောင်ပိုင်း)</v>
      </c>
      <c r="H524" t="s">
        <v>2354</v>
      </c>
      <c r="I524" t="s">
        <v>2355</v>
      </c>
      <c r="J524" t="str">
        <f>VLOOKUP(tbl_mimu[[#This Row],[Tsp_Pcode]],tbl_mimu_tsp[],3,FALSE)</f>
        <v>ဆိပ်ကြီး/ခနောင်တို</v>
      </c>
      <c r="K524" t="s">
        <v>2356</v>
      </c>
      <c r="L524" t="s">
        <v>2355</v>
      </c>
      <c r="M524" t="s">
        <v>2357</v>
      </c>
      <c r="N524">
        <v>96.116366999999997</v>
      </c>
      <c r="O524">
        <v>16.75779</v>
      </c>
    </row>
    <row r="525" spans="1:15" x14ac:dyDescent="0.25">
      <c r="A525" t="s">
        <v>2360</v>
      </c>
      <c r="B525" t="s">
        <v>2185</v>
      </c>
      <c r="C525" t="s">
        <v>2186</v>
      </c>
      <c r="D525" t="str">
        <f>VLOOKUP(tbl_mimu[[#This Row],[SR_Pcode]],tbl_mimu_st[],3,FALSE)</f>
        <v>ရန်ကုန်တိုင်းဒေသကြီး</v>
      </c>
      <c r="E525" t="s">
        <v>2187</v>
      </c>
      <c r="F525" t="s">
        <v>2188</v>
      </c>
      <c r="G525" t="str">
        <f>VLOOKUP(tbl_mimu[[#This Row],[District/SAZ_Pcode]],tbl_mimu_dist[],3,FALSE)</f>
        <v>ရန်ကုန်(အနောက်ပိုင်း)</v>
      </c>
      <c r="H525" t="s">
        <v>2358</v>
      </c>
      <c r="I525" t="s">
        <v>2359</v>
      </c>
      <c r="J525" t="str">
        <f>VLOOKUP(tbl_mimu[[#This Row],[Tsp_Pcode]],tbl_mimu_tsp[],3,FALSE)</f>
        <v>ဆိပ်ကမ်း</v>
      </c>
      <c r="K525" t="s">
        <v>2360</v>
      </c>
      <c r="L525" t="s">
        <v>2359</v>
      </c>
      <c r="M525" t="s">
        <v>2361</v>
      </c>
      <c r="N525">
        <v>96.155050000000003</v>
      </c>
      <c r="O525">
        <v>16.770395000000001</v>
      </c>
    </row>
    <row r="526" spans="1:15" x14ac:dyDescent="0.25">
      <c r="A526" t="s">
        <v>2364</v>
      </c>
      <c r="B526" t="s">
        <v>2185</v>
      </c>
      <c r="C526" t="s">
        <v>2186</v>
      </c>
      <c r="D526" t="str">
        <f>VLOOKUP(tbl_mimu[[#This Row],[SR_Pcode]],tbl_mimu_st[],3,FALSE)</f>
        <v>ရန်ကုန်တိုင်းဒေသကြီး</v>
      </c>
      <c r="E526" t="s">
        <v>2244</v>
      </c>
      <c r="F526" t="s">
        <v>2245</v>
      </c>
      <c r="G526" t="str">
        <f>VLOOKUP(tbl_mimu[[#This Row],[District/SAZ_Pcode]],tbl_mimu_dist[],3,FALSE)</f>
        <v>ရန်ကုန်(မြောက်ပိုင်း)</v>
      </c>
      <c r="H526" t="s">
        <v>2362</v>
      </c>
      <c r="I526" t="s">
        <v>2363</v>
      </c>
      <c r="J526" t="str">
        <f>VLOOKUP(tbl_mimu[[#This Row],[Tsp_Pcode]],tbl_mimu_tsp[],3,FALSE)</f>
        <v>ရွှေပြည်သာ</v>
      </c>
      <c r="K526" t="s">
        <v>2364</v>
      </c>
      <c r="L526" t="s">
        <v>2365</v>
      </c>
      <c r="M526" t="s">
        <v>2366</v>
      </c>
      <c r="N526">
        <v>96.083290000000005</v>
      </c>
      <c r="O526">
        <v>16.95504</v>
      </c>
    </row>
    <row r="527" spans="1:15" x14ac:dyDescent="0.25">
      <c r="A527" t="s">
        <v>2369</v>
      </c>
      <c r="B527" t="s">
        <v>2185</v>
      </c>
      <c r="C527" t="s">
        <v>2186</v>
      </c>
      <c r="D527" t="str">
        <f>VLOOKUP(tbl_mimu[[#This Row],[SR_Pcode]],tbl_mimu_st[],3,FALSE)</f>
        <v>ရန်ကုန်တိုင်းဒေသကြီး</v>
      </c>
      <c r="E527" t="s">
        <v>2197</v>
      </c>
      <c r="F527" t="s">
        <v>2198</v>
      </c>
      <c r="G527" t="str">
        <f>VLOOKUP(tbl_mimu[[#This Row],[District/SAZ_Pcode]],tbl_mimu_dist[],3,FALSE)</f>
        <v>ရန်ကုန်(အရှေ့ပိုင်း)</v>
      </c>
      <c r="H527" t="s">
        <v>2367</v>
      </c>
      <c r="I527" t="s">
        <v>2368</v>
      </c>
      <c r="J527" t="str">
        <f>VLOOKUP(tbl_mimu[[#This Row],[Tsp_Pcode]],tbl_mimu_tsp[],3,FALSE)</f>
        <v>တောင်ဥက္ကလာပ</v>
      </c>
      <c r="K527" t="s">
        <v>2369</v>
      </c>
      <c r="L527" t="s">
        <v>2368</v>
      </c>
      <c r="M527" t="s">
        <v>2370</v>
      </c>
      <c r="N527">
        <v>96.179858999999993</v>
      </c>
      <c r="O527">
        <v>16.846249</v>
      </c>
    </row>
    <row r="528" spans="1:15" x14ac:dyDescent="0.25">
      <c r="A528" t="s">
        <v>2373</v>
      </c>
      <c r="B528" t="s">
        <v>2185</v>
      </c>
      <c r="C528" t="s">
        <v>2186</v>
      </c>
      <c r="D528" t="str">
        <f>VLOOKUP(tbl_mimu[[#This Row],[SR_Pcode]],tbl_mimu_st[],3,FALSE)</f>
        <v>ရန်ကုန်တိုင်းဒေသကြီး</v>
      </c>
      <c r="E528" t="s">
        <v>2244</v>
      </c>
      <c r="F528" t="s">
        <v>2245</v>
      </c>
      <c r="G528" t="str">
        <f>VLOOKUP(tbl_mimu[[#This Row],[District/SAZ_Pcode]],tbl_mimu_dist[],3,FALSE)</f>
        <v>ရန်ကုန်(မြောက်ပိုင်း)</v>
      </c>
      <c r="H528" t="s">
        <v>2371</v>
      </c>
      <c r="I528" t="s">
        <v>2372</v>
      </c>
      <c r="J528" t="str">
        <f>VLOOKUP(tbl_mimu[[#This Row],[Tsp_Pcode]],tbl_mimu_tsp[],3,FALSE)</f>
        <v>တိုက်ကြီး</v>
      </c>
      <c r="K528" t="s">
        <v>2373</v>
      </c>
      <c r="L528" t="s">
        <v>2374</v>
      </c>
      <c r="M528" t="s">
        <v>2375</v>
      </c>
      <c r="N528">
        <v>95.693380000000005</v>
      </c>
      <c r="O528">
        <v>17.382390000000001</v>
      </c>
    </row>
    <row r="529" spans="1:15" x14ac:dyDescent="0.25">
      <c r="A529" t="s">
        <v>2376</v>
      </c>
      <c r="B529" t="s">
        <v>2185</v>
      </c>
      <c r="C529" t="s">
        <v>2186</v>
      </c>
      <c r="D529" t="str">
        <f>VLOOKUP(tbl_mimu[[#This Row],[SR_Pcode]],tbl_mimu_st[],3,FALSE)</f>
        <v>ရန်ကုန်တိုင်းဒေသကြီး</v>
      </c>
      <c r="E529" t="s">
        <v>2244</v>
      </c>
      <c r="F529" t="s">
        <v>2245</v>
      </c>
      <c r="G529" t="str">
        <f>VLOOKUP(tbl_mimu[[#This Row],[District/SAZ_Pcode]],tbl_mimu_dist[],3,FALSE)</f>
        <v>ရန်ကုန်(မြောက်ပိုင်း)</v>
      </c>
      <c r="H529" t="s">
        <v>2371</v>
      </c>
      <c r="I529" t="s">
        <v>2372</v>
      </c>
      <c r="J529" t="str">
        <f>VLOOKUP(tbl_mimu[[#This Row],[Tsp_Pcode]],tbl_mimu_tsp[],3,FALSE)</f>
        <v>တိုက်ကြီး</v>
      </c>
      <c r="K529" t="s">
        <v>2376</v>
      </c>
      <c r="L529" t="s">
        <v>2377</v>
      </c>
      <c r="M529" t="s">
        <v>2378</v>
      </c>
      <c r="N529">
        <v>95.860699999999994</v>
      </c>
      <c r="O529">
        <v>17.496960000000001</v>
      </c>
    </row>
    <row r="530" spans="1:15" x14ac:dyDescent="0.25">
      <c r="A530" t="s">
        <v>2379</v>
      </c>
      <c r="B530" t="s">
        <v>2185</v>
      </c>
      <c r="C530" t="s">
        <v>2186</v>
      </c>
      <c r="D530" t="str">
        <f>VLOOKUP(tbl_mimu[[#This Row],[SR_Pcode]],tbl_mimu_st[],3,FALSE)</f>
        <v>ရန်ကုန်တိုင်းဒေသကြီး</v>
      </c>
      <c r="E530" t="s">
        <v>2244</v>
      </c>
      <c r="F530" t="s">
        <v>2245</v>
      </c>
      <c r="G530" t="str">
        <f>VLOOKUP(tbl_mimu[[#This Row],[District/SAZ_Pcode]],tbl_mimu_dist[],3,FALSE)</f>
        <v>ရန်ကုန်(မြောက်ပိုင်း)</v>
      </c>
      <c r="H530" t="s">
        <v>2371</v>
      </c>
      <c r="I530" t="s">
        <v>2372</v>
      </c>
      <c r="J530" t="str">
        <f>VLOOKUP(tbl_mimu[[#This Row],[Tsp_Pcode]],tbl_mimu_tsp[],3,FALSE)</f>
        <v>တိုက်ကြီး</v>
      </c>
      <c r="K530" t="s">
        <v>2379</v>
      </c>
      <c r="L530" t="s">
        <v>2380</v>
      </c>
      <c r="M530" t="s">
        <v>2381</v>
      </c>
      <c r="N530">
        <v>95.963440000000006</v>
      </c>
      <c r="O530">
        <v>17.312629999999999</v>
      </c>
    </row>
    <row r="531" spans="1:15" x14ac:dyDescent="0.25">
      <c r="A531" t="s">
        <v>2384</v>
      </c>
      <c r="B531" t="s">
        <v>2185</v>
      </c>
      <c r="C531" t="s">
        <v>2186</v>
      </c>
      <c r="D531" t="str">
        <f>VLOOKUP(tbl_mimu[[#This Row],[SR_Pcode]],tbl_mimu_st[],3,FALSE)</f>
        <v>ရန်ကုန်တိုင်းဒေသကြီး</v>
      </c>
      <c r="E531" t="s">
        <v>2197</v>
      </c>
      <c r="F531" t="s">
        <v>2198</v>
      </c>
      <c r="G531" t="str">
        <f>VLOOKUP(tbl_mimu[[#This Row],[District/SAZ_Pcode]],tbl_mimu_dist[],3,FALSE)</f>
        <v>ရန်ကုန်(အရှေ့ပိုင်း)</v>
      </c>
      <c r="H531" t="s">
        <v>2382</v>
      </c>
      <c r="I531" t="s">
        <v>2383</v>
      </c>
      <c r="J531" t="str">
        <f>VLOOKUP(tbl_mimu[[#This Row],[Tsp_Pcode]],tbl_mimu_tsp[],3,FALSE)</f>
        <v>တာမွေ</v>
      </c>
      <c r="K531" t="s">
        <v>2384</v>
      </c>
      <c r="L531" t="s">
        <v>2383</v>
      </c>
      <c r="M531" t="s">
        <v>2385</v>
      </c>
      <c r="N531">
        <v>96.176460000000006</v>
      </c>
      <c r="O531">
        <v>16.810182000000001</v>
      </c>
    </row>
    <row r="532" spans="1:15" x14ac:dyDescent="0.25">
      <c r="A532" t="s">
        <v>2388</v>
      </c>
      <c r="B532" t="s">
        <v>2185</v>
      </c>
      <c r="C532" t="s">
        <v>2186</v>
      </c>
      <c r="D532" t="str">
        <f>VLOOKUP(tbl_mimu[[#This Row],[SR_Pcode]],tbl_mimu_st[],3,FALSE)</f>
        <v>ရန်ကုန်တိုင်းဒေသကြီး</v>
      </c>
      <c r="E532" t="s">
        <v>2197</v>
      </c>
      <c r="F532" t="s">
        <v>2198</v>
      </c>
      <c r="G532" t="str">
        <f>VLOOKUP(tbl_mimu[[#This Row],[District/SAZ_Pcode]],tbl_mimu_dist[],3,FALSE)</f>
        <v>ရန်ကုန်(အရှေ့ပိုင်း)</v>
      </c>
      <c r="H532" t="s">
        <v>2386</v>
      </c>
      <c r="I532" t="s">
        <v>2387</v>
      </c>
      <c r="J532" t="str">
        <f>VLOOKUP(tbl_mimu[[#This Row],[Tsp_Pcode]],tbl_mimu_tsp[],3,FALSE)</f>
        <v>သာကေတ</v>
      </c>
      <c r="K532" t="s">
        <v>2388</v>
      </c>
      <c r="L532" t="s">
        <v>2387</v>
      </c>
      <c r="M532" t="s">
        <v>2389</v>
      </c>
      <c r="N532">
        <v>96.202959000000007</v>
      </c>
      <c r="O532">
        <v>16.793009000000001</v>
      </c>
    </row>
    <row r="533" spans="1:15" x14ac:dyDescent="0.25">
      <c r="A533" t="s">
        <v>2392</v>
      </c>
      <c r="B533" t="s">
        <v>2185</v>
      </c>
      <c r="C533" t="s">
        <v>2186</v>
      </c>
      <c r="D533" t="str">
        <f>VLOOKUP(tbl_mimu[[#This Row],[SR_Pcode]],tbl_mimu_st[],3,FALSE)</f>
        <v>ရန်ကုန်တိုင်းဒေသကြီး</v>
      </c>
      <c r="E533" t="s">
        <v>2203</v>
      </c>
      <c r="F533" t="s">
        <v>2204</v>
      </c>
      <c r="G533" t="str">
        <f>VLOOKUP(tbl_mimu[[#This Row],[District/SAZ_Pcode]],tbl_mimu_dist[],3,FALSE)</f>
        <v>ရန်ကုန်(တောင်ပိုင်း)</v>
      </c>
      <c r="H533" t="s">
        <v>2390</v>
      </c>
      <c r="I533" t="s">
        <v>2391</v>
      </c>
      <c r="J533" t="str">
        <f>VLOOKUP(tbl_mimu[[#This Row],[Tsp_Pcode]],tbl_mimu_tsp[],3,FALSE)</f>
        <v>သန်လျင်</v>
      </c>
      <c r="K533" t="s">
        <v>2392</v>
      </c>
      <c r="L533" t="s">
        <v>2393</v>
      </c>
      <c r="M533" t="s">
        <v>2394</v>
      </c>
      <c r="N533">
        <v>96.251840000000001</v>
      </c>
      <c r="O533">
        <v>16.763780000000001</v>
      </c>
    </row>
    <row r="534" spans="1:15" x14ac:dyDescent="0.25">
      <c r="A534" t="s">
        <v>2397</v>
      </c>
      <c r="B534" t="s">
        <v>2185</v>
      </c>
      <c r="C534" t="s">
        <v>2186</v>
      </c>
      <c r="D534" t="str">
        <f>VLOOKUP(tbl_mimu[[#This Row],[SR_Pcode]],tbl_mimu_st[],3,FALSE)</f>
        <v>ရန်ကုန်တိုင်းဒေသကြီး</v>
      </c>
      <c r="E534" t="s">
        <v>2197</v>
      </c>
      <c r="F534" t="s">
        <v>2198</v>
      </c>
      <c r="G534" t="str">
        <f>VLOOKUP(tbl_mimu[[#This Row],[District/SAZ_Pcode]],tbl_mimu_dist[],3,FALSE)</f>
        <v>ရန်ကုန်(အရှေ့ပိုင်း)</v>
      </c>
      <c r="H534" t="s">
        <v>2395</v>
      </c>
      <c r="I534" t="s">
        <v>2396</v>
      </c>
      <c r="J534" t="str">
        <f>VLOOKUP(tbl_mimu[[#This Row],[Tsp_Pcode]],tbl_mimu_tsp[],3,FALSE)</f>
        <v>သင်္ဃန်းကျွန်း</v>
      </c>
      <c r="K534" t="s">
        <v>2397</v>
      </c>
      <c r="L534" t="s">
        <v>2396</v>
      </c>
      <c r="M534" t="s">
        <v>2398</v>
      </c>
      <c r="N534">
        <v>96.19323</v>
      </c>
      <c r="O534">
        <v>16.831011</v>
      </c>
    </row>
    <row r="535" spans="1:15" x14ac:dyDescent="0.25">
      <c r="A535" t="s">
        <v>2401</v>
      </c>
      <c r="B535" t="s">
        <v>2185</v>
      </c>
      <c r="C535" t="s">
        <v>2186</v>
      </c>
      <c r="D535" t="str">
        <f>VLOOKUP(tbl_mimu[[#This Row],[SR_Pcode]],tbl_mimu_st[],3,FALSE)</f>
        <v>ရန်ကုန်တိုင်းဒေသကြီး</v>
      </c>
      <c r="E535" t="s">
        <v>2203</v>
      </c>
      <c r="F535" t="s">
        <v>2204</v>
      </c>
      <c r="G535" t="str">
        <f>VLOOKUP(tbl_mimu[[#This Row],[District/SAZ_Pcode]],tbl_mimu_dist[],3,FALSE)</f>
        <v>ရန်ကုန်(တောင်ပိုင်း)</v>
      </c>
      <c r="H535" t="s">
        <v>2399</v>
      </c>
      <c r="I535" t="s">
        <v>2400</v>
      </c>
      <c r="J535" t="str">
        <f>VLOOKUP(tbl_mimu[[#This Row],[Tsp_Pcode]],tbl_mimu_tsp[],3,FALSE)</f>
        <v>သုံးခွ</v>
      </c>
      <c r="K535" t="s">
        <v>2401</v>
      </c>
      <c r="L535" t="s">
        <v>2402</v>
      </c>
      <c r="M535" t="s">
        <v>2403</v>
      </c>
      <c r="N535">
        <v>96.523089999999996</v>
      </c>
      <c r="O535">
        <v>16.758600000000001</v>
      </c>
    </row>
    <row r="536" spans="1:15" x14ac:dyDescent="0.25">
      <c r="A536" t="s">
        <v>2406</v>
      </c>
      <c r="B536" t="s">
        <v>2185</v>
      </c>
      <c r="C536" t="s">
        <v>2186</v>
      </c>
      <c r="D536" t="str">
        <f>VLOOKUP(tbl_mimu[[#This Row],[SR_Pcode]],tbl_mimu_st[],3,FALSE)</f>
        <v>ရန်ကုန်တိုင်းဒေသကြီး</v>
      </c>
      <c r="E536" t="s">
        <v>2203</v>
      </c>
      <c r="F536" t="s">
        <v>2204</v>
      </c>
      <c r="G536" t="str">
        <f>VLOOKUP(tbl_mimu[[#This Row],[District/SAZ_Pcode]],tbl_mimu_dist[],3,FALSE)</f>
        <v>ရန်ကုန်(တောင်ပိုင်း)</v>
      </c>
      <c r="H536" t="s">
        <v>2404</v>
      </c>
      <c r="I536" t="s">
        <v>2405</v>
      </c>
      <c r="J536" t="str">
        <f>VLOOKUP(tbl_mimu[[#This Row],[Tsp_Pcode]],tbl_mimu_tsp[],3,FALSE)</f>
        <v>တွံတေး</v>
      </c>
      <c r="K536" t="s">
        <v>2406</v>
      </c>
      <c r="L536" t="s">
        <v>2407</v>
      </c>
      <c r="M536" t="s">
        <v>2408</v>
      </c>
      <c r="N536">
        <v>95.93047</v>
      </c>
      <c r="O536">
        <v>16.707339999999999</v>
      </c>
    </row>
    <row r="537" spans="1:15" x14ac:dyDescent="0.25">
      <c r="A537" t="s">
        <v>2411</v>
      </c>
      <c r="B537" t="s">
        <v>2185</v>
      </c>
      <c r="C537" t="s">
        <v>2186</v>
      </c>
      <c r="D537" t="str">
        <f>VLOOKUP(tbl_mimu[[#This Row],[SR_Pcode]],tbl_mimu_st[],3,FALSE)</f>
        <v>ရန်ကုန်တိုင်းဒေသကြီး</v>
      </c>
      <c r="E537" t="s">
        <v>2197</v>
      </c>
      <c r="F537" t="s">
        <v>2198</v>
      </c>
      <c r="G537" t="str">
        <f>VLOOKUP(tbl_mimu[[#This Row],[District/SAZ_Pcode]],tbl_mimu_dist[],3,FALSE)</f>
        <v>ရန်ကုန်(အရှေ့ပိုင်း)</v>
      </c>
      <c r="H537" t="s">
        <v>2409</v>
      </c>
      <c r="I537" t="s">
        <v>2410</v>
      </c>
      <c r="J537" t="str">
        <f>VLOOKUP(tbl_mimu[[#This Row],[Tsp_Pcode]],tbl_mimu_tsp[],3,FALSE)</f>
        <v>ရန်ကင်း</v>
      </c>
      <c r="K537" t="s">
        <v>2411</v>
      </c>
      <c r="L537" t="s">
        <v>2410</v>
      </c>
      <c r="M537" t="s">
        <v>2412</v>
      </c>
      <c r="N537">
        <v>96.162395000000004</v>
      </c>
      <c r="O537">
        <v>16.836010000000002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9AFA-07F1-41A1-B680-0B7DEE4BFE8C}">
  <dimension ref="A1:U359"/>
  <sheetViews>
    <sheetView zoomScale="115" zoomScaleNormal="115" workbookViewId="0">
      <selection activeCell="T8" sqref="T8"/>
    </sheetView>
  </sheetViews>
  <sheetFormatPr defaultRowHeight="15" x14ac:dyDescent="0.25"/>
  <cols>
    <col min="5" max="6" width="9.85546875" customWidth="1"/>
    <col min="8" max="9" width="9.85546875" customWidth="1"/>
    <col min="11" max="13" width="10.7109375" customWidth="1"/>
    <col min="15" max="15" width="15.140625" customWidth="1"/>
    <col min="16" max="16" width="18.85546875" customWidth="1"/>
    <col min="17" max="17" width="19.7109375" customWidth="1"/>
    <col min="19" max="19" width="11.85546875" customWidth="1"/>
    <col min="20" max="20" width="20.85546875" customWidth="1"/>
    <col min="21" max="21" width="21.7109375" customWidth="1"/>
  </cols>
  <sheetData>
    <row r="1" spans="1:21" x14ac:dyDescent="0.25">
      <c r="A1" s="1" t="s">
        <v>2418</v>
      </c>
      <c r="C1" s="1" t="s">
        <v>2423</v>
      </c>
      <c r="E1" t="s">
        <v>2435</v>
      </c>
      <c r="F1" t="s">
        <v>2436</v>
      </c>
      <c r="H1" t="s">
        <v>2435</v>
      </c>
      <c r="I1" t="s">
        <v>2436</v>
      </c>
      <c r="K1" t="s">
        <v>2433</v>
      </c>
      <c r="L1" t="s">
        <v>2434</v>
      </c>
      <c r="M1" t="s">
        <v>2444</v>
      </c>
      <c r="O1" t="s">
        <v>2470</v>
      </c>
      <c r="P1" t="s">
        <v>2471</v>
      </c>
      <c r="Q1" t="s">
        <v>2472</v>
      </c>
      <c r="S1" t="s">
        <v>4</v>
      </c>
      <c r="T1" t="s">
        <v>5</v>
      </c>
      <c r="U1" t="s">
        <v>2560</v>
      </c>
    </row>
    <row r="2" spans="1:21" x14ac:dyDescent="0.25">
      <c r="A2" s="1" t="s">
        <v>2419</v>
      </c>
      <c r="C2" s="1" t="s">
        <v>2424</v>
      </c>
      <c r="E2" t="s">
        <v>2418</v>
      </c>
      <c r="F2">
        <v>0</v>
      </c>
      <c r="H2" t="s">
        <v>2423</v>
      </c>
      <c r="I2">
        <v>0</v>
      </c>
      <c r="K2" t="s">
        <v>511</v>
      </c>
      <c r="L2" t="s">
        <v>512</v>
      </c>
      <c r="M2" t="s">
        <v>2446</v>
      </c>
      <c r="O2" t="s">
        <v>519</v>
      </c>
      <c r="P2" t="s">
        <v>520</v>
      </c>
      <c r="Q2" t="s">
        <v>2473</v>
      </c>
      <c r="S2" t="s">
        <v>15</v>
      </c>
      <c r="T2" t="s">
        <v>16</v>
      </c>
      <c r="U2" t="s">
        <v>19</v>
      </c>
    </row>
    <row r="3" spans="1:21" x14ac:dyDescent="0.25">
      <c r="A3" s="1" t="s">
        <v>2420</v>
      </c>
      <c r="C3" s="1" t="s">
        <v>2425</v>
      </c>
      <c r="E3" t="s">
        <v>2419</v>
      </c>
      <c r="F3">
        <v>1</v>
      </c>
      <c r="H3" t="s">
        <v>2424</v>
      </c>
      <c r="I3">
        <v>1</v>
      </c>
      <c r="K3" t="s">
        <v>650</v>
      </c>
      <c r="L3" t="s">
        <v>651</v>
      </c>
      <c r="M3" t="s">
        <v>2447</v>
      </c>
      <c r="O3" t="s">
        <v>529</v>
      </c>
      <c r="P3" t="s">
        <v>530</v>
      </c>
      <c r="Q3" t="s">
        <v>2474</v>
      </c>
      <c r="S3" t="s">
        <v>22</v>
      </c>
      <c r="T3" t="s">
        <v>23</v>
      </c>
      <c r="U3" t="s">
        <v>26</v>
      </c>
    </row>
    <row r="4" spans="1:21" x14ac:dyDescent="0.25">
      <c r="A4" s="1" t="s">
        <v>2421</v>
      </c>
      <c r="C4" s="1" t="s">
        <v>2426</v>
      </c>
      <c r="E4" t="s">
        <v>2420</v>
      </c>
      <c r="F4">
        <v>2</v>
      </c>
      <c r="H4" t="s">
        <v>2425</v>
      </c>
      <c r="I4">
        <v>2</v>
      </c>
      <c r="K4" t="s">
        <v>701</v>
      </c>
      <c r="L4" t="s">
        <v>702</v>
      </c>
      <c r="M4" t="s">
        <v>2448</v>
      </c>
      <c r="O4" t="s">
        <v>513</v>
      </c>
      <c r="P4" t="s">
        <v>514</v>
      </c>
      <c r="Q4" t="s">
        <v>2475</v>
      </c>
      <c r="S4" t="s">
        <v>27</v>
      </c>
      <c r="T4" t="s">
        <v>28</v>
      </c>
      <c r="U4" t="s">
        <v>31</v>
      </c>
    </row>
    <row r="5" spans="1:21" x14ac:dyDescent="0.25">
      <c r="A5" s="1" t="s">
        <v>2422</v>
      </c>
      <c r="C5" s="1" t="s">
        <v>2427</v>
      </c>
      <c r="E5" t="s">
        <v>2421</v>
      </c>
      <c r="F5">
        <v>3</v>
      </c>
      <c r="H5" t="s">
        <v>2426</v>
      </c>
      <c r="I5">
        <v>3</v>
      </c>
      <c r="K5" t="s">
        <v>427</v>
      </c>
      <c r="L5" t="s">
        <v>428</v>
      </c>
      <c r="M5" t="s">
        <v>2449</v>
      </c>
      <c r="O5" t="s">
        <v>544</v>
      </c>
      <c r="P5" t="s">
        <v>545</v>
      </c>
      <c r="Q5" t="s">
        <v>2476</v>
      </c>
      <c r="S5" t="s">
        <v>34</v>
      </c>
      <c r="T5" t="s">
        <v>35</v>
      </c>
      <c r="U5" t="s">
        <v>38</v>
      </c>
    </row>
    <row r="6" spans="1:21" x14ac:dyDescent="0.25">
      <c r="E6" t="s">
        <v>2422</v>
      </c>
      <c r="F6">
        <v>4</v>
      </c>
      <c r="H6" t="s">
        <v>2427</v>
      </c>
      <c r="I6">
        <v>4</v>
      </c>
      <c r="K6" t="s">
        <v>1342</v>
      </c>
      <c r="L6" t="s">
        <v>1343</v>
      </c>
      <c r="M6" t="s">
        <v>2450</v>
      </c>
      <c r="O6" t="s">
        <v>661</v>
      </c>
      <c r="P6" t="s">
        <v>662</v>
      </c>
      <c r="Q6" t="s">
        <v>2477</v>
      </c>
      <c r="S6" t="s">
        <v>41</v>
      </c>
      <c r="T6" t="s">
        <v>40</v>
      </c>
      <c r="U6" t="s">
        <v>47</v>
      </c>
    </row>
    <row r="7" spans="1:21" x14ac:dyDescent="0.25">
      <c r="K7" t="s">
        <v>2107</v>
      </c>
      <c r="L7" t="s">
        <v>2108</v>
      </c>
      <c r="M7" t="s">
        <v>2451</v>
      </c>
      <c r="O7" t="s">
        <v>652</v>
      </c>
      <c r="P7" t="s">
        <v>653</v>
      </c>
      <c r="Q7" t="s">
        <v>2478</v>
      </c>
      <c r="S7" t="s">
        <v>51</v>
      </c>
      <c r="T7" t="s">
        <v>52</v>
      </c>
      <c r="U7" t="s">
        <v>58</v>
      </c>
    </row>
    <row r="8" spans="1:21" x14ac:dyDescent="0.25">
      <c r="K8" t="s">
        <v>207</v>
      </c>
      <c r="L8" t="s">
        <v>208</v>
      </c>
      <c r="M8" t="s">
        <v>2452</v>
      </c>
      <c r="O8" t="s">
        <v>703</v>
      </c>
      <c r="P8" t="s">
        <v>704</v>
      </c>
      <c r="Q8" t="s">
        <v>2479</v>
      </c>
      <c r="S8" t="s">
        <v>64</v>
      </c>
      <c r="T8" t="s">
        <v>65</v>
      </c>
      <c r="U8" t="s">
        <v>68</v>
      </c>
    </row>
    <row r="9" spans="1:21" x14ac:dyDescent="0.25">
      <c r="K9" t="s">
        <v>326</v>
      </c>
      <c r="L9" t="s">
        <v>327</v>
      </c>
      <c r="M9" t="s">
        <v>2453</v>
      </c>
      <c r="O9" t="s">
        <v>749</v>
      </c>
      <c r="P9" t="s">
        <v>750</v>
      </c>
      <c r="Q9" t="s">
        <v>2480</v>
      </c>
      <c r="S9" t="s">
        <v>69</v>
      </c>
      <c r="T9" t="s">
        <v>70</v>
      </c>
      <c r="U9" t="s">
        <v>73</v>
      </c>
    </row>
    <row r="10" spans="1:21" x14ac:dyDescent="0.25">
      <c r="K10" t="s">
        <v>775</v>
      </c>
      <c r="L10" t="s">
        <v>776</v>
      </c>
      <c r="M10" t="s">
        <v>2454</v>
      </c>
      <c r="O10" t="s">
        <v>729</v>
      </c>
      <c r="P10" t="s">
        <v>730</v>
      </c>
      <c r="Q10" t="s">
        <v>2481</v>
      </c>
      <c r="S10" t="s">
        <v>74</v>
      </c>
      <c r="T10" t="s">
        <v>75</v>
      </c>
      <c r="U10" t="s">
        <v>81</v>
      </c>
    </row>
    <row r="11" spans="1:21" x14ac:dyDescent="0.25">
      <c r="K11" t="s">
        <v>923</v>
      </c>
      <c r="L11" t="s">
        <v>924</v>
      </c>
      <c r="M11" t="s">
        <v>2455</v>
      </c>
      <c r="O11" t="s">
        <v>720</v>
      </c>
      <c r="P11" t="s">
        <v>721</v>
      </c>
      <c r="Q11" t="s">
        <v>2482</v>
      </c>
      <c r="S11" t="s">
        <v>82</v>
      </c>
      <c r="T11" t="s">
        <v>83</v>
      </c>
      <c r="U11" t="s">
        <v>86</v>
      </c>
    </row>
    <row r="12" spans="1:21" x14ac:dyDescent="0.25">
      <c r="K12" t="s">
        <v>1093</v>
      </c>
      <c r="L12" t="s">
        <v>1094</v>
      </c>
      <c r="M12" t="s">
        <v>2456</v>
      </c>
      <c r="O12" t="s">
        <v>429</v>
      </c>
      <c r="P12" t="s">
        <v>430</v>
      </c>
      <c r="Q12" t="s">
        <v>2483</v>
      </c>
      <c r="S12" t="s">
        <v>87</v>
      </c>
      <c r="T12" t="s">
        <v>88</v>
      </c>
      <c r="U12" t="s">
        <v>94</v>
      </c>
    </row>
    <row r="13" spans="1:21" x14ac:dyDescent="0.25">
      <c r="K13" t="s">
        <v>1217</v>
      </c>
      <c r="L13" t="s">
        <v>1218</v>
      </c>
      <c r="M13" t="s">
        <v>2457</v>
      </c>
      <c r="O13" t="s">
        <v>450</v>
      </c>
      <c r="P13" t="s">
        <v>451</v>
      </c>
      <c r="Q13" t="s">
        <v>2484</v>
      </c>
      <c r="S13" t="s">
        <v>97</v>
      </c>
      <c r="T13" t="s">
        <v>96</v>
      </c>
      <c r="U13" t="s">
        <v>106</v>
      </c>
    </row>
    <row r="14" spans="1:21" x14ac:dyDescent="0.25">
      <c r="K14" t="s">
        <v>2185</v>
      </c>
      <c r="L14" t="s">
        <v>2186</v>
      </c>
      <c r="M14" t="s">
        <v>2458</v>
      </c>
      <c r="O14" t="s">
        <v>441</v>
      </c>
      <c r="P14" t="s">
        <v>442</v>
      </c>
      <c r="Q14" t="s">
        <v>2485</v>
      </c>
      <c r="S14" t="s">
        <v>110</v>
      </c>
      <c r="T14" t="s">
        <v>111</v>
      </c>
      <c r="U14" t="s">
        <v>114</v>
      </c>
    </row>
    <row r="15" spans="1:21" x14ac:dyDescent="0.25">
      <c r="K15" t="s">
        <v>1945</v>
      </c>
      <c r="L15" t="s">
        <v>1946</v>
      </c>
      <c r="M15" t="s">
        <v>2459</v>
      </c>
      <c r="O15" t="s">
        <v>460</v>
      </c>
      <c r="P15" t="s">
        <v>461</v>
      </c>
      <c r="Q15" t="s">
        <v>2486</v>
      </c>
      <c r="S15" t="s">
        <v>115</v>
      </c>
      <c r="T15" t="s">
        <v>21</v>
      </c>
      <c r="U15" t="s">
        <v>118</v>
      </c>
    </row>
    <row r="16" spans="1:21" x14ac:dyDescent="0.25">
      <c r="K16" t="s">
        <v>1685</v>
      </c>
      <c r="L16" t="s">
        <v>1686</v>
      </c>
      <c r="M16" t="s">
        <v>2460</v>
      </c>
      <c r="O16" t="s">
        <v>1477</v>
      </c>
      <c r="P16" t="s">
        <v>1343</v>
      </c>
      <c r="Q16" t="s">
        <v>2487</v>
      </c>
      <c r="S16" t="s">
        <v>119</v>
      </c>
      <c r="T16" t="s">
        <v>120</v>
      </c>
      <c r="U16" t="s">
        <v>123</v>
      </c>
    </row>
    <row r="17" spans="11:21" x14ac:dyDescent="0.25">
      <c r="K17" t="s">
        <v>1580</v>
      </c>
      <c r="L17" t="s">
        <v>1581</v>
      </c>
      <c r="M17" t="s">
        <v>2461</v>
      </c>
      <c r="O17" t="s">
        <v>1429</v>
      </c>
      <c r="P17" t="s">
        <v>1430</v>
      </c>
      <c r="Q17" t="s">
        <v>2488</v>
      </c>
      <c r="S17" t="s">
        <v>124</v>
      </c>
      <c r="T17" t="s">
        <v>125</v>
      </c>
      <c r="U17" t="s">
        <v>134</v>
      </c>
    </row>
    <row r="18" spans="11:21" x14ac:dyDescent="0.25">
      <c r="K18" t="s">
        <v>11</v>
      </c>
      <c r="L18" t="s">
        <v>12</v>
      </c>
      <c r="M18" t="s">
        <v>2462</v>
      </c>
      <c r="O18" t="s">
        <v>1344</v>
      </c>
      <c r="P18" t="s">
        <v>1345</v>
      </c>
      <c r="Q18" t="s">
        <v>2489</v>
      </c>
      <c r="S18" t="s">
        <v>135</v>
      </c>
      <c r="T18" t="s">
        <v>33</v>
      </c>
      <c r="U18" t="s">
        <v>138</v>
      </c>
    </row>
    <row r="19" spans="11:21" x14ac:dyDescent="0.25">
      <c r="K19" t="s">
        <v>1168</v>
      </c>
      <c r="L19" t="s">
        <v>1169</v>
      </c>
      <c r="M19" t="s">
        <v>1213</v>
      </c>
      <c r="O19" t="s">
        <v>1351</v>
      </c>
      <c r="P19" t="s">
        <v>1352</v>
      </c>
      <c r="Q19" t="s">
        <v>2490</v>
      </c>
      <c r="S19" t="s">
        <v>139</v>
      </c>
      <c r="T19" t="s">
        <v>140</v>
      </c>
      <c r="U19" t="s">
        <v>144</v>
      </c>
    </row>
    <row r="20" spans="11:21" x14ac:dyDescent="0.25">
      <c r="K20" t="s">
        <v>2463</v>
      </c>
      <c r="L20" t="s">
        <v>210</v>
      </c>
      <c r="M20" t="s">
        <v>2464</v>
      </c>
      <c r="O20" t="s">
        <v>1393</v>
      </c>
      <c r="P20" t="s">
        <v>1394</v>
      </c>
      <c r="Q20" t="s">
        <v>2491</v>
      </c>
      <c r="S20" t="s">
        <v>148</v>
      </c>
      <c r="T20" t="s">
        <v>149</v>
      </c>
      <c r="U20" t="s">
        <v>152</v>
      </c>
    </row>
    <row r="21" spans="11:21" x14ac:dyDescent="0.25">
      <c r="K21" t="s">
        <v>2465</v>
      </c>
      <c r="L21" t="s">
        <v>2466</v>
      </c>
      <c r="M21" t="s">
        <v>2467</v>
      </c>
      <c r="O21" t="s">
        <v>1541</v>
      </c>
      <c r="P21" t="s">
        <v>1542</v>
      </c>
      <c r="Q21" t="s">
        <v>2492</v>
      </c>
      <c r="S21" t="s">
        <v>153</v>
      </c>
      <c r="T21" t="s">
        <v>154</v>
      </c>
      <c r="U21" t="s">
        <v>157</v>
      </c>
    </row>
    <row r="22" spans="11:21" x14ac:dyDescent="0.25">
      <c r="O22" t="s">
        <v>1462</v>
      </c>
      <c r="P22" t="s">
        <v>1463</v>
      </c>
      <c r="Q22" t="s">
        <v>2493</v>
      </c>
      <c r="S22" t="s">
        <v>158</v>
      </c>
      <c r="T22" t="s">
        <v>63</v>
      </c>
      <c r="U22" t="s">
        <v>167</v>
      </c>
    </row>
    <row r="23" spans="11:21" x14ac:dyDescent="0.25">
      <c r="O23" t="s">
        <v>1368</v>
      </c>
      <c r="P23" t="s">
        <v>1369</v>
      </c>
      <c r="Q23" t="s">
        <v>2494</v>
      </c>
      <c r="S23" t="s">
        <v>171</v>
      </c>
      <c r="T23" t="s">
        <v>14</v>
      </c>
      <c r="U23" t="s">
        <v>177</v>
      </c>
    </row>
    <row r="24" spans="11:21" x14ac:dyDescent="0.25">
      <c r="O24" t="s">
        <v>1412</v>
      </c>
      <c r="P24" t="s">
        <v>1413</v>
      </c>
      <c r="Q24" t="s">
        <v>2495</v>
      </c>
      <c r="S24" t="s">
        <v>178</v>
      </c>
      <c r="T24" t="s">
        <v>179</v>
      </c>
      <c r="U24" t="s">
        <v>182</v>
      </c>
    </row>
    <row r="25" spans="11:21" x14ac:dyDescent="0.25">
      <c r="O25" t="s">
        <v>1404</v>
      </c>
      <c r="P25" t="s">
        <v>1405</v>
      </c>
      <c r="Q25" t="s">
        <v>2496</v>
      </c>
      <c r="S25" t="s">
        <v>183</v>
      </c>
      <c r="T25" t="s">
        <v>184</v>
      </c>
      <c r="U25" t="s">
        <v>190</v>
      </c>
    </row>
    <row r="26" spans="11:21" x14ac:dyDescent="0.25">
      <c r="O26" t="s">
        <v>1423</v>
      </c>
      <c r="P26" t="s">
        <v>1424</v>
      </c>
      <c r="Q26" t="s">
        <v>2497</v>
      </c>
      <c r="S26" t="s">
        <v>191</v>
      </c>
      <c r="T26" t="s">
        <v>192</v>
      </c>
      <c r="U26" t="s">
        <v>201</v>
      </c>
    </row>
    <row r="27" spans="11:21" x14ac:dyDescent="0.25">
      <c r="O27" t="s">
        <v>2122</v>
      </c>
      <c r="P27" t="s">
        <v>2123</v>
      </c>
      <c r="Q27" t="s">
        <v>2498</v>
      </c>
      <c r="S27" t="s">
        <v>202</v>
      </c>
      <c r="T27" t="s">
        <v>203</v>
      </c>
      <c r="U27" t="s">
        <v>206</v>
      </c>
    </row>
    <row r="28" spans="11:21" x14ac:dyDescent="0.25">
      <c r="O28" t="s">
        <v>2138</v>
      </c>
      <c r="P28" t="s">
        <v>2139</v>
      </c>
      <c r="Q28" t="s">
        <v>2499</v>
      </c>
      <c r="S28" t="s">
        <v>211</v>
      </c>
      <c r="T28" t="s">
        <v>210</v>
      </c>
      <c r="U28" t="s">
        <v>214</v>
      </c>
    </row>
    <row r="29" spans="11:21" x14ac:dyDescent="0.25">
      <c r="O29" t="s">
        <v>2109</v>
      </c>
      <c r="P29" t="s">
        <v>2110</v>
      </c>
      <c r="Q29" t="s">
        <v>2500</v>
      </c>
      <c r="S29" t="s">
        <v>221</v>
      </c>
      <c r="T29" t="s">
        <v>222</v>
      </c>
      <c r="U29" t="s">
        <v>225</v>
      </c>
    </row>
    <row r="30" spans="11:21" x14ac:dyDescent="0.25">
      <c r="O30" t="s">
        <v>209</v>
      </c>
      <c r="P30" t="s">
        <v>210</v>
      </c>
      <c r="Q30" t="s">
        <v>2501</v>
      </c>
      <c r="S30" t="s">
        <v>228</v>
      </c>
      <c r="T30" t="s">
        <v>229</v>
      </c>
      <c r="U30" t="s">
        <v>232</v>
      </c>
    </row>
    <row r="31" spans="11:21" x14ac:dyDescent="0.25">
      <c r="O31" t="s">
        <v>226</v>
      </c>
      <c r="P31" t="s">
        <v>227</v>
      </c>
      <c r="Q31" t="s">
        <v>2502</v>
      </c>
      <c r="S31" t="s">
        <v>233</v>
      </c>
      <c r="T31" t="s">
        <v>234</v>
      </c>
      <c r="U31" t="s">
        <v>237</v>
      </c>
    </row>
    <row r="32" spans="11:21" x14ac:dyDescent="0.25">
      <c r="O32" t="s">
        <v>369</v>
      </c>
      <c r="P32" t="s">
        <v>370</v>
      </c>
      <c r="Q32" t="s">
        <v>2503</v>
      </c>
      <c r="S32" t="s">
        <v>241</v>
      </c>
      <c r="T32" t="s">
        <v>242</v>
      </c>
      <c r="U32" t="s">
        <v>245</v>
      </c>
    </row>
    <row r="33" spans="15:21" x14ac:dyDescent="0.25">
      <c r="O33" t="s">
        <v>328</v>
      </c>
      <c r="P33" t="s">
        <v>329</v>
      </c>
      <c r="Q33" t="s">
        <v>2504</v>
      </c>
      <c r="S33" t="s">
        <v>246</v>
      </c>
      <c r="T33" t="s">
        <v>247</v>
      </c>
      <c r="U33" t="s">
        <v>253</v>
      </c>
    </row>
    <row r="34" spans="15:21" x14ac:dyDescent="0.25">
      <c r="O34" t="s">
        <v>784</v>
      </c>
      <c r="P34" t="s">
        <v>776</v>
      </c>
      <c r="Q34" t="s">
        <v>2505</v>
      </c>
      <c r="S34" t="s">
        <v>257</v>
      </c>
      <c r="T34" t="s">
        <v>258</v>
      </c>
      <c r="U34" t="s">
        <v>264</v>
      </c>
    </row>
    <row r="35" spans="15:21" x14ac:dyDescent="0.25">
      <c r="O35" t="s">
        <v>811</v>
      </c>
      <c r="P35" t="s">
        <v>812</v>
      </c>
      <c r="Q35" t="s">
        <v>2506</v>
      </c>
      <c r="S35" t="s">
        <v>271</v>
      </c>
      <c r="T35" t="s">
        <v>272</v>
      </c>
      <c r="U35" t="s">
        <v>278</v>
      </c>
    </row>
    <row r="36" spans="15:21" x14ac:dyDescent="0.25">
      <c r="O36" t="s">
        <v>777</v>
      </c>
      <c r="P36" t="s">
        <v>778</v>
      </c>
      <c r="Q36" t="s">
        <v>2507</v>
      </c>
      <c r="S36" t="s">
        <v>279</v>
      </c>
      <c r="T36" t="s">
        <v>280</v>
      </c>
      <c r="U36" t="s">
        <v>286</v>
      </c>
    </row>
    <row r="37" spans="15:21" x14ac:dyDescent="0.25">
      <c r="O37" t="s">
        <v>827</v>
      </c>
      <c r="P37" t="s">
        <v>828</v>
      </c>
      <c r="Q37" t="s">
        <v>2508</v>
      </c>
      <c r="S37" t="s">
        <v>290</v>
      </c>
      <c r="T37" t="s">
        <v>291</v>
      </c>
      <c r="U37" t="s">
        <v>294</v>
      </c>
    </row>
    <row r="38" spans="15:21" x14ac:dyDescent="0.25">
      <c r="O38" t="s">
        <v>793</v>
      </c>
      <c r="P38" t="s">
        <v>794</v>
      </c>
      <c r="Q38" t="s">
        <v>2509</v>
      </c>
      <c r="S38" t="s">
        <v>295</v>
      </c>
      <c r="T38" t="s">
        <v>227</v>
      </c>
      <c r="U38" t="s">
        <v>301</v>
      </c>
    </row>
    <row r="39" spans="15:21" x14ac:dyDescent="0.25">
      <c r="O39" t="s">
        <v>925</v>
      </c>
      <c r="P39" t="s">
        <v>924</v>
      </c>
      <c r="Q39" t="s">
        <v>2510</v>
      </c>
      <c r="S39" t="s">
        <v>302</v>
      </c>
      <c r="T39" t="s">
        <v>303</v>
      </c>
      <c r="U39" t="s">
        <v>306</v>
      </c>
    </row>
    <row r="40" spans="15:21" x14ac:dyDescent="0.25">
      <c r="O40" t="s">
        <v>965</v>
      </c>
      <c r="P40" t="s">
        <v>966</v>
      </c>
      <c r="Q40" t="s">
        <v>2511</v>
      </c>
      <c r="S40" t="s">
        <v>307</v>
      </c>
      <c r="T40" t="s">
        <v>308</v>
      </c>
      <c r="U40" t="s">
        <v>311</v>
      </c>
    </row>
    <row r="41" spans="15:21" x14ac:dyDescent="0.25">
      <c r="O41" t="s">
        <v>959</v>
      </c>
      <c r="P41" t="s">
        <v>960</v>
      </c>
      <c r="Q41" t="s">
        <v>2512</v>
      </c>
      <c r="S41" t="s">
        <v>312</v>
      </c>
      <c r="T41" t="s">
        <v>313</v>
      </c>
      <c r="U41" t="s">
        <v>325</v>
      </c>
    </row>
    <row r="42" spans="15:21" x14ac:dyDescent="0.25">
      <c r="O42" t="s">
        <v>993</v>
      </c>
      <c r="P42" t="s">
        <v>994</v>
      </c>
      <c r="Q42" t="s">
        <v>2513</v>
      </c>
      <c r="S42" t="s">
        <v>330</v>
      </c>
      <c r="T42" t="s">
        <v>331</v>
      </c>
      <c r="U42" t="s">
        <v>334</v>
      </c>
    </row>
    <row r="43" spans="15:21" x14ac:dyDescent="0.25">
      <c r="O43" t="s">
        <v>952</v>
      </c>
      <c r="P43" t="s">
        <v>953</v>
      </c>
      <c r="Q43" t="s">
        <v>2514</v>
      </c>
      <c r="S43" t="s">
        <v>335</v>
      </c>
      <c r="T43" t="s">
        <v>336</v>
      </c>
      <c r="U43" t="s">
        <v>339</v>
      </c>
    </row>
    <row r="44" spans="15:21" x14ac:dyDescent="0.25">
      <c r="O44" t="s">
        <v>1035</v>
      </c>
      <c r="P44" t="s">
        <v>1036</v>
      </c>
      <c r="Q44" t="s">
        <v>2515</v>
      </c>
      <c r="S44" t="s">
        <v>340</v>
      </c>
      <c r="T44" t="s">
        <v>341</v>
      </c>
      <c r="U44" t="s">
        <v>344</v>
      </c>
    </row>
    <row r="45" spans="15:21" x14ac:dyDescent="0.25">
      <c r="O45" t="s">
        <v>977</v>
      </c>
      <c r="P45" t="s">
        <v>978</v>
      </c>
      <c r="Q45" t="s">
        <v>2516</v>
      </c>
      <c r="S45" t="s">
        <v>348</v>
      </c>
      <c r="T45" t="s">
        <v>349</v>
      </c>
      <c r="U45" t="s">
        <v>352</v>
      </c>
    </row>
    <row r="46" spans="15:21" x14ac:dyDescent="0.25">
      <c r="O46" t="s">
        <v>1102</v>
      </c>
      <c r="P46" t="s">
        <v>1103</v>
      </c>
      <c r="Q46" t="s">
        <v>2517</v>
      </c>
      <c r="S46" t="s">
        <v>353</v>
      </c>
      <c r="T46" t="s">
        <v>354</v>
      </c>
      <c r="U46" t="s">
        <v>357</v>
      </c>
    </row>
    <row r="47" spans="15:21" x14ac:dyDescent="0.25">
      <c r="O47" t="s">
        <v>1095</v>
      </c>
      <c r="P47" t="s">
        <v>1096</v>
      </c>
      <c r="Q47" t="s">
        <v>2518</v>
      </c>
      <c r="S47" t="s">
        <v>361</v>
      </c>
      <c r="T47" t="s">
        <v>362</v>
      </c>
      <c r="U47" t="s">
        <v>368</v>
      </c>
    </row>
    <row r="48" spans="15:21" x14ac:dyDescent="0.25">
      <c r="O48" t="s">
        <v>1295</v>
      </c>
      <c r="P48" t="s">
        <v>1296</v>
      </c>
      <c r="Q48" t="s">
        <v>2519</v>
      </c>
      <c r="S48" t="s">
        <v>371</v>
      </c>
      <c r="T48" t="s">
        <v>372</v>
      </c>
      <c r="U48" t="s">
        <v>378</v>
      </c>
    </row>
    <row r="49" spans="15:21" x14ac:dyDescent="0.25">
      <c r="O49" t="s">
        <v>1229</v>
      </c>
      <c r="P49" t="s">
        <v>1230</v>
      </c>
      <c r="Q49" t="s">
        <v>2520</v>
      </c>
      <c r="S49" t="s">
        <v>379</v>
      </c>
      <c r="T49" t="s">
        <v>380</v>
      </c>
      <c r="U49" t="s">
        <v>383</v>
      </c>
    </row>
    <row r="50" spans="15:21" x14ac:dyDescent="0.25">
      <c r="O50" t="s">
        <v>1219</v>
      </c>
      <c r="P50" t="s">
        <v>1220</v>
      </c>
      <c r="Q50" t="s">
        <v>2521</v>
      </c>
      <c r="S50" t="s">
        <v>384</v>
      </c>
      <c r="T50" t="s">
        <v>385</v>
      </c>
      <c r="U50" t="s">
        <v>388</v>
      </c>
    </row>
    <row r="51" spans="15:21" x14ac:dyDescent="0.25">
      <c r="O51" t="s">
        <v>1236</v>
      </c>
      <c r="P51" t="s">
        <v>1237</v>
      </c>
      <c r="Q51" t="s">
        <v>2522</v>
      </c>
      <c r="S51" t="s">
        <v>389</v>
      </c>
      <c r="T51" t="s">
        <v>370</v>
      </c>
      <c r="U51" t="s">
        <v>395</v>
      </c>
    </row>
    <row r="52" spans="15:21" x14ac:dyDescent="0.25">
      <c r="O52" t="s">
        <v>1253</v>
      </c>
      <c r="P52" t="s">
        <v>1254</v>
      </c>
      <c r="Q52" t="s">
        <v>2523</v>
      </c>
      <c r="S52" t="s">
        <v>396</v>
      </c>
      <c r="T52" t="s">
        <v>397</v>
      </c>
      <c r="U52" t="s">
        <v>400</v>
      </c>
    </row>
    <row r="53" spans="15:21" x14ac:dyDescent="0.25">
      <c r="O53" t="s">
        <v>2244</v>
      </c>
      <c r="P53" t="s">
        <v>2245</v>
      </c>
      <c r="Q53" t="s">
        <v>2524</v>
      </c>
      <c r="S53" t="s">
        <v>401</v>
      </c>
      <c r="T53" t="s">
        <v>329</v>
      </c>
      <c r="U53" t="s">
        <v>404</v>
      </c>
    </row>
    <row r="54" spans="15:21" x14ac:dyDescent="0.25">
      <c r="O54" t="s">
        <v>2197</v>
      </c>
      <c r="P54" t="s">
        <v>2198</v>
      </c>
      <c r="Q54" t="s">
        <v>2525</v>
      </c>
      <c r="S54" t="s">
        <v>408</v>
      </c>
      <c r="T54" t="s">
        <v>409</v>
      </c>
      <c r="U54" t="s">
        <v>421</v>
      </c>
    </row>
    <row r="55" spans="15:21" x14ac:dyDescent="0.25">
      <c r="O55" t="s">
        <v>2203</v>
      </c>
      <c r="P55" t="s">
        <v>2204</v>
      </c>
      <c r="Q55" t="s">
        <v>2526</v>
      </c>
      <c r="S55" t="s">
        <v>422</v>
      </c>
      <c r="T55" t="s">
        <v>423</v>
      </c>
      <c r="U55" t="s">
        <v>426</v>
      </c>
    </row>
    <row r="56" spans="15:21" x14ac:dyDescent="0.25">
      <c r="O56" t="s">
        <v>2187</v>
      </c>
      <c r="P56" t="s">
        <v>2188</v>
      </c>
      <c r="Q56" t="s">
        <v>2527</v>
      </c>
      <c r="S56" t="s">
        <v>431</v>
      </c>
      <c r="T56" t="s">
        <v>430</v>
      </c>
      <c r="U56" t="s">
        <v>434</v>
      </c>
    </row>
    <row r="57" spans="15:21" x14ac:dyDescent="0.25">
      <c r="O57" t="s">
        <v>1959</v>
      </c>
      <c r="P57" t="s">
        <v>1960</v>
      </c>
      <c r="Q57" t="s">
        <v>2528</v>
      </c>
      <c r="S57" t="s">
        <v>443</v>
      </c>
      <c r="T57" t="s">
        <v>442</v>
      </c>
      <c r="U57" t="s">
        <v>446</v>
      </c>
    </row>
    <row r="58" spans="15:21" x14ac:dyDescent="0.25">
      <c r="O58" t="s">
        <v>1972</v>
      </c>
      <c r="P58" t="s">
        <v>1973</v>
      </c>
      <c r="Q58" t="s">
        <v>2529</v>
      </c>
      <c r="S58" t="s">
        <v>452</v>
      </c>
      <c r="T58" t="s">
        <v>453</v>
      </c>
      <c r="U58" t="s">
        <v>456</v>
      </c>
    </row>
    <row r="59" spans="15:21" x14ac:dyDescent="0.25">
      <c r="O59" t="s">
        <v>1995</v>
      </c>
      <c r="P59" t="s">
        <v>1996</v>
      </c>
      <c r="Q59" t="s">
        <v>2530</v>
      </c>
      <c r="S59" t="s">
        <v>462</v>
      </c>
      <c r="T59" t="s">
        <v>461</v>
      </c>
      <c r="U59" t="s">
        <v>468</v>
      </c>
    </row>
    <row r="60" spans="15:21" x14ac:dyDescent="0.25">
      <c r="O60" t="s">
        <v>1716</v>
      </c>
      <c r="P60" t="s">
        <v>1717</v>
      </c>
      <c r="Q60" t="s">
        <v>2531</v>
      </c>
      <c r="S60" t="s">
        <v>472</v>
      </c>
      <c r="T60" t="s">
        <v>451</v>
      </c>
      <c r="U60" t="s">
        <v>475</v>
      </c>
    </row>
    <row r="61" spans="15:21" x14ac:dyDescent="0.25">
      <c r="O61" t="s">
        <v>1755</v>
      </c>
      <c r="P61" t="s">
        <v>1756</v>
      </c>
      <c r="Q61" t="s">
        <v>2532</v>
      </c>
      <c r="S61" t="s">
        <v>479</v>
      </c>
      <c r="T61" t="s">
        <v>480</v>
      </c>
      <c r="U61" t="s">
        <v>483</v>
      </c>
    </row>
    <row r="62" spans="15:21" x14ac:dyDescent="0.25">
      <c r="O62" t="s">
        <v>1723</v>
      </c>
      <c r="P62" t="s">
        <v>1724</v>
      </c>
      <c r="Q62" t="s">
        <v>2533</v>
      </c>
      <c r="S62" t="s">
        <v>487</v>
      </c>
      <c r="T62" t="s">
        <v>488</v>
      </c>
      <c r="U62" t="s">
        <v>494</v>
      </c>
    </row>
    <row r="63" spans="15:21" x14ac:dyDescent="0.25">
      <c r="O63" t="s">
        <v>2534</v>
      </c>
      <c r="P63" t="s">
        <v>1751</v>
      </c>
      <c r="Q63" t="s">
        <v>2535</v>
      </c>
      <c r="S63" t="s">
        <v>495</v>
      </c>
      <c r="T63" t="s">
        <v>496</v>
      </c>
      <c r="U63" t="s">
        <v>502</v>
      </c>
    </row>
    <row r="64" spans="15:21" x14ac:dyDescent="0.25">
      <c r="O64" t="s">
        <v>2536</v>
      </c>
      <c r="P64" t="s">
        <v>1780</v>
      </c>
      <c r="Q64" t="s">
        <v>2537</v>
      </c>
      <c r="S64" t="s">
        <v>503</v>
      </c>
      <c r="T64" t="s">
        <v>504</v>
      </c>
      <c r="U64" t="s">
        <v>510</v>
      </c>
    </row>
    <row r="65" spans="15:21" x14ac:dyDescent="0.25">
      <c r="O65" t="s">
        <v>1699</v>
      </c>
      <c r="P65" t="s">
        <v>1700</v>
      </c>
      <c r="Q65" t="s">
        <v>2538</v>
      </c>
      <c r="S65" t="s">
        <v>515</v>
      </c>
      <c r="T65" t="s">
        <v>514</v>
      </c>
      <c r="U65" t="s">
        <v>518</v>
      </c>
    </row>
    <row r="66" spans="15:21" x14ac:dyDescent="0.25">
      <c r="O66" t="s">
        <v>1823</v>
      </c>
      <c r="P66" t="s">
        <v>1824</v>
      </c>
      <c r="Q66" t="s">
        <v>2539</v>
      </c>
      <c r="S66" t="s">
        <v>521</v>
      </c>
      <c r="T66" t="s">
        <v>522</v>
      </c>
      <c r="U66" t="s">
        <v>2561</v>
      </c>
    </row>
    <row r="67" spans="15:21" x14ac:dyDescent="0.25">
      <c r="O67" t="s">
        <v>1797</v>
      </c>
      <c r="P67" t="s">
        <v>1798</v>
      </c>
      <c r="Q67" t="s">
        <v>2540</v>
      </c>
      <c r="S67" t="s">
        <v>531</v>
      </c>
      <c r="T67" t="s">
        <v>532</v>
      </c>
      <c r="U67" t="s">
        <v>535</v>
      </c>
    </row>
    <row r="68" spans="15:21" x14ac:dyDescent="0.25">
      <c r="O68" t="s">
        <v>2541</v>
      </c>
      <c r="P68" t="s">
        <v>2542</v>
      </c>
      <c r="Q68" t="s">
        <v>2543</v>
      </c>
      <c r="S68" t="s">
        <v>539</v>
      </c>
      <c r="T68" t="s">
        <v>540</v>
      </c>
      <c r="U68" t="s">
        <v>543</v>
      </c>
    </row>
    <row r="69" spans="15:21" x14ac:dyDescent="0.25">
      <c r="O69" t="s">
        <v>1687</v>
      </c>
      <c r="P69" t="s">
        <v>1688</v>
      </c>
      <c r="Q69" t="s">
        <v>2544</v>
      </c>
      <c r="S69" t="s">
        <v>546</v>
      </c>
      <c r="T69" t="s">
        <v>547</v>
      </c>
      <c r="U69" t="s">
        <v>550</v>
      </c>
    </row>
    <row r="70" spans="15:21" x14ac:dyDescent="0.25">
      <c r="O70" t="s">
        <v>1804</v>
      </c>
      <c r="P70" t="s">
        <v>1805</v>
      </c>
      <c r="Q70" t="s">
        <v>2545</v>
      </c>
      <c r="S70" t="s">
        <v>551</v>
      </c>
      <c r="T70" t="s">
        <v>552</v>
      </c>
      <c r="U70" t="s">
        <v>555</v>
      </c>
    </row>
    <row r="71" spans="15:21" x14ac:dyDescent="0.25">
      <c r="O71" t="s">
        <v>1589</v>
      </c>
      <c r="P71" t="s">
        <v>1590</v>
      </c>
      <c r="Q71" t="s">
        <v>2546</v>
      </c>
      <c r="S71" t="s">
        <v>556</v>
      </c>
      <c r="T71" t="s">
        <v>557</v>
      </c>
      <c r="U71" t="s">
        <v>560</v>
      </c>
    </row>
    <row r="72" spans="15:21" x14ac:dyDescent="0.25">
      <c r="O72" t="s">
        <v>1617</v>
      </c>
      <c r="P72" t="s">
        <v>1618</v>
      </c>
      <c r="Q72" t="s">
        <v>2547</v>
      </c>
      <c r="S72" t="s">
        <v>561</v>
      </c>
      <c r="T72" t="s">
        <v>562</v>
      </c>
      <c r="U72" t="s">
        <v>565</v>
      </c>
    </row>
    <row r="73" spans="15:21" x14ac:dyDescent="0.25">
      <c r="O73" t="s">
        <v>1610</v>
      </c>
      <c r="P73" t="s">
        <v>1611</v>
      </c>
      <c r="Q73" t="s">
        <v>2548</v>
      </c>
      <c r="S73" t="s">
        <v>569</v>
      </c>
      <c r="T73" t="s">
        <v>530</v>
      </c>
      <c r="U73" t="s">
        <v>578</v>
      </c>
    </row>
    <row r="74" spans="15:21" x14ac:dyDescent="0.25">
      <c r="O74" t="s">
        <v>2549</v>
      </c>
      <c r="P74" t="s">
        <v>1613</v>
      </c>
      <c r="Q74" t="s">
        <v>2550</v>
      </c>
      <c r="S74" t="s">
        <v>585</v>
      </c>
      <c r="T74" t="s">
        <v>586</v>
      </c>
      <c r="U74" t="s">
        <v>595</v>
      </c>
    </row>
    <row r="75" spans="15:21" x14ac:dyDescent="0.25">
      <c r="O75" t="s">
        <v>1582</v>
      </c>
      <c r="P75" t="s">
        <v>1583</v>
      </c>
      <c r="Q75" t="s">
        <v>2551</v>
      </c>
      <c r="S75" t="s">
        <v>596</v>
      </c>
      <c r="T75" t="s">
        <v>520</v>
      </c>
      <c r="U75" t="s">
        <v>599</v>
      </c>
    </row>
    <row r="76" spans="15:21" x14ac:dyDescent="0.25">
      <c r="O76" t="s">
        <v>62</v>
      </c>
      <c r="P76" t="s">
        <v>63</v>
      </c>
      <c r="Q76" t="s">
        <v>2552</v>
      </c>
      <c r="S76" t="s">
        <v>603</v>
      </c>
      <c r="T76" t="s">
        <v>604</v>
      </c>
      <c r="U76" t="s">
        <v>607</v>
      </c>
    </row>
    <row r="77" spans="15:21" x14ac:dyDescent="0.25">
      <c r="O77" t="s">
        <v>39</v>
      </c>
      <c r="P77" t="s">
        <v>40</v>
      </c>
      <c r="Q77" t="s">
        <v>2553</v>
      </c>
      <c r="S77" t="s">
        <v>611</v>
      </c>
      <c r="T77" t="s">
        <v>545</v>
      </c>
      <c r="U77" t="s">
        <v>614</v>
      </c>
    </row>
    <row r="78" spans="15:21" x14ac:dyDescent="0.25">
      <c r="O78" t="s">
        <v>32</v>
      </c>
      <c r="P78" t="s">
        <v>33</v>
      </c>
      <c r="Q78" t="s">
        <v>2554</v>
      </c>
      <c r="S78" t="s">
        <v>615</v>
      </c>
      <c r="T78" t="s">
        <v>616</v>
      </c>
      <c r="U78" t="s">
        <v>620</v>
      </c>
    </row>
    <row r="79" spans="15:21" x14ac:dyDescent="0.25">
      <c r="O79" t="s">
        <v>95</v>
      </c>
      <c r="P79" t="s">
        <v>96</v>
      </c>
      <c r="Q79" t="s">
        <v>2555</v>
      </c>
      <c r="S79" t="s">
        <v>621</v>
      </c>
      <c r="T79" t="s">
        <v>622</v>
      </c>
      <c r="U79" t="s">
        <v>625</v>
      </c>
    </row>
    <row r="80" spans="15:21" x14ac:dyDescent="0.25">
      <c r="O80" t="s">
        <v>20</v>
      </c>
      <c r="P80" t="s">
        <v>21</v>
      </c>
      <c r="Q80" t="s">
        <v>2556</v>
      </c>
      <c r="S80" t="s">
        <v>626</v>
      </c>
      <c r="T80" t="s">
        <v>627</v>
      </c>
      <c r="U80" t="s">
        <v>633</v>
      </c>
    </row>
    <row r="81" spans="15:21" x14ac:dyDescent="0.25">
      <c r="O81" t="s">
        <v>13</v>
      </c>
      <c r="P81" t="s">
        <v>14</v>
      </c>
      <c r="Q81" t="s">
        <v>2557</v>
      </c>
      <c r="S81" t="s">
        <v>634</v>
      </c>
      <c r="T81" t="s">
        <v>635</v>
      </c>
      <c r="U81" t="s">
        <v>638</v>
      </c>
    </row>
    <row r="82" spans="15:21" x14ac:dyDescent="0.25">
      <c r="O82" t="s">
        <v>1182</v>
      </c>
      <c r="P82" t="s">
        <v>1183</v>
      </c>
      <c r="Q82" t="s">
        <v>2558</v>
      </c>
      <c r="S82" t="s">
        <v>639</v>
      </c>
      <c r="T82" t="s">
        <v>640</v>
      </c>
      <c r="U82" t="s">
        <v>649</v>
      </c>
    </row>
    <row r="83" spans="15:21" x14ac:dyDescent="0.25">
      <c r="O83" t="s">
        <v>1170</v>
      </c>
      <c r="P83" t="s">
        <v>1171</v>
      </c>
      <c r="Q83" t="s">
        <v>2559</v>
      </c>
      <c r="S83" t="s">
        <v>654</v>
      </c>
      <c r="T83" t="s">
        <v>653</v>
      </c>
      <c r="U83" t="s">
        <v>657</v>
      </c>
    </row>
    <row r="84" spans="15:21" x14ac:dyDescent="0.25">
      <c r="S84" t="s">
        <v>663</v>
      </c>
      <c r="T84" t="s">
        <v>664</v>
      </c>
      <c r="U84" t="s">
        <v>667</v>
      </c>
    </row>
    <row r="85" spans="15:21" x14ac:dyDescent="0.25">
      <c r="S85" t="s">
        <v>671</v>
      </c>
      <c r="T85" t="s">
        <v>672</v>
      </c>
      <c r="U85" t="s">
        <v>675</v>
      </c>
    </row>
    <row r="86" spans="15:21" x14ac:dyDescent="0.25">
      <c r="S86" t="s">
        <v>676</v>
      </c>
      <c r="T86" t="s">
        <v>677</v>
      </c>
      <c r="U86" t="s">
        <v>680</v>
      </c>
    </row>
    <row r="87" spans="15:21" x14ac:dyDescent="0.25">
      <c r="S87" t="s">
        <v>681</v>
      </c>
      <c r="T87" t="s">
        <v>662</v>
      </c>
      <c r="U87" t="s">
        <v>687</v>
      </c>
    </row>
    <row r="88" spans="15:21" x14ac:dyDescent="0.25">
      <c r="S88" t="s">
        <v>691</v>
      </c>
      <c r="T88" t="s">
        <v>692</v>
      </c>
      <c r="U88" t="s">
        <v>2562</v>
      </c>
    </row>
    <row r="89" spans="15:21" x14ac:dyDescent="0.25">
      <c r="S89" t="s">
        <v>696</v>
      </c>
      <c r="T89" t="s">
        <v>697</v>
      </c>
      <c r="U89" t="s">
        <v>700</v>
      </c>
    </row>
    <row r="90" spans="15:21" x14ac:dyDescent="0.25">
      <c r="S90" t="s">
        <v>705</v>
      </c>
      <c r="T90" t="s">
        <v>706</v>
      </c>
      <c r="U90" t="s">
        <v>709</v>
      </c>
    </row>
    <row r="91" spans="15:21" x14ac:dyDescent="0.25">
      <c r="S91" t="s">
        <v>716</v>
      </c>
      <c r="T91" t="s">
        <v>704</v>
      </c>
      <c r="U91" t="s">
        <v>719</v>
      </c>
    </row>
    <row r="92" spans="15:21" x14ac:dyDescent="0.25">
      <c r="S92" t="s">
        <v>722</v>
      </c>
      <c r="T92" t="s">
        <v>721</v>
      </c>
      <c r="U92" t="s">
        <v>725</v>
      </c>
    </row>
    <row r="93" spans="15:21" x14ac:dyDescent="0.25">
      <c r="S93" t="s">
        <v>731</v>
      </c>
      <c r="T93" t="s">
        <v>730</v>
      </c>
      <c r="U93" t="s">
        <v>734</v>
      </c>
    </row>
    <row r="94" spans="15:21" x14ac:dyDescent="0.25">
      <c r="S94" t="s">
        <v>738</v>
      </c>
      <c r="T94" t="s">
        <v>739</v>
      </c>
      <c r="U94" t="s">
        <v>748</v>
      </c>
    </row>
    <row r="95" spans="15:21" x14ac:dyDescent="0.25">
      <c r="S95" t="s">
        <v>751</v>
      </c>
      <c r="T95" t="s">
        <v>750</v>
      </c>
      <c r="U95" t="s">
        <v>754</v>
      </c>
    </row>
    <row r="96" spans="15:21" x14ac:dyDescent="0.25">
      <c r="S96" t="s">
        <v>761</v>
      </c>
      <c r="T96" t="s">
        <v>762</v>
      </c>
      <c r="U96" t="s">
        <v>774</v>
      </c>
    </row>
    <row r="97" spans="19:21" x14ac:dyDescent="0.25">
      <c r="S97" t="s">
        <v>779</v>
      </c>
      <c r="T97" t="s">
        <v>780</v>
      </c>
      <c r="U97" t="s">
        <v>783</v>
      </c>
    </row>
    <row r="98" spans="19:21" x14ac:dyDescent="0.25">
      <c r="S98" t="s">
        <v>785</v>
      </c>
      <c r="T98" t="s">
        <v>786</v>
      </c>
      <c r="U98" t="s">
        <v>789</v>
      </c>
    </row>
    <row r="99" spans="19:21" x14ac:dyDescent="0.25">
      <c r="S99" t="s">
        <v>795</v>
      </c>
      <c r="T99" t="s">
        <v>794</v>
      </c>
      <c r="U99" t="s">
        <v>798</v>
      </c>
    </row>
    <row r="100" spans="19:21" x14ac:dyDescent="0.25">
      <c r="S100" t="s">
        <v>802</v>
      </c>
      <c r="T100" t="s">
        <v>803</v>
      </c>
      <c r="U100" t="s">
        <v>806</v>
      </c>
    </row>
    <row r="101" spans="19:21" x14ac:dyDescent="0.25">
      <c r="S101" t="s">
        <v>807</v>
      </c>
      <c r="T101" t="s">
        <v>776</v>
      </c>
      <c r="U101" t="s">
        <v>810</v>
      </c>
    </row>
    <row r="102" spans="19:21" x14ac:dyDescent="0.25">
      <c r="S102" t="s">
        <v>813</v>
      </c>
      <c r="T102" t="s">
        <v>812</v>
      </c>
      <c r="U102" t="s">
        <v>816</v>
      </c>
    </row>
    <row r="103" spans="19:21" x14ac:dyDescent="0.25">
      <c r="S103" t="s">
        <v>820</v>
      </c>
      <c r="T103" t="s">
        <v>821</v>
      </c>
      <c r="U103" t="s">
        <v>824</v>
      </c>
    </row>
    <row r="104" spans="19:21" x14ac:dyDescent="0.25">
      <c r="S104" t="s">
        <v>825</v>
      </c>
      <c r="T104" t="s">
        <v>341</v>
      </c>
      <c r="U104" t="s">
        <v>344</v>
      </c>
    </row>
    <row r="105" spans="19:21" x14ac:dyDescent="0.25">
      <c r="S105" t="s">
        <v>829</v>
      </c>
      <c r="T105" t="s">
        <v>830</v>
      </c>
      <c r="U105" t="s">
        <v>833</v>
      </c>
    </row>
    <row r="106" spans="19:21" x14ac:dyDescent="0.25">
      <c r="S106" t="s">
        <v>834</v>
      </c>
      <c r="T106" t="s">
        <v>835</v>
      </c>
      <c r="U106" t="s">
        <v>838</v>
      </c>
    </row>
    <row r="107" spans="19:21" x14ac:dyDescent="0.25">
      <c r="S107" t="s">
        <v>839</v>
      </c>
      <c r="T107" t="s">
        <v>840</v>
      </c>
      <c r="U107" t="s">
        <v>843</v>
      </c>
    </row>
    <row r="108" spans="19:21" x14ac:dyDescent="0.25">
      <c r="S108" t="s">
        <v>844</v>
      </c>
      <c r="T108" t="s">
        <v>845</v>
      </c>
      <c r="U108" t="s">
        <v>848</v>
      </c>
    </row>
    <row r="109" spans="19:21" x14ac:dyDescent="0.25">
      <c r="S109" t="s">
        <v>849</v>
      </c>
      <c r="T109" t="s">
        <v>828</v>
      </c>
      <c r="U109" t="s">
        <v>857</v>
      </c>
    </row>
    <row r="110" spans="19:21" x14ac:dyDescent="0.25">
      <c r="S110" t="s">
        <v>858</v>
      </c>
      <c r="T110" t="s">
        <v>859</v>
      </c>
      <c r="U110" t="s">
        <v>862</v>
      </c>
    </row>
    <row r="111" spans="19:21" x14ac:dyDescent="0.25">
      <c r="S111" t="s">
        <v>863</v>
      </c>
      <c r="T111" t="s">
        <v>864</v>
      </c>
      <c r="U111" t="s">
        <v>867</v>
      </c>
    </row>
    <row r="112" spans="19:21" x14ac:dyDescent="0.25">
      <c r="S112" t="s">
        <v>868</v>
      </c>
      <c r="T112" t="s">
        <v>869</v>
      </c>
      <c r="U112" t="s">
        <v>872</v>
      </c>
    </row>
    <row r="113" spans="19:21" x14ac:dyDescent="0.25">
      <c r="S113" t="s">
        <v>876</v>
      </c>
      <c r="T113" t="s">
        <v>877</v>
      </c>
      <c r="U113" t="s">
        <v>883</v>
      </c>
    </row>
    <row r="114" spans="19:21" x14ac:dyDescent="0.25">
      <c r="S114" t="s">
        <v>884</v>
      </c>
      <c r="T114" t="s">
        <v>885</v>
      </c>
      <c r="U114" t="s">
        <v>888</v>
      </c>
    </row>
    <row r="115" spans="19:21" x14ac:dyDescent="0.25">
      <c r="S115" t="s">
        <v>889</v>
      </c>
      <c r="T115" t="s">
        <v>890</v>
      </c>
      <c r="U115" t="s">
        <v>893</v>
      </c>
    </row>
    <row r="116" spans="19:21" x14ac:dyDescent="0.25">
      <c r="S116" t="s">
        <v>894</v>
      </c>
      <c r="T116" t="s">
        <v>895</v>
      </c>
      <c r="U116" t="s">
        <v>898</v>
      </c>
    </row>
    <row r="117" spans="19:21" x14ac:dyDescent="0.25">
      <c r="S117" t="s">
        <v>899</v>
      </c>
      <c r="T117" t="s">
        <v>900</v>
      </c>
      <c r="U117" t="s">
        <v>903</v>
      </c>
    </row>
    <row r="118" spans="19:21" x14ac:dyDescent="0.25">
      <c r="S118" t="s">
        <v>904</v>
      </c>
      <c r="T118" t="s">
        <v>778</v>
      </c>
      <c r="U118" t="s">
        <v>907</v>
      </c>
    </row>
    <row r="119" spans="19:21" x14ac:dyDescent="0.25">
      <c r="S119" t="s">
        <v>908</v>
      </c>
      <c r="T119" t="s">
        <v>909</v>
      </c>
      <c r="U119" t="s">
        <v>912</v>
      </c>
    </row>
    <row r="120" spans="19:21" x14ac:dyDescent="0.25">
      <c r="S120" t="s">
        <v>913</v>
      </c>
      <c r="T120" t="s">
        <v>914</v>
      </c>
      <c r="U120" t="s">
        <v>917</v>
      </c>
    </row>
    <row r="121" spans="19:21" x14ac:dyDescent="0.25">
      <c r="S121" t="s">
        <v>918</v>
      </c>
      <c r="T121" t="s">
        <v>919</v>
      </c>
      <c r="U121" t="s">
        <v>922</v>
      </c>
    </row>
    <row r="122" spans="19:21" x14ac:dyDescent="0.25">
      <c r="S122" t="s">
        <v>926</v>
      </c>
      <c r="T122" t="s">
        <v>927</v>
      </c>
      <c r="U122" t="s">
        <v>930</v>
      </c>
    </row>
    <row r="123" spans="19:21" x14ac:dyDescent="0.25">
      <c r="S123" t="s">
        <v>934</v>
      </c>
      <c r="T123" t="s">
        <v>935</v>
      </c>
      <c r="U123" t="s">
        <v>2563</v>
      </c>
    </row>
    <row r="124" spans="19:21" x14ac:dyDescent="0.25">
      <c r="S124" t="s">
        <v>942</v>
      </c>
      <c r="T124" t="s">
        <v>943</v>
      </c>
      <c r="U124" t="s">
        <v>2564</v>
      </c>
    </row>
    <row r="125" spans="19:21" x14ac:dyDescent="0.25">
      <c r="S125" t="s">
        <v>947</v>
      </c>
      <c r="T125" t="s">
        <v>948</v>
      </c>
      <c r="U125" t="s">
        <v>951</v>
      </c>
    </row>
    <row r="126" spans="19:21" x14ac:dyDescent="0.25">
      <c r="S126" t="s">
        <v>954</v>
      </c>
      <c r="T126" t="s">
        <v>955</v>
      </c>
      <c r="U126" t="s">
        <v>958</v>
      </c>
    </row>
    <row r="127" spans="19:21" x14ac:dyDescent="0.25">
      <c r="S127" t="s">
        <v>961</v>
      </c>
      <c r="T127" t="s">
        <v>960</v>
      </c>
      <c r="U127" t="s">
        <v>964</v>
      </c>
    </row>
    <row r="128" spans="19:21" x14ac:dyDescent="0.25">
      <c r="S128" t="s">
        <v>967</v>
      </c>
      <c r="T128" t="s">
        <v>968</v>
      </c>
      <c r="U128" t="s">
        <v>971</v>
      </c>
    </row>
    <row r="129" spans="19:21" x14ac:dyDescent="0.25">
      <c r="S129" t="s">
        <v>972</v>
      </c>
      <c r="T129" t="s">
        <v>973</v>
      </c>
      <c r="U129" t="s">
        <v>976</v>
      </c>
    </row>
    <row r="130" spans="19:21" x14ac:dyDescent="0.25">
      <c r="S130" t="s">
        <v>979</v>
      </c>
      <c r="T130" t="s">
        <v>980</v>
      </c>
      <c r="U130" t="s">
        <v>983</v>
      </c>
    </row>
    <row r="131" spans="19:21" x14ac:dyDescent="0.25">
      <c r="S131" t="s">
        <v>984</v>
      </c>
      <c r="T131" t="s">
        <v>978</v>
      </c>
      <c r="U131" t="s">
        <v>987</v>
      </c>
    </row>
    <row r="132" spans="19:21" x14ac:dyDescent="0.25">
      <c r="S132" t="s">
        <v>988</v>
      </c>
      <c r="T132" t="s">
        <v>989</v>
      </c>
      <c r="U132" t="s">
        <v>992</v>
      </c>
    </row>
    <row r="133" spans="19:21" x14ac:dyDescent="0.25">
      <c r="S133" t="s">
        <v>995</v>
      </c>
      <c r="T133" t="s">
        <v>994</v>
      </c>
      <c r="U133" t="s">
        <v>998</v>
      </c>
    </row>
    <row r="134" spans="19:21" x14ac:dyDescent="0.25">
      <c r="S134" t="s">
        <v>1002</v>
      </c>
      <c r="T134" t="s">
        <v>1003</v>
      </c>
      <c r="U134" t="s">
        <v>1009</v>
      </c>
    </row>
    <row r="135" spans="19:21" x14ac:dyDescent="0.25">
      <c r="S135" t="s">
        <v>1010</v>
      </c>
      <c r="T135" t="s">
        <v>1011</v>
      </c>
      <c r="U135" t="s">
        <v>1014</v>
      </c>
    </row>
    <row r="136" spans="19:21" x14ac:dyDescent="0.25">
      <c r="S136" t="s">
        <v>1015</v>
      </c>
      <c r="T136" t="s">
        <v>1016</v>
      </c>
      <c r="U136" t="s">
        <v>1019</v>
      </c>
    </row>
    <row r="137" spans="19:21" x14ac:dyDescent="0.25">
      <c r="S137" t="s">
        <v>1020</v>
      </c>
      <c r="T137" t="s">
        <v>953</v>
      </c>
      <c r="U137" t="s">
        <v>1029</v>
      </c>
    </row>
    <row r="138" spans="19:21" x14ac:dyDescent="0.25">
      <c r="S138" t="s">
        <v>1030</v>
      </c>
      <c r="T138" t="s">
        <v>1031</v>
      </c>
      <c r="U138" t="s">
        <v>1034</v>
      </c>
    </row>
    <row r="139" spans="19:21" x14ac:dyDescent="0.25">
      <c r="S139" t="s">
        <v>1037</v>
      </c>
      <c r="T139" t="s">
        <v>1038</v>
      </c>
      <c r="U139" t="s">
        <v>1041</v>
      </c>
    </row>
    <row r="140" spans="19:21" x14ac:dyDescent="0.25">
      <c r="S140" t="s">
        <v>1042</v>
      </c>
      <c r="T140" t="s">
        <v>1043</v>
      </c>
      <c r="U140" t="s">
        <v>1046</v>
      </c>
    </row>
    <row r="141" spans="19:21" x14ac:dyDescent="0.25">
      <c r="S141" t="s">
        <v>1047</v>
      </c>
      <c r="T141" t="s">
        <v>966</v>
      </c>
      <c r="U141" t="s">
        <v>1050</v>
      </c>
    </row>
    <row r="142" spans="19:21" x14ac:dyDescent="0.25">
      <c r="S142" t="s">
        <v>1051</v>
      </c>
      <c r="T142" t="s">
        <v>1052</v>
      </c>
      <c r="U142" t="s">
        <v>1055</v>
      </c>
    </row>
    <row r="143" spans="19:21" x14ac:dyDescent="0.25">
      <c r="S143" t="s">
        <v>1056</v>
      </c>
      <c r="T143" t="s">
        <v>1057</v>
      </c>
      <c r="U143" t="s">
        <v>1060</v>
      </c>
    </row>
    <row r="144" spans="19:21" x14ac:dyDescent="0.25">
      <c r="S144" t="s">
        <v>1061</v>
      </c>
      <c r="T144" t="s">
        <v>1062</v>
      </c>
      <c r="U144" t="s">
        <v>1065</v>
      </c>
    </row>
    <row r="145" spans="19:21" x14ac:dyDescent="0.25">
      <c r="S145" t="s">
        <v>1066</v>
      </c>
      <c r="T145" t="s">
        <v>1067</v>
      </c>
      <c r="U145" t="s">
        <v>1070</v>
      </c>
    </row>
    <row r="146" spans="19:21" x14ac:dyDescent="0.25">
      <c r="S146" t="s">
        <v>1071</v>
      </c>
      <c r="T146" t="s">
        <v>1072</v>
      </c>
      <c r="U146" t="s">
        <v>1078</v>
      </c>
    </row>
    <row r="147" spans="19:21" x14ac:dyDescent="0.25">
      <c r="S147" t="s">
        <v>1079</v>
      </c>
      <c r="T147" t="s">
        <v>1080</v>
      </c>
      <c r="U147" t="s">
        <v>1083</v>
      </c>
    </row>
    <row r="148" spans="19:21" x14ac:dyDescent="0.25">
      <c r="S148" t="s">
        <v>1084</v>
      </c>
      <c r="T148" t="s">
        <v>1085</v>
      </c>
      <c r="U148" t="s">
        <v>1088</v>
      </c>
    </row>
    <row r="149" spans="19:21" x14ac:dyDescent="0.25">
      <c r="S149" t="s">
        <v>1089</v>
      </c>
      <c r="T149" t="s">
        <v>1036</v>
      </c>
      <c r="U149" t="s">
        <v>1092</v>
      </c>
    </row>
    <row r="150" spans="19:21" x14ac:dyDescent="0.25">
      <c r="S150" t="s">
        <v>1097</v>
      </c>
      <c r="T150" t="s">
        <v>1098</v>
      </c>
      <c r="U150" t="s">
        <v>1101</v>
      </c>
    </row>
    <row r="151" spans="19:21" x14ac:dyDescent="0.25">
      <c r="S151" t="s">
        <v>1104</v>
      </c>
      <c r="T151" t="s">
        <v>1105</v>
      </c>
      <c r="U151" t="s">
        <v>1108</v>
      </c>
    </row>
    <row r="152" spans="19:21" x14ac:dyDescent="0.25">
      <c r="S152" t="s">
        <v>1109</v>
      </c>
      <c r="T152" t="s">
        <v>1110</v>
      </c>
      <c r="U152" t="s">
        <v>1113</v>
      </c>
    </row>
    <row r="153" spans="19:21" x14ac:dyDescent="0.25">
      <c r="S153" t="s">
        <v>1114</v>
      </c>
      <c r="T153" t="s">
        <v>1115</v>
      </c>
      <c r="U153" t="s">
        <v>1118</v>
      </c>
    </row>
    <row r="154" spans="19:21" x14ac:dyDescent="0.25">
      <c r="S154" t="s">
        <v>1122</v>
      </c>
      <c r="T154" t="s">
        <v>1103</v>
      </c>
      <c r="U154" t="s">
        <v>1125</v>
      </c>
    </row>
    <row r="155" spans="19:21" x14ac:dyDescent="0.25">
      <c r="S155" t="s">
        <v>1126</v>
      </c>
      <c r="T155" t="s">
        <v>1127</v>
      </c>
      <c r="U155" t="s">
        <v>1133</v>
      </c>
    </row>
    <row r="156" spans="19:21" x14ac:dyDescent="0.25">
      <c r="S156" t="s">
        <v>1134</v>
      </c>
      <c r="T156" t="s">
        <v>1135</v>
      </c>
      <c r="U156" t="s">
        <v>1138</v>
      </c>
    </row>
    <row r="157" spans="19:21" x14ac:dyDescent="0.25">
      <c r="S157" t="s">
        <v>1142</v>
      </c>
      <c r="T157" t="s">
        <v>1143</v>
      </c>
      <c r="U157" t="s">
        <v>1149</v>
      </c>
    </row>
    <row r="158" spans="19:21" x14ac:dyDescent="0.25">
      <c r="S158" t="s">
        <v>1150</v>
      </c>
      <c r="T158" t="s">
        <v>1096</v>
      </c>
      <c r="U158" t="s">
        <v>1153</v>
      </c>
    </row>
    <row r="159" spans="19:21" x14ac:dyDescent="0.25">
      <c r="S159" t="s">
        <v>1157</v>
      </c>
      <c r="T159" t="s">
        <v>1158</v>
      </c>
      <c r="U159" t="s">
        <v>1167</v>
      </c>
    </row>
    <row r="160" spans="19:21" x14ac:dyDescent="0.25">
      <c r="S160" t="s">
        <v>1172</v>
      </c>
      <c r="T160" t="s">
        <v>1173</v>
      </c>
      <c r="U160" t="s">
        <v>1176</v>
      </c>
    </row>
    <row r="161" spans="19:21" x14ac:dyDescent="0.25">
      <c r="S161" t="s">
        <v>1177</v>
      </c>
      <c r="T161" t="s">
        <v>1178</v>
      </c>
      <c r="U161" t="s">
        <v>1181</v>
      </c>
    </row>
    <row r="162" spans="19:21" x14ac:dyDescent="0.25">
      <c r="S162" t="s">
        <v>1184</v>
      </c>
      <c r="T162" t="s">
        <v>1185</v>
      </c>
      <c r="U162" t="s">
        <v>1188</v>
      </c>
    </row>
    <row r="163" spans="19:21" x14ac:dyDescent="0.25">
      <c r="S163" t="s">
        <v>1189</v>
      </c>
      <c r="T163" t="s">
        <v>1190</v>
      </c>
      <c r="U163" t="s">
        <v>1193</v>
      </c>
    </row>
    <row r="164" spans="19:21" x14ac:dyDescent="0.25">
      <c r="S164" t="s">
        <v>1194</v>
      </c>
      <c r="T164" t="s">
        <v>1195</v>
      </c>
      <c r="U164" t="s">
        <v>1198</v>
      </c>
    </row>
    <row r="165" spans="19:21" x14ac:dyDescent="0.25">
      <c r="S165" t="s">
        <v>1199</v>
      </c>
      <c r="T165" t="s">
        <v>1200</v>
      </c>
      <c r="U165" t="s">
        <v>1203</v>
      </c>
    </row>
    <row r="166" spans="19:21" x14ac:dyDescent="0.25">
      <c r="S166" t="s">
        <v>1204</v>
      </c>
      <c r="T166" t="s">
        <v>1205</v>
      </c>
      <c r="U166" t="s">
        <v>1208</v>
      </c>
    </row>
    <row r="167" spans="19:21" x14ac:dyDescent="0.25">
      <c r="S167" t="s">
        <v>1209</v>
      </c>
      <c r="T167" t="s">
        <v>1210</v>
      </c>
      <c r="U167" t="s">
        <v>1216</v>
      </c>
    </row>
    <row r="168" spans="19:21" x14ac:dyDescent="0.25">
      <c r="S168" t="s">
        <v>1221</v>
      </c>
      <c r="T168" t="s">
        <v>1222</v>
      </c>
      <c r="U168" t="s">
        <v>1225</v>
      </c>
    </row>
    <row r="169" spans="19:21" x14ac:dyDescent="0.25">
      <c r="S169" t="s">
        <v>1231</v>
      </c>
      <c r="T169" t="s">
        <v>1232</v>
      </c>
      <c r="U169" t="s">
        <v>1235</v>
      </c>
    </row>
    <row r="170" spans="19:21" x14ac:dyDescent="0.25">
      <c r="S170" t="s">
        <v>1238</v>
      </c>
      <c r="T170" t="s">
        <v>1239</v>
      </c>
      <c r="U170" t="s">
        <v>1242</v>
      </c>
    </row>
    <row r="171" spans="19:21" x14ac:dyDescent="0.25">
      <c r="S171" t="s">
        <v>1246</v>
      </c>
      <c r="T171" t="s">
        <v>1220</v>
      </c>
      <c r="U171" t="s">
        <v>1249</v>
      </c>
    </row>
    <row r="172" spans="19:21" x14ac:dyDescent="0.25">
      <c r="S172" t="s">
        <v>1255</v>
      </c>
      <c r="T172" t="s">
        <v>1256</v>
      </c>
      <c r="U172" t="s">
        <v>1259</v>
      </c>
    </row>
    <row r="173" spans="19:21" x14ac:dyDescent="0.25">
      <c r="S173" t="s">
        <v>1260</v>
      </c>
      <c r="T173" t="s">
        <v>1230</v>
      </c>
      <c r="U173" t="s">
        <v>1266</v>
      </c>
    </row>
    <row r="174" spans="19:21" x14ac:dyDescent="0.25">
      <c r="S174" t="s">
        <v>1273</v>
      </c>
      <c r="T174" t="s">
        <v>1274</v>
      </c>
      <c r="U174" t="s">
        <v>1277</v>
      </c>
    </row>
    <row r="175" spans="19:21" x14ac:dyDescent="0.25">
      <c r="S175" t="s">
        <v>1278</v>
      </c>
      <c r="T175" t="s">
        <v>1254</v>
      </c>
      <c r="U175" t="s">
        <v>1281</v>
      </c>
    </row>
    <row r="176" spans="19:21" x14ac:dyDescent="0.25">
      <c r="S176" t="s">
        <v>1282</v>
      </c>
      <c r="T176" t="s">
        <v>1283</v>
      </c>
      <c r="U176" t="s">
        <v>1286</v>
      </c>
    </row>
    <row r="177" spans="19:21" x14ac:dyDescent="0.25">
      <c r="S177" t="s">
        <v>1287</v>
      </c>
      <c r="T177" t="s">
        <v>1288</v>
      </c>
      <c r="U177" t="s">
        <v>1294</v>
      </c>
    </row>
    <row r="178" spans="19:21" x14ac:dyDescent="0.25">
      <c r="S178" t="s">
        <v>1297</v>
      </c>
      <c r="T178" t="s">
        <v>1298</v>
      </c>
      <c r="U178" t="s">
        <v>1301</v>
      </c>
    </row>
    <row r="179" spans="19:21" x14ac:dyDescent="0.25">
      <c r="S179" t="s">
        <v>1302</v>
      </c>
      <c r="T179" t="s">
        <v>1303</v>
      </c>
      <c r="U179" t="s">
        <v>1306</v>
      </c>
    </row>
    <row r="180" spans="19:21" x14ac:dyDescent="0.25">
      <c r="S180" t="s">
        <v>1307</v>
      </c>
      <c r="T180" t="s">
        <v>1308</v>
      </c>
      <c r="U180" t="s">
        <v>1314</v>
      </c>
    </row>
    <row r="181" spans="19:21" x14ac:dyDescent="0.25">
      <c r="S181" t="s">
        <v>1315</v>
      </c>
      <c r="T181" t="s">
        <v>1316</v>
      </c>
      <c r="U181" t="s">
        <v>1319</v>
      </c>
    </row>
    <row r="182" spans="19:21" x14ac:dyDescent="0.25">
      <c r="S182" t="s">
        <v>1320</v>
      </c>
      <c r="T182" t="s">
        <v>1296</v>
      </c>
      <c r="U182" t="s">
        <v>1323</v>
      </c>
    </row>
    <row r="183" spans="19:21" x14ac:dyDescent="0.25">
      <c r="S183" t="s">
        <v>1324</v>
      </c>
      <c r="T183" t="s">
        <v>1237</v>
      </c>
      <c r="U183" t="s">
        <v>1330</v>
      </c>
    </row>
    <row r="184" spans="19:21" x14ac:dyDescent="0.25">
      <c r="S184" t="s">
        <v>1331</v>
      </c>
      <c r="T184" t="s">
        <v>1332</v>
      </c>
      <c r="U184" t="s">
        <v>1341</v>
      </c>
    </row>
    <row r="185" spans="19:21" x14ac:dyDescent="0.25">
      <c r="S185" t="s">
        <v>1346</v>
      </c>
      <c r="T185" t="s">
        <v>1347</v>
      </c>
      <c r="U185" t="s">
        <v>1350</v>
      </c>
    </row>
    <row r="186" spans="19:21" x14ac:dyDescent="0.25">
      <c r="S186" t="s">
        <v>1353</v>
      </c>
      <c r="T186" t="s">
        <v>1354</v>
      </c>
      <c r="U186" t="s">
        <v>1357</v>
      </c>
    </row>
    <row r="187" spans="19:21" x14ac:dyDescent="0.25">
      <c r="S187" t="s">
        <v>1358</v>
      </c>
      <c r="T187" t="s">
        <v>1359</v>
      </c>
      <c r="U187" t="s">
        <v>1362</v>
      </c>
    </row>
    <row r="188" spans="19:21" x14ac:dyDescent="0.25">
      <c r="S188" t="s">
        <v>1363</v>
      </c>
      <c r="T188" t="s">
        <v>1364</v>
      </c>
      <c r="U188" t="s">
        <v>1367</v>
      </c>
    </row>
    <row r="189" spans="19:21" x14ac:dyDescent="0.25">
      <c r="S189" t="s">
        <v>1370</v>
      </c>
      <c r="T189" t="s">
        <v>1369</v>
      </c>
      <c r="U189" t="s">
        <v>1373</v>
      </c>
    </row>
    <row r="190" spans="19:21" x14ac:dyDescent="0.25">
      <c r="S190" t="s">
        <v>1374</v>
      </c>
      <c r="T190" t="s">
        <v>1375</v>
      </c>
      <c r="U190" t="s">
        <v>1378</v>
      </c>
    </row>
    <row r="191" spans="19:21" x14ac:dyDescent="0.25">
      <c r="S191" t="s">
        <v>1385</v>
      </c>
      <c r="T191" t="s">
        <v>1386</v>
      </c>
      <c r="U191" t="s">
        <v>1389</v>
      </c>
    </row>
    <row r="192" spans="19:21" x14ac:dyDescent="0.25">
      <c r="S192" t="s">
        <v>1395</v>
      </c>
      <c r="T192" t="s">
        <v>1394</v>
      </c>
      <c r="U192" t="s">
        <v>1398</v>
      </c>
    </row>
    <row r="193" spans="19:21" x14ac:dyDescent="0.25">
      <c r="S193" t="s">
        <v>1399</v>
      </c>
      <c r="T193" t="s">
        <v>1400</v>
      </c>
      <c r="U193" t="s">
        <v>1403</v>
      </c>
    </row>
    <row r="194" spans="19:21" x14ac:dyDescent="0.25">
      <c r="S194" t="s">
        <v>1406</v>
      </c>
      <c r="T194" t="s">
        <v>1405</v>
      </c>
      <c r="U194" t="s">
        <v>1409</v>
      </c>
    </row>
    <row r="195" spans="19:21" x14ac:dyDescent="0.25">
      <c r="S195" t="s">
        <v>1414</v>
      </c>
      <c r="T195" t="s">
        <v>1415</v>
      </c>
      <c r="U195" t="s">
        <v>1418</v>
      </c>
    </row>
    <row r="196" spans="19:21" x14ac:dyDescent="0.25">
      <c r="S196" t="s">
        <v>1419</v>
      </c>
      <c r="T196" t="s">
        <v>1352</v>
      </c>
      <c r="U196" t="s">
        <v>1422</v>
      </c>
    </row>
    <row r="197" spans="19:21" x14ac:dyDescent="0.25">
      <c r="S197" t="s">
        <v>1425</v>
      </c>
      <c r="T197" t="s">
        <v>1424</v>
      </c>
      <c r="U197" t="s">
        <v>1428</v>
      </c>
    </row>
    <row r="198" spans="19:21" x14ac:dyDescent="0.25">
      <c r="S198" t="s">
        <v>1431</v>
      </c>
      <c r="T198" t="s">
        <v>1432</v>
      </c>
      <c r="U198" t="s">
        <v>1435</v>
      </c>
    </row>
    <row r="199" spans="19:21" x14ac:dyDescent="0.25">
      <c r="S199" t="s">
        <v>1436</v>
      </c>
      <c r="T199" t="s">
        <v>1437</v>
      </c>
      <c r="U199" t="s">
        <v>1440</v>
      </c>
    </row>
    <row r="200" spans="19:21" x14ac:dyDescent="0.25">
      <c r="S200" t="s">
        <v>1443</v>
      </c>
      <c r="T200" t="s">
        <v>1444</v>
      </c>
      <c r="U200" t="s">
        <v>1447</v>
      </c>
    </row>
    <row r="201" spans="19:21" x14ac:dyDescent="0.25">
      <c r="S201" t="s">
        <v>1451</v>
      </c>
      <c r="T201" t="s">
        <v>1452</v>
      </c>
      <c r="U201" t="s">
        <v>1455</v>
      </c>
    </row>
    <row r="202" spans="19:21" x14ac:dyDescent="0.25">
      <c r="S202" t="s">
        <v>1464</v>
      </c>
      <c r="T202" t="s">
        <v>1463</v>
      </c>
      <c r="U202" t="s">
        <v>1467</v>
      </c>
    </row>
    <row r="203" spans="19:21" x14ac:dyDescent="0.25">
      <c r="S203" t="s">
        <v>1468</v>
      </c>
      <c r="T203" t="s">
        <v>1469</v>
      </c>
      <c r="U203" t="s">
        <v>1472</v>
      </c>
    </row>
    <row r="204" spans="19:21" x14ac:dyDescent="0.25">
      <c r="S204" t="s">
        <v>1473</v>
      </c>
      <c r="T204" t="s">
        <v>1345</v>
      </c>
      <c r="U204" t="s">
        <v>1476</v>
      </c>
    </row>
    <row r="205" spans="19:21" x14ac:dyDescent="0.25">
      <c r="S205" t="s">
        <v>1478</v>
      </c>
      <c r="T205" t="s">
        <v>1479</v>
      </c>
      <c r="U205" t="s">
        <v>1482</v>
      </c>
    </row>
    <row r="206" spans="19:21" x14ac:dyDescent="0.25">
      <c r="S206" t="s">
        <v>1483</v>
      </c>
      <c r="T206" t="s">
        <v>1484</v>
      </c>
      <c r="U206" t="s">
        <v>1487</v>
      </c>
    </row>
    <row r="207" spans="19:21" x14ac:dyDescent="0.25">
      <c r="S207" t="s">
        <v>1488</v>
      </c>
      <c r="T207" t="s">
        <v>1489</v>
      </c>
      <c r="U207" t="s">
        <v>1495</v>
      </c>
    </row>
    <row r="208" spans="19:21" x14ac:dyDescent="0.25">
      <c r="S208" t="s">
        <v>1499</v>
      </c>
      <c r="T208" t="s">
        <v>1500</v>
      </c>
      <c r="U208" t="s">
        <v>1503</v>
      </c>
    </row>
    <row r="209" spans="19:21" x14ac:dyDescent="0.25">
      <c r="S209" t="s">
        <v>1504</v>
      </c>
      <c r="T209" t="s">
        <v>1505</v>
      </c>
      <c r="U209" t="s">
        <v>1508</v>
      </c>
    </row>
    <row r="210" spans="19:21" x14ac:dyDescent="0.25">
      <c r="S210" t="s">
        <v>1509</v>
      </c>
      <c r="T210" t="s">
        <v>1510</v>
      </c>
      <c r="U210" t="s">
        <v>1513</v>
      </c>
    </row>
    <row r="211" spans="19:21" x14ac:dyDescent="0.25">
      <c r="S211" t="s">
        <v>1514</v>
      </c>
      <c r="T211" t="s">
        <v>1343</v>
      </c>
      <c r="U211" t="s">
        <v>1517</v>
      </c>
    </row>
    <row r="212" spans="19:21" x14ac:dyDescent="0.25">
      <c r="S212" t="s">
        <v>1521</v>
      </c>
      <c r="T212" t="s">
        <v>1522</v>
      </c>
      <c r="U212" t="s">
        <v>1525</v>
      </c>
    </row>
    <row r="213" spans="19:21" x14ac:dyDescent="0.25">
      <c r="S213" t="s">
        <v>1526</v>
      </c>
      <c r="T213" t="s">
        <v>1430</v>
      </c>
      <c r="U213" t="s">
        <v>1532</v>
      </c>
    </row>
    <row r="214" spans="19:21" x14ac:dyDescent="0.25">
      <c r="S214" t="s">
        <v>1533</v>
      </c>
      <c r="T214" t="s">
        <v>1534</v>
      </c>
      <c r="U214" t="s">
        <v>1540</v>
      </c>
    </row>
    <row r="215" spans="19:21" x14ac:dyDescent="0.25">
      <c r="S215" t="s">
        <v>1543</v>
      </c>
      <c r="T215" t="s">
        <v>1542</v>
      </c>
      <c r="U215" t="s">
        <v>1550</v>
      </c>
    </row>
    <row r="216" spans="19:21" x14ac:dyDescent="0.25">
      <c r="S216" t="s">
        <v>1551</v>
      </c>
      <c r="T216" t="s">
        <v>1552</v>
      </c>
      <c r="U216" t="s">
        <v>1555</v>
      </c>
    </row>
    <row r="217" spans="19:21" x14ac:dyDescent="0.25">
      <c r="S217" t="s">
        <v>1556</v>
      </c>
      <c r="T217" t="s">
        <v>1557</v>
      </c>
      <c r="U217" t="s">
        <v>1560</v>
      </c>
    </row>
    <row r="218" spans="19:21" x14ac:dyDescent="0.25">
      <c r="S218" t="s">
        <v>1561</v>
      </c>
      <c r="T218" t="s">
        <v>1562</v>
      </c>
      <c r="U218" t="s">
        <v>1565</v>
      </c>
    </row>
    <row r="219" spans="19:21" x14ac:dyDescent="0.25">
      <c r="S219" t="s">
        <v>1566</v>
      </c>
      <c r="T219" t="s">
        <v>1567</v>
      </c>
      <c r="U219" t="s">
        <v>1570</v>
      </c>
    </row>
    <row r="220" spans="19:21" x14ac:dyDescent="0.25">
      <c r="S220" t="s">
        <v>1571</v>
      </c>
      <c r="T220" t="s">
        <v>1572</v>
      </c>
      <c r="U220" t="s">
        <v>1575</v>
      </c>
    </row>
    <row r="221" spans="19:21" x14ac:dyDescent="0.25">
      <c r="S221" t="s">
        <v>1576</v>
      </c>
      <c r="T221" t="s">
        <v>1413</v>
      </c>
      <c r="U221" t="s">
        <v>1579</v>
      </c>
    </row>
    <row r="222" spans="19:21" x14ac:dyDescent="0.25">
      <c r="S222" t="s">
        <v>1584</v>
      </c>
      <c r="T222" t="s">
        <v>1585</v>
      </c>
      <c r="U222" t="s">
        <v>1588</v>
      </c>
    </row>
    <row r="223" spans="19:21" x14ac:dyDescent="0.25">
      <c r="S223" t="s">
        <v>1591</v>
      </c>
      <c r="T223" t="s">
        <v>1590</v>
      </c>
      <c r="U223" t="s">
        <v>1594</v>
      </c>
    </row>
    <row r="224" spans="19:21" x14ac:dyDescent="0.25">
      <c r="S224" t="s">
        <v>1595</v>
      </c>
      <c r="T224" t="s">
        <v>1596</v>
      </c>
      <c r="U224" t="s">
        <v>1599</v>
      </c>
    </row>
    <row r="225" spans="19:21" x14ac:dyDescent="0.25">
      <c r="S225" t="s">
        <v>1600</v>
      </c>
      <c r="T225" t="s">
        <v>1601</v>
      </c>
      <c r="U225" t="s">
        <v>1604</v>
      </c>
    </row>
    <row r="226" spans="19:21" x14ac:dyDescent="0.25">
      <c r="S226" t="s">
        <v>1605</v>
      </c>
      <c r="T226" t="s">
        <v>1606</v>
      </c>
      <c r="U226" t="s">
        <v>1609</v>
      </c>
    </row>
    <row r="227" spans="19:21" x14ac:dyDescent="0.25">
      <c r="S227" t="s">
        <v>1612</v>
      </c>
      <c r="T227" t="s">
        <v>1613</v>
      </c>
      <c r="U227" t="s">
        <v>1616</v>
      </c>
    </row>
    <row r="228" spans="19:21" x14ac:dyDescent="0.25">
      <c r="S228" t="s">
        <v>1619</v>
      </c>
      <c r="T228" t="s">
        <v>1618</v>
      </c>
      <c r="U228" t="s">
        <v>1622</v>
      </c>
    </row>
    <row r="229" spans="19:21" x14ac:dyDescent="0.25">
      <c r="S229" t="s">
        <v>1626</v>
      </c>
      <c r="T229" t="s">
        <v>1627</v>
      </c>
      <c r="U229" t="s">
        <v>1630</v>
      </c>
    </row>
    <row r="230" spans="19:21" x14ac:dyDescent="0.25">
      <c r="S230" t="s">
        <v>1631</v>
      </c>
      <c r="T230" t="s">
        <v>1632</v>
      </c>
      <c r="U230" t="s">
        <v>1635</v>
      </c>
    </row>
    <row r="231" spans="19:21" x14ac:dyDescent="0.25">
      <c r="S231" t="s">
        <v>1636</v>
      </c>
      <c r="T231" t="s">
        <v>1637</v>
      </c>
      <c r="U231" t="s">
        <v>1640</v>
      </c>
    </row>
    <row r="232" spans="19:21" x14ac:dyDescent="0.25">
      <c r="S232" t="s">
        <v>1644</v>
      </c>
      <c r="T232" t="s">
        <v>1645</v>
      </c>
      <c r="U232" t="s">
        <v>1651</v>
      </c>
    </row>
    <row r="233" spans="19:21" x14ac:dyDescent="0.25">
      <c r="S233" t="s">
        <v>1655</v>
      </c>
      <c r="T233" t="s">
        <v>1656</v>
      </c>
      <c r="U233" t="s">
        <v>1661</v>
      </c>
    </row>
    <row r="234" spans="19:21" x14ac:dyDescent="0.25">
      <c r="S234" t="s">
        <v>1662</v>
      </c>
      <c r="T234" t="s">
        <v>1663</v>
      </c>
      <c r="U234" t="s">
        <v>1666</v>
      </c>
    </row>
    <row r="235" spans="19:21" x14ac:dyDescent="0.25">
      <c r="S235" t="s">
        <v>1670</v>
      </c>
      <c r="T235" t="s">
        <v>1671</v>
      </c>
      <c r="U235" t="s">
        <v>1674</v>
      </c>
    </row>
    <row r="236" spans="19:21" x14ac:dyDescent="0.25">
      <c r="S236" t="s">
        <v>1675</v>
      </c>
      <c r="T236" t="s">
        <v>1611</v>
      </c>
      <c r="U236" t="s">
        <v>1681</v>
      </c>
    </row>
    <row r="237" spans="19:21" x14ac:dyDescent="0.25">
      <c r="S237" t="s">
        <v>1689</v>
      </c>
      <c r="T237" t="s">
        <v>1690</v>
      </c>
      <c r="U237" t="s">
        <v>1693</v>
      </c>
    </row>
    <row r="238" spans="19:21" x14ac:dyDescent="0.25">
      <c r="S238" t="s">
        <v>2565</v>
      </c>
      <c r="T238" t="s">
        <v>2566</v>
      </c>
      <c r="U238" t="s">
        <v>2567</v>
      </c>
    </row>
    <row r="239" spans="19:21" x14ac:dyDescent="0.25">
      <c r="S239" t="s">
        <v>1694</v>
      </c>
      <c r="T239" t="s">
        <v>1695</v>
      </c>
      <c r="U239" t="s">
        <v>1698</v>
      </c>
    </row>
    <row r="240" spans="19:21" x14ac:dyDescent="0.25">
      <c r="S240" t="s">
        <v>1701</v>
      </c>
      <c r="T240" t="s">
        <v>1700</v>
      </c>
      <c r="U240" t="s">
        <v>1704</v>
      </c>
    </row>
    <row r="241" spans="19:21" x14ac:dyDescent="0.25">
      <c r="S241" t="s">
        <v>1711</v>
      </c>
      <c r="T241" t="s">
        <v>1712</v>
      </c>
      <c r="U241" t="s">
        <v>1715</v>
      </c>
    </row>
    <row r="242" spans="19:21" x14ac:dyDescent="0.25">
      <c r="S242" t="s">
        <v>1718</v>
      </c>
      <c r="T242" t="s">
        <v>1719</v>
      </c>
      <c r="U242" t="s">
        <v>1722</v>
      </c>
    </row>
    <row r="243" spans="19:21" x14ac:dyDescent="0.25">
      <c r="S243" t="s">
        <v>1725</v>
      </c>
      <c r="T243" t="s">
        <v>1726</v>
      </c>
      <c r="U243" t="s">
        <v>1729</v>
      </c>
    </row>
    <row r="244" spans="19:21" x14ac:dyDescent="0.25">
      <c r="S244" t="s">
        <v>1730</v>
      </c>
      <c r="T244" t="s">
        <v>1731</v>
      </c>
      <c r="U244" t="s">
        <v>1734</v>
      </c>
    </row>
    <row r="245" spans="19:21" x14ac:dyDescent="0.25">
      <c r="S245" t="s">
        <v>1735</v>
      </c>
      <c r="T245" t="s">
        <v>1736</v>
      </c>
      <c r="U245" t="s">
        <v>2568</v>
      </c>
    </row>
    <row r="246" spans="19:21" x14ac:dyDescent="0.25">
      <c r="S246" t="s">
        <v>1742</v>
      </c>
      <c r="T246" t="s">
        <v>1743</v>
      </c>
      <c r="U246" t="s">
        <v>1746</v>
      </c>
    </row>
    <row r="247" spans="19:21" x14ac:dyDescent="0.25">
      <c r="S247" t="s">
        <v>2569</v>
      </c>
      <c r="T247" t="s">
        <v>2570</v>
      </c>
      <c r="U247" t="s">
        <v>2571</v>
      </c>
    </row>
    <row r="248" spans="19:21" x14ac:dyDescent="0.25">
      <c r="S248" t="s">
        <v>1750</v>
      </c>
      <c r="T248" t="s">
        <v>1751</v>
      </c>
      <c r="U248" t="s">
        <v>1754</v>
      </c>
    </row>
    <row r="249" spans="19:21" x14ac:dyDescent="0.25">
      <c r="S249" t="s">
        <v>1757</v>
      </c>
      <c r="T249" t="s">
        <v>1758</v>
      </c>
      <c r="U249" t="s">
        <v>1761</v>
      </c>
    </row>
    <row r="250" spans="19:21" x14ac:dyDescent="0.25">
      <c r="S250" t="s">
        <v>1765</v>
      </c>
      <c r="T250" t="s">
        <v>1724</v>
      </c>
      <c r="U250" t="s">
        <v>1768</v>
      </c>
    </row>
    <row r="251" spans="19:21" x14ac:dyDescent="0.25">
      <c r="S251" t="s">
        <v>1775</v>
      </c>
      <c r="T251" t="s">
        <v>1717</v>
      </c>
      <c r="U251" t="s">
        <v>1778</v>
      </c>
    </row>
    <row r="252" spans="19:21" x14ac:dyDescent="0.25">
      <c r="S252" t="s">
        <v>1779</v>
      </c>
      <c r="T252" t="s">
        <v>1780</v>
      </c>
      <c r="U252" t="s">
        <v>1786</v>
      </c>
    </row>
    <row r="253" spans="19:21" x14ac:dyDescent="0.25">
      <c r="S253" t="s">
        <v>2572</v>
      </c>
      <c r="T253" t="s">
        <v>2542</v>
      </c>
      <c r="U253" t="s">
        <v>2573</v>
      </c>
    </row>
    <row r="254" spans="19:21" x14ac:dyDescent="0.25">
      <c r="S254" t="s">
        <v>1787</v>
      </c>
      <c r="T254" t="s">
        <v>1788</v>
      </c>
      <c r="U254" t="s">
        <v>1791</v>
      </c>
    </row>
    <row r="255" spans="19:21" x14ac:dyDescent="0.25">
      <c r="S255" t="s">
        <v>1792</v>
      </c>
      <c r="T255" t="s">
        <v>1793</v>
      </c>
      <c r="U255" t="s">
        <v>1796</v>
      </c>
    </row>
    <row r="256" spans="19:21" x14ac:dyDescent="0.25">
      <c r="S256" t="s">
        <v>1799</v>
      </c>
      <c r="T256" t="s">
        <v>1800</v>
      </c>
      <c r="U256" t="s">
        <v>1803</v>
      </c>
    </row>
    <row r="257" spans="19:21" x14ac:dyDescent="0.25">
      <c r="S257" t="s">
        <v>1806</v>
      </c>
      <c r="T257" t="s">
        <v>1807</v>
      </c>
      <c r="U257" t="s">
        <v>1810</v>
      </c>
    </row>
    <row r="258" spans="19:21" x14ac:dyDescent="0.25">
      <c r="S258" t="s">
        <v>1811</v>
      </c>
      <c r="T258" t="s">
        <v>1812</v>
      </c>
      <c r="U258" t="s">
        <v>1815</v>
      </c>
    </row>
    <row r="259" spans="19:21" x14ac:dyDescent="0.25">
      <c r="S259" t="s">
        <v>1818</v>
      </c>
      <c r="T259" t="s">
        <v>1819</v>
      </c>
      <c r="U259" t="s">
        <v>1822</v>
      </c>
    </row>
    <row r="260" spans="19:21" x14ac:dyDescent="0.25">
      <c r="S260" t="s">
        <v>1825</v>
      </c>
      <c r="T260" t="s">
        <v>1824</v>
      </c>
      <c r="U260" t="s">
        <v>1828</v>
      </c>
    </row>
    <row r="261" spans="19:21" x14ac:dyDescent="0.25">
      <c r="S261" t="s">
        <v>1829</v>
      </c>
      <c r="T261" t="s">
        <v>1830</v>
      </c>
      <c r="U261" t="s">
        <v>1739</v>
      </c>
    </row>
    <row r="262" spans="19:21" x14ac:dyDescent="0.25">
      <c r="S262" t="s">
        <v>1833</v>
      </c>
      <c r="T262" t="s">
        <v>1798</v>
      </c>
      <c r="U262" t="s">
        <v>1836</v>
      </c>
    </row>
    <row r="263" spans="19:21" x14ac:dyDescent="0.25">
      <c r="S263" t="s">
        <v>1837</v>
      </c>
      <c r="T263" t="s">
        <v>1838</v>
      </c>
      <c r="U263" t="s">
        <v>1841</v>
      </c>
    </row>
    <row r="264" spans="19:21" x14ac:dyDescent="0.25">
      <c r="S264" t="s">
        <v>1842</v>
      </c>
      <c r="T264" t="s">
        <v>1756</v>
      </c>
      <c r="U264" t="s">
        <v>1851</v>
      </c>
    </row>
    <row r="265" spans="19:21" x14ac:dyDescent="0.25">
      <c r="S265" t="s">
        <v>1855</v>
      </c>
      <c r="T265" t="s">
        <v>1856</v>
      </c>
      <c r="U265" t="s">
        <v>1859</v>
      </c>
    </row>
    <row r="266" spans="19:21" x14ac:dyDescent="0.25">
      <c r="S266" t="s">
        <v>1860</v>
      </c>
      <c r="T266" t="s">
        <v>1861</v>
      </c>
      <c r="U266" t="s">
        <v>2574</v>
      </c>
    </row>
    <row r="267" spans="19:21" x14ac:dyDescent="0.25">
      <c r="S267" t="s">
        <v>1864</v>
      </c>
      <c r="T267" t="s">
        <v>1865</v>
      </c>
      <c r="U267" t="s">
        <v>1868</v>
      </c>
    </row>
    <row r="268" spans="19:21" x14ac:dyDescent="0.25">
      <c r="S268" t="s">
        <v>1869</v>
      </c>
      <c r="T268" t="s">
        <v>1870</v>
      </c>
      <c r="U268" t="s">
        <v>1873</v>
      </c>
    </row>
    <row r="269" spans="19:21" x14ac:dyDescent="0.25">
      <c r="S269" t="s">
        <v>1874</v>
      </c>
      <c r="T269" t="s">
        <v>1875</v>
      </c>
      <c r="U269" t="s">
        <v>1878</v>
      </c>
    </row>
    <row r="270" spans="19:21" x14ac:dyDescent="0.25">
      <c r="S270" t="s">
        <v>1879</v>
      </c>
      <c r="T270" t="s">
        <v>1880</v>
      </c>
      <c r="U270" t="s">
        <v>1883</v>
      </c>
    </row>
    <row r="271" spans="19:21" x14ac:dyDescent="0.25">
      <c r="S271" t="s">
        <v>1884</v>
      </c>
      <c r="T271" t="s">
        <v>1885</v>
      </c>
      <c r="U271" t="s">
        <v>1888</v>
      </c>
    </row>
    <row r="272" spans="19:21" x14ac:dyDescent="0.25">
      <c r="S272" t="s">
        <v>1889</v>
      </c>
      <c r="T272" t="s">
        <v>1890</v>
      </c>
      <c r="U272" t="s">
        <v>2575</v>
      </c>
    </row>
    <row r="273" spans="19:21" x14ac:dyDescent="0.25">
      <c r="S273" t="s">
        <v>1894</v>
      </c>
      <c r="T273" t="s">
        <v>1895</v>
      </c>
      <c r="U273" t="s">
        <v>1898</v>
      </c>
    </row>
    <row r="274" spans="19:21" x14ac:dyDescent="0.25">
      <c r="S274" t="s">
        <v>1902</v>
      </c>
      <c r="T274" t="s">
        <v>1903</v>
      </c>
      <c r="U274" t="s">
        <v>1906</v>
      </c>
    </row>
    <row r="275" spans="19:21" x14ac:dyDescent="0.25">
      <c r="S275" t="s">
        <v>1907</v>
      </c>
      <c r="T275" t="s">
        <v>1908</v>
      </c>
      <c r="U275" t="s">
        <v>1911</v>
      </c>
    </row>
    <row r="276" spans="19:21" x14ac:dyDescent="0.25">
      <c r="S276" t="s">
        <v>1912</v>
      </c>
      <c r="T276" t="s">
        <v>1913</v>
      </c>
      <c r="U276" t="s">
        <v>1916</v>
      </c>
    </row>
    <row r="277" spans="19:21" x14ac:dyDescent="0.25">
      <c r="S277" t="s">
        <v>1917</v>
      </c>
      <c r="T277" t="s">
        <v>1918</v>
      </c>
      <c r="U277" t="s">
        <v>1924</v>
      </c>
    </row>
    <row r="278" spans="19:21" x14ac:dyDescent="0.25">
      <c r="S278" t="s">
        <v>1925</v>
      </c>
      <c r="T278" t="s">
        <v>1926</v>
      </c>
      <c r="U278" t="s">
        <v>1929</v>
      </c>
    </row>
    <row r="279" spans="19:21" x14ac:dyDescent="0.25">
      <c r="S279" t="s">
        <v>1930</v>
      </c>
      <c r="T279" t="s">
        <v>1931</v>
      </c>
      <c r="U279" t="s">
        <v>1934</v>
      </c>
    </row>
    <row r="280" spans="19:21" x14ac:dyDescent="0.25">
      <c r="S280" t="s">
        <v>1935</v>
      </c>
      <c r="T280" t="s">
        <v>1936</v>
      </c>
      <c r="U280" t="s">
        <v>1939</v>
      </c>
    </row>
    <row r="281" spans="19:21" x14ac:dyDescent="0.25">
      <c r="S281" t="s">
        <v>1940</v>
      </c>
      <c r="T281" t="s">
        <v>1941</v>
      </c>
      <c r="U281" t="s">
        <v>1944</v>
      </c>
    </row>
    <row r="282" spans="19:21" x14ac:dyDescent="0.25">
      <c r="S282" t="s">
        <v>1949</v>
      </c>
      <c r="T282" t="s">
        <v>1950</v>
      </c>
      <c r="U282" t="s">
        <v>1953</v>
      </c>
    </row>
    <row r="283" spans="19:21" x14ac:dyDescent="0.25">
      <c r="S283" t="s">
        <v>1954</v>
      </c>
      <c r="T283" t="s">
        <v>1955</v>
      </c>
      <c r="U283" t="s">
        <v>1958</v>
      </c>
    </row>
    <row r="284" spans="19:21" x14ac:dyDescent="0.25">
      <c r="S284" t="s">
        <v>1961</v>
      </c>
      <c r="T284" t="s">
        <v>1962</v>
      </c>
      <c r="U284" t="s">
        <v>1971</v>
      </c>
    </row>
    <row r="285" spans="19:21" x14ac:dyDescent="0.25">
      <c r="S285" t="s">
        <v>1974</v>
      </c>
      <c r="T285" t="s">
        <v>1975</v>
      </c>
      <c r="U285" t="s">
        <v>1981</v>
      </c>
    </row>
    <row r="286" spans="19:21" x14ac:dyDescent="0.25">
      <c r="S286" t="s">
        <v>1982</v>
      </c>
      <c r="T286" t="s">
        <v>1983</v>
      </c>
      <c r="U286" t="s">
        <v>1986</v>
      </c>
    </row>
    <row r="287" spans="19:21" x14ac:dyDescent="0.25">
      <c r="S287" t="s">
        <v>1990</v>
      </c>
      <c r="T287" t="s">
        <v>1991</v>
      </c>
      <c r="U287" t="s">
        <v>1994</v>
      </c>
    </row>
    <row r="288" spans="19:21" x14ac:dyDescent="0.25">
      <c r="S288" t="s">
        <v>1997</v>
      </c>
      <c r="T288" t="s">
        <v>1996</v>
      </c>
      <c r="U288" t="s">
        <v>2003</v>
      </c>
    </row>
    <row r="289" spans="19:21" x14ac:dyDescent="0.25">
      <c r="S289" t="s">
        <v>2004</v>
      </c>
      <c r="T289" t="s">
        <v>2005</v>
      </c>
      <c r="U289" t="s">
        <v>2011</v>
      </c>
    </row>
    <row r="290" spans="19:21" x14ac:dyDescent="0.25">
      <c r="S290" t="s">
        <v>2012</v>
      </c>
      <c r="T290" t="s">
        <v>1973</v>
      </c>
      <c r="U290" t="s">
        <v>2015</v>
      </c>
    </row>
    <row r="291" spans="19:21" x14ac:dyDescent="0.25">
      <c r="S291" t="s">
        <v>2019</v>
      </c>
      <c r="T291" t="s">
        <v>2020</v>
      </c>
      <c r="U291" t="s">
        <v>2023</v>
      </c>
    </row>
    <row r="292" spans="19:21" x14ac:dyDescent="0.25">
      <c r="S292" t="s">
        <v>2024</v>
      </c>
      <c r="T292" t="s">
        <v>2025</v>
      </c>
      <c r="U292" t="s">
        <v>2028</v>
      </c>
    </row>
    <row r="293" spans="19:21" x14ac:dyDescent="0.25">
      <c r="S293" t="s">
        <v>2032</v>
      </c>
      <c r="T293" t="s">
        <v>2033</v>
      </c>
      <c r="U293" t="s">
        <v>2036</v>
      </c>
    </row>
    <row r="294" spans="19:21" x14ac:dyDescent="0.25">
      <c r="S294" t="s">
        <v>2037</v>
      </c>
      <c r="T294" t="s">
        <v>2038</v>
      </c>
      <c r="U294" t="s">
        <v>2044</v>
      </c>
    </row>
    <row r="295" spans="19:21" x14ac:dyDescent="0.25">
      <c r="S295" t="s">
        <v>2045</v>
      </c>
      <c r="T295" t="s">
        <v>2046</v>
      </c>
      <c r="U295" t="s">
        <v>2049</v>
      </c>
    </row>
    <row r="296" spans="19:21" x14ac:dyDescent="0.25">
      <c r="S296" t="s">
        <v>2050</v>
      </c>
      <c r="T296" t="s">
        <v>2051</v>
      </c>
      <c r="U296" t="s">
        <v>2057</v>
      </c>
    </row>
    <row r="297" spans="19:21" x14ac:dyDescent="0.25">
      <c r="S297" t="s">
        <v>2058</v>
      </c>
      <c r="T297" t="s">
        <v>2059</v>
      </c>
      <c r="U297" t="s">
        <v>2065</v>
      </c>
    </row>
    <row r="298" spans="19:21" x14ac:dyDescent="0.25">
      <c r="S298" t="s">
        <v>2066</v>
      </c>
      <c r="T298" t="s">
        <v>2067</v>
      </c>
      <c r="U298" t="s">
        <v>2070</v>
      </c>
    </row>
    <row r="299" spans="19:21" x14ac:dyDescent="0.25">
      <c r="S299" t="s">
        <v>2073</v>
      </c>
      <c r="T299" t="s">
        <v>2074</v>
      </c>
      <c r="U299" t="s">
        <v>2077</v>
      </c>
    </row>
    <row r="300" spans="19:21" x14ac:dyDescent="0.25">
      <c r="S300" t="s">
        <v>2078</v>
      </c>
      <c r="T300" t="s">
        <v>2079</v>
      </c>
      <c r="U300" t="s">
        <v>2088</v>
      </c>
    </row>
    <row r="301" spans="19:21" x14ac:dyDescent="0.25">
      <c r="S301" t="s">
        <v>2089</v>
      </c>
      <c r="T301" t="s">
        <v>1960</v>
      </c>
      <c r="U301" t="s">
        <v>2101</v>
      </c>
    </row>
    <row r="302" spans="19:21" x14ac:dyDescent="0.25">
      <c r="S302" t="s">
        <v>2102</v>
      </c>
      <c r="T302" t="s">
        <v>2103</v>
      </c>
      <c r="U302" t="s">
        <v>2106</v>
      </c>
    </row>
    <row r="303" spans="19:21" x14ac:dyDescent="0.25">
      <c r="S303" t="s">
        <v>2111</v>
      </c>
      <c r="T303" t="s">
        <v>2112</v>
      </c>
      <c r="U303" t="s">
        <v>2115</v>
      </c>
    </row>
    <row r="304" spans="19:21" x14ac:dyDescent="0.25">
      <c r="S304" t="s">
        <v>2124</v>
      </c>
      <c r="T304" t="s">
        <v>2123</v>
      </c>
      <c r="U304" t="s">
        <v>2127</v>
      </c>
    </row>
    <row r="305" spans="19:21" x14ac:dyDescent="0.25">
      <c r="S305" t="s">
        <v>2131</v>
      </c>
      <c r="T305" t="s">
        <v>2110</v>
      </c>
      <c r="U305" t="s">
        <v>2134</v>
      </c>
    </row>
    <row r="306" spans="19:21" x14ac:dyDescent="0.25">
      <c r="S306" t="s">
        <v>2140</v>
      </c>
      <c r="T306" t="s">
        <v>2141</v>
      </c>
      <c r="U306" t="s">
        <v>2144</v>
      </c>
    </row>
    <row r="307" spans="19:21" x14ac:dyDescent="0.25">
      <c r="S307" t="s">
        <v>2145</v>
      </c>
      <c r="T307" t="s">
        <v>2146</v>
      </c>
      <c r="U307" t="s">
        <v>2149</v>
      </c>
    </row>
    <row r="308" spans="19:21" x14ac:dyDescent="0.25">
      <c r="S308" t="s">
        <v>2150</v>
      </c>
      <c r="T308" t="s">
        <v>2139</v>
      </c>
      <c r="U308" t="s">
        <v>2153</v>
      </c>
    </row>
    <row r="309" spans="19:21" x14ac:dyDescent="0.25">
      <c r="S309" t="s">
        <v>2154</v>
      </c>
      <c r="T309" t="s">
        <v>2155</v>
      </c>
      <c r="U309" t="s">
        <v>2164</v>
      </c>
    </row>
    <row r="310" spans="19:21" x14ac:dyDescent="0.25">
      <c r="S310" t="s">
        <v>2165</v>
      </c>
      <c r="T310" t="s">
        <v>2108</v>
      </c>
      <c r="U310" t="s">
        <v>2171</v>
      </c>
    </row>
    <row r="311" spans="19:21" x14ac:dyDescent="0.25">
      <c r="S311" t="s">
        <v>2172</v>
      </c>
      <c r="T311" t="s">
        <v>2173</v>
      </c>
      <c r="U311" t="s">
        <v>2176</v>
      </c>
    </row>
    <row r="312" spans="19:21" x14ac:dyDescent="0.25">
      <c r="S312" t="s">
        <v>2177</v>
      </c>
      <c r="T312" t="s">
        <v>2178</v>
      </c>
      <c r="U312" t="s">
        <v>2184</v>
      </c>
    </row>
    <row r="313" spans="19:21" x14ac:dyDescent="0.25">
      <c r="S313" t="s">
        <v>2189</v>
      </c>
      <c r="T313" t="s">
        <v>2190</v>
      </c>
      <c r="U313" t="s">
        <v>2192</v>
      </c>
    </row>
    <row r="314" spans="19:21" x14ac:dyDescent="0.25">
      <c r="S314" t="s">
        <v>2193</v>
      </c>
      <c r="T314" t="s">
        <v>2194</v>
      </c>
      <c r="U314" t="s">
        <v>2196</v>
      </c>
    </row>
    <row r="315" spans="19:21" x14ac:dyDescent="0.25">
      <c r="S315" t="s">
        <v>2199</v>
      </c>
      <c r="T315" t="s">
        <v>2200</v>
      </c>
      <c r="U315" t="s">
        <v>2202</v>
      </c>
    </row>
    <row r="316" spans="19:21" x14ac:dyDescent="0.25">
      <c r="S316" t="s">
        <v>2205</v>
      </c>
      <c r="T316" t="s">
        <v>2206</v>
      </c>
      <c r="U316" t="s">
        <v>2209</v>
      </c>
    </row>
    <row r="317" spans="19:21" x14ac:dyDescent="0.25">
      <c r="S317" t="s">
        <v>2210</v>
      </c>
      <c r="T317" t="s">
        <v>2211</v>
      </c>
      <c r="U317" t="s">
        <v>2213</v>
      </c>
    </row>
    <row r="318" spans="19:21" x14ac:dyDescent="0.25">
      <c r="S318" t="s">
        <v>2214</v>
      </c>
      <c r="T318" t="s">
        <v>2215</v>
      </c>
      <c r="U318" t="s">
        <v>2217</v>
      </c>
    </row>
    <row r="319" spans="19:21" x14ac:dyDescent="0.25">
      <c r="S319" t="s">
        <v>2218</v>
      </c>
      <c r="T319" t="s">
        <v>2219</v>
      </c>
      <c r="U319" t="s">
        <v>2576</v>
      </c>
    </row>
    <row r="320" spans="19:21" x14ac:dyDescent="0.25">
      <c r="S320" t="s">
        <v>2223</v>
      </c>
      <c r="T320" t="s">
        <v>2224</v>
      </c>
      <c r="U320" t="s">
        <v>2226</v>
      </c>
    </row>
    <row r="321" spans="19:21" x14ac:dyDescent="0.25">
      <c r="S321" t="s">
        <v>2227</v>
      </c>
      <c r="T321" t="s">
        <v>2228</v>
      </c>
      <c r="U321" t="s">
        <v>2577</v>
      </c>
    </row>
    <row r="322" spans="19:21" x14ac:dyDescent="0.25">
      <c r="S322" t="s">
        <v>2232</v>
      </c>
      <c r="T322" t="s">
        <v>2233</v>
      </c>
      <c r="U322" t="s">
        <v>2235</v>
      </c>
    </row>
    <row r="323" spans="19:21" x14ac:dyDescent="0.25">
      <c r="S323" t="s">
        <v>2236</v>
      </c>
      <c r="T323" t="s">
        <v>2237</v>
      </c>
      <c r="U323" t="s">
        <v>2239</v>
      </c>
    </row>
    <row r="324" spans="19:21" x14ac:dyDescent="0.25">
      <c r="S324" t="s">
        <v>2240</v>
      </c>
      <c r="T324" t="s">
        <v>2241</v>
      </c>
      <c r="U324" t="s">
        <v>2243</v>
      </c>
    </row>
    <row r="325" spans="19:21" x14ac:dyDescent="0.25">
      <c r="S325" t="s">
        <v>2246</v>
      </c>
      <c r="T325" t="s">
        <v>2247</v>
      </c>
      <c r="U325" t="s">
        <v>2250</v>
      </c>
    </row>
    <row r="326" spans="19:21" x14ac:dyDescent="0.25">
      <c r="S326" t="s">
        <v>2261</v>
      </c>
      <c r="T326" t="s">
        <v>2262</v>
      </c>
      <c r="U326" t="s">
        <v>2265</v>
      </c>
    </row>
    <row r="327" spans="19:21" x14ac:dyDescent="0.25">
      <c r="S327" t="s">
        <v>2266</v>
      </c>
      <c r="T327" t="s">
        <v>2267</v>
      </c>
      <c r="U327" t="s">
        <v>2270</v>
      </c>
    </row>
    <row r="328" spans="19:21" x14ac:dyDescent="0.25">
      <c r="S328" t="s">
        <v>2271</v>
      </c>
      <c r="T328" t="s">
        <v>229</v>
      </c>
      <c r="U328" t="s">
        <v>232</v>
      </c>
    </row>
    <row r="329" spans="19:21" x14ac:dyDescent="0.25">
      <c r="S329" t="s">
        <v>2273</v>
      </c>
      <c r="T329" t="s">
        <v>2274</v>
      </c>
      <c r="U329" t="s">
        <v>2276</v>
      </c>
    </row>
    <row r="330" spans="19:21" x14ac:dyDescent="0.25">
      <c r="S330" t="s">
        <v>2277</v>
      </c>
      <c r="T330" t="s">
        <v>2278</v>
      </c>
      <c r="U330" t="s">
        <v>2280</v>
      </c>
    </row>
    <row r="331" spans="19:21" x14ac:dyDescent="0.25">
      <c r="S331" t="s">
        <v>2281</v>
      </c>
      <c r="T331" t="s">
        <v>2282</v>
      </c>
      <c r="U331" t="s">
        <v>2285</v>
      </c>
    </row>
    <row r="332" spans="19:21" x14ac:dyDescent="0.25">
      <c r="S332" t="s">
        <v>2286</v>
      </c>
      <c r="T332" t="s">
        <v>2287</v>
      </c>
      <c r="U332" t="s">
        <v>2290</v>
      </c>
    </row>
    <row r="333" spans="19:21" x14ac:dyDescent="0.25">
      <c r="S333" t="s">
        <v>2291</v>
      </c>
      <c r="T333" t="s">
        <v>2292</v>
      </c>
      <c r="U333" t="s">
        <v>2295</v>
      </c>
    </row>
    <row r="334" spans="19:21" x14ac:dyDescent="0.25">
      <c r="S334" t="s">
        <v>2296</v>
      </c>
      <c r="T334" t="s">
        <v>2297</v>
      </c>
      <c r="U334" t="s">
        <v>2299</v>
      </c>
    </row>
    <row r="335" spans="19:21" x14ac:dyDescent="0.25">
      <c r="S335" t="s">
        <v>2303</v>
      </c>
      <c r="T335" t="s">
        <v>2304</v>
      </c>
      <c r="U335" t="s">
        <v>2307</v>
      </c>
    </row>
    <row r="336" spans="19:21" x14ac:dyDescent="0.25">
      <c r="S336" t="s">
        <v>2311</v>
      </c>
      <c r="T336" t="s">
        <v>2312</v>
      </c>
      <c r="U336" t="s">
        <v>2314</v>
      </c>
    </row>
    <row r="337" spans="19:21" x14ac:dyDescent="0.25">
      <c r="S337" t="s">
        <v>2315</v>
      </c>
      <c r="T337" t="s">
        <v>2316</v>
      </c>
      <c r="U337" t="s">
        <v>2318</v>
      </c>
    </row>
    <row r="338" spans="19:21" x14ac:dyDescent="0.25">
      <c r="S338" t="s">
        <v>2319</v>
      </c>
      <c r="T338" t="s">
        <v>2320</v>
      </c>
      <c r="U338" t="s">
        <v>2322</v>
      </c>
    </row>
    <row r="339" spans="19:21" x14ac:dyDescent="0.25">
      <c r="S339" t="s">
        <v>2323</v>
      </c>
      <c r="T339" t="s">
        <v>2324</v>
      </c>
      <c r="U339" t="s">
        <v>2326</v>
      </c>
    </row>
    <row r="340" spans="19:21" x14ac:dyDescent="0.25">
      <c r="S340" t="s">
        <v>2327</v>
      </c>
      <c r="T340" t="s">
        <v>2328</v>
      </c>
      <c r="U340" t="s">
        <v>2333</v>
      </c>
    </row>
    <row r="341" spans="19:21" x14ac:dyDescent="0.25">
      <c r="S341" t="s">
        <v>2334</v>
      </c>
      <c r="T341" t="s">
        <v>2335</v>
      </c>
      <c r="U341" t="s">
        <v>2337</v>
      </c>
    </row>
    <row r="342" spans="19:21" x14ac:dyDescent="0.25">
      <c r="S342" t="s">
        <v>2338</v>
      </c>
      <c r="T342" t="s">
        <v>2339</v>
      </c>
      <c r="U342" t="s">
        <v>2341</v>
      </c>
    </row>
    <row r="343" spans="19:21" x14ac:dyDescent="0.25">
      <c r="S343" t="s">
        <v>2342</v>
      </c>
      <c r="T343" t="s">
        <v>2343</v>
      </c>
      <c r="U343" t="s">
        <v>2345</v>
      </c>
    </row>
    <row r="344" spans="19:21" x14ac:dyDescent="0.25">
      <c r="S344" t="s">
        <v>2346</v>
      </c>
      <c r="T344" t="s">
        <v>2347</v>
      </c>
      <c r="U344" t="s">
        <v>2349</v>
      </c>
    </row>
    <row r="345" spans="19:21" x14ac:dyDescent="0.25">
      <c r="S345" t="s">
        <v>2350</v>
      </c>
      <c r="T345" t="s">
        <v>2351</v>
      </c>
      <c r="U345" t="s">
        <v>2353</v>
      </c>
    </row>
    <row r="346" spans="19:21" x14ac:dyDescent="0.25">
      <c r="S346" t="s">
        <v>2354</v>
      </c>
      <c r="T346" t="s">
        <v>2355</v>
      </c>
      <c r="U346" t="s">
        <v>2357</v>
      </c>
    </row>
    <row r="347" spans="19:21" x14ac:dyDescent="0.25">
      <c r="S347" t="s">
        <v>2358</v>
      </c>
      <c r="T347" t="s">
        <v>2359</v>
      </c>
      <c r="U347" t="s">
        <v>2361</v>
      </c>
    </row>
    <row r="348" spans="19:21" x14ac:dyDescent="0.25">
      <c r="S348" t="s">
        <v>2362</v>
      </c>
      <c r="T348" t="s">
        <v>2363</v>
      </c>
      <c r="U348" t="s">
        <v>2366</v>
      </c>
    </row>
    <row r="349" spans="19:21" x14ac:dyDescent="0.25">
      <c r="S349" t="s">
        <v>2367</v>
      </c>
      <c r="T349" t="s">
        <v>2368</v>
      </c>
      <c r="U349" t="s">
        <v>2370</v>
      </c>
    </row>
    <row r="350" spans="19:21" x14ac:dyDescent="0.25">
      <c r="S350" t="s">
        <v>2371</v>
      </c>
      <c r="T350" t="s">
        <v>2372</v>
      </c>
      <c r="U350" t="s">
        <v>2381</v>
      </c>
    </row>
    <row r="351" spans="19:21" x14ac:dyDescent="0.25">
      <c r="S351" t="s">
        <v>2382</v>
      </c>
      <c r="T351" t="s">
        <v>2383</v>
      </c>
      <c r="U351" t="s">
        <v>2385</v>
      </c>
    </row>
    <row r="352" spans="19:21" x14ac:dyDescent="0.25">
      <c r="S352" t="s">
        <v>2386</v>
      </c>
      <c r="T352" t="s">
        <v>2387</v>
      </c>
      <c r="U352" t="s">
        <v>2389</v>
      </c>
    </row>
    <row r="353" spans="19:21" x14ac:dyDescent="0.25">
      <c r="S353" t="s">
        <v>2390</v>
      </c>
      <c r="T353" t="s">
        <v>2391</v>
      </c>
      <c r="U353" t="s">
        <v>2394</v>
      </c>
    </row>
    <row r="354" spans="19:21" x14ac:dyDescent="0.25">
      <c r="S354" t="s">
        <v>2395</v>
      </c>
      <c r="T354" t="s">
        <v>2396</v>
      </c>
      <c r="U354" t="s">
        <v>2398</v>
      </c>
    </row>
    <row r="355" spans="19:21" x14ac:dyDescent="0.25">
      <c r="S355" t="s">
        <v>2399</v>
      </c>
      <c r="T355" t="s">
        <v>2400</v>
      </c>
      <c r="U355" t="s">
        <v>2403</v>
      </c>
    </row>
    <row r="356" spans="19:21" x14ac:dyDescent="0.25">
      <c r="S356" t="s">
        <v>2404</v>
      </c>
      <c r="T356" t="s">
        <v>2405</v>
      </c>
      <c r="U356" t="s">
        <v>2408</v>
      </c>
    </row>
    <row r="357" spans="19:21" x14ac:dyDescent="0.25">
      <c r="S357" t="s">
        <v>2409</v>
      </c>
      <c r="T357" t="s">
        <v>2410</v>
      </c>
      <c r="U357" t="s">
        <v>2412</v>
      </c>
    </row>
    <row r="358" spans="19:21" x14ac:dyDescent="0.25">
      <c r="S358" t="s">
        <v>2251</v>
      </c>
      <c r="T358" t="s">
        <v>2252</v>
      </c>
      <c r="U358" t="s">
        <v>2255</v>
      </c>
    </row>
    <row r="359" spans="19:21" x14ac:dyDescent="0.25">
      <c r="S359" t="s">
        <v>2256</v>
      </c>
      <c r="T359" t="s">
        <v>2257</v>
      </c>
      <c r="U359" t="s">
        <v>2260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6B59-AAE7-4E5E-B46F-068B7C9132D0}">
  <sheetPr>
    <tabColor rgb="FFFF0000"/>
  </sheetPr>
  <dimension ref="A1:Q537"/>
  <sheetViews>
    <sheetView topLeftCell="B1" zoomScale="115" zoomScaleNormal="115" workbookViewId="0">
      <selection activeCell="H219" sqref="H219"/>
    </sheetView>
  </sheetViews>
  <sheetFormatPr defaultRowHeight="15" x14ac:dyDescent="0.25"/>
  <cols>
    <col min="1" max="10" width="20.7109375" customWidth="1"/>
    <col min="11" max="16" width="20.7109375" hidden="1" customWidth="1"/>
    <col min="17" max="17" width="30.7109375" customWidth="1"/>
  </cols>
  <sheetData>
    <row r="1" spans="1:17" ht="75" x14ac:dyDescent="0.25">
      <c r="A1" s="2" t="s">
        <v>2428</v>
      </c>
      <c r="B1" s="2" t="s">
        <v>2429</v>
      </c>
      <c r="C1" s="2" t="s">
        <v>2430</v>
      </c>
      <c r="D1" s="2" t="s">
        <v>2432</v>
      </c>
      <c r="E1" s="2" t="s">
        <v>2431</v>
      </c>
      <c r="F1" s="2" t="s">
        <v>2413</v>
      </c>
      <c r="G1" s="2" t="s">
        <v>2414</v>
      </c>
      <c r="H1" s="2" t="s">
        <v>2415</v>
      </c>
      <c r="I1" s="2" t="s">
        <v>2416</v>
      </c>
      <c r="J1" s="2" t="s">
        <v>2417</v>
      </c>
      <c r="K1" s="2" t="s">
        <v>2437</v>
      </c>
      <c r="L1" s="2" t="s">
        <v>2438</v>
      </c>
      <c r="M1" s="2" t="s">
        <v>2439</v>
      </c>
      <c r="N1" s="2" t="s">
        <v>2440</v>
      </c>
      <c r="O1" s="2" t="s">
        <v>2441</v>
      </c>
      <c r="P1" s="2" t="s">
        <v>2442</v>
      </c>
      <c r="Q1" s="2" t="s">
        <v>2443</v>
      </c>
    </row>
    <row r="2" spans="1:17" hidden="1" x14ac:dyDescent="0.25">
      <c r="A2" t="s">
        <v>1527</v>
      </c>
      <c r="B2" t="s">
        <v>1343</v>
      </c>
      <c r="C2" t="s">
        <v>1430</v>
      </c>
      <c r="D2" t="s">
        <v>1528</v>
      </c>
      <c r="E2" t="s">
        <v>1529</v>
      </c>
      <c r="K2" t="e">
        <f>VLOOKUP(tbl_data[[#This Row],[Severity]],tbl_sev[],2,FALSE)</f>
        <v>#N/A</v>
      </c>
      <c r="L2" t="e">
        <f>VLOOKUP(tbl_data[[#This Row],[Consequences (Human)]],tbl_con[],2,FALSE)</f>
        <v>#N/A</v>
      </c>
      <c r="M2" t="e">
        <f>VLOOKUP(tbl_data[[#This Row],[Consequences (Agriculture)]],tbl_con[],2,FALSE)</f>
        <v>#N/A</v>
      </c>
      <c r="N2" t="e">
        <f>VLOOKUP(tbl_data[[#This Row],[Consequences (Infrastructure)]],tbl_con[],2,FALSE)</f>
        <v>#N/A</v>
      </c>
      <c r="O2" t="e">
        <f>VLOOKUP(tbl_data[[#This Row],[Consequences (Financial)]],tbl_con[],2,FALSE)</f>
        <v>#N/A</v>
      </c>
      <c r="P2" t="e">
        <f>SUM(tbl_data[[#This Row],[Severity Numeric]:[Consequences Financial Numeric]])</f>
        <v>#N/A</v>
      </c>
      <c r="Q2" t="e">
        <f>IF(AND(tbl_data[[#This Row],[Severity Numeric]] = 0, tbl_data[[#This Row],[Consequences Sum Values]] &gt; 0), "Data Entry Wrong, Double Check", "")</f>
        <v>#N/A</v>
      </c>
    </row>
    <row r="3" spans="1:17" hidden="1" x14ac:dyDescent="0.25">
      <c r="A3" t="s">
        <v>1747</v>
      </c>
      <c r="B3" t="s">
        <v>1686</v>
      </c>
      <c r="C3" t="s">
        <v>1743</v>
      </c>
      <c r="D3" t="s">
        <v>1748</v>
      </c>
      <c r="E3" t="s">
        <v>1749</v>
      </c>
      <c r="K3" t="e">
        <f>VLOOKUP(tbl_data[[#This Row],[Severity]],tbl_sev[],2,FALSE)</f>
        <v>#N/A</v>
      </c>
      <c r="L3" t="e">
        <f>VLOOKUP(tbl_data[[#This Row],[Consequences (Human)]],tbl_con[],2,FALSE)</f>
        <v>#N/A</v>
      </c>
      <c r="M3" t="e">
        <f>VLOOKUP(tbl_data[[#This Row],[Consequences (Agriculture)]],tbl_con[],2,FALSE)</f>
        <v>#N/A</v>
      </c>
      <c r="N3" t="e">
        <f>VLOOKUP(tbl_data[[#This Row],[Consequences (Infrastructure)]],tbl_con[],2,FALSE)</f>
        <v>#N/A</v>
      </c>
      <c r="O3" t="e">
        <f>VLOOKUP(tbl_data[[#This Row],[Consequences (Financial)]],tbl_con[],2,FALSE)</f>
        <v>#N/A</v>
      </c>
      <c r="P3" t="e">
        <f>SUM(tbl_data[[#This Row],[Severity Numeric]:[Consequences Financial Numeric]])</f>
        <v>#N/A</v>
      </c>
      <c r="Q3" t="e">
        <f>IF(AND(tbl_data[[#This Row],[Severity Numeric]] = 0, tbl_data[[#This Row],[Consequences Sum Values]] &gt; 0), "Data Entry Wrong, Double Check", "")</f>
        <v>#N/A</v>
      </c>
    </row>
    <row r="4" spans="1:17" hidden="1" x14ac:dyDescent="0.25">
      <c r="A4" t="s">
        <v>758</v>
      </c>
      <c r="B4" t="s">
        <v>702</v>
      </c>
      <c r="C4" t="s">
        <v>750</v>
      </c>
      <c r="D4" t="s">
        <v>759</v>
      </c>
      <c r="E4" t="s">
        <v>760</v>
      </c>
      <c r="K4" t="e">
        <f>VLOOKUP(tbl_data[[#This Row],[Severity]],tbl_sev[],2,FALSE)</f>
        <v>#N/A</v>
      </c>
      <c r="L4" t="e">
        <f>VLOOKUP(tbl_data[[#This Row],[Consequences (Human)]],tbl_con[],2,FALSE)</f>
        <v>#N/A</v>
      </c>
      <c r="M4" t="e">
        <f>VLOOKUP(tbl_data[[#This Row],[Consequences (Agriculture)]],tbl_con[],2,FALSE)</f>
        <v>#N/A</v>
      </c>
      <c r="N4" t="e">
        <f>VLOOKUP(tbl_data[[#This Row],[Consequences (Infrastructure)]],tbl_con[],2,FALSE)</f>
        <v>#N/A</v>
      </c>
      <c r="O4" t="e">
        <f>VLOOKUP(tbl_data[[#This Row],[Consequences (Financial)]],tbl_con[],2,FALSE)</f>
        <v>#N/A</v>
      </c>
      <c r="P4" t="e">
        <f>SUM(tbl_data[[#This Row],[Severity Numeric]:[Consequences Financial Numeric]])</f>
        <v>#N/A</v>
      </c>
      <c r="Q4" t="e">
        <f>IF(AND(tbl_data[[#This Row],[Severity Numeric]] = 0, tbl_data[[#This Row],[Consequences Sum Values]] &gt; 0), "Data Entry Wrong, Double Check", "")</f>
        <v>#N/A</v>
      </c>
    </row>
    <row r="5" spans="1:17" hidden="1" x14ac:dyDescent="0.25">
      <c r="A5" t="s">
        <v>1843</v>
      </c>
      <c r="B5" t="s">
        <v>1686</v>
      </c>
      <c r="C5" t="s">
        <v>1756</v>
      </c>
      <c r="D5" t="s">
        <v>1844</v>
      </c>
      <c r="E5" t="s">
        <v>1845</v>
      </c>
      <c r="K5" t="e">
        <f>VLOOKUP(tbl_data[[#This Row],[Severity]],tbl_sev[],2,FALSE)</f>
        <v>#N/A</v>
      </c>
      <c r="L5" t="e">
        <f>VLOOKUP(tbl_data[[#This Row],[Consequences (Human)]],tbl_con[],2,FALSE)</f>
        <v>#N/A</v>
      </c>
      <c r="M5" t="e">
        <f>VLOOKUP(tbl_data[[#This Row],[Consequences (Agriculture)]],tbl_con[],2,FALSE)</f>
        <v>#N/A</v>
      </c>
      <c r="N5" t="e">
        <f>VLOOKUP(tbl_data[[#This Row],[Consequences (Infrastructure)]],tbl_con[],2,FALSE)</f>
        <v>#N/A</v>
      </c>
      <c r="O5" t="e">
        <f>VLOOKUP(tbl_data[[#This Row],[Consequences (Financial)]],tbl_con[],2,FALSE)</f>
        <v>#N/A</v>
      </c>
      <c r="P5" t="e">
        <f>SUM(tbl_data[[#This Row],[Severity Numeric]:[Consequences Financial Numeric]])</f>
        <v>#N/A</v>
      </c>
      <c r="Q5" t="e">
        <f>IF(AND(tbl_data[[#This Row],[Severity Numeric]] = 0, tbl_data[[#This Row],[Consequences Sum Values]] &gt; 0), "Data Entry Wrong, Double Check", "")</f>
        <v>#N/A</v>
      </c>
    </row>
    <row r="6" spans="1:17" hidden="1" x14ac:dyDescent="0.25">
      <c r="A6" t="s">
        <v>804</v>
      </c>
      <c r="B6" t="s">
        <v>776</v>
      </c>
      <c r="C6" t="s">
        <v>803</v>
      </c>
      <c r="D6" t="s">
        <v>805</v>
      </c>
      <c r="E6" t="s">
        <v>806</v>
      </c>
      <c r="K6" t="e">
        <f>VLOOKUP(tbl_data[[#This Row],[Severity]],tbl_sev[],2,FALSE)</f>
        <v>#N/A</v>
      </c>
      <c r="L6" t="e">
        <f>VLOOKUP(tbl_data[[#This Row],[Consequences (Human)]],tbl_con[],2,FALSE)</f>
        <v>#N/A</v>
      </c>
      <c r="M6" t="e">
        <f>VLOOKUP(tbl_data[[#This Row],[Consequences (Agriculture)]],tbl_con[],2,FALSE)</f>
        <v>#N/A</v>
      </c>
      <c r="N6" t="e">
        <f>VLOOKUP(tbl_data[[#This Row],[Consequences (Infrastructure)]],tbl_con[],2,FALSE)</f>
        <v>#N/A</v>
      </c>
      <c r="O6" t="e">
        <f>VLOOKUP(tbl_data[[#This Row],[Consequences (Financial)]],tbl_con[],2,FALSE)</f>
        <v>#N/A</v>
      </c>
      <c r="P6" t="e">
        <f>SUM(tbl_data[[#This Row],[Severity Numeric]:[Consequences Financial Numeric]])</f>
        <v>#N/A</v>
      </c>
      <c r="Q6" t="e">
        <f>IF(AND(tbl_data[[#This Row],[Severity Numeric]] = 0, tbl_data[[#This Row],[Consequences Sum Values]] &gt; 0), "Data Entry Wrong, Double Check", "")</f>
        <v>#N/A</v>
      </c>
    </row>
    <row r="7" spans="1:17" hidden="1" x14ac:dyDescent="0.25">
      <c r="A7" t="s">
        <v>281</v>
      </c>
      <c r="B7" t="s">
        <v>208</v>
      </c>
      <c r="C7" t="s">
        <v>280</v>
      </c>
      <c r="D7" t="s">
        <v>282</v>
      </c>
      <c r="E7" t="s">
        <v>283</v>
      </c>
      <c r="K7" t="e">
        <f>VLOOKUP(tbl_data[[#This Row],[Severity]],tbl_sev[],2,FALSE)</f>
        <v>#N/A</v>
      </c>
      <c r="L7" t="e">
        <f>VLOOKUP(tbl_data[[#This Row],[Consequences (Human)]],tbl_con[],2,FALSE)</f>
        <v>#N/A</v>
      </c>
      <c r="M7" t="e">
        <f>VLOOKUP(tbl_data[[#This Row],[Consequences (Agriculture)]],tbl_con[],2,FALSE)</f>
        <v>#N/A</v>
      </c>
      <c r="N7" t="e">
        <f>VLOOKUP(tbl_data[[#This Row],[Consequences (Infrastructure)]],tbl_con[],2,FALSE)</f>
        <v>#N/A</v>
      </c>
      <c r="O7" t="e">
        <f>VLOOKUP(tbl_data[[#This Row],[Consequences (Financial)]],tbl_con[],2,FALSE)</f>
        <v>#N/A</v>
      </c>
      <c r="P7" t="e">
        <f>SUM(tbl_data[[#This Row],[Severity Numeric]:[Consequences Financial Numeric]])</f>
        <v>#N/A</v>
      </c>
      <c r="Q7" t="e">
        <f>IF(AND(tbl_data[[#This Row],[Severity Numeric]] = 0, tbl_data[[#This Row],[Consequences Sum Values]] &gt; 0), "Data Entry Wrong, Double Check", "")</f>
        <v>#N/A</v>
      </c>
    </row>
    <row r="8" spans="1:17" hidden="1" x14ac:dyDescent="0.25">
      <c r="A8" t="s">
        <v>1416</v>
      </c>
      <c r="B8" t="s">
        <v>1343</v>
      </c>
      <c r="C8" t="s">
        <v>1415</v>
      </c>
      <c r="D8" t="s">
        <v>1417</v>
      </c>
      <c r="E8" t="s">
        <v>1418</v>
      </c>
      <c r="K8" t="e">
        <f>VLOOKUP(tbl_data[[#This Row],[Severity]],tbl_sev[],2,FALSE)</f>
        <v>#N/A</v>
      </c>
      <c r="L8" t="e">
        <f>VLOOKUP(tbl_data[[#This Row],[Consequences (Human)]],tbl_con[],2,FALSE)</f>
        <v>#N/A</v>
      </c>
      <c r="M8" t="e">
        <f>VLOOKUP(tbl_data[[#This Row],[Consequences (Agriculture)]],tbl_con[],2,FALSE)</f>
        <v>#N/A</v>
      </c>
      <c r="N8" t="e">
        <f>VLOOKUP(tbl_data[[#This Row],[Consequences (Infrastructure)]],tbl_con[],2,FALSE)</f>
        <v>#N/A</v>
      </c>
      <c r="O8" t="e">
        <f>VLOOKUP(tbl_data[[#This Row],[Consequences (Financial)]],tbl_con[],2,FALSE)</f>
        <v>#N/A</v>
      </c>
      <c r="P8" t="e">
        <f>SUM(tbl_data[[#This Row],[Severity Numeric]:[Consequences Financial Numeric]])</f>
        <v>#N/A</v>
      </c>
      <c r="Q8" t="e">
        <f>IF(AND(tbl_data[[#This Row],[Severity Numeric]] = 0, tbl_data[[#This Row],[Consequences Sum Values]] &gt; 0), "Data Entry Wrong, Double Check", "")</f>
        <v>#N/A</v>
      </c>
    </row>
    <row r="9" spans="1:17" hidden="1" x14ac:dyDescent="0.25">
      <c r="A9" t="s">
        <v>129</v>
      </c>
      <c r="B9" t="s">
        <v>12</v>
      </c>
      <c r="C9" t="s">
        <v>125</v>
      </c>
      <c r="D9" t="s">
        <v>130</v>
      </c>
      <c r="E9" t="s">
        <v>131</v>
      </c>
      <c r="K9" t="e">
        <f>VLOOKUP(tbl_data[[#This Row],[Severity]],tbl_sev[],2,FALSE)</f>
        <v>#N/A</v>
      </c>
      <c r="L9" t="e">
        <f>VLOOKUP(tbl_data[[#This Row],[Consequences (Human)]],tbl_con[],2,FALSE)</f>
        <v>#N/A</v>
      </c>
      <c r="M9" t="e">
        <f>VLOOKUP(tbl_data[[#This Row],[Consequences (Agriculture)]],tbl_con[],2,FALSE)</f>
        <v>#N/A</v>
      </c>
      <c r="N9" t="e">
        <f>VLOOKUP(tbl_data[[#This Row],[Consequences (Infrastructure)]],tbl_con[],2,FALSE)</f>
        <v>#N/A</v>
      </c>
      <c r="O9" t="e">
        <f>VLOOKUP(tbl_data[[#This Row],[Consequences (Financial)]],tbl_con[],2,FALSE)</f>
        <v>#N/A</v>
      </c>
      <c r="P9" t="e">
        <f>SUM(tbl_data[[#This Row],[Severity Numeric]:[Consequences Financial Numeric]])</f>
        <v>#N/A</v>
      </c>
      <c r="Q9" t="e">
        <f>IF(AND(tbl_data[[#This Row],[Severity Numeric]] = 0, tbl_data[[#This Row],[Consequences Sum Values]] &gt; 0), "Data Entry Wrong, Double Check", "")</f>
        <v>#N/A</v>
      </c>
    </row>
    <row r="10" spans="1:17" hidden="1" x14ac:dyDescent="0.25">
      <c r="A10" t="s">
        <v>1407</v>
      </c>
      <c r="B10" t="s">
        <v>1343</v>
      </c>
      <c r="C10" t="s">
        <v>1405</v>
      </c>
      <c r="D10" t="s">
        <v>1408</v>
      </c>
      <c r="E10" t="s">
        <v>1409</v>
      </c>
      <c r="K10" t="e">
        <f>VLOOKUP(tbl_data[[#This Row],[Severity]],tbl_sev[],2,FALSE)</f>
        <v>#N/A</v>
      </c>
      <c r="L10" t="e">
        <f>VLOOKUP(tbl_data[[#This Row],[Consequences (Human)]],tbl_con[],2,FALSE)</f>
        <v>#N/A</v>
      </c>
      <c r="M10" t="e">
        <f>VLOOKUP(tbl_data[[#This Row],[Consequences (Agriculture)]],tbl_con[],2,FALSE)</f>
        <v>#N/A</v>
      </c>
      <c r="N10" t="e">
        <f>VLOOKUP(tbl_data[[#This Row],[Consequences (Infrastructure)]],tbl_con[],2,FALSE)</f>
        <v>#N/A</v>
      </c>
      <c r="O10" t="e">
        <f>VLOOKUP(tbl_data[[#This Row],[Consequences (Financial)]],tbl_con[],2,FALSE)</f>
        <v>#N/A</v>
      </c>
      <c r="P10" t="e">
        <f>SUM(tbl_data[[#This Row],[Severity Numeric]:[Consequences Financial Numeric]])</f>
        <v>#N/A</v>
      </c>
      <c r="Q10" t="e">
        <f>IF(AND(tbl_data[[#This Row],[Severity Numeric]] = 0, tbl_data[[#This Row],[Consequences Sum Values]] &gt; 0), "Data Entry Wrong, Double Check", "")</f>
        <v>#N/A</v>
      </c>
    </row>
    <row r="11" spans="1:17" hidden="1" x14ac:dyDescent="0.25">
      <c r="A11" t="s">
        <v>66</v>
      </c>
      <c r="B11" t="s">
        <v>12</v>
      </c>
      <c r="C11" t="s">
        <v>65</v>
      </c>
      <c r="D11" t="s">
        <v>67</v>
      </c>
      <c r="E11" t="s">
        <v>68</v>
      </c>
      <c r="K11" t="e">
        <f>VLOOKUP(tbl_data[[#This Row],[Severity]],tbl_sev[],2,FALSE)</f>
        <v>#N/A</v>
      </c>
      <c r="L11" t="e">
        <f>VLOOKUP(tbl_data[[#This Row],[Consequences (Human)]],tbl_con[],2,FALSE)</f>
        <v>#N/A</v>
      </c>
      <c r="M11" t="e">
        <f>VLOOKUP(tbl_data[[#This Row],[Consequences (Agriculture)]],tbl_con[],2,FALSE)</f>
        <v>#N/A</v>
      </c>
      <c r="N11" t="e">
        <f>VLOOKUP(tbl_data[[#This Row],[Consequences (Infrastructure)]],tbl_con[],2,FALSE)</f>
        <v>#N/A</v>
      </c>
      <c r="O11" t="e">
        <f>VLOOKUP(tbl_data[[#This Row],[Consequences (Financial)]],tbl_con[],2,FALSE)</f>
        <v>#N/A</v>
      </c>
      <c r="P11" t="e">
        <f>SUM(tbl_data[[#This Row],[Severity Numeric]:[Consequences Financial Numeric]])</f>
        <v>#N/A</v>
      </c>
      <c r="Q11" t="e">
        <f>IF(AND(tbl_data[[#This Row],[Severity Numeric]] = 0, tbl_data[[#This Row],[Consequences Sum Values]] &gt; 0), "Data Entry Wrong, Double Check", "")</f>
        <v>#N/A</v>
      </c>
    </row>
    <row r="12" spans="1:17" hidden="1" x14ac:dyDescent="0.25">
      <c r="A12" t="s">
        <v>454</v>
      </c>
      <c r="B12" t="s">
        <v>428</v>
      </c>
      <c r="C12" t="s">
        <v>453</v>
      </c>
      <c r="D12" t="s">
        <v>455</v>
      </c>
      <c r="E12" t="s">
        <v>456</v>
      </c>
      <c r="K12" t="e">
        <f>VLOOKUP(tbl_data[[#This Row],[Severity]],tbl_sev[],2,FALSE)</f>
        <v>#N/A</v>
      </c>
      <c r="L12" t="e">
        <f>VLOOKUP(tbl_data[[#This Row],[Consequences (Human)]],tbl_con[],2,FALSE)</f>
        <v>#N/A</v>
      </c>
      <c r="M12" t="e">
        <f>VLOOKUP(tbl_data[[#This Row],[Consequences (Agriculture)]],tbl_con[],2,FALSE)</f>
        <v>#N/A</v>
      </c>
      <c r="N12" t="e">
        <f>VLOOKUP(tbl_data[[#This Row],[Consequences (Infrastructure)]],tbl_con[],2,FALSE)</f>
        <v>#N/A</v>
      </c>
      <c r="O12" t="e">
        <f>VLOOKUP(tbl_data[[#This Row],[Consequences (Financial)]],tbl_con[],2,FALSE)</f>
        <v>#N/A</v>
      </c>
      <c r="P12" t="e">
        <f>SUM(tbl_data[[#This Row],[Severity Numeric]:[Consequences Financial Numeric]])</f>
        <v>#N/A</v>
      </c>
      <c r="Q12" t="e">
        <f>IF(AND(tbl_data[[#This Row],[Severity Numeric]] = 0, tbl_data[[#This Row],[Consequences Sum Values]] &gt; 0), "Data Entry Wrong, Double Check", "")</f>
        <v>#N/A</v>
      </c>
    </row>
    <row r="13" spans="1:17" hidden="1" x14ac:dyDescent="0.25">
      <c r="A13" t="s">
        <v>641</v>
      </c>
      <c r="B13" t="s">
        <v>512</v>
      </c>
      <c r="C13" t="s">
        <v>640</v>
      </c>
      <c r="D13" t="s">
        <v>642</v>
      </c>
      <c r="E13" t="s">
        <v>643</v>
      </c>
      <c r="K13" t="e">
        <f>VLOOKUP(tbl_data[[#This Row],[Severity]],tbl_sev[],2,FALSE)</f>
        <v>#N/A</v>
      </c>
      <c r="L13" t="e">
        <f>VLOOKUP(tbl_data[[#This Row],[Consequences (Human)]],tbl_con[],2,FALSE)</f>
        <v>#N/A</v>
      </c>
      <c r="M13" t="e">
        <f>VLOOKUP(tbl_data[[#This Row],[Consequences (Agriculture)]],tbl_con[],2,FALSE)</f>
        <v>#N/A</v>
      </c>
      <c r="N13" t="e">
        <f>VLOOKUP(tbl_data[[#This Row],[Consequences (Infrastructure)]],tbl_con[],2,FALSE)</f>
        <v>#N/A</v>
      </c>
      <c r="O13" t="e">
        <f>VLOOKUP(tbl_data[[#This Row],[Consequences (Financial)]],tbl_con[],2,FALSE)</f>
        <v>#N/A</v>
      </c>
      <c r="P13" t="e">
        <f>SUM(tbl_data[[#This Row],[Severity Numeric]:[Consequences Financial Numeric]])</f>
        <v>#N/A</v>
      </c>
      <c r="Q13" t="e">
        <f>IF(AND(tbl_data[[#This Row],[Severity Numeric]] = 0, tbl_data[[#This Row],[Consequences Sum Values]] &gt; 0), "Data Entry Wrong, Double Check", "")</f>
        <v>#N/A</v>
      </c>
    </row>
    <row r="14" spans="1:17" hidden="1" x14ac:dyDescent="0.25">
      <c r="A14" t="s">
        <v>726</v>
      </c>
      <c r="B14" t="s">
        <v>702</v>
      </c>
      <c r="C14" t="s">
        <v>721</v>
      </c>
      <c r="D14" t="s">
        <v>727</v>
      </c>
      <c r="E14" t="s">
        <v>728</v>
      </c>
      <c r="K14" t="e">
        <f>VLOOKUP(tbl_data[[#This Row],[Severity]],tbl_sev[],2,FALSE)</f>
        <v>#N/A</v>
      </c>
      <c r="L14" t="e">
        <f>VLOOKUP(tbl_data[[#This Row],[Consequences (Human)]],tbl_con[],2,FALSE)</f>
        <v>#N/A</v>
      </c>
      <c r="M14" t="e">
        <f>VLOOKUP(tbl_data[[#This Row],[Consequences (Agriculture)]],tbl_con[],2,FALSE)</f>
        <v>#N/A</v>
      </c>
      <c r="N14" t="e">
        <f>VLOOKUP(tbl_data[[#This Row],[Consequences (Infrastructure)]],tbl_con[],2,FALSE)</f>
        <v>#N/A</v>
      </c>
      <c r="O14" t="e">
        <f>VLOOKUP(tbl_data[[#This Row],[Consequences (Financial)]],tbl_con[],2,FALSE)</f>
        <v>#N/A</v>
      </c>
      <c r="P14" t="e">
        <f>SUM(tbl_data[[#This Row],[Severity Numeric]:[Consequences Financial Numeric]])</f>
        <v>#N/A</v>
      </c>
      <c r="Q14" t="e">
        <f>IF(AND(tbl_data[[#This Row],[Severity Numeric]] = 0, tbl_data[[#This Row],[Consequences Sum Values]] &gt; 0), "Data Entry Wrong, Double Check", "")</f>
        <v>#N/A</v>
      </c>
    </row>
    <row r="15" spans="1:17" hidden="1" x14ac:dyDescent="0.25">
      <c r="A15" t="s">
        <v>1128</v>
      </c>
      <c r="B15" t="s">
        <v>1094</v>
      </c>
      <c r="C15" t="s">
        <v>1127</v>
      </c>
      <c r="D15" t="s">
        <v>1129</v>
      </c>
      <c r="E15" t="s">
        <v>1130</v>
      </c>
      <c r="K15" t="e">
        <f>VLOOKUP(tbl_data[[#This Row],[Severity]],tbl_sev[],2,FALSE)</f>
        <v>#N/A</v>
      </c>
      <c r="L15" t="e">
        <f>VLOOKUP(tbl_data[[#This Row],[Consequences (Human)]],tbl_con[],2,FALSE)</f>
        <v>#N/A</v>
      </c>
      <c r="M15" t="e">
        <f>VLOOKUP(tbl_data[[#This Row],[Consequences (Agriculture)]],tbl_con[],2,FALSE)</f>
        <v>#N/A</v>
      </c>
      <c r="N15" t="e">
        <f>VLOOKUP(tbl_data[[#This Row],[Consequences (Infrastructure)]],tbl_con[],2,FALSE)</f>
        <v>#N/A</v>
      </c>
      <c r="O15" t="e">
        <f>VLOOKUP(tbl_data[[#This Row],[Consequences (Financial)]],tbl_con[],2,FALSE)</f>
        <v>#N/A</v>
      </c>
      <c r="P15" t="e">
        <f>SUM(tbl_data[[#This Row],[Severity Numeric]:[Consequences Financial Numeric]])</f>
        <v>#N/A</v>
      </c>
      <c r="Q15" t="e">
        <f>IF(AND(tbl_data[[#This Row],[Severity Numeric]] = 0, tbl_data[[#This Row],[Consequences Sum Values]] &gt; 0), "Data Entry Wrong, Double Check", "")</f>
        <v>#N/A</v>
      </c>
    </row>
    <row r="16" spans="1:17" hidden="1" x14ac:dyDescent="0.25">
      <c r="A16" t="s">
        <v>2279</v>
      </c>
      <c r="B16" t="s">
        <v>2186</v>
      </c>
      <c r="C16" t="s">
        <v>2278</v>
      </c>
      <c r="D16" t="s">
        <v>2278</v>
      </c>
      <c r="E16" t="s">
        <v>2280</v>
      </c>
      <c r="K16" t="e">
        <f>VLOOKUP(tbl_data[[#This Row],[Severity]],tbl_sev[],2,FALSE)</f>
        <v>#N/A</v>
      </c>
      <c r="L16" t="e">
        <f>VLOOKUP(tbl_data[[#This Row],[Consequences (Human)]],tbl_con[],2,FALSE)</f>
        <v>#N/A</v>
      </c>
      <c r="M16" t="e">
        <f>VLOOKUP(tbl_data[[#This Row],[Consequences (Agriculture)]],tbl_con[],2,FALSE)</f>
        <v>#N/A</v>
      </c>
      <c r="N16" t="e">
        <f>VLOOKUP(tbl_data[[#This Row],[Consequences (Infrastructure)]],tbl_con[],2,FALSE)</f>
        <v>#N/A</v>
      </c>
      <c r="O16" t="e">
        <f>VLOOKUP(tbl_data[[#This Row],[Consequences (Financial)]],tbl_con[],2,FALSE)</f>
        <v>#N/A</v>
      </c>
      <c r="P16" t="e">
        <f>SUM(tbl_data[[#This Row],[Severity Numeric]:[Consequences Financial Numeric]])</f>
        <v>#N/A</v>
      </c>
      <c r="Q16" t="e">
        <f>IF(AND(tbl_data[[#This Row],[Severity Numeric]] = 0, tbl_data[[#This Row],[Consequences Sum Values]] &gt; 0), "Data Entry Wrong, Double Check", "")</f>
        <v>#N/A</v>
      </c>
    </row>
    <row r="17" spans="1:17" hidden="1" x14ac:dyDescent="0.25">
      <c r="A17" t="s">
        <v>850</v>
      </c>
      <c r="B17" t="s">
        <v>776</v>
      </c>
      <c r="C17" t="s">
        <v>828</v>
      </c>
      <c r="D17" t="s">
        <v>805</v>
      </c>
      <c r="E17" t="s">
        <v>851</v>
      </c>
      <c r="K17" t="e">
        <f>VLOOKUP(tbl_data[[#This Row],[Severity]],tbl_sev[],2,FALSE)</f>
        <v>#N/A</v>
      </c>
      <c r="L17" t="e">
        <f>VLOOKUP(tbl_data[[#This Row],[Consequences (Human)]],tbl_con[],2,FALSE)</f>
        <v>#N/A</v>
      </c>
      <c r="M17" t="e">
        <f>VLOOKUP(tbl_data[[#This Row],[Consequences (Agriculture)]],tbl_con[],2,FALSE)</f>
        <v>#N/A</v>
      </c>
      <c r="N17" t="e">
        <f>VLOOKUP(tbl_data[[#This Row],[Consequences (Infrastructure)]],tbl_con[],2,FALSE)</f>
        <v>#N/A</v>
      </c>
      <c r="O17" t="e">
        <f>VLOOKUP(tbl_data[[#This Row],[Consequences (Financial)]],tbl_con[],2,FALSE)</f>
        <v>#N/A</v>
      </c>
      <c r="P17" t="e">
        <f>SUM(tbl_data[[#This Row],[Severity Numeric]:[Consequences Financial Numeric]])</f>
        <v>#N/A</v>
      </c>
      <c r="Q17" t="e">
        <f>IF(AND(tbl_data[[#This Row],[Severity Numeric]] = 0, tbl_data[[#This Row],[Consequences Sum Values]] &gt; 0), "Data Entry Wrong, Double Check", "")</f>
        <v>#N/A</v>
      </c>
    </row>
    <row r="18" spans="1:17" hidden="1" x14ac:dyDescent="0.25">
      <c r="A18" t="s">
        <v>1289</v>
      </c>
      <c r="B18" t="s">
        <v>1218</v>
      </c>
      <c r="C18" t="s">
        <v>1288</v>
      </c>
      <c r="D18" t="s">
        <v>1290</v>
      </c>
      <c r="E18" t="s">
        <v>1291</v>
      </c>
      <c r="K18" t="e">
        <f>VLOOKUP(tbl_data[[#This Row],[Severity]],tbl_sev[],2,FALSE)</f>
        <v>#N/A</v>
      </c>
      <c r="L18" t="e">
        <f>VLOOKUP(tbl_data[[#This Row],[Consequences (Human)]],tbl_con[],2,FALSE)</f>
        <v>#N/A</v>
      </c>
      <c r="M18" t="e">
        <f>VLOOKUP(tbl_data[[#This Row],[Consequences (Agriculture)]],tbl_con[],2,FALSE)</f>
        <v>#N/A</v>
      </c>
      <c r="N18" t="e">
        <f>VLOOKUP(tbl_data[[#This Row],[Consequences (Infrastructure)]],tbl_con[],2,FALSE)</f>
        <v>#N/A</v>
      </c>
      <c r="O18" t="e">
        <f>VLOOKUP(tbl_data[[#This Row],[Consequences (Financial)]],tbl_con[],2,FALSE)</f>
        <v>#N/A</v>
      </c>
      <c r="P18" t="e">
        <f>SUM(tbl_data[[#This Row],[Severity Numeric]:[Consequences Financial Numeric]])</f>
        <v>#N/A</v>
      </c>
      <c r="Q18" t="e">
        <f>IF(AND(tbl_data[[#This Row],[Severity Numeric]] = 0, tbl_data[[#This Row],[Consequences Sum Values]] &gt; 0), "Data Entry Wrong, Double Check", "")</f>
        <v>#N/A</v>
      </c>
    </row>
    <row r="19" spans="1:17" hidden="1" x14ac:dyDescent="0.25">
      <c r="A19" t="s">
        <v>457</v>
      </c>
      <c r="B19" t="s">
        <v>428</v>
      </c>
      <c r="C19" t="s">
        <v>453</v>
      </c>
      <c r="D19" t="s">
        <v>458</v>
      </c>
      <c r="E19" t="s">
        <v>459</v>
      </c>
      <c r="K19" t="e">
        <f>VLOOKUP(tbl_data[[#This Row],[Severity]],tbl_sev[],2,FALSE)</f>
        <v>#N/A</v>
      </c>
      <c r="L19" t="e">
        <f>VLOOKUP(tbl_data[[#This Row],[Consequences (Human)]],tbl_con[],2,FALSE)</f>
        <v>#N/A</v>
      </c>
      <c r="M19" t="e">
        <f>VLOOKUP(tbl_data[[#This Row],[Consequences (Agriculture)]],tbl_con[],2,FALSE)</f>
        <v>#N/A</v>
      </c>
      <c r="N19" t="e">
        <f>VLOOKUP(tbl_data[[#This Row],[Consequences (Infrastructure)]],tbl_con[],2,FALSE)</f>
        <v>#N/A</v>
      </c>
      <c r="O19" t="e">
        <f>VLOOKUP(tbl_data[[#This Row],[Consequences (Financial)]],tbl_con[],2,FALSE)</f>
        <v>#N/A</v>
      </c>
      <c r="P19" t="e">
        <f>SUM(tbl_data[[#This Row],[Severity Numeric]:[Consequences Financial Numeric]])</f>
        <v>#N/A</v>
      </c>
      <c r="Q19" t="e">
        <f>IF(AND(tbl_data[[#This Row],[Severity Numeric]] = 0, tbl_data[[#This Row],[Consequences Sum Values]] &gt; 0), "Data Entry Wrong, Double Check", "")</f>
        <v>#N/A</v>
      </c>
    </row>
    <row r="20" spans="1:17" hidden="1" x14ac:dyDescent="0.25">
      <c r="A20" t="s">
        <v>2142</v>
      </c>
      <c r="B20" t="s">
        <v>2108</v>
      </c>
      <c r="C20" t="s">
        <v>2141</v>
      </c>
      <c r="D20" t="s">
        <v>2143</v>
      </c>
      <c r="E20" t="s">
        <v>2144</v>
      </c>
      <c r="K20" t="e">
        <f>VLOOKUP(tbl_data[[#This Row],[Severity]],tbl_sev[],2,FALSE)</f>
        <v>#N/A</v>
      </c>
      <c r="L20" t="e">
        <f>VLOOKUP(tbl_data[[#This Row],[Consequences (Human)]],tbl_con[],2,FALSE)</f>
        <v>#N/A</v>
      </c>
      <c r="M20" t="e">
        <f>VLOOKUP(tbl_data[[#This Row],[Consequences (Agriculture)]],tbl_con[],2,FALSE)</f>
        <v>#N/A</v>
      </c>
      <c r="N20" t="e">
        <f>VLOOKUP(tbl_data[[#This Row],[Consequences (Infrastructure)]],tbl_con[],2,FALSE)</f>
        <v>#N/A</v>
      </c>
      <c r="O20" t="e">
        <f>VLOOKUP(tbl_data[[#This Row],[Consequences (Financial)]],tbl_con[],2,FALSE)</f>
        <v>#N/A</v>
      </c>
      <c r="P20" t="e">
        <f>SUM(tbl_data[[#This Row],[Severity Numeric]:[Consequences Financial Numeric]])</f>
        <v>#N/A</v>
      </c>
      <c r="Q20" t="e">
        <f>IF(AND(tbl_data[[#This Row],[Severity Numeric]] = 0, tbl_data[[#This Row],[Consequences Sum Values]] &gt; 0), "Data Entry Wrong, Double Check", "")</f>
        <v>#N/A</v>
      </c>
    </row>
    <row r="21" spans="1:17" hidden="1" x14ac:dyDescent="0.25">
      <c r="A21" t="s">
        <v>1438</v>
      </c>
      <c r="B21" t="s">
        <v>1343</v>
      </c>
      <c r="C21" t="s">
        <v>1437</v>
      </c>
      <c r="D21" t="s">
        <v>1439</v>
      </c>
      <c r="E21" t="s">
        <v>1440</v>
      </c>
      <c r="K21" t="e">
        <f>VLOOKUP(tbl_data[[#This Row],[Severity]],tbl_sev[],2,FALSE)</f>
        <v>#N/A</v>
      </c>
      <c r="L21" t="e">
        <f>VLOOKUP(tbl_data[[#This Row],[Consequences (Human)]],tbl_con[],2,FALSE)</f>
        <v>#N/A</v>
      </c>
      <c r="M21" t="e">
        <f>VLOOKUP(tbl_data[[#This Row],[Consequences (Agriculture)]],tbl_con[],2,FALSE)</f>
        <v>#N/A</v>
      </c>
      <c r="N21" t="e">
        <f>VLOOKUP(tbl_data[[#This Row],[Consequences (Infrastructure)]],tbl_con[],2,FALSE)</f>
        <v>#N/A</v>
      </c>
      <c r="O21" t="e">
        <f>VLOOKUP(tbl_data[[#This Row],[Consequences (Financial)]],tbl_con[],2,FALSE)</f>
        <v>#N/A</v>
      </c>
      <c r="P21" t="e">
        <f>SUM(tbl_data[[#This Row],[Severity Numeric]:[Consequences Financial Numeric]])</f>
        <v>#N/A</v>
      </c>
      <c r="Q21" t="e">
        <f>IF(AND(tbl_data[[#This Row],[Severity Numeric]] = 0, tbl_data[[#This Row],[Consequences Sum Values]] &gt; 0), "Data Entry Wrong, Double Check", "")</f>
        <v>#N/A</v>
      </c>
    </row>
    <row r="22" spans="1:17" hidden="1" x14ac:dyDescent="0.25">
      <c r="A22" t="s">
        <v>273</v>
      </c>
      <c r="B22" t="s">
        <v>208</v>
      </c>
      <c r="C22" t="s">
        <v>272</v>
      </c>
      <c r="D22" t="s">
        <v>274</v>
      </c>
      <c r="E22" t="s">
        <v>275</v>
      </c>
      <c r="K22" t="e">
        <f>VLOOKUP(tbl_data[[#This Row],[Severity]],tbl_sev[],2,FALSE)</f>
        <v>#N/A</v>
      </c>
      <c r="L22" t="e">
        <f>VLOOKUP(tbl_data[[#This Row],[Consequences (Human)]],tbl_con[],2,FALSE)</f>
        <v>#N/A</v>
      </c>
      <c r="M22" t="e">
        <f>VLOOKUP(tbl_data[[#This Row],[Consequences (Agriculture)]],tbl_con[],2,FALSE)</f>
        <v>#N/A</v>
      </c>
      <c r="N22" t="e">
        <f>VLOOKUP(tbl_data[[#This Row],[Consequences (Infrastructure)]],tbl_con[],2,FALSE)</f>
        <v>#N/A</v>
      </c>
      <c r="O22" t="e">
        <f>VLOOKUP(tbl_data[[#This Row],[Consequences (Financial)]],tbl_con[],2,FALSE)</f>
        <v>#N/A</v>
      </c>
      <c r="P22" t="e">
        <f>SUM(tbl_data[[#This Row],[Severity Numeric]:[Consequences Financial Numeric]])</f>
        <v>#N/A</v>
      </c>
      <c r="Q22" t="e">
        <f>IF(AND(tbl_data[[#This Row],[Severity Numeric]] = 0, tbl_data[[#This Row],[Consequences Sum Values]] &gt; 0), "Data Entry Wrong, Double Check", "")</f>
        <v>#N/A</v>
      </c>
    </row>
    <row r="23" spans="1:17" hidden="1" x14ac:dyDescent="0.25">
      <c r="A23" t="s">
        <v>1243</v>
      </c>
      <c r="B23" t="s">
        <v>1218</v>
      </c>
      <c r="C23" t="s">
        <v>1239</v>
      </c>
      <c r="D23" t="s">
        <v>1244</v>
      </c>
      <c r="E23" t="s">
        <v>1245</v>
      </c>
      <c r="K23" t="e">
        <f>VLOOKUP(tbl_data[[#This Row],[Severity]],tbl_sev[],2,FALSE)</f>
        <v>#N/A</v>
      </c>
      <c r="L23" t="e">
        <f>VLOOKUP(tbl_data[[#This Row],[Consequences (Human)]],tbl_con[],2,FALSE)</f>
        <v>#N/A</v>
      </c>
      <c r="M23" t="e">
        <f>VLOOKUP(tbl_data[[#This Row],[Consequences (Agriculture)]],tbl_con[],2,FALSE)</f>
        <v>#N/A</v>
      </c>
      <c r="N23" t="e">
        <f>VLOOKUP(tbl_data[[#This Row],[Consequences (Infrastructure)]],tbl_con[],2,FALSE)</f>
        <v>#N/A</v>
      </c>
      <c r="O23" t="e">
        <f>VLOOKUP(tbl_data[[#This Row],[Consequences (Financial)]],tbl_con[],2,FALSE)</f>
        <v>#N/A</v>
      </c>
      <c r="P23" t="e">
        <f>SUM(tbl_data[[#This Row],[Severity Numeric]:[Consequences Financial Numeric]])</f>
        <v>#N/A</v>
      </c>
      <c r="Q23" t="e">
        <f>IF(AND(tbl_data[[#This Row],[Severity Numeric]] = 0, tbl_data[[#This Row],[Consequences Sum Values]] &gt; 0), "Data Entry Wrong, Double Check", "")</f>
        <v>#N/A</v>
      </c>
    </row>
    <row r="24" spans="1:17" hidden="1" x14ac:dyDescent="0.25">
      <c r="A24" t="s">
        <v>1144</v>
      </c>
      <c r="B24" t="s">
        <v>1094</v>
      </c>
      <c r="C24" t="s">
        <v>1143</v>
      </c>
      <c r="D24" t="s">
        <v>1145</v>
      </c>
      <c r="E24" t="s">
        <v>1146</v>
      </c>
      <c r="K24" t="e">
        <f>VLOOKUP(tbl_data[[#This Row],[Severity]],tbl_sev[],2,FALSE)</f>
        <v>#N/A</v>
      </c>
      <c r="L24" t="e">
        <f>VLOOKUP(tbl_data[[#This Row],[Consequences (Human)]],tbl_con[],2,FALSE)</f>
        <v>#N/A</v>
      </c>
      <c r="M24" t="e">
        <f>VLOOKUP(tbl_data[[#This Row],[Consequences (Agriculture)]],tbl_con[],2,FALSE)</f>
        <v>#N/A</v>
      </c>
      <c r="N24" t="e">
        <f>VLOOKUP(tbl_data[[#This Row],[Consequences (Infrastructure)]],tbl_con[],2,FALSE)</f>
        <v>#N/A</v>
      </c>
      <c r="O24" t="e">
        <f>VLOOKUP(tbl_data[[#This Row],[Consequences (Financial)]],tbl_con[],2,FALSE)</f>
        <v>#N/A</v>
      </c>
      <c r="P24" t="e">
        <f>SUM(tbl_data[[#This Row],[Severity Numeric]:[Consequences Financial Numeric]])</f>
        <v>#N/A</v>
      </c>
      <c r="Q24" t="e">
        <f>IF(AND(tbl_data[[#This Row],[Severity Numeric]] = 0, tbl_data[[#This Row],[Consequences Sum Values]] &gt; 0), "Data Entry Wrong, Double Check", "")</f>
        <v>#N/A</v>
      </c>
    </row>
    <row r="25" spans="1:17" hidden="1" x14ac:dyDescent="0.25">
      <c r="A25" t="s">
        <v>1116</v>
      </c>
      <c r="B25" t="s">
        <v>1094</v>
      </c>
      <c r="C25" t="s">
        <v>1115</v>
      </c>
      <c r="D25" t="s">
        <v>1117</v>
      </c>
      <c r="E25" t="s">
        <v>1118</v>
      </c>
      <c r="K25" t="e">
        <f>VLOOKUP(tbl_data[[#This Row],[Severity]],tbl_sev[],2,FALSE)</f>
        <v>#N/A</v>
      </c>
      <c r="L25" t="e">
        <f>VLOOKUP(tbl_data[[#This Row],[Consequences (Human)]],tbl_con[],2,FALSE)</f>
        <v>#N/A</v>
      </c>
      <c r="M25" t="e">
        <f>VLOOKUP(tbl_data[[#This Row],[Consequences (Agriculture)]],tbl_con[],2,FALSE)</f>
        <v>#N/A</v>
      </c>
      <c r="N25" t="e">
        <f>VLOOKUP(tbl_data[[#This Row],[Consequences (Infrastructure)]],tbl_con[],2,FALSE)</f>
        <v>#N/A</v>
      </c>
      <c r="O25" t="e">
        <f>VLOOKUP(tbl_data[[#This Row],[Consequences (Financial)]],tbl_con[],2,FALSE)</f>
        <v>#N/A</v>
      </c>
      <c r="P25" t="e">
        <f>SUM(tbl_data[[#This Row],[Severity Numeric]:[Consequences Financial Numeric]])</f>
        <v>#N/A</v>
      </c>
      <c r="Q25" t="e">
        <f>IF(AND(tbl_data[[#This Row],[Severity Numeric]] = 0, tbl_data[[#This Row],[Consequences Sum Values]] &gt; 0), "Data Entry Wrong, Double Check", "")</f>
        <v>#N/A</v>
      </c>
    </row>
    <row r="26" spans="1:17" hidden="1" x14ac:dyDescent="0.25">
      <c r="A26" t="s">
        <v>743</v>
      </c>
      <c r="B26" t="s">
        <v>702</v>
      </c>
      <c r="C26" t="s">
        <v>739</v>
      </c>
      <c r="D26" t="s">
        <v>744</v>
      </c>
      <c r="E26" t="s">
        <v>745</v>
      </c>
      <c r="K26" t="e">
        <f>VLOOKUP(tbl_data[[#This Row],[Severity]],tbl_sev[],2,FALSE)</f>
        <v>#N/A</v>
      </c>
      <c r="L26" t="e">
        <f>VLOOKUP(tbl_data[[#This Row],[Consequences (Human)]],tbl_con[],2,FALSE)</f>
        <v>#N/A</v>
      </c>
      <c r="M26" t="e">
        <f>VLOOKUP(tbl_data[[#This Row],[Consequences (Agriculture)]],tbl_con[],2,FALSE)</f>
        <v>#N/A</v>
      </c>
      <c r="N26" t="e">
        <f>VLOOKUP(tbl_data[[#This Row],[Consequences (Infrastructure)]],tbl_con[],2,FALSE)</f>
        <v>#N/A</v>
      </c>
      <c r="O26" t="e">
        <f>VLOOKUP(tbl_data[[#This Row],[Consequences (Financial)]],tbl_con[],2,FALSE)</f>
        <v>#N/A</v>
      </c>
      <c r="P26" t="e">
        <f>SUM(tbl_data[[#This Row],[Severity Numeric]:[Consequences Financial Numeric]])</f>
        <v>#N/A</v>
      </c>
      <c r="Q26" t="e">
        <f>IF(AND(tbl_data[[#This Row],[Severity Numeric]] = 0, tbl_data[[#This Row],[Consequences Sum Values]] &gt; 0), "Data Entry Wrong, Double Check", "")</f>
        <v>#N/A</v>
      </c>
    </row>
    <row r="27" spans="1:17" hidden="1" x14ac:dyDescent="0.25">
      <c r="A27" t="s">
        <v>1111</v>
      </c>
      <c r="B27" t="s">
        <v>1094</v>
      </c>
      <c r="C27" t="s">
        <v>1110</v>
      </c>
      <c r="D27" t="s">
        <v>1112</v>
      </c>
      <c r="E27" t="s">
        <v>1113</v>
      </c>
      <c r="K27" t="e">
        <f>VLOOKUP(tbl_data[[#This Row],[Severity]],tbl_sev[],2,FALSE)</f>
        <v>#N/A</v>
      </c>
      <c r="L27" t="e">
        <f>VLOOKUP(tbl_data[[#This Row],[Consequences (Human)]],tbl_con[],2,FALSE)</f>
        <v>#N/A</v>
      </c>
      <c r="M27" t="e">
        <f>VLOOKUP(tbl_data[[#This Row],[Consequences (Agriculture)]],tbl_con[],2,FALSE)</f>
        <v>#N/A</v>
      </c>
      <c r="N27" t="e">
        <f>VLOOKUP(tbl_data[[#This Row],[Consequences (Infrastructure)]],tbl_con[],2,FALSE)</f>
        <v>#N/A</v>
      </c>
      <c r="O27" t="e">
        <f>VLOOKUP(tbl_data[[#This Row],[Consequences (Financial)]],tbl_con[],2,FALSE)</f>
        <v>#N/A</v>
      </c>
      <c r="P27" t="e">
        <f>SUM(tbl_data[[#This Row],[Severity Numeric]:[Consequences Financial Numeric]])</f>
        <v>#N/A</v>
      </c>
      <c r="Q27" t="e">
        <f>IF(AND(tbl_data[[#This Row],[Severity Numeric]] = 0, tbl_data[[#This Row],[Consequences Sum Values]] &gt; 0), "Data Entry Wrong, Double Check", "")</f>
        <v>#N/A</v>
      </c>
    </row>
    <row r="28" spans="1:17" hidden="1" x14ac:dyDescent="0.25">
      <c r="A28" t="s">
        <v>71</v>
      </c>
      <c r="B28" t="s">
        <v>12</v>
      </c>
      <c r="C28" t="s">
        <v>70</v>
      </c>
      <c r="D28" t="s">
        <v>72</v>
      </c>
      <c r="E28" t="s">
        <v>73</v>
      </c>
      <c r="K28" t="e">
        <f>VLOOKUP(tbl_data[[#This Row],[Severity]],tbl_sev[],2,FALSE)</f>
        <v>#N/A</v>
      </c>
      <c r="L28" t="e">
        <f>VLOOKUP(tbl_data[[#This Row],[Consequences (Human)]],tbl_con[],2,FALSE)</f>
        <v>#N/A</v>
      </c>
      <c r="M28" t="e">
        <f>VLOOKUP(tbl_data[[#This Row],[Consequences (Agriculture)]],tbl_con[],2,FALSE)</f>
        <v>#N/A</v>
      </c>
      <c r="N28" t="e">
        <f>VLOOKUP(tbl_data[[#This Row],[Consequences (Infrastructure)]],tbl_con[],2,FALSE)</f>
        <v>#N/A</v>
      </c>
      <c r="O28" t="e">
        <f>VLOOKUP(tbl_data[[#This Row],[Consequences (Financial)]],tbl_con[],2,FALSE)</f>
        <v>#N/A</v>
      </c>
      <c r="P28" t="e">
        <f>SUM(tbl_data[[#This Row],[Severity Numeric]:[Consequences Financial Numeric]])</f>
        <v>#N/A</v>
      </c>
      <c r="Q28" t="e">
        <f>IF(AND(tbl_data[[#This Row],[Severity Numeric]] = 0, tbl_data[[#This Row],[Consequences Sum Values]] &gt; 0), "Data Entry Wrong, Double Check", "")</f>
        <v>#N/A</v>
      </c>
    </row>
    <row r="29" spans="1:17" hidden="1" x14ac:dyDescent="0.25">
      <c r="A29" t="s">
        <v>1592</v>
      </c>
      <c r="B29" t="s">
        <v>1581</v>
      </c>
      <c r="C29" t="s">
        <v>1590</v>
      </c>
      <c r="D29" t="s">
        <v>1593</v>
      </c>
      <c r="E29" t="s">
        <v>1594</v>
      </c>
      <c r="K29" t="e">
        <f>VLOOKUP(tbl_data[[#This Row],[Severity]],tbl_sev[],2,FALSE)</f>
        <v>#N/A</v>
      </c>
      <c r="L29" t="e">
        <f>VLOOKUP(tbl_data[[#This Row],[Consequences (Human)]],tbl_con[],2,FALSE)</f>
        <v>#N/A</v>
      </c>
      <c r="M29" t="e">
        <f>VLOOKUP(tbl_data[[#This Row],[Consequences (Agriculture)]],tbl_con[],2,FALSE)</f>
        <v>#N/A</v>
      </c>
      <c r="N29" t="e">
        <f>VLOOKUP(tbl_data[[#This Row],[Consequences (Infrastructure)]],tbl_con[],2,FALSE)</f>
        <v>#N/A</v>
      </c>
      <c r="O29" t="e">
        <f>VLOOKUP(tbl_data[[#This Row],[Consequences (Financial)]],tbl_con[],2,FALSE)</f>
        <v>#N/A</v>
      </c>
      <c r="P29" t="e">
        <f>SUM(tbl_data[[#This Row],[Severity Numeric]:[Consequences Financial Numeric]])</f>
        <v>#N/A</v>
      </c>
      <c r="Q29" t="e">
        <f>IF(AND(tbl_data[[#This Row],[Severity Numeric]] = 0, tbl_data[[#This Row],[Consequences Sum Values]] &gt; 0), "Data Entry Wrong, Double Check", "")</f>
        <v>#N/A</v>
      </c>
    </row>
    <row r="30" spans="1:17" hidden="1" x14ac:dyDescent="0.25">
      <c r="A30" t="s">
        <v>2039</v>
      </c>
      <c r="B30" t="s">
        <v>1946</v>
      </c>
      <c r="C30" t="s">
        <v>2038</v>
      </c>
      <c r="D30" t="s">
        <v>2040</v>
      </c>
      <c r="E30" t="s">
        <v>2041</v>
      </c>
      <c r="K30" t="e">
        <f>VLOOKUP(tbl_data[[#This Row],[Severity]],tbl_sev[],2,FALSE)</f>
        <v>#N/A</v>
      </c>
      <c r="L30" t="e">
        <f>VLOOKUP(tbl_data[[#This Row],[Consequences (Human)]],tbl_con[],2,FALSE)</f>
        <v>#N/A</v>
      </c>
      <c r="M30" t="e">
        <f>VLOOKUP(tbl_data[[#This Row],[Consequences (Agriculture)]],tbl_con[],2,FALSE)</f>
        <v>#N/A</v>
      </c>
      <c r="N30" t="e">
        <f>VLOOKUP(tbl_data[[#This Row],[Consequences (Infrastructure)]],tbl_con[],2,FALSE)</f>
        <v>#N/A</v>
      </c>
      <c r="O30" t="e">
        <f>VLOOKUP(tbl_data[[#This Row],[Consequences (Financial)]],tbl_con[],2,FALSE)</f>
        <v>#N/A</v>
      </c>
      <c r="P30" t="e">
        <f>SUM(tbl_data[[#This Row],[Severity Numeric]:[Consequences Financial Numeric]])</f>
        <v>#N/A</v>
      </c>
      <c r="Q30" t="e">
        <f>IF(AND(tbl_data[[#This Row],[Severity Numeric]] = 0, tbl_data[[#This Row],[Consequences Sum Values]] &gt; 0), "Data Entry Wrong, Double Check", "")</f>
        <v>#N/A</v>
      </c>
    </row>
    <row r="31" spans="1:17" hidden="1" x14ac:dyDescent="0.25">
      <c r="A31" t="s">
        <v>1676</v>
      </c>
      <c r="B31" t="s">
        <v>1581</v>
      </c>
      <c r="C31" t="s">
        <v>1611</v>
      </c>
      <c r="D31" t="s">
        <v>1677</v>
      </c>
      <c r="E31" t="s">
        <v>1678</v>
      </c>
      <c r="K31" t="e">
        <f>VLOOKUP(tbl_data[[#This Row],[Severity]],tbl_sev[],2,FALSE)</f>
        <v>#N/A</v>
      </c>
      <c r="L31" t="e">
        <f>VLOOKUP(tbl_data[[#This Row],[Consequences (Human)]],tbl_con[],2,FALSE)</f>
        <v>#N/A</v>
      </c>
      <c r="M31" t="e">
        <f>VLOOKUP(tbl_data[[#This Row],[Consequences (Agriculture)]],tbl_con[],2,FALSE)</f>
        <v>#N/A</v>
      </c>
      <c r="N31" t="e">
        <f>VLOOKUP(tbl_data[[#This Row],[Consequences (Infrastructure)]],tbl_con[],2,FALSE)</f>
        <v>#N/A</v>
      </c>
      <c r="O31" t="e">
        <f>VLOOKUP(tbl_data[[#This Row],[Consequences (Financial)]],tbl_con[],2,FALSE)</f>
        <v>#N/A</v>
      </c>
      <c r="P31" t="e">
        <f>SUM(tbl_data[[#This Row],[Severity Numeric]:[Consequences Financial Numeric]])</f>
        <v>#N/A</v>
      </c>
      <c r="Q31" t="e">
        <f>IF(AND(tbl_data[[#This Row],[Severity Numeric]] = 0, tbl_data[[#This Row],[Consequences Sum Values]] &gt; 0), "Data Entry Wrong, Double Check", "")</f>
        <v>#N/A</v>
      </c>
    </row>
    <row r="32" spans="1:17" hidden="1" x14ac:dyDescent="0.25">
      <c r="A32" t="s">
        <v>505</v>
      </c>
      <c r="B32" t="s">
        <v>428</v>
      </c>
      <c r="C32" t="s">
        <v>504</v>
      </c>
      <c r="D32" t="s">
        <v>506</v>
      </c>
      <c r="E32" t="s">
        <v>507</v>
      </c>
      <c r="K32" t="e">
        <f>VLOOKUP(tbl_data[[#This Row],[Severity]],tbl_sev[],2,FALSE)</f>
        <v>#N/A</v>
      </c>
      <c r="L32" t="e">
        <f>VLOOKUP(tbl_data[[#This Row],[Consequences (Human)]],tbl_con[],2,FALSE)</f>
        <v>#N/A</v>
      </c>
      <c r="M32" t="e">
        <f>VLOOKUP(tbl_data[[#This Row],[Consequences (Agriculture)]],tbl_con[],2,FALSE)</f>
        <v>#N/A</v>
      </c>
      <c r="N32" t="e">
        <f>VLOOKUP(tbl_data[[#This Row],[Consequences (Infrastructure)]],tbl_con[],2,FALSE)</f>
        <v>#N/A</v>
      </c>
      <c r="O32" t="e">
        <f>VLOOKUP(tbl_data[[#This Row],[Consequences (Financial)]],tbl_con[],2,FALSE)</f>
        <v>#N/A</v>
      </c>
      <c r="P32" t="e">
        <f>SUM(tbl_data[[#This Row],[Severity Numeric]:[Consequences Financial Numeric]])</f>
        <v>#N/A</v>
      </c>
      <c r="Q32" t="e">
        <f>IF(AND(tbl_data[[#This Row],[Severity Numeric]] = 0, tbl_data[[#This Row],[Consequences Sum Values]] &gt; 0), "Data Entry Wrong, Double Check", "")</f>
        <v>#N/A</v>
      </c>
    </row>
    <row r="33" spans="1:17" hidden="1" x14ac:dyDescent="0.25">
      <c r="A33" t="s">
        <v>735</v>
      </c>
      <c r="B33" t="s">
        <v>702</v>
      </c>
      <c r="C33" t="s">
        <v>730</v>
      </c>
      <c r="D33" t="s">
        <v>736</v>
      </c>
      <c r="E33" t="s">
        <v>737</v>
      </c>
      <c r="K33" t="e">
        <f>VLOOKUP(tbl_data[[#This Row],[Severity]],tbl_sev[],2,FALSE)</f>
        <v>#N/A</v>
      </c>
      <c r="L33" t="e">
        <f>VLOOKUP(tbl_data[[#This Row],[Consequences (Human)]],tbl_con[],2,FALSE)</f>
        <v>#N/A</v>
      </c>
      <c r="M33" t="e">
        <f>VLOOKUP(tbl_data[[#This Row],[Consequences (Agriculture)]],tbl_con[],2,FALSE)</f>
        <v>#N/A</v>
      </c>
      <c r="N33" t="e">
        <f>VLOOKUP(tbl_data[[#This Row],[Consequences (Infrastructure)]],tbl_con[],2,FALSE)</f>
        <v>#N/A</v>
      </c>
      <c r="O33" t="e">
        <f>VLOOKUP(tbl_data[[#This Row],[Consequences (Financial)]],tbl_con[],2,FALSE)</f>
        <v>#N/A</v>
      </c>
      <c r="P33" t="e">
        <f>SUM(tbl_data[[#This Row],[Severity Numeric]:[Consequences Financial Numeric]])</f>
        <v>#N/A</v>
      </c>
      <c r="Q33" t="e">
        <f>IF(AND(tbl_data[[#This Row],[Severity Numeric]] = 0, tbl_data[[#This Row],[Consequences Sum Values]] &gt; 0), "Data Entry Wrong, Double Check", "")</f>
        <v>#N/A</v>
      </c>
    </row>
    <row r="34" spans="1:17" hidden="1" x14ac:dyDescent="0.25">
      <c r="A34" t="s">
        <v>92</v>
      </c>
      <c r="B34" t="s">
        <v>12</v>
      </c>
      <c r="C34" t="s">
        <v>88</v>
      </c>
      <c r="D34" t="s">
        <v>93</v>
      </c>
      <c r="E34" t="s">
        <v>94</v>
      </c>
      <c r="K34" t="e">
        <f>VLOOKUP(tbl_data[[#This Row],[Severity]],tbl_sev[],2,FALSE)</f>
        <v>#N/A</v>
      </c>
      <c r="L34" t="e">
        <f>VLOOKUP(tbl_data[[#This Row],[Consequences (Human)]],tbl_con[],2,FALSE)</f>
        <v>#N/A</v>
      </c>
      <c r="M34" t="e">
        <f>VLOOKUP(tbl_data[[#This Row],[Consequences (Agriculture)]],tbl_con[],2,FALSE)</f>
        <v>#N/A</v>
      </c>
      <c r="N34" t="e">
        <f>VLOOKUP(tbl_data[[#This Row],[Consequences (Infrastructure)]],tbl_con[],2,FALSE)</f>
        <v>#N/A</v>
      </c>
      <c r="O34" t="e">
        <f>VLOOKUP(tbl_data[[#This Row],[Consequences (Financial)]],tbl_con[],2,FALSE)</f>
        <v>#N/A</v>
      </c>
      <c r="P34" t="e">
        <f>SUM(tbl_data[[#This Row],[Severity Numeric]:[Consequences Financial Numeric]])</f>
        <v>#N/A</v>
      </c>
      <c r="Q34" t="e">
        <f>IF(AND(tbl_data[[#This Row],[Severity Numeric]] = 0, tbl_data[[#This Row],[Consequences Sum Values]] &gt; 0), "Data Entry Wrong, Double Check", "")</f>
        <v>#N/A</v>
      </c>
    </row>
    <row r="35" spans="1:17" hidden="1" x14ac:dyDescent="0.25">
      <c r="A35" t="s">
        <v>185</v>
      </c>
      <c r="B35" t="s">
        <v>12</v>
      </c>
      <c r="C35" t="s">
        <v>184</v>
      </c>
      <c r="D35" t="s">
        <v>186</v>
      </c>
      <c r="E35" t="s">
        <v>187</v>
      </c>
      <c r="K35" t="e">
        <f>VLOOKUP(tbl_data[[#This Row],[Severity]],tbl_sev[],2,FALSE)</f>
        <v>#N/A</v>
      </c>
      <c r="L35" t="e">
        <f>VLOOKUP(tbl_data[[#This Row],[Consequences (Human)]],tbl_con[],2,FALSE)</f>
        <v>#N/A</v>
      </c>
      <c r="M35" t="e">
        <f>VLOOKUP(tbl_data[[#This Row],[Consequences (Agriculture)]],tbl_con[],2,FALSE)</f>
        <v>#N/A</v>
      </c>
      <c r="N35" t="e">
        <f>VLOOKUP(tbl_data[[#This Row],[Consequences (Infrastructure)]],tbl_con[],2,FALSE)</f>
        <v>#N/A</v>
      </c>
      <c r="O35" t="e">
        <f>VLOOKUP(tbl_data[[#This Row],[Consequences (Financial)]],tbl_con[],2,FALSE)</f>
        <v>#N/A</v>
      </c>
      <c r="P35" t="e">
        <f>SUM(tbl_data[[#This Row],[Severity Numeric]:[Consequences Financial Numeric]])</f>
        <v>#N/A</v>
      </c>
      <c r="Q35" t="e">
        <f>IF(AND(tbl_data[[#This Row],[Severity Numeric]] = 0, tbl_data[[#This Row],[Consequences Sum Values]] &gt; 0), "Data Entry Wrong, Double Check", "")</f>
        <v>#N/A</v>
      </c>
    </row>
    <row r="36" spans="1:17" hidden="1" x14ac:dyDescent="0.25">
      <c r="A36" t="s">
        <v>1984</v>
      </c>
      <c r="B36" t="s">
        <v>1946</v>
      </c>
      <c r="C36" t="s">
        <v>1983</v>
      </c>
      <c r="D36" t="s">
        <v>1985</v>
      </c>
      <c r="E36" t="s">
        <v>1986</v>
      </c>
      <c r="K36" t="e">
        <f>VLOOKUP(tbl_data[[#This Row],[Severity]],tbl_sev[],2,FALSE)</f>
        <v>#N/A</v>
      </c>
      <c r="L36" t="e">
        <f>VLOOKUP(tbl_data[[#This Row],[Consequences (Human)]],tbl_con[],2,FALSE)</f>
        <v>#N/A</v>
      </c>
      <c r="M36" t="e">
        <f>VLOOKUP(tbl_data[[#This Row],[Consequences (Agriculture)]],tbl_con[],2,FALSE)</f>
        <v>#N/A</v>
      </c>
      <c r="N36" t="e">
        <f>VLOOKUP(tbl_data[[#This Row],[Consequences (Infrastructure)]],tbl_con[],2,FALSE)</f>
        <v>#N/A</v>
      </c>
      <c r="O36" t="e">
        <f>VLOOKUP(tbl_data[[#This Row],[Consequences (Financial)]],tbl_con[],2,FALSE)</f>
        <v>#N/A</v>
      </c>
      <c r="P36" t="e">
        <f>SUM(tbl_data[[#This Row],[Severity Numeric]:[Consequences Financial Numeric]])</f>
        <v>#N/A</v>
      </c>
      <c r="Q36" t="e">
        <f>IF(AND(tbl_data[[#This Row],[Severity Numeric]] = 0, tbl_data[[#This Row],[Consequences Sum Values]] &gt; 0), "Data Entry Wrong, Double Check", "")</f>
        <v>#N/A</v>
      </c>
    </row>
    <row r="37" spans="1:17" hidden="1" x14ac:dyDescent="0.25">
      <c r="A37" t="s">
        <v>799</v>
      </c>
      <c r="B37" t="s">
        <v>776</v>
      </c>
      <c r="C37" t="s">
        <v>794</v>
      </c>
      <c r="D37" t="s">
        <v>800</v>
      </c>
      <c r="E37" t="s">
        <v>801</v>
      </c>
      <c r="K37" t="e">
        <f>VLOOKUP(tbl_data[[#This Row],[Severity]],tbl_sev[],2,FALSE)</f>
        <v>#N/A</v>
      </c>
      <c r="L37" t="e">
        <f>VLOOKUP(tbl_data[[#This Row],[Consequences (Human)]],tbl_con[],2,FALSE)</f>
        <v>#N/A</v>
      </c>
      <c r="M37" t="e">
        <f>VLOOKUP(tbl_data[[#This Row],[Consequences (Agriculture)]],tbl_con[],2,FALSE)</f>
        <v>#N/A</v>
      </c>
      <c r="N37" t="e">
        <f>VLOOKUP(tbl_data[[#This Row],[Consequences (Infrastructure)]],tbl_con[],2,FALSE)</f>
        <v>#N/A</v>
      </c>
      <c r="O37" t="e">
        <f>VLOOKUP(tbl_data[[#This Row],[Consequences (Financial)]],tbl_con[],2,FALSE)</f>
        <v>#N/A</v>
      </c>
      <c r="P37" t="e">
        <f>SUM(tbl_data[[#This Row],[Severity Numeric]:[Consequences Financial Numeric]])</f>
        <v>#N/A</v>
      </c>
      <c r="Q37" t="e">
        <f>IF(AND(tbl_data[[#This Row],[Severity Numeric]] = 0, tbl_data[[#This Row],[Consequences Sum Values]] &gt; 0), "Data Entry Wrong, Double Check", "")</f>
        <v>#N/A</v>
      </c>
    </row>
    <row r="38" spans="1:17" hidden="1" x14ac:dyDescent="0.25">
      <c r="A38" t="s">
        <v>243</v>
      </c>
      <c r="B38" t="s">
        <v>208</v>
      </c>
      <c r="C38" t="s">
        <v>242</v>
      </c>
      <c r="D38" t="s">
        <v>244</v>
      </c>
      <c r="E38" t="s">
        <v>245</v>
      </c>
      <c r="K38" t="e">
        <f>VLOOKUP(tbl_data[[#This Row],[Severity]],tbl_sev[],2,FALSE)</f>
        <v>#N/A</v>
      </c>
      <c r="L38" t="e">
        <f>VLOOKUP(tbl_data[[#This Row],[Consequences (Human)]],tbl_con[],2,FALSE)</f>
        <v>#N/A</v>
      </c>
      <c r="M38" t="e">
        <f>VLOOKUP(tbl_data[[#This Row],[Consequences (Agriculture)]],tbl_con[],2,FALSE)</f>
        <v>#N/A</v>
      </c>
      <c r="N38" t="e">
        <f>VLOOKUP(tbl_data[[#This Row],[Consequences (Infrastructure)]],tbl_con[],2,FALSE)</f>
        <v>#N/A</v>
      </c>
      <c r="O38" t="e">
        <f>VLOOKUP(tbl_data[[#This Row],[Consequences (Financial)]],tbl_con[],2,FALSE)</f>
        <v>#N/A</v>
      </c>
      <c r="P38" t="e">
        <f>SUM(tbl_data[[#This Row],[Severity Numeric]:[Consequences Financial Numeric]])</f>
        <v>#N/A</v>
      </c>
      <c r="Q38" t="e">
        <f>IF(AND(tbl_data[[#This Row],[Severity Numeric]] = 0, tbl_data[[#This Row],[Consequences Sum Values]] &gt; 0), "Data Entry Wrong, Double Check", "")</f>
        <v>#N/A</v>
      </c>
    </row>
    <row r="39" spans="1:17" x14ac:dyDescent="0.25">
      <c r="A39" t="s">
        <v>962</v>
      </c>
      <c r="B39" t="s">
        <v>924</v>
      </c>
      <c r="C39" t="s">
        <v>960</v>
      </c>
      <c r="D39" t="s">
        <v>963</v>
      </c>
      <c r="E39" t="s">
        <v>964</v>
      </c>
      <c r="F39" t="s">
        <v>2418</v>
      </c>
      <c r="G39" t="s">
        <v>2423</v>
      </c>
      <c r="H39" t="s">
        <v>2424</v>
      </c>
      <c r="I39" t="s">
        <v>2425</v>
      </c>
      <c r="J39" t="s">
        <v>2426</v>
      </c>
      <c r="K39">
        <f>VLOOKUP(tbl_data[[#This Row],[Severity]],tbl_sev[],2,FALSE)</f>
        <v>0</v>
      </c>
      <c r="L39">
        <f>VLOOKUP(tbl_data[[#This Row],[Consequences (Human)]],tbl_con[],2,FALSE)</f>
        <v>0</v>
      </c>
      <c r="M39">
        <f>VLOOKUP(tbl_data[[#This Row],[Consequences (Agriculture)]],tbl_con[],2,FALSE)</f>
        <v>1</v>
      </c>
      <c r="N39">
        <f>VLOOKUP(tbl_data[[#This Row],[Consequences (Infrastructure)]],tbl_con[],2,FALSE)</f>
        <v>2</v>
      </c>
      <c r="O39">
        <f>VLOOKUP(tbl_data[[#This Row],[Consequences (Financial)]],tbl_con[],2,FALSE)</f>
        <v>3</v>
      </c>
      <c r="P39">
        <f>SUM(tbl_data[[#This Row],[Consequences Human Numeric]:[Consequences Financial Numeric]])</f>
        <v>6</v>
      </c>
      <c r="Q39" t="str">
        <f>IF(AND(tbl_data[[#This Row],[Severity Numeric]] = 0, tbl_data[[#This Row],[Consequences Sum Values]] &gt; 0), "Data Entry Wrong, Double Check", "")</f>
        <v>Data Entry Wrong, Double Check</v>
      </c>
    </row>
    <row r="40" spans="1:17" hidden="1" x14ac:dyDescent="0.25">
      <c r="A40" t="s">
        <v>251</v>
      </c>
      <c r="B40" t="s">
        <v>208</v>
      </c>
      <c r="C40" t="s">
        <v>247</v>
      </c>
      <c r="D40" t="s">
        <v>252</v>
      </c>
      <c r="E40" t="s">
        <v>253</v>
      </c>
      <c r="K40" t="e">
        <f>VLOOKUP(tbl_data[[#This Row],[Severity]],tbl_sev[],2,FALSE)</f>
        <v>#N/A</v>
      </c>
      <c r="L40" t="e">
        <f>VLOOKUP(tbl_data[[#This Row],[Consequences (Human)]],tbl_con[],2,FALSE)</f>
        <v>#N/A</v>
      </c>
      <c r="M40" t="e">
        <f>VLOOKUP(tbl_data[[#This Row],[Consequences (Agriculture)]],tbl_con[],2,FALSE)</f>
        <v>#N/A</v>
      </c>
      <c r="N40" t="e">
        <f>VLOOKUP(tbl_data[[#This Row],[Consequences (Infrastructure)]],tbl_con[],2,FALSE)</f>
        <v>#N/A</v>
      </c>
      <c r="O40" t="e">
        <f>VLOOKUP(tbl_data[[#This Row],[Consequences (Financial)]],tbl_con[],2,FALSE)</f>
        <v>#N/A</v>
      </c>
      <c r="P40" t="e">
        <f>SUM(tbl_data[[#This Row],[Severity Numeric]:[Consequences Financial Numeric]])</f>
        <v>#N/A</v>
      </c>
      <c r="Q40" t="e">
        <f>IF(AND(tbl_data[[#This Row],[Severity Numeric]] = 0, tbl_data[[#This Row],[Consequences Sum Values]] &gt; 0), "Data Entry Wrong, Double Check", "")</f>
        <v>#N/A</v>
      </c>
    </row>
    <row r="41" spans="1:17" hidden="1" x14ac:dyDescent="0.25">
      <c r="A41" t="s">
        <v>2298</v>
      </c>
      <c r="B41" t="s">
        <v>2186</v>
      </c>
      <c r="C41" t="s">
        <v>2297</v>
      </c>
      <c r="D41" t="s">
        <v>2297</v>
      </c>
      <c r="E41" t="s">
        <v>2299</v>
      </c>
      <c r="K41" t="e">
        <f>VLOOKUP(tbl_data[[#This Row],[Severity]],tbl_sev[],2,FALSE)</f>
        <v>#N/A</v>
      </c>
      <c r="L41" t="e">
        <f>VLOOKUP(tbl_data[[#This Row],[Consequences (Human)]],tbl_con[],2,FALSE)</f>
        <v>#N/A</v>
      </c>
      <c r="M41" t="e">
        <f>VLOOKUP(tbl_data[[#This Row],[Consequences (Agriculture)]],tbl_con[],2,FALSE)</f>
        <v>#N/A</v>
      </c>
      <c r="N41" t="e">
        <f>VLOOKUP(tbl_data[[#This Row],[Consequences (Infrastructure)]],tbl_con[],2,FALSE)</f>
        <v>#N/A</v>
      </c>
      <c r="O41" t="e">
        <f>VLOOKUP(tbl_data[[#This Row],[Consequences (Financial)]],tbl_con[],2,FALSE)</f>
        <v>#N/A</v>
      </c>
      <c r="P41" t="e">
        <f>SUM(tbl_data[[#This Row],[Severity Numeric]:[Consequences Financial Numeric]])</f>
        <v>#N/A</v>
      </c>
      <c r="Q41" t="e">
        <f>IF(AND(tbl_data[[#This Row],[Severity Numeric]] = 0, tbl_data[[#This Row],[Consequences Sum Values]] &gt; 0), "Data Entry Wrong, Double Check", "")</f>
        <v>#N/A</v>
      </c>
    </row>
    <row r="42" spans="1:17" hidden="1" x14ac:dyDescent="0.25">
      <c r="A42" t="s">
        <v>2305</v>
      </c>
      <c r="B42" t="s">
        <v>2186</v>
      </c>
      <c r="C42" t="s">
        <v>2304</v>
      </c>
      <c r="D42" t="s">
        <v>2306</v>
      </c>
      <c r="E42" t="s">
        <v>2307</v>
      </c>
      <c r="K42" t="e">
        <f>VLOOKUP(tbl_data[[#This Row],[Severity]],tbl_sev[],2,FALSE)</f>
        <v>#N/A</v>
      </c>
      <c r="L42" t="e">
        <f>VLOOKUP(tbl_data[[#This Row],[Consequences (Human)]],tbl_con[],2,FALSE)</f>
        <v>#N/A</v>
      </c>
      <c r="M42" t="e">
        <f>VLOOKUP(tbl_data[[#This Row],[Consequences (Agriculture)]],tbl_con[],2,FALSE)</f>
        <v>#N/A</v>
      </c>
      <c r="N42" t="e">
        <f>VLOOKUP(tbl_data[[#This Row],[Consequences (Infrastructure)]],tbl_con[],2,FALSE)</f>
        <v>#N/A</v>
      </c>
      <c r="O42" t="e">
        <f>VLOOKUP(tbl_data[[#This Row],[Consequences (Financial)]],tbl_con[],2,FALSE)</f>
        <v>#N/A</v>
      </c>
      <c r="P42" t="e">
        <f>SUM(tbl_data[[#This Row],[Severity Numeric]:[Consequences Financial Numeric]])</f>
        <v>#N/A</v>
      </c>
      <c r="Q42" t="e">
        <f>IF(AND(tbl_data[[#This Row],[Severity Numeric]] = 0, tbl_data[[#This Row],[Consequences Sum Values]] &gt; 0), "Data Entry Wrong, Double Check", "")</f>
        <v>#N/A</v>
      </c>
    </row>
    <row r="43" spans="1:17" hidden="1" x14ac:dyDescent="0.25">
      <c r="A43" t="s">
        <v>2093</v>
      </c>
      <c r="B43" t="s">
        <v>1946</v>
      </c>
      <c r="C43" t="s">
        <v>1960</v>
      </c>
      <c r="D43" t="s">
        <v>2094</v>
      </c>
      <c r="E43" t="s">
        <v>2095</v>
      </c>
      <c r="K43" t="e">
        <f>VLOOKUP(tbl_data[[#This Row],[Severity]],tbl_sev[],2,FALSE)</f>
        <v>#N/A</v>
      </c>
      <c r="L43" t="e">
        <f>VLOOKUP(tbl_data[[#This Row],[Consequences (Human)]],tbl_con[],2,FALSE)</f>
        <v>#N/A</v>
      </c>
      <c r="M43" t="e">
        <f>VLOOKUP(tbl_data[[#This Row],[Consequences (Agriculture)]],tbl_con[],2,FALSE)</f>
        <v>#N/A</v>
      </c>
      <c r="N43" t="e">
        <f>VLOOKUP(tbl_data[[#This Row],[Consequences (Infrastructure)]],tbl_con[],2,FALSE)</f>
        <v>#N/A</v>
      </c>
      <c r="O43" t="e">
        <f>VLOOKUP(tbl_data[[#This Row],[Consequences (Financial)]],tbl_con[],2,FALSE)</f>
        <v>#N/A</v>
      </c>
      <c r="P43" t="e">
        <f>SUM(tbl_data[[#This Row],[Severity Numeric]:[Consequences Financial Numeric]])</f>
        <v>#N/A</v>
      </c>
      <c r="Q43" t="e">
        <f>IF(AND(tbl_data[[#This Row],[Severity Numeric]] = 0, tbl_data[[#This Row],[Consequences Sum Values]] &gt; 0), "Data Entry Wrong, Double Check", "")</f>
        <v>#N/A</v>
      </c>
    </row>
    <row r="44" spans="1:17" hidden="1" x14ac:dyDescent="0.25">
      <c r="A44" t="s">
        <v>1257</v>
      </c>
      <c r="B44" t="s">
        <v>1218</v>
      </c>
      <c r="C44" t="s">
        <v>1256</v>
      </c>
      <c r="D44" t="s">
        <v>1258</v>
      </c>
      <c r="E44" t="s">
        <v>1259</v>
      </c>
      <c r="K44" t="e">
        <f>VLOOKUP(tbl_data[[#This Row],[Severity]],tbl_sev[],2,FALSE)</f>
        <v>#N/A</v>
      </c>
      <c r="L44" t="e">
        <f>VLOOKUP(tbl_data[[#This Row],[Consequences (Human)]],tbl_con[],2,FALSE)</f>
        <v>#N/A</v>
      </c>
      <c r="M44" t="e">
        <f>VLOOKUP(tbl_data[[#This Row],[Consequences (Agriculture)]],tbl_con[],2,FALSE)</f>
        <v>#N/A</v>
      </c>
      <c r="N44" t="e">
        <f>VLOOKUP(tbl_data[[#This Row],[Consequences (Infrastructure)]],tbl_con[],2,FALSE)</f>
        <v>#N/A</v>
      </c>
      <c r="O44" t="e">
        <f>VLOOKUP(tbl_data[[#This Row],[Consequences (Financial)]],tbl_con[],2,FALSE)</f>
        <v>#N/A</v>
      </c>
      <c r="P44" t="e">
        <f>SUM(tbl_data[[#This Row],[Severity Numeric]:[Consequences Financial Numeric]])</f>
        <v>#N/A</v>
      </c>
      <c r="Q44" t="e">
        <f>IF(AND(tbl_data[[#This Row],[Severity Numeric]] = 0, tbl_data[[#This Row],[Consequences Sum Values]] &gt; 0), "Data Entry Wrong, Double Check", "")</f>
        <v>#N/A</v>
      </c>
    </row>
    <row r="45" spans="1:17" hidden="1" x14ac:dyDescent="0.25">
      <c r="A45" t="s">
        <v>878</v>
      </c>
      <c r="B45" t="s">
        <v>776</v>
      </c>
      <c r="C45" t="s">
        <v>877</v>
      </c>
      <c r="D45" t="s">
        <v>879</v>
      </c>
      <c r="E45" t="s">
        <v>880</v>
      </c>
      <c r="K45" t="e">
        <f>VLOOKUP(tbl_data[[#This Row],[Severity]],tbl_sev[],2,FALSE)</f>
        <v>#N/A</v>
      </c>
      <c r="L45" t="e">
        <f>VLOOKUP(tbl_data[[#This Row],[Consequences (Human)]],tbl_con[],2,FALSE)</f>
        <v>#N/A</v>
      </c>
      <c r="M45" t="e">
        <f>VLOOKUP(tbl_data[[#This Row],[Consequences (Agriculture)]],tbl_con[],2,FALSE)</f>
        <v>#N/A</v>
      </c>
      <c r="N45" t="e">
        <f>VLOOKUP(tbl_data[[#This Row],[Consequences (Infrastructure)]],tbl_con[],2,FALSE)</f>
        <v>#N/A</v>
      </c>
      <c r="O45" t="e">
        <f>VLOOKUP(tbl_data[[#This Row],[Consequences (Financial)]],tbl_con[],2,FALSE)</f>
        <v>#N/A</v>
      </c>
      <c r="P45" t="e">
        <f>SUM(tbl_data[[#This Row],[Severity Numeric]:[Consequences Financial Numeric]])</f>
        <v>#N/A</v>
      </c>
      <c r="Q45" t="e">
        <f>IF(AND(tbl_data[[#This Row],[Severity Numeric]] = 0, tbl_data[[#This Row],[Consequences Sum Values]] &gt; 0), "Data Entry Wrong, Double Check", "")</f>
        <v>#N/A</v>
      </c>
    </row>
    <row r="46" spans="1:17" x14ac:dyDescent="0.25">
      <c r="A46" t="s">
        <v>956</v>
      </c>
      <c r="B46" t="s">
        <v>924</v>
      </c>
      <c r="C46" t="s">
        <v>955</v>
      </c>
      <c r="D46" t="s">
        <v>957</v>
      </c>
      <c r="E46" t="s">
        <v>958</v>
      </c>
      <c r="F46" t="s">
        <v>2419</v>
      </c>
      <c r="G46" t="s">
        <v>2424</v>
      </c>
      <c r="H46" t="s">
        <v>2425</v>
      </c>
      <c r="I46" t="s">
        <v>2426</v>
      </c>
      <c r="J46" t="s">
        <v>2427</v>
      </c>
      <c r="K46">
        <f>VLOOKUP(tbl_data[[#This Row],[Severity]],tbl_sev[],2,FALSE)</f>
        <v>1</v>
      </c>
      <c r="L46">
        <f>VLOOKUP(tbl_data[[#This Row],[Consequences (Human)]],tbl_con[],2,FALSE)</f>
        <v>1</v>
      </c>
      <c r="M46">
        <f>VLOOKUP(tbl_data[[#This Row],[Consequences (Agriculture)]],tbl_con[],2,FALSE)</f>
        <v>2</v>
      </c>
      <c r="N46">
        <f>VLOOKUP(tbl_data[[#This Row],[Consequences (Infrastructure)]],tbl_con[],2,FALSE)</f>
        <v>3</v>
      </c>
      <c r="O46">
        <f>VLOOKUP(tbl_data[[#This Row],[Consequences (Financial)]],tbl_con[],2,FALSE)</f>
        <v>4</v>
      </c>
      <c r="P46">
        <f>SUM(tbl_data[[#This Row],[Consequences Human Numeric]:[Consequences Financial Numeric]])</f>
        <v>10</v>
      </c>
      <c r="Q46" t="str">
        <f>IF(AND(tbl_data[[#This Row],[Severity Numeric]] = 0, tbl_data[[#This Row],[Consequences Sum Values]] &gt; 0), "Data Entry Wrong, Double Check", "")</f>
        <v/>
      </c>
    </row>
    <row r="47" spans="1:17" hidden="1" x14ac:dyDescent="0.25">
      <c r="A47" t="s">
        <v>1247</v>
      </c>
      <c r="B47" t="s">
        <v>1218</v>
      </c>
      <c r="C47" t="s">
        <v>1220</v>
      </c>
      <c r="D47" t="s">
        <v>1248</v>
      </c>
      <c r="E47" t="s">
        <v>1249</v>
      </c>
      <c r="K47" t="e">
        <f>VLOOKUP(tbl_data[[#This Row],[Severity]],tbl_sev[],2,FALSE)</f>
        <v>#N/A</v>
      </c>
      <c r="L47" t="e">
        <f>VLOOKUP(tbl_data[[#This Row],[Consequences (Human)]],tbl_con[],2,FALSE)</f>
        <v>#N/A</v>
      </c>
      <c r="M47" t="e">
        <f>VLOOKUP(tbl_data[[#This Row],[Consequences (Agriculture)]],tbl_con[],2,FALSE)</f>
        <v>#N/A</v>
      </c>
      <c r="N47" t="e">
        <f>VLOOKUP(tbl_data[[#This Row],[Consequences (Infrastructure)]],tbl_con[],2,FALSE)</f>
        <v>#N/A</v>
      </c>
      <c r="O47" t="e">
        <f>VLOOKUP(tbl_data[[#This Row],[Consequences (Financial)]],tbl_con[],2,FALSE)</f>
        <v>#N/A</v>
      </c>
      <c r="P47" t="e">
        <f>SUM(tbl_data[[#This Row],[Severity Numeric]:[Consequences Financial Numeric]])</f>
        <v>#N/A</v>
      </c>
      <c r="Q47" t="e">
        <f>IF(AND(tbl_data[[#This Row],[Severity Numeric]] = 0, tbl_data[[#This Row],[Consequences Sum Values]] &gt; 0), "Data Entry Wrong, Double Check", "")</f>
        <v>#N/A</v>
      </c>
    </row>
    <row r="48" spans="1:17" hidden="1" x14ac:dyDescent="0.25">
      <c r="A48" t="s">
        <v>1766</v>
      </c>
      <c r="B48" t="s">
        <v>1686</v>
      </c>
      <c r="C48" t="s">
        <v>1724</v>
      </c>
      <c r="D48" t="s">
        <v>1767</v>
      </c>
      <c r="E48" t="s">
        <v>1768</v>
      </c>
      <c r="K48" t="e">
        <f>VLOOKUP(tbl_data[[#This Row],[Severity]],tbl_sev[],2,FALSE)</f>
        <v>#N/A</v>
      </c>
      <c r="L48" t="e">
        <f>VLOOKUP(tbl_data[[#This Row],[Consequences (Human)]],tbl_con[],2,FALSE)</f>
        <v>#N/A</v>
      </c>
      <c r="M48" t="e">
        <f>VLOOKUP(tbl_data[[#This Row],[Consequences (Agriculture)]],tbl_con[],2,FALSE)</f>
        <v>#N/A</v>
      </c>
      <c r="N48" t="e">
        <f>VLOOKUP(tbl_data[[#This Row],[Consequences (Infrastructure)]],tbl_con[],2,FALSE)</f>
        <v>#N/A</v>
      </c>
      <c r="O48" t="e">
        <f>VLOOKUP(tbl_data[[#This Row],[Consequences (Financial)]],tbl_con[],2,FALSE)</f>
        <v>#N/A</v>
      </c>
      <c r="P48" t="e">
        <f>SUM(tbl_data[[#This Row],[Severity Numeric]:[Consequences Financial Numeric]])</f>
        <v>#N/A</v>
      </c>
      <c r="Q48" t="e">
        <f>IF(AND(tbl_data[[#This Row],[Severity Numeric]] = 0, tbl_data[[#This Row],[Consequences Sum Values]] &gt; 0), "Data Entry Wrong, Double Check", "")</f>
        <v>#N/A</v>
      </c>
    </row>
    <row r="49" spans="1:17" hidden="1" x14ac:dyDescent="0.25">
      <c r="A49" t="s">
        <v>84</v>
      </c>
      <c r="B49" t="s">
        <v>12</v>
      </c>
      <c r="C49" t="s">
        <v>83</v>
      </c>
      <c r="D49" t="s">
        <v>85</v>
      </c>
      <c r="E49" t="s">
        <v>86</v>
      </c>
      <c r="K49" t="e">
        <f>VLOOKUP(tbl_data[[#This Row],[Severity]],tbl_sev[],2,FALSE)</f>
        <v>#N/A</v>
      </c>
      <c r="L49" t="e">
        <f>VLOOKUP(tbl_data[[#This Row],[Consequences (Human)]],tbl_con[],2,FALSE)</f>
        <v>#N/A</v>
      </c>
      <c r="M49" t="e">
        <f>VLOOKUP(tbl_data[[#This Row],[Consequences (Agriculture)]],tbl_con[],2,FALSE)</f>
        <v>#N/A</v>
      </c>
      <c r="N49" t="e">
        <f>VLOOKUP(tbl_data[[#This Row],[Consequences (Infrastructure)]],tbl_con[],2,FALSE)</f>
        <v>#N/A</v>
      </c>
      <c r="O49" t="e">
        <f>VLOOKUP(tbl_data[[#This Row],[Consequences (Financial)]],tbl_con[],2,FALSE)</f>
        <v>#N/A</v>
      </c>
      <c r="P49" t="e">
        <f>SUM(tbl_data[[#This Row],[Severity Numeric]:[Consequences Financial Numeric]])</f>
        <v>#N/A</v>
      </c>
      <c r="Q49" t="e">
        <f>IF(AND(tbl_data[[#This Row],[Severity Numeric]] = 0, tbl_data[[#This Row],[Consequences Sum Values]] &gt; 0), "Data Entry Wrong, Double Check", "")</f>
        <v>#N/A</v>
      </c>
    </row>
    <row r="50" spans="1:17" hidden="1" x14ac:dyDescent="0.25">
      <c r="A50" t="s">
        <v>2116</v>
      </c>
      <c r="B50" t="s">
        <v>2108</v>
      </c>
      <c r="C50" t="s">
        <v>2112</v>
      </c>
      <c r="D50" t="s">
        <v>2117</v>
      </c>
      <c r="E50" t="s">
        <v>2118</v>
      </c>
      <c r="K50" t="e">
        <f>VLOOKUP(tbl_data[[#This Row],[Severity]],tbl_sev[],2,FALSE)</f>
        <v>#N/A</v>
      </c>
      <c r="L50" t="e">
        <f>VLOOKUP(tbl_data[[#This Row],[Consequences (Human)]],tbl_con[],2,FALSE)</f>
        <v>#N/A</v>
      </c>
      <c r="M50" t="e">
        <f>VLOOKUP(tbl_data[[#This Row],[Consequences (Agriculture)]],tbl_con[],2,FALSE)</f>
        <v>#N/A</v>
      </c>
      <c r="N50" t="e">
        <f>VLOOKUP(tbl_data[[#This Row],[Consequences (Infrastructure)]],tbl_con[],2,FALSE)</f>
        <v>#N/A</v>
      </c>
      <c r="O50" t="e">
        <f>VLOOKUP(tbl_data[[#This Row],[Consequences (Financial)]],tbl_con[],2,FALSE)</f>
        <v>#N/A</v>
      </c>
      <c r="P50" t="e">
        <f>SUM(tbl_data[[#This Row],[Severity Numeric]:[Consequences Financial Numeric]])</f>
        <v>#N/A</v>
      </c>
      <c r="Q50" t="e">
        <f>IF(AND(tbl_data[[#This Row],[Severity Numeric]] = 0, tbl_data[[#This Row],[Consequences Sum Values]] &gt; 0), "Data Entry Wrong, Double Check", "")</f>
        <v>#N/A</v>
      </c>
    </row>
    <row r="51" spans="1:17" hidden="1" x14ac:dyDescent="0.25">
      <c r="A51" t="s">
        <v>79</v>
      </c>
      <c r="B51" t="s">
        <v>12</v>
      </c>
      <c r="C51" t="s">
        <v>75</v>
      </c>
      <c r="D51" t="s">
        <v>80</v>
      </c>
      <c r="E51" t="s">
        <v>81</v>
      </c>
      <c r="K51" t="e">
        <f>VLOOKUP(tbl_data[[#This Row],[Severity]],tbl_sev[],2,FALSE)</f>
        <v>#N/A</v>
      </c>
      <c r="L51" t="e">
        <f>VLOOKUP(tbl_data[[#This Row],[Consequences (Human)]],tbl_con[],2,FALSE)</f>
        <v>#N/A</v>
      </c>
      <c r="M51" t="e">
        <f>VLOOKUP(tbl_data[[#This Row],[Consequences (Agriculture)]],tbl_con[],2,FALSE)</f>
        <v>#N/A</v>
      </c>
      <c r="N51" t="e">
        <f>VLOOKUP(tbl_data[[#This Row],[Consequences (Infrastructure)]],tbl_con[],2,FALSE)</f>
        <v>#N/A</v>
      </c>
      <c r="O51" t="e">
        <f>VLOOKUP(tbl_data[[#This Row],[Consequences (Financial)]],tbl_con[],2,FALSE)</f>
        <v>#N/A</v>
      </c>
      <c r="P51" t="e">
        <f>SUM(tbl_data[[#This Row],[Severity Numeric]:[Consequences Financial Numeric]])</f>
        <v>#N/A</v>
      </c>
      <c r="Q51" t="e">
        <f>IF(AND(tbl_data[[#This Row],[Severity Numeric]] = 0, tbl_data[[#This Row],[Consequences Sum Values]] &gt; 0), "Data Entry Wrong, Double Check", "")</f>
        <v>#N/A</v>
      </c>
    </row>
    <row r="52" spans="1:17" hidden="1" x14ac:dyDescent="0.25">
      <c r="A52" t="s">
        <v>2313</v>
      </c>
      <c r="B52" t="s">
        <v>2186</v>
      </c>
      <c r="C52" t="s">
        <v>2312</v>
      </c>
      <c r="D52" t="s">
        <v>2312</v>
      </c>
      <c r="E52" t="s">
        <v>2314</v>
      </c>
      <c r="K52" t="e">
        <f>VLOOKUP(tbl_data[[#This Row],[Severity]],tbl_sev[],2,FALSE)</f>
        <v>#N/A</v>
      </c>
      <c r="L52" t="e">
        <f>VLOOKUP(tbl_data[[#This Row],[Consequences (Human)]],tbl_con[],2,FALSE)</f>
        <v>#N/A</v>
      </c>
      <c r="M52" t="e">
        <f>VLOOKUP(tbl_data[[#This Row],[Consequences (Agriculture)]],tbl_con[],2,FALSE)</f>
        <v>#N/A</v>
      </c>
      <c r="N52" t="e">
        <f>VLOOKUP(tbl_data[[#This Row],[Consequences (Infrastructure)]],tbl_con[],2,FALSE)</f>
        <v>#N/A</v>
      </c>
      <c r="O52" t="e">
        <f>VLOOKUP(tbl_data[[#This Row],[Consequences (Financial)]],tbl_con[],2,FALSE)</f>
        <v>#N/A</v>
      </c>
      <c r="P52" t="e">
        <f>SUM(tbl_data[[#This Row],[Severity Numeric]:[Consequences Financial Numeric]])</f>
        <v>#N/A</v>
      </c>
      <c r="Q52" t="e">
        <f>IF(AND(tbl_data[[#This Row],[Severity Numeric]] = 0, tbl_data[[#This Row],[Consequences Sum Values]] &gt; 0), "Data Entry Wrong, Double Check", "")</f>
        <v>#N/A</v>
      </c>
    </row>
    <row r="53" spans="1:17" hidden="1" x14ac:dyDescent="0.25">
      <c r="A53" t="s">
        <v>746</v>
      </c>
      <c r="B53" t="s">
        <v>702</v>
      </c>
      <c r="C53" t="s">
        <v>739</v>
      </c>
      <c r="D53" t="s">
        <v>747</v>
      </c>
      <c r="E53" t="s">
        <v>748</v>
      </c>
      <c r="K53" t="e">
        <f>VLOOKUP(tbl_data[[#This Row],[Severity]],tbl_sev[],2,FALSE)</f>
        <v>#N/A</v>
      </c>
      <c r="L53" t="e">
        <f>VLOOKUP(tbl_data[[#This Row],[Consequences (Human)]],tbl_con[],2,FALSE)</f>
        <v>#N/A</v>
      </c>
      <c r="M53" t="e">
        <f>VLOOKUP(tbl_data[[#This Row],[Consequences (Agriculture)]],tbl_con[],2,FALSE)</f>
        <v>#N/A</v>
      </c>
      <c r="N53" t="e">
        <f>VLOOKUP(tbl_data[[#This Row],[Consequences (Infrastructure)]],tbl_con[],2,FALSE)</f>
        <v>#N/A</v>
      </c>
      <c r="O53" t="e">
        <f>VLOOKUP(tbl_data[[#This Row],[Consequences (Financial)]],tbl_con[],2,FALSE)</f>
        <v>#N/A</v>
      </c>
      <c r="P53" t="e">
        <f>SUM(tbl_data[[#This Row],[Severity Numeric]:[Consequences Financial Numeric]])</f>
        <v>#N/A</v>
      </c>
      <c r="Q53" t="e">
        <f>IF(AND(tbl_data[[#This Row],[Severity Numeric]] = 0, tbl_data[[#This Row],[Consequences Sum Values]] &gt; 0), "Data Entry Wrong, Double Check", "")</f>
        <v>#N/A</v>
      </c>
    </row>
    <row r="54" spans="1:17" hidden="1" x14ac:dyDescent="0.25">
      <c r="A54" t="s">
        <v>332</v>
      </c>
      <c r="B54" t="s">
        <v>327</v>
      </c>
      <c r="C54" t="s">
        <v>331</v>
      </c>
      <c r="D54" t="s">
        <v>333</v>
      </c>
      <c r="E54" t="s">
        <v>334</v>
      </c>
      <c r="K54" t="e">
        <f>VLOOKUP(tbl_data[[#This Row],[Severity]],tbl_sev[],2,FALSE)</f>
        <v>#N/A</v>
      </c>
      <c r="L54" t="e">
        <f>VLOOKUP(tbl_data[[#This Row],[Consequences (Human)]],tbl_con[],2,FALSE)</f>
        <v>#N/A</v>
      </c>
      <c r="M54" t="e">
        <f>VLOOKUP(tbl_data[[#This Row],[Consequences (Agriculture)]],tbl_con[],2,FALSE)</f>
        <v>#N/A</v>
      </c>
      <c r="N54" t="e">
        <f>VLOOKUP(tbl_data[[#This Row],[Consequences (Infrastructure)]],tbl_con[],2,FALSE)</f>
        <v>#N/A</v>
      </c>
      <c r="O54" t="e">
        <f>VLOOKUP(tbl_data[[#This Row],[Consequences (Financial)]],tbl_con[],2,FALSE)</f>
        <v>#N/A</v>
      </c>
      <c r="P54" t="e">
        <f>SUM(tbl_data[[#This Row],[Severity Numeric]:[Consequences Financial Numeric]])</f>
        <v>#N/A</v>
      </c>
      <c r="Q54" t="e">
        <f>IF(AND(tbl_data[[#This Row],[Severity Numeric]] = 0, tbl_data[[#This Row],[Consequences Sum Values]] &gt; 0), "Data Entry Wrong, Double Check", "")</f>
        <v>#N/A</v>
      </c>
    </row>
    <row r="55" spans="1:17" hidden="1" x14ac:dyDescent="0.25">
      <c r="A55" t="s">
        <v>2179</v>
      </c>
      <c r="B55" t="s">
        <v>2108</v>
      </c>
      <c r="C55" t="s">
        <v>2178</v>
      </c>
      <c r="D55" t="s">
        <v>2180</v>
      </c>
      <c r="E55" t="s">
        <v>2181</v>
      </c>
      <c r="K55" t="e">
        <f>VLOOKUP(tbl_data[[#This Row],[Severity]],tbl_sev[],2,FALSE)</f>
        <v>#N/A</v>
      </c>
      <c r="L55" t="e">
        <f>VLOOKUP(tbl_data[[#This Row],[Consequences (Human)]],tbl_con[],2,FALSE)</f>
        <v>#N/A</v>
      </c>
      <c r="M55" t="e">
        <f>VLOOKUP(tbl_data[[#This Row],[Consequences (Agriculture)]],tbl_con[],2,FALSE)</f>
        <v>#N/A</v>
      </c>
      <c r="N55" t="e">
        <f>VLOOKUP(tbl_data[[#This Row],[Consequences (Infrastructure)]],tbl_con[],2,FALSE)</f>
        <v>#N/A</v>
      </c>
      <c r="O55" t="e">
        <f>VLOOKUP(tbl_data[[#This Row],[Consequences (Financial)]],tbl_con[],2,FALSE)</f>
        <v>#N/A</v>
      </c>
      <c r="P55" t="e">
        <f>SUM(tbl_data[[#This Row],[Severity Numeric]:[Consequences Financial Numeric]])</f>
        <v>#N/A</v>
      </c>
      <c r="Q55" t="e">
        <f>IF(AND(tbl_data[[#This Row],[Severity Numeric]] = 0, tbl_data[[#This Row],[Consequences Sum Values]] &gt; 0), "Data Entry Wrong, Double Check", "")</f>
        <v>#N/A</v>
      </c>
    </row>
    <row r="56" spans="1:17" hidden="1" x14ac:dyDescent="0.25">
      <c r="A56" t="s">
        <v>1396</v>
      </c>
      <c r="B56" t="s">
        <v>1343</v>
      </c>
      <c r="C56" t="s">
        <v>1394</v>
      </c>
      <c r="D56" t="s">
        <v>1397</v>
      </c>
      <c r="E56" t="s">
        <v>1398</v>
      </c>
      <c r="K56" t="e">
        <f>VLOOKUP(tbl_data[[#This Row],[Severity]],tbl_sev[],2,FALSE)</f>
        <v>#N/A</v>
      </c>
      <c r="L56" t="e">
        <f>VLOOKUP(tbl_data[[#This Row],[Consequences (Human)]],tbl_con[],2,FALSE)</f>
        <v>#N/A</v>
      </c>
      <c r="M56" t="e">
        <f>VLOOKUP(tbl_data[[#This Row],[Consequences (Agriculture)]],tbl_con[],2,FALSE)</f>
        <v>#N/A</v>
      </c>
      <c r="N56" t="e">
        <f>VLOOKUP(tbl_data[[#This Row],[Consequences (Infrastructure)]],tbl_con[],2,FALSE)</f>
        <v>#N/A</v>
      </c>
      <c r="O56" t="e">
        <f>VLOOKUP(tbl_data[[#This Row],[Consequences (Financial)]],tbl_con[],2,FALSE)</f>
        <v>#N/A</v>
      </c>
      <c r="P56" t="e">
        <f>SUM(tbl_data[[#This Row],[Severity Numeric]:[Consequences Financial Numeric]])</f>
        <v>#N/A</v>
      </c>
      <c r="Q56" t="e">
        <f>IF(AND(tbl_data[[#This Row],[Severity Numeric]] = 0, tbl_data[[#This Row],[Consequences Sum Values]] &gt; 0), "Data Entry Wrong, Double Check", "")</f>
        <v>#N/A</v>
      </c>
    </row>
    <row r="57" spans="1:17" hidden="1" x14ac:dyDescent="0.25">
      <c r="A57" t="s">
        <v>1401</v>
      </c>
      <c r="B57" t="s">
        <v>1343</v>
      </c>
      <c r="C57" t="s">
        <v>1400</v>
      </c>
      <c r="D57" t="s">
        <v>1402</v>
      </c>
      <c r="E57" t="s">
        <v>1403</v>
      </c>
      <c r="K57" t="e">
        <f>VLOOKUP(tbl_data[[#This Row],[Severity]],tbl_sev[],2,FALSE)</f>
        <v>#N/A</v>
      </c>
      <c r="L57" t="e">
        <f>VLOOKUP(tbl_data[[#This Row],[Consequences (Human)]],tbl_con[],2,FALSE)</f>
        <v>#N/A</v>
      </c>
      <c r="M57" t="e">
        <f>VLOOKUP(tbl_data[[#This Row],[Consequences (Agriculture)]],tbl_con[],2,FALSE)</f>
        <v>#N/A</v>
      </c>
      <c r="N57" t="e">
        <f>VLOOKUP(tbl_data[[#This Row],[Consequences (Infrastructure)]],tbl_con[],2,FALSE)</f>
        <v>#N/A</v>
      </c>
      <c r="O57" t="e">
        <f>VLOOKUP(tbl_data[[#This Row],[Consequences (Financial)]],tbl_con[],2,FALSE)</f>
        <v>#N/A</v>
      </c>
      <c r="P57" t="e">
        <f>SUM(tbl_data[[#This Row],[Severity Numeric]:[Consequences Financial Numeric]])</f>
        <v>#N/A</v>
      </c>
      <c r="Q57" t="e">
        <f>IF(AND(tbl_data[[#This Row],[Severity Numeric]] = 0, tbl_data[[#This Row],[Consequences Sum Values]] &gt; 0), "Data Entry Wrong, Double Check", "")</f>
        <v>#N/A</v>
      </c>
    </row>
    <row r="58" spans="1:17" hidden="1" x14ac:dyDescent="0.25">
      <c r="A58" t="s">
        <v>1969</v>
      </c>
      <c r="B58" t="s">
        <v>1946</v>
      </c>
      <c r="C58" t="s">
        <v>1962</v>
      </c>
      <c r="D58" t="s">
        <v>1970</v>
      </c>
      <c r="E58" t="s">
        <v>1971</v>
      </c>
      <c r="K58" t="e">
        <f>VLOOKUP(tbl_data[[#This Row],[Severity]],tbl_sev[],2,FALSE)</f>
        <v>#N/A</v>
      </c>
      <c r="L58" t="e">
        <f>VLOOKUP(tbl_data[[#This Row],[Consequences (Human)]],tbl_con[],2,FALSE)</f>
        <v>#N/A</v>
      </c>
      <c r="M58" t="e">
        <f>VLOOKUP(tbl_data[[#This Row],[Consequences (Agriculture)]],tbl_con[],2,FALSE)</f>
        <v>#N/A</v>
      </c>
      <c r="N58" t="e">
        <f>VLOOKUP(tbl_data[[#This Row],[Consequences (Infrastructure)]],tbl_con[],2,FALSE)</f>
        <v>#N/A</v>
      </c>
      <c r="O58" t="e">
        <f>VLOOKUP(tbl_data[[#This Row],[Consequences (Financial)]],tbl_con[],2,FALSE)</f>
        <v>#N/A</v>
      </c>
      <c r="P58" t="e">
        <f>SUM(tbl_data[[#This Row],[Severity Numeric]:[Consequences Financial Numeric]])</f>
        <v>#N/A</v>
      </c>
      <c r="Q58" t="e">
        <f>IF(AND(tbl_data[[#This Row],[Severity Numeric]] = 0, tbl_data[[#This Row],[Consequences Sum Values]] &gt; 0), "Data Entry Wrong, Double Check", "")</f>
        <v>#N/A</v>
      </c>
    </row>
    <row r="59" spans="1:17" hidden="1" x14ac:dyDescent="0.25">
      <c r="A59" t="s">
        <v>1732</v>
      </c>
      <c r="B59" t="s">
        <v>1686</v>
      </c>
      <c r="C59" t="s">
        <v>1731</v>
      </c>
      <c r="D59" t="s">
        <v>1733</v>
      </c>
      <c r="E59" t="s">
        <v>1734</v>
      </c>
      <c r="K59" t="e">
        <f>VLOOKUP(tbl_data[[#This Row],[Severity]],tbl_sev[],2,FALSE)</f>
        <v>#N/A</v>
      </c>
      <c r="L59" t="e">
        <f>VLOOKUP(tbl_data[[#This Row],[Consequences (Human)]],tbl_con[],2,FALSE)</f>
        <v>#N/A</v>
      </c>
      <c r="M59" t="e">
        <f>VLOOKUP(tbl_data[[#This Row],[Consequences (Agriculture)]],tbl_con[],2,FALSE)</f>
        <v>#N/A</v>
      </c>
      <c r="N59" t="e">
        <f>VLOOKUP(tbl_data[[#This Row],[Consequences (Infrastructure)]],tbl_con[],2,FALSE)</f>
        <v>#N/A</v>
      </c>
      <c r="O59" t="e">
        <f>VLOOKUP(tbl_data[[#This Row],[Consequences (Financial)]],tbl_con[],2,FALSE)</f>
        <v>#N/A</v>
      </c>
      <c r="P59" t="e">
        <f>SUM(tbl_data[[#This Row],[Severity Numeric]:[Consequences Financial Numeric]])</f>
        <v>#N/A</v>
      </c>
      <c r="Q59" t="e">
        <f>IF(AND(tbl_data[[#This Row],[Severity Numeric]] = 0, tbl_data[[#This Row],[Consequences Sum Values]] &gt; 0), "Data Entry Wrong, Double Check", "")</f>
        <v>#N/A</v>
      </c>
    </row>
    <row r="60" spans="1:17" hidden="1" x14ac:dyDescent="0.25">
      <c r="A60" t="s">
        <v>235</v>
      </c>
      <c r="B60" t="s">
        <v>208</v>
      </c>
      <c r="C60" t="s">
        <v>234</v>
      </c>
      <c r="D60" t="s">
        <v>236</v>
      </c>
      <c r="E60" t="s">
        <v>237</v>
      </c>
      <c r="K60" t="e">
        <f>VLOOKUP(tbl_data[[#This Row],[Severity]],tbl_sev[],2,FALSE)</f>
        <v>#N/A</v>
      </c>
      <c r="L60" t="e">
        <f>VLOOKUP(tbl_data[[#This Row],[Consequences (Human)]],tbl_con[],2,FALSE)</f>
        <v>#N/A</v>
      </c>
      <c r="M60" t="e">
        <f>VLOOKUP(tbl_data[[#This Row],[Consequences (Agriculture)]],tbl_con[],2,FALSE)</f>
        <v>#N/A</v>
      </c>
      <c r="N60" t="e">
        <f>VLOOKUP(tbl_data[[#This Row],[Consequences (Infrastructure)]],tbl_con[],2,FALSE)</f>
        <v>#N/A</v>
      </c>
      <c r="O60" t="e">
        <f>VLOOKUP(tbl_data[[#This Row],[Consequences (Financial)]],tbl_con[],2,FALSE)</f>
        <v>#N/A</v>
      </c>
      <c r="P60" t="e">
        <f>SUM(tbl_data[[#This Row],[Severity Numeric]:[Consequences Financial Numeric]])</f>
        <v>#N/A</v>
      </c>
      <c r="Q60" t="e">
        <f>IF(AND(tbl_data[[#This Row],[Severity Numeric]] = 0, tbl_data[[#This Row],[Consequences Sum Values]] &gt; 0), "Data Entry Wrong, Double Check", "")</f>
        <v>#N/A</v>
      </c>
    </row>
    <row r="61" spans="1:17" hidden="1" x14ac:dyDescent="0.25">
      <c r="A61" t="s">
        <v>1759</v>
      </c>
      <c r="B61" t="s">
        <v>1686</v>
      </c>
      <c r="C61" t="s">
        <v>1758</v>
      </c>
      <c r="D61" t="s">
        <v>1760</v>
      </c>
      <c r="E61" t="s">
        <v>1761</v>
      </c>
      <c r="K61" t="e">
        <f>VLOOKUP(tbl_data[[#This Row],[Severity]],tbl_sev[],2,FALSE)</f>
        <v>#N/A</v>
      </c>
      <c r="L61" t="e">
        <f>VLOOKUP(tbl_data[[#This Row],[Consequences (Human)]],tbl_con[],2,FALSE)</f>
        <v>#N/A</v>
      </c>
      <c r="M61" t="e">
        <f>VLOOKUP(tbl_data[[#This Row],[Consequences (Agriculture)]],tbl_con[],2,FALSE)</f>
        <v>#N/A</v>
      </c>
      <c r="N61" t="e">
        <f>VLOOKUP(tbl_data[[#This Row],[Consequences (Infrastructure)]],tbl_con[],2,FALSE)</f>
        <v>#N/A</v>
      </c>
      <c r="O61" t="e">
        <f>VLOOKUP(tbl_data[[#This Row],[Consequences (Financial)]],tbl_con[],2,FALSE)</f>
        <v>#N/A</v>
      </c>
      <c r="P61" t="e">
        <f>SUM(tbl_data[[#This Row],[Severity Numeric]:[Consequences Financial Numeric]])</f>
        <v>#N/A</v>
      </c>
      <c r="Q61" t="e">
        <f>IF(AND(tbl_data[[#This Row],[Severity Numeric]] = 0, tbl_data[[#This Row],[Consequences Sum Values]] &gt; 0), "Data Entry Wrong, Double Check", "")</f>
        <v>#N/A</v>
      </c>
    </row>
    <row r="62" spans="1:17" hidden="1" x14ac:dyDescent="0.25">
      <c r="A62" t="s">
        <v>1979</v>
      </c>
      <c r="B62" t="s">
        <v>1946</v>
      </c>
      <c r="C62" t="s">
        <v>1975</v>
      </c>
      <c r="D62" t="s">
        <v>1980</v>
      </c>
      <c r="E62" t="s">
        <v>1981</v>
      </c>
      <c r="K62" t="e">
        <f>VLOOKUP(tbl_data[[#This Row],[Severity]],tbl_sev[],2,FALSE)</f>
        <v>#N/A</v>
      </c>
      <c r="L62" t="e">
        <f>VLOOKUP(tbl_data[[#This Row],[Consequences (Human)]],tbl_con[],2,FALSE)</f>
        <v>#N/A</v>
      </c>
      <c r="M62" t="e">
        <f>VLOOKUP(tbl_data[[#This Row],[Consequences (Agriculture)]],tbl_con[],2,FALSE)</f>
        <v>#N/A</v>
      </c>
      <c r="N62" t="e">
        <f>VLOOKUP(tbl_data[[#This Row],[Consequences (Infrastructure)]],tbl_con[],2,FALSE)</f>
        <v>#N/A</v>
      </c>
      <c r="O62" t="e">
        <f>VLOOKUP(tbl_data[[#This Row],[Consequences (Financial)]],tbl_con[],2,FALSE)</f>
        <v>#N/A</v>
      </c>
      <c r="P62" t="e">
        <f>SUM(tbl_data[[#This Row],[Severity Numeric]:[Consequences Financial Numeric]])</f>
        <v>#N/A</v>
      </c>
      <c r="Q62" t="e">
        <f>IF(AND(tbl_data[[#This Row],[Severity Numeric]] = 0, tbl_data[[#This Row],[Consequences Sum Values]] &gt; 0), "Data Entry Wrong, Double Check", "")</f>
        <v>#N/A</v>
      </c>
    </row>
    <row r="63" spans="1:17" hidden="1" x14ac:dyDescent="0.25">
      <c r="A63" t="s">
        <v>2293</v>
      </c>
      <c r="B63" t="s">
        <v>2186</v>
      </c>
      <c r="C63" t="s">
        <v>2292</v>
      </c>
      <c r="D63" t="s">
        <v>2294</v>
      </c>
      <c r="E63" t="s">
        <v>2295</v>
      </c>
      <c r="K63" t="e">
        <f>VLOOKUP(tbl_data[[#This Row],[Severity]],tbl_sev[],2,FALSE)</f>
        <v>#N/A</v>
      </c>
      <c r="L63" t="e">
        <f>VLOOKUP(tbl_data[[#This Row],[Consequences (Human)]],tbl_con[],2,FALSE)</f>
        <v>#N/A</v>
      </c>
      <c r="M63" t="e">
        <f>VLOOKUP(tbl_data[[#This Row],[Consequences (Agriculture)]],tbl_con[],2,FALSE)</f>
        <v>#N/A</v>
      </c>
      <c r="N63" t="e">
        <f>VLOOKUP(tbl_data[[#This Row],[Consequences (Infrastructure)]],tbl_con[],2,FALSE)</f>
        <v>#N/A</v>
      </c>
      <c r="O63" t="e">
        <f>VLOOKUP(tbl_data[[#This Row],[Consequences (Financial)]],tbl_con[],2,FALSE)</f>
        <v>#N/A</v>
      </c>
      <c r="P63" t="e">
        <f>SUM(tbl_data[[#This Row],[Severity Numeric]:[Consequences Financial Numeric]])</f>
        <v>#N/A</v>
      </c>
      <c r="Q63" t="e">
        <f>IF(AND(tbl_data[[#This Row],[Severity Numeric]] = 0, tbl_data[[#This Row],[Consequences Sum Values]] &gt; 0), "Data Entry Wrong, Double Check", "")</f>
        <v>#N/A</v>
      </c>
    </row>
    <row r="64" spans="1:17" hidden="1" x14ac:dyDescent="0.25">
      <c r="A64" t="s">
        <v>1752</v>
      </c>
      <c r="B64" t="s">
        <v>1686</v>
      </c>
      <c r="C64" t="s">
        <v>1751</v>
      </c>
      <c r="D64" t="s">
        <v>1753</v>
      </c>
      <c r="E64" t="s">
        <v>1754</v>
      </c>
      <c r="K64" t="e">
        <f>VLOOKUP(tbl_data[[#This Row],[Severity]],tbl_sev[],2,FALSE)</f>
        <v>#N/A</v>
      </c>
      <c r="L64" t="e">
        <f>VLOOKUP(tbl_data[[#This Row],[Consequences (Human)]],tbl_con[],2,FALSE)</f>
        <v>#N/A</v>
      </c>
      <c r="M64" t="e">
        <f>VLOOKUP(tbl_data[[#This Row],[Consequences (Agriculture)]],tbl_con[],2,FALSE)</f>
        <v>#N/A</v>
      </c>
      <c r="N64" t="e">
        <f>VLOOKUP(tbl_data[[#This Row],[Consequences (Infrastructure)]],tbl_con[],2,FALSE)</f>
        <v>#N/A</v>
      </c>
      <c r="O64" t="e">
        <f>VLOOKUP(tbl_data[[#This Row],[Consequences (Financial)]],tbl_con[],2,FALSE)</f>
        <v>#N/A</v>
      </c>
      <c r="P64" t="e">
        <f>SUM(tbl_data[[#This Row],[Severity Numeric]:[Consequences Financial Numeric]])</f>
        <v>#N/A</v>
      </c>
      <c r="Q64" t="e">
        <f>IF(AND(tbl_data[[#This Row],[Severity Numeric]] = 0, tbl_data[[#This Row],[Consequences Sum Values]] &gt; 0), "Data Entry Wrong, Double Check", "")</f>
        <v>#N/A</v>
      </c>
    </row>
    <row r="65" spans="1:17" hidden="1" x14ac:dyDescent="0.25">
      <c r="A65" t="s">
        <v>1420</v>
      </c>
      <c r="B65" t="s">
        <v>1343</v>
      </c>
      <c r="C65" t="s">
        <v>1352</v>
      </c>
      <c r="D65" t="s">
        <v>1421</v>
      </c>
      <c r="E65" t="s">
        <v>1422</v>
      </c>
      <c r="K65" t="e">
        <f>VLOOKUP(tbl_data[[#This Row],[Severity]],tbl_sev[],2,FALSE)</f>
        <v>#N/A</v>
      </c>
      <c r="L65" t="e">
        <f>VLOOKUP(tbl_data[[#This Row],[Consequences (Human)]],tbl_con[],2,FALSE)</f>
        <v>#N/A</v>
      </c>
      <c r="M65" t="e">
        <f>VLOOKUP(tbl_data[[#This Row],[Consequences (Agriculture)]],tbl_con[],2,FALSE)</f>
        <v>#N/A</v>
      </c>
      <c r="N65" t="e">
        <f>VLOOKUP(tbl_data[[#This Row],[Consequences (Infrastructure)]],tbl_con[],2,FALSE)</f>
        <v>#N/A</v>
      </c>
      <c r="O65" t="e">
        <f>VLOOKUP(tbl_data[[#This Row],[Consequences (Financial)]],tbl_con[],2,FALSE)</f>
        <v>#N/A</v>
      </c>
      <c r="P65" t="e">
        <f>SUM(tbl_data[[#This Row],[Severity Numeric]:[Consequences Financial Numeric]])</f>
        <v>#N/A</v>
      </c>
      <c r="Q65" t="e">
        <f>IF(AND(tbl_data[[#This Row],[Severity Numeric]] = 0, tbl_data[[#This Row],[Consequences Sum Values]] &gt; 0), "Data Entry Wrong, Double Check", "")</f>
        <v>#N/A</v>
      </c>
    </row>
    <row r="66" spans="1:17" hidden="1" x14ac:dyDescent="0.25">
      <c r="A66" t="s">
        <v>536</v>
      </c>
      <c r="B66" t="s">
        <v>512</v>
      </c>
      <c r="C66" t="s">
        <v>532</v>
      </c>
      <c r="D66" t="s">
        <v>537</v>
      </c>
      <c r="E66" t="s">
        <v>538</v>
      </c>
      <c r="K66" t="e">
        <f>VLOOKUP(tbl_data[[#This Row],[Severity]],tbl_sev[],2,FALSE)</f>
        <v>#N/A</v>
      </c>
      <c r="L66" t="e">
        <f>VLOOKUP(tbl_data[[#This Row],[Consequences (Human)]],tbl_con[],2,FALSE)</f>
        <v>#N/A</v>
      </c>
      <c r="M66" t="e">
        <f>VLOOKUP(tbl_data[[#This Row],[Consequences (Agriculture)]],tbl_con[],2,FALSE)</f>
        <v>#N/A</v>
      </c>
      <c r="N66" t="e">
        <f>VLOOKUP(tbl_data[[#This Row],[Consequences (Infrastructure)]],tbl_con[],2,FALSE)</f>
        <v>#N/A</v>
      </c>
      <c r="O66" t="e">
        <f>VLOOKUP(tbl_data[[#This Row],[Consequences (Financial)]],tbl_con[],2,FALSE)</f>
        <v>#N/A</v>
      </c>
      <c r="P66" t="e">
        <f>SUM(tbl_data[[#This Row],[Severity Numeric]:[Consequences Financial Numeric]])</f>
        <v>#N/A</v>
      </c>
      <c r="Q66" t="e">
        <f>IF(AND(tbl_data[[#This Row],[Severity Numeric]] = 0, tbl_data[[#This Row],[Consequences Sum Values]] &gt; 0), "Data Entry Wrong, Double Check", "")</f>
        <v>#N/A</v>
      </c>
    </row>
    <row r="67" spans="1:17" hidden="1" x14ac:dyDescent="0.25">
      <c r="A67" t="s">
        <v>1976</v>
      </c>
      <c r="B67" t="s">
        <v>1946</v>
      </c>
      <c r="C67" t="s">
        <v>1975</v>
      </c>
      <c r="D67" t="s">
        <v>1977</v>
      </c>
      <c r="E67" t="s">
        <v>1978</v>
      </c>
      <c r="K67" t="e">
        <f>VLOOKUP(tbl_data[[#This Row],[Severity]],tbl_sev[],2,FALSE)</f>
        <v>#N/A</v>
      </c>
      <c r="L67" t="e">
        <f>VLOOKUP(tbl_data[[#This Row],[Consequences (Human)]],tbl_con[],2,FALSE)</f>
        <v>#N/A</v>
      </c>
      <c r="M67" t="e">
        <f>VLOOKUP(tbl_data[[#This Row],[Consequences (Agriculture)]],tbl_con[],2,FALSE)</f>
        <v>#N/A</v>
      </c>
      <c r="N67" t="e">
        <f>VLOOKUP(tbl_data[[#This Row],[Consequences (Infrastructure)]],tbl_con[],2,FALSE)</f>
        <v>#N/A</v>
      </c>
      <c r="O67" t="e">
        <f>VLOOKUP(tbl_data[[#This Row],[Consequences (Financial)]],tbl_con[],2,FALSE)</f>
        <v>#N/A</v>
      </c>
      <c r="P67" t="e">
        <f>SUM(tbl_data[[#This Row],[Severity Numeric]:[Consequences Financial Numeric]])</f>
        <v>#N/A</v>
      </c>
      <c r="Q67" t="e">
        <f>IF(AND(tbl_data[[#This Row],[Severity Numeric]] = 0, tbl_data[[#This Row],[Consequences Sum Values]] &gt; 0), "Data Entry Wrong, Double Check", "")</f>
        <v>#N/A</v>
      </c>
    </row>
    <row r="68" spans="1:17" hidden="1" x14ac:dyDescent="0.25">
      <c r="A68" t="s">
        <v>2207</v>
      </c>
      <c r="B68" t="s">
        <v>2186</v>
      </c>
      <c r="C68" t="s">
        <v>2206</v>
      </c>
      <c r="D68" t="s">
        <v>2208</v>
      </c>
      <c r="E68" t="s">
        <v>2209</v>
      </c>
      <c r="K68" t="e">
        <f>VLOOKUP(tbl_data[[#This Row],[Severity]],tbl_sev[],2,FALSE)</f>
        <v>#N/A</v>
      </c>
      <c r="L68" t="e">
        <f>VLOOKUP(tbl_data[[#This Row],[Consequences (Human)]],tbl_con[],2,FALSE)</f>
        <v>#N/A</v>
      </c>
      <c r="M68" t="e">
        <f>VLOOKUP(tbl_data[[#This Row],[Consequences (Agriculture)]],tbl_con[],2,FALSE)</f>
        <v>#N/A</v>
      </c>
      <c r="N68" t="e">
        <f>VLOOKUP(tbl_data[[#This Row],[Consequences (Infrastructure)]],tbl_con[],2,FALSE)</f>
        <v>#N/A</v>
      </c>
      <c r="O68" t="e">
        <f>VLOOKUP(tbl_data[[#This Row],[Consequences (Financial)]],tbl_con[],2,FALSE)</f>
        <v>#N/A</v>
      </c>
      <c r="P68" t="e">
        <f>SUM(tbl_data[[#This Row],[Severity Numeric]:[Consequences Financial Numeric]])</f>
        <v>#N/A</v>
      </c>
      <c r="Q68" t="e">
        <f>IF(AND(tbl_data[[#This Row],[Severity Numeric]] = 0, tbl_data[[#This Row],[Consequences Sum Values]] &gt; 0), "Data Entry Wrong, Double Check", "")</f>
        <v>#N/A</v>
      </c>
    </row>
    <row r="69" spans="1:17" hidden="1" x14ac:dyDescent="0.25">
      <c r="A69" t="s">
        <v>1744</v>
      </c>
      <c r="B69" t="s">
        <v>1686</v>
      </c>
      <c r="C69" t="s">
        <v>1743</v>
      </c>
      <c r="D69" t="s">
        <v>1745</v>
      </c>
      <c r="E69" t="s">
        <v>1746</v>
      </c>
      <c r="K69" t="e">
        <f>VLOOKUP(tbl_data[[#This Row],[Severity]],tbl_sev[],2,FALSE)</f>
        <v>#N/A</v>
      </c>
      <c r="L69" t="e">
        <f>VLOOKUP(tbl_data[[#This Row],[Consequences (Human)]],tbl_con[],2,FALSE)</f>
        <v>#N/A</v>
      </c>
      <c r="M69" t="e">
        <f>VLOOKUP(tbl_data[[#This Row],[Consequences (Agriculture)]],tbl_con[],2,FALSE)</f>
        <v>#N/A</v>
      </c>
      <c r="N69" t="e">
        <f>VLOOKUP(tbl_data[[#This Row],[Consequences (Infrastructure)]],tbl_con[],2,FALSE)</f>
        <v>#N/A</v>
      </c>
      <c r="O69" t="e">
        <f>VLOOKUP(tbl_data[[#This Row],[Consequences (Financial)]],tbl_con[],2,FALSE)</f>
        <v>#N/A</v>
      </c>
      <c r="P69" t="e">
        <f>SUM(tbl_data[[#This Row],[Severity Numeric]:[Consequences Financial Numeric]])</f>
        <v>#N/A</v>
      </c>
      <c r="Q69" t="e">
        <f>IF(AND(tbl_data[[#This Row],[Severity Numeric]] = 0, tbl_data[[#This Row],[Consequences Sum Values]] &gt; 0), "Data Entry Wrong, Double Check", "")</f>
        <v>#N/A</v>
      </c>
    </row>
    <row r="70" spans="1:17" x14ac:dyDescent="0.25">
      <c r="A70" t="s">
        <v>1004</v>
      </c>
      <c r="B70" t="s">
        <v>924</v>
      </c>
      <c r="C70" t="s">
        <v>1003</v>
      </c>
      <c r="D70" t="s">
        <v>1005</v>
      </c>
      <c r="E70" t="s">
        <v>1006</v>
      </c>
      <c r="F70" t="s">
        <v>2420</v>
      </c>
      <c r="G70" t="s">
        <v>2425</v>
      </c>
      <c r="H70" t="s">
        <v>2427</v>
      </c>
      <c r="I70" t="s">
        <v>2427</v>
      </c>
      <c r="J70" t="s">
        <v>2427</v>
      </c>
      <c r="K70">
        <f>VLOOKUP(tbl_data[[#This Row],[Severity]],tbl_sev[],2,FALSE)</f>
        <v>2</v>
      </c>
      <c r="L70">
        <f>VLOOKUP(tbl_data[[#This Row],[Consequences (Human)]],tbl_con[],2,FALSE)</f>
        <v>2</v>
      </c>
      <c r="M70">
        <f>VLOOKUP(tbl_data[[#This Row],[Consequences (Agriculture)]],tbl_con[],2,FALSE)</f>
        <v>4</v>
      </c>
      <c r="N70">
        <f>VLOOKUP(tbl_data[[#This Row],[Consequences (Infrastructure)]],tbl_con[],2,FALSE)</f>
        <v>4</v>
      </c>
      <c r="O70">
        <f>VLOOKUP(tbl_data[[#This Row],[Consequences (Financial)]],tbl_con[],2,FALSE)</f>
        <v>4</v>
      </c>
      <c r="P70">
        <f>SUM(tbl_data[[#This Row],[Consequences Human Numeric]:[Consequences Financial Numeric]])</f>
        <v>14</v>
      </c>
      <c r="Q70" t="str">
        <f>IF(AND(tbl_data[[#This Row],[Severity Numeric]] = 0, tbl_data[[#This Row],[Consequences Sum Values]] &gt; 0), "Data Entry Wrong, Double Check", "")</f>
        <v/>
      </c>
    </row>
    <row r="71" spans="1:17" hidden="1" x14ac:dyDescent="0.25">
      <c r="A71" t="s">
        <v>296</v>
      </c>
      <c r="B71" t="s">
        <v>208</v>
      </c>
      <c r="C71" t="s">
        <v>227</v>
      </c>
      <c r="D71" t="s">
        <v>297</v>
      </c>
      <c r="E71" t="s">
        <v>298</v>
      </c>
      <c r="K71" t="e">
        <f>VLOOKUP(tbl_data[[#This Row],[Severity]],tbl_sev[],2,FALSE)</f>
        <v>#N/A</v>
      </c>
      <c r="L71" t="e">
        <f>VLOOKUP(tbl_data[[#This Row],[Consequences (Human)]],tbl_con[],2,FALSE)</f>
        <v>#N/A</v>
      </c>
      <c r="M71" t="e">
        <f>VLOOKUP(tbl_data[[#This Row],[Consequences (Agriculture)]],tbl_con[],2,FALSE)</f>
        <v>#N/A</v>
      </c>
      <c r="N71" t="e">
        <f>VLOOKUP(tbl_data[[#This Row],[Consequences (Infrastructure)]],tbl_con[],2,FALSE)</f>
        <v>#N/A</v>
      </c>
      <c r="O71" t="e">
        <f>VLOOKUP(tbl_data[[#This Row],[Consequences (Financial)]],tbl_con[],2,FALSE)</f>
        <v>#N/A</v>
      </c>
      <c r="P71" t="e">
        <f>SUM(tbl_data[[#This Row],[Severity Numeric]:[Consequences Financial Numeric]])</f>
        <v>#N/A</v>
      </c>
      <c r="Q71" t="e">
        <f>IF(AND(tbl_data[[#This Row],[Severity Numeric]] = 0, tbl_data[[#This Row],[Consequences Sum Values]] &gt; 0), "Data Entry Wrong, Double Check", "")</f>
        <v>#N/A</v>
      </c>
    </row>
    <row r="72" spans="1:17" hidden="1" x14ac:dyDescent="0.25">
      <c r="A72" t="s">
        <v>732</v>
      </c>
      <c r="B72" t="s">
        <v>702</v>
      </c>
      <c r="C72" t="s">
        <v>730</v>
      </c>
      <c r="D72" t="s">
        <v>733</v>
      </c>
      <c r="E72" t="s">
        <v>734</v>
      </c>
      <c r="K72" t="e">
        <f>VLOOKUP(tbl_data[[#This Row],[Severity]],tbl_sev[],2,FALSE)</f>
        <v>#N/A</v>
      </c>
      <c r="L72" t="e">
        <f>VLOOKUP(tbl_data[[#This Row],[Consequences (Human)]],tbl_con[],2,FALSE)</f>
        <v>#N/A</v>
      </c>
      <c r="M72" t="e">
        <f>VLOOKUP(tbl_data[[#This Row],[Consequences (Agriculture)]],tbl_con[],2,FALSE)</f>
        <v>#N/A</v>
      </c>
      <c r="N72" t="e">
        <f>VLOOKUP(tbl_data[[#This Row],[Consequences (Infrastructure)]],tbl_con[],2,FALSE)</f>
        <v>#N/A</v>
      </c>
      <c r="O72" t="e">
        <f>VLOOKUP(tbl_data[[#This Row],[Consequences (Financial)]],tbl_con[],2,FALSE)</f>
        <v>#N/A</v>
      </c>
      <c r="P72" t="e">
        <f>SUM(tbl_data[[#This Row],[Severity Numeric]:[Consequences Financial Numeric]])</f>
        <v>#N/A</v>
      </c>
      <c r="Q72" t="e">
        <f>IF(AND(tbl_data[[#This Row],[Severity Numeric]] = 0, tbl_data[[#This Row],[Consequences Sum Values]] &gt; 0), "Data Entry Wrong, Double Check", "")</f>
        <v>#N/A</v>
      </c>
    </row>
    <row r="73" spans="1:17" hidden="1" x14ac:dyDescent="0.25">
      <c r="A73" t="s">
        <v>2283</v>
      </c>
      <c r="B73" t="s">
        <v>2186</v>
      </c>
      <c r="C73" t="s">
        <v>2282</v>
      </c>
      <c r="D73" t="s">
        <v>2284</v>
      </c>
      <c r="E73" t="s">
        <v>2285</v>
      </c>
      <c r="K73" t="e">
        <f>VLOOKUP(tbl_data[[#This Row],[Severity]],tbl_sev[],2,FALSE)</f>
        <v>#N/A</v>
      </c>
      <c r="L73" t="e">
        <f>VLOOKUP(tbl_data[[#This Row],[Consequences (Human)]],tbl_con[],2,FALSE)</f>
        <v>#N/A</v>
      </c>
      <c r="M73" t="e">
        <f>VLOOKUP(tbl_data[[#This Row],[Consequences (Agriculture)]],tbl_con[],2,FALSE)</f>
        <v>#N/A</v>
      </c>
      <c r="N73" t="e">
        <f>VLOOKUP(tbl_data[[#This Row],[Consequences (Infrastructure)]],tbl_con[],2,FALSE)</f>
        <v>#N/A</v>
      </c>
      <c r="O73" t="e">
        <f>VLOOKUP(tbl_data[[#This Row],[Consequences (Financial)]],tbl_con[],2,FALSE)</f>
        <v>#N/A</v>
      </c>
      <c r="P73" t="e">
        <f>SUM(tbl_data[[#This Row],[Severity Numeric]:[Consequences Financial Numeric]])</f>
        <v>#N/A</v>
      </c>
      <c r="Q73" t="e">
        <f>IF(AND(tbl_data[[#This Row],[Severity Numeric]] = 0, tbl_data[[#This Row],[Consequences Sum Values]] &gt; 0), "Data Entry Wrong, Double Check", "")</f>
        <v>#N/A</v>
      </c>
    </row>
    <row r="74" spans="1:17" hidden="1" x14ac:dyDescent="0.25">
      <c r="A74" t="s">
        <v>2132</v>
      </c>
      <c r="B74" t="s">
        <v>2108</v>
      </c>
      <c r="C74" t="s">
        <v>2110</v>
      </c>
      <c r="D74" t="s">
        <v>2133</v>
      </c>
      <c r="E74" t="s">
        <v>2134</v>
      </c>
      <c r="K74" t="e">
        <f>VLOOKUP(tbl_data[[#This Row],[Severity]],tbl_sev[],2,FALSE)</f>
        <v>#N/A</v>
      </c>
      <c r="L74" t="e">
        <f>VLOOKUP(tbl_data[[#This Row],[Consequences (Human)]],tbl_con[],2,FALSE)</f>
        <v>#N/A</v>
      </c>
      <c r="M74" t="e">
        <f>VLOOKUP(tbl_data[[#This Row],[Consequences (Agriculture)]],tbl_con[],2,FALSE)</f>
        <v>#N/A</v>
      </c>
      <c r="N74" t="e">
        <f>VLOOKUP(tbl_data[[#This Row],[Consequences (Infrastructure)]],tbl_con[],2,FALSE)</f>
        <v>#N/A</v>
      </c>
      <c r="O74" t="e">
        <f>VLOOKUP(tbl_data[[#This Row],[Consequences (Financial)]],tbl_con[],2,FALSE)</f>
        <v>#N/A</v>
      </c>
      <c r="P74" t="e">
        <f>SUM(tbl_data[[#This Row],[Severity Numeric]:[Consequences Financial Numeric]])</f>
        <v>#N/A</v>
      </c>
      <c r="Q74" t="e">
        <f>IF(AND(tbl_data[[#This Row],[Severity Numeric]] = 0, tbl_data[[#This Row],[Consequences Sum Values]] &gt; 0), "Data Entry Wrong, Double Check", "")</f>
        <v>#N/A</v>
      </c>
    </row>
    <row r="75" spans="1:17" hidden="1" x14ac:dyDescent="0.25">
      <c r="A75" t="s">
        <v>1426</v>
      </c>
      <c r="B75" t="s">
        <v>1343</v>
      </c>
      <c r="C75" t="s">
        <v>1424</v>
      </c>
      <c r="D75" t="s">
        <v>1427</v>
      </c>
      <c r="E75" t="s">
        <v>1428</v>
      </c>
      <c r="K75" t="e">
        <f>VLOOKUP(tbl_data[[#This Row],[Severity]],tbl_sev[],2,FALSE)</f>
        <v>#N/A</v>
      </c>
      <c r="L75" t="e">
        <f>VLOOKUP(tbl_data[[#This Row],[Consequences (Human)]],tbl_con[],2,FALSE)</f>
        <v>#N/A</v>
      </c>
      <c r="M75" t="e">
        <f>VLOOKUP(tbl_data[[#This Row],[Consequences (Agriculture)]],tbl_con[],2,FALSE)</f>
        <v>#N/A</v>
      </c>
      <c r="N75" t="e">
        <f>VLOOKUP(tbl_data[[#This Row],[Consequences (Infrastructure)]],tbl_con[],2,FALSE)</f>
        <v>#N/A</v>
      </c>
      <c r="O75" t="e">
        <f>VLOOKUP(tbl_data[[#This Row],[Consequences (Financial)]],tbl_con[],2,FALSE)</f>
        <v>#N/A</v>
      </c>
      <c r="P75" t="e">
        <f>SUM(tbl_data[[#This Row],[Severity Numeric]:[Consequences Financial Numeric]])</f>
        <v>#N/A</v>
      </c>
      <c r="Q75" t="e">
        <f>IF(AND(tbl_data[[#This Row],[Severity Numeric]] = 0, tbl_data[[#This Row],[Consequences Sum Values]] &gt; 0), "Data Entry Wrong, Double Check", "")</f>
        <v>#N/A</v>
      </c>
    </row>
    <row r="76" spans="1:17" hidden="1" x14ac:dyDescent="0.25">
      <c r="A76" t="s">
        <v>1433</v>
      </c>
      <c r="B76" t="s">
        <v>1343</v>
      </c>
      <c r="C76" t="s">
        <v>1432</v>
      </c>
      <c r="D76" t="s">
        <v>1434</v>
      </c>
      <c r="E76" t="s">
        <v>1435</v>
      </c>
      <c r="K76" t="e">
        <f>VLOOKUP(tbl_data[[#This Row],[Severity]],tbl_sev[],2,FALSE)</f>
        <v>#N/A</v>
      </c>
      <c r="L76" t="e">
        <f>VLOOKUP(tbl_data[[#This Row],[Consequences (Human)]],tbl_con[],2,FALSE)</f>
        <v>#N/A</v>
      </c>
      <c r="M76" t="e">
        <f>VLOOKUP(tbl_data[[#This Row],[Consequences (Agriculture)]],tbl_con[],2,FALSE)</f>
        <v>#N/A</v>
      </c>
      <c r="N76" t="e">
        <f>VLOOKUP(tbl_data[[#This Row],[Consequences (Infrastructure)]],tbl_con[],2,FALSE)</f>
        <v>#N/A</v>
      </c>
      <c r="O76" t="e">
        <f>VLOOKUP(tbl_data[[#This Row],[Consequences (Financial)]],tbl_con[],2,FALSE)</f>
        <v>#N/A</v>
      </c>
      <c r="P76" t="e">
        <f>SUM(tbl_data[[#This Row],[Severity Numeric]:[Consequences Financial Numeric]])</f>
        <v>#N/A</v>
      </c>
      <c r="Q76" t="e">
        <f>IF(AND(tbl_data[[#This Row],[Severity Numeric]] = 0, tbl_data[[#This Row],[Consequences Sum Values]] &gt; 0), "Data Entry Wrong, Double Check", "")</f>
        <v>#N/A</v>
      </c>
    </row>
    <row r="77" spans="1:17" hidden="1" x14ac:dyDescent="0.25">
      <c r="A77" t="s">
        <v>1371</v>
      </c>
      <c r="B77" t="s">
        <v>1343</v>
      </c>
      <c r="C77" t="s">
        <v>1369</v>
      </c>
      <c r="D77" t="s">
        <v>1372</v>
      </c>
      <c r="E77" t="s">
        <v>1373</v>
      </c>
      <c r="K77" t="e">
        <f>VLOOKUP(tbl_data[[#This Row],[Severity]],tbl_sev[],2,FALSE)</f>
        <v>#N/A</v>
      </c>
      <c r="L77" t="e">
        <f>VLOOKUP(tbl_data[[#This Row],[Consequences (Human)]],tbl_con[],2,FALSE)</f>
        <v>#N/A</v>
      </c>
      <c r="M77" t="e">
        <f>VLOOKUP(tbl_data[[#This Row],[Consequences (Agriculture)]],tbl_con[],2,FALSE)</f>
        <v>#N/A</v>
      </c>
      <c r="N77" t="e">
        <f>VLOOKUP(tbl_data[[#This Row],[Consequences (Infrastructure)]],tbl_con[],2,FALSE)</f>
        <v>#N/A</v>
      </c>
      <c r="O77" t="e">
        <f>VLOOKUP(tbl_data[[#This Row],[Consequences (Financial)]],tbl_con[],2,FALSE)</f>
        <v>#N/A</v>
      </c>
      <c r="P77" t="e">
        <f>SUM(tbl_data[[#This Row],[Severity Numeric]:[Consequences Financial Numeric]])</f>
        <v>#N/A</v>
      </c>
      <c r="Q77" t="e">
        <f>IF(AND(tbl_data[[#This Row],[Severity Numeric]] = 0, tbl_data[[#This Row],[Consequences Sum Values]] &gt; 0), "Data Entry Wrong, Double Check", "")</f>
        <v>#N/A</v>
      </c>
    </row>
    <row r="78" spans="1:17" hidden="1" x14ac:dyDescent="0.25">
      <c r="A78" t="s">
        <v>2135</v>
      </c>
      <c r="B78" t="s">
        <v>2108</v>
      </c>
      <c r="C78" t="s">
        <v>2110</v>
      </c>
      <c r="D78" t="s">
        <v>2136</v>
      </c>
      <c r="E78" t="s">
        <v>2137</v>
      </c>
      <c r="K78" t="e">
        <f>VLOOKUP(tbl_data[[#This Row],[Severity]],tbl_sev[],2,FALSE)</f>
        <v>#N/A</v>
      </c>
      <c r="L78" t="e">
        <f>VLOOKUP(tbl_data[[#This Row],[Consequences (Human)]],tbl_con[],2,FALSE)</f>
        <v>#N/A</v>
      </c>
      <c r="M78" t="e">
        <f>VLOOKUP(tbl_data[[#This Row],[Consequences (Agriculture)]],tbl_con[],2,FALSE)</f>
        <v>#N/A</v>
      </c>
      <c r="N78" t="e">
        <f>VLOOKUP(tbl_data[[#This Row],[Consequences (Infrastructure)]],tbl_con[],2,FALSE)</f>
        <v>#N/A</v>
      </c>
      <c r="O78" t="e">
        <f>VLOOKUP(tbl_data[[#This Row],[Consequences (Financial)]],tbl_con[],2,FALSE)</f>
        <v>#N/A</v>
      </c>
      <c r="P78" t="e">
        <f>SUM(tbl_data[[#This Row],[Severity Numeric]:[Consequences Financial Numeric]])</f>
        <v>#N/A</v>
      </c>
      <c r="Q78" t="e">
        <f>IF(AND(tbl_data[[#This Row],[Severity Numeric]] = 0, tbl_data[[#This Row],[Consequences Sum Values]] &gt; 0), "Data Entry Wrong, Double Check", "")</f>
        <v>#N/A</v>
      </c>
    </row>
    <row r="79" spans="1:17" hidden="1" x14ac:dyDescent="0.25">
      <c r="A79" t="s">
        <v>1261</v>
      </c>
      <c r="B79" t="s">
        <v>1218</v>
      </c>
      <c r="C79" t="s">
        <v>1230</v>
      </c>
      <c r="D79" t="s">
        <v>1262</v>
      </c>
      <c r="E79" t="s">
        <v>1263</v>
      </c>
      <c r="K79" t="e">
        <f>VLOOKUP(tbl_data[[#This Row],[Severity]],tbl_sev[],2,FALSE)</f>
        <v>#N/A</v>
      </c>
      <c r="L79" t="e">
        <f>VLOOKUP(tbl_data[[#This Row],[Consequences (Human)]],tbl_con[],2,FALSE)</f>
        <v>#N/A</v>
      </c>
      <c r="M79" t="e">
        <f>VLOOKUP(tbl_data[[#This Row],[Consequences (Agriculture)]],tbl_con[],2,FALSE)</f>
        <v>#N/A</v>
      </c>
      <c r="N79" t="e">
        <f>VLOOKUP(tbl_data[[#This Row],[Consequences (Infrastructure)]],tbl_con[],2,FALSE)</f>
        <v>#N/A</v>
      </c>
      <c r="O79" t="e">
        <f>VLOOKUP(tbl_data[[#This Row],[Consequences (Financial)]],tbl_con[],2,FALSE)</f>
        <v>#N/A</v>
      </c>
      <c r="P79" t="e">
        <f>SUM(tbl_data[[#This Row],[Severity Numeric]:[Consequences Financial Numeric]])</f>
        <v>#N/A</v>
      </c>
      <c r="Q79" t="e">
        <f>IF(AND(tbl_data[[#This Row],[Severity Numeric]] = 0, tbl_data[[#This Row],[Consequences Sum Values]] &gt; 0), "Data Entry Wrong, Double Check", "")</f>
        <v>#N/A</v>
      </c>
    </row>
    <row r="80" spans="1:17" hidden="1" x14ac:dyDescent="0.25">
      <c r="A80" t="s">
        <v>1781</v>
      </c>
      <c r="B80" t="s">
        <v>1686</v>
      </c>
      <c r="C80" t="s">
        <v>1780</v>
      </c>
      <c r="D80" t="s">
        <v>1782</v>
      </c>
      <c r="E80" t="s">
        <v>1783</v>
      </c>
      <c r="K80" t="e">
        <f>VLOOKUP(tbl_data[[#This Row],[Severity]],tbl_sev[],2,FALSE)</f>
        <v>#N/A</v>
      </c>
      <c r="L80" t="e">
        <f>VLOOKUP(tbl_data[[#This Row],[Consequences (Human)]],tbl_con[],2,FALSE)</f>
        <v>#N/A</v>
      </c>
      <c r="M80" t="e">
        <f>VLOOKUP(tbl_data[[#This Row],[Consequences (Agriculture)]],tbl_con[],2,FALSE)</f>
        <v>#N/A</v>
      </c>
      <c r="N80" t="e">
        <f>VLOOKUP(tbl_data[[#This Row],[Consequences (Infrastructure)]],tbl_con[],2,FALSE)</f>
        <v>#N/A</v>
      </c>
      <c r="O80" t="e">
        <f>VLOOKUP(tbl_data[[#This Row],[Consequences (Financial)]],tbl_con[],2,FALSE)</f>
        <v>#N/A</v>
      </c>
      <c r="P80" t="e">
        <f>SUM(tbl_data[[#This Row],[Severity Numeric]:[Consequences Financial Numeric]])</f>
        <v>#N/A</v>
      </c>
      <c r="Q80" t="e">
        <f>IF(AND(tbl_data[[#This Row],[Severity Numeric]] = 0, tbl_data[[#This Row],[Consequences Sum Values]] &gt; 0), "Data Entry Wrong, Double Check", "")</f>
        <v>#N/A</v>
      </c>
    </row>
    <row r="81" spans="1:17" x14ac:dyDescent="0.25">
      <c r="A81" t="s">
        <v>949</v>
      </c>
      <c r="B81" t="s">
        <v>924</v>
      </c>
      <c r="C81" t="s">
        <v>948</v>
      </c>
      <c r="D81" t="s">
        <v>950</v>
      </c>
      <c r="E81" t="s">
        <v>951</v>
      </c>
      <c r="F81" t="s">
        <v>2421</v>
      </c>
      <c r="G81" t="s">
        <v>2426</v>
      </c>
      <c r="H81" t="s">
        <v>2425</v>
      </c>
      <c r="I81" t="s">
        <v>2426</v>
      </c>
      <c r="J81" t="s">
        <v>2426</v>
      </c>
      <c r="K81">
        <f>VLOOKUP(tbl_data[[#This Row],[Severity]],tbl_sev[],2,FALSE)</f>
        <v>3</v>
      </c>
      <c r="L81">
        <f>VLOOKUP(tbl_data[[#This Row],[Consequences (Human)]],tbl_con[],2,FALSE)</f>
        <v>3</v>
      </c>
      <c r="M81">
        <f>VLOOKUP(tbl_data[[#This Row],[Consequences (Agriculture)]],tbl_con[],2,FALSE)</f>
        <v>2</v>
      </c>
      <c r="N81">
        <f>VLOOKUP(tbl_data[[#This Row],[Consequences (Infrastructure)]],tbl_con[],2,FALSE)</f>
        <v>3</v>
      </c>
      <c r="O81">
        <f>VLOOKUP(tbl_data[[#This Row],[Consequences (Financial)]],tbl_con[],2,FALSE)</f>
        <v>3</v>
      </c>
      <c r="P81">
        <f>SUM(tbl_data[[#This Row],[Consequences Human Numeric]:[Consequences Financial Numeric]])</f>
        <v>11</v>
      </c>
      <c r="Q81" t="str">
        <f>IF(AND(tbl_data[[#This Row],[Severity Numeric]] = 0, tbl_data[[#This Row],[Consequences Sum Values]] &gt; 0), "Data Entry Wrong, Double Check", "")</f>
        <v/>
      </c>
    </row>
    <row r="82" spans="1:17" x14ac:dyDescent="0.25">
      <c r="A82" t="s">
        <v>944</v>
      </c>
      <c r="B82" t="s">
        <v>924</v>
      </c>
      <c r="C82" t="s">
        <v>943</v>
      </c>
      <c r="D82" t="s">
        <v>945</v>
      </c>
      <c r="E82" t="s">
        <v>946</v>
      </c>
      <c r="F82" t="s">
        <v>2422</v>
      </c>
      <c r="G82" t="s">
        <v>2427</v>
      </c>
      <c r="H82" t="s">
        <v>2427</v>
      </c>
      <c r="I82" t="s">
        <v>2426</v>
      </c>
      <c r="J82" t="s">
        <v>2427</v>
      </c>
      <c r="K82">
        <f>VLOOKUP(tbl_data[[#This Row],[Severity]],tbl_sev[],2,FALSE)</f>
        <v>4</v>
      </c>
      <c r="L82">
        <f>VLOOKUP(tbl_data[[#This Row],[Consequences (Human)]],tbl_con[],2,FALSE)</f>
        <v>4</v>
      </c>
      <c r="M82">
        <f>VLOOKUP(tbl_data[[#This Row],[Consequences (Agriculture)]],tbl_con[],2,FALSE)</f>
        <v>4</v>
      </c>
      <c r="N82">
        <f>VLOOKUP(tbl_data[[#This Row],[Consequences (Infrastructure)]],tbl_con[],2,FALSE)</f>
        <v>3</v>
      </c>
      <c r="O82">
        <f>VLOOKUP(tbl_data[[#This Row],[Consequences (Financial)]],tbl_con[],2,FALSE)</f>
        <v>4</v>
      </c>
      <c r="P82">
        <f>SUM(tbl_data[[#This Row],[Consequences Human Numeric]:[Consequences Financial Numeric]])</f>
        <v>15</v>
      </c>
      <c r="Q82" t="str">
        <f>IF(AND(tbl_data[[#This Row],[Severity Numeric]] = 0, tbl_data[[#This Row],[Consequences Sum Values]] &gt; 0), "Data Entry Wrong, Double Check", "")</f>
        <v/>
      </c>
    </row>
    <row r="83" spans="1:17" hidden="1" x14ac:dyDescent="0.25">
      <c r="A83" t="s">
        <v>523</v>
      </c>
      <c r="B83" t="s">
        <v>512</v>
      </c>
      <c r="C83" t="s">
        <v>522</v>
      </c>
      <c r="D83" t="s">
        <v>524</v>
      </c>
      <c r="E83" t="s">
        <v>525</v>
      </c>
      <c r="K83" t="e">
        <f>VLOOKUP(tbl_data[[#This Row],[Severity]],tbl_sev[],2,FALSE)</f>
        <v>#N/A</v>
      </c>
      <c r="L83" t="e">
        <f>VLOOKUP(tbl_data[[#This Row],[Consequences (Human)]],tbl_con[],2,FALSE)</f>
        <v>#N/A</v>
      </c>
      <c r="M83" t="e">
        <f>VLOOKUP(tbl_data[[#This Row],[Consequences (Agriculture)]],tbl_con[],2,FALSE)</f>
        <v>#N/A</v>
      </c>
      <c r="N83" t="e">
        <f>VLOOKUP(tbl_data[[#This Row],[Consequences (Infrastructure)]],tbl_con[],2,FALSE)</f>
        <v>#N/A</v>
      </c>
      <c r="O83" t="e">
        <f>VLOOKUP(tbl_data[[#This Row],[Consequences (Financial)]],tbl_con[],2,FALSE)</f>
        <v>#N/A</v>
      </c>
      <c r="P83" t="e">
        <f>SUM(tbl_data[[#This Row],[Severity Numeric]:[Consequences Financial Numeric]])</f>
        <v>#N/A</v>
      </c>
      <c r="Q83" t="e">
        <f>IF(AND(tbl_data[[#This Row],[Severity Numeric]] = 0, tbl_data[[#This Row],[Consequences Sum Values]] &gt; 0), "Data Entry Wrong, Double Check", "")</f>
        <v>#N/A</v>
      </c>
    </row>
    <row r="84" spans="1:17" hidden="1" x14ac:dyDescent="0.25">
      <c r="A84" t="s">
        <v>787</v>
      </c>
      <c r="B84" t="s">
        <v>776</v>
      </c>
      <c r="C84" t="s">
        <v>786</v>
      </c>
      <c r="D84" t="s">
        <v>788</v>
      </c>
      <c r="E84" t="s">
        <v>789</v>
      </c>
      <c r="K84" t="e">
        <f>VLOOKUP(tbl_data[[#This Row],[Severity]],tbl_sev[],2,FALSE)</f>
        <v>#N/A</v>
      </c>
      <c r="L84" t="e">
        <f>VLOOKUP(tbl_data[[#This Row],[Consequences (Human)]],tbl_con[],2,FALSE)</f>
        <v>#N/A</v>
      </c>
      <c r="M84" t="e">
        <f>VLOOKUP(tbl_data[[#This Row],[Consequences (Agriculture)]],tbl_con[],2,FALSE)</f>
        <v>#N/A</v>
      </c>
      <c r="N84" t="e">
        <f>VLOOKUP(tbl_data[[#This Row],[Consequences (Infrastructure)]],tbl_con[],2,FALSE)</f>
        <v>#N/A</v>
      </c>
      <c r="O84" t="e">
        <f>VLOOKUP(tbl_data[[#This Row],[Consequences (Financial)]],tbl_con[],2,FALSE)</f>
        <v>#N/A</v>
      </c>
      <c r="P84" t="e">
        <f>SUM(tbl_data[[#This Row],[Severity Numeric]:[Consequences Financial Numeric]])</f>
        <v>#N/A</v>
      </c>
      <c r="Q84" t="e">
        <f>IF(AND(tbl_data[[#This Row],[Severity Numeric]] = 0, tbl_data[[#This Row],[Consequences Sum Values]] &gt; 0), "Data Entry Wrong, Double Check", "")</f>
        <v>#N/A</v>
      </c>
    </row>
    <row r="85" spans="1:17" hidden="1" x14ac:dyDescent="0.25">
      <c r="A85" t="s">
        <v>1106</v>
      </c>
      <c r="B85" t="s">
        <v>1094</v>
      </c>
      <c r="C85" t="s">
        <v>1105</v>
      </c>
      <c r="D85" t="s">
        <v>1107</v>
      </c>
      <c r="E85" t="s">
        <v>1108</v>
      </c>
      <c r="K85" t="e">
        <f>VLOOKUP(tbl_data[[#This Row],[Severity]],tbl_sev[],2,FALSE)</f>
        <v>#N/A</v>
      </c>
      <c r="L85" t="e">
        <f>VLOOKUP(tbl_data[[#This Row],[Consequences (Human)]],tbl_con[],2,FALSE)</f>
        <v>#N/A</v>
      </c>
      <c r="M85" t="e">
        <f>VLOOKUP(tbl_data[[#This Row],[Consequences (Agriculture)]],tbl_con[],2,FALSE)</f>
        <v>#N/A</v>
      </c>
      <c r="N85" t="e">
        <f>VLOOKUP(tbl_data[[#This Row],[Consequences (Infrastructure)]],tbl_con[],2,FALSE)</f>
        <v>#N/A</v>
      </c>
      <c r="O85" t="e">
        <f>VLOOKUP(tbl_data[[#This Row],[Consequences (Financial)]],tbl_con[],2,FALSE)</f>
        <v>#N/A</v>
      </c>
      <c r="P85" t="e">
        <f>SUM(tbl_data[[#This Row],[Severity Numeric]:[Consequences Financial Numeric]])</f>
        <v>#N/A</v>
      </c>
      <c r="Q85" t="e">
        <f>IF(AND(tbl_data[[#This Row],[Severity Numeric]] = 0, tbl_data[[#This Row],[Consequences Sum Values]] &gt; 0), "Data Entry Wrong, Double Check", "")</f>
        <v>#N/A</v>
      </c>
    </row>
    <row r="86" spans="1:17" hidden="1" x14ac:dyDescent="0.25">
      <c r="A86" t="s">
        <v>159</v>
      </c>
      <c r="B86" t="s">
        <v>12</v>
      </c>
      <c r="C86" t="s">
        <v>63</v>
      </c>
      <c r="D86" t="s">
        <v>160</v>
      </c>
      <c r="E86" t="s">
        <v>161</v>
      </c>
      <c r="K86" t="e">
        <f>VLOOKUP(tbl_data[[#This Row],[Severity]],tbl_sev[],2,FALSE)</f>
        <v>#N/A</v>
      </c>
      <c r="L86" t="e">
        <f>VLOOKUP(tbl_data[[#This Row],[Consequences (Human)]],tbl_con[],2,FALSE)</f>
        <v>#N/A</v>
      </c>
      <c r="M86" t="e">
        <f>VLOOKUP(tbl_data[[#This Row],[Consequences (Agriculture)]],tbl_con[],2,FALSE)</f>
        <v>#N/A</v>
      </c>
      <c r="N86" t="e">
        <f>VLOOKUP(tbl_data[[#This Row],[Consequences (Infrastructure)]],tbl_con[],2,FALSE)</f>
        <v>#N/A</v>
      </c>
      <c r="O86" t="e">
        <f>VLOOKUP(tbl_data[[#This Row],[Consequences (Financial)]],tbl_con[],2,FALSE)</f>
        <v>#N/A</v>
      </c>
      <c r="P86" t="e">
        <f>SUM(tbl_data[[#This Row],[Severity Numeric]:[Consequences Financial Numeric]])</f>
        <v>#N/A</v>
      </c>
      <c r="Q86" t="e">
        <f>IF(AND(tbl_data[[#This Row],[Severity Numeric]] = 0, tbl_data[[#This Row],[Consequences Sum Values]] &gt; 0), "Data Entry Wrong, Double Check", "")</f>
        <v>#N/A</v>
      </c>
    </row>
    <row r="87" spans="1:17" hidden="1" x14ac:dyDescent="0.25">
      <c r="A87" t="s">
        <v>1365</v>
      </c>
      <c r="B87" t="s">
        <v>1343</v>
      </c>
      <c r="C87" t="s">
        <v>1364</v>
      </c>
      <c r="D87" t="s">
        <v>1366</v>
      </c>
      <c r="E87" t="s">
        <v>1367</v>
      </c>
      <c r="K87" t="e">
        <f>VLOOKUP(tbl_data[[#This Row],[Severity]],tbl_sev[],2,FALSE)</f>
        <v>#N/A</v>
      </c>
      <c r="L87" t="e">
        <f>VLOOKUP(tbl_data[[#This Row],[Consequences (Human)]],tbl_con[],2,FALSE)</f>
        <v>#N/A</v>
      </c>
      <c r="M87" t="e">
        <f>VLOOKUP(tbl_data[[#This Row],[Consequences (Agriculture)]],tbl_con[],2,FALSE)</f>
        <v>#N/A</v>
      </c>
      <c r="N87" t="e">
        <f>VLOOKUP(tbl_data[[#This Row],[Consequences (Infrastructure)]],tbl_con[],2,FALSE)</f>
        <v>#N/A</v>
      </c>
      <c r="O87" t="e">
        <f>VLOOKUP(tbl_data[[#This Row],[Consequences (Financial)]],tbl_con[],2,FALSE)</f>
        <v>#N/A</v>
      </c>
      <c r="P87" t="e">
        <f>SUM(tbl_data[[#This Row],[Severity Numeric]:[Consequences Financial Numeric]])</f>
        <v>#N/A</v>
      </c>
      <c r="Q87" t="e">
        <f>IF(AND(tbl_data[[#This Row],[Severity Numeric]] = 0, tbl_data[[#This Row],[Consequences Sum Values]] &gt; 0), "Data Entry Wrong, Double Check", "")</f>
        <v>#N/A</v>
      </c>
    </row>
    <row r="88" spans="1:17" hidden="1" x14ac:dyDescent="0.25">
      <c r="A88" t="s">
        <v>2288</v>
      </c>
      <c r="B88" t="s">
        <v>2186</v>
      </c>
      <c r="C88" t="s">
        <v>2287</v>
      </c>
      <c r="D88" t="s">
        <v>2289</v>
      </c>
      <c r="E88" t="s">
        <v>2290</v>
      </c>
      <c r="K88" t="e">
        <f>VLOOKUP(tbl_data[[#This Row],[Severity]],tbl_sev[],2,FALSE)</f>
        <v>#N/A</v>
      </c>
      <c r="L88" t="e">
        <f>VLOOKUP(tbl_data[[#This Row],[Consequences (Human)]],tbl_con[],2,FALSE)</f>
        <v>#N/A</v>
      </c>
      <c r="M88" t="e">
        <f>VLOOKUP(tbl_data[[#This Row],[Consequences (Agriculture)]],tbl_con[],2,FALSE)</f>
        <v>#N/A</v>
      </c>
      <c r="N88" t="e">
        <f>VLOOKUP(tbl_data[[#This Row],[Consequences (Infrastructure)]],tbl_con[],2,FALSE)</f>
        <v>#N/A</v>
      </c>
      <c r="O88" t="e">
        <f>VLOOKUP(tbl_data[[#This Row],[Consequences (Financial)]],tbl_con[],2,FALSE)</f>
        <v>#N/A</v>
      </c>
      <c r="P88" t="e">
        <f>SUM(tbl_data[[#This Row],[Severity Numeric]:[Consequences Financial Numeric]])</f>
        <v>#N/A</v>
      </c>
      <c r="Q88" t="e">
        <f>IF(AND(tbl_data[[#This Row],[Severity Numeric]] = 0, tbl_data[[#This Row],[Consequences Sum Values]] &gt; 0), "Data Entry Wrong, Double Check", "")</f>
        <v>#N/A</v>
      </c>
    </row>
    <row r="89" spans="1:17" hidden="1" x14ac:dyDescent="0.25">
      <c r="A89" t="s">
        <v>1696</v>
      </c>
      <c r="B89" t="s">
        <v>1686</v>
      </c>
      <c r="C89" t="s">
        <v>1695</v>
      </c>
      <c r="D89" t="s">
        <v>1697</v>
      </c>
      <c r="E89" t="s">
        <v>1698</v>
      </c>
      <c r="K89" t="e">
        <f>VLOOKUP(tbl_data[[#This Row],[Severity]],tbl_sev[],2,FALSE)</f>
        <v>#N/A</v>
      </c>
      <c r="L89" t="e">
        <f>VLOOKUP(tbl_data[[#This Row],[Consequences (Human)]],tbl_con[],2,FALSE)</f>
        <v>#N/A</v>
      </c>
      <c r="M89" t="e">
        <f>VLOOKUP(tbl_data[[#This Row],[Consequences (Agriculture)]],tbl_con[],2,FALSE)</f>
        <v>#N/A</v>
      </c>
      <c r="N89" t="e">
        <f>VLOOKUP(tbl_data[[#This Row],[Consequences (Infrastructure)]],tbl_con[],2,FALSE)</f>
        <v>#N/A</v>
      </c>
      <c r="O89" t="e">
        <f>VLOOKUP(tbl_data[[#This Row],[Consequences (Financial)]],tbl_con[],2,FALSE)</f>
        <v>#N/A</v>
      </c>
      <c r="P89" t="e">
        <f>SUM(tbl_data[[#This Row],[Severity Numeric]:[Consequences Financial Numeric]])</f>
        <v>#N/A</v>
      </c>
      <c r="Q89" t="e">
        <f>IF(AND(tbl_data[[#This Row],[Severity Numeric]] = 0, tbl_data[[#This Row],[Consequences Sum Values]] &gt; 0), "Data Entry Wrong, Double Check", "")</f>
        <v>#N/A</v>
      </c>
    </row>
    <row r="90" spans="1:17" hidden="1" x14ac:dyDescent="0.25">
      <c r="A90" t="s">
        <v>1544</v>
      </c>
      <c r="B90" t="s">
        <v>1343</v>
      </c>
      <c r="C90" t="s">
        <v>1542</v>
      </c>
      <c r="D90" t="s">
        <v>1545</v>
      </c>
      <c r="E90" t="s">
        <v>1546</v>
      </c>
      <c r="K90" t="e">
        <f>VLOOKUP(tbl_data[[#This Row],[Severity]],tbl_sev[],2,FALSE)</f>
        <v>#N/A</v>
      </c>
      <c r="L90" t="e">
        <f>VLOOKUP(tbl_data[[#This Row],[Consequences (Human)]],tbl_con[],2,FALSE)</f>
        <v>#N/A</v>
      </c>
      <c r="M90" t="e">
        <f>VLOOKUP(tbl_data[[#This Row],[Consequences (Agriculture)]],tbl_con[],2,FALSE)</f>
        <v>#N/A</v>
      </c>
      <c r="N90" t="e">
        <f>VLOOKUP(tbl_data[[#This Row],[Consequences (Infrastructure)]],tbl_con[],2,FALSE)</f>
        <v>#N/A</v>
      </c>
      <c r="O90" t="e">
        <f>VLOOKUP(tbl_data[[#This Row],[Consequences (Financial)]],tbl_con[],2,FALSE)</f>
        <v>#N/A</v>
      </c>
      <c r="P90" t="e">
        <f>SUM(tbl_data[[#This Row],[Severity Numeric]:[Consequences Financial Numeric]])</f>
        <v>#N/A</v>
      </c>
      <c r="Q90" t="e">
        <f>IF(AND(tbl_data[[#This Row],[Severity Numeric]] = 0, tbl_data[[#This Row],[Consequences Sum Values]] &gt; 0), "Data Entry Wrong, Double Check", "")</f>
        <v>#N/A</v>
      </c>
    </row>
    <row r="91" spans="1:17" hidden="1" x14ac:dyDescent="0.25">
      <c r="A91" t="s">
        <v>489</v>
      </c>
      <c r="B91" t="s">
        <v>428</v>
      </c>
      <c r="C91" t="s">
        <v>488</v>
      </c>
      <c r="D91" t="s">
        <v>490</v>
      </c>
      <c r="E91" t="s">
        <v>491</v>
      </c>
      <c r="K91" t="e">
        <f>VLOOKUP(tbl_data[[#This Row],[Severity]],tbl_sev[],2,FALSE)</f>
        <v>#N/A</v>
      </c>
      <c r="L91" t="e">
        <f>VLOOKUP(tbl_data[[#This Row],[Consequences (Human)]],tbl_con[],2,FALSE)</f>
        <v>#N/A</v>
      </c>
      <c r="M91" t="e">
        <f>VLOOKUP(tbl_data[[#This Row],[Consequences (Agriculture)]],tbl_con[],2,FALSE)</f>
        <v>#N/A</v>
      </c>
      <c r="N91" t="e">
        <f>VLOOKUP(tbl_data[[#This Row],[Consequences (Infrastructure)]],tbl_con[],2,FALSE)</f>
        <v>#N/A</v>
      </c>
      <c r="O91" t="e">
        <f>VLOOKUP(tbl_data[[#This Row],[Consequences (Financial)]],tbl_con[],2,FALSE)</f>
        <v>#N/A</v>
      </c>
      <c r="P91" t="e">
        <f>SUM(tbl_data[[#This Row],[Severity Numeric]:[Consequences Financial Numeric]])</f>
        <v>#N/A</v>
      </c>
      <c r="Q91" t="e">
        <f>IF(AND(tbl_data[[#This Row],[Severity Numeric]] = 0, tbl_data[[#This Row],[Consequences Sum Values]] &gt; 0), "Data Entry Wrong, Double Check", "")</f>
        <v>#N/A</v>
      </c>
    </row>
    <row r="92" spans="1:17" hidden="1" x14ac:dyDescent="0.25">
      <c r="A92" t="s">
        <v>2052</v>
      </c>
      <c r="B92" t="s">
        <v>1946</v>
      </c>
      <c r="C92" t="s">
        <v>2051</v>
      </c>
      <c r="D92" t="s">
        <v>2053</v>
      </c>
      <c r="E92" t="s">
        <v>2054</v>
      </c>
      <c r="K92" t="e">
        <f>VLOOKUP(tbl_data[[#This Row],[Severity]],tbl_sev[],2,FALSE)</f>
        <v>#N/A</v>
      </c>
      <c r="L92" t="e">
        <f>VLOOKUP(tbl_data[[#This Row],[Consequences (Human)]],tbl_con[],2,FALSE)</f>
        <v>#N/A</v>
      </c>
      <c r="M92" t="e">
        <f>VLOOKUP(tbl_data[[#This Row],[Consequences (Agriculture)]],tbl_con[],2,FALSE)</f>
        <v>#N/A</v>
      </c>
      <c r="N92" t="e">
        <f>VLOOKUP(tbl_data[[#This Row],[Consequences (Infrastructure)]],tbl_con[],2,FALSE)</f>
        <v>#N/A</v>
      </c>
      <c r="O92" t="e">
        <f>VLOOKUP(tbl_data[[#This Row],[Consequences (Financial)]],tbl_con[],2,FALSE)</f>
        <v>#N/A</v>
      </c>
      <c r="P92" t="e">
        <f>SUM(tbl_data[[#This Row],[Severity Numeric]:[Consequences Financial Numeric]])</f>
        <v>#N/A</v>
      </c>
      <c r="Q92" t="e">
        <f>IF(AND(tbl_data[[#This Row],[Severity Numeric]] = 0, tbl_data[[#This Row],[Consequences Sum Values]] &gt; 0), "Data Entry Wrong, Double Check", "")</f>
        <v>#N/A</v>
      </c>
    </row>
    <row r="93" spans="1:17" hidden="1" x14ac:dyDescent="0.25">
      <c r="A93" t="s">
        <v>548</v>
      </c>
      <c r="B93" t="s">
        <v>512</v>
      </c>
      <c r="C93" t="s">
        <v>547</v>
      </c>
      <c r="D93" t="s">
        <v>549</v>
      </c>
      <c r="E93" t="s">
        <v>550</v>
      </c>
      <c r="K93" t="e">
        <f>VLOOKUP(tbl_data[[#This Row],[Severity]],tbl_sev[],2,FALSE)</f>
        <v>#N/A</v>
      </c>
      <c r="L93" t="e">
        <f>VLOOKUP(tbl_data[[#This Row],[Consequences (Human)]],tbl_con[],2,FALSE)</f>
        <v>#N/A</v>
      </c>
      <c r="M93" t="e">
        <f>VLOOKUP(tbl_data[[#This Row],[Consequences (Agriculture)]],tbl_con[],2,FALSE)</f>
        <v>#N/A</v>
      </c>
      <c r="N93" t="e">
        <f>VLOOKUP(tbl_data[[#This Row],[Consequences (Infrastructure)]],tbl_con[],2,FALSE)</f>
        <v>#N/A</v>
      </c>
      <c r="O93" t="e">
        <f>VLOOKUP(tbl_data[[#This Row],[Consequences (Financial)]],tbl_con[],2,FALSE)</f>
        <v>#N/A</v>
      </c>
      <c r="P93" t="e">
        <f>SUM(tbl_data[[#This Row],[Severity Numeric]:[Consequences Financial Numeric]])</f>
        <v>#N/A</v>
      </c>
      <c r="Q93" t="e">
        <f>IF(AND(tbl_data[[#This Row],[Severity Numeric]] = 0, tbl_data[[#This Row],[Consequences Sum Values]] &gt; 0), "Data Entry Wrong, Double Check", "")</f>
        <v>#N/A</v>
      </c>
    </row>
    <row r="94" spans="1:17" hidden="1" x14ac:dyDescent="0.25">
      <c r="A94" t="s">
        <v>1159</v>
      </c>
      <c r="B94" t="s">
        <v>1094</v>
      </c>
      <c r="C94" t="s">
        <v>1158</v>
      </c>
      <c r="D94" t="s">
        <v>1160</v>
      </c>
      <c r="E94" t="s">
        <v>1161</v>
      </c>
      <c r="K94" t="e">
        <f>VLOOKUP(tbl_data[[#This Row],[Severity]],tbl_sev[],2,FALSE)</f>
        <v>#N/A</v>
      </c>
      <c r="L94" t="e">
        <f>VLOOKUP(tbl_data[[#This Row],[Consequences (Human)]],tbl_con[],2,FALSE)</f>
        <v>#N/A</v>
      </c>
      <c r="M94" t="e">
        <f>VLOOKUP(tbl_data[[#This Row],[Consequences (Agriculture)]],tbl_con[],2,FALSE)</f>
        <v>#N/A</v>
      </c>
      <c r="N94" t="e">
        <f>VLOOKUP(tbl_data[[#This Row],[Consequences (Infrastructure)]],tbl_con[],2,FALSE)</f>
        <v>#N/A</v>
      </c>
      <c r="O94" t="e">
        <f>VLOOKUP(tbl_data[[#This Row],[Consequences (Financial)]],tbl_con[],2,FALSE)</f>
        <v>#N/A</v>
      </c>
      <c r="P94" t="e">
        <f>SUM(tbl_data[[#This Row],[Severity Numeric]:[Consequences Financial Numeric]])</f>
        <v>#N/A</v>
      </c>
      <c r="Q94" t="e">
        <f>IF(AND(tbl_data[[#This Row],[Severity Numeric]] = 0, tbl_data[[#This Row],[Consequences Sum Values]] &gt; 0), "Data Entry Wrong, Double Check", "")</f>
        <v>#N/A</v>
      </c>
    </row>
    <row r="95" spans="1:17" hidden="1" x14ac:dyDescent="0.25">
      <c r="A95" t="s">
        <v>796</v>
      </c>
      <c r="B95" t="s">
        <v>776</v>
      </c>
      <c r="C95" t="s">
        <v>794</v>
      </c>
      <c r="D95" t="s">
        <v>797</v>
      </c>
      <c r="E95" t="s">
        <v>798</v>
      </c>
      <c r="K95" t="e">
        <f>VLOOKUP(tbl_data[[#This Row],[Severity]],tbl_sev[],2,FALSE)</f>
        <v>#N/A</v>
      </c>
      <c r="L95" t="e">
        <f>VLOOKUP(tbl_data[[#This Row],[Consequences (Human)]],tbl_con[],2,FALSE)</f>
        <v>#N/A</v>
      </c>
      <c r="M95" t="e">
        <f>VLOOKUP(tbl_data[[#This Row],[Consequences (Agriculture)]],tbl_con[],2,FALSE)</f>
        <v>#N/A</v>
      </c>
      <c r="N95" t="e">
        <f>VLOOKUP(tbl_data[[#This Row],[Consequences (Infrastructure)]],tbl_con[],2,FALSE)</f>
        <v>#N/A</v>
      </c>
      <c r="O95" t="e">
        <f>VLOOKUP(tbl_data[[#This Row],[Consequences (Financial)]],tbl_con[],2,FALSE)</f>
        <v>#N/A</v>
      </c>
      <c r="P95" t="e">
        <f>SUM(tbl_data[[#This Row],[Severity Numeric]:[Consequences Financial Numeric]])</f>
        <v>#N/A</v>
      </c>
      <c r="Q95" t="e">
        <f>IF(AND(tbl_data[[#This Row],[Severity Numeric]] = 0, tbl_data[[#This Row],[Consequences Sum Values]] &gt; 0), "Data Entry Wrong, Double Check", "")</f>
        <v>#N/A</v>
      </c>
    </row>
    <row r="96" spans="1:17" hidden="1" x14ac:dyDescent="0.25">
      <c r="A96" t="s">
        <v>1240</v>
      </c>
      <c r="B96" t="s">
        <v>1218</v>
      </c>
      <c r="C96" t="s">
        <v>1239</v>
      </c>
      <c r="D96" t="s">
        <v>1241</v>
      </c>
      <c r="E96" t="s">
        <v>1242</v>
      </c>
      <c r="K96" t="e">
        <f>VLOOKUP(tbl_data[[#This Row],[Severity]],tbl_sev[],2,FALSE)</f>
        <v>#N/A</v>
      </c>
      <c r="L96" t="e">
        <f>VLOOKUP(tbl_data[[#This Row],[Consequences (Human)]],tbl_con[],2,FALSE)</f>
        <v>#N/A</v>
      </c>
      <c r="M96" t="e">
        <f>VLOOKUP(tbl_data[[#This Row],[Consequences (Agriculture)]],tbl_con[],2,FALSE)</f>
        <v>#N/A</v>
      </c>
      <c r="N96" t="e">
        <f>VLOOKUP(tbl_data[[#This Row],[Consequences (Infrastructure)]],tbl_con[],2,FALSE)</f>
        <v>#N/A</v>
      </c>
      <c r="O96" t="e">
        <f>VLOOKUP(tbl_data[[#This Row],[Consequences (Financial)]],tbl_con[],2,FALSE)</f>
        <v>#N/A</v>
      </c>
      <c r="P96" t="e">
        <f>SUM(tbl_data[[#This Row],[Severity Numeric]:[Consequences Financial Numeric]])</f>
        <v>#N/A</v>
      </c>
      <c r="Q96" t="e">
        <f>IF(AND(tbl_data[[#This Row],[Severity Numeric]] = 0, tbl_data[[#This Row],[Consequences Sum Values]] &gt; 0), "Data Entry Wrong, Double Check", "")</f>
        <v>#N/A</v>
      </c>
    </row>
    <row r="97" spans="1:17" hidden="1" x14ac:dyDescent="0.25">
      <c r="A97" t="s">
        <v>1325</v>
      </c>
      <c r="B97" t="s">
        <v>1218</v>
      </c>
      <c r="C97" t="s">
        <v>1237</v>
      </c>
      <c r="D97" t="s">
        <v>1326</v>
      </c>
      <c r="E97" t="s">
        <v>1327</v>
      </c>
      <c r="K97" t="e">
        <f>VLOOKUP(tbl_data[[#This Row],[Severity]],tbl_sev[],2,FALSE)</f>
        <v>#N/A</v>
      </c>
      <c r="L97" t="e">
        <f>VLOOKUP(tbl_data[[#This Row],[Consequences (Human)]],tbl_con[],2,FALSE)</f>
        <v>#N/A</v>
      </c>
      <c r="M97" t="e">
        <f>VLOOKUP(tbl_data[[#This Row],[Consequences (Agriculture)]],tbl_con[],2,FALSE)</f>
        <v>#N/A</v>
      </c>
      <c r="N97" t="e">
        <f>VLOOKUP(tbl_data[[#This Row],[Consequences (Infrastructure)]],tbl_con[],2,FALSE)</f>
        <v>#N/A</v>
      </c>
      <c r="O97" t="e">
        <f>VLOOKUP(tbl_data[[#This Row],[Consequences (Financial)]],tbl_con[],2,FALSE)</f>
        <v>#N/A</v>
      </c>
      <c r="P97" t="e">
        <f>SUM(tbl_data[[#This Row],[Severity Numeric]:[Consequences Financial Numeric]])</f>
        <v>#N/A</v>
      </c>
      <c r="Q97" t="e">
        <f>IF(AND(tbl_data[[#This Row],[Severity Numeric]] = 0, tbl_data[[#This Row],[Consequences Sum Values]] &gt; 0), "Data Entry Wrong, Double Check", "")</f>
        <v>#N/A</v>
      </c>
    </row>
    <row r="98" spans="1:17" hidden="1" x14ac:dyDescent="0.25">
      <c r="A98" t="s">
        <v>142</v>
      </c>
      <c r="B98" t="s">
        <v>12</v>
      </c>
      <c r="C98" t="s">
        <v>140</v>
      </c>
      <c r="D98" t="s">
        <v>143</v>
      </c>
      <c r="E98" t="s">
        <v>144</v>
      </c>
      <c r="K98" t="e">
        <f>VLOOKUP(tbl_data[[#This Row],[Severity]],tbl_sev[],2,FALSE)</f>
        <v>#N/A</v>
      </c>
      <c r="L98" t="e">
        <f>VLOOKUP(tbl_data[[#This Row],[Consequences (Human)]],tbl_con[],2,FALSE)</f>
        <v>#N/A</v>
      </c>
      <c r="M98" t="e">
        <f>VLOOKUP(tbl_data[[#This Row],[Consequences (Agriculture)]],tbl_con[],2,FALSE)</f>
        <v>#N/A</v>
      </c>
      <c r="N98" t="e">
        <f>VLOOKUP(tbl_data[[#This Row],[Consequences (Infrastructure)]],tbl_con[],2,FALSE)</f>
        <v>#N/A</v>
      </c>
      <c r="O98" t="e">
        <f>VLOOKUP(tbl_data[[#This Row],[Consequences (Financial)]],tbl_con[],2,FALSE)</f>
        <v>#N/A</v>
      </c>
      <c r="P98" t="e">
        <f>SUM(tbl_data[[#This Row],[Severity Numeric]:[Consequences Financial Numeric]])</f>
        <v>#N/A</v>
      </c>
      <c r="Q98" t="e">
        <f>IF(AND(tbl_data[[#This Row],[Severity Numeric]] = 0, tbl_data[[#This Row],[Consequences Sum Values]] &gt; 0), "Data Entry Wrong, Double Check", "")</f>
        <v>#N/A</v>
      </c>
    </row>
    <row r="99" spans="1:17" hidden="1" x14ac:dyDescent="0.25">
      <c r="A99" t="s">
        <v>846</v>
      </c>
      <c r="B99" t="s">
        <v>776</v>
      </c>
      <c r="C99" t="s">
        <v>845</v>
      </c>
      <c r="D99" t="s">
        <v>847</v>
      </c>
      <c r="E99" t="s">
        <v>848</v>
      </c>
      <c r="K99" t="e">
        <f>VLOOKUP(tbl_data[[#This Row],[Severity]],tbl_sev[],2,FALSE)</f>
        <v>#N/A</v>
      </c>
      <c r="L99" t="e">
        <f>VLOOKUP(tbl_data[[#This Row],[Consequences (Human)]],tbl_con[],2,FALSE)</f>
        <v>#N/A</v>
      </c>
      <c r="M99" t="e">
        <f>VLOOKUP(tbl_data[[#This Row],[Consequences (Agriculture)]],tbl_con[],2,FALSE)</f>
        <v>#N/A</v>
      </c>
      <c r="N99" t="e">
        <f>VLOOKUP(tbl_data[[#This Row],[Consequences (Infrastructure)]],tbl_con[],2,FALSE)</f>
        <v>#N/A</v>
      </c>
      <c r="O99" t="e">
        <f>VLOOKUP(tbl_data[[#This Row],[Consequences (Financial)]],tbl_con[],2,FALSE)</f>
        <v>#N/A</v>
      </c>
      <c r="P99" t="e">
        <f>SUM(tbl_data[[#This Row],[Severity Numeric]:[Consequences Financial Numeric]])</f>
        <v>#N/A</v>
      </c>
      <c r="Q99" t="e">
        <f>IF(AND(tbl_data[[#This Row],[Severity Numeric]] = 0, tbl_data[[#This Row],[Consequences Sum Values]] &gt; 0), "Data Entry Wrong, Double Check", "")</f>
        <v>#N/A</v>
      </c>
    </row>
    <row r="100" spans="1:17" hidden="1" x14ac:dyDescent="0.25">
      <c r="A100" t="s">
        <v>145</v>
      </c>
      <c r="B100" t="s">
        <v>12</v>
      </c>
      <c r="C100" t="s">
        <v>140</v>
      </c>
      <c r="D100" t="s">
        <v>146</v>
      </c>
      <c r="E100" t="s">
        <v>147</v>
      </c>
      <c r="K100" t="e">
        <f>VLOOKUP(tbl_data[[#This Row],[Severity]],tbl_sev[],2,FALSE)</f>
        <v>#N/A</v>
      </c>
      <c r="L100" t="e">
        <f>VLOOKUP(tbl_data[[#This Row],[Consequences (Human)]],tbl_con[],2,FALSE)</f>
        <v>#N/A</v>
      </c>
      <c r="M100" t="e">
        <f>VLOOKUP(tbl_data[[#This Row],[Consequences (Agriculture)]],tbl_con[],2,FALSE)</f>
        <v>#N/A</v>
      </c>
      <c r="N100" t="e">
        <f>VLOOKUP(tbl_data[[#This Row],[Consequences (Infrastructure)]],tbl_con[],2,FALSE)</f>
        <v>#N/A</v>
      </c>
      <c r="O100" t="e">
        <f>VLOOKUP(tbl_data[[#This Row],[Consequences (Financial)]],tbl_con[],2,FALSE)</f>
        <v>#N/A</v>
      </c>
      <c r="P100" t="e">
        <f>SUM(tbl_data[[#This Row],[Severity Numeric]:[Consequences Financial Numeric]])</f>
        <v>#N/A</v>
      </c>
      <c r="Q100" t="e">
        <f>IF(AND(tbl_data[[#This Row],[Severity Numeric]] = 0, tbl_data[[#This Row],[Consequences Sum Values]] &gt; 0), "Data Entry Wrong, Double Check", "")</f>
        <v>#N/A</v>
      </c>
    </row>
    <row r="101" spans="1:17" hidden="1" x14ac:dyDescent="0.25">
      <c r="A101" t="s">
        <v>162</v>
      </c>
      <c r="B101" t="s">
        <v>12</v>
      </c>
      <c r="C101" t="s">
        <v>63</v>
      </c>
      <c r="D101" t="s">
        <v>163</v>
      </c>
      <c r="E101" t="s">
        <v>164</v>
      </c>
      <c r="K101" t="e">
        <f>VLOOKUP(tbl_data[[#This Row],[Severity]],tbl_sev[],2,FALSE)</f>
        <v>#N/A</v>
      </c>
      <c r="L101" t="e">
        <f>VLOOKUP(tbl_data[[#This Row],[Consequences (Human)]],tbl_con[],2,FALSE)</f>
        <v>#N/A</v>
      </c>
      <c r="M101" t="e">
        <f>VLOOKUP(tbl_data[[#This Row],[Consequences (Agriculture)]],tbl_con[],2,FALSE)</f>
        <v>#N/A</v>
      </c>
      <c r="N101" t="e">
        <f>VLOOKUP(tbl_data[[#This Row],[Consequences (Infrastructure)]],tbl_con[],2,FALSE)</f>
        <v>#N/A</v>
      </c>
      <c r="O101" t="e">
        <f>VLOOKUP(tbl_data[[#This Row],[Consequences (Financial)]],tbl_con[],2,FALSE)</f>
        <v>#N/A</v>
      </c>
      <c r="P101" t="e">
        <f>SUM(tbl_data[[#This Row],[Severity Numeric]:[Consequences Financial Numeric]])</f>
        <v>#N/A</v>
      </c>
      <c r="Q101" t="e">
        <f>IF(AND(tbl_data[[#This Row],[Severity Numeric]] = 0, tbl_data[[#This Row],[Consequences Sum Values]] &gt; 0), "Data Entry Wrong, Double Check", "")</f>
        <v>#N/A</v>
      </c>
    </row>
    <row r="102" spans="1:17" hidden="1" x14ac:dyDescent="0.25">
      <c r="A102" t="s">
        <v>196</v>
      </c>
      <c r="B102" t="s">
        <v>12</v>
      </c>
      <c r="C102" t="s">
        <v>192</v>
      </c>
      <c r="D102" t="s">
        <v>197</v>
      </c>
      <c r="E102" t="s">
        <v>198</v>
      </c>
      <c r="K102" t="e">
        <f>VLOOKUP(tbl_data[[#This Row],[Severity]],tbl_sev[],2,FALSE)</f>
        <v>#N/A</v>
      </c>
      <c r="L102" t="e">
        <f>VLOOKUP(tbl_data[[#This Row],[Consequences (Human)]],tbl_con[],2,FALSE)</f>
        <v>#N/A</v>
      </c>
      <c r="M102" t="e">
        <f>VLOOKUP(tbl_data[[#This Row],[Consequences (Agriculture)]],tbl_con[],2,FALSE)</f>
        <v>#N/A</v>
      </c>
      <c r="N102" t="e">
        <f>VLOOKUP(tbl_data[[#This Row],[Consequences (Infrastructure)]],tbl_con[],2,FALSE)</f>
        <v>#N/A</v>
      </c>
      <c r="O102" t="e">
        <f>VLOOKUP(tbl_data[[#This Row],[Consequences (Financial)]],tbl_con[],2,FALSE)</f>
        <v>#N/A</v>
      </c>
      <c r="P102" t="e">
        <f>SUM(tbl_data[[#This Row],[Severity Numeric]:[Consequences Financial Numeric]])</f>
        <v>#N/A</v>
      </c>
      <c r="Q102" t="e">
        <f>IF(AND(tbl_data[[#This Row],[Severity Numeric]] = 0, tbl_data[[#This Row],[Consequences Sum Values]] &gt; 0), "Data Entry Wrong, Double Check", "")</f>
        <v>#N/A</v>
      </c>
    </row>
    <row r="103" spans="1:17" x14ac:dyDescent="0.25">
      <c r="A103" t="s">
        <v>1024</v>
      </c>
      <c r="B103" t="s">
        <v>924</v>
      </c>
      <c r="C103" t="s">
        <v>953</v>
      </c>
      <c r="D103" t="s">
        <v>1025</v>
      </c>
      <c r="E103" t="s">
        <v>1026</v>
      </c>
      <c r="K103" t="e">
        <f>VLOOKUP(tbl_data[[#This Row],[Severity]],tbl_sev[],2,FALSE)</f>
        <v>#N/A</v>
      </c>
      <c r="L103" t="e">
        <f>VLOOKUP(tbl_data[[#This Row],[Consequences (Human)]],tbl_con[],2,FALSE)</f>
        <v>#N/A</v>
      </c>
      <c r="M103" t="e">
        <f>VLOOKUP(tbl_data[[#This Row],[Consequences (Agriculture)]],tbl_con[],2,FALSE)</f>
        <v>#N/A</v>
      </c>
      <c r="N103" t="e">
        <f>VLOOKUP(tbl_data[[#This Row],[Consequences (Infrastructure)]],tbl_con[],2,FALSE)</f>
        <v>#N/A</v>
      </c>
      <c r="O103" t="e">
        <f>VLOOKUP(tbl_data[[#This Row],[Consequences (Financial)]],tbl_con[],2,FALSE)</f>
        <v>#N/A</v>
      </c>
      <c r="P103" t="e">
        <f>SUM(tbl_data[[#This Row],[Consequences Human Numeric]:[Consequences Financial Numeric]])</f>
        <v>#N/A</v>
      </c>
      <c r="Q103" t="e">
        <f>IF(AND(tbl_data[[#This Row],[Severity Numeric]] = 0, tbl_data[[#This Row],[Consequences Sum Values]] &gt; 0), "Data Entry Wrong, Double Check", "")</f>
        <v>#N/A</v>
      </c>
    </row>
    <row r="104" spans="1:17" x14ac:dyDescent="0.25">
      <c r="A104" t="s">
        <v>1017</v>
      </c>
      <c r="B104" t="s">
        <v>924</v>
      </c>
      <c r="C104" t="s">
        <v>1016</v>
      </c>
      <c r="D104" t="s">
        <v>1018</v>
      </c>
      <c r="E104" t="s">
        <v>1019</v>
      </c>
      <c r="K104" t="e">
        <f>VLOOKUP(tbl_data[[#This Row],[Severity]],tbl_sev[],2,FALSE)</f>
        <v>#N/A</v>
      </c>
      <c r="L104" t="e">
        <f>VLOOKUP(tbl_data[[#This Row],[Consequences (Human)]],tbl_con[],2,FALSE)</f>
        <v>#N/A</v>
      </c>
      <c r="M104" t="e">
        <f>VLOOKUP(tbl_data[[#This Row],[Consequences (Agriculture)]],tbl_con[],2,FALSE)</f>
        <v>#N/A</v>
      </c>
      <c r="N104" t="e">
        <f>VLOOKUP(tbl_data[[#This Row],[Consequences (Infrastructure)]],tbl_con[],2,FALSE)</f>
        <v>#N/A</v>
      </c>
      <c r="O104" t="e">
        <f>VLOOKUP(tbl_data[[#This Row],[Consequences (Financial)]],tbl_con[],2,FALSE)</f>
        <v>#N/A</v>
      </c>
      <c r="P104" t="e">
        <f>SUM(tbl_data[[#This Row],[Consequences Human Numeric]:[Consequences Financial Numeric]])</f>
        <v>#N/A</v>
      </c>
      <c r="Q104" t="e">
        <f>IF(AND(tbl_data[[#This Row],[Severity Numeric]] = 0, tbl_data[[#This Row],[Consequences Sum Values]] &gt; 0), "Data Entry Wrong, Double Check", "")</f>
        <v>#N/A</v>
      </c>
    </row>
    <row r="105" spans="1:17" hidden="1" x14ac:dyDescent="0.25">
      <c r="A105" t="s">
        <v>817</v>
      </c>
      <c r="B105" t="s">
        <v>776</v>
      </c>
      <c r="C105" t="s">
        <v>812</v>
      </c>
      <c r="D105" t="s">
        <v>818</v>
      </c>
      <c r="E105" t="s">
        <v>819</v>
      </c>
      <c r="K105" t="e">
        <f>VLOOKUP(tbl_data[[#This Row],[Severity]],tbl_sev[],2,FALSE)</f>
        <v>#N/A</v>
      </c>
      <c r="L105" t="e">
        <f>VLOOKUP(tbl_data[[#This Row],[Consequences (Human)]],tbl_con[],2,FALSE)</f>
        <v>#N/A</v>
      </c>
      <c r="M105" t="e">
        <f>VLOOKUP(tbl_data[[#This Row],[Consequences (Agriculture)]],tbl_con[],2,FALSE)</f>
        <v>#N/A</v>
      </c>
      <c r="N105" t="e">
        <f>VLOOKUP(tbl_data[[#This Row],[Consequences (Infrastructure)]],tbl_con[],2,FALSE)</f>
        <v>#N/A</v>
      </c>
      <c r="O105" t="e">
        <f>VLOOKUP(tbl_data[[#This Row],[Consequences (Financial)]],tbl_con[],2,FALSE)</f>
        <v>#N/A</v>
      </c>
      <c r="P105" t="e">
        <f>SUM(tbl_data[[#This Row],[Severity Numeric]:[Consequences Financial Numeric]])</f>
        <v>#N/A</v>
      </c>
      <c r="Q105" t="e">
        <f>IF(AND(tbl_data[[#This Row],[Severity Numeric]] = 0, tbl_data[[#This Row],[Consequences Sum Values]] &gt; 0), "Data Entry Wrong, Double Check", "")</f>
        <v>#N/A</v>
      </c>
    </row>
    <row r="106" spans="1:17" hidden="1" x14ac:dyDescent="0.25">
      <c r="A106" t="s">
        <v>345</v>
      </c>
      <c r="B106" t="s">
        <v>327</v>
      </c>
      <c r="C106" t="s">
        <v>341</v>
      </c>
      <c r="D106" t="s">
        <v>346</v>
      </c>
      <c r="E106" t="s">
        <v>347</v>
      </c>
      <c r="K106" t="e">
        <f>VLOOKUP(tbl_data[[#This Row],[Severity]],tbl_sev[],2,FALSE)</f>
        <v>#N/A</v>
      </c>
      <c r="L106" t="e">
        <f>VLOOKUP(tbl_data[[#This Row],[Consequences (Human)]],tbl_con[],2,FALSE)</f>
        <v>#N/A</v>
      </c>
      <c r="M106" t="e">
        <f>VLOOKUP(tbl_data[[#This Row],[Consequences (Agriculture)]],tbl_con[],2,FALSE)</f>
        <v>#N/A</v>
      </c>
      <c r="N106" t="e">
        <f>VLOOKUP(tbl_data[[#This Row],[Consequences (Infrastructure)]],tbl_con[],2,FALSE)</f>
        <v>#N/A</v>
      </c>
      <c r="O106" t="e">
        <f>VLOOKUP(tbl_data[[#This Row],[Consequences (Financial)]],tbl_con[],2,FALSE)</f>
        <v>#N/A</v>
      </c>
      <c r="P106" t="e">
        <f>SUM(tbl_data[[#This Row],[Severity Numeric]:[Consequences Financial Numeric]])</f>
        <v>#N/A</v>
      </c>
      <c r="Q106" t="e">
        <f>IF(AND(tbl_data[[#This Row],[Severity Numeric]] = 0, tbl_data[[#This Row],[Consequences Sum Values]] &gt; 0), "Data Entry Wrong, Double Check", "")</f>
        <v>#N/A</v>
      </c>
    </row>
    <row r="107" spans="1:17" hidden="1" x14ac:dyDescent="0.25">
      <c r="A107" t="s">
        <v>1515</v>
      </c>
      <c r="B107" t="s">
        <v>1343</v>
      </c>
      <c r="C107" t="s">
        <v>1343</v>
      </c>
      <c r="D107" t="s">
        <v>1516</v>
      </c>
      <c r="E107" t="s">
        <v>1517</v>
      </c>
      <c r="K107" t="e">
        <f>VLOOKUP(tbl_data[[#This Row],[Severity]],tbl_sev[],2,FALSE)</f>
        <v>#N/A</v>
      </c>
      <c r="L107" t="e">
        <f>VLOOKUP(tbl_data[[#This Row],[Consequences (Human)]],tbl_con[],2,FALSE)</f>
        <v>#N/A</v>
      </c>
      <c r="M107" t="e">
        <f>VLOOKUP(tbl_data[[#This Row],[Consequences (Agriculture)]],tbl_con[],2,FALSE)</f>
        <v>#N/A</v>
      </c>
      <c r="N107" t="e">
        <f>VLOOKUP(tbl_data[[#This Row],[Consequences (Infrastructure)]],tbl_con[],2,FALSE)</f>
        <v>#N/A</v>
      </c>
      <c r="O107" t="e">
        <f>VLOOKUP(tbl_data[[#This Row],[Consequences (Financial)]],tbl_con[],2,FALSE)</f>
        <v>#N/A</v>
      </c>
      <c r="P107" t="e">
        <f>SUM(tbl_data[[#This Row],[Severity Numeric]:[Consequences Financial Numeric]])</f>
        <v>#N/A</v>
      </c>
      <c r="Q107" t="e">
        <f>IF(AND(tbl_data[[#This Row],[Severity Numeric]] = 0, tbl_data[[#This Row],[Consequences Sum Values]] &gt; 0), "Data Entry Wrong, Double Check", "")</f>
        <v>#N/A</v>
      </c>
    </row>
    <row r="108" spans="1:17" hidden="1" x14ac:dyDescent="0.25">
      <c r="A108" t="s">
        <v>1321</v>
      </c>
      <c r="B108" t="s">
        <v>1218</v>
      </c>
      <c r="C108" t="s">
        <v>1296</v>
      </c>
      <c r="D108" t="s">
        <v>1322</v>
      </c>
      <c r="E108" t="s">
        <v>1323</v>
      </c>
      <c r="K108" t="e">
        <f>VLOOKUP(tbl_data[[#This Row],[Severity]],tbl_sev[],2,FALSE)</f>
        <v>#N/A</v>
      </c>
      <c r="L108" t="e">
        <f>VLOOKUP(tbl_data[[#This Row],[Consequences (Human)]],tbl_con[],2,FALSE)</f>
        <v>#N/A</v>
      </c>
      <c r="M108" t="e">
        <f>VLOOKUP(tbl_data[[#This Row],[Consequences (Agriculture)]],tbl_con[],2,FALSE)</f>
        <v>#N/A</v>
      </c>
      <c r="N108" t="e">
        <f>VLOOKUP(tbl_data[[#This Row],[Consequences (Infrastructure)]],tbl_con[],2,FALSE)</f>
        <v>#N/A</v>
      </c>
      <c r="O108" t="e">
        <f>VLOOKUP(tbl_data[[#This Row],[Consequences (Financial)]],tbl_con[],2,FALSE)</f>
        <v>#N/A</v>
      </c>
      <c r="P108" t="e">
        <f>SUM(tbl_data[[#This Row],[Severity Numeric]:[Consequences Financial Numeric]])</f>
        <v>#N/A</v>
      </c>
      <c r="Q108" t="e">
        <f>IF(AND(tbl_data[[#This Row],[Severity Numeric]] = 0, tbl_data[[#This Row],[Consequences Sum Values]] &gt; 0), "Data Entry Wrong, Double Check", "")</f>
        <v>#N/A</v>
      </c>
    </row>
    <row r="109" spans="1:17" x14ac:dyDescent="0.25">
      <c r="A109" t="s">
        <v>1058</v>
      </c>
      <c r="B109" t="s">
        <v>924</v>
      </c>
      <c r="C109" t="s">
        <v>1057</v>
      </c>
      <c r="D109" t="s">
        <v>1059</v>
      </c>
      <c r="E109" t="s">
        <v>1060</v>
      </c>
      <c r="K109" t="e">
        <f>VLOOKUP(tbl_data[[#This Row],[Severity]],tbl_sev[],2,FALSE)</f>
        <v>#N/A</v>
      </c>
      <c r="L109" t="e">
        <f>VLOOKUP(tbl_data[[#This Row],[Consequences (Human)]],tbl_con[],2,FALSE)</f>
        <v>#N/A</v>
      </c>
      <c r="M109" t="e">
        <f>VLOOKUP(tbl_data[[#This Row],[Consequences (Agriculture)]],tbl_con[],2,FALSE)</f>
        <v>#N/A</v>
      </c>
      <c r="N109" t="e">
        <f>VLOOKUP(tbl_data[[#This Row],[Consequences (Infrastructure)]],tbl_con[],2,FALSE)</f>
        <v>#N/A</v>
      </c>
      <c r="O109" t="e">
        <f>VLOOKUP(tbl_data[[#This Row],[Consequences (Financial)]],tbl_con[],2,FALSE)</f>
        <v>#N/A</v>
      </c>
      <c r="P109" t="e">
        <f>SUM(tbl_data[[#This Row],[Consequences Human Numeric]:[Consequences Financial Numeric]])</f>
        <v>#N/A</v>
      </c>
      <c r="Q109" t="e">
        <f>IF(AND(tbl_data[[#This Row],[Severity Numeric]] = 0, tbl_data[[#This Row],[Consequences Sum Values]] &gt; 0), "Data Entry Wrong, Double Check", "")</f>
        <v>#N/A</v>
      </c>
    </row>
    <row r="110" spans="1:17" x14ac:dyDescent="0.25">
      <c r="A110" t="s">
        <v>1053</v>
      </c>
      <c r="B110" t="s">
        <v>924</v>
      </c>
      <c r="C110" t="s">
        <v>1052</v>
      </c>
      <c r="D110" t="s">
        <v>1054</v>
      </c>
      <c r="E110" t="s">
        <v>1055</v>
      </c>
      <c r="K110" t="e">
        <f>VLOOKUP(tbl_data[[#This Row],[Severity]],tbl_sev[],2,FALSE)</f>
        <v>#N/A</v>
      </c>
      <c r="L110" t="e">
        <f>VLOOKUP(tbl_data[[#This Row],[Consequences (Human)]],tbl_con[],2,FALSE)</f>
        <v>#N/A</v>
      </c>
      <c r="M110" t="e">
        <f>VLOOKUP(tbl_data[[#This Row],[Consequences (Agriculture)]],tbl_con[],2,FALSE)</f>
        <v>#N/A</v>
      </c>
      <c r="N110" t="e">
        <f>VLOOKUP(tbl_data[[#This Row],[Consequences (Infrastructure)]],tbl_con[],2,FALSE)</f>
        <v>#N/A</v>
      </c>
      <c r="O110" t="e">
        <f>VLOOKUP(tbl_data[[#This Row],[Consequences (Financial)]],tbl_con[],2,FALSE)</f>
        <v>#N/A</v>
      </c>
      <c r="P110" t="e">
        <f>SUM(tbl_data[[#This Row],[Consequences Human Numeric]:[Consequences Financial Numeric]])</f>
        <v>#N/A</v>
      </c>
      <c r="Q110" t="e">
        <f>IF(AND(tbl_data[[#This Row],[Severity Numeric]] = 0, tbl_data[[#This Row],[Consequences Sum Values]] &gt; 0), "Data Entry Wrong, Double Check", "")</f>
        <v>#N/A</v>
      </c>
    </row>
    <row r="111" spans="1:17" hidden="1" x14ac:dyDescent="0.25">
      <c r="A111" t="s">
        <v>1250</v>
      </c>
      <c r="B111" t="s">
        <v>1218</v>
      </c>
      <c r="C111" t="s">
        <v>1220</v>
      </c>
      <c r="D111" t="s">
        <v>1251</v>
      </c>
      <c r="E111" t="s">
        <v>1252</v>
      </c>
      <c r="K111" t="e">
        <f>VLOOKUP(tbl_data[[#This Row],[Severity]],tbl_sev[],2,FALSE)</f>
        <v>#N/A</v>
      </c>
      <c r="L111" t="e">
        <f>VLOOKUP(tbl_data[[#This Row],[Consequences (Human)]],tbl_con[],2,FALSE)</f>
        <v>#N/A</v>
      </c>
      <c r="M111" t="e">
        <f>VLOOKUP(tbl_data[[#This Row],[Consequences (Agriculture)]],tbl_con[],2,FALSE)</f>
        <v>#N/A</v>
      </c>
      <c r="N111" t="e">
        <f>VLOOKUP(tbl_data[[#This Row],[Consequences (Infrastructure)]],tbl_con[],2,FALSE)</f>
        <v>#N/A</v>
      </c>
      <c r="O111" t="e">
        <f>VLOOKUP(tbl_data[[#This Row],[Consequences (Financial)]],tbl_con[],2,FALSE)</f>
        <v>#N/A</v>
      </c>
      <c r="P111" t="e">
        <f>SUM(tbl_data[[#This Row],[Severity Numeric]:[Consequences Financial Numeric]])</f>
        <v>#N/A</v>
      </c>
      <c r="Q111" t="e">
        <f>IF(AND(tbl_data[[#This Row],[Severity Numeric]] = 0, tbl_data[[#This Row],[Consequences Sum Values]] &gt; 0), "Data Entry Wrong, Double Check", "")</f>
        <v>#N/A</v>
      </c>
    </row>
    <row r="112" spans="1:17" hidden="1" x14ac:dyDescent="0.25">
      <c r="A112" t="s">
        <v>2352</v>
      </c>
      <c r="B112" t="s">
        <v>2186</v>
      </c>
      <c r="C112" t="s">
        <v>2351</v>
      </c>
      <c r="D112" t="s">
        <v>2351</v>
      </c>
      <c r="E112" t="s">
        <v>2353</v>
      </c>
      <c r="K112" t="e">
        <f>VLOOKUP(tbl_data[[#This Row],[Severity]],tbl_sev[],2,FALSE)</f>
        <v>#N/A</v>
      </c>
      <c r="L112" t="e">
        <f>VLOOKUP(tbl_data[[#This Row],[Consequences (Human)]],tbl_con[],2,FALSE)</f>
        <v>#N/A</v>
      </c>
      <c r="M112" t="e">
        <f>VLOOKUP(tbl_data[[#This Row],[Consequences (Agriculture)]],tbl_con[],2,FALSE)</f>
        <v>#N/A</v>
      </c>
      <c r="N112" t="e">
        <f>VLOOKUP(tbl_data[[#This Row],[Consequences (Infrastructure)]],tbl_con[],2,FALSE)</f>
        <v>#N/A</v>
      </c>
      <c r="O112" t="e">
        <f>VLOOKUP(tbl_data[[#This Row],[Consequences (Financial)]],tbl_con[],2,FALSE)</f>
        <v>#N/A</v>
      </c>
      <c r="P112" t="e">
        <f>SUM(tbl_data[[#This Row],[Severity Numeric]:[Consequences Financial Numeric]])</f>
        <v>#N/A</v>
      </c>
      <c r="Q112" t="e">
        <f>IF(AND(tbl_data[[#This Row],[Severity Numeric]] = 0, tbl_data[[#This Row],[Consequences Sum Values]] &gt; 0), "Data Entry Wrong, Double Check", "")</f>
        <v>#N/A</v>
      </c>
    </row>
    <row r="113" spans="1:17" hidden="1" x14ac:dyDescent="0.25">
      <c r="A113" t="s">
        <v>870</v>
      </c>
      <c r="B113" t="s">
        <v>776</v>
      </c>
      <c r="C113" t="s">
        <v>869</v>
      </c>
      <c r="D113" t="s">
        <v>871</v>
      </c>
      <c r="E113" t="s">
        <v>872</v>
      </c>
      <c r="K113" t="e">
        <f>VLOOKUP(tbl_data[[#This Row],[Severity]],tbl_sev[],2,FALSE)</f>
        <v>#N/A</v>
      </c>
      <c r="L113" t="e">
        <f>VLOOKUP(tbl_data[[#This Row],[Consequences (Human)]],tbl_con[],2,FALSE)</f>
        <v>#N/A</v>
      </c>
      <c r="M113" t="e">
        <f>VLOOKUP(tbl_data[[#This Row],[Consequences (Agriculture)]],tbl_con[],2,FALSE)</f>
        <v>#N/A</v>
      </c>
      <c r="N113" t="e">
        <f>VLOOKUP(tbl_data[[#This Row],[Consequences (Infrastructure)]],tbl_con[],2,FALSE)</f>
        <v>#N/A</v>
      </c>
      <c r="O113" t="e">
        <f>VLOOKUP(tbl_data[[#This Row],[Consequences (Financial)]],tbl_con[],2,FALSE)</f>
        <v>#N/A</v>
      </c>
      <c r="P113" t="e">
        <f>SUM(tbl_data[[#This Row],[Severity Numeric]:[Consequences Financial Numeric]])</f>
        <v>#N/A</v>
      </c>
      <c r="Q113" t="e">
        <f>IF(AND(tbl_data[[#This Row],[Severity Numeric]] = 0, tbl_data[[#This Row],[Consequences Sum Values]] &gt; 0), "Data Entry Wrong, Double Check", "")</f>
        <v>#N/A</v>
      </c>
    </row>
    <row r="114" spans="1:17" hidden="1" x14ac:dyDescent="0.25">
      <c r="A114" t="s">
        <v>790</v>
      </c>
      <c r="B114" t="s">
        <v>776</v>
      </c>
      <c r="C114" t="s">
        <v>786</v>
      </c>
      <c r="D114" t="s">
        <v>791</v>
      </c>
      <c r="E114" t="s">
        <v>792</v>
      </c>
      <c r="K114" t="e">
        <f>VLOOKUP(tbl_data[[#This Row],[Severity]],tbl_sev[],2,FALSE)</f>
        <v>#N/A</v>
      </c>
      <c r="L114" t="e">
        <f>VLOOKUP(tbl_data[[#This Row],[Consequences (Human)]],tbl_con[],2,FALSE)</f>
        <v>#N/A</v>
      </c>
      <c r="M114" t="e">
        <f>VLOOKUP(tbl_data[[#This Row],[Consequences (Agriculture)]],tbl_con[],2,FALSE)</f>
        <v>#N/A</v>
      </c>
      <c r="N114" t="e">
        <f>VLOOKUP(tbl_data[[#This Row],[Consequences (Infrastructure)]],tbl_con[],2,FALSE)</f>
        <v>#N/A</v>
      </c>
      <c r="O114" t="e">
        <f>VLOOKUP(tbl_data[[#This Row],[Consequences (Financial)]],tbl_con[],2,FALSE)</f>
        <v>#N/A</v>
      </c>
      <c r="P114" t="e">
        <f>SUM(tbl_data[[#This Row],[Severity Numeric]:[Consequences Financial Numeric]])</f>
        <v>#N/A</v>
      </c>
      <c r="Q114" t="e">
        <f>IF(AND(tbl_data[[#This Row],[Severity Numeric]] = 0, tbl_data[[#This Row],[Consequences Sum Values]] &gt; 0), "Data Entry Wrong, Double Check", "")</f>
        <v>#N/A</v>
      </c>
    </row>
    <row r="115" spans="1:17" hidden="1" x14ac:dyDescent="0.25">
      <c r="A115" t="s">
        <v>1535</v>
      </c>
      <c r="B115" t="s">
        <v>1343</v>
      </c>
      <c r="C115" t="s">
        <v>1534</v>
      </c>
      <c r="D115" t="s">
        <v>1536</v>
      </c>
      <c r="E115" t="s">
        <v>1537</v>
      </c>
      <c r="K115" t="e">
        <f>VLOOKUP(tbl_data[[#This Row],[Severity]],tbl_sev[],2,FALSE)</f>
        <v>#N/A</v>
      </c>
      <c r="L115" t="e">
        <f>VLOOKUP(tbl_data[[#This Row],[Consequences (Human)]],tbl_con[],2,FALSE)</f>
        <v>#N/A</v>
      </c>
      <c r="M115" t="e">
        <f>VLOOKUP(tbl_data[[#This Row],[Consequences (Agriculture)]],tbl_con[],2,FALSE)</f>
        <v>#N/A</v>
      </c>
      <c r="N115" t="e">
        <f>VLOOKUP(tbl_data[[#This Row],[Consequences (Infrastructure)]],tbl_con[],2,FALSE)</f>
        <v>#N/A</v>
      </c>
      <c r="O115" t="e">
        <f>VLOOKUP(tbl_data[[#This Row],[Consequences (Financial)]],tbl_con[],2,FALSE)</f>
        <v>#N/A</v>
      </c>
      <c r="P115" t="e">
        <f>SUM(tbl_data[[#This Row],[Severity Numeric]:[Consequences Financial Numeric]])</f>
        <v>#N/A</v>
      </c>
      <c r="Q115" t="e">
        <f>IF(AND(tbl_data[[#This Row],[Severity Numeric]] = 0, tbl_data[[#This Row],[Consequences Sum Values]] &gt; 0), "Data Entry Wrong, Double Check", "")</f>
        <v>#N/A</v>
      </c>
    </row>
    <row r="116" spans="1:17" hidden="1" x14ac:dyDescent="0.25">
      <c r="A116" t="s">
        <v>755</v>
      </c>
      <c r="B116" t="s">
        <v>702</v>
      </c>
      <c r="C116" t="s">
        <v>750</v>
      </c>
      <c r="D116" t="s">
        <v>756</v>
      </c>
      <c r="E116" t="s">
        <v>757</v>
      </c>
      <c r="K116" t="e">
        <f>VLOOKUP(tbl_data[[#This Row],[Severity]],tbl_sev[],2,FALSE)</f>
        <v>#N/A</v>
      </c>
      <c r="L116" t="e">
        <f>VLOOKUP(tbl_data[[#This Row],[Consequences (Human)]],tbl_con[],2,FALSE)</f>
        <v>#N/A</v>
      </c>
      <c r="M116" t="e">
        <f>VLOOKUP(tbl_data[[#This Row],[Consequences (Agriculture)]],tbl_con[],2,FALSE)</f>
        <v>#N/A</v>
      </c>
      <c r="N116" t="e">
        <f>VLOOKUP(tbl_data[[#This Row],[Consequences (Infrastructure)]],tbl_con[],2,FALSE)</f>
        <v>#N/A</v>
      </c>
      <c r="O116" t="e">
        <f>VLOOKUP(tbl_data[[#This Row],[Consequences (Financial)]],tbl_con[],2,FALSE)</f>
        <v>#N/A</v>
      </c>
      <c r="P116" t="e">
        <f>SUM(tbl_data[[#This Row],[Severity Numeric]:[Consequences Financial Numeric]])</f>
        <v>#N/A</v>
      </c>
      <c r="Q116" t="e">
        <f>IF(AND(tbl_data[[#This Row],[Severity Numeric]] = 0, tbl_data[[#This Row],[Consequences Sum Values]] &gt; 0), "Data Entry Wrong, Double Check", "")</f>
        <v>#N/A</v>
      </c>
    </row>
    <row r="117" spans="1:17" hidden="1" x14ac:dyDescent="0.25">
      <c r="A117" t="s">
        <v>891</v>
      </c>
      <c r="B117" t="s">
        <v>776</v>
      </c>
      <c r="C117" t="s">
        <v>890</v>
      </c>
      <c r="D117" t="s">
        <v>892</v>
      </c>
      <c r="E117" t="s">
        <v>893</v>
      </c>
      <c r="K117" t="e">
        <f>VLOOKUP(tbl_data[[#This Row],[Severity]],tbl_sev[],2,FALSE)</f>
        <v>#N/A</v>
      </c>
      <c r="L117" t="e">
        <f>VLOOKUP(tbl_data[[#This Row],[Consequences (Human)]],tbl_con[],2,FALSE)</f>
        <v>#N/A</v>
      </c>
      <c r="M117" t="e">
        <f>VLOOKUP(tbl_data[[#This Row],[Consequences (Agriculture)]],tbl_con[],2,FALSE)</f>
        <v>#N/A</v>
      </c>
      <c r="N117" t="e">
        <f>VLOOKUP(tbl_data[[#This Row],[Consequences (Infrastructure)]],tbl_con[],2,FALSE)</f>
        <v>#N/A</v>
      </c>
      <c r="O117" t="e">
        <f>VLOOKUP(tbl_data[[#This Row],[Consequences (Financial)]],tbl_con[],2,FALSE)</f>
        <v>#N/A</v>
      </c>
      <c r="P117" t="e">
        <f>SUM(tbl_data[[#This Row],[Severity Numeric]:[Consequences Financial Numeric]])</f>
        <v>#N/A</v>
      </c>
      <c r="Q117" t="e">
        <f>IF(AND(tbl_data[[#This Row],[Severity Numeric]] = 0, tbl_data[[#This Row],[Consequences Sum Values]] &gt; 0), "Data Entry Wrong, Double Check", "")</f>
        <v>#N/A</v>
      </c>
    </row>
    <row r="118" spans="1:17" hidden="1" x14ac:dyDescent="0.25">
      <c r="A118" t="s">
        <v>896</v>
      </c>
      <c r="B118" t="s">
        <v>776</v>
      </c>
      <c r="C118" t="s">
        <v>895</v>
      </c>
      <c r="D118" t="s">
        <v>897</v>
      </c>
      <c r="E118" t="s">
        <v>898</v>
      </c>
      <c r="K118" t="e">
        <f>VLOOKUP(tbl_data[[#This Row],[Severity]],tbl_sev[],2,FALSE)</f>
        <v>#N/A</v>
      </c>
      <c r="L118" t="e">
        <f>VLOOKUP(tbl_data[[#This Row],[Consequences (Human)]],tbl_con[],2,FALSE)</f>
        <v>#N/A</v>
      </c>
      <c r="M118" t="e">
        <f>VLOOKUP(tbl_data[[#This Row],[Consequences (Agriculture)]],tbl_con[],2,FALSE)</f>
        <v>#N/A</v>
      </c>
      <c r="N118" t="e">
        <f>VLOOKUP(tbl_data[[#This Row],[Consequences (Infrastructure)]],tbl_con[],2,FALSE)</f>
        <v>#N/A</v>
      </c>
      <c r="O118" t="e">
        <f>VLOOKUP(tbl_data[[#This Row],[Consequences (Financial)]],tbl_con[],2,FALSE)</f>
        <v>#N/A</v>
      </c>
      <c r="P118" t="e">
        <f>SUM(tbl_data[[#This Row],[Severity Numeric]:[Consequences Financial Numeric]])</f>
        <v>#N/A</v>
      </c>
      <c r="Q118" t="e">
        <f>IF(AND(tbl_data[[#This Row],[Severity Numeric]] = 0, tbl_data[[#This Row],[Consequences Sum Values]] &gt; 0), "Data Entry Wrong, Double Check", "")</f>
        <v>#N/A</v>
      </c>
    </row>
    <row r="119" spans="1:17" hidden="1" x14ac:dyDescent="0.25">
      <c r="A119" t="s">
        <v>873</v>
      </c>
      <c r="B119" t="s">
        <v>776</v>
      </c>
      <c r="C119" t="s">
        <v>869</v>
      </c>
      <c r="D119" t="s">
        <v>874</v>
      </c>
      <c r="E119" t="s">
        <v>875</v>
      </c>
      <c r="K119" t="e">
        <f>VLOOKUP(tbl_data[[#This Row],[Severity]],tbl_sev[],2,FALSE)</f>
        <v>#N/A</v>
      </c>
      <c r="L119" t="e">
        <f>VLOOKUP(tbl_data[[#This Row],[Consequences (Human)]],tbl_con[],2,FALSE)</f>
        <v>#N/A</v>
      </c>
      <c r="M119" t="e">
        <f>VLOOKUP(tbl_data[[#This Row],[Consequences (Agriculture)]],tbl_con[],2,FALSE)</f>
        <v>#N/A</v>
      </c>
      <c r="N119" t="e">
        <f>VLOOKUP(tbl_data[[#This Row],[Consequences (Infrastructure)]],tbl_con[],2,FALSE)</f>
        <v>#N/A</v>
      </c>
      <c r="O119" t="e">
        <f>VLOOKUP(tbl_data[[#This Row],[Consequences (Financial)]],tbl_con[],2,FALSE)</f>
        <v>#N/A</v>
      </c>
      <c r="P119" t="e">
        <f>SUM(tbl_data[[#This Row],[Severity Numeric]:[Consequences Financial Numeric]])</f>
        <v>#N/A</v>
      </c>
      <c r="Q119" t="e">
        <f>IF(AND(tbl_data[[#This Row],[Severity Numeric]] = 0, tbl_data[[#This Row],[Consequences Sum Values]] &gt; 0), "Data Entry Wrong, Double Check", "")</f>
        <v>#N/A</v>
      </c>
    </row>
    <row r="120" spans="1:17" hidden="1" x14ac:dyDescent="0.25">
      <c r="A120" t="s">
        <v>600</v>
      </c>
      <c r="B120" t="s">
        <v>512</v>
      </c>
      <c r="C120" t="s">
        <v>520</v>
      </c>
      <c r="D120" t="s">
        <v>601</v>
      </c>
      <c r="E120" t="s">
        <v>602</v>
      </c>
      <c r="K120" t="e">
        <f>VLOOKUP(tbl_data[[#This Row],[Severity]],tbl_sev[],2,FALSE)</f>
        <v>#N/A</v>
      </c>
      <c r="L120" t="e">
        <f>VLOOKUP(tbl_data[[#This Row],[Consequences (Human)]],tbl_con[],2,FALSE)</f>
        <v>#N/A</v>
      </c>
      <c r="M120" t="e">
        <f>VLOOKUP(tbl_data[[#This Row],[Consequences (Agriculture)]],tbl_con[],2,FALSE)</f>
        <v>#N/A</v>
      </c>
      <c r="N120" t="e">
        <f>VLOOKUP(tbl_data[[#This Row],[Consequences (Infrastructure)]],tbl_con[],2,FALSE)</f>
        <v>#N/A</v>
      </c>
      <c r="O120" t="e">
        <f>VLOOKUP(tbl_data[[#This Row],[Consequences (Financial)]],tbl_con[],2,FALSE)</f>
        <v>#N/A</v>
      </c>
      <c r="P120" t="e">
        <f>SUM(tbl_data[[#This Row],[Severity Numeric]:[Consequences Financial Numeric]])</f>
        <v>#N/A</v>
      </c>
      <c r="Q120" t="e">
        <f>IF(AND(tbl_data[[#This Row],[Severity Numeric]] = 0, tbl_data[[#This Row],[Consequences Sum Values]] &gt; 0), "Data Entry Wrong, Double Check", "")</f>
        <v>#N/A</v>
      </c>
    </row>
    <row r="121" spans="1:17" hidden="1" x14ac:dyDescent="0.25">
      <c r="A121" t="s">
        <v>416</v>
      </c>
      <c r="B121" t="s">
        <v>327</v>
      </c>
      <c r="C121" t="s">
        <v>409</v>
      </c>
      <c r="D121" t="s">
        <v>417</v>
      </c>
      <c r="E121" t="s">
        <v>418</v>
      </c>
      <c r="K121" t="e">
        <f>VLOOKUP(tbl_data[[#This Row],[Severity]],tbl_sev[],2,FALSE)</f>
        <v>#N/A</v>
      </c>
      <c r="L121" t="e">
        <f>VLOOKUP(tbl_data[[#This Row],[Consequences (Human)]],tbl_con[],2,FALSE)</f>
        <v>#N/A</v>
      </c>
      <c r="M121" t="e">
        <f>VLOOKUP(tbl_data[[#This Row],[Consequences (Agriculture)]],tbl_con[],2,FALSE)</f>
        <v>#N/A</v>
      </c>
      <c r="N121" t="e">
        <f>VLOOKUP(tbl_data[[#This Row],[Consequences (Infrastructure)]],tbl_con[],2,FALSE)</f>
        <v>#N/A</v>
      </c>
      <c r="O121" t="e">
        <f>VLOOKUP(tbl_data[[#This Row],[Consequences (Financial)]],tbl_con[],2,FALSE)</f>
        <v>#N/A</v>
      </c>
      <c r="P121" t="e">
        <f>SUM(tbl_data[[#This Row],[Severity Numeric]:[Consequences Financial Numeric]])</f>
        <v>#N/A</v>
      </c>
      <c r="Q121" t="e">
        <f>IF(AND(tbl_data[[#This Row],[Severity Numeric]] = 0, tbl_data[[#This Row],[Consequences Sum Values]] &gt; 0), "Data Entry Wrong, Double Check", "")</f>
        <v>#N/A</v>
      </c>
    </row>
    <row r="122" spans="1:17" hidden="1" x14ac:dyDescent="0.25">
      <c r="A122" t="s">
        <v>644</v>
      </c>
      <c r="B122" t="s">
        <v>512</v>
      </c>
      <c r="C122" t="s">
        <v>640</v>
      </c>
      <c r="D122" t="s">
        <v>645</v>
      </c>
      <c r="E122" t="s">
        <v>646</v>
      </c>
      <c r="K122" t="e">
        <f>VLOOKUP(tbl_data[[#This Row],[Severity]],tbl_sev[],2,FALSE)</f>
        <v>#N/A</v>
      </c>
      <c r="L122" t="e">
        <f>VLOOKUP(tbl_data[[#This Row],[Consequences (Human)]],tbl_con[],2,FALSE)</f>
        <v>#N/A</v>
      </c>
      <c r="M122" t="e">
        <f>VLOOKUP(tbl_data[[#This Row],[Consequences (Agriculture)]],tbl_con[],2,FALSE)</f>
        <v>#N/A</v>
      </c>
      <c r="N122" t="e">
        <f>VLOOKUP(tbl_data[[#This Row],[Consequences (Infrastructure)]],tbl_con[],2,FALSE)</f>
        <v>#N/A</v>
      </c>
      <c r="O122" t="e">
        <f>VLOOKUP(tbl_data[[#This Row],[Consequences (Financial)]],tbl_con[],2,FALSE)</f>
        <v>#N/A</v>
      </c>
      <c r="P122" t="e">
        <f>SUM(tbl_data[[#This Row],[Severity Numeric]:[Consequences Financial Numeric]])</f>
        <v>#N/A</v>
      </c>
      <c r="Q122" t="e">
        <f>IF(AND(tbl_data[[#This Row],[Severity Numeric]] = 0, tbl_data[[#This Row],[Consequences Sum Values]] &gt; 0), "Data Entry Wrong, Double Check", "")</f>
        <v>#N/A</v>
      </c>
    </row>
    <row r="123" spans="1:17" hidden="1" x14ac:dyDescent="0.25">
      <c r="A123" t="s">
        <v>484</v>
      </c>
      <c r="B123" t="s">
        <v>428</v>
      </c>
      <c r="C123" t="s">
        <v>480</v>
      </c>
      <c r="D123" t="s">
        <v>485</v>
      </c>
      <c r="E123" t="s">
        <v>486</v>
      </c>
      <c r="K123" t="e">
        <f>VLOOKUP(tbl_data[[#This Row],[Severity]],tbl_sev[],2,FALSE)</f>
        <v>#N/A</v>
      </c>
      <c r="L123" t="e">
        <f>VLOOKUP(tbl_data[[#This Row],[Consequences (Human)]],tbl_con[],2,FALSE)</f>
        <v>#N/A</v>
      </c>
      <c r="M123" t="e">
        <f>VLOOKUP(tbl_data[[#This Row],[Consequences (Agriculture)]],tbl_con[],2,FALSE)</f>
        <v>#N/A</v>
      </c>
      <c r="N123" t="e">
        <f>VLOOKUP(tbl_data[[#This Row],[Consequences (Infrastructure)]],tbl_con[],2,FALSE)</f>
        <v>#N/A</v>
      </c>
      <c r="O123" t="e">
        <f>VLOOKUP(tbl_data[[#This Row],[Consequences (Financial)]],tbl_con[],2,FALSE)</f>
        <v>#N/A</v>
      </c>
      <c r="P123" t="e">
        <f>SUM(tbl_data[[#This Row],[Severity Numeric]:[Consequences Financial Numeric]])</f>
        <v>#N/A</v>
      </c>
      <c r="Q123" t="e">
        <f>IF(AND(tbl_data[[#This Row],[Severity Numeric]] = 0, tbl_data[[#This Row],[Consequences Sum Values]] &gt; 0), "Data Entry Wrong, Double Check", "")</f>
        <v>#N/A</v>
      </c>
    </row>
    <row r="124" spans="1:17" hidden="1" x14ac:dyDescent="0.25">
      <c r="A124" t="s">
        <v>1459</v>
      </c>
      <c r="B124" t="s">
        <v>1343</v>
      </c>
      <c r="C124" t="s">
        <v>1452</v>
      </c>
      <c r="D124" t="s">
        <v>1460</v>
      </c>
      <c r="E124" t="s">
        <v>1461</v>
      </c>
      <c r="K124" t="e">
        <f>VLOOKUP(tbl_data[[#This Row],[Severity]],tbl_sev[],2,FALSE)</f>
        <v>#N/A</v>
      </c>
      <c r="L124" t="e">
        <f>VLOOKUP(tbl_data[[#This Row],[Consequences (Human)]],tbl_con[],2,FALSE)</f>
        <v>#N/A</v>
      </c>
      <c r="M124" t="e">
        <f>VLOOKUP(tbl_data[[#This Row],[Consequences (Agriculture)]],tbl_con[],2,FALSE)</f>
        <v>#N/A</v>
      </c>
      <c r="N124" t="e">
        <f>VLOOKUP(tbl_data[[#This Row],[Consequences (Infrastructure)]],tbl_con[],2,FALSE)</f>
        <v>#N/A</v>
      </c>
      <c r="O124" t="e">
        <f>VLOOKUP(tbl_data[[#This Row],[Consequences (Financial)]],tbl_con[],2,FALSE)</f>
        <v>#N/A</v>
      </c>
      <c r="P124" t="e">
        <f>SUM(tbl_data[[#This Row],[Severity Numeric]:[Consequences Financial Numeric]])</f>
        <v>#N/A</v>
      </c>
      <c r="Q124" t="e">
        <f>IF(AND(tbl_data[[#This Row],[Severity Numeric]] = 0, tbl_data[[#This Row],[Consequences Sum Values]] &gt; 0), "Data Entry Wrong, Double Check", "")</f>
        <v>#N/A</v>
      </c>
    </row>
    <row r="125" spans="1:17" hidden="1" x14ac:dyDescent="0.25">
      <c r="A125" t="s">
        <v>623</v>
      </c>
      <c r="B125" t="s">
        <v>512</v>
      </c>
      <c r="C125" t="s">
        <v>622</v>
      </c>
      <c r="D125" t="s">
        <v>624</v>
      </c>
      <c r="E125" t="s">
        <v>625</v>
      </c>
      <c r="K125" t="e">
        <f>VLOOKUP(tbl_data[[#This Row],[Severity]],tbl_sev[],2,FALSE)</f>
        <v>#N/A</v>
      </c>
      <c r="L125" t="e">
        <f>VLOOKUP(tbl_data[[#This Row],[Consequences (Human)]],tbl_con[],2,FALSE)</f>
        <v>#N/A</v>
      </c>
      <c r="M125" t="e">
        <f>VLOOKUP(tbl_data[[#This Row],[Consequences (Agriculture)]],tbl_con[],2,FALSE)</f>
        <v>#N/A</v>
      </c>
      <c r="N125" t="e">
        <f>VLOOKUP(tbl_data[[#This Row],[Consequences (Infrastructure)]],tbl_con[],2,FALSE)</f>
        <v>#N/A</v>
      </c>
      <c r="O125" t="e">
        <f>VLOOKUP(tbl_data[[#This Row],[Consequences (Financial)]],tbl_con[],2,FALSE)</f>
        <v>#N/A</v>
      </c>
      <c r="P125" t="e">
        <f>SUM(tbl_data[[#This Row],[Severity Numeric]:[Consequences Financial Numeric]])</f>
        <v>#N/A</v>
      </c>
      <c r="Q125" t="e">
        <f>IF(AND(tbl_data[[#This Row],[Severity Numeric]] = 0, tbl_data[[#This Row],[Consequences Sum Values]] &gt; 0), "Data Entry Wrong, Double Check", "")</f>
        <v>#N/A</v>
      </c>
    </row>
    <row r="126" spans="1:17" hidden="1" x14ac:dyDescent="0.25">
      <c r="A126" t="s">
        <v>314</v>
      </c>
      <c r="B126" t="s">
        <v>208</v>
      </c>
      <c r="C126" t="s">
        <v>313</v>
      </c>
      <c r="D126" t="s">
        <v>315</v>
      </c>
      <c r="E126" t="s">
        <v>316</v>
      </c>
      <c r="K126" t="e">
        <f>VLOOKUP(tbl_data[[#This Row],[Severity]],tbl_sev[],2,FALSE)</f>
        <v>#N/A</v>
      </c>
      <c r="L126" t="e">
        <f>VLOOKUP(tbl_data[[#This Row],[Consequences (Human)]],tbl_con[],2,FALSE)</f>
        <v>#N/A</v>
      </c>
      <c r="M126" t="e">
        <f>VLOOKUP(tbl_data[[#This Row],[Consequences (Agriculture)]],tbl_con[],2,FALSE)</f>
        <v>#N/A</v>
      </c>
      <c r="N126" t="e">
        <f>VLOOKUP(tbl_data[[#This Row],[Consequences (Infrastructure)]],tbl_con[],2,FALSE)</f>
        <v>#N/A</v>
      </c>
      <c r="O126" t="e">
        <f>VLOOKUP(tbl_data[[#This Row],[Consequences (Financial)]],tbl_con[],2,FALSE)</f>
        <v>#N/A</v>
      </c>
      <c r="P126" t="e">
        <f>SUM(tbl_data[[#This Row],[Severity Numeric]:[Consequences Financial Numeric]])</f>
        <v>#N/A</v>
      </c>
      <c r="Q126" t="e">
        <f>IF(AND(tbl_data[[#This Row],[Severity Numeric]] = 0, tbl_data[[#This Row],[Consequences Sum Values]] &gt; 0), "Data Entry Wrong, Double Check", "")</f>
        <v>#N/A</v>
      </c>
    </row>
    <row r="127" spans="1:17" hidden="1" x14ac:dyDescent="0.25">
      <c r="A127" t="s">
        <v>1518</v>
      </c>
      <c r="B127" t="s">
        <v>1343</v>
      </c>
      <c r="C127" t="s">
        <v>1343</v>
      </c>
      <c r="D127" t="s">
        <v>1519</v>
      </c>
      <c r="E127" t="s">
        <v>1520</v>
      </c>
      <c r="K127" t="e">
        <f>VLOOKUP(tbl_data[[#This Row],[Severity]],tbl_sev[],2,FALSE)</f>
        <v>#N/A</v>
      </c>
      <c r="L127" t="e">
        <f>VLOOKUP(tbl_data[[#This Row],[Consequences (Human)]],tbl_con[],2,FALSE)</f>
        <v>#N/A</v>
      </c>
      <c r="M127" t="e">
        <f>VLOOKUP(tbl_data[[#This Row],[Consequences (Agriculture)]],tbl_con[],2,FALSE)</f>
        <v>#N/A</v>
      </c>
      <c r="N127" t="e">
        <f>VLOOKUP(tbl_data[[#This Row],[Consequences (Infrastructure)]],tbl_con[],2,FALSE)</f>
        <v>#N/A</v>
      </c>
      <c r="O127" t="e">
        <f>VLOOKUP(tbl_data[[#This Row],[Consequences (Financial)]],tbl_con[],2,FALSE)</f>
        <v>#N/A</v>
      </c>
      <c r="P127" t="e">
        <f>SUM(tbl_data[[#This Row],[Severity Numeric]:[Consequences Financial Numeric]])</f>
        <v>#N/A</v>
      </c>
      <c r="Q127" t="e">
        <f>IF(AND(tbl_data[[#This Row],[Severity Numeric]] = 0, tbl_data[[#This Row],[Consequences Sum Values]] &gt; 0), "Data Entry Wrong, Double Check", "")</f>
        <v>#N/A</v>
      </c>
    </row>
    <row r="128" spans="1:17" hidden="1" x14ac:dyDescent="0.25">
      <c r="A128" t="s">
        <v>1523</v>
      </c>
      <c r="B128" t="s">
        <v>1343</v>
      </c>
      <c r="C128" t="s">
        <v>1522</v>
      </c>
      <c r="D128" t="s">
        <v>1524</v>
      </c>
      <c r="E128" t="s">
        <v>1525</v>
      </c>
      <c r="K128" t="e">
        <f>VLOOKUP(tbl_data[[#This Row],[Severity]],tbl_sev[],2,FALSE)</f>
        <v>#N/A</v>
      </c>
      <c r="L128" t="e">
        <f>VLOOKUP(tbl_data[[#This Row],[Consequences (Human)]],tbl_con[],2,FALSE)</f>
        <v>#N/A</v>
      </c>
      <c r="M128" t="e">
        <f>VLOOKUP(tbl_data[[#This Row],[Consequences (Agriculture)]],tbl_con[],2,FALSE)</f>
        <v>#N/A</v>
      </c>
      <c r="N128" t="e">
        <f>VLOOKUP(tbl_data[[#This Row],[Consequences (Infrastructure)]],tbl_con[],2,FALSE)</f>
        <v>#N/A</v>
      </c>
      <c r="O128" t="e">
        <f>VLOOKUP(tbl_data[[#This Row],[Consequences (Financial)]],tbl_con[],2,FALSE)</f>
        <v>#N/A</v>
      </c>
      <c r="P128" t="e">
        <f>SUM(tbl_data[[#This Row],[Severity Numeric]:[Consequences Financial Numeric]])</f>
        <v>#N/A</v>
      </c>
      <c r="Q128" t="e">
        <f>IF(AND(tbl_data[[#This Row],[Severity Numeric]] = 0, tbl_data[[#This Row],[Consequences Sum Values]] &gt; 0), "Data Entry Wrong, Double Check", "")</f>
        <v>#N/A</v>
      </c>
    </row>
    <row r="129" spans="1:17" hidden="1" x14ac:dyDescent="0.25">
      <c r="A129" t="s">
        <v>2360</v>
      </c>
      <c r="B129" t="s">
        <v>2186</v>
      </c>
      <c r="C129" t="s">
        <v>2359</v>
      </c>
      <c r="D129" t="s">
        <v>2359</v>
      </c>
      <c r="E129" t="s">
        <v>2361</v>
      </c>
      <c r="K129" t="e">
        <f>VLOOKUP(tbl_data[[#This Row],[Severity]],tbl_sev[],2,FALSE)</f>
        <v>#N/A</v>
      </c>
      <c r="L129" t="e">
        <f>VLOOKUP(tbl_data[[#This Row],[Consequences (Human)]],tbl_con[],2,FALSE)</f>
        <v>#N/A</v>
      </c>
      <c r="M129" t="e">
        <f>VLOOKUP(tbl_data[[#This Row],[Consequences (Agriculture)]],tbl_con[],2,FALSE)</f>
        <v>#N/A</v>
      </c>
      <c r="N129" t="e">
        <f>VLOOKUP(tbl_data[[#This Row],[Consequences (Infrastructure)]],tbl_con[],2,FALSE)</f>
        <v>#N/A</v>
      </c>
      <c r="O129" t="e">
        <f>VLOOKUP(tbl_data[[#This Row],[Consequences (Financial)]],tbl_con[],2,FALSE)</f>
        <v>#N/A</v>
      </c>
      <c r="P129" t="e">
        <f>SUM(tbl_data[[#This Row],[Severity Numeric]:[Consequences Financial Numeric]])</f>
        <v>#N/A</v>
      </c>
      <c r="Q129" t="e">
        <f>IF(AND(tbl_data[[#This Row],[Severity Numeric]] = 0, tbl_data[[#This Row],[Consequences Sum Values]] &gt; 0), "Data Entry Wrong, Double Check", "")</f>
        <v>#N/A</v>
      </c>
    </row>
    <row r="130" spans="1:17" hidden="1" x14ac:dyDescent="0.25">
      <c r="A130" t="s">
        <v>2356</v>
      </c>
      <c r="B130" t="s">
        <v>2186</v>
      </c>
      <c r="C130" t="s">
        <v>2355</v>
      </c>
      <c r="D130" t="s">
        <v>2355</v>
      </c>
      <c r="E130" t="s">
        <v>2357</v>
      </c>
      <c r="K130" t="e">
        <f>VLOOKUP(tbl_data[[#This Row],[Severity]],tbl_sev[],2,FALSE)</f>
        <v>#N/A</v>
      </c>
      <c r="L130" t="e">
        <f>VLOOKUP(tbl_data[[#This Row],[Consequences (Human)]],tbl_con[],2,FALSE)</f>
        <v>#N/A</v>
      </c>
      <c r="M130" t="e">
        <f>VLOOKUP(tbl_data[[#This Row],[Consequences (Agriculture)]],tbl_con[],2,FALSE)</f>
        <v>#N/A</v>
      </c>
      <c r="N130" t="e">
        <f>VLOOKUP(tbl_data[[#This Row],[Consequences (Infrastructure)]],tbl_con[],2,FALSE)</f>
        <v>#N/A</v>
      </c>
      <c r="O130" t="e">
        <f>VLOOKUP(tbl_data[[#This Row],[Consequences (Financial)]],tbl_con[],2,FALSE)</f>
        <v>#N/A</v>
      </c>
      <c r="P130" t="e">
        <f>SUM(tbl_data[[#This Row],[Severity Numeric]:[Consequences Financial Numeric]])</f>
        <v>#N/A</v>
      </c>
      <c r="Q130" t="e">
        <f>IF(AND(tbl_data[[#This Row],[Severity Numeric]] = 0, tbl_data[[#This Row],[Consequences Sum Values]] &gt; 0), "Data Entry Wrong, Double Check", "")</f>
        <v>#N/A</v>
      </c>
    </row>
    <row r="131" spans="1:17" hidden="1" x14ac:dyDescent="0.25">
      <c r="A131" t="s">
        <v>886</v>
      </c>
      <c r="B131" t="s">
        <v>776</v>
      </c>
      <c r="C131" t="s">
        <v>885</v>
      </c>
      <c r="D131" t="s">
        <v>887</v>
      </c>
      <c r="E131" t="s">
        <v>888</v>
      </c>
      <c r="K131" t="e">
        <f>VLOOKUP(tbl_data[[#This Row],[Severity]],tbl_sev[],2,FALSE)</f>
        <v>#N/A</v>
      </c>
      <c r="L131" t="e">
        <f>VLOOKUP(tbl_data[[#This Row],[Consequences (Human)]],tbl_con[],2,FALSE)</f>
        <v>#N/A</v>
      </c>
      <c r="M131" t="e">
        <f>VLOOKUP(tbl_data[[#This Row],[Consequences (Agriculture)]],tbl_con[],2,FALSE)</f>
        <v>#N/A</v>
      </c>
      <c r="N131" t="e">
        <f>VLOOKUP(tbl_data[[#This Row],[Consequences (Infrastructure)]],tbl_con[],2,FALSE)</f>
        <v>#N/A</v>
      </c>
      <c r="O131" t="e">
        <f>VLOOKUP(tbl_data[[#This Row],[Consequences (Financial)]],tbl_con[],2,FALSE)</f>
        <v>#N/A</v>
      </c>
      <c r="P131" t="e">
        <f>SUM(tbl_data[[#This Row],[Severity Numeric]:[Consequences Financial Numeric]])</f>
        <v>#N/A</v>
      </c>
      <c r="Q131" t="e">
        <f>IF(AND(tbl_data[[#This Row],[Severity Numeric]] = 0, tbl_data[[#This Row],[Consequences Sum Values]] &gt; 0), "Data Entry Wrong, Double Check", "")</f>
        <v>#N/A</v>
      </c>
    </row>
    <row r="132" spans="1:17" hidden="1" x14ac:dyDescent="0.25">
      <c r="A132" t="s">
        <v>1956</v>
      </c>
      <c r="B132" t="s">
        <v>1946</v>
      </c>
      <c r="C132" t="s">
        <v>1955</v>
      </c>
      <c r="D132" t="s">
        <v>1957</v>
      </c>
      <c r="E132" t="s">
        <v>1958</v>
      </c>
      <c r="K132" t="e">
        <f>VLOOKUP(tbl_data[[#This Row],[Severity]],tbl_sev[],2,FALSE)</f>
        <v>#N/A</v>
      </c>
      <c r="L132" t="e">
        <f>VLOOKUP(tbl_data[[#This Row],[Consequences (Human)]],tbl_con[],2,FALSE)</f>
        <v>#N/A</v>
      </c>
      <c r="M132" t="e">
        <f>VLOOKUP(tbl_data[[#This Row],[Consequences (Agriculture)]],tbl_con[],2,FALSE)</f>
        <v>#N/A</v>
      </c>
      <c r="N132" t="e">
        <f>VLOOKUP(tbl_data[[#This Row],[Consequences (Infrastructure)]],tbl_con[],2,FALSE)</f>
        <v>#N/A</v>
      </c>
      <c r="O132" t="e">
        <f>VLOOKUP(tbl_data[[#This Row],[Consequences (Financial)]],tbl_con[],2,FALSE)</f>
        <v>#N/A</v>
      </c>
      <c r="P132" t="e">
        <f>SUM(tbl_data[[#This Row],[Severity Numeric]:[Consequences Financial Numeric]])</f>
        <v>#N/A</v>
      </c>
      <c r="Q132" t="e">
        <f>IF(AND(tbl_data[[#This Row],[Severity Numeric]] = 0, tbl_data[[#This Row],[Consequences Sum Values]] &gt; 0), "Data Entry Wrong, Double Check", "")</f>
        <v>#N/A</v>
      </c>
    </row>
    <row r="133" spans="1:17" x14ac:dyDescent="0.25">
      <c r="A133" t="s">
        <v>999</v>
      </c>
      <c r="B133" t="s">
        <v>924</v>
      </c>
      <c r="C133" t="s">
        <v>994</v>
      </c>
      <c r="D133" t="s">
        <v>1000</v>
      </c>
      <c r="E133" t="s">
        <v>1001</v>
      </c>
      <c r="K133" t="e">
        <f>VLOOKUP(tbl_data[[#This Row],[Severity]],tbl_sev[],2,FALSE)</f>
        <v>#N/A</v>
      </c>
      <c r="L133" t="e">
        <f>VLOOKUP(tbl_data[[#This Row],[Consequences (Human)]],tbl_con[],2,FALSE)</f>
        <v>#N/A</v>
      </c>
      <c r="M133" t="e">
        <f>VLOOKUP(tbl_data[[#This Row],[Consequences (Agriculture)]],tbl_con[],2,FALSE)</f>
        <v>#N/A</v>
      </c>
      <c r="N133" t="e">
        <f>VLOOKUP(tbl_data[[#This Row],[Consequences (Infrastructure)]],tbl_con[],2,FALSE)</f>
        <v>#N/A</v>
      </c>
      <c r="O133" t="e">
        <f>VLOOKUP(tbl_data[[#This Row],[Consequences (Financial)]],tbl_con[],2,FALSE)</f>
        <v>#N/A</v>
      </c>
      <c r="P133" t="e">
        <f>SUM(tbl_data[[#This Row],[Consequences Human Numeric]:[Consequences Financial Numeric]])</f>
        <v>#N/A</v>
      </c>
      <c r="Q133" t="e">
        <f>IF(AND(tbl_data[[#This Row],[Severity Numeric]] = 0, tbl_data[[#This Row],[Consequences Sum Values]] &gt; 0), "Data Entry Wrong, Double Check", "")</f>
        <v>#N/A</v>
      </c>
    </row>
    <row r="134" spans="1:17" hidden="1" x14ac:dyDescent="0.25">
      <c r="A134" t="s">
        <v>447</v>
      </c>
      <c r="B134" t="s">
        <v>428</v>
      </c>
      <c r="C134" t="s">
        <v>442</v>
      </c>
      <c r="D134" t="s">
        <v>448</v>
      </c>
      <c r="E134" t="s">
        <v>449</v>
      </c>
      <c r="K134" t="e">
        <f>VLOOKUP(tbl_data[[#This Row],[Severity]],tbl_sev[],2,FALSE)</f>
        <v>#N/A</v>
      </c>
      <c r="L134" t="e">
        <f>VLOOKUP(tbl_data[[#This Row],[Consequences (Human)]],tbl_con[],2,FALSE)</f>
        <v>#N/A</v>
      </c>
      <c r="M134" t="e">
        <f>VLOOKUP(tbl_data[[#This Row],[Consequences (Agriculture)]],tbl_con[],2,FALSE)</f>
        <v>#N/A</v>
      </c>
      <c r="N134" t="e">
        <f>VLOOKUP(tbl_data[[#This Row],[Consequences (Infrastructure)]],tbl_con[],2,FALSE)</f>
        <v>#N/A</v>
      </c>
      <c r="O134" t="e">
        <f>VLOOKUP(tbl_data[[#This Row],[Consequences (Financial)]],tbl_con[],2,FALSE)</f>
        <v>#N/A</v>
      </c>
      <c r="P134" t="e">
        <f>SUM(tbl_data[[#This Row],[Severity Numeric]:[Consequences Financial Numeric]])</f>
        <v>#N/A</v>
      </c>
      <c r="Q134" t="e">
        <f>IF(AND(tbl_data[[#This Row],[Severity Numeric]] = 0, tbl_data[[#This Row],[Consequences Sum Values]] &gt; 0), "Data Entry Wrong, Double Check", "")</f>
        <v>#N/A</v>
      </c>
    </row>
    <row r="135" spans="1:17" hidden="1" x14ac:dyDescent="0.25">
      <c r="A135" t="s">
        <v>881</v>
      </c>
      <c r="B135" t="s">
        <v>776</v>
      </c>
      <c r="C135" t="s">
        <v>877</v>
      </c>
      <c r="D135" t="s">
        <v>882</v>
      </c>
      <c r="E135" t="s">
        <v>883</v>
      </c>
      <c r="K135" t="e">
        <f>VLOOKUP(tbl_data[[#This Row],[Severity]],tbl_sev[],2,FALSE)</f>
        <v>#N/A</v>
      </c>
      <c r="L135" t="e">
        <f>VLOOKUP(tbl_data[[#This Row],[Consequences (Human)]],tbl_con[],2,FALSE)</f>
        <v>#N/A</v>
      </c>
      <c r="M135" t="e">
        <f>VLOOKUP(tbl_data[[#This Row],[Consequences (Agriculture)]],tbl_con[],2,FALSE)</f>
        <v>#N/A</v>
      </c>
      <c r="N135" t="e">
        <f>VLOOKUP(tbl_data[[#This Row],[Consequences (Infrastructure)]],tbl_con[],2,FALSE)</f>
        <v>#N/A</v>
      </c>
      <c r="O135" t="e">
        <f>VLOOKUP(tbl_data[[#This Row],[Consequences (Financial)]],tbl_con[],2,FALSE)</f>
        <v>#N/A</v>
      </c>
      <c r="P135" t="e">
        <f>SUM(tbl_data[[#This Row],[Severity Numeric]:[Consequences Financial Numeric]])</f>
        <v>#N/A</v>
      </c>
      <c r="Q135" t="e">
        <f>IF(AND(tbl_data[[#This Row],[Severity Numeric]] = 0, tbl_data[[#This Row],[Consequences Sum Values]] &gt; 0), "Data Entry Wrong, Double Check", "")</f>
        <v>#N/A</v>
      </c>
    </row>
    <row r="136" spans="1:17" hidden="1" x14ac:dyDescent="0.25">
      <c r="A136" t="s">
        <v>636</v>
      </c>
      <c r="B136" t="s">
        <v>512</v>
      </c>
      <c r="C136" t="s">
        <v>635</v>
      </c>
      <c r="D136" t="s">
        <v>637</v>
      </c>
      <c r="E136" t="s">
        <v>638</v>
      </c>
      <c r="K136" t="e">
        <f>VLOOKUP(tbl_data[[#This Row],[Severity]],tbl_sev[],2,FALSE)</f>
        <v>#N/A</v>
      </c>
      <c r="L136" t="e">
        <f>VLOOKUP(tbl_data[[#This Row],[Consequences (Human)]],tbl_con[],2,FALSE)</f>
        <v>#N/A</v>
      </c>
      <c r="M136" t="e">
        <f>VLOOKUP(tbl_data[[#This Row],[Consequences (Agriculture)]],tbl_con[],2,FALSE)</f>
        <v>#N/A</v>
      </c>
      <c r="N136" t="e">
        <f>VLOOKUP(tbl_data[[#This Row],[Consequences (Infrastructure)]],tbl_con[],2,FALSE)</f>
        <v>#N/A</v>
      </c>
      <c r="O136" t="e">
        <f>VLOOKUP(tbl_data[[#This Row],[Consequences (Financial)]],tbl_con[],2,FALSE)</f>
        <v>#N/A</v>
      </c>
      <c r="P136" t="e">
        <f>SUM(tbl_data[[#This Row],[Severity Numeric]:[Consequences Financial Numeric]])</f>
        <v>#N/A</v>
      </c>
      <c r="Q136" t="e">
        <f>IF(AND(tbl_data[[#This Row],[Severity Numeric]] = 0, tbl_data[[#This Row],[Consequences Sum Values]] &gt; 0), "Data Entry Wrong, Double Check", "")</f>
        <v>#N/A</v>
      </c>
    </row>
    <row r="137" spans="1:17" hidden="1" x14ac:dyDescent="0.25">
      <c r="A137" t="s">
        <v>1713</v>
      </c>
      <c r="B137" t="s">
        <v>1686</v>
      </c>
      <c r="C137" t="s">
        <v>1712</v>
      </c>
      <c r="D137" t="s">
        <v>1714</v>
      </c>
      <c r="E137" t="s">
        <v>1715</v>
      </c>
      <c r="K137" t="e">
        <f>VLOOKUP(tbl_data[[#This Row],[Severity]],tbl_sev[],2,FALSE)</f>
        <v>#N/A</v>
      </c>
      <c r="L137" t="e">
        <f>VLOOKUP(tbl_data[[#This Row],[Consequences (Human)]],tbl_con[],2,FALSE)</f>
        <v>#N/A</v>
      </c>
      <c r="M137" t="e">
        <f>VLOOKUP(tbl_data[[#This Row],[Consequences (Agriculture)]],tbl_con[],2,FALSE)</f>
        <v>#N/A</v>
      </c>
      <c r="N137" t="e">
        <f>VLOOKUP(tbl_data[[#This Row],[Consequences (Infrastructure)]],tbl_con[],2,FALSE)</f>
        <v>#N/A</v>
      </c>
      <c r="O137" t="e">
        <f>VLOOKUP(tbl_data[[#This Row],[Consequences (Financial)]],tbl_con[],2,FALSE)</f>
        <v>#N/A</v>
      </c>
      <c r="P137" t="e">
        <f>SUM(tbl_data[[#This Row],[Severity Numeric]:[Consequences Financial Numeric]])</f>
        <v>#N/A</v>
      </c>
      <c r="Q137" t="e">
        <f>IF(AND(tbl_data[[#This Row],[Severity Numeric]] = 0, tbl_data[[#This Row],[Consequences Sum Values]] &gt; 0), "Data Entry Wrong, Double Check", "")</f>
        <v>#N/A</v>
      </c>
    </row>
    <row r="138" spans="1:17" hidden="1" x14ac:dyDescent="0.25">
      <c r="A138" t="s">
        <v>1139</v>
      </c>
      <c r="B138" t="s">
        <v>1094</v>
      </c>
      <c r="C138" t="s">
        <v>1135</v>
      </c>
      <c r="D138" t="s">
        <v>1140</v>
      </c>
      <c r="E138" t="s">
        <v>1141</v>
      </c>
      <c r="K138" t="e">
        <f>VLOOKUP(tbl_data[[#This Row],[Severity]],tbl_sev[],2,FALSE)</f>
        <v>#N/A</v>
      </c>
      <c r="L138" t="e">
        <f>VLOOKUP(tbl_data[[#This Row],[Consequences (Human)]],tbl_con[],2,FALSE)</f>
        <v>#N/A</v>
      </c>
      <c r="M138" t="e">
        <f>VLOOKUP(tbl_data[[#This Row],[Consequences (Agriculture)]],tbl_con[],2,FALSE)</f>
        <v>#N/A</v>
      </c>
      <c r="N138" t="e">
        <f>VLOOKUP(tbl_data[[#This Row],[Consequences (Infrastructure)]],tbl_con[],2,FALSE)</f>
        <v>#N/A</v>
      </c>
      <c r="O138" t="e">
        <f>VLOOKUP(tbl_data[[#This Row],[Consequences (Financial)]],tbl_con[],2,FALSE)</f>
        <v>#N/A</v>
      </c>
      <c r="P138" t="e">
        <f>SUM(tbl_data[[#This Row],[Severity Numeric]:[Consequences Financial Numeric]])</f>
        <v>#N/A</v>
      </c>
      <c r="Q138" t="e">
        <f>IF(AND(tbl_data[[#This Row],[Severity Numeric]] = 0, tbl_data[[#This Row],[Consequences Sum Values]] &gt; 0), "Data Entry Wrong, Double Check", "")</f>
        <v>#N/A</v>
      </c>
    </row>
    <row r="139" spans="1:17" hidden="1" x14ac:dyDescent="0.25">
      <c r="A139" t="s">
        <v>1206</v>
      </c>
      <c r="B139" t="s">
        <v>1169</v>
      </c>
      <c r="C139" t="s">
        <v>1205</v>
      </c>
      <c r="D139" t="s">
        <v>1207</v>
      </c>
      <c r="E139" t="s">
        <v>1208</v>
      </c>
      <c r="K139" t="e">
        <f>VLOOKUP(tbl_data[[#This Row],[Severity]],tbl_sev[],2,FALSE)</f>
        <v>#N/A</v>
      </c>
      <c r="L139" t="e">
        <f>VLOOKUP(tbl_data[[#This Row],[Consequences (Human)]],tbl_con[],2,FALSE)</f>
        <v>#N/A</v>
      </c>
      <c r="M139" t="e">
        <f>VLOOKUP(tbl_data[[#This Row],[Consequences (Agriculture)]],tbl_con[],2,FALSE)</f>
        <v>#N/A</v>
      </c>
      <c r="N139" t="e">
        <f>VLOOKUP(tbl_data[[#This Row],[Consequences (Infrastructure)]],tbl_con[],2,FALSE)</f>
        <v>#N/A</v>
      </c>
      <c r="O139" t="e">
        <f>VLOOKUP(tbl_data[[#This Row],[Consequences (Financial)]],tbl_con[],2,FALSE)</f>
        <v>#N/A</v>
      </c>
      <c r="P139" t="e">
        <f>SUM(tbl_data[[#This Row],[Severity Numeric]:[Consequences Financial Numeric]])</f>
        <v>#N/A</v>
      </c>
      <c r="Q139" t="e">
        <f>IF(AND(tbl_data[[#This Row],[Severity Numeric]] = 0, tbl_data[[#This Row],[Consequences Sum Values]] &gt; 0), "Data Entry Wrong, Double Check", "")</f>
        <v>#N/A</v>
      </c>
    </row>
    <row r="140" spans="1:17" hidden="1" x14ac:dyDescent="0.25">
      <c r="A140" t="s">
        <v>204</v>
      </c>
      <c r="B140" t="s">
        <v>12</v>
      </c>
      <c r="C140" t="s">
        <v>203</v>
      </c>
      <c r="D140" t="s">
        <v>205</v>
      </c>
      <c r="E140" t="s">
        <v>206</v>
      </c>
      <c r="K140" t="e">
        <f>VLOOKUP(tbl_data[[#This Row],[Severity]],tbl_sev[],2,FALSE)</f>
        <v>#N/A</v>
      </c>
      <c r="L140" t="e">
        <f>VLOOKUP(tbl_data[[#This Row],[Consequences (Human)]],tbl_con[],2,FALSE)</f>
        <v>#N/A</v>
      </c>
      <c r="M140" t="e">
        <f>VLOOKUP(tbl_data[[#This Row],[Consequences (Agriculture)]],tbl_con[],2,FALSE)</f>
        <v>#N/A</v>
      </c>
      <c r="N140" t="e">
        <f>VLOOKUP(tbl_data[[#This Row],[Consequences (Infrastructure)]],tbl_con[],2,FALSE)</f>
        <v>#N/A</v>
      </c>
      <c r="O140" t="e">
        <f>VLOOKUP(tbl_data[[#This Row],[Consequences (Financial)]],tbl_con[],2,FALSE)</f>
        <v>#N/A</v>
      </c>
      <c r="P140" t="e">
        <f>SUM(tbl_data[[#This Row],[Severity Numeric]:[Consequences Financial Numeric]])</f>
        <v>#N/A</v>
      </c>
      <c r="Q140" t="e">
        <f>IF(AND(tbl_data[[#This Row],[Severity Numeric]] = 0, tbl_data[[#This Row],[Consequences Sum Values]] &gt; 0), "Data Entry Wrong, Double Check", "")</f>
        <v>#N/A</v>
      </c>
    </row>
    <row r="141" spans="1:17" hidden="1" x14ac:dyDescent="0.25">
      <c r="A141" t="s">
        <v>1410</v>
      </c>
      <c r="B141" t="s">
        <v>1343</v>
      </c>
      <c r="C141" t="s">
        <v>1405</v>
      </c>
      <c r="D141" t="s">
        <v>1411</v>
      </c>
      <c r="E141" t="s">
        <v>426</v>
      </c>
      <c r="K141" t="e">
        <f>VLOOKUP(tbl_data[[#This Row],[Severity]],tbl_sev[],2,FALSE)</f>
        <v>#N/A</v>
      </c>
      <c r="L141" t="e">
        <f>VLOOKUP(tbl_data[[#This Row],[Consequences (Human)]],tbl_con[],2,FALSE)</f>
        <v>#N/A</v>
      </c>
      <c r="M141" t="e">
        <f>VLOOKUP(tbl_data[[#This Row],[Consequences (Agriculture)]],tbl_con[],2,FALSE)</f>
        <v>#N/A</v>
      </c>
      <c r="N141" t="e">
        <f>VLOOKUP(tbl_data[[#This Row],[Consequences (Infrastructure)]],tbl_con[],2,FALSE)</f>
        <v>#N/A</v>
      </c>
      <c r="O141" t="e">
        <f>VLOOKUP(tbl_data[[#This Row],[Consequences (Financial)]],tbl_con[],2,FALSE)</f>
        <v>#N/A</v>
      </c>
      <c r="P141" t="e">
        <f>SUM(tbl_data[[#This Row],[Severity Numeric]:[Consequences Financial Numeric]])</f>
        <v>#N/A</v>
      </c>
      <c r="Q141" t="e">
        <f>IF(AND(tbl_data[[#This Row],[Severity Numeric]] = 0, tbl_data[[#This Row],[Consequences Sum Values]] &gt; 0), "Data Entry Wrong, Double Check", "")</f>
        <v>#N/A</v>
      </c>
    </row>
    <row r="142" spans="1:17" hidden="1" x14ac:dyDescent="0.25">
      <c r="A142" t="s">
        <v>424</v>
      </c>
      <c r="B142" t="s">
        <v>327</v>
      </c>
      <c r="C142" t="s">
        <v>423</v>
      </c>
      <c r="D142" t="s">
        <v>425</v>
      </c>
      <c r="E142" t="s">
        <v>426</v>
      </c>
      <c r="K142" t="e">
        <f>VLOOKUP(tbl_data[[#This Row],[Severity]],tbl_sev[],2,FALSE)</f>
        <v>#N/A</v>
      </c>
      <c r="L142" t="e">
        <f>VLOOKUP(tbl_data[[#This Row],[Consequences (Human)]],tbl_con[],2,FALSE)</f>
        <v>#N/A</v>
      </c>
      <c r="M142" t="e">
        <f>VLOOKUP(tbl_data[[#This Row],[Consequences (Agriculture)]],tbl_con[],2,FALSE)</f>
        <v>#N/A</v>
      </c>
      <c r="N142" t="e">
        <f>VLOOKUP(tbl_data[[#This Row],[Consequences (Infrastructure)]],tbl_con[],2,FALSE)</f>
        <v>#N/A</v>
      </c>
      <c r="O142" t="e">
        <f>VLOOKUP(tbl_data[[#This Row],[Consequences (Financial)]],tbl_con[],2,FALSE)</f>
        <v>#N/A</v>
      </c>
      <c r="P142" t="e">
        <f>SUM(tbl_data[[#This Row],[Severity Numeric]:[Consequences Financial Numeric]])</f>
        <v>#N/A</v>
      </c>
      <c r="Q142" t="e">
        <f>IF(AND(tbl_data[[#This Row],[Severity Numeric]] = 0, tbl_data[[#This Row],[Consequences Sum Values]] &gt; 0), "Data Entry Wrong, Double Check", "")</f>
        <v>#N/A</v>
      </c>
    </row>
    <row r="143" spans="1:17" hidden="1" x14ac:dyDescent="0.25">
      <c r="A143" t="s">
        <v>287</v>
      </c>
      <c r="B143" t="s">
        <v>208</v>
      </c>
      <c r="C143" t="s">
        <v>280</v>
      </c>
      <c r="D143" t="s">
        <v>288</v>
      </c>
      <c r="E143" t="s">
        <v>289</v>
      </c>
      <c r="K143" t="e">
        <f>VLOOKUP(tbl_data[[#This Row],[Severity]],tbl_sev[],2,FALSE)</f>
        <v>#N/A</v>
      </c>
      <c r="L143" t="e">
        <f>VLOOKUP(tbl_data[[#This Row],[Consequences (Human)]],tbl_con[],2,FALSE)</f>
        <v>#N/A</v>
      </c>
      <c r="M143" t="e">
        <f>VLOOKUP(tbl_data[[#This Row],[Consequences (Agriculture)]],tbl_con[],2,FALSE)</f>
        <v>#N/A</v>
      </c>
      <c r="N143" t="e">
        <f>VLOOKUP(tbl_data[[#This Row],[Consequences (Infrastructure)]],tbl_con[],2,FALSE)</f>
        <v>#N/A</v>
      </c>
      <c r="O143" t="e">
        <f>VLOOKUP(tbl_data[[#This Row],[Consequences (Financial)]],tbl_con[],2,FALSE)</f>
        <v>#N/A</v>
      </c>
      <c r="P143" t="e">
        <f>SUM(tbl_data[[#This Row],[Severity Numeric]:[Consequences Financial Numeric]])</f>
        <v>#N/A</v>
      </c>
      <c r="Q143" t="e">
        <f>IF(AND(tbl_data[[#This Row],[Severity Numeric]] = 0, tbl_data[[#This Row],[Consequences Sum Values]] &gt; 0), "Data Entry Wrong, Double Check", "")</f>
        <v>#N/A</v>
      </c>
    </row>
    <row r="144" spans="1:17" hidden="1" x14ac:dyDescent="0.25">
      <c r="A144" t="s">
        <v>1214</v>
      </c>
      <c r="B144" t="s">
        <v>1169</v>
      </c>
      <c r="C144" t="s">
        <v>1210</v>
      </c>
      <c r="D144" t="s">
        <v>1215</v>
      </c>
      <c r="E144" t="s">
        <v>1216</v>
      </c>
      <c r="K144" t="e">
        <f>VLOOKUP(tbl_data[[#This Row],[Severity]],tbl_sev[],2,FALSE)</f>
        <v>#N/A</v>
      </c>
      <c r="L144" t="e">
        <f>VLOOKUP(tbl_data[[#This Row],[Consequences (Human)]],tbl_con[],2,FALSE)</f>
        <v>#N/A</v>
      </c>
      <c r="M144" t="e">
        <f>VLOOKUP(tbl_data[[#This Row],[Consequences (Agriculture)]],tbl_con[],2,FALSE)</f>
        <v>#N/A</v>
      </c>
      <c r="N144" t="e">
        <f>VLOOKUP(tbl_data[[#This Row],[Consequences (Infrastructure)]],tbl_con[],2,FALSE)</f>
        <v>#N/A</v>
      </c>
      <c r="O144" t="e">
        <f>VLOOKUP(tbl_data[[#This Row],[Consequences (Financial)]],tbl_con[],2,FALSE)</f>
        <v>#N/A</v>
      </c>
      <c r="P144" t="e">
        <f>SUM(tbl_data[[#This Row],[Severity Numeric]:[Consequences Financial Numeric]])</f>
        <v>#N/A</v>
      </c>
      <c r="Q144" t="e">
        <f>IF(AND(tbl_data[[#This Row],[Severity Numeric]] = 0, tbl_data[[#This Row],[Consequences Sum Values]] &gt; 0), "Data Entry Wrong, Double Check", "")</f>
        <v>#N/A</v>
      </c>
    </row>
    <row r="145" spans="1:17" hidden="1" x14ac:dyDescent="0.25">
      <c r="A145" t="s">
        <v>150</v>
      </c>
      <c r="B145" t="s">
        <v>12</v>
      </c>
      <c r="C145" t="s">
        <v>149</v>
      </c>
      <c r="D145" t="s">
        <v>151</v>
      </c>
      <c r="E145" t="s">
        <v>152</v>
      </c>
      <c r="K145" t="e">
        <f>VLOOKUP(tbl_data[[#This Row],[Severity]],tbl_sev[],2,FALSE)</f>
        <v>#N/A</v>
      </c>
      <c r="L145" t="e">
        <f>VLOOKUP(tbl_data[[#This Row],[Consequences (Human)]],tbl_con[],2,FALSE)</f>
        <v>#N/A</v>
      </c>
      <c r="M145" t="e">
        <f>VLOOKUP(tbl_data[[#This Row],[Consequences (Agriculture)]],tbl_con[],2,FALSE)</f>
        <v>#N/A</v>
      </c>
      <c r="N145" t="e">
        <f>VLOOKUP(tbl_data[[#This Row],[Consequences (Infrastructure)]],tbl_con[],2,FALSE)</f>
        <v>#N/A</v>
      </c>
      <c r="O145" t="e">
        <f>VLOOKUP(tbl_data[[#This Row],[Consequences (Financial)]],tbl_con[],2,FALSE)</f>
        <v>#N/A</v>
      </c>
      <c r="P145" t="e">
        <f>SUM(tbl_data[[#This Row],[Severity Numeric]:[Consequences Financial Numeric]])</f>
        <v>#N/A</v>
      </c>
      <c r="Q145" t="e">
        <f>IF(AND(tbl_data[[#This Row],[Severity Numeric]] = 0, tbl_data[[#This Row],[Consequences Sum Values]] &gt; 0), "Data Entry Wrong, Double Check", "")</f>
        <v>#N/A</v>
      </c>
    </row>
    <row r="146" spans="1:17" hidden="1" x14ac:dyDescent="0.25">
      <c r="A146" t="s">
        <v>2063</v>
      </c>
      <c r="B146" t="s">
        <v>1946</v>
      </c>
      <c r="C146" t="s">
        <v>2059</v>
      </c>
      <c r="D146" t="s">
        <v>2064</v>
      </c>
      <c r="E146" t="s">
        <v>2065</v>
      </c>
      <c r="K146" t="e">
        <f>VLOOKUP(tbl_data[[#This Row],[Severity]],tbl_sev[],2,FALSE)</f>
        <v>#N/A</v>
      </c>
      <c r="L146" t="e">
        <f>VLOOKUP(tbl_data[[#This Row],[Consequences (Human)]],tbl_con[],2,FALSE)</f>
        <v>#N/A</v>
      </c>
      <c r="M146" t="e">
        <f>VLOOKUP(tbl_data[[#This Row],[Consequences (Agriculture)]],tbl_con[],2,FALSE)</f>
        <v>#N/A</v>
      </c>
      <c r="N146" t="e">
        <f>VLOOKUP(tbl_data[[#This Row],[Consequences (Infrastructure)]],tbl_con[],2,FALSE)</f>
        <v>#N/A</v>
      </c>
      <c r="O146" t="e">
        <f>VLOOKUP(tbl_data[[#This Row],[Consequences (Financial)]],tbl_con[],2,FALSE)</f>
        <v>#N/A</v>
      </c>
      <c r="P146" t="e">
        <f>SUM(tbl_data[[#This Row],[Severity Numeric]:[Consequences Financial Numeric]])</f>
        <v>#N/A</v>
      </c>
      <c r="Q146" t="e">
        <f>IF(AND(tbl_data[[#This Row],[Severity Numeric]] = 0, tbl_data[[#This Row],[Consequences Sum Values]] &gt; 0), "Data Entry Wrong, Double Check", "")</f>
        <v>#N/A</v>
      </c>
    </row>
    <row r="147" spans="1:17" hidden="1" x14ac:dyDescent="0.25">
      <c r="A147" t="s">
        <v>262</v>
      </c>
      <c r="B147" t="s">
        <v>208</v>
      </c>
      <c r="C147" t="s">
        <v>258</v>
      </c>
      <c r="D147" t="s">
        <v>263</v>
      </c>
      <c r="E147" t="s">
        <v>264</v>
      </c>
      <c r="K147" t="e">
        <f>VLOOKUP(tbl_data[[#This Row],[Severity]],tbl_sev[],2,FALSE)</f>
        <v>#N/A</v>
      </c>
      <c r="L147" t="e">
        <f>VLOOKUP(tbl_data[[#This Row],[Consequences (Human)]],tbl_con[],2,FALSE)</f>
        <v>#N/A</v>
      </c>
      <c r="M147" t="e">
        <f>VLOOKUP(tbl_data[[#This Row],[Consequences (Agriculture)]],tbl_con[],2,FALSE)</f>
        <v>#N/A</v>
      </c>
      <c r="N147" t="e">
        <f>VLOOKUP(tbl_data[[#This Row],[Consequences (Infrastructure)]],tbl_con[],2,FALSE)</f>
        <v>#N/A</v>
      </c>
      <c r="O147" t="e">
        <f>VLOOKUP(tbl_data[[#This Row],[Consequences (Financial)]],tbl_con[],2,FALSE)</f>
        <v>#N/A</v>
      </c>
      <c r="P147" t="e">
        <f>SUM(tbl_data[[#This Row],[Severity Numeric]:[Consequences Financial Numeric]])</f>
        <v>#N/A</v>
      </c>
      <c r="Q147" t="e">
        <f>IF(AND(tbl_data[[#This Row],[Severity Numeric]] = 0, tbl_data[[#This Row],[Consequences Sum Values]] &gt; 0), "Data Entry Wrong, Double Check", "")</f>
        <v>#N/A</v>
      </c>
    </row>
    <row r="148" spans="1:17" x14ac:dyDescent="0.25">
      <c r="A148" t="s">
        <v>1027</v>
      </c>
      <c r="B148" t="s">
        <v>924</v>
      </c>
      <c r="C148" t="s">
        <v>953</v>
      </c>
      <c r="D148" t="s">
        <v>1028</v>
      </c>
      <c r="E148" t="s">
        <v>1029</v>
      </c>
      <c r="K148" t="e">
        <f>VLOOKUP(tbl_data[[#This Row],[Severity]],tbl_sev[],2,FALSE)</f>
        <v>#N/A</v>
      </c>
      <c r="L148" t="e">
        <f>VLOOKUP(tbl_data[[#This Row],[Consequences (Human)]],tbl_con[],2,FALSE)</f>
        <v>#N/A</v>
      </c>
      <c r="M148" t="e">
        <f>VLOOKUP(tbl_data[[#This Row],[Consequences (Agriculture)]],tbl_con[],2,FALSE)</f>
        <v>#N/A</v>
      </c>
      <c r="N148" t="e">
        <f>VLOOKUP(tbl_data[[#This Row],[Consequences (Infrastructure)]],tbl_con[],2,FALSE)</f>
        <v>#N/A</v>
      </c>
      <c r="O148" t="e">
        <f>VLOOKUP(tbl_data[[#This Row],[Consequences (Financial)]],tbl_con[],2,FALSE)</f>
        <v>#N/A</v>
      </c>
      <c r="P148" t="e">
        <f>SUM(tbl_data[[#This Row],[Consequences Human Numeric]:[Consequences Financial Numeric]])</f>
        <v>#N/A</v>
      </c>
      <c r="Q148" t="e">
        <f>IF(AND(tbl_data[[#This Row],[Severity Numeric]] = 0, tbl_data[[#This Row],[Consequences Sum Values]] &gt; 0), "Data Entry Wrong, Double Check", "")</f>
        <v>#N/A</v>
      </c>
    </row>
    <row r="149" spans="1:17" hidden="1" x14ac:dyDescent="0.25">
      <c r="A149" t="s">
        <v>2308</v>
      </c>
      <c r="B149" t="s">
        <v>2186</v>
      </c>
      <c r="C149" t="s">
        <v>2304</v>
      </c>
      <c r="D149" t="s">
        <v>2309</v>
      </c>
      <c r="E149" t="s">
        <v>2310</v>
      </c>
      <c r="K149" t="e">
        <f>VLOOKUP(tbl_data[[#This Row],[Severity]],tbl_sev[],2,FALSE)</f>
        <v>#N/A</v>
      </c>
      <c r="L149" t="e">
        <f>VLOOKUP(tbl_data[[#This Row],[Consequences (Human)]],tbl_con[],2,FALSE)</f>
        <v>#N/A</v>
      </c>
      <c r="M149" t="e">
        <f>VLOOKUP(tbl_data[[#This Row],[Consequences (Agriculture)]],tbl_con[],2,FALSE)</f>
        <v>#N/A</v>
      </c>
      <c r="N149" t="e">
        <f>VLOOKUP(tbl_data[[#This Row],[Consequences (Infrastructure)]],tbl_con[],2,FALSE)</f>
        <v>#N/A</v>
      </c>
      <c r="O149" t="e">
        <f>VLOOKUP(tbl_data[[#This Row],[Consequences (Financial)]],tbl_con[],2,FALSE)</f>
        <v>#N/A</v>
      </c>
      <c r="P149" t="e">
        <f>SUM(tbl_data[[#This Row],[Severity Numeric]:[Consequences Financial Numeric]])</f>
        <v>#N/A</v>
      </c>
      <c r="Q149" t="e">
        <f>IF(AND(tbl_data[[#This Row],[Severity Numeric]] = 0, tbl_data[[#This Row],[Consequences Sum Values]] &gt; 0), "Data Entry Wrong, Double Check", "")</f>
        <v>#N/A</v>
      </c>
    </row>
    <row r="150" spans="1:17" x14ac:dyDescent="0.25">
      <c r="A150" t="s">
        <v>1063</v>
      </c>
      <c r="B150" t="s">
        <v>924</v>
      </c>
      <c r="C150" t="s">
        <v>1062</v>
      </c>
      <c r="D150" t="s">
        <v>1064</v>
      </c>
      <c r="E150" t="s">
        <v>1065</v>
      </c>
      <c r="K150" t="e">
        <f>VLOOKUP(tbl_data[[#This Row],[Severity]],tbl_sev[],2,FALSE)</f>
        <v>#N/A</v>
      </c>
      <c r="L150" t="e">
        <f>VLOOKUP(tbl_data[[#This Row],[Consequences (Human)]],tbl_con[],2,FALSE)</f>
        <v>#N/A</v>
      </c>
      <c r="M150" t="e">
        <f>VLOOKUP(tbl_data[[#This Row],[Consequences (Agriculture)]],tbl_con[],2,FALSE)</f>
        <v>#N/A</v>
      </c>
      <c r="N150" t="e">
        <f>VLOOKUP(tbl_data[[#This Row],[Consequences (Infrastructure)]],tbl_con[],2,FALSE)</f>
        <v>#N/A</v>
      </c>
      <c r="O150" t="e">
        <f>VLOOKUP(tbl_data[[#This Row],[Consequences (Financial)]],tbl_con[],2,FALSE)</f>
        <v>#N/A</v>
      </c>
      <c r="P150" t="e">
        <f>SUM(tbl_data[[#This Row],[Consequences Human Numeric]:[Consequences Financial Numeric]])</f>
        <v>#N/A</v>
      </c>
      <c r="Q150" t="e">
        <f>IF(AND(tbl_data[[#This Row],[Severity Numeric]] = 0, tbl_data[[#This Row],[Consequences Sum Values]] &gt; 0), "Data Entry Wrong, Double Check", "")</f>
        <v>#N/A</v>
      </c>
    </row>
    <row r="151" spans="1:17" x14ac:dyDescent="0.25">
      <c r="A151" t="s">
        <v>1073</v>
      </c>
      <c r="B151" t="s">
        <v>924</v>
      </c>
      <c r="C151" t="s">
        <v>1072</v>
      </c>
      <c r="D151" t="s">
        <v>1074</v>
      </c>
      <c r="E151" t="s">
        <v>1075</v>
      </c>
      <c r="K151" t="e">
        <f>VLOOKUP(tbl_data[[#This Row],[Severity]],tbl_sev[],2,FALSE)</f>
        <v>#N/A</v>
      </c>
      <c r="L151" t="e">
        <f>VLOOKUP(tbl_data[[#This Row],[Consequences (Human)]],tbl_con[],2,FALSE)</f>
        <v>#N/A</v>
      </c>
      <c r="M151" t="e">
        <f>VLOOKUP(tbl_data[[#This Row],[Consequences (Agriculture)]],tbl_con[],2,FALSE)</f>
        <v>#N/A</v>
      </c>
      <c r="N151" t="e">
        <f>VLOOKUP(tbl_data[[#This Row],[Consequences (Infrastructure)]],tbl_con[],2,FALSE)</f>
        <v>#N/A</v>
      </c>
      <c r="O151" t="e">
        <f>VLOOKUP(tbl_data[[#This Row],[Consequences (Financial)]],tbl_con[],2,FALSE)</f>
        <v>#N/A</v>
      </c>
      <c r="P151" t="e">
        <f>SUM(tbl_data[[#This Row],[Consequences Human Numeric]:[Consequences Financial Numeric]])</f>
        <v>#N/A</v>
      </c>
      <c r="Q151" t="e">
        <f>IF(AND(tbl_data[[#This Row],[Severity Numeric]] = 0, tbl_data[[#This Row],[Consequences Sum Values]] &gt; 0), "Data Entry Wrong, Double Check", "")</f>
        <v>#N/A</v>
      </c>
    </row>
    <row r="152" spans="1:17" hidden="1" x14ac:dyDescent="0.25">
      <c r="A152" t="s">
        <v>2169</v>
      </c>
      <c r="B152" t="s">
        <v>2108</v>
      </c>
      <c r="C152" t="s">
        <v>2108</v>
      </c>
      <c r="D152" t="s">
        <v>2170</v>
      </c>
      <c r="E152" t="s">
        <v>2171</v>
      </c>
      <c r="K152" t="e">
        <f>VLOOKUP(tbl_data[[#This Row],[Severity]],tbl_sev[],2,FALSE)</f>
        <v>#N/A</v>
      </c>
      <c r="L152" t="e">
        <f>VLOOKUP(tbl_data[[#This Row],[Consequences (Human)]],tbl_con[],2,FALSE)</f>
        <v>#N/A</v>
      </c>
      <c r="M152" t="e">
        <f>VLOOKUP(tbl_data[[#This Row],[Consequences (Agriculture)]],tbl_con[],2,FALSE)</f>
        <v>#N/A</v>
      </c>
      <c r="N152" t="e">
        <f>VLOOKUP(tbl_data[[#This Row],[Consequences (Infrastructure)]],tbl_con[],2,FALSE)</f>
        <v>#N/A</v>
      </c>
      <c r="O152" t="e">
        <f>VLOOKUP(tbl_data[[#This Row],[Consequences (Financial)]],tbl_con[],2,FALSE)</f>
        <v>#N/A</v>
      </c>
      <c r="P152" t="e">
        <f>SUM(tbl_data[[#This Row],[Severity Numeric]:[Consequences Financial Numeric]])</f>
        <v>#N/A</v>
      </c>
      <c r="Q152" t="e">
        <f>IF(AND(tbl_data[[#This Row],[Severity Numeric]] = 0, tbl_data[[#This Row],[Consequences Sum Values]] &gt; 0), "Data Entry Wrong, Double Check", "")</f>
        <v>#N/A</v>
      </c>
    </row>
    <row r="153" spans="1:17" hidden="1" x14ac:dyDescent="0.25">
      <c r="A153" t="s">
        <v>631</v>
      </c>
      <c r="B153" t="s">
        <v>512</v>
      </c>
      <c r="C153" t="s">
        <v>627</v>
      </c>
      <c r="D153" t="s">
        <v>632</v>
      </c>
      <c r="E153" t="s">
        <v>633</v>
      </c>
      <c r="K153" t="e">
        <f>VLOOKUP(tbl_data[[#This Row],[Severity]],tbl_sev[],2,FALSE)</f>
        <v>#N/A</v>
      </c>
      <c r="L153" t="e">
        <f>VLOOKUP(tbl_data[[#This Row],[Consequences (Human)]],tbl_con[],2,FALSE)</f>
        <v>#N/A</v>
      </c>
      <c r="M153" t="e">
        <f>VLOOKUP(tbl_data[[#This Row],[Consequences (Agriculture)]],tbl_con[],2,FALSE)</f>
        <v>#N/A</v>
      </c>
      <c r="N153" t="e">
        <f>VLOOKUP(tbl_data[[#This Row],[Consequences (Infrastructure)]],tbl_con[],2,FALSE)</f>
        <v>#N/A</v>
      </c>
      <c r="O153" t="e">
        <f>VLOOKUP(tbl_data[[#This Row],[Consequences (Financial)]],tbl_con[],2,FALSE)</f>
        <v>#N/A</v>
      </c>
      <c r="P153" t="e">
        <f>SUM(tbl_data[[#This Row],[Severity Numeric]:[Consequences Financial Numeric]])</f>
        <v>#N/A</v>
      </c>
      <c r="Q153" t="e">
        <f>IF(AND(tbl_data[[#This Row],[Severity Numeric]] = 0, tbl_data[[#This Row],[Consequences Sum Values]] &gt; 0), "Data Entry Wrong, Double Check", "")</f>
        <v>#N/A</v>
      </c>
    </row>
    <row r="154" spans="1:17" hidden="1" x14ac:dyDescent="0.25">
      <c r="A154" t="s">
        <v>1553</v>
      </c>
      <c r="B154" t="s">
        <v>1343</v>
      </c>
      <c r="C154" t="s">
        <v>1552</v>
      </c>
      <c r="D154" t="s">
        <v>1554</v>
      </c>
      <c r="E154" t="s">
        <v>1555</v>
      </c>
      <c r="K154" t="e">
        <f>VLOOKUP(tbl_data[[#This Row],[Severity]],tbl_sev[],2,FALSE)</f>
        <v>#N/A</v>
      </c>
      <c r="L154" t="e">
        <f>VLOOKUP(tbl_data[[#This Row],[Consequences (Human)]],tbl_con[],2,FALSE)</f>
        <v>#N/A</v>
      </c>
      <c r="M154" t="e">
        <f>VLOOKUP(tbl_data[[#This Row],[Consequences (Agriculture)]],tbl_con[],2,FALSE)</f>
        <v>#N/A</v>
      </c>
      <c r="N154" t="e">
        <f>VLOOKUP(tbl_data[[#This Row],[Consequences (Infrastructure)]],tbl_con[],2,FALSE)</f>
        <v>#N/A</v>
      </c>
      <c r="O154" t="e">
        <f>VLOOKUP(tbl_data[[#This Row],[Consequences (Financial)]],tbl_con[],2,FALSE)</f>
        <v>#N/A</v>
      </c>
      <c r="P154" t="e">
        <f>SUM(tbl_data[[#This Row],[Severity Numeric]:[Consequences Financial Numeric]])</f>
        <v>#N/A</v>
      </c>
      <c r="Q154" t="e">
        <f>IF(AND(tbl_data[[#This Row],[Severity Numeric]] = 0, tbl_data[[#This Row],[Consequences Sum Values]] &gt; 0), "Data Entry Wrong, Double Check", "")</f>
        <v>#N/A</v>
      </c>
    </row>
    <row r="155" spans="1:17" hidden="1" x14ac:dyDescent="0.25">
      <c r="A155" t="s">
        <v>1932</v>
      </c>
      <c r="B155" t="s">
        <v>1686</v>
      </c>
      <c r="C155" t="s">
        <v>1931</v>
      </c>
      <c r="D155" t="s">
        <v>1933</v>
      </c>
      <c r="E155" t="s">
        <v>1934</v>
      </c>
      <c r="K155" t="e">
        <f>VLOOKUP(tbl_data[[#This Row],[Severity]],tbl_sev[],2,FALSE)</f>
        <v>#N/A</v>
      </c>
      <c r="L155" t="e">
        <f>VLOOKUP(tbl_data[[#This Row],[Consequences (Human)]],tbl_con[],2,FALSE)</f>
        <v>#N/A</v>
      </c>
      <c r="M155" t="e">
        <f>VLOOKUP(tbl_data[[#This Row],[Consequences (Agriculture)]],tbl_con[],2,FALSE)</f>
        <v>#N/A</v>
      </c>
      <c r="N155" t="e">
        <f>VLOOKUP(tbl_data[[#This Row],[Consequences (Infrastructure)]],tbl_con[],2,FALSE)</f>
        <v>#N/A</v>
      </c>
      <c r="O155" t="e">
        <f>VLOOKUP(tbl_data[[#This Row],[Consequences (Financial)]],tbl_con[],2,FALSE)</f>
        <v>#N/A</v>
      </c>
      <c r="P155" t="e">
        <f>SUM(tbl_data[[#This Row],[Severity Numeric]:[Consequences Financial Numeric]])</f>
        <v>#N/A</v>
      </c>
      <c r="Q155" t="e">
        <f>IF(AND(tbl_data[[#This Row],[Severity Numeric]] = 0, tbl_data[[#This Row],[Consequences Sum Values]] &gt; 0), "Data Entry Wrong, Double Check", "")</f>
        <v>#N/A</v>
      </c>
    </row>
    <row r="156" spans="1:17" hidden="1" x14ac:dyDescent="0.25">
      <c r="A156" t="s">
        <v>1336</v>
      </c>
      <c r="B156" t="s">
        <v>1218</v>
      </c>
      <c r="C156" t="s">
        <v>1332</v>
      </c>
      <c r="D156" t="s">
        <v>1337</v>
      </c>
      <c r="E156" t="s">
        <v>1338</v>
      </c>
      <c r="K156" t="e">
        <f>VLOOKUP(tbl_data[[#This Row],[Severity]],tbl_sev[],2,FALSE)</f>
        <v>#N/A</v>
      </c>
      <c r="L156" t="e">
        <f>VLOOKUP(tbl_data[[#This Row],[Consequences (Human)]],tbl_con[],2,FALSE)</f>
        <v>#N/A</v>
      </c>
      <c r="M156" t="e">
        <f>VLOOKUP(tbl_data[[#This Row],[Consequences (Agriculture)]],tbl_con[],2,FALSE)</f>
        <v>#N/A</v>
      </c>
      <c r="N156" t="e">
        <f>VLOOKUP(tbl_data[[#This Row],[Consequences (Infrastructure)]],tbl_con[],2,FALSE)</f>
        <v>#N/A</v>
      </c>
      <c r="O156" t="e">
        <f>VLOOKUP(tbl_data[[#This Row],[Consequences (Financial)]],tbl_con[],2,FALSE)</f>
        <v>#N/A</v>
      </c>
      <c r="P156" t="e">
        <f>SUM(tbl_data[[#This Row],[Severity Numeric]:[Consequences Financial Numeric]])</f>
        <v>#N/A</v>
      </c>
      <c r="Q156" t="e">
        <f>IF(AND(tbl_data[[#This Row],[Severity Numeric]] = 0, tbl_data[[#This Row],[Consequences Sum Values]] &gt; 0), "Data Entry Wrong, Double Check", "")</f>
        <v>#N/A</v>
      </c>
    </row>
    <row r="157" spans="1:17" hidden="1" x14ac:dyDescent="0.25">
      <c r="A157" t="s">
        <v>1201</v>
      </c>
      <c r="B157" t="s">
        <v>1169</v>
      </c>
      <c r="C157" t="s">
        <v>1200</v>
      </c>
      <c r="D157" t="s">
        <v>1202</v>
      </c>
      <c r="E157" t="s">
        <v>1203</v>
      </c>
      <c r="K157" t="e">
        <f>VLOOKUP(tbl_data[[#This Row],[Severity]],tbl_sev[],2,FALSE)</f>
        <v>#N/A</v>
      </c>
      <c r="L157" t="e">
        <f>VLOOKUP(tbl_data[[#This Row],[Consequences (Human)]],tbl_con[],2,FALSE)</f>
        <v>#N/A</v>
      </c>
      <c r="M157" t="e">
        <f>VLOOKUP(tbl_data[[#This Row],[Consequences (Agriculture)]],tbl_con[],2,FALSE)</f>
        <v>#N/A</v>
      </c>
      <c r="N157" t="e">
        <f>VLOOKUP(tbl_data[[#This Row],[Consequences (Infrastructure)]],tbl_con[],2,FALSE)</f>
        <v>#N/A</v>
      </c>
      <c r="O157" t="e">
        <f>VLOOKUP(tbl_data[[#This Row],[Consequences (Financial)]],tbl_con[],2,FALSE)</f>
        <v>#N/A</v>
      </c>
      <c r="P157" t="e">
        <f>SUM(tbl_data[[#This Row],[Severity Numeric]:[Consequences Financial Numeric]])</f>
        <v>#N/A</v>
      </c>
      <c r="Q157" t="e">
        <f>IF(AND(tbl_data[[#This Row],[Severity Numeric]] = 0, tbl_data[[#This Row],[Consequences Sum Values]] &gt; 0), "Data Entry Wrong, Double Check", "")</f>
        <v>#N/A</v>
      </c>
    </row>
    <row r="158" spans="1:17" hidden="1" x14ac:dyDescent="0.25">
      <c r="A158" t="s">
        <v>1226</v>
      </c>
      <c r="B158" t="s">
        <v>1218</v>
      </c>
      <c r="C158" t="s">
        <v>1222</v>
      </c>
      <c r="D158" t="s">
        <v>1227</v>
      </c>
      <c r="E158" t="s">
        <v>1228</v>
      </c>
      <c r="K158" t="e">
        <f>VLOOKUP(tbl_data[[#This Row],[Severity]],tbl_sev[],2,FALSE)</f>
        <v>#N/A</v>
      </c>
      <c r="L158" t="e">
        <f>VLOOKUP(tbl_data[[#This Row],[Consequences (Human)]],tbl_con[],2,FALSE)</f>
        <v>#N/A</v>
      </c>
      <c r="M158" t="e">
        <f>VLOOKUP(tbl_data[[#This Row],[Consequences (Agriculture)]],tbl_con[],2,FALSE)</f>
        <v>#N/A</v>
      </c>
      <c r="N158" t="e">
        <f>VLOOKUP(tbl_data[[#This Row],[Consequences (Infrastructure)]],tbl_con[],2,FALSE)</f>
        <v>#N/A</v>
      </c>
      <c r="O158" t="e">
        <f>VLOOKUP(tbl_data[[#This Row],[Consequences (Financial)]],tbl_con[],2,FALSE)</f>
        <v>#N/A</v>
      </c>
      <c r="P158" t="e">
        <f>SUM(tbl_data[[#This Row],[Severity Numeric]:[Consequences Financial Numeric]])</f>
        <v>#N/A</v>
      </c>
      <c r="Q158" t="e">
        <f>IF(AND(tbl_data[[#This Row],[Severity Numeric]] = 0, tbl_data[[#This Row],[Consequences Sum Values]] &gt; 0), "Data Entry Wrong, Double Check", "")</f>
        <v>#N/A</v>
      </c>
    </row>
    <row r="159" spans="1:17" hidden="1" x14ac:dyDescent="0.25">
      <c r="A159" t="s">
        <v>1548</v>
      </c>
      <c r="B159" t="s">
        <v>1343</v>
      </c>
      <c r="C159" t="s">
        <v>1542</v>
      </c>
      <c r="D159" t="s">
        <v>1549</v>
      </c>
      <c r="E159" t="s">
        <v>1550</v>
      </c>
      <c r="K159" t="e">
        <f>VLOOKUP(tbl_data[[#This Row],[Severity]],tbl_sev[],2,FALSE)</f>
        <v>#N/A</v>
      </c>
      <c r="L159" t="e">
        <f>VLOOKUP(tbl_data[[#This Row],[Consequences (Human)]],tbl_con[],2,FALSE)</f>
        <v>#N/A</v>
      </c>
      <c r="M159" t="e">
        <f>VLOOKUP(tbl_data[[#This Row],[Consequences (Agriculture)]],tbl_con[],2,FALSE)</f>
        <v>#N/A</v>
      </c>
      <c r="N159" t="e">
        <f>VLOOKUP(tbl_data[[#This Row],[Consequences (Infrastructure)]],tbl_con[],2,FALSE)</f>
        <v>#N/A</v>
      </c>
      <c r="O159" t="e">
        <f>VLOOKUP(tbl_data[[#This Row],[Consequences (Financial)]],tbl_con[],2,FALSE)</f>
        <v>#N/A</v>
      </c>
      <c r="P159" t="e">
        <f>SUM(tbl_data[[#This Row],[Severity Numeric]:[Consequences Financial Numeric]])</f>
        <v>#N/A</v>
      </c>
      <c r="Q159" t="e">
        <f>IF(AND(tbl_data[[#This Row],[Severity Numeric]] = 0, tbl_data[[#This Row],[Consequences Sum Values]] &gt; 0), "Data Entry Wrong, Double Check", "")</f>
        <v>#N/A</v>
      </c>
    </row>
    <row r="160" spans="1:17" hidden="1" x14ac:dyDescent="0.25">
      <c r="A160" t="s">
        <v>48</v>
      </c>
      <c r="B160" t="s">
        <v>12</v>
      </c>
      <c r="C160" t="s">
        <v>40</v>
      </c>
      <c r="D160" t="s">
        <v>49</v>
      </c>
      <c r="E160" t="s">
        <v>50</v>
      </c>
      <c r="K160" t="e">
        <f>VLOOKUP(tbl_data[[#This Row],[Severity]],tbl_sev[],2,FALSE)</f>
        <v>#N/A</v>
      </c>
      <c r="L160" t="e">
        <f>VLOOKUP(tbl_data[[#This Row],[Consequences (Human)]],tbl_con[],2,FALSE)</f>
        <v>#N/A</v>
      </c>
      <c r="M160" t="e">
        <f>VLOOKUP(tbl_data[[#This Row],[Consequences (Agriculture)]],tbl_con[],2,FALSE)</f>
        <v>#N/A</v>
      </c>
      <c r="N160" t="e">
        <f>VLOOKUP(tbl_data[[#This Row],[Consequences (Infrastructure)]],tbl_con[],2,FALSE)</f>
        <v>#N/A</v>
      </c>
      <c r="O160" t="e">
        <f>VLOOKUP(tbl_data[[#This Row],[Consequences (Financial)]],tbl_con[],2,FALSE)</f>
        <v>#N/A</v>
      </c>
      <c r="P160" t="e">
        <f>SUM(tbl_data[[#This Row],[Severity Numeric]:[Consequences Financial Numeric]])</f>
        <v>#N/A</v>
      </c>
      <c r="Q160" t="e">
        <f>IF(AND(tbl_data[[#This Row],[Severity Numeric]] = 0, tbl_data[[#This Row],[Consequences Sum Values]] &gt; 0), "Data Entry Wrong, Double Check", "")</f>
        <v>#N/A</v>
      </c>
    </row>
    <row r="161" spans="1:17" hidden="1" x14ac:dyDescent="0.25">
      <c r="A161" t="s">
        <v>2406</v>
      </c>
      <c r="B161" t="s">
        <v>2186</v>
      </c>
      <c r="C161" t="s">
        <v>2405</v>
      </c>
      <c r="D161" t="s">
        <v>2407</v>
      </c>
      <c r="E161" t="s">
        <v>2408</v>
      </c>
      <c r="K161" t="e">
        <f>VLOOKUP(tbl_data[[#This Row],[Severity]],tbl_sev[],2,FALSE)</f>
        <v>#N/A</v>
      </c>
      <c r="L161" t="e">
        <f>VLOOKUP(tbl_data[[#This Row],[Consequences (Human)]],tbl_con[],2,FALSE)</f>
        <v>#N/A</v>
      </c>
      <c r="M161" t="e">
        <f>VLOOKUP(tbl_data[[#This Row],[Consequences (Agriculture)]],tbl_con[],2,FALSE)</f>
        <v>#N/A</v>
      </c>
      <c r="N161" t="e">
        <f>VLOOKUP(tbl_data[[#This Row],[Consequences (Infrastructure)]],tbl_con[],2,FALSE)</f>
        <v>#N/A</v>
      </c>
      <c r="O161" t="e">
        <f>VLOOKUP(tbl_data[[#This Row],[Consequences (Financial)]],tbl_con[],2,FALSE)</f>
        <v>#N/A</v>
      </c>
      <c r="P161" t="e">
        <f>SUM(tbl_data[[#This Row],[Severity Numeric]:[Consequences Financial Numeric]])</f>
        <v>#N/A</v>
      </c>
      <c r="Q161" t="e">
        <f>IF(AND(tbl_data[[#This Row],[Severity Numeric]] = 0, tbl_data[[#This Row],[Consequences Sum Values]] &gt; 0), "Data Entry Wrong, Double Check", "")</f>
        <v>#N/A</v>
      </c>
    </row>
    <row r="162" spans="1:17" hidden="1" x14ac:dyDescent="0.25">
      <c r="A162" t="s">
        <v>508</v>
      </c>
      <c r="B162" t="s">
        <v>428</v>
      </c>
      <c r="C162" t="s">
        <v>504</v>
      </c>
      <c r="D162" t="s">
        <v>509</v>
      </c>
      <c r="E162" t="s">
        <v>510</v>
      </c>
      <c r="K162" t="e">
        <f>VLOOKUP(tbl_data[[#This Row],[Severity]],tbl_sev[],2,FALSE)</f>
        <v>#N/A</v>
      </c>
      <c r="L162" t="e">
        <f>VLOOKUP(tbl_data[[#This Row],[Consequences (Human)]],tbl_con[],2,FALSE)</f>
        <v>#N/A</v>
      </c>
      <c r="M162" t="e">
        <f>VLOOKUP(tbl_data[[#This Row],[Consequences (Agriculture)]],tbl_con[],2,FALSE)</f>
        <v>#N/A</v>
      </c>
      <c r="N162" t="e">
        <f>VLOOKUP(tbl_data[[#This Row],[Consequences (Infrastructure)]],tbl_con[],2,FALSE)</f>
        <v>#N/A</v>
      </c>
      <c r="O162" t="e">
        <f>VLOOKUP(tbl_data[[#This Row],[Consequences (Financial)]],tbl_con[],2,FALSE)</f>
        <v>#N/A</v>
      </c>
      <c r="P162" t="e">
        <f>SUM(tbl_data[[#This Row],[Severity Numeric]:[Consequences Financial Numeric]])</f>
        <v>#N/A</v>
      </c>
      <c r="Q162" t="e">
        <f>IF(AND(tbl_data[[#This Row],[Severity Numeric]] = 0, tbl_data[[#This Row],[Consequences Sum Values]] &gt; 0), "Data Entry Wrong, Double Check", "")</f>
        <v>#N/A</v>
      </c>
    </row>
    <row r="163" spans="1:17" hidden="1" x14ac:dyDescent="0.25">
      <c r="A163" t="s">
        <v>1679</v>
      </c>
      <c r="B163" t="s">
        <v>1581</v>
      </c>
      <c r="C163" t="s">
        <v>1611</v>
      </c>
      <c r="D163" t="s">
        <v>1680</v>
      </c>
      <c r="E163" t="s">
        <v>1681</v>
      </c>
      <c r="K163" t="e">
        <f>VLOOKUP(tbl_data[[#This Row],[Severity]],tbl_sev[],2,FALSE)</f>
        <v>#N/A</v>
      </c>
      <c r="L163" t="e">
        <f>VLOOKUP(tbl_data[[#This Row],[Consequences (Human)]],tbl_con[],2,FALSE)</f>
        <v>#N/A</v>
      </c>
      <c r="M163" t="e">
        <f>VLOOKUP(tbl_data[[#This Row],[Consequences (Agriculture)]],tbl_con[],2,FALSE)</f>
        <v>#N/A</v>
      </c>
      <c r="N163" t="e">
        <f>VLOOKUP(tbl_data[[#This Row],[Consequences (Infrastructure)]],tbl_con[],2,FALSE)</f>
        <v>#N/A</v>
      </c>
      <c r="O163" t="e">
        <f>VLOOKUP(tbl_data[[#This Row],[Consequences (Financial)]],tbl_con[],2,FALSE)</f>
        <v>#N/A</v>
      </c>
      <c r="P163" t="e">
        <f>SUM(tbl_data[[#This Row],[Severity Numeric]:[Consequences Financial Numeric]])</f>
        <v>#N/A</v>
      </c>
      <c r="Q163" t="e">
        <f>IF(AND(tbl_data[[#This Row],[Severity Numeric]] = 0, tbl_data[[#This Row],[Consequences Sum Values]] &gt; 0), "Data Entry Wrong, Double Check", "")</f>
        <v>#N/A</v>
      </c>
    </row>
    <row r="164" spans="1:17" hidden="1" x14ac:dyDescent="0.25">
      <c r="A164" t="s">
        <v>358</v>
      </c>
      <c r="B164" t="s">
        <v>327</v>
      </c>
      <c r="C164" t="s">
        <v>354</v>
      </c>
      <c r="D164" t="s">
        <v>359</v>
      </c>
      <c r="E164" t="s">
        <v>360</v>
      </c>
      <c r="K164" t="e">
        <f>VLOOKUP(tbl_data[[#This Row],[Severity]],tbl_sev[],2,FALSE)</f>
        <v>#N/A</v>
      </c>
      <c r="L164" t="e">
        <f>VLOOKUP(tbl_data[[#This Row],[Consequences (Human)]],tbl_con[],2,FALSE)</f>
        <v>#N/A</v>
      </c>
      <c r="M164" t="e">
        <f>VLOOKUP(tbl_data[[#This Row],[Consequences (Agriculture)]],tbl_con[],2,FALSE)</f>
        <v>#N/A</v>
      </c>
      <c r="N164" t="e">
        <f>VLOOKUP(tbl_data[[#This Row],[Consequences (Infrastructure)]],tbl_con[],2,FALSE)</f>
        <v>#N/A</v>
      </c>
      <c r="O164" t="e">
        <f>VLOOKUP(tbl_data[[#This Row],[Consequences (Financial)]],tbl_con[],2,FALSE)</f>
        <v>#N/A</v>
      </c>
      <c r="P164" t="e">
        <f>SUM(tbl_data[[#This Row],[Severity Numeric]:[Consequences Financial Numeric]])</f>
        <v>#N/A</v>
      </c>
      <c r="Q164" t="e">
        <f>IF(AND(tbl_data[[#This Row],[Severity Numeric]] = 0, tbl_data[[#This Row],[Consequences Sum Values]] &gt; 0), "Data Entry Wrong, Double Check", "")</f>
        <v>#N/A</v>
      </c>
    </row>
    <row r="165" spans="1:17" hidden="1" x14ac:dyDescent="0.25">
      <c r="A165" t="s">
        <v>2384</v>
      </c>
      <c r="B165" t="s">
        <v>2186</v>
      </c>
      <c r="C165" t="s">
        <v>2383</v>
      </c>
      <c r="D165" t="s">
        <v>2383</v>
      </c>
      <c r="E165" t="s">
        <v>2385</v>
      </c>
      <c r="K165" t="e">
        <f>VLOOKUP(tbl_data[[#This Row],[Severity]],tbl_sev[],2,FALSE)</f>
        <v>#N/A</v>
      </c>
      <c r="L165" t="e">
        <f>VLOOKUP(tbl_data[[#This Row],[Consequences (Human)]],tbl_con[],2,FALSE)</f>
        <v>#N/A</v>
      </c>
      <c r="M165" t="e">
        <f>VLOOKUP(tbl_data[[#This Row],[Consequences (Agriculture)]],tbl_con[],2,FALSE)</f>
        <v>#N/A</v>
      </c>
      <c r="N165" t="e">
        <f>VLOOKUP(tbl_data[[#This Row],[Consequences (Infrastructure)]],tbl_con[],2,FALSE)</f>
        <v>#N/A</v>
      </c>
      <c r="O165" t="e">
        <f>VLOOKUP(tbl_data[[#This Row],[Consequences (Financial)]],tbl_con[],2,FALSE)</f>
        <v>#N/A</v>
      </c>
      <c r="P165" t="e">
        <f>SUM(tbl_data[[#This Row],[Severity Numeric]:[Consequences Financial Numeric]])</f>
        <v>#N/A</v>
      </c>
      <c r="Q165" t="e">
        <f>IF(AND(tbl_data[[#This Row],[Severity Numeric]] = 0, tbl_data[[#This Row],[Consequences Sum Values]] &gt; 0), "Data Entry Wrong, Double Check", "")</f>
        <v>#N/A</v>
      </c>
    </row>
    <row r="166" spans="1:17" hidden="1" x14ac:dyDescent="0.25">
      <c r="A166" t="s">
        <v>1762</v>
      </c>
      <c r="B166" t="s">
        <v>1686</v>
      </c>
      <c r="C166" t="s">
        <v>1758</v>
      </c>
      <c r="D166" t="s">
        <v>1763</v>
      </c>
      <c r="E166" t="s">
        <v>1764</v>
      </c>
      <c r="K166" t="e">
        <f>VLOOKUP(tbl_data[[#This Row],[Severity]],tbl_sev[],2,FALSE)</f>
        <v>#N/A</v>
      </c>
      <c r="L166" t="e">
        <f>VLOOKUP(tbl_data[[#This Row],[Consequences (Human)]],tbl_con[],2,FALSE)</f>
        <v>#N/A</v>
      </c>
      <c r="M166" t="e">
        <f>VLOOKUP(tbl_data[[#This Row],[Consequences (Agriculture)]],tbl_con[],2,FALSE)</f>
        <v>#N/A</v>
      </c>
      <c r="N166" t="e">
        <f>VLOOKUP(tbl_data[[#This Row],[Consequences (Infrastructure)]],tbl_con[],2,FALSE)</f>
        <v>#N/A</v>
      </c>
      <c r="O166" t="e">
        <f>VLOOKUP(tbl_data[[#This Row],[Consequences (Financial)]],tbl_con[],2,FALSE)</f>
        <v>#N/A</v>
      </c>
      <c r="P166" t="e">
        <f>SUM(tbl_data[[#This Row],[Severity Numeric]:[Consequences Financial Numeric]])</f>
        <v>#N/A</v>
      </c>
      <c r="Q166" t="e">
        <f>IF(AND(tbl_data[[#This Row],[Severity Numeric]] = 0, tbl_data[[#This Row],[Consequences Sum Values]] &gt; 0), "Data Entry Wrong, Double Check", "")</f>
        <v>#N/A</v>
      </c>
    </row>
    <row r="167" spans="1:17" hidden="1" x14ac:dyDescent="0.25">
      <c r="A167" t="s">
        <v>1682</v>
      </c>
      <c r="B167" t="s">
        <v>1581</v>
      </c>
      <c r="C167" t="s">
        <v>1611</v>
      </c>
      <c r="D167" t="s">
        <v>1683</v>
      </c>
      <c r="E167" t="s">
        <v>1684</v>
      </c>
      <c r="K167" t="e">
        <f>VLOOKUP(tbl_data[[#This Row],[Severity]],tbl_sev[],2,FALSE)</f>
        <v>#N/A</v>
      </c>
      <c r="L167" t="e">
        <f>VLOOKUP(tbl_data[[#This Row],[Consequences (Human)]],tbl_con[],2,FALSE)</f>
        <v>#N/A</v>
      </c>
      <c r="M167" t="e">
        <f>VLOOKUP(tbl_data[[#This Row],[Consequences (Agriculture)]],tbl_con[],2,FALSE)</f>
        <v>#N/A</v>
      </c>
      <c r="N167" t="e">
        <f>VLOOKUP(tbl_data[[#This Row],[Consequences (Infrastructure)]],tbl_con[],2,FALSE)</f>
        <v>#N/A</v>
      </c>
      <c r="O167" t="e">
        <f>VLOOKUP(tbl_data[[#This Row],[Consequences (Financial)]],tbl_con[],2,FALSE)</f>
        <v>#N/A</v>
      </c>
      <c r="P167" t="e">
        <f>SUM(tbl_data[[#This Row],[Severity Numeric]:[Consequences Financial Numeric]])</f>
        <v>#N/A</v>
      </c>
      <c r="Q167" t="e">
        <f>IF(AND(tbl_data[[#This Row],[Severity Numeric]] = 0, tbl_data[[#This Row],[Consequences Sum Values]] &gt; 0), "Data Entry Wrong, Double Check", "")</f>
        <v>#N/A</v>
      </c>
    </row>
    <row r="168" spans="1:17" hidden="1" x14ac:dyDescent="0.25">
      <c r="A168" t="s">
        <v>2379</v>
      </c>
      <c r="B168" t="s">
        <v>2186</v>
      </c>
      <c r="C168" t="s">
        <v>2372</v>
      </c>
      <c r="D168" t="s">
        <v>2380</v>
      </c>
      <c r="E168" t="s">
        <v>2381</v>
      </c>
      <c r="K168" t="e">
        <f>VLOOKUP(tbl_data[[#This Row],[Severity]],tbl_sev[],2,FALSE)</f>
        <v>#N/A</v>
      </c>
      <c r="L168" t="e">
        <f>VLOOKUP(tbl_data[[#This Row],[Consequences (Human)]],tbl_con[],2,FALSE)</f>
        <v>#N/A</v>
      </c>
      <c r="M168" t="e">
        <f>VLOOKUP(tbl_data[[#This Row],[Consequences (Agriculture)]],tbl_con[],2,FALSE)</f>
        <v>#N/A</v>
      </c>
      <c r="N168" t="e">
        <f>VLOOKUP(tbl_data[[#This Row],[Consequences (Infrastructure)]],tbl_con[],2,FALSE)</f>
        <v>#N/A</v>
      </c>
      <c r="O168" t="e">
        <f>VLOOKUP(tbl_data[[#This Row],[Consequences (Financial)]],tbl_con[],2,FALSE)</f>
        <v>#N/A</v>
      </c>
      <c r="P168" t="e">
        <f>SUM(tbl_data[[#This Row],[Severity Numeric]:[Consequences Financial Numeric]])</f>
        <v>#N/A</v>
      </c>
      <c r="Q168" t="e">
        <f>IF(AND(tbl_data[[#This Row],[Severity Numeric]] = 0, tbl_data[[#This Row],[Consequences Sum Values]] &gt; 0), "Data Entry Wrong, Double Check", "")</f>
        <v>#N/A</v>
      </c>
    </row>
    <row r="169" spans="1:17" hidden="1" x14ac:dyDescent="0.25">
      <c r="A169" t="s">
        <v>492</v>
      </c>
      <c r="B169" t="s">
        <v>428</v>
      </c>
      <c r="C169" t="s">
        <v>488</v>
      </c>
      <c r="D169" t="s">
        <v>493</v>
      </c>
      <c r="E169" t="s">
        <v>494</v>
      </c>
      <c r="K169" t="e">
        <f>VLOOKUP(tbl_data[[#This Row],[Severity]],tbl_sev[],2,FALSE)</f>
        <v>#N/A</v>
      </c>
      <c r="L169" t="e">
        <f>VLOOKUP(tbl_data[[#This Row],[Consequences (Human)]],tbl_con[],2,FALSE)</f>
        <v>#N/A</v>
      </c>
      <c r="M169" t="e">
        <f>VLOOKUP(tbl_data[[#This Row],[Consequences (Agriculture)]],tbl_con[],2,FALSE)</f>
        <v>#N/A</v>
      </c>
      <c r="N169" t="e">
        <f>VLOOKUP(tbl_data[[#This Row],[Consequences (Infrastructure)]],tbl_con[],2,FALSE)</f>
        <v>#N/A</v>
      </c>
      <c r="O169" t="e">
        <f>VLOOKUP(tbl_data[[#This Row],[Consequences (Financial)]],tbl_con[],2,FALSE)</f>
        <v>#N/A</v>
      </c>
      <c r="P169" t="e">
        <f>SUM(tbl_data[[#This Row],[Severity Numeric]:[Consequences Financial Numeric]])</f>
        <v>#N/A</v>
      </c>
      <c r="Q169" t="e">
        <f>IF(AND(tbl_data[[#This Row],[Severity Numeric]] = 0, tbl_data[[#This Row],[Consequences Sum Values]] &gt; 0), "Data Entry Wrong, Double Check", "")</f>
        <v>#N/A</v>
      </c>
    </row>
    <row r="170" spans="1:17" hidden="1" x14ac:dyDescent="0.25">
      <c r="A170" t="s">
        <v>1641</v>
      </c>
      <c r="B170" t="s">
        <v>1581</v>
      </c>
      <c r="C170" t="s">
        <v>1637</v>
      </c>
      <c r="D170" t="s">
        <v>1642</v>
      </c>
      <c r="E170" t="s">
        <v>1643</v>
      </c>
      <c r="K170" t="e">
        <f>VLOOKUP(tbl_data[[#This Row],[Severity]],tbl_sev[],2,FALSE)</f>
        <v>#N/A</v>
      </c>
      <c r="L170" t="e">
        <f>VLOOKUP(tbl_data[[#This Row],[Consequences (Human)]],tbl_con[],2,FALSE)</f>
        <v>#N/A</v>
      </c>
      <c r="M170" t="e">
        <f>VLOOKUP(tbl_data[[#This Row],[Consequences (Agriculture)]],tbl_con[],2,FALSE)</f>
        <v>#N/A</v>
      </c>
      <c r="N170" t="e">
        <f>VLOOKUP(tbl_data[[#This Row],[Consequences (Infrastructure)]],tbl_con[],2,FALSE)</f>
        <v>#N/A</v>
      </c>
      <c r="O170" t="e">
        <f>VLOOKUP(tbl_data[[#This Row],[Consequences (Financial)]],tbl_con[],2,FALSE)</f>
        <v>#N/A</v>
      </c>
      <c r="P170" t="e">
        <f>SUM(tbl_data[[#This Row],[Severity Numeric]:[Consequences Financial Numeric]])</f>
        <v>#N/A</v>
      </c>
      <c r="Q170" t="e">
        <f>IF(AND(tbl_data[[#This Row],[Severity Numeric]] = 0, tbl_data[[#This Row],[Consequences Sum Values]] &gt; 0), "Data Entry Wrong, Double Check", "")</f>
        <v>#N/A</v>
      </c>
    </row>
    <row r="171" spans="1:17" hidden="1" x14ac:dyDescent="0.25">
      <c r="A171" t="s">
        <v>2099</v>
      </c>
      <c r="B171" t="s">
        <v>1946</v>
      </c>
      <c r="C171" t="s">
        <v>1960</v>
      </c>
      <c r="D171" t="s">
        <v>2100</v>
      </c>
      <c r="E171" t="s">
        <v>2101</v>
      </c>
      <c r="K171" t="e">
        <f>VLOOKUP(tbl_data[[#This Row],[Severity]],tbl_sev[],2,FALSE)</f>
        <v>#N/A</v>
      </c>
      <c r="L171" t="e">
        <f>VLOOKUP(tbl_data[[#This Row],[Consequences (Human)]],tbl_con[],2,FALSE)</f>
        <v>#N/A</v>
      </c>
      <c r="M171" t="e">
        <f>VLOOKUP(tbl_data[[#This Row],[Consequences (Agriculture)]],tbl_con[],2,FALSE)</f>
        <v>#N/A</v>
      </c>
      <c r="N171" t="e">
        <f>VLOOKUP(tbl_data[[#This Row],[Consequences (Infrastructure)]],tbl_con[],2,FALSE)</f>
        <v>#N/A</v>
      </c>
      <c r="O171" t="e">
        <f>VLOOKUP(tbl_data[[#This Row],[Consequences (Financial)]],tbl_con[],2,FALSE)</f>
        <v>#N/A</v>
      </c>
      <c r="P171" t="e">
        <f>SUM(tbl_data[[#This Row],[Severity Numeric]:[Consequences Financial Numeric]])</f>
        <v>#N/A</v>
      </c>
      <c r="Q171" t="e">
        <f>IF(AND(tbl_data[[#This Row],[Severity Numeric]] = 0, tbl_data[[#This Row],[Consequences Sum Values]] &gt; 0), "Data Entry Wrong, Double Check", "")</f>
        <v>#N/A</v>
      </c>
    </row>
    <row r="172" spans="1:17" hidden="1" x14ac:dyDescent="0.25">
      <c r="A172" t="s">
        <v>1339</v>
      </c>
      <c r="B172" t="s">
        <v>1218</v>
      </c>
      <c r="C172" t="s">
        <v>1332</v>
      </c>
      <c r="D172" t="s">
        <v>1340</v>
      </c>
      <c r="E172" t="s">
        <v>1341</v>
      </c>
      <c r="K172" t="e">
        <f>VLOOKUP(tbl_data[[#This Row],[Severity]],tbl_sev[],2,FALSE)</f>
        <v>#N/A</v>
      </c>
      <c r="L172" t="e">
        <f>VLOOKUP(tbl_data[[#This Row],[Consequences (Human)]],tbl_con[],2,FALSE)</f>
        <v>#N/A</v>
      </c>
      <c r="M172" t="e">
        <f>VLOOKUP(tbl_data[[#This Row],[Consequences (Agriculture)]],tbl_con[],2,FALSE)</f>
        <v>#N/A</v>
      </c>
      <c r="N172" t="e">
        <f>VLOOKUP(tbl_data[[#This Row],[Consequences (Infrastructure)]],tbl_con[],2,FALSE)</f>
        <v>#N/A</v>
      </c>
      <c r="O172" t="e">
        <f>VLOOKUP(tbl_data[[#This Row],[Consequences (Financial)]],tbl_con[],2,FALSE)</f>
        <v>#N/A</v>
      </c>
      <c r="P172" t="e">
        <f>SUM(tbl_data[[#This Row],[Severity Numeric]:[Consequences Financial Numeric]])</f>
        <v>#N/A</v>
      </c>
      <c r="Q172" t="e">
        <f>IF(AND(tbl_data[[#This Row],[Severity Numeric]] = 0, tbl_data[[#This Row],[Consequences Sum Values]] &gt; 0), "Data Entry Wrong, Double Check", "")</f>
        <v>#N/A</v>
      </c>
    </row>
    <row r="173" spans="1:17" hidden="1" x14ac:dyDescent="0.25">
      <c r="A173" t="s">
        <v>299</v>
      </c>
      <c r="B173" t="s">
        <v>208</v>
      </c>
      <c r="C173" t="s">
        <v>227</v>
      </c>
      <c r="D173" t="s">
        <v>300</v>
      </c>
      <c r="E173" t="s">
        <v>301</v>
      </c>
      <c r="K173" t="e">
        <f>VLOOKUP(tbl_data[[#This Row],[Severity]],tbl_sev[],2,FALSE)</f>
        <v>#N/A</v>
      </c>
      <c r="L173" t="e">
        <f>VLOOKUP(tbl_data[[#This Row],[Consequences (Human)]],tbl_con[],2,FALSE)</f>
        <v>#N/A</v>
      </c>
      <c r="M173" t="e">
        <f>VLOOKUP(tbl_data[[#This Row],[Consequences (Agriculture)]],tbl_con[],2,FALSE)</f>
        <v>#N/A</v>
      </c>
      <c r="N173" t="e">
        <f>VLOOKUP(tbl_data[[#This Row],[Consequences (Infrastructure)]],tbl_con[],2,FALSE)</f>
        <v>#N/A</v>
      </c>
      <c r="O173" t="e">
        <f>VLOOKUP(tbl_data[[#This Row],[Consequences (Financial)]],tbl_con[],2,FALSE)</f>
        <v>#N/A</v>
      </c>
      <c r="P173" t="e">
        <f>SUM(tbl_data[[#This Row],[Severity Numeric]:[Consequences Financial Numeric]])</f>
        <v>#N/A</v>
      </c>
      <c r="Q173" t="e">
        <f>IF(AND(tbl_data[[#This Row],[Severity Numeric]] = 0, tbl_data[[#This Row],[Consequences Sum Values]] &gt; 0), "Data Entry Wrong, Double Check", "")</f>
        <v>#N/A</v>
      </c>
    </row>
    <row r="174" spans="1:17" hidden="1" x14ac:dyDescent="0.25">
      <c r="A174" t="s">
        <v>901</v>
      </c>
      <c r="B174" t="s">
        <v>776</v>
      </c>
      <c r="C174" t="s">
        <v>900</v>
      </c>
      <c r="D174" t="s">
        <v>902</v>
      </c>
      <c r="E174" t="s">
        <v>903</v>
      </c>
      <c r="K174" t="e">
        <f>VLOOKUP(tbl_data[[#This Row],[Severity]],tbl_sev[],2,FALSE)</f>
        <v>#N/A</v>
      </c>
      <c r="L174" t="e">
        <f>VLOOKUP(tbl_data[[#This Row],[Consequences (Human)]],tbl_con[],2,FALSE)</f>
        <v>#N/A</v>
      </c>
      <c r="M174" t="e">
        <f>VLOOKUP(tbl_data[[#This Row],[Consequences (Agriculture)]],tbl_con[],2,FALSE)</f>
        <v>#N/A</v>
      </c>
      <c r="N174" t="e">
        <f>VLOOKUP(tbl_data[[#This Row],[Consequences (Infrastructure)]],tbl_con[],2,FALSE)</f>
        <v>#N/A</v>
      </c>
      <c r="O174" t="e">
        <f>VLOOKUP(tbl_data[[#This Row],[Consequences (Financial)]],tbl_con[],2,FALSE)</f>
        <v>#N/A</v>
      </c>
      <c r="P174" t="e">
        <f>SUM(tbl_data[[#This Row],[Severity Numeric]:[Consequences Financial Numeric]])</f>
        <v>#N/A</v>
      </c>
      <c r="Q174" t="e">
        <f>IF(AND(tbl_data[[#This Row],[Severity Numeric]] = 0, tbl_data[[#This Row],[Consequences Sum Values]] &gt; 0), "Data Entry Wrong, Double Check", "")</f>
        <v>#N/A</v>
      </c>
    </row>
    <row r="175" spans="1:17" hidden="1" x14ac:dyDescent="0.25">
      <c r="A175" t="s">
        <v>1270</v>
      </c>
      <c r="B175" t="s">
        <v>1218</v>
      </c>
      <c r="C175" t="s">
        <v>1230</v>
      </c>
      <c r="D175" t="s">
        <v>1271</v>
      </c>
      <c r="E175" t="s">
        <v>1272</v>
      </c>
      <c r="K175" t="e">
        <f>VLOOKUP(tbl_data[[#This Row],[Severity]],tbl_sev[],2,FALSE)</f>
        <v>#N/A</v>
      </c>
      <c r="L175" t="e">
        <f>VLOOKUP(tbl_data[[#This Row],[Consequences (Human)]],tbl_con[],2,FALSE)</f>
        <v>#N/A</v>
      </c>
      <c r="M175" t="e">
        <f>VLOOKUP(tbl_data[[#This Row],[Consequences (Agriculture)]],tbl_con[],2,FALSE)</f>
        <v>#N/A</v>
      </c>
      <c r="N175" t="e">
        <f>VLOOKUP(tbl_data[[#This Row],[Consequences (Infrastructure)]],tbl_con[],2,FALSE)</f>
        <v>#N/A</v>
      </c>
      <c r="O175" t="e">
        <f>VLOOKUP(tbl_data[[#This Row],[Consequences (Financial)]],tbl_con[],2,FALSE)</f>
        <v>#N/A</v>
      </c>
      <c r="P175" t="e">
        <f>SUM(tbl_data[[#This Row],[Severity Numeric]:[Consequences Financial Numeric]])</f>
        <v>#N/A</v>
      </c>
      <c r="Q175" t="e">
        <f>IF(AND(tbl_data[[#This Row],[Severity Numeric]] = 0, tbl_data[[#This Row],[Consequences Sum Values]] &gt; 0), "Data Entry Wrong, Double Check", "")</f>
        <v>#N/A</v>
      </c>
    </row>
    <row r="176" spans="1:17" x14ac:dyDescent="0.25">
      <c r="A176" t="s">
        <v>1068</v>
      </c>
      <c r="B176" t="s">
        <v>924</v>
      </c>
      <c r="C176" t="s">
        <v>1067</v>
      </c>
      <c r="D176" t="s">
        <v>1069</v>
      </c>
      <c r="E176" t="s">
        <v>1070</v>
      </c>
      <c r="K176" t="e">
        <f>VLOOKUP(tbl_data[[#This Row],[Severity]],tbl_sev[],2,FALSE)</f>
        <v>#N/A</v>
      </c>
      <c r="L176" t="e">
        <f>VLOOKUP(tbl_data[[#This Row],[Consequences (Human)]],tbl_con[],2,FALSE)</f>
        <v>#N/A</v>
      </c>
      <c r="M176" t="e">
        <f>VLOOKUP(tbl_data[[#This Row],[Consequences (Agriculture)]],tbl_con[],2,FALSE)</f>
        <v>#N/A</v>
      </c>
      <c r="N176" t="e">
        <f>VLOOKUP(tbl_data[[#This Row],[Consequences (Infrastructure)]],tbl_con[],2,FALSE)</f>
        <v>#N/A</v>
      </c>
      <c r="O176" t="e">
        <f>VLOOKUP(tbl_data[[#This Row],[Consequences (Financial)]],tbl_con[],2,FALSE)</f>
        <v>#N/A</v>
      </c>
      <c r="P176" t="e">
        <f>SUM(tbl_data[[#This Row],[Consequences Human Numeric]:[Consequences Financial Numeric]])</f>
        <v>#N/A</v>
      </c>
      <c r="Q176" t="e">
        <f>IF(AND(tbl_data[[#This Row],[Severity Numeric]] = 0, tbl_data[[#This Row],[Consequences Sum Values]] &gt; 0), "Data Entry Wrong, Double Check", "")</f>
        <v>#N/A</v>
      </c>
    </row>
    <row r="177" spans="1:17" hidden="1" x14ac:dyDescent="0.25">
      <c r="A177" t="s">
        <v>2369</v>
      </c>
      <c r="B177" t="s">
        <v>2186</v>
      </c>
      <c r="C177" t="s">
        <v>2368</v>
      </c>
      <c r="D177" t="s">
        <v>2368</v>
      </c>
      <c r="E177" t="s">
        <v>2370</v>
      </c>
      <c r="K177" t="e">
        <f>VLOOKUP(tbl_data[[#This Row],[Severity]],tbl_sev[],2,FALSE)</f>
        <v>#N/A</v>
      </c>
      <c r="L177" t="e">
        <f>VLOOKUP(tbl_data[[#This Row],[Consequences (Human)]],tbl_con[],2,FALSE)</f>
        <v>#N/A</v>
      </c>
      <c r="M177" t="e">
        <f>VLOOKUP(tbl_data[[#This Row],[Consequences (Agriculture)]],tbl_con[],2,FALSE)</f>
        <v>#N/A</v>
      </c>
      <c r="N177" t="e">
        <f>VLOOKUP(tbl_data[[#This Row],[Consequences (Infrastructure)]],tbl_con[],2,FALSE)</f>
        <v>#N/A</v>
      </c>
      <c r="O177" t="e">
        <f>VLOOKUP(tbl_data[[#This Row],[Consequences (Financial)]],tbl_con[],2,FALSE)</f>
        <v>#N/A</v>
      </c>
      <c r="P177" t="e">
        <f>SUM(tbl_data[[#This Row],[Severity Numeric]:[Consequences Financial Numeric]])</f>
        <v>#N/A</v>
      </c>
      <c r="Q177" t="e">
        <f>IF(AND(tbl_data[[#This Row],[Severity Numeric]] = 0, tbl_data[[#This Row],[Consequences Sum Values]] &gt; 0), "Data Entry Wrong, Double Check", "")</f>
        <v>#N/A</v>
      </c>
    </row>
    <row r="178" spans="1:17" hidden="1" x14ac:dyDescent="0.25">
      <c r="A178" t="s">
        <v>230</v>
      </c>
      <c r="B178" t="s">
        <v>208</v>
      </c>
      <c r="C178" t="s">
        <v>229</v>
      </c>
      <c r="D178" t="s">
        <v>231</v>
      </c>
      <c r="E178" t="s">
        <v>232</v>
      </c>
      <c r="K178" t="e">
        <f>VLOOKUP(tbl_data[[#This Row],[Severity]],tbl_sev[],2,FALSE)</f>
        <v>#N/A</v>
      </c>
      <c r="L178" t="e">
        <f>VLOOKUP(tbl_data[[#This Row],[Consequences (Human)]],tbl_con[],2,FALSE)</f>
        <v>#N/A</v>
      </c>
      <c r="M178" t="e">
        <f>VLOOKUP(tbl_data[[#This Row],[Consequences (Agriculture)]],tbl_con[],2,FALSE)</f>
        <v>#N/A</v>
      </c>
      <c r="N178" t="e">
        <f>VLOOKUP(tbl_data[[#This Row],[Consequences (Infrastructure)]],tbl_con[],2,FALSE)</f>
        <v>#N/A</v>
      </c>
      <c r="O178" t="e">
        <f>VLOOKUP(tbl_data[[#This Row],[Consequences (Financial)]],tbl_con[],2,FALSE)</f>
        <v>#N/A</v>
      </c>
      <c r="P178" t="e">
        <f>SUM(tbl_data[[#This Row],[Severity Numeric]:[Consequences Financial Numeric]])</f>
        <v>#N/A</v>
      </c>
      <c r="Q178" t="e">
        <f>IF(AND(tbl_data[[#This Row],[Severity Numeric]] = 0, tbl_data[[#This Row],[Consequences Sum Values]] &gt; 0), "Data Entry Wrong, Double Check", "")</f>
        <v>#N/A</v>
      </c>
    </row>
    <row r="179" spans="1:17" hidden="1" x14ac:dyDescent="0.25">
      <c r="A179" t="s">
        <v>2272</v>
      </c>
      <c r="B179" t="s">
        <v>2186</v>
      </c>
      <c r="C179" t="s">
        <v>229</v>
      </c>
      <c r="D179" t="s">
        <v>231</v>
      </c>
      <c r="E179" t="s">
        <v>232</v>
      </c>
      <c r="K179" t="e">
        <f>VLOOKUP(tbl_data[[#This Row],[Severity]],tbl_sev[],2,FALSE)</f>
        <v>#N/A</v>
      </c>
      <c r="L179" t="e">
        <f>VLOOKUP(tbl_data[[#This Row],[Consequences (Human)]],tbl_con[],2,FALSE)</f>
        <v>#N/A</v>
      </c>
      <c r="M179" t="e">
        <f>VLOOKUP(tbl_data[[#This Row],[Consequences (Agriculture)]],tbl_con[],2,FALSE)</f>
        <v>#N/A</v>
      </c>
      <c r="N179" t="e">
        <f>VLOOKUP(tbl_data[[#This Row],[Consequences (Infrastructure)]],tbl_con[],2,FALSE)</f>
        <v>#N/A</v>
      </c>
      <c r="O179" t="e">
        <f>VLOOKUP(tbl_data[[#This Row],[Consequences (Financial)]],tbl_con[],2,FALSE)</f>
        <v>#N/A</v>
      </c>
      <c r="P179" t="e">
        <f>SUM(tbl_data[[#This Row],[Severity Numeric]:[Consequences Financial Numeric]])</f>
        <v>#N/A</v>
      </c>
      <c r="Q179" t="e">
        <f>IF(AND(tbl_data[[#This Row],[Severity Numeric]] = 0, tbl_data[[#This Row],[Consequences Sum Values]] &gt; 0), "Data Entry Wrong, Double Check", "")</f>
        <v>#N/A</v>
      </c>
    </row>
    <row r="180" spans="1:17" hidden="1" x14ac:dyDescent="0.25">
      <c r="A180" t="s">
        <v>500</v>
      </c>
      <c r="B180" t="s">
        <v>428</v>
      </c>
      <c r="C180" t="s">
        <v>496</v>
      </c>
      <c r="D180" t="s">
        <v>501</v>
      </c>
      <c r="E180" t="s">
        <v>502</v>
      </c>
      <c r="K180" t="e">
        <f>VLOOKUP(tbl_data[[#This Row],[Severity]],tbl_sev[],2,FALSE)</f>
        <v>#N/A</v>
      </c>
      <c r="L180" t="e">
        <f>VLOOKUP(tbl_data[[#This Row],[Consequences (Human)]],tbl_con[],2,FALSE)</f>
        <v>#N/A</v>
      </c>
      <c r="M180" t="e">
        <f>VLOOKUP(tbl_data[[#This Row],[Consequences (Agriculture)]],tbl_con[],2,FALSE)</f>
        <v>#N/A</v>
      </c>
      <c r="N180" t="e">
        <f>VLOOKUP(tbl_data[[#This Row],[Consequences (Infrastructure)]],tbl_con[],2,FALSE)</f>
        <v>#N/A</v>
      </c>
      <c r="O180" t="e">
        <f>VLOOKUP(tbl_data[[#This Row],[Consequences (Financial)]],tbl_con[],2,FALSE)</f>
        <v>#N/A</v>
      </c>
      <c r="P180" t="e">
        <f>SUM(tbl_data[[#This Row],[Severity Numeric]:[Consequences Financial Numeric]])</f>
        <v>#N/A</v>
      </c>
      <c r="Q180" t="e">
        <f>IF(AND(tbl_data[[#This Row],[Severity Numeric]] = 0, tbl_data[[#This Row],[Consequences Sum Values]] &gt; 0), "Data Entry Wrong, Double Check", "")</f>
        <v>#N/A</v>
      </c>
    </row>
    <row r="181" spans="1:17" hidden="1" x14ac:dyDescent="0.25">
      <c r="A181" t="s">
        <v>1448</v>
      </c>
      <c r="B181" t="s">
        <v>1343</v>
      </c>
      <c r="C181" t="s">
        <v>1444</v>
      </c>
      <c r="D181" t="s">
        <v>1449</v>
      </c>
      <c r="E181" t="s">
        <v>1450</v>
      </c>
      <c r="K181" t="e">
        <f>VLOOKUP(tbl_data[[#This Row],[Severity]],tbl_sev[],2,FALSE)</f>
        <v>#N/A</v>
      </c>
      <c r="L181" t="e">
        <f>VLOOKUP(tbl_data[[#This Row],[Consequences (Human)]],tbl_con[],2,FALSE)</f>
        <v>#N/A</v>
      </c>
      <c r="M181" t="e">
        <f>VLOOKUP(tbl_data[[#This Row],[Consequences (Agriculture)]],tbl_con[],2,FALSE)</f>
        <v>#N/A</v>
      </c>
      <c r="N181" t="e">
        <f>VLOOKUP(tbl_data[[#This Row],[Consequences (Infrastructure)]],tbl_con[],2,FALSE)</f>
        <v>#N/A</v>
      </c>
      <c r="O181" t="e">
        <f>VLOOKUP(tbl_data[[#This Row],[Consequences (Financial)]],tbl_con[],2,FALSE)</f>
        <v>#N/A</v>
      </c>
      <c r="P181" t="e">
        <f>SUM(tbl_data[[#This Row],[Severity Numeric]:[Consequences Financial Numeric]])</f>
        <v>#N/A</v>
      </c>
      <c r="Q181" t="e">
        <f>IF(AND(tbl_data[[#This Row],[Severity Numeric]] = 0, tbl_data[[#This Row],[Consequences Sum Values]] &gt; 0), "Data Entry Wrong, Double Check", "")</f>
        <v>#N/A</v>
      </c>
    </row>
    <row r="182" spans="1:17" hidden="1" x14ac:dyDescent="0.25">
      <c r="A182" t="s">
        <v>2125</v>
      </c>
      <c r="B182" t="s">
        <v>2108</v>
      </c>
      <c r="C182" t="s">
        <v>2123</v>
      </c>
      <c r="D182" t="s">
        <v>2126</v>
      </c>
      <c r="E182" t="s">
        <v>2127</v>
      </c>
      <c r="K182" t="e">
        <f>VLOOKUP(tbl_data[[#This Row],[Severity]],tbl_sev[],2,FALSE)</f>
        <v>#N/A</v>
      </c>
      <c r="L182" t="e">
        <f>VLOOKUP(tbl_data[[#This Row],[Consequences (Human)]],tbl_con[],2,FALSE)</f>
        <v>#N/A</v>
      </c>
      <c r="M182" t="e">
        <f>VLOOKUP(tbl_data[[#This Row],[Consequences (Agriculture)]],tbl_con[],2,FALSE)</f>
        <v>#N/A</v>
      </c>
      <c r="N182" t="e">
        <f>VLOOKUP(tbl_data[[#This Row],[Consequences (Infrastructure)]],tbl_con[],2,FALSE)</f>
        <v>#N/A</v>
      </c>
      <c r="O182" t="e">
        <f>VLOOKUP(tbl_data[[#This Row],[Consequences (Financial)]],tbl_con[],2,FALSE)</f>
        <v>#N/A</v>
      </c>
      <c r="P182" t="e">
        <f>SUM(tbl_data[[#This Row],[Severity Numeric]:[Consequences Financial Numeric]])</f>
        <v>#N/A</v>
      </c>
      <c r="Q182" t="e">
        <f>IF(AND(tbl_data[[#This Row],[Severity Numeric]] = 0, tbl_data[[#This Row],[Consequences Sum Values]] &gt; 0), "Data Entry Wrong, Double Check", "")</f>
        <v>#N/A</v>
      </c>
    </row>
    <row r="183" spans="1:17" hidden="1" x14ac:dyDescent="0.25">
      <c r="A183" t="s">
        <v>1558</v>
      </c>
      <c r="B183" t="s">
        <v>1343</v>
      </c>
      <c r="C183" t="s">
        <v>1557</v>
      </c>
      <c r="D183" t="s">
        <v>1559</v>
      </c>
      <c r="E183" t="s">
        <v>1560</v>
      </c>
      <c r="K183" t="e">
        <f>VLOOKUP(tbl_data[[#This Row],[Severity]],tbl_sev[],2,FALSE)</f>
        <v>#N/A</v>
      </c>
      <c r="L183" t="e">
        <f>VLOOKUP(tbl_data[[#This Row],[Consequences (Human)]],tbl_con[],2,FALSE)</f>
        <v>#N/A</v>
      </c>
      <c r="M183" t="e">
        <f>VLOOKUP(tbl_data[[#This Row],[Consequences (Agriculture)]],tbl_con[],2,FALSE)</f>
        <v>#N/A</v>
      </c>
      <c r="N183" t="e">
        <f>VLOOKUP(tbl_data[[#This Row],[Consequences (Infrastructure)]],tbl_con[],2,FALSE)</f>
        <v>#N/A</v>
      </c>
      <c r="O183" t="e">
        <f>VLOOKUP(tbl_data[[#This Row],[Consequences (Financial)]],tbl_con[],2,FALSE)</f>
        <v>#N/A</v>
      </c>
      <c r="P183" t="e">
        <f>SUM(tbl_data[[#This Row],[Severity Numeric]:[Consequences Financial Numeric]])</f>
        <v>#N/A</v>
      </c>
      <c r="Q183" t="e">
        <f>IF(AND(tbl_data[[#This Row],[Severity Numeric]] = 0, tbl_data[[#This Row],[Consequences Sum Values]] &gt; 0), "Data Entry Wrong, Double Check", "")</f>
        <v>#N/A</v>
      </c>
    </row>
    <row r="184" spans="1:17" hidden="1" x14ac:dyDescent="0.25">
      <c r="A184" t="s">
        <v>910</v>
      </c>
      <c r="B184" t="s">
        <v>776</v>
      </c>
      <c r="C184" t="s">
        <v>909</v>
      </c>
      <c r="D184" t="s">
        <v>911</v>
      </c>
      <c r="E184" t="s">
        <v>912</v>
      </c>
      <c r="K184" t="e">
        <f>VLOOKUP(tbl_data[[#This Row],[Severity]],tbl_sev[],2,FALSE)</f>
        <v>#N/A</v>
      </c>
      <c r="L184" t="e">
        <f>VLOOKUP(tbl_data[[#This Row],[Consequences (Human)]],tbl_con[],2,FALSE)</f>
        <v>#N/A</v>
      </c>
      <c r="M184" t="e">
        <f>VLOOKUP(tbl_data[[#This Row],[Consequences (Agriculture)]],tbl_con[],2,FALSE)</f>
        <v>#N/A</v>
      </c>
      <c r="N184" t="e">
        <f>VLOOKUP(tbl_data[[#This Row],[Consequences (Infrastructure)]],tbl_con[],2,FALSE)</f>
        <v>#N/A</v>
      </c>
      <c r="O184" t="e">
        <f>VLOOKUP(tbl_data[[#This Row],[Consequences (Financial)]],tbl_con[],2,FALSE)</f>
        <v>#N/A</v>
      </c>
      <c r="P184" t="e">
        <f>SUM(tbl_data[[#This Row],[Severity Numeric]:[Consequences Financial Numeric]])</f>
        <v>#N/A</v>
      </c>
      <c r="Q184" t="e">
        <f>IF(AND(tbl_data[[#This Row],[Severity Numeric]] = 0, tbl_data[[#This Row],[Consequences Sum Values]] &gt; 0), "Data Entry Wrong, Double Check", "")</f>
        <v>#N/A</v>
      </c>
    </row>
    <row r="185" spans="1:17" hidden="1" x14ac:dyDescent="0.25">
      <c r="A185" t="s">
        <v>53</v>
      </c>
      <c r="B185" t="s">
        <v>12</v>
      </c>
      <c r="C185" t="s">
        <v>52</v>
      </c>
      <c r="D185" t="s">
        <v>54</v>
      </c>
      <c r="E185" t="s">
        <v>55</v>
      </c>
      <c r="K185" t="e">
        <f>VLOOKUP(tbl_data[[#This Row],[Severity]],tbl_sev[],2,FALSE)</f>
        <v>#N/A</v>
      </c>
      <c r="L185" t="e">
        <f>VLOOKUP(tbl_data[[#This Row],[Consequences (Human)]],tbl_con[],2,FALSE)</f>
        <v>#N/A</v>
      </c>
      <c r="M185" t="e">
        <f>VLOOKUP(tbl_data[[#This Row],[Consequences (Agriculture)]],tbl_con[],2,FALSE)</f>
        <v>#N/A</v>
      </c>
      <c r="N185" t="e">
        <f>VLOOKUP(tbl_data[[#This Row],[Consequences (Infrastructure)]],tbl_con[],2,FALSE)</f>
        <v>#N/A</v>
      </c>
      <c r="O185" t="e">
        <f>VLOOKUP(tbl_data[[#This Row],[Consequences (Financial)]],tbl_con[],2,FALSE)</f>
        <v>#N/A</v>
      </c>
      <c r="P185" t="e">
        <f>SUM(tbl_data[[#This Row],[Severity Numeric]:[Consequences Financial Numeric]])</f>
        <v>#N/A</v>
      </c>
      <c r="Q185" t="e">
        <f>IF(AND(tbl_data[[#This Row],[Severity Numeric]] = 0, tbl_data[[#This Row],[Consequences Sum Values]] &gt; 0), "Data Entry Wrong, Double Check", "")</f>
        <v>#N/A</v>
      </c>
    </row>
    <row r="186" spans="1:17" hidden="1" x14ac:dyDescent="0.25">
      <c r="A186" t="s">
        <v>2329</v>
      </c>
      <c r="B186" t="s">
        <v>2186</v>
      </c>
      <c r="C186" t="s">
        <v>2328</v>
      </c>
      <c r="D186" t="s">
        <v>2330</v>
      </c>
      <c r="E186" t="s">
        <v>2331</v>
      </c>
      <c r="K186" t="e">
        <f>VLOOKUP(tbl_data[[#This Row],[Severity]],tbl_sev[],2,FALSE)</f>
        <v>#N/A</v>
      </c>
      <c r="L186" t="e">
        <f>VLOOKUP(tbl_data[[#This Row],[Consequences (Human)]],tbl_con[],2,FALSE)</f>
        <v>#N/A</v>
      </c>
      <c r="M186" t="e">
        <f>VLOOKUP(tbl_data[[#This Row],[Consequences (Agriculture)]],tbl_con[],2,FALSE)</f>
        <v>#N/A</v>
      </c>
      <c r="N186" t="e">
        <f>VLOOKUP(tbl_data[[#This Row],[Consequences (Infrastructure)]],tbl_con[],2,FALSE)</f>
        <v>#N/A</v>
      </c>
      <c r="O186" t="e">
        <f>VLOOKUP(tbl_data[[#This Row],[Consequences (Financial)]],tbl_con[],2,FALSE)</f>
        <v>#N/A</v>
      </c>
      <c r="P186" t="e">
        <f>SUM(tbl_data[[#This Row],[Severity Numeric]:[Consequences Financial Numeric]])</f>
        <v>#N/A</v>
      </c>
      <c r="Q186" t="e">
        <f>IF(AND(tbl_data[[#This Row],[Severity Numeric]] = 0, tbl_data[[#This Row],[Consequences Sum Values]] &gt; 0), "Data Entry Wrong, Double Check", "")</f>
        <v>#N/A</v>
      </c>
    </row>
    <row r="187" spans="1:17" hidden="1" x14ac:dyDescent="0.25">
      <c r="A187" t="s">
        <v>1174</v>
      </c>
      <c r="B187" t="s">
        <v>1169</v>
      </c>
      <c r="C187" t="s">
        <v>1173</v>
      </c>
      <c r="D187" t="s">
        <v>1175</v>
      </c>
      <c r="E187" t="s">
        <v>1176</v>
      </c>
      <c r="K187" t="e">
        <f>VLOOKUP(tbl_data[[#This Row],[Severity]],tbl_sev[],2,FALSE)</f>
        <v>#N/A</v>
      </c>
      <c r="L187" t="e">
        <f>VLOOKUP(tbl_data[[#This Row],[Consequences (Human)]],tbl_con[],2,FALSE)</f>
        <v>#N/A</v>
      </c>
      <c r="M187" t="e">
        <f>VLOOKUP(tbl_data[[#This Row],[Consequences (Agriculture)]],tbl_con[],2,FALSE)</f>
        <v>#N/A</v>
      </c>
      <c r="N187" t="e">
        <f>VLOOKUP(tbl_data[[#This Row],[Consequences (Infrastructure)]],tbl_con[],2,FALSE)</f>
        <v>#N/A</v>
      </c>
      <c r="O187" t="e">
        <f>VLOOKUP(tbl_data[[#This Row],[Consequences (Financial)]],tbl_con[],2,FALSE)</f>
        <v>#N/A</v>
      </c>
      <c r="P187" t="e">
        <f>SUM(tbl_data[[#This Row],[Severity Numeric]:[Consequences Financial Numeric]])</f>
        <v>#N/A</v>
      </c>
      <c r="Q187" t="e">
        <f>IF(AND(tbl_data[[#This Row],[Severity Numeric]] = 0, tbl_data[[#This Row],[Consequences Sum Values]] &gt; 0), "Data Entry Wrong, Double Check", "")</f>
        <v>#N/A</v>
      </c>
    </row>
    <row r="188" spans="1:17" hidden="1" x14ac:dyDescent="0.25">
      <c r="A188" t="s">
        <v>2212</v>
      </c>
      <c r="B188" t="s">
        <v>2186</v>
      </c>
      <c r="C188" t="s">
        <v>2211</v>
      </c>
      <c r="D188" t="s">
        <v>2211</v>
      </c>
      <c r="E188" t="s">
        <v>2213</v>
      </c>
      <c r="K188" t="e">
        <f>VLOOKUP(tbl_data[[#This Row],[Severity]],tbl_sev[],2,FALSE)</f>
        <v>#N/A</v>
      </c>
      <c r="L188" t="e">
        <f>VLOOKUP(tbl_data[[#This Row],[Consequences (Human)]],tbl_con[],2,FALSE)</f>
        <v>#N/A</v>
      </c>
      <c r="M188" t="e">
        <f>VLOOKUP(tbl_data[[#This Row],[Consequences (Agriculture)]],tbl_con[],2,FALSE)</f>
        <v>#N/A</v>
      </c>
      <c r="N188" t="e">
        <f>VLOOKUP(tbl_data[[#This Row],[Consequences (Infrastructure)]],tbl_con[],2,FALSE)</f>
        <v>#N/A</v>
      </c>
      <c r="O188" t="e">
        <f>VLOOKUP(tbl_data[[#This Row],[Consequences (Financial)]],tbl_con[],2,FALSE)</f>
        <v>#N/A</v>
      </c>
      <c r="P188" t="e">
        <f>SUM(tbl_data[[#This Row],[Severity Numeric]:[Consequences Financial Numeric]])</f>
        <v>#N/A</v>
      </c>
      <c r="Q188" t="e">
        <f>IF(AND(tbl_data[[#This Row],[Severity Numeric]] = 0, tbl_data[[#This Row],[Consequences Sum Values]] &gt; 0), "Data Entry Wrong, Double Check", "")</f>
        <v>#N/A</v>
      </c>
    </row>
    <row r="189" spans="1:17" hidden="1" x14ac:dyDescent="0.25">
      <c r="A189" t="s">
        <v>2225</v>
      </c>
      <c r="B189" t="s">
        <v>2186</v>
      </c>
      <c r="C189" t="s">
        <v>2224</v>
      </c>
      <c r="D189" t="s">
        <v>2224</v>
      </c>
      <c r="E189" t="s">
        <v>2226</v>
      </c>
      <c r="K189" t="e">
        <f>VLOOKUP(tbl_data[[#This Row],[Severity]],tbl_sev[],2,FALSE)</f>
        <v>#N/A</v>
      </c>
      <c r="L189" t="e">
        <f>VLOOKUP(tbl_data[[#This Row],[Consequences (Human)]],tbl_con[],2,FALSE)</f>
        <v>#N/A</v>
      </c>
      <c r="M189" t="e">
        <f>VLOOKUP(tbl_data[[#This Row],[Consequences (Agriculture)]],tbl_con[],2,FALSE)</f>
        <v>#N/A</v>
      </c>
      <c r="N189" t="e">
        <f>VLOOKUP(tbl_data[[#This Row],[Consequences (Infrastructure)]],tbl_con[],2,FALSE)</f>
        <v>#N/A</v>
      </c>
      <c r="O189" t="e">
        <f>VLOOKUP(tbl_data[[#This Row],[Consequences (Financial)]],tbl_con[],2,FALSE)</f>
        <v>#N/A</v>
      </c>
      <c r="P189" t="e">
        <f>SUM(tbl_data[[#This Row],[Severity Numeric]:[Consequences Financial Numeric]])</f>
        <v>#N/A</v>
      </c>
      <c r="Q189" t="e">
        <f>IF(AND(tbl_data[[#This Row],[Severity Numeric]] = 0, tbl_data[[#This Row],[Consequences Sum Values]] &gt; 0), "Data Entry Wrong, Double Check", "")</f>
        <v>#N/A</v>
      </c>
    </row>
    <row r="190" spans="1:17" hidden="1" x14ac:dyDescent="0.25">
      <c r="A190" t="s">
        <v>2216</v>
      </c>
      <c r="B190" t="s">
        <v>2186</v>
      </c>
      <c r="C190" t="s">
        <v>2215</v>
      </c>
      <c r="D190" t="s">
        <v>2215</v>
      </c>
      <c r="E190" t="s">
        <v>2217</v>
      </c>
      <c r="K190" t="e">
        <f>VLOOKUP(tbl_data[[#This Row],[Severity]],tbl_sev[],2,FALSE)</f>
        <v>#N/A</v>
      </c>
      <c r="L190" t="e">
        <f>VLOOKUP(tbl_data[[#This Row],[Consequences (Human)]],tbl_con[],2,FALSE)</f>
        <v>#N/A</v>
      </c>
      <c r="M190" t="e">
        <f>VLOOKUP(tbl_data[[#This Row],[Consequences (Agriculture)]],tbl_con[],2,FALSE)</f>
        <v>#N/A</v>
      </c>
      <c r="N190" t="e">
        <f>VLOOKUP(tbl_data[[#This Row],[Consequences (Infrastructure)]],tbl_con[],2,FALSE)</f>
        <v>#N/A</v>
      </c>
      <c r="O190" t="e">
        <f>VLOOKUP(tbl_data[[#This Row],[Consequences (Financial)]],tbl_con[],2,FALSE)</f>
        <v>#N/A</v>
      </c>
      <c r="P190" t="e">
        <f>SUM(tbl_data[[#This Row],[Severity Numeric]:[Consequences Financial Numeric]])</f>
        <v>#N/A</v>
      </c>
      <c r="Q190" t="e">
        <f>IF(AND(tbl_data[[#This Row],[Severity Numeric]] = 0, tbl_data[[#This Row],[Consequences Sum Values]] &gt; 0), "Data Entry Wrong, Double Check", "")</f>
        <v>#N/A</v>
      </c>
    </row>
    <row r="191" spans="1:17" hidden="1" x14ac:dyDescent="0.25">
      <c r="A191" t="s">
        <v>2229</v>
      </c>
      <c r="B191" t="s">
        <v>2186</v>
      </c>
      <c r="C191" t="s">
        <v>2228</v>
      </c>
      <c r="D191" t="s">
        <v>2230</v>
      </c>
      <c r="E191" t="s">
        <v>2231</v>
      </c>
      <c r="K191" t="e">
        <f>VLOOKUP(tbl_data[[#This Row],[Severity]],tbl_sev[],2,FALSE)</f>
        <v>#N/A</v>
      </c>
      <c r="L191" t="e">
        <f>VLOOKUP(tbl_data[[#This Row],[Consequences (Human)]],tbl_con[],2,FALSE)</f>
        <v>#N/A</v>
      </c>
      <c r="M191" t="e">
        <f>VLOOKUP(tbl_data[[#This Row],[Consequences (Agriculture)]],tbl_con[],2,FALSE)</f>
        <v>#N/A</v>
      </c>
      <c r="N191" t="e">
        <f>VLOOKUP(tbl_data[[#This Row],[Consequences (Infrastructure)]],tbl_con[],2,FALSE)</f>
        <v>#N/A</v>
      </c>
      <c r="O191" t="e">
        <f>VLOOKUP(tbl_data[[#This Row],[Consequences (Financial)]],tbl_con[],2,FALSE)</f>
        <v>#N/A</v>
      </c>
      <c r="P191" t="e">
        <f>SUM(tbl_data[[#This Row],[Severity Numeric]:[Consequences Financial Numeric]])</f>
        <v>#N/A</v>
      </c>
      <c r="Q191" t="e">
        <f>IF(AND(tbl_data[[#This Row],[Severity Numeric]] = 0, tbl_data[[#This Row],[Consequences Sum Values]] &gt; 0), "Data Entry Wrong, Double Check", "")</f>
        <v>#N/A</v>
      </c>
    </row>
    <row r="192" spans="1:17" hidden="1" x14ac:dyDescent="0.25">
      <c r="A192" t="s">
        <v>2220</v>
      </c>
      <c r="B192" t="s">
        <v>2186</v>
      </c>
      <c r="C192" t="s">
        <v>2219</v>
      </c>
      <c r="D192" t="s">
        <v>2221</v>
      </c>
      <c r="E192" t="s">
        <v>2222</v>
      </c>
      <c r="K192" t="e">
        <f>VLOOKUP(tbl_data[[#This Row],[Severity]],tbl_sev[],2,FALSE)</f>
        <v>#N/A</v>
      </c>
      <c r="L192" t="e">
        <f>VLOOKUP(tbl_data[[#This Row],[Consequences (Human)]],tbl_con[],2,FALSE)</f>
        <v>#N/A</v>
      </c>
      <c r="M192" t="e">
        <f>VLOOKUP(tbl_data[[#This Row],[Consequences (Agriculture)]],tbl_con[],2,FALSE)</f>
        <v>#N/A</v>
      </c>
      <c r="N192" t="e">
        <f>VLOOKUP(tbl_data[[#This Row],[Consequences (Infrastructure)]],tbl_con[],2,FALSE)</f>
        <v>#N/A</v>
      </c>
      <c r="O192" t="e">
        <f>VLOOKUP(tbl_data[[#This Row],[Consequences (Financial)]],tbl_con[],2,FALSE)</f>
        <v>#N/A</v>
      </c>
      <c r="P192" t="e">
        <f>SUM(tbl_data[[#This Row],[Severity Numeric]:[Consequences Financial Numeric]])</f>
        <v>#N/A</v>
      </c>
      <c r="Q192" t="e">
        <f>IF(AND(tbl_data[[#This Row],[Severity Numeric]] = 0, tbl_data[[#This Row],[Consequences Sum Values]] &gt; 0), "Data Entry Wrong, Double Check", "")</f>
        <v>#N/A</v>
      </c>
    </row>
    <row r="193" spans="1:17" hidden="1" x14ac:dyDescent="0.25">
      <c r="A193" t="s">
        <v>2234</v>
      </c>
      <c r="B193" t="s">
        <v>2186</v>
      </c>
      <c r="C193" t="s">
        <v>2233</v>
      </c>
      <c r="D193" t="s">
        <v>2233</v>
      </c>
      <c r="E193" t="s">
        <v>2235</v>
      </c>
      <c r="K193" t="e">
        <f>VLOOKUP(tbl_data[[#This Row],[Severity]],tbl_sev[],2,FALSE)</f>
        <v>#N/A</v>
      </c>
      <c r="L193" t="e">
        <f>VLOOKUP(tbl_data[[#This Row],[Consequences (Human)]],tbl_con[],2,FALSE)</f>
        <v>#N/A</v>
      </c>
      <c r="M193" t="e">
        <f>VLOOKUP(tbl_data[[#This Row],[Consequences (Agriculture)]],tbl_con[],2,FALSE)</f>
        <v>#N/A</v>
      </c>
      <c r="N193" t="e">
        <f>VLOOKUP(tbl_data[[#This Row],[Consequences (Infrastructure)]],tbl_con[],2,FALSE)</f>
        <v>#N/A</v>
      </c>
      <c r="O193" t="e">
        <f>VLOOKUP(tbl_data[[#This Row],[Consequences (Financial)]],tbl_con[],2,FALSE)</f>
        <v>#N/A</v>
      </c>
      <c r="P193" t="e">
        <f>SUM(tbl_data[[#This Row],[Severity Numeric]:[Consequences Financial Numeric]])</f>
        <v>#N/A</v>
      </c>
      <c r="Q193" t="e">
        <f>IF(AND(tbl_data[[#This Row],[Severity Numeric]] = 0, tbl_data[[#This Row],[Consequences Sum Values]] &gt; 0), "Data Entry Wrong, Double Check", "")</f>
        <v>#N/A</v>
      </c>
    </row>
    <row r="194" spans="1:17" hidden="1" x14ac:dyDescent="0.25">
      <c r="A194" t="s">
        <v>223</v>
      </c>
      <c r="B194" t="s">
        <v>208</v>
      </c>
      <c r="C194" t="s">
        <v>222</v>
      </c>
      <c r="D194" t="s">
        <v>224</v>
      </c>
      <c r="E194" t="s">
        <v>225</v>
      </c>
      <c r="K194" t="e">
        <f>VLOOKUP(tbl_data[[#This Row],[Severity]],tbl_sev[],2,FALSE)</f>
        <v>#N/A</v>
      </c>
      <c r="L194" t="e">
        <f>VLOOKUP(tbl_data[[#This Row],[Consequences (Human)]],tbl_con[],2,FALSE)</f>
        <v>#N/A</v>
      </c>
      <c r="M194" t="e">
        <f>VLOOKUP(tbl_data[[#This Row],[Consequences (Agriculture)]],tbl_con[],2,FALSE)</f>
        <v>#N/A</v>
      </c>
      <c r="N194" t="e">
        <f>VLOOKUP(tbl_data[[#This Row],[Consequences (Infrastructure)]],tbl_con[],2,FALSE)</f>
        <v>#N/A</v>
      </c>
      <c r="O194" t="e">
        <f>VLOOKUP(tbl_data[[#This Row],[Consequences (Financial)]],tbl_con[],2,FALSE)</f>
        <v>#N/A</v>
      </c>
      <c r="P194" t="e">
        <f>SUM(tbl_data[[#This Row],[Severity Numeric]:[Consequences Financial Numeric]])</f>
        <v>#N/A</v>
      </c>
      <c r="Q194" t="e">
        <f>IF(AND(tbl_data[[#This Row],[Severity Numeric]] = 0, tbl_data[[#This Row],[Consequences Sum Values]] &gt; 0), "Data Entry Wrong, Double Check", "")</f>
        <v>#N/A</v>
      </c>
    </row>
    <row r="195" spans="1:17" hidden="1" x14ac:dyDescent="0.25">
      <c r="A195" t="s">
        <v>665</v>
      </c>
      <c r="B195" t="s">
        <v>651</v>
      </c>
      <c r="C195" t="s">
        <v>664</v>
      </c>
      <c r="D195" t="s">
        <v>666</v>
      </c>
      <c r="E195" t="s">
        <v>667</v>
      </c>
      <c r="K195" t="e">
        <f>VLOOKUP(tbl_data[[#This Row],[Severity]],tbl_sev[],2,FALSE)</f>
        <v>#N/A</v>
      </c>
      <c r="L195" t="e">
        <f>VLOOKUP(tbl_data[[#This Row],[Consequences (Human)]],tbl_con[],2,FALSE)</f>
        <v>#N/A</v>
      </c>
      <c r="M195" t="e">
        <f>VLOOKUP(tbl_data[[#This Row],[Consequences (Agriculture)]],tbl_con[],2,FALSE)</f>
        <v>#N/A</v>
      </c>
      <c r="N195" t="e">
        <f>VLOOKUP(tbl_data[[#This Row],[Consequences (Infrastructure)]],tbl_con[],2,FALSE)</f>
        <v>#N/A</v>
      </c>
      <c r="O195" t="e">
        <f>VLOOKUP(tbl_data[[#This Row],[Consequences (Financial)]],tbl_con[],2,FALSE)</f>
        <v>#N/A</v>
      </c>
      <c r="P195" t="e">
        <f>SUM(tbl_data[[#This Row],[Severity Numeric]:[Consequences Financial Numeric]])</f>
        <v>#N/A</v>
      </c>
      <c r="Q195" t="e">
        <f>IF(AND(tbl_data[[#This Row],[Severity Numeric]] = 0, tbl_data[[#This Row],[Consequences Sum Values]] &gt; 0), "Data Entry Wrong, Double Check", "")</f>
        <v>#N/A</v>
      </c>
    </row>
    <row r="196" spans="1:17" hidden="1" x14ac:dyDescent="0.25">
      <c r="A196" t="s">
        <v>1538</v>
      </c>
      <c r="B196" t="s">
        <v>1343</v>
      </c>
      <c r="C196" t="s">
        <v>1534</v>
      </c>
      <c r="D196" t="s">
        <v>1539</v>
      </c>
      <c r="E196" t="s">
        <v>1540</v>
      </c>
      <c r="K196" t="e">
        <f>VLOOKUP(tbl_data[[#This Row],[Severity]],tbl_sev[],2,FALSE)</f>
        <v>#N/A</v>
      </c>
      <c r="L196" t="e">
        <f>VLOOKUP(tbl_data[[#This Row],[Consequences (Human)]],tbl_con[],2,FALSE)</f>
        <v>#N/A</v>
      </c>
      <c r="M196" t="e">
        <f>VLOOKUP(tbl_data[[#This Row],[Consequences (Agriculture)]],tbl_con[],2,FALSE)</f>
        <v>#N/A</v>
      </c>
      <c r="N196" t="e">
        <f>VLOOKUP(tbl_data[[#This Row],[Consequences (Infrastructure)]],tbl_con[],2,FALSE)</f>
        <v>#N/A</v>
      </c>
      <c r="O196" t="e">
        <f>VLOOKUP(tbl_data[[#This Row],[Consequences (Financial)]],tbl_con[],2,FALSE)</f>
        <v>#N/A</v>
      </c>
      <c r="P196" t="e">
        <f>SUM(tbl_data[[#This Row],[Severity Numeric]:[Consequences Financial Numeric]])</f>
        <v>#N/A</v>
      </c>
      <c r="Q196" t="e">
        <f>IF(AND(tbl_data[[#This Row],[Severity Numeric]] = 0, tbl_data[[#This Row],[Consequences Sum Values]] &gt; 0), "Data Entry Wrong, Double Check", "")</f>
        <v>#N/A</v>
      </c>
    </row>
    <row r="197" spans="1:17" hidden="1" x14ac:dyDescent="0.25">
      <c r="A197" t="s">
        <v>1490</v>
      </c>
      <c r="B197" t="s">
        <v>1343</v>
      </c>
      <c r="C197" t="s">
        <v>1489</v>
      </c>
      <c r="D197" t="s">
        <v>1491</v>
      </c>
      <c r="E197" t="s">
        <v>1492</v>
      </c>
      <c r="K197" t="e">
        <f>VLOOKUP(tbl_data[[#This Row],[Severity]],tbl_sev[],2,FALSE)</f>
        <v>#N/A</v>
      </c>
      <c r="L197" t="e">
        <f>VLOOKUP(tbl_data[[#This Row],[Consequences (Human)]],tbl_con[],2,FALSE)</f>
        <v>#N/A</v>
      </c>
      <c r="M197" t="e">
        <f>VLOOKUP(tbl_data[[#This Row],[Consequences (Agriculture)]],tbl_con[],2,FALSE)</f>
        <v>#N/A</v>
      </c>
      <c r="N197" t="e">
        <f>VLOOKUP(tbl_data[[#This Row],[Consequences (Infrastructure)]],tbl_con[],2,FALSE)</f>
        <v>#N/A</v>
      </c>
      <c r="O197" t="e">
        <f>VLOOKUP(tbl_data[[#This Row],[Consequences (Financial)]],tbl_con[],2,FALSE)</f>
        <v>#N/A</v>
      </c>
      <c r="P197" t="e">
        <f>SUM(tbl_data[[#This Row],[Severity Numeric]:[Consequences Financial Numeric]])</f>
        <v>#N/A</v>
      </c>
      <c r="Q197" t="e">
        <f>IF(AND(tbl_data[[#This Row],[Severity Numeric]] = 0, tbl_data[[#This Row],[Consequences Sum Values]] &gt; 0), "Data Entry Wrong, Double Check", "")</f>
        <v>#N/A</v>
      </c>
    </row>
    <row r="198" spans="1:17" hidden="1" x14ac:dyDescent="0.25">
      <c r="A198" t="s">
        <v>42</v>
      </c>
      <c r="B198" t="s">
        <v>12</v>
      </c>
      <c r="C198" t="s">
        <v>40</v>
      </c>
      <c r="D198" t="s">
        <v>43</v>
      </c>
      <c r="E198" t="s">
        <v>44</v>
      </c>
      <c r="K198" t="e">
        <f>VLOOKUP(tbl_data[[#This Row],[Severity]],tbl_sev[],2,FALSE)</f>
        <v>#N/A</v>
      </c>
      <c r="L198" t="e">
        <f>VLOOKUP(tbl_data[[#This Row],[Consequences (Human)]],tbl_con[],2,FALSE)</f>
        <v>#N/A</v>
      </c>
      <c r="M198" t="e">
        <f>VLOOKUP(tbl_data[[#This Row],[Consequences (Agriculture)]],tbl_con[],2,FALSE)</f>
        <v>#N/A</v>
      </c>
      <c r="N198" t="e">
        <f>VLOOKUP(tbl_data[[#This Row],[Consequences (Infrastructure)]],tbl_con[],2,FALSE)</f>
        <v>#N/A</v>
      </c>
      <c r="O198" t="e">
        <f>VLOOKUP(tbl_data[[#This Row],[Consequences (Financial)]],tbl_con[],2,FALSE)</f>
        <v>#N/A</v>
      </c>
      <c r="P198" t="e">
        <f>SUM(tbl_data[[#This Row],[Severity Numeric]:[Consequences Financial Numeric]])</f>
        <v>#N/A</v>
      </c>
      <c r="Q198" t="e">
        <f>IF(AND(tbl_data[[#This Row],[Severity Numeric]] = 0, tbl_data[[#This Row],[Consequences Sum Values]] &gt; 0), "Data Entry Wrong, Double Check", "")</f>
        <v>#N/A</v>
      </c>
    </row>
    <row r="199" spans="1:17" hidden="1" x14ac:dyDescent="0.25">
      <c r="A199" t="s">
        <v>29</v>
      </c>
      <c r="B199" t="s">
        <v>12</v>
      </c>
      <c r="C199" t="s">
        <v>28</v>
      </c>
      <c r="D199" t="s">
        <v>30</v>
      </c>
      <c r="E199" t="s">
        <v>31</v>
      </c>
      <c r="K199" t="e">
        <f>VLOOKUP(tbl_data[[#This Row],[Severity]],tbl_sev[],2,FALSE)</f>
        <v>#N/A</v>
      </c>
      <c r="L199" t="e">
        <f>VLOOKUP(tbl_data[[#This Row],[Consequences (Human)]],tbl_con[],2,FALSE)</f>
        <v>#N/A</v>
      </c>
      <c r="M199" t="e">
        <f>VLOOKUP(tbl_data[[#This Row],[Consequences (Agriculture)]],tbl_con[],2,FALSE)</f>
        <v>#N/A</v>
      </c>
      <c r="N199" t="e">
        <f>VLOOKUP(tbl_data[[#This Row],[Consequences (Infrastructure)]],tbl_con[],2,FALSE)</f>
        <v>#N/A</v>
      </c>
      <c r="O199" t="e">
        <f>VLOOKUP(tbl_data[[#This Row],[Consequences (Financial)]],tbl_con[],2,FALSE)</f>
        <v>#N/A</v>
      </c>
      <c r="P199" t="e">
        <f>SUM(tbl_data[[#This Row],[Severity Numeric]:[Consequences Financial Numeric]])</f>
        <v>#N/A</v>
      </c>
      <c r="Q199" t="e">
        <f>IF(AND(tbl_data[[#This Row],[Severity Numeric]] = 0, tbl_data[[#This Row],[Consequences Sum Values]] &gt; 0), "Data Entry Wrong, Double Check", "")</f>
        <v>#N/A</v>
      </c>
    </row>
    <row r="200" spans="1:17" hidden="1" x14ac:dyDescent="0.25">
      <c r="A200" t="s">
        <v>587</v>
      </c>
      <c r="B200" t="s">
        <v>512</v>
      </c>
      <c r="C200" t="s">
        <v>586</v>
      </c>
      <c r="D200" t="s">
        <v>588</v>
      </c>
      <c r="E200" t="s">
        <v>589</v>
      </c>
      <c r="K200" t="e">
        <f>VLOOKUP(tbl_data[[#This Row],[Severity]],tbl_sev[],2,FALSE)</f>
        <v>#N/A</v>
      </c>
      <c r="L200" t="e">
        <f>VLOOKUP(tbl_data[[#This Row],[Consequences (Human)]],tbl_con[],2,FALSE)</f>
        <v>#N/A</v>
      </c>
      <c r="M200" t="e">
        <f>VLOOKUP(tbl_data[[#This Row],[Consequences (Agriculture)]],tbl_con[],2,FALSE)</f>
        <v>#N/A</v>
      </c>
      <c r="N200" t="e">
        <f>VLOOKUP(tbl_data[[#This Row],[Consequences (Infrastructure)]],tbl_con[],2,FALSE)</f>
        <v>#N/A</v>
      </c>
      <c r="O200" t="e">
        <f>VLOOKUP(tbl_data[[#This Row],[Consequences (Financial)]],tbl_con[],2,FALSE)</f>
        <v>#N/A</v>
      </c>
      <c r="P200" t="e">
        <f>SUM(tbl_data[[#This Row],[Severity Numeric]:[Consequences Financial Numeric]])</f>
        <v>#N/A</v>
      </c>
      <c r="Q200" t="e">
        <f>IF(AND(tbl_data[[#This Row],[Severity Numeric]] = 0, tbl_data[[#This Row],[Consequences Sum Values]] &gt; 0), "Data Entry Wrong, Double Check", "")</f>
        <v>#N/A</v>
      </c>
    </row>
    <row r="201" spans="1:17" hidden="1" x14ac:dyDescent="0.25">
      <c r="A201" t="s">
        <v>2238</v>
      </c>
      <c r="B201" t="s">
        <v>2186</v>
      </c>
      <c r="C201" t="s">
        <v>2237</v>
      </c>
      <c r="D201" t="s">
        <v>2237</v>
      </c>
      <c r="E201" t="s">
        <v>2239</v>
      </c>
      <c r="K201" t="e">
        <f>VLOOKUP(tbl_data[[#This Row],[Severity]],tbl_sev[],2,FALSE)</f>
        <v>#N/A</v>
      </c>
      <c r="L201" t="e">
        <f>VLOOKUP(tbl_data[[#This Row],[Consequences (Human)]],tbl_con[],2,FALSE)</f>
        <v>#N/A</v>
      </c>
      <c r="M201" t="e">
        <f>VLOOKUP(tbl_data[[#This Row],[Consequences (Agriculture)]],tbl_con[],2,FALSE)</f>
        <v>#N/A</v>
      </c>
      <c r="N201" t="e">
        <f>VLOOKUP(tbl_data[[#This Row],[Consequences (Infrastructure)]],tbl_con[],2,FALSE)</f>
        <v>#N/A</v>
      </c>
      <c r="O201" t="e">
        <f>VLOOKUP(tbl_data[[#This Row],[Consequences (Financial)]],tbl_con[],2,FALSE)</f>
        <v>#N/A</v>
      </c>
      <c r="P201" t="e">
        <f>SUM(tbl_data[[#This Row],[Severity Numeric]:[Consequences Financial Numeric]])</f>
        <v>#N/A</v>
      </c>
      <c r="Q201" t="e">
        <f>IF(AND(tbl_data[[#This Row],[Severity Numeric]] = 0, tbl_data[[#This Row],[Consequences Sum Values]] &gt; 0), "Data Entry Wrong, Double Check", "")</f>
        <v>#N/A</v>
      </c>
    </row>
    <row r="202" spans="1:17" hidden="1" x14ac:dyDescent="0.25">
      <c r="A202" t="s">
        <v>24</v>
      </c>
      <c r="B202" t="s">
        <v>12</v>
      </c>
      <c r="C202" t="s">
        <v>23</v>
      </c>
      <c r="D202" t="s">
        <v>25</v>
      </c>
      <c r="E202" t="s">
        <v>26</v>
      </c>
      <c r="K202" t="e">
        <f>VLOOKUP(tbl_data[[#This Row],[Severity]],tbl_sev[],2,FALSE)</f>
        <v>#N/A</v>
      </c>
      <c r="L202" t="e">
        <f>VLOOKUP(tbl_data[[#This Row],[Consequences (Human)]],tbl_con[],2,FALSE)</f>
        <v>#N/A</v>
      </c>
      <c r="M202" t="e">
        <f>VLOOKUP(tbl_data[[#This Row],[Consequences (Agriculture)]],tbl_con[],2,FALSE)</f>
        <v>#N/A</v>
      </c>
      <c r="N202" t="e">
        <f>VLOOKUP(tbl_data[[#This Row],[Consequences (Infrastructure)]],tbl_con[],2,FALSE)</f>
        <v>#N/A</v>
      </c>
      <c r="O202" t="e">
        <f>VLOOKUP(tbl_data[[#This Row],[Consequences (Financial)]],tbl_con[],2,FALSE)</f>
        <v>#N/A</v>
      </c>
      <c r="P202" t="e">
        <f>SUM(tbl_data[[#This Row],[Severity Numeric]:[Consequences Financial Numeric]])</f>
        <v>#N/A</v>
      </c>
      <c r="Q202" t="e">
        <f>IF(AND(tbl_data[[#This Row],[Severity Numeric]] = 0, tbl_data[[#This Row],[Consequences Sum Values]] &gt; 0), "Data Entry Wrong, Double Check", "")</f>
        <v>#N/A</v>
      </c>
    </row>
    <row r="203" spans="1:17" hidden="1" x14ac:dyDescent="0.25">
      <c r="A203" t="s">
        <v>355</v>
      </c>
      <c r="B203" t="s">
        <v>327</v>
      </c>
      <c r="C203" t="s">
        <v>354</v>
      </c>
      <c r="D203" t="s">
        <v>356</v>
      </c>
      <c r="E203" t="s">
        <v>357</v>
      </c>
      <c r="K203" t="e">
        <f>VLOOKUP(tbl_data[[#This Row],[Severity]],tbl_sev[],2,FALSE)</f>
        <v>#N/A</v>
      </c>
      <c r="L203" t="e">
        <f>VLOOKUP(tbl_data[[#This Row],[Consequences (Human)]],tbl_con[],2,FALSE)</f>
        <v>#N/A</v>
      </c>
      <c r="M203" t="e">
        <f>VLOOKUP(tbl_data[[#This Row],[Consequences (Agriculture)]],tbl_con[],2,FALSE)</f>
        <v>#N/A</v>
      </c>
      <c r="N203" t="e">
        <f>VLOOKUP(tbl_data[[#This Row],[Consequences (Infrastructure)]],tbl_con[],2,FALSE)</f>
        <v>#N/A</v>
      </c>
      <c r="O203" t="e">
        <f>VLOOKUP(tbl_data[[#This Row],[Consequences (Financial)]],tbl_con[],2,FALSE)</f>
        <v>#N/A</v>
      </c>
      <c r="P203" t="e">
        <f>SUM(tbl_data[[#This Row],[Severity Numeric]:[Consequences Financial Numeric]])</f>
        <v>#N/A</v>
      </c>
      <c r="Q203" t="e">
        <f>IF(AND(tbl_data[[#This Row],[Severity Numeric]] = 0, tbl_data[[#This Row],[Consequences Sum Values]] &gt; 0), "Data Entry Wrong, Double Check", "")</f>
        <v>#N/A</v>
      </c>
    </row>
    <row r="204" spans="1:17" hidden="1" x14ac:dyDescent="0.25">
      <c r="A204" t="s">
        <v>841</v>
      </c>
      <c r="B204" t="s">
        <v>776</v>
      </c>
      <c r="C204" t="s">
        <v>840</v>
      </c>
      <c r="D204" t="s">
        <v>842</v>
      </c>
      <c r="E204" t="s">
        <v>843</v>
      </c>
      <c r="K204" t="e">
        <f>VLOOKUP(tbl_data[[#This Row],[Severity]],tbl_sev[],2,FALSE)</f>
        <v>#N/A</v>
      </c>
      <c r="L204" t="e">
        <f>VLOOKUP(tbl_data[[#This Row],[Consequences (Human)]],tbl_con[],2,FALSE)</f>
        <v>#N/A</v>
      </c>
      <c r="M204" t="e">
        <f>VLOOKUP(tbl_data[[#This Row],[Consequences (Agriculture)]],tbl_con[],2,FALSE)</f>
        <v>#N/A</v>
      </c>
      <c r="N204" t="e">
        <f>VLOOKUP(tbl_data[[#This Row],[Consequences (Infrastructure)]],tbl_con[],2,FALSE)</f>
        <v>#N/A</v>
      </c>
      <c r="O204" t="e">
        <f>VLOOKUP(tbl_data[[#This Row],[Consequences (Financial)]],tbl_con[],2,FALSE)</f>
        <v>#N/A</v>
      </c>
      <c r="P204" t="e">
        <f>SUM(tbl_data[[#This Row],[Severity Numeric]:[Consequences Financial Numeric]])</f>
        <v>#N/A</v>
      </c>
      <c r="Q204" t="e">
        <f>IF(AND(tbl_data[[#This Row],[Severity Numeric]] = 0, tbl_data[[#This Row],[Consequences Sum Values]] &gt; 0), "Data Entry Wrong, Double Check", "")</f>
        <v>#N/A</v>
      </c>
    </row>
    <row r="205" spans="1:17" hidden="1" x14ac:dyDescent="0.25">
      <c r="A205" t="s">
        <v>582</v>
      </c>
      <c r="B205" t="s">
        <v>512</v>
      </c>
      <c r="C205" t="s">
        <v>530</v>
      </c>
      <c r="D205" t="s">
        <v>583</v>
      </c>
      <c r="E205" t="s">
        <v>584</v>
      </c>
      <c r="K205" t="e">
        <f>VLOOKUP(tbl_data[[#This Row],[Severity]],tbl_sev[],2,FALSE)</f>
        <v>#N/A</v>
      </c>
      <c r="L205" t="e">
        <f>VLOOKUP(tbl_data[[#This Row],[Consequences (Human)]],tbl_con[],2,FALSE)</f>
        <v>#N/A</v>
      </c>
      <c r="M205" t="e">
        <f>VLOOKUP(tbl_data[[#This Row],[Consequences (Agriculture)]],tbl_con[],2,FALSE)</f>
        <v>#N/A</v>
      </c>
      <c r="N205" t="e">
        <f>VLOOKUP(tbl_data[[#This Row],[Consequences (Infrastructure)]],tbl_con[],2,FALSE)</f>
        <v>#N/A</v>
      </c>
      <c r="O205" t="e">
        <f>VLOOKUP(tbl_data[[#This Row],[Consequences (Financial)]],tbl_con[],2,FALSE)</f>
        <v>#N/A</v>
      </c>
      <c r="P205" t="e">
        <f>SUM(tbl_data[[#This Row],[Severity Numeric]:[Consequences Financial Numeric]])</f>
        <v>#N/A</v>
      </c>
      <c r="Q205" t="e">
        <f>IF(AND(tbl_data[[#This Row],[Severity Numeric]] = 0, tbl_data[[#This Row],[Consequences Sum Values]] &gt; 0), "Data Entry Wrong, Double Check", "")</f>
        <v>#N/A</v>
      </c>
    </row>
    <row r="206" spans="1:17" hidden="1" x14ac:dyDescent="0.25">
      <c r="A206" t="s">
        <v>2060</v>
      </c>
      <c r="B206" t="s">
        <v>1946</v>
      </c>
      <c r="C206" t="s">
        <v>2059</v>
      </c>
      <c r="D206" t="s">
        <v>2061</v>
      </c>
      <c r="E206" t="s">
        <v>2062</v>
      </c>
      <c r="K206" t="e">
        <f>VLOOKUP(tbl_data[[#This Row],[Severity]],tbl_sev[],2,FALSE)</f>
        <v>#N/A</v>
      </c>
      <c r="L206" t="e">
        <f>VLOOKUP(tbl_data[[#This Row],[Consequences (Human)]],tbl_con[],2,FALSE)</f>
        <v>#N/A</v>
      </c>
      <c r="M206" t="e">
        <f>VLOOKUP(tbl_data[[#This Row],[Consequences (Agriculture)]],tbl_con[],2,FALSE)</f>
        <v>#N/A</v>
      </c>
      <c r="N206" t="e">
        <f>VLOOKUP(tbl_data[[#This Row],[Consequences (Infrastructure)]],tbl_con[],2,FALSE)</f>
        <v>#N/A</v>
      </c>
      <c r="O206" t="e">
        <f>VLOOKUP(tbl_data[[#This Row],[Consequences (Financial)]],tbl_con[],2,FALSE)</f>
        <v>#N/A</v>
      </c>
      <c r="P206" t="e">
        <f>SUM(tbl_data[[#This Row],[Severity Numeric]:[Consequences Financial Numeric]])</f>
        <v>#N/A</v>
      </c>
      <c r="Q206" t="e">
        <f>IF(AND(tbl_data[[#This Row],[Severity Numeric]] = 0, tbl_data[[#This Row],[Consequences Sum Values]] &gt; 0), "Data Entry Wrong, Double Check", "")</f>
        <v>#N/A</v>
      </c>
    </row>
    <row r="207" spans="1:17" hidden="1" x14ac:dyDescent="0.25">
      <c r="A207" t="s">
        <v>668</v>
      </c>
      <c r="B207" t="s">
        <v>651</v>
      </c>
      <c r="C207" t="s">
        <v>664</v>
      </c>
      <c r="D207" t="s">
        <v>669</v>
      </c>
      <c r="E207" t="s">
        <v>670</v>
      </c>
      <c r="K207" t="e">
        <f>VLOOKUP(tbl_data[[#This Row],[Severity]],tbl_sev[],2,FALSE)</f>
        <v>#N/A</v>
      </c>
      <c r="L207" t="e">
        <f>VLOOKUP(tbl_data[[#This Row],[Consequences (Human)]],tbl_con[],2,FALSE)</f>
        <v>#N/A</v>
      </c>
      <c r="M207" t="e">
        <f>VLOOKUP(tbl_data[[#This Row],[Consequences (Agriculture)]],tbl_con[],2,FALSE)</f>
        <v>#N/A</v>
      </c>
      <c r="N207" t="e">
        <f>VLOOKUP(tbl_data[[#This Row],[Consequences (Infrastructure)]],tbl_con[],2,FALSE)</f>
        <v>#N/A</v>
      </c>
      <c r="O207" t="e">
        <f>VLOOKUP(tbl_data[[#This Row],[Consequences (Financial)]],tbl_con[],2,FALSE)</f>
        <v>#N/A</v>
      </c>
      <c r="P207" t="e">
        <f>SUM(tbl_data[[#This Row],[Severity Numeric]:[Consequences Financial Numeric]])</f>
        <v>#N/A</v>
      </c>
      <c r="Q207" t="e">
        <f>IF(AND(tbl_data[[#This Row],[Severity Numeric]] = 0, tbl_data[[#This Row],[Consequences Sum Values]] &gt; 0), "Data Entry Wrong, Double Check", "")</f>
        <v>#N/A</v>
      </c>
    </row>
    <row r="208" spans="1:17" hidden="1" x14ac:dyDescent="0.25">
      <c r="A208" t="s">
        <v>579</v>
      </c>
      <c r="B208" t="s">
        <v>512</v>
      </c>
      <c r="C208" t="s">
        <v>530</v>
      </c>
      <c r="D208" t="s">
        <v>580</v>
      </c>
      <c r="E208" t="s">
        <v>581</v>
      </c>
      <c r="K208" t="e">
        <f>VLOOKUP(tbl_data[[#This Row],[Severity]],tbl_sev[],2,FALSE)</f>
        <v>#N/A</v>
      </c>
      <c r="L208" t="e">
        <f>VLOOKUP(tbl_data[[#This Row],[Consequences (Human)]],tbl_con[],2,FALSE)</f>
        <v>#N/A</v>
      </c>
      <c r="M208" t="e">
        <f>VLOOKUP(tbl_data[[#This Row],[Consequences (Agriculture)]],tbl_con[],2,FALSE)</f>
        <v>#N/A</v>
      </c>
      <c r="N208" t="e">
        <f>VLOOKUP(tbl_data[[#This Row],[Consequences (Infrastructure)]],tbl_con[],2,FALSE)</f>
        <v>#N/A</v>
      </c>
      <c r="O208" t="e">
        <f>VLOOKUP(tbl_data[[#This Row],[Consequences (Financial)]],tbl_con[],2,FALSE)</f>
        <v>#N/A</v>
      </c>
      <c r="P208" t="e">
        <f>SUM(tbl_data[[#This Row],[Severity Numeric]:[Consequences Financial Numeric]])</f>
        <v>#N/A</v>
      </c>
      <c r="Q208" t="e">
        <f>IF(AND(tbl_data[[#This Row],[Severity Numeric]] = 0, tbl_data[[#This Row],[Consequences Sum Values]] &gt; 0), "Data Entry Wrong, Double Check", "")</f>
        <v>#N/A</v>
      </c>
    </row>
    <row r="209" spans="1:17" hidden="1" x14ac:dyDescent="0.25">
      <c r="A209" t="s">
        <v>1493</v>
      </c>
      <c r="B209" t="s">
        <v>1343</v>
      </c>
      <c r="C209" t="s">
        <v>1489</v>
      </c>
      <c r="D209" t="s">
        <v>1494</v>
      </c>
      <c r="E209" t="s">
        <v>1495</v>
      </c>
      <c r="K209" t="e">
        <f>VLOOKUP(tbl_data[[#This Row],[Severity]],tbl_sev[],2,FALSE)</f>
        <v>#N/A</v>
      </c>
      <c r="L209" t="e">
        <f>VLOOKUP(tbl_data[[#This Row],[Consequences (Human)]],tbl_con[],2,FALSE)</f>
        <v>#N/A</v>
      </c>
      <c r="M209" t="e">
        <f>VLOOKUP(tbl_data[[#This Row],[Consequences (Agriculture)]],tbl_con[],2,FALSE)</f>
        <v>#N/A</v>
      </c>
      <c r="N209" t="e">
        <f>VLOOKUP(tbl_data[[#This Row],[Consequences (Infrastructure)]],tbl_con[],2,FALSE)</f>
        <v>#N/A</v>
      </c>
      <c r="O209" t="e">
        <f>VLOOKUP(tbl_data[[#This Row],[Consequences (Financial)]],tbl_con[],2,FALSE)</f>
        <v>#N/A</v>
      </c>
      <c r="P209" t="e">
        <f>SUM(tbl_data[[#This Row],[Severity Numeric]:[Consequences Financial Numeric]])</f>
        <v>#N/A</v>
      </c>
      <c r="Q209" t="e">
        <f>IF(AND(tbl_data[[#This Row],[Severity Numeric]] = 0, tbl_data[[#This Row],[Consequences Sum Values]] &gt; 0), "Data Entry Wrong, Double Check", "")</f>
        <v>#N/A</v>
      </c>
    </row>
    <row r="210" spans="1:17" hidden="1" x14ac:dyDescent="0.25">
      <c r="A210" t="s">
        <v>566</v>
      </c>
      <c r="B210" t="s">
        <v>512</v>
      </c>
      <c r="C210" t="s">
        <v>562</v>
      </c>
      <c r="D210" t="s">
        <v>567</v>
      </c>
      <c r="E210" t="s">
        <v>568</v>
      </c>
      <c r="K210" t="e">
        <f>VLOOKUP(tbl_data[[#This Row],[Severity]],tbl_sev[],2,FALSE)</f>
        <v>#N/A</v>
      </c>
      <c r="L210" t="e">
        <f>VLOOKUP(tbl_data[[#This Row],[Consequences (Human)]],tbl_con[],2,FALSE)</f>
        <v>#N/A</v>
      </c>
      <c r="M210" t="e">
        <f>VLOOKUP(tbl_data[[#This Row],[Consequences (Agriculture)]],tbl_con[],2,FALSE)</f>
        <v>#N/A</v>
      </c>
      <c r="N210" t="e">
        <f>VLOOKUP(tbl_data[[#This Row],[Consequences (Infrastructure)]],tbl_con[],2,FALSE)</f>
        <v>#N/A</v>
      </c>
      <c r="O210" t="e">
        <f>VLOOKUP(tbl_data[[#This Row],[Consequences (Financial)]],tbl_con[],2,FALSE)</f>
        <v>#N/A</v>
      </c>
      <c r="P210" t="e">
        <f>SUM(tbl_data[[#This Row],[Severity Numeric]:[Consequences Financial Numeric]])</f>
        <v>#N/A</v>
      </c>
      <c r="Q210" t="e">
        <f>IF(AND(tbl_data[[#This Row],[Severity Numeric]] = 0, tbl_data[[#This Row],[Consequences Sum Values]] &gt; 0), "Data Entry Wrong, Double Check", "")</f>
        <v>#N/A</v>
      </c>
    </row>
    <row r="211" spans="1:17" hidden="1" x14ac:dyDescent="0.25">
      <c r="A211" t="s">
        <v>1876</v>
      </c>
      <c r="B211" t="s">
        <v>1686</v>
      </c>
      <c r="C211" t="s">
        <v>1875</v>
      </c>
      <c r="D211" t="s">
        <v>1877</v>
      </c>
      <c r="E211" t="s">
        <v>1878</v>
      </c>
      <c r="K211" t="e">
        <f>VLOOKUP(tbl_data[[#This Row],[Severity]],tbl_sev[],2,FALSE)</f>
        <v>#N/A</v>
      </c>
      <c r="L211" t="e">
        <f>VLOOKUP(tbl_data[[#This Row],[Consequences (Human)]],tbl_con[],2,FALSE)</f>
        <v>#N/A</v>
      </c>
      <c r="M211" t="e">
        <f>VLOOKUP(tbl_data[[#This Row],[Consequences (Agriculture)]],tbl_con[],2,FALSE)</f>
        <v>#N/A</v>
      </c>
      <c r="N211" t="e">
        <f>VLOOKUP(tbl_data[[#This Row],[Consequences (Infrastructure)]],tbl_con[],2,FALSE)</f>
        <v>#N/A</v>
      </c>
      <c r="O211" t="e">
        <f>VLOOKUP(tbl_data[[#This Row],[Consequences (Financial)]],tbl_con[],2,FALSE)</f>
        <v>#N/A</v>
      </c>
      <c r="P211" t="e">
        <f>SUM(tbl_data[[#This Row],[Severity Numeric]:[Consequences Financial Numeric]])</f>
        <v>#N/A</v>
      </c>
      <c r="Q211" t="e">
        <f>IF(AND(tbl_data[[#This Row],[Severity Numeric]] = 0, tbl_data[[#This Row],[Consequences Sum Values]] &gt; 0), "Data Entry Wrong, Double Check", "")</f>
        <v>#N/A</v>
      </c>
    </row>
    <row r="212" spans="1:17" hidden="1" x14ac:dyDescent="0.25">
      <c r="A212" t="s">
        <v>1866</v>
      </c>
      <c r="B212" t="s">
        <v>1686</v>
      </c>
      <c r="C212" t="s">
        <v>1865</v>
      </c>
      <c r="D212" t="s">
        <v>1867</v>
      </c>
      <c r="E212" t="s">
        <v>1868</v>
      </c>
      <c r="K212" t="e">
        <f>VLOOKUP(tbl_data[[#This Row],[Severity]],tbl_sev[],2,FALSE)</f>
        <v>#N/A</v>
      </c>
      <c r="L212" t="e">
        <f>VLOOKUP(tbl_data[[#This Row],[Consequences (Human)]],tbl_con[],2,FALSE)</f>
        <v>#N/A</v>
      </c>
      <c r="M212" t="e">
        <f>VLOOKUP(tbl_data[[#This Row],[Consequences (Agriculture)]],tbl_con[],2,FALSE)</f>
        <v>#N/A</v>
      </c>
      <c r="N212" t="e">
        <f>VLOOKUP(tbl_data[[#This Row],[Consequences (Infrastructure)]],tbl_con[],2,FALSE)</f>
        <v>#N/A</v>
      </c>
      <c r="O212" t="e">
        <f>VLOOKUP(tbl_data[[#This Row],[Consequences (Financial)]],tbl_con[],2,FALSE)</f>
        <v>#N/A</v>
      </c>
      <c r="P212" t="e">
        <f>SUM(tbl_data[[#This Row],[Severity Numeric]:[Consequences Financial Numeric]])</f>
        <v>#N/A</v>
      </c>
      <c r="Q212" t="e">
        <f>IF(AND(tbl_data[[#This Row],[Severity Numeric]] = 0, tbl_data[[#This Row],[Consequences Sum Values]] &gt; 0), "Data Entry Wrong, Double Check", "")</f>
        <v>#N/A</v>
      </c>
    </row>
    <row r="213" spans="1:17" hidden="1" x14ac:dyDescent="0.25">
      <c r="A213" t="s">
        <v>2055</v>
      </c>
      <c r="B213" t="s">
        <v>1946</v>
      </c>
      <c r="C213" t="s">
        <v>2051</v>
      </c>
      <c r="D213" t="s">
        <v>2056</v>
      </c>
      <c r="E213" t="s">
        <v>2057</v>
      </c>
      <c r="K213" t="e">
        <f>VLOOKUP(tbl_data[[#This Row],[Severity]],tbl_sev[],2,FALSE)</f>
        <v>#N/A</v>
      </c>
      <c r="L213" t="e">
        <f>VLOOKUP(tbl_data[[#This Row],[Consequences (Human)]],tbl_con[],2,FALSE)</f>
        <v>#N/A</v>
      </c>
      <c r="M213" t="e">
        <f>VLOOKUP(tbl_data[[#This Row],[Consequences (Agriculture)]],tbl_con[],2,FALSE)</f>
        <v>#N/A</v>
      </c>
      <c r="N213" t="e">
        <f>VLOOKUP(tbl_data[[#This Row],[Consequences (Infrastructure)]],tbl_con[],2,FALSE)</f>
        <v>#N/A</v>
      </c>
      <c r="O213" t="e">
        <f>VLOOKUP(tbl_data[[#This Row],[Consequences (Financial)]],tbl_con[],2,FALSE)</f>
        <v>#N/A</v>
      </c>
      <c r="P213" t="e">
        <f>SUM(tbl_data[[#This Row],[Severity Numeric]:[Consequences Financial Numeric]])</f>
        <v>#N/A</v>
      </c>
      <c r="Q213" t="e">
        <f>IF(AND(tbl_data[[#This Row],[Severity Numeric]] = 0, tbl_data[[#This Row],[Consequences Sum Values]] &gt; 0), "Data Entry Wrong, Double Check", "")</f>
        <v>#N/A</v>
      </c>
    </row>
    <row r="214" spans="1:17" hidden="1" x14ac:dyDescent="0.25">
      <c r="A214" t="s">
        <v>1871</v>
      </c>
      <c r="B214" t="s">
        <v>1686</v>
      </c>
      <c r="C214" t="s">
        <v>1870</v>
      </c>
      <c r="D214" t="s">
        <v>1872</v>
      </c>
      <c r="E214" t="s">
        <v>1873</v>
      </c>
      <c r="K214" t="e">
        <f>VLOOKUP(tbl_data[[#This Row],[Severity]],tbl_sev[],2,FALSE)</f>
        <v>#N/A</v>
      </c>
      <c r="L214" t="e">
        <f>VLOOKUP(tbl_data[[#This Row],[Consequences (Human)]],tbl_con[],2,FALSE)</f>
        <v>#N/A</v>
      </c>
      <c r="M214" t="e">
        <f>VLOOKUP(tbl_data[[#This Row],[Consequences (Agriculture)]],tbl_con[],2,FALSE)</f>
        <v>#N/A</v>
      </c>
      <c r="N214" t="e">
        <f>VLOOKUP(tbl_data[[#This Row],[Consequences (Infrastructure)]],tbl_con[],2,FALSE)</f>
        <v>#N/A</v>
      </c>
      <c r="O214" t="e">
        <f>VLOOKUP(tbl_data[[#This Row],[Consequences (Financial)]],tbl_con[],2,FALSE)</f>
        <v>#N/A</v>
      </c>
      <c r="P214" t="e">
        <f>SUM(tbl_data[[#This Row],[Severity Numeric]:[Consequences Financial Numeric]])</f>
        <v>#N/A</v>
      </c>
      <c r="Q214" t="e">
        <f>IF(AND(tbl_data[[#This Row],[Severity Numeric]] = 0, tbl_data[[#This Row],[Consequences Sum Values]] &gt; 0), "Data Entry Wrong, Double Check", "")</f>
        <v>#N/A</v>
      </c>
    </row>
    <row r="215" spans="1:17" hidden="1" x14ac:dyDescent="0.25">
      <c r="A215" t="s">
        <v>1862</v>
      </c>
      <c r="B215" t="s">
        <v>1686</v>
      </c>
      <c r="C215" t="s">
        <v>1861</v>
      </c>
      <c r="D215" t="s">
        <v>1863</v>
      </c>
      <c r="E215" t="s">
        <v>1707</v>
      </c>
      <c r="K215" t="e">
        <f>VLOOKUP(tbl_data[[#This Row],[Severity]],tbl_sev[],2,FALSE)</f>
        <v>#N/A</v>
      </c>
      <c r="L215" t="e">
        <f>VLOOKUP(tbl_data[[#This Row],[Consequences (Human)]],tbl_con[],2,FALSE)</f>
        <v>#N/A</v>
      </c>
      <c r="M215" t="e">
        <f>VLOOKUP(tbl_data[[#This Row],[Consequences (Agriculture)]],tbl_con[],2,FALSE)</f>
        <v>#N/A</v>
      </c>
      <c r="N215" t="e">
        <f>VLOOKUP(tbl_data[[#This Row],[Consequences (Infrastructure)]],tbl_con[],2,FALSE)</f>
        <v>#N/A</v>
      </c>
      <c r="O215" t="e">
        <f>VLOOKUP(tbl_data[[#This Row],[Consequences (Financial)]],tbl_con[],2,FALSE)</f>
        <v>#N/A</v>
      </c>
      <c r="P215" t="e">
        <f>SUM(tbl_data[[#This Row],[Severity Numeric]:[Consequences Financial Numeric]])</f>
        <v>#N/A</v>
      </c>
      <c r="Q215" t="e">
        <f>IF(AND(tbl_data[[#This Row],[Severity Numeric]] = 0, tbl_data[[#This Row],[Consequences Sum Values]] &gt; 0), "Data Entry Wrong, Double Check", "")</f>
        <v>#N/A</v>
      </c>
    </row>
    <row r="216" spans="1:17" hidden="1" x14ac:dyDescent="0.25">
      <c r="A216" t="s">
        <v>1705</v>
      </c>
      <c r="B216" t="s">
        <v>1686</v>
      </c>
      <c r="C216" t="s">
        <v>1700</v>
      </c>
      <c r="D216" t="s">
        <v>1706</v>
      </c>
      <c r="E216" t="s">
        <v>1707</v>
      </c>
      <c r="K216" t="e">
        <f>VLOOKUP(tbl_data[[#This Row],[Severity]],tbl_sev[],2,FALSE)</f>
        <v>#N/A</v>
      </c>
      <c r="L216" t="e">
        <f>VLOOKUP(tbl_data[[#This Row],[Consequences (Human)]],tbl_con[],2,FALSE)</f>
        <v>#N/A</v>
      </c>
      <c r="M216" t="e">
        <f>VLOOKUP(tbl_data[[#This Row],[Consequences (Agriculture)]],tbl_con[],2,FALSE)</f>
        <v>#N/A</v>
      </c>
      <c r="N216" t="e">
        <f>VLOOKUP(tbl_data[[#This Row],[Consequences (Infrastructure)]],tbl_con[],2,FALSE)</f>
        <v>#N/A</v>
      </c>
      <c r="O216" t="e">
        <f>VLOOKUP(tbl_data[[#This Row],[Consequences (Financial)]],tbl_con[],2,FALSE)</f>
        <v>#N/A</v>
      </c>
      <c r="P216" t="e">
        <f>SUM(tbl_data[[#This Row],[Severity Numeric]:[Consequences Financial Numeric]])</f>
        <v>#N/A</v>
      </c>
      <c r="Q216" t="e">
        <f>IF(AND(tbl_data[[#This Row],[Severity Numeric]] = 0, tbl_data[[#This Row],[Consequences Sum Values]] &gt; 0), "Data Entry Wrong, Double Check", "")</f>
        <v>#N/A</v>
      </c>
    </row>
    <row r="217" spans="1:17" hidden="1" x14ac:dyDescent="0.25">
      <c r="A217" t="s">
        <v>1672</v>
      </c>
      <c r="B217" t="s">
        <v>1581</v>
      </c>
      <c r="C217" t="s">
        <v>1671</v>
      </c>
      <c r="D217" t="s">
        <v>1673</v>
      </c>
      <c r="E217" t="s">
        <v>1674</v>
      </c>
      <c r="K217" t="e">
        <f>VLOOKUP(tbl_data[[#This Row],[Severity]],tbl_sev[],2,FALSE)</f>
        <v>#N/A</v>
      </c>
      <c r="L217" t="e">
        <f>VLOOKUP(tbl_data[[#This Row],[Consequences (Human)]],tbl_con[],2,FALSE)</f>
        <v>#N/A</v>
      </c>
      <c r="M217" t="e">
        <f>VLOOKUP(tbl_data[[#This Row],[Consequences (Agriculture)]],tbl_con[],2,FALSE)</f>
        <v>#N/A</v>
      </c>
      <c r="N217" t="e">
        <f>VLOOKUP(tbl_data[[#This Row],[Consequences (Infrastructure)]],tbl_con[],2,FALSE)</f>
        <v>#N/A</v>
      </c>
      <c r="O217" t="e">
        <f>VLOOKUP(tbl_data[[#This Row],[Consequences (Financial)]],tbl_con[],2,FALSE)</f>
        <v>#N/A</v>
      </c>
      <c r="P217" t="e">
        <f>SUM(tbl_data[[#This Row],[Severity Numeric]:[Consequences Financial Numeric]])</f>
        <v>#N/A</v>
      </c>
      <c r="Q217" t="e">
        <f>IF(AND(tbl_data[[#This Row],[Severity Numeric]] = 0, tbl_data[[#This Row],[Consequences Sum Values]] &gt; 0), "Data Entry Wrong, Double Check", "")</f>
        <v>#N/A</v>
      </c>
    </row>
    <row r="218" spans="1:17" hidden="1" x14ac:dyDescent="0.25">
      <c r="A218" t="s">
        <v>1857</v>
      </c>
      <c r="B218" t="s">
        <v>1686</v>
      </c>
      <c r="C218" t="s">
        <v>1856</v>
      </c>
      <c r="D218" t="s">
        <v>1858</v>
      </c>
      <c r="E218" t="s">
        <v>1859</v>
      </c>
      <c r="K218" t="e">
        <f>VLOOKUP(tbl_data[[#This Row],[Severity]],tbl_sev[],2,FALSE)</f>
        <v>#N/A</v>
      </c>
      <c r="L218" t="e">
        <f>VLOOKUP(tbl_data[[#This Row],[Consequences (Human)]],tbl_con[],2,FALSE)</f>
        <v>#N/A</v>
      </c>
      <c r="M218" t="e">
        <f>VLOOKUP(tbl_data[[#This Row],[Consequences (Agriculture)]],tbl_con[],2,FALSE)</f>
        <v>#N/A</v>
      </c>
      <c r="N218" t="e">
        <f>VLOOKUP(tbl_data[[#This Row],[Consequences (Infrastructure)]],tbl_con[],2,FALSE)</f>
        <v>#N/A</v>
      </c>
      <c r="O218" t="e">
        <f>VLOOKUP(tbl_data[[#This Row],[Consequences (Financial)]],tbl_con[],2,FALSE)</f>
        <v>#N/A</v>
      </c>
      <c r="P218" t="e">
        <f>SUM(tbl_data[[#This Row],[Severity Numeric]:[Consequences Financial Numeric]])</f>
        <v>#N/A</v>
      </c>
      <c r="Q218" t="e">
        <f>IF(AND(tbl_data[[#This Row],[Severity Numeric]] = 0, tbl_data[[#This Row],[Consequences Sum Values]] &gt; 0), "Data Entry Wrong, Double Check", "")</f>
        <v>#N/A</v>
      </c>
    </row>
    <row r="219" spans="1:17" x14ac:dyDescent="0.25">
      <c r="A219" t="s">
        <v>1012</v>
      </c>
      <c r="B219" t="s">
        <v>924</v>
      </c>
      <c r="C219" t="s">
        <v>1011</v>
      </c>
      <c r="D219" t="s">
        <v>1013</v>
      </c>
      <c r="E219" t="s">
        <v>1014</v>
      </c>
      <c r="K219" t="e">
        <f>VLOOKUP(tbl_data[[#This Row],[Severity]],tbl_sev[],2,FALSE)</f>
        <v>#N/A</v>
      </c>
      <c r="L219" t="e">
        <f>VLOOKUP(tbl_data[[#This Row],[Consequences (Human)]],tbl_con[],2,FALSE)</f>
        <v>#N/A</v>
      </c>
      <c r="M219" t="e">
        <f>VLOOKUP(tbl_data[[#This Row],[Consequences (Agriculture)]],tbl_con[],2,FALSE)</f>
        <v>#N/A</v>
      </c>
      <c r="N219" t="e">
        <f>VLOOKUP(tbl_data[[#This Row],[Consequences (Infrastructure)]],tbl_con[],2,FALSE)</f>
        <v>#N/A</v>
      </c>
      <c r="O219" t="e">
        <f>VLOOKUP(tbl_data[[#This Row],[Consequences (Financial)]],tbl_con[],2,FALSE)</f>
        <v>#N/A</v>
      </c>
      <c r="P219" t="e">
        <f>SUM(tbl_data[[#This Row],[Consequences Human Numeric]:[Consequences Financial Numeric]])</f>
        <v>#N/A</v>
      </c>
      <c r="Q219" t="e">
        <f>IF(AND(tbl_data[[#This Row],[Severity Numeric]] = 0, tbl_data[[#This Row],[Consequences Sum Values]] &gt; 0), "Data Entry Wrong, Double Check", "")</f>
        <v>#N/A</v>
      </c>
    </row>
    <row r="220" spans="1:17" hidden="1" x14ac:dyDescent="0.25">
      <c r="A220" t="s">
        <v>497</v>
      </c>
      <c r="B220" t="s">
        <v>428</v>
      </c>
      <c r="C220" t="s">
        <v>496</v>
      </c>
      <c r="D220" t="s">
        <v>498</v>
      </c>
      <c r="E220" t="s">
        <v>499</v>
      </c>
      <c r="K220" t="e">
        <f>VLOOKUP(tbl_data[[#This Row],[Severity]],tbl_sev[],2,FALSE)</f>
        <v>#N/A</v>
      </c>
      <c r="L220" t="e">
        <f>VLOOKUP(tbl_data[[#This Row],[Consequences (Human)]],tbl_con[],2,FALSE)</f>
        <v>#N/A</v>
      </c>
      <c r="M220" t="e">
        <f>VLOOKUP(tbl_data[[#This Row],[Consequences (Agriculture)]],tbl_con[],2,FALSE)</f>
        <v>#N/A</v>
      </c>
      <c r="N220" t="e">
        <f>VLOOKUP(tbl_data[[#This Row],[Consequences (Infrastructure)]],tbl_con[],2,FALSE)</f>
        <v>#N/A</v>
      </c>
      <c r="O220" t="e">
        <f>VLOOKUP(tbl_data[[#This Row],[Consequences (Financial)]],tbl_con[],2,FALSE)</f>
        <v>#N/A</v>
      </c>
      <c r="P220" t="e">
        <f>SUM(tbl_data[[#This Row],[Severity Numeric]:[Consequences Financial Numeric]])</f>
        <v>#N/A</v>
      </c>
      <c r="Q220" t="e">
        <f>IF(AND(tbl_data[[#This Row],[Severity Numeric]] = 0, tbl_data[[#This Row],[Consequences Sum Values]] &gt; 0), "Data Entry Wrong, Double Check", "")</f>
        <v>#N/A</v>
      </c>
    </row>
    <row r="221" spans="1:17" hidden="1" x14ac:dyDescent="0.25">
      <c r="A221" t="s">
        <v>1881</v>
      </c>
      <c r="B221" t="s">
        <v>1686</v>
      </c>
      <c r="C221" t="s">
        <v>1880</v>
      </c>
      <c r="D221" t="s">
        <v>1882</v>
      </c>
      <c r="E221" t="s">
        <v>1883</v>
      </c>
      <c r="K221" t="e">
        <f>VLOOKUP(tbl_data[[#This Row],[Severity]],tbl_sev[],2,FALSE)</f>
        <v>#N/A</v>
      </c>
      <c r="L221" t="e">
        <f>VLOOKUP(tbl_data[[#This Row],[Consequences (Human)]],tbl_con[],2,FALSE)</f>
        <v>#N/A</v>
      </c>
      <c r="M221" t="e">
        <f>VLOOKUP(tbl_data[[#This Row],[Consequences (Agriculture)]],tbl_con[],2,FALSE)</f>
        <v>#N/A</v>
      </c>
      <c r="N221" t="e">
        <f>VLOOKUP(tbl_data[[#This Row],[Consequences (Infrastructure)]],tbl_con[],2,FALSE)</f>
        <v>#N/A</v>
      </c>
      <c r="O221" t="e">
        <f>VLOOKUP(tbl_data[[#This Row],[Consequences (Financial)]],tbl_con[],2,FALSE)</f>
        <v>#N/A</v>
      </c>
      <c r="P221" t="e">
        <f>SUM(tbl_data[[#This Row],[Severity Numeric]:[Consequences Financial Numeric]])</f>
        <v>#N/A</v>
      </c>
      <c r="Q221" t="e">
        <f>IF(AND(tbl_data[[#This Row],[Severity Numeric]] = 0, tbl_data[[#This Row],[Consequences Sum Values]] &gt; 0), "Data Entry Wrong, Double Check", "")</f>
        <v>#N/A</v>
      </c>
    </row>
    <row r="222" spans="1:17" hidden="1" x14ac:dyDescent="0.25">
      <c r="A222" t="s">
        <v>1891</v>
      </c>
      <c r="B222" t="s">
        <v>1686</v>
      </c>
      <c r="C222" t="s">
        <v>1890</v>
      </c>
      <c r="D222" t="s">
        <v>1892</v>
      </c>
      <c r="E222" t="s">
        <v>1893</v>
      </c>
      <c r="K222" t="e">
        <f>VLOOKUP(tbl_data[[#This Row],[Severity]],tbl_sev[],2,FALSE)</f>
        <v>#N/A</v>
      </c>
      <c r="L222" t="e">
        <f>VLOOKUP(tbl_data[[#This Row],[Consequences (Human)]],tbl_con[],2,FALSE)</f>
        <v>#N/A</v>
      </c>
      <c r="M222" t="e">
        <f>VLOOKUP(tbl_data[[#This Row],[Consequences (Agriculture)]],tbl_con[],2,FALSE)</f>
        <v>#N/A</v>
      </c>
      <c r="N222" t="e">
        <f>VLOOKUP(tbl_data[[#This Row],[Consequences (Infrastructure)]],tbl_con[],2,FALSE)</f>
        <v>#N/A</v>
      </c>
      <c r="O222" t="e">
        <f>VLOOKUP(tbl_data[[#This Row],[Consequences (Financial)]],tbl_con[],2,FALSE)</f>
        <v>#N/A</v>
      </c>
      <c r="P222" t="e">
        <f>SUM(tbl_data[[#This Row],[Severity Numeric]:[Consequences Financial Numeric]])</f>
        <v>#N/A</v>
      </c>
      <c r="Q222" t="e">
        <f>IF(AND(tbl_data[[#This Row],[Severity Numeric]] = 0, tbl_data[[#This Row],[Consequences Sum Values]] &gt; 0), "Data Entry Wrong, Double Check", "")</f>
        <v>#N/A</v>
      </c>
    </row>
    <row r="223" spans="1:17" hidden="1" x14ac:dyDescent="0.25">
      <c r="A223" t="s">
        <v>1886</v>
      </c>
      <c r="B223" t="s">
        <v>1686</v>
      </c>
      <c r="C223" t="s">
        <v>1885</v>
      </c>
      <c r="D223" t="s">
        <v>1887</v>
      </c>
      <c r="E223" t="s">
        <v>1888</v>
      </c>
      <c r="K223" t="e">
        <f>VLOOKUP(tbl_data[[#This Row],[Severity]],tbl_sev[],2,FALSE)</f>
        <v>#N/A</v>
      </c>
      <c r="L223" t="e">
        <f>VLOOKUP(tbl_data[[#This Row],[Consequences (Human)]],tbl_con[],2,FALSE)</f>
        <v>#N/A</v>
      </c>
      <c r="M223" t="e">
        <f>VLOOKUP(tbl_data[[#This Row],[Consequences (Agriculture)]],tbl_con[],2,FALSE)</f>
        <v>#N/A</v>
      </c>
      <c r="N223" t="e">
        <f>VLOOKUP(tbl_data[[#This Row],[Consequences (Infrastructure)]],tbl_con[],2,FALSE)</f>
        <v>#N/A</v>
      </c>
      <c r="O223" t="e">
        <f>VLOOKUP(tbl_data[[#This Row],[Consequences (Financial)]],tbl_con[],2,FALSE)</f>
        <v>#N/A</v>
      </c>
      <c r="P223" t="e">
        <f>SUM(tbl_data[[#This Row],[Severity Numeric]:[Consequences Financial Numeric]])</f>
        <v>#N/A</v>
      </c>
      <c r="Q223" t="e">
        <f>IF(AND(tbl_data[[#This Row],[Severity Numeric]] = 0, tbl_data[[#This Row],[Consequences Sum Values]] &gt; 0), "Data Entry Wrong, Double Check", "")</f>
        <v>#N/A</v>
      </c>
    </row>
    <row r="224" spans="1:17" hidden="1" x14ac:dyDescent="0.25">
      <c r="A224" t="s">
        <v>1211</v>
      </c>
      <c r="B224" t="s">
        <v>1169</v>
      </c>
      <c r="C224" t="s">
        <v>1210</v>
      </c>
      <c r="D224" t="s">
        <v>1212</v>
      </c>
      <c r="E224" t="s">
        <v>1213</v>
      </c>
      <c r="K224" t="e">
        <f>VLOOKUP(tbl_data[[#This Row],[Severity]],tbl_sev[],2,FALSE)</f>
        <v>#N/A</v>
      </c>
      <c r="L224" t="e">
        <f>VLOOKUP(tbl_data[[#This Row],[Consequences (Human)]],tbl_con[],2,FALSE)</f>
        <v>#N/A</v>
      </c>
      <c r="M224" t="e">
        <f>VLOOKUP(tbl_data[[#This Row],[Consequences (Agriculture)]],tbl_con[],2,FALSE)</f>
        <v>#N/A</v>
      </c>
      <c r="N224" t="e">
        <f>VLOOKUP(tbl_data[[#This Row],[Consequences (Infrastructure)]],tbl_con[],2,FALSE)</f>
        <v>#N/A</v>
      </c>
      <c r="O224" t="e">
        <f>VLOOKUP(tbl_data[[#This Row],[Consequences (Financial)]],tbl_con[],2,FALSE)</f>
        <v>#N/A</v>
      </c>
      <c r="P224" t="e">
        <f>SUM(tbl_data[[#This Row],[Severity Numeric]:[Consequences Financial Numeric]])</f>
        <v>#N/A</v>
      </c>
      <c r="Q224" t="e">
        <f>IF(AND(tbl_data[[#This Row],[Severity Numeric]] = 0, tbl_data[[#This Row],[Consequences Sum Values]] &gt; 0), "Data Entry Wrong, Double Check", "")</f>
        <v>#N/A</v>
      </c>
    </row>
    <row r="225" spans="1:17" hidden="1" x14ac:dyDescent="0.25">
      <c r="A225" t="s">
        <v>1896</v>
      </c>
      <c r="B225" t="s">
        <v>1686</v>
      </c>
      <c r="C225" t="s">
        <v>1895</v>
      </c>
      <c r="D225" t="s">
        <v>1897</v>
      </c>
      <c r="E225" t="s">
        <v>1898</v>
      </c>
      <c r="K225" t="e">
        <f>VLOOKUP(tbl_data[[#This Row],[Severity]],tbl_sev[],2,FALSE)</f>
        <v>#N/A</v>
      </c>
      <c r="L225" t="e">
        <f>VLOOKUP(tbl_data[[#This Row],[Consequences (Human)]],tbl_con[],2,FALSE)</f>
        <v>#N/A</v>
      </c>
      <c r="M225" t="e">
        <f>VLOOKUP(tbl_data[[#This Row],[Consequences (Agriculture)]],tbl_con[],2,FALSE)</f>
        <v>#N/A</v>
      </c>
      <c r="N225" t="e">
        <f>VLOOKUP(tbl_data[[#This Row],[Consequences (Infrastructure)]],tbl_con[],2,FALSE)</f>
        <v>#N/A</v>
      </c>
      <c r="O225" t="e">
        <f>VLOOKUP(tbl_data[[#This Row],[Consequences (Financial)]],tbl_con[],2,FALSE)</f>
        <v>#N/A</v>
      </c>
      <c r="P225" t="e">
        <f>SUM(tbl_data[[#This Row],[Severity Numeric]:[Consequences Financial Numeric]])</f>
        <v>#N/A</v>
      </c>
      <c r="Q225" t="e">
        <f>IF(AND(tbl_data[[#This Row],[Severity Numeric]] = 0, tbl_data[[#This Row],[Consequences Sum Values]] &gt; 0), "Data Entry Wrong, Double Check", "")</f>
        <v>#N/A</v>
      </c>
    </row>
    <row r="226" spans="1:17" hidden="1" x14ac:dyDescent="0.25">
      <c r="A226" t="s">
        <v>1904</v>
      </c>
      <c r="B226" t="s">
        <v>1686</v>
      </c>
      <c r="C226" t="s">
        <v>1903</v>
      </c>
      <c r="D226" t="s">
        <v>1905</v>
      </c>
      <c r="E226" t="s">
        <v>1906</v>
      </c>
      <c r="K226" t="e">
        <f>VLOOKUP(tbl_data[[#This Row],[Severity]],tbl_sev[],2,FALSE)</f>
        <v>#N/A</v>
      </c>
      <c r="L226" t="e">
        <f>VLOOKUP(tbl_data[[#This Row],[Consequences (Human)]],tbl_con[],2,FALSE)</f>
        <v>#N/A</v>
      </c>
      <c r="M226" t="e">
        <f>VLOOKUP(tbl_data[[#This Row],[Consequences (Agriculture)]],tbl_con[],2,FALSE)</f>
        <v>#N/A</v>
      </c>
      <c r="N226" t="e">
        <f>VLOOKUP(tbl_data[[#This Row],[Consequences (Infrastructure)]],tbl_con[],2,FALSE)</f>
        <v>#N/A</v>
      </c>
      <c r="O226" t="e">
        <f>VLOOKUP(tbl_data[[#This Row],[Consequences (Financial)]],tbl_con[],2,FALSE)</f>
        <v>#N/A</v>
      </c>
      <c r="P226" t="e">
        <f>SUM(tbl_data[[#This Row],[Severity Numeric]:[Consequences Financial Numeric]])</f>
        <v>#N/A</v>
      </c>
      <c r="Q226" t="e">
        <f>IF(AND(tbl_data[[#This Row],[Severity Numeric]] = 0, tbl_data[[#This Row],[Consequences Sum Values]] &gt; 0), "Data Entry Wrong, Double Check", "")</f>
        <v>#N/A</v>
      </c>
    </row>
    <row r="227" spans="1:17" hidden="1" x14ac:dyDescent="0.25">
      <c r="A227" t="s">
        <v>2080</v>
      </c>
      <c r="B227" t="s">
        <v>1946</v>
      </c>
      <c r="C227" t="s">
        <v>2079</v>
      </c>
      <c r="D227" t="s">
        <v>2081</v>
      </c>
      <c r="E227" t="s">
        <v>2082</v>
      </c>
      <c r="K227" t="e">
        <f>VLOOKUP(tbl_data[[#This Row],[Severity]],tbl_sev[],2,FALSE)</f>
        <v>#N/A</v>
      </c>
      <c r="L227" t="e">
        <f>VLOOKUP(tbl_data[[#This Row],[Consequences (Human)]],tbl_con[],2,FALSE)</f>
        <v>#N/A</v>
      </c>
      <c r="M227" t="e">
        <f>VLOOKUP(tbl_data[[#This Row],[Consequences (Agriculture)]],tbl_con[],2,FALSE)</f>
        <v>#N/A</v>
      </c>
      <c r="N227" t="e">
        <f>VLOOKUP(tbl_data[[#This Row],[Consequences (Infrastructure)]],tbl_con[],2,FALSE)</f>
        <v>#N/A</v>
      </c>
      <c r="O227" t="e">
        <f>VLOOKUP(tbl_data[[#This Row],[Consequences (Financial)]],tbl_con[],2,FALSE)</f>
        <v>#N/A</v>
      </c>
      <c r="P227" t="e">
        <f>SUM(tbl_data[[#This Row],[Severity Numeric]:[Consequences Financial Numeric]])</f>
        <v>#N/A</v>
      </c>
      <c r="Q227" t="e">
        <f>IF(AND(tbl_data[[#This Row],[Severity Numeric]] = 0, tbl_data[[#This Row],[Consequences Sum Values]] &gt; 0), "Data Entry Wrong, Double Check", "")</f>
        <v>#N/A</v>
      </c>
    </row>
    <row r="228" spans="1:17" hidden="1" x14ac:dyDescent="0.25">
      <c r="A228" t="s">
        <v>605</v>
      </c>
      <c r="B228" t="s">
        <v>512</v>
      </c>
      <c r="C228" t="s">
        <v>604</v>
      </c>
      <c r="D228" t="s">
        <v>606</v>
      </c>
      <c r="E228" t="s">
        <v>607</v>
      </c>
      <c r="K228" t="e">
        <f>VLOOKUP(tbl_data[[#This Row],[Severity]],tbl_sev[],2,FALSE)</f>
        <v>#N/A</v>
      </c>
      <c r="L228" t="e">
        <f>VLOOKUP(tbl_data[[#This Row],[Consequences (Human)]],tbl_con[],2,FALSE)</f>
        <v>#N/A</v>
      </c>
      <c r="M228" t="e">
        <f>VLOOKUP(tbl_data[[#This Row],[Consequences (Agriculture)]],tbl_con[],2,FALSE)</f>
        <v>#N/A</v>
      </c>
      <c r="N228" t="e">
        <f>VLOOKUP(tbl_data[[#This Row],[Consequences (Infrastructure)]],tbl_con[],2,FALSE)</f>
        <v>#N/A</v>
      </c>
      <c r="O228" t="e">
        <f>VLOOKUP(tbl_data[[#This Row],[Consequences (Financial)]],tbl_con[],2,FALSE)</f>
        <v>#N/A</v>
      </c>
      <c r="P228" t="e">
        <f>SUM(tbl_data[[#This Row],[Severity Numeric]:[Consequences Financial Numeric]])</f>
        <v>#N/A</v>
      </c>
      <c r="Q228" t="e">
        <f>IF(AND(tbl_data[[#This Row],[Severity Numeric]] = 0, tbl_data[[#This Row],[Consequences Sum Values]] &gt; 0), "Data Entry Wrong, Double Check", "")</f>
        <v>#N/A</v>
      </c>
    </row>
    <row r="229" spans="1:17" hidden="1" x14ac:dyDescent="0.25">
      <c r="A229" t="s">
        <v>855</v>
      </c>
      <c r="B229" t="s">
        <v>776</v>
      </c>
      <c r="C229" t="s">
        <v>828</v>
      </c>
      <c r="D229" t="s">
        <v>856</v>
      </c>
      <c r="E229" t="s">
        <v>857</v>
      </c>
      <c r="K229" t="e">
        <f>VLOOKUP(tbl_data[[#This Row],[Severity]],tbl_sev[],2,FALSE)</f>
        <v>#N/A</v>
      </c>
      <c r="L229" t="e">
        <f>VLOOKUP(tbl_data[[#This Row],[Consequences (Human)]],tbl_con[],2,FALSE)</f>
        <v>#N/A</v>
      </c>
      <c r="M229" t="e">
        <f>VLOOKUP(tbl_data[[#This Row],[Consequences (Agriculture)]],tbl_con[],2,FALSE)</f>
        <v>#N/A</v>
      </c>
      <c r="N229" t="e">
        <f>VLOOKUP(tbl_data[[#This Row],[Consequences (Infrastructure)]],tbl_con[],2,FALSE)</f>
        <v>#N/A</v>
      </c>
      <c r="O229" t="e">
        <f>VLOOKUP(tbl_data[[#This Row],[Consequences (Financial)]],tbl_con[],2,FALSE)</f>
        <v>#N/A</v>
      </c>
      <c r="P229" t="e">
        <f>SUM(tbl_data[[#This Row],[Severity Numeric]:[Consequences Financial Numeric]])</f>
        <v>#N/A</v>
      </c>
      <c r="Q229" t="e">
        <f>IF(AND(tbl_data[[#This Row],[Severity Numeric]] = 0, tbl_data[[#This Row],[Consequences Sum Values]] &gt; 0), "Data Entry Wrong, Double Check", "")</f>
        <v>#N/A</v>
      </c>
    </row>
    <row r="230" spans="1:17" hidden="1" x14ac:dyDescent="0.25">
      <c r="A230" t="s">
        <v>2075</v>
      </c>
      <c r="B230" t="s">
        <v>1946</v>
      </c>
      <c r="C230" t="s">
        <v>2074</v>
      </c>
      <c r="D230" t="s">
        <v>2076</v>
      </c>
      <c r="E230" t="s">
        <v>2077</v>
      </c>
      <c r="K230" t="e">
        <f>VLOOKUP(tbl_data[[#This Row],[Severity]],tbl_sev[],2,FALSE)</f>
        <v>#N/A</v>
      </c>
      <c r="L230" t="e">
        <f>VLOOKUP(tbl_data[[#This Row],[Consequences (Human)]],tbl_con[],2,FALSE)</f>
        <v>#N/A</v>
      </c>
      <c r="M230" t="e">
        <f>VLOOKUP(tbl_data[[#This Row],[Consequences (Agriculture)]],tbl_con[],2,FALSE)</f>
        <v>#N/A</v>
      </c>
      <c r="N230" t="e">
        <f>VLOOKUP(tbl_data[[#This Row],[Consequences (Infrastructure)]],tbl_con[],2,FALSE)</f>
        <v>#N/A</v>
      </c>
      <c r="O230" t="e">
        <f>VLOOKUP(tbl_data[[#This Row],[Consequences (Financial)]],tbl_con[],2,FALSE)</f>
        <v>#N/A</v>
      </c>
      <c r="P230" t="e">
        <f>SUM(tbl_data[[#This Row],[Severity Numeric]:[Consequences Financial Numeric]])</f>
        <v>#N/A</v>
      </c>
      <c r="Q230" t="e">
        <f>IF(AND(tbl_data[[#This Row],[Severity Numeric]] = 0, tbl_data[[#This Row],[Consequences Sum Values]] &gt; 0), "Data Entry Wrong, Double Check", "")</f>
        <v>#N/A</v>
      </c>
    </row>
    <row r="231" spans="1:17" hidden="1" x14ac:dyDescent="0.25">
      <c r="A231" t="s">
        <v>1511</v>
      </c>
      <c r="B231" t="s">
        <v>1343</v>
      </c>
      <c r="C231" t="s">
        <v>1510</v>
      </c>
      <c r="D231" t="s">
        <v>1512</v>
      </c>
      <c r="E231" t="s">
        <v>1513</v>
      </c>
      <c r="K231" t="e">
        <f>VLOOKUP(tbl_data[[#This Row],[Severity]],tbl_sev[],2,FALSE)</f>
        <v>#N/A</v>
      </c>
      <c r="L231" t="e">
        <f>VLOOKUP(tbl_data[[#This Row],[Consequences (Human)]],tbl_con[],2,FALSE)</f>
        <v>#N/A</v>
      </c>
      <c r="M231" t="e">
        <f>VLOOKUP(tbl_data[[#This Row],[Consequences (Agriculture)]],tbl_con[],2,FALSE)</f>
        <v>#N/A</v>
      </c>
      <c r="N231" t="e">
        <f>VLOOKUP(tbl_data[[#This Row],[Consequences (Infrastructure)]],tbl_con[],2,FALSE)</f>
        <v>#N/A</v>
      </c>
      <c r="O231" t="e">
        <f>VLOOKUP(tbl_data[[#This Row],[Consequences (Financial)]],tbl_con[],2,FALSE)</f>
        <v>#N/A</v>
      </c>
      <c r="P231" t="e">
        <f>SUM(tbl_data[[#This Row],[Severity Numeric]:[Consequences Financial Numeric]])</f>
        <v>#N/A</v>
      </c>
      <c r="Q231" t="e">
        <f>IF(AND(tbl_data[[#This Row],[Severity Numeric]] = 0, tbl_data[[#This Row],[Consequences Sum Values]] &gt; 0), "Data Entry Wrong, Double Check", "")</f>
        <v>#N/A</v>
      </c>
    </row>
    <row r="232" spans="1:17" hidden="1" x14ac:dyDescent="0.25">
      <c r="A232" t="s">
        <v>2016</v>
      </c>
      <c r="B232" t="s">
        <v>1946</v>
      </c>
      <c r="C232" t="s">
        <v>1973</v>
      </c>
      <c r="D232" t="s">
        <v>2017</v>
      </c>
      <c r="E232" t="s">
        <v>2018</v>
      </c>
      <c r="K232" t="e">
        <f>VLOOKUP(tbl_data[[#This Row],[Severity]],tbl_sev[],2,FALSE)</f>
        <v>#N/A</v>
      </c>
      <c r="L232" t="e">
        <f>VLOOKUP(tbl_data[[#This Row],[Consequences (Human)]],tbl_con[],2,FALSE)</f>
        <v>#N/A</v>
      </c>
      <c r="M232" t="e">
        <f>VLOOKUP(tbl_data[[#This Row],[Consequences (Agriculture)]],tbl_con[],2,FALSE)</f>
        <v>#N/A</v>
      </c>
      <c r="N232" t="e">
        <f>VLOOKUP(tbl_data[[#This Row],[Consequences (Infrastructure)]],tbl_con[],2,FALSE)</f>
        <v>#N/A</v>
      </c>
      <c r="O232" t="e">
        <f>VLOOKUP(tbl_data[[#This Row],[Consequences (Financial)]],tbl_con[],2,FALSE)</f>
        <v>#N/A</v>
      </c>
      <c r="P232" t="e">
        <f>SUM(tbl_data[[#This Row],[Severity Numeric]:[Consequences Financial Numeric]])</f>
        <v>#N/A</v>
      </c>
      <c r="Q232" t="e">
        <f>IF(AND(tbl_data[[#This Row],[Severity Numeric]] = 0, tbl_data[[#This Row],[Consequences Sum Values]] &gt; 0), "Data Entry Wrong, Double Check", "")</f>
        <v>#N/A</v>
      </c>
    </row>
    <row r="233" spans="1:17" hidden="1" x14ac:dyDescent="0.25">
      <c r="A233" t="s">
        <v>2086</v>
      </c>
      <c r="B233" t="s">
        <v>1946</v>
      </c>
      <c r="C233" t="s">
        <v>2079</v>
      </c>
      <c r="D233" t="s">
        <v>2087</v>
      </c>
      <c r="E233" t="s">
        <v>2088</v>
      </c>
      <c r="K233" t="e">
        <f>VLOOKUP(tbl_data[[#This Row],[Severity]],tbl_sev[],2,FALSE)</f>
        <v>#N/A</v>
      </c>
      <c r="L233" t="e">
        <f>VLOOKUP(tbl_data[[#This Row],[Consequences (Human)]],tbl_con[],2,FALSE)</f>
        <v>#N/A</v>
      </c>
      <c r="M233" t="e">
        <f>VLOOKUP(tbl_data[[#This Row],[Consequences (Agriculture)]],tbl_con[],2,FALSE)</f>
        <v>#N/A</v>
      </c>
      <c r="N233" t="e">
        <f>VLOOKUP(tbl_data[[#This Row],[Consequences (Infrastructure)]],tbl_con[],2,FALSE)</f>
        <v>#N/A</v>
      </c>
      <c r="O233" t="e">
        <f>VLOOKUP(tbl_data[[#This Row],[Consequences (Financial)]],tbl_con[],2,FALSE)</f>
        <v>#N/A</v>
      </c>
      <c r="P233" t="e">
        <f>SUM(tbl_data[[#This Row],[Severity Numeric]:[Consequences Financial Numeric]])</f>
        <v>#N/A</v>
      </c>
      <c r="Q233" t="e">
        <f>IF(AND(tbl_data[[#This Row],[Severity Numeric]] = 0, tbl_data[[#This Row],[Consequences Sum Values]] &gt; 0), "Data Entry Wrong, Double Check", "")</f>
        <v>#N/A</v>
      </c>
    </row>
    <row r="234" spans="1:17" hidden="1" x14ac:dyDescent="0.25">
      <c r="A234" t="s">
        <v>155</v>
      </c>
      <c r="B234" t="s">
        <v>12</v>
      </c>
      <c r="C234" t="s">
        <v>154</v>
      </c>
      <c r="D234" t="s">
        <v>156</v>
      </c>
      <c r="E234" t="s">
        <v>157</v>
      </c>
      <c r="K234" t="e">
        <f>VLOOKUP(tbl_data[[#This Row],[Severity]],tbl_sev[],2,FALSE)</f>
        <v>#N/A</v>
      </c>
      <c r="L234" t="e">
        <f>VLOOKUP(tbl_data[[#This Row],[Consequences (Human)]],tbl_con[],2,FALSE)</f>
        <v>#N/A</v>
      </c>
      <c r="M234" t="e">
        <f>VLOOKUP(tbl_data[[#This Row],[Consequences (Agriculture)]],tbl_con[],2,FALSE)</f>
        <v>#N/A</v>
      </c>
      <c r="N234" t="e">
        <f>VLOOKUP(tbl_data[[#This Row],[Consequences (Infrastructure)]],tbl_con[],2,FALSE)</f>
        <v>#N/A</v>
      </c>
      <c r="O234" t="e">
        <f>VLOOKUP(tbl_data[[#This Row],[Consequences (Financial)]],tbl_con[],2,FALSE)</f>
        <v>#N/A</v>
      </c>
      <c r="P234" t="e">
        <f>SUM(tbl_data[[#This Row],[Severity Numeric]:[Consequences Financial Numeric]])</f>
        <v>#N/A</v>
      </c>
      <c r="Q234" t="e">
        <f>IF(AND(tbl_data[[#This Row],[Severity Numeric]] = 0, tbl_data[[#This Row],[Consequences Sum Values]] &gt; 0), "Data Entry Wrong, Double Check", "")</f>
        <v>#N/A</v>
      </c>
    </row>
    <row r="235" spans="1:17" hidden="1" x14ac:dyDescent="0.25">
      <c r="A235" t="s">
        <v>376</v>
      </c>
      <c r="B235" t="s">
        <v>327</v>
      </c>
      <c r="C235" t="s">
        <v>372</v>
      </c>
      <c r="D235" t="s">
        <v>377</v>
      </c>
      <c r="E235" t="s">
        <v>378</v>
      </c>
      <c r="K235" t="e">
        <f>VLOOKUP(tbl_data[[#This Row],[Severity]],tbl_sev[],2,FALSE)</f>
        <v>#N/A</v>
      </c>
      <c r="L235" t="e">
        <f>VLOOKUP(tbl_data[[#This Row],[Consequences (Human)]],tbl_con[],2,FALSE)</f>
        <v>#N/A</v>
      </c>
      <c r="M235" t="e">
        <f>VLOOKUP(tbl_data[[#This Row],[Consequences (Agriculture)]],tbl_con[],2,FALSE)</f>
        <v>#N/A</v>
      </c>
      <c r="N235" t="e">
        <f>VLOOKUP(tbl_data[[#This Row],[Consequences (Infrastructure)]],tbl_con[],2,FALSE)</f>
        <v>#N/A</v>
      </c>
      <c r="O235" t="e">
        <f>VLOOKUP(tbl_data[[#This Row],[Consequences (Financial)]],tbl_con[],2,FALSE)</f>
        <v>#N/A</v>
      </c>
      <c r="P235" t="e">
        <f>SUM(tbl_data[[#This Row],[Severity Numeric]:[Consequences Financial Numeric]])</f>
        <v>#N/A</v>
      </c>
      <c r="Q235" t="e">
        <f>IF(AND(tbl_data[[#This Row],[Severity Numeric]] = 0, tbl_data[[#This Row],[Consequences Sum Values]] &gt; 0), "Data Entry Wrong, Double Check", "")</f>
        <v>#N/A</v>
      </c>
    </row>
    <row r="236" spans="1:17" hidden="1" x14ac:dyDescent="0.25">
      <c r="A236" t="s">
        <v>2344</v>
      </c>
      <c r="B236" t="s">
        <v>2186</v>
      </c>
      <c r="C236" t="s">
        <v>2343</v>
      </c>
      <c r="D236" t="s">
        <v>2343</v>
      </c>
      <c r="E236" t="s">
        <v>2345</v>
      </c>
      <c r="K236" t="e">
        <f>VLOOKUP(tbl_data[[#This Row],[Severity]],tbl_sev[],2,FALSE)</f>
        <v>#N/A</v>
      </c>
      <c r="L236" t="e">
        <f>VLOOKUP(tbl_data[[#This Row],[Consequences (Human)]],tbl_con[],2,FALSE)</f>
        <v>#N/A</v>
      </c>
      <c r="M236" t="e">
        <f>VLOOKUP(tbl_data[[#This Row],[Consequences (Agriculture)]],tbl_con[],2,FALSE)</f>
        <v>#N/A</v>
      </c>
      <c r="N236" t="e">
        <f>VLOOKUP(tbl_data[[#This Row],[Consequences (Infrastructure)]],tbl_con[],2,FALSE)</f>
        <v>#N/A</v>
      </c>
      <c r="O236" t="e">
        <f>VLOOKUP(tbl_data[[#This Row],[Consequences (Financial)]],tbl_con[],2,FALSE)</f>
        <v>#N/A</v>
      </c>
      <c r="P236" t="e">
        <f>SUM(tbl_data[[#This Row],[Severity Numeric]:[Consequences Financial Numeric]])</f>
        <v>#N/A</v>
      </c>
      <c r="Q236" t="e">
        <f>IF(AND(tbl_data[[#This Row],[Severity Numeric]] = 0, tbl_data[[#This Row],[Consequences Sum Values]] &gt; 0), "Data Entry Wrong, Double Check", "")</f>
        <v>#N/A</v>
      </c>
    </row>
    <row r="237" spans="1:17" hidden="1" x14ac:dyDescent="0.25">
      <c r="A237" t="s">
        <v>1909</v>
      </c>
      <c r="B237" t="s">
        <v>1686</v>
      </c>
      <c r="C237" t="s">
        <v>1908</v>
      </c>
      <c r="D237" t="s">
        <v>1910</v>
      </c>
      <c r="E237" t="s">
        <v>1911</v>
      </c>
      <c r="K237" t="e">
        <f>VLOOKUP(tbl_data[[#This Row],[Severity]],tbl_sev[],2,FALSE)</f>
        <v>#N/A</v>
      </c>
      <c r="L237" t="e">
        <f>VLOOKUP(tbl_data[[#This Row],[Consequences (Human)]],tbl_con[],2,FALSE)</f>
        <v>#N/A</v>
      </c>
      <c r="M237" t="e">
        <f>VLOOKUP(tbl_data[[#This Row],[Consequences (Agriculture)]],tbl_con[],2,FALSE)</f>
        <v>#N/A</v>
      </c>
      <c r="N237" t="e">
        <f>VLOOKUP(tbl_data[[#This Row],[Consequences (Infrastructure)]],tbl_con[],2,FALSE)</f>
        <v>#N/A</v>
      </c>
      <c r="O237" t="e">
        <f>VLOOKUP(tbl_data[[#This Row],[Consequences (Financial)]],tbl_con[],2,FALSE)</f>
        <v>#N/A</v>
      </c>
      <c r="P237" t="e">
        <f>SUM(tbl_data[[#This Row],[Severity Numeric]:[Consequences Financial Numeric]])</f>
        <v>#N/A</v>
      </c>
      <c r="Q237" t="e">
        <f>IF(AND(tbl_data[[#This Row],[Severity Numeric]] = 0, tbl_data[[#This Row],[Consequences Sum Values]] &gt; 0), "Data Entry Wrong, Double Check", "")</f>
        <v>#N/A</v>
      </c>
    </row>
    <row r="238" spans="1:17" hidden="1" x14ac:dyDescent="0.25">
      <c r="A238" t="s">
        <v>1922</v>
      </c>
      <c r="B238" t="s">
        <v>1686</v>
      </c>
      <c r="C238" t="s">
        <v>1918</v>
      </c>
      <c r="D238" t="s">
        <v>1923</v>
      </c>
      <c r="E238" t="s">
        <v>1924</v>
      </c>
      <c r="K238" t="e">
        <f>VLOOKUP(tbl_data[[#This Row],[Severity]],tbl_sev[],2,FALSE)</f>
        <v>#N/A</v>
      </c>
      <c r="L238" t="e">
        <f>VLOOKUP(tbl_data[[#This Row],[Consequences (Human)]],tbl_con[],2,FALSE)</f>
        <v>#N/A</v>
      </c>
      <c r="M238" t="e">
        <f>VLOOKUP(tbl_data[[#This Row],[Consequences (Agriculture)]],tbl_con[],2,FALSE)</f>
        <v>#N/A</v>
      </c>
      <c r="N238" t="e">
        <f>VLOOKUP(tbl_data[[#This Row],[Consequences (Infrastructure)]],tbl_con[],2,FALSE)</f>
        <v>#N/A</v>
      </c>
      <c r="O238" t="e">
        <f>VLOOKUP(tbl_data[[#This Row],[Consequences (Financial)]],tbl_con[],2,FALSE)</f>
        <v>#N/A</v>
      </c>
      <c r="P238" t="e">
        <f>SUM(tbl_data[[#This Row],[Severity Numeric]:[Consequences Financial Numeric]])</f>
        <v>#N/A</v>
      </c>
      <c r="Q238" t="e">
        <f>IF(AND(tbl_data[[#This Row],[Severity Numeric]] = 0, tbl_data[[#This Row],[Consequences Sum Values]] &gt; 0), "Data Entry Wrong, Double Check", "")</f>
        <v>#N/A</v>
      </c>
    </row>
    <row r="239" spans="1:17" hidden="1" x14ac:dyDescent="0.25">
      <c r="A239" t="s">
        <v>1852</v>
      </c>
      <c r="B239" t="s">
        <v>1686</v>
      </c>
      <c r="C239" t="s">
        <v>1756</v>
      </c>
      <c r="D239" t="s">
        <v>1853</v>
      </c>
      <c r="E239" t="s">
        <v>1854</v>
      </c>
      <c r="K239" t="e">
        <f>VLOOKUP(tbl_data[[#This Row],[Severity]],tbl_sev[],2,FALSE)</f>
        <v>#N/A</v>
      </c>
      <c r="L239" t="e">
        <f>VLOOKUP(tbl_data[[#This Row],[Consequences (Human)]],tbl_con[],2,FALSE)</f>
        <v>#N/A</v>
      </c>
      <c r="M239" t="e">
        <f>VLOOKUP(tbl_data[[#This Row],[Consequences (Agriculture)]],tbl_con[],2,FALSE)</f>
        <v>#N/A</v>
      </c>
      <c r="N239" t="e">
        <f>VLOOKUP(tbl_data[[#This Row],[Consequences (Infrastructure)]],tbl_con[],2,FALSE)</f>
        <v>#N/A</v>
      </c>
      <c r="O239" t="e">
        <f>VLOOKUP(tbl_data[[#This Row],[Consequences (Financial)]],tbl_con[],2,FALSE)</f>
        <v>#N/A</v>
      </c>
      <c r="P239" t="e">
        <f>SUM(tbl_data[[#This Row],[Severity Numeric]:[Consequences Financial Numeric]])</f>
        <v>#N/A</v>
      </c>
      <c r="Q239" t="e">
        <f>IF(AND(tbl_data[[#This Row],[Severity Numeric]] = 0, tbl_data[[#This Row],[Consequences Sum Values]] &gt; 0), "Data Entry Wrong, Double Check", "")</f>
        <v>#N/A</v>
      </c>
    </row>
    <row r="240" spans="1:17" hidden="1" x14ac:dyDescent="0.25">
      <c r="A240" t="s">
        <v>1496</v>
      </c>
      <c r="B240" t="s">
        <v>1343</v>
      </c>
      <c r="C240" t="s">
        <v>1489</v>
      </c>
      <c r="D240" t="s">
        <v>1497</v>
      </c>
      <c r="E240" t="s">
        <v>1498</v>
      </c>
      <c r="K240" t="e">
        <f>VLOOKUP(tbl_data[[#This Row],[Severity]],tbl_sev[],2,FALSE)</f>
        <v>#N/A</v>
      </c>
      <c r="L240" t="e">
        <f>VLOOKUP(tbl_data[[#This Row],[Consequences (Human)]],tbl_con[],2,FALSE)</f>
        <v>#N/A</v>
      </c>
      <c r="M240" t="e">
        <f>VLOOKUP(tbl_data[[#This Row],[Consequences (Agriculture)]],tbl_con[],2,FALSE)</f>
        <v>#N/A</v>
      </c>
      <c r="N240" t="e">
        <f>VLOOKUP(tbl_data[[#This Row],[Consequences (Infrastructure)]],tbl_con[],2,FALSE)</f>
        <v>#N/A</v>
      </c>
      <c r="O240" t="e">
        <f>VLOOKUP(tbl_data[[#This Row],[Consequences (Financial)]],tbl_con[],2,FALSE)</f>
        <v>#N/A</v>
      </c>
      <c r="P240" t="e">
        <f>SUM(tbl_data[[#This Row],[Severity Numeric]:[Consequences Financial Numeric]])</f>
        <v>#N/A</v>
      </c>
      <c r="Q240" t="e">
        <f>IF(AND(tbl_data[[#This Row],[Severity Numeric]] = 0, tbl_data[[#This Row],[Consequences Sum Values]] &gt; 0), "Data Entry Wrong, Double Check", "")</f>
        <v>#N/A</v>
      </c>
    </row>
    <row r="241" spans="1:17" hidden="1" x14ac:dyDescent="0.25">
      <c r="A241" t="s">
        <v>608</v>
      </c>
      <c r="B241" t="s">
        <v>512</v>
      </c>
      <c r="C241" t="s">
        <v>604</v>
      </c>
      <c r="D241" t="s">
        <v>609</v>
      </c>
      <c r="E241" t="s">
        <v>610</v>
      </c>
      <c r="K241" t="e">
        <f>VLOOKUP(tbl_data[[#This Row],[Severity]],tbl_sev[],2,FALSE)</f>
        <v>#N/A</v>
      </c>
      <c r="L241" t="e">
        <f>VLOOKUP(tbl_data[[#This Row],[Consequences (Human)]],tbl_con[],2,FALSE)</f>
        <v>#N/A</v>
      </c>
      <c r="M241" t="e">
        <f>VLOOKUP(tbl_data[[#This Row],[Consequences (Agriculture)]],tbl_con[],2,FALSE)</f>
        <v>#N/A</v>
      </c>
      <c r="N241" t="e">
        <f>VLOOKUP(tbl_data[[#This Row],[Consequences (Infrastructure)]],tbl_con[],2,FALSE)</f>
        <v>#N/A</v>
      </c>
      <c r="O241" t="e">
        <f>VLOOKUP(tbl_data[[#This Row],[Consequences (Financial)]],tbl_con[],2,FALSE)</f>
        <v>#N/A</v>
      </c>
      <c r="P241" t="e">
        <f>SUM(tbl_data[[#This Row],[Severity Numeric]:[Consequences Financial Numeric]])</f>
        <v>#N/A</v>
      </c>
      <c r="Q241" t="e">
        <f>IF(AND(tbl_data[[#This Row],[Severity Numeric]] = 0, tbl_data[[#This Row],[Consequences Sum Values]] &gt; 0), "Data Entry Wrong, Double Check", "")</f>
        <v>#N/A</v>
      </c>
    </row>
    <row r="242" spans="1:17" hidden="1" x14ac:dyDescent="0.25">
      <c r="A242" t="s">
        <v>1914</v>
      </c>
      <c r="B242" t="s">
        <v>1686</v>
      </c>
      <c r="C242" t="s">
        <v>1913</v>
      </c>
      <c r="D242" t="s">
        <v>1915</v>
      </c>
      <c r="E242" t="s">
        <v>1916</v>
      </c>
      <c r="K242" t="e">
        <f>VLOOKUP(tbl_data[[#This Row],[Severity]],tbl_sev[],2,FALSE)</f>
        <v>#N/A</v>
      </c>
      <c r="L242" t="e">
        <f>VLOOKUP(tbl_data[[#This Row],[Consequences (Human)]],tbl_con[],2,FALSE)</f>
        <v>#N/A</v>
      </c>
      <c r="M242" t="e">
        <f>VLOOKUP(tbl_data[[#This Row],[Consequences (Agriculture)]],tbl_con[],2,FALSE)</f>
        <v>#N/A</v>
      </c>
      <c r="N242" t="e">
        <f>VLOOKUP(tbl_data[[#This Row],[Consequences (Infrastructure)]],tbl_con[],2,FALSE)</f>
        <v>#N/A</v>
      </c>
      <c r="O242" t="e">
        <f>VLOOKUP(tbl_data[[#This Row],[Consequences (Financial)]],tbl_con[],2,FALSE)</f>
        <v>#N/A</v>
      </c>
      <c r="P242" t="e">
        <f>SUM(tbl_data[[#This Row],[Severity Numeric]:[Consequences Financial Numeric]])</f>
        <v>#N/A</v>
      </c>
      <c r="Q242" t="e">
        <f>IF(AND(tbl_data[[#This Row],[Severity Numeric]] = 0, tbl_data[[#This Row],[Consequences Sum Values]] &gt; 0), "Data Entry Wrong, Double Check", "")</f>
        <v>#N/A</v>
      </c>
    </row>
    <row r="243" spans="1:17" hidden="1" x14ac:dyDescent="0.25">
      <c r="A243" t="s">
        <v>1708</v>
      </c>
      <c r="B243" t="s">
        <v>1686</v>
      </c>
      <c r="C243" t="s">
        <v>1700</v>
      </c>
      <c r="D243" t="s">
        <v>1709</v>
      </c>
      <c r="E243" t="s">
        <v>1710</v>
      </c>
      <c r="K243" t="e">
        <f>VLOOKUP(tbl_data[[#This Row],[Severity]],tbl_sev[],2,FALSE)</f>
        <v>#N/A</v>
      </c>
      <c r="L243" t="e">
        <f>VLOOKUP(tbl_data[[#This Row],[Consequences (Human)]],tbl_con[],2,FALSE)</f>
        <v>#N/A</v>
      </c>
      <c r="M243" t="e">
        <f>VLOOKUP(tbl_data[[#This Row],[Consequences (Agriculture)]],tbl_con[],2,FALSE)</f>
        <v>#N/A</v>
      </c>
      <c r="N243" t="e">
        <f>VLOOKUP(tbl_data[[#This Row],[Consequences (Infrastructure)]],tbl_con[],2,FALSE)</f>
        <v>#N/A</v>
      </c>
      <c r="O243" t="e">
        <f>VLOOKUP(tbl_data[[#This Row],[Consequences (Financial)]],tbl_con[],2,FALSE)</f>
        <v>#N/A</v>
      </c>
      <c r="P243" t="e">
        <f>SUM(tbl_data[[#This Row],[Severity Numeric]:[Consequences Financial Numeric]])</f>
        <v>#N/A</v>
      </c>
      <c r="Q243" t="e">
        <f>IF(AND(tbl_data[[#This Row],[Severity Numeric]] = 0, tbl_data[[#This Row],[Consequences Sum Values]] &gt; 0), "Data Entry Wrong, Double Check", "")</f>
        <v>#N/A</v>
      </c>
    </row>
    <row r="244" spans="1:17" hidden="1" x14ac:dyDescent="0.25">
      <c r="A244" t="s">
        <v>526</v>
      </c>
      <c r="B244" t="s">
        <v>512</v>
      </c>
      <c r="C244" t="s">
        <v>522</v>
      </c>
      <c r="D244" t="s">
        <v>527</v>
      </c>
      <c r="E244" t="s">
        <v>528</v>
      </c>
      <c r="K244" t="e">
        <f>VLOOKUP(tbl_data[[#This Row],[Severity]],tbl_sev[],2,FALSE)</f>
        <v>#N/A</v>
      </c>
      <c r="L244" t="e">
        <f>VLOOKUP(tbl_data[[#This Row],[Consequences (Human)]],tbl_con[],2,FALSE)</f>
        <v>#N/A</v>
      </c>
      <c r="M244" t="e">
        <f>VLOOKUP(tbl_data[[#This Row],[Consequences (Agriculture)]],tbl_con[],2,FALSE)</f>
        <v>#N/A</v>
      </c>
      <c r="N244" t="e">
        <f>VLOOKUP(tbl_data[[#This Row],[Consequences (Infrastructure)]],tbl_con[],2,FALSE)</f>
        <v>#N/A</v>
      </c>
      <c r="O244" t="e">
        <f>VLOOKUP(tbl_data[[#This Row],[Consequences (Financial)]],tbl_con[],2,FALSE)</f>
        <v>#N/A</v>
      </c>
      <c r="P244" t="e">
        <f>SUM(tbl_data[[#This Row],[Severity Numeric]:[Consequences Financial Numeric]])</f>
        <v>#N/A</v>
      </c>
      <c r="Q244" t="e">
        <f>IF(AND(tbl_data[[#This Row],[Severity Numeric]] = 0, tbl_data[[#This Row],[Consequences Sum Values]] &gt; 0), "Data Entry Wrong, Double Check", "")</f>
        <v>#N/A</v>
      </c>
    </row>
    <row r="245" spans="1:17" hidden="1" x14ac:dyDescent="0.25">
      <c r="A245" t="s">
        <v>1927</v>
      </c>
      <c r="B245" t="s">
        <v>1686</v>
      </c>
      <c r="C245" t="s">
        <v>1926</v>
      </c>
      <c r="D245" t="s">
        <v>1928</v>
      </c>
      <c r="E245" t="s">
        <v>1929</v>
      </c>
      <c r="K245" t="e">
        <f>VLOOKUP(tbl_data[[#This Row],[Severity]],tbl_sev[],2,FALSE)</f>
        <v>#N/A</v>
      </c>
      <c r="L245" t="e">
        <f>VLOOKUP(tbl_data[[#This Row],[Consequences (Human)]],tbl_con[],2,FALSE)</f>
        <v>#N/A</v>
      </c>
      <c r="M245" t="e">
        <f>VLOOKUP(tbl_data[[#This Row],[Consequences (Agriculture)]],tbl_con[],2,FALSE)</f>
        <v>#N/A</v>
      </c>
      <c r="N245" t="e">
        <f>VLOOKUP(tbl_data[[#This Row],[Consequences (Infrastructure)]],tbl_con[],2,FALSE)</f>
        <v>#N/A</v>
      </c>
      <c r="O245" t="e">
        <f>VLOOKUP(tbl_data[[#This Row],[Consequences (Financial)]],tbl_con[],2,FALSE)</f>
        <v>#N/A</v>
      </c>
      <c r="P245" t="e">
        <f>SUM(tbl_data[[#This Row],[Severity Numeric]:[Consequences Financial Numeric]])</f>
        <v>#N/A</v>
      </c>
      <c r="Q245" t="e">
        <f>IF(AND(tbl_data[[#This Row],[Severity Numeric]] = 0, tbl_data[[#This Row],[Consequences Sum Values]] &gt; 0), "Data Entry Wrong, Double Check", "")</f>
        <v>#N/A</v>
      </c>
    </row>
    <row r="246" spans="1:17" hidden="1" x14ac:dyDescent="0.25">
      <c r="A246" t="s">
        <v>1196</v>
      </c>
      <c r="B246" t="s">
        <v>1169</v>
      </c>
      <c r="C246" t="s">
        <v>1195</v>
      </c>
      <c r="D246" t="s">
        <v>1197</v>
      </c>
      <c r="E246" t="s">
        <v>1198</v>
      </c>
      <c r="K246" t="e">
        <f>VLOOKUP(tbl_data[[#This Row],[Severity]],tbl_sev[],2,FALSE)</f>
        <v>#N/A</v>
      </c>
      <c r="L246" t="e">
        <f>VLOOKUP(tbl_data[[#This Row],[Consequences (Human)]],tbl_con[],2,FALSE)</f>
        <v>#N/A</v>
      </c>
      <c r="M246" t="e">
        <f>VLOOKUP(tbl_data[[#This Row],[Consequences (Agriculture)]],tbl_con[],2,FALSE)</f>
        <v>#N/A</v>
      </c>
      <c r="N246" t="e">
        <f>VLOOKUP(tbl_data[[#This Row],[Consequences (Infrastructure)]],tbl_con[],2,FALSE)</f>
        <v>#N/A</v>
      </c>
      <c r="O246" t="e">
        <f>VLOOKUP(tbl_data[[#This Row],[Consequences (Financial)]],tbl_con[],2,FALSE)</f>
        <v>#N/A</v>
      </c>
      <c r="P246" t="e">
        <f>SUM(tbl_data[[#This Row],[Severity Numeric]:[Consequences Financial Numeric]])</f>
        <v>#N/A</v>
      </c>
      <c r="Q246" t="e">
        <f>IF(AND(tbl_data[[#This Row],[Severity Numeric]] = 0, tbl_data[[#This Row],[Consequences Sum Values]] &gt; 0), "Data Entry Wrong, Double Check", "")</f>
        <v>#N/A</v>
      </c>
    </row>
    <row r="247" spans="1:17" x14ac:dyDescent="0.25">
      <c r="A247" t="s">
        <v>1039</v>
      </c>
      <c r="B247" t="s">
        <v>924</v>
      </c>
      <c r="C247" t="s">
        <v>1038</v>
      </c>
      <c r="D247" t="s">
        <v>1040</v>
      </c>
      <c r="E247" t="s">
        <v>1041</v>
      </c>
      <c r="K247" t="e">
        <f>VLOOKUP(tbl_data[[#This Row],[Severity]],tbl_sev[],2,FALSE)</f>
        <v>#N/A</v>
      </c>
      <c r="L247" t="e">
        <f>VLOOKUP(tbl_data[[#This Row],[Consequences (Human)]],tbl_con[],2,FALSE)</f>
        <v>#N/A</v>
      </c>
      <c r="M247" t="e">
        <f>VLOOKUP(tbl_data[[#This Row],[Consequences (Agriculture)]],tbl_con[],2,FALSE)</f>
        <v>#N/A</v>
      </c>
      <c r="N247" t="e">
        <f>VLOOKUP(tbl_data[[#This Row],[Consequences (Infrastructure)]],tbl_con[],2,FALSE)</f>
        <v>#N/A</v>
      </c>
      <c r="O247" t="e">
        <f>VLOOKUP(tbl_data[[#This Row],[Consequences (Financial)]],tbl_con[],2,FALSE)</f>
        <v>#N/A</v>
      </c>
      <c r="P247" t="e">
        <f>SUM(tbl_data[[#This Row],[Consequences Human Numeric]:[Consequences Financial Numeric]])</f>
        <v>#N/A</v>
      </c>
      <c r="Q247" t="e">
        <f>IF(AND(tbl_data[[#This Row],[Severity Numeric]] = 0, tbl_data[[#This Row],[Consequences Sum Values]] &gt; 0), "Data Entry Wrong, Double Check", "")</f>
        <v>#N/A</v>
      </c>
    </row>
    <row r="248" spans="1:17" hidden="1" x14ac:dyDescent="0.25">
      <c r="A248" t="s">
        <v>107</v>
      </c>
      <c r="B248" t="s">
        <v>12</v>
      </c>
      <c r="C248" t="s">
        <v>96</v>
      </c>
      <c r="D248" t="s">
        <v>108</v>
      </c>
      <c r="E248" t="s">
        <v>109</v>
      </c>
      <c r="K248" t="e">
        <f>VLOOKUP(tbl_data[[#This Row],[Severity]],tbl_sev[],2,FALSE)</f>
        <v>#N/A</v>
      </c>
      <c r="L248" t="e">
        <f>VLOOKUP(tbl_data[[#This Row],[Consequences (Human)]],tbl_con[],2,FALSE)</f>
        <v>#N/A</v>
      </c>
      <c r="M248" t="e">
        <f>VLOOKUP(tbl_data[[#This Row],[Consequences (Agriculture)]],tbl_con[],2,FALSE)</f>
        <v>#N/A</v>
      </c>
      <c r="N248" t="e">
        <f>VLOOKUP(tbl_data[[#This Row],[Consequences (Infrastructure)]],tbl_con[],2,FALSE)</f>
        <v>#N/A</v>
      </c>
      <c r="O248" t="e">
        <f>VLOOKUP(tbl_data[[#This Row],[Consequences (Financial)]],tbl_con[],2,FALSE)</f>
        <v>#N/A</v>
      </c>
      <c r="P248" t="e">
        <f>SUM(tbl_data[[#This Row],[Severity Numeric]:[Consequences Financial Numeric]])</f>
        <v>#N/A</v>
      </c>
      <c r="Q248" t="e">
        <f>IF(AND(tbl_data[[#This Row],[Severity Numeric]] = 0, tbl_data[[#This Row],[Consequences Sum Values]] &gt; 0), "Data Entry Wrong, Double Check", "")</f>
        <v>#N/A</v>
      </c>
    </row>
    <row r="249" spans="1:17" x14ac:dyDescent="0.25">
      <c r="A249" t="s">
        <v>1048</v>
      </c>
      <c r="B249" t="s">
        <v>924</v>
      </c>
      <c r="C249" t="s">
        <v>966</v>
      </c>
      <c r="D249" t="s">
        <v>1049</v>
      </c>
      <c r="E249" t="s">
        <v>1050</v>
      </c>
      <c r="K249" t="e">
        <f>VLOOKUP(tbl_data[[#This Row],[Severity]],tbl_sev[],2,FALSE)</f>
        <v>#N/A</v>
      </c>
      <c r="L249" t="e">
        <f>VLOOKUP(tbl_data[[#This Row],[Consequences (Human)]],tbl_con[],2,FALSE)</f>
        <v>#N/A</v>
      </c>
      <c r="M249" t="e">
        <f>VLOOKUP(tbl_data[[#This Row],[Consequences (Agriculture)]],tbl_con[],2,FALSE)</f>
        <v>#N/A</v>
      </c>
      <c r="N249" t="e">
        <f>VLOOKUP(tbl_data[[#This Row],[Consequences (Infrastructure)]],tbl_con[],2,FALSE)</f>
        <v>#N/A</v>
      </c>
      <c r="O249" t="e">
        <f>VLOOKUP(tbl_data[[#This Row],[Consequences (Financial)]],tbl_con[],2,FALSE)</f>
        <v>#N/A</v>
      </c>
      <c r="P249" t="e">
        <f>SUM(tbl_data[[#This Row],[Consequences Human Numeric]:[Consequences Financial Numeric]])</f>
        <v>#N/A</v>
      </c>
      <c r="Q249" t="e">
        <f>IF(AND(tbl_data[[#This Row],[Severity Numeric]] = 0, tbl_data[[#This Row],[Consequences Sum Values]] &gt; 0), "Data Entry Wrong, Double Check", "")</f>
        <v>#N/A</v>
      </c>
    </row>
    <row r="250" spans="1:17" hidden="1" x14ac:dyDescent="0.25">
      <c r="A250" t="s">
        <v>393</v>
      </c>
      <c r="B250" t="s">
        <v>327</v>
      </c>
      <c r="C250" t="s">
        <v>370</v>
      </c>
      <c r="D250" t="s">
        <v>394</v>
      </c>
      <c r="E250" t="s">
        <v>395</v>
      </c>
      <c r="K250" t="e">
        <f>VLOOKUP(tbl_data[[#This Row],[Severity]],tbl_sev[],2,FALSE)</f>
        <v>#N/A</v>
      </c>
      <c r="L250" t="e">
        <f>VLOOKUP(tbl_data[[#This Row],[Consequences (Human)]],tbl_con[],2,FALSE)</f>
        <v>#N/A</v>
      </c>
      <c r="M250" t="e">
        <f>VLOOKUP(tbl_data[[#This Row],[Consequences (Agriculture)]],tbl_con[],2,FALSE)</f>
        <v>#N/A</v>
      </c>
      <c r="N250" t="e">
        <f>VLOOKUP(tbl_data[[#This Row],[Consequences (Infrastructure)]],tbl_con[],2,FALSE)</f>
        <v>#N/A</v>
      </c>
      <c r="O250" t="e">
        <f>VLOOKUP(tbl_data[[#This Row],[Consequences (Financial)]],tbl_con[],2,FALSE)</f>
        <v>#N/A</v>
      </c>
      <c r="P250" t="e">
        <f>SUM(tbl_data[[#This Row],[Severity Numeric]:[Consequences Financial Numeric]])</f>
        <v>#N/A</v>
      </c>
      <c r="Q250" t="e">
        <f>IF(AND(tbl_data[[#This Row],[Severity Numeric]] = 0, tbl_data[[#This Row],[Consequences Sum Values]] &gt; 0), "Data Entry Wrong, Double Check", "")</f>
        <v>#N/A</v>
      </c>
    </row>
    <row r="251" spans="1:17" x14ac:dyDescent="0.25">
      <c r="A251" t="s">
        <v>1044</v>
      </c>
      <c r="B251" t="s">
        <v>924</v>
      </c>
      <c r="C251" t="s">
        <v>1043</v>
      </c>
      <c r="D251" t="s">
        <v>1045</v>
      </c>
      <c r="E251" t="s">
        <v>1046</v>
      </c>
      <c r="K251" t="e">
        <f>VLOOKUP(tbl_data[[#This Row],[Severity]],tbl_sev[],2,FALSE)</f>
        <v>#N/A</v>
      </c>
      <c r="L251" t="e">
        <f>VLOOKUP(tbl_data[[#This Row],[Consequences (Human)]],tbl_con[],2,FALSE)</f>
        <v>#N/A</v>
      </c>
      <c r="M251" t="e">
        <f>VLOOKUP(tbl_data[[#This Row],[Consequences (Agriculture)]],tbl_con[],2,FALSE)</f>
        <v>#N/A</v>
      </c>
      <c r="N251" t="e">
        <f>VLOOKUP(tbl_data[[#This Row],[Consequences (Infrastructure)]],tbl_con[],2,FALSE)</f>
        <v>#N/A</v>
      </c>
      <c r="O251" t="e">
        <f>VLOOKUP(tbl_data[[#This Row],[Consequences (Financial)]],tbl_con[],2,FALSE)</f>
        <v>#N/A</v>
      </c>
      <c r="P251" t="e">
        <f>SUM(tbl_data[[#This Row],[Consequences Human Numeric]:[Consequences Financial Numeric]])</f>
        <v>#N/A</v>
      </c>
      <c r="Q251" t="e">
        <f>IF(AND(tbl_data[[#This Row],[Severity Numeric]] = 0, tbl_data[[#This Row],[Consequences Sum Values]] &gt; 0), "Data Entry Wrong, Double Check", "")</f>
        <v>#N/A</v>
      </c>
    </row>
    <row r="252" spans="1:17" hidden="1" x14ac:dyDescent="0.25">
      <c r="A252" t="s">
        <v>2119</v>
      </c>
      <c r="B252" t="s">
        <v>2108</v>
      </c>
      <c r="C252" t="s">
        <v>2112</v>
      </c>
      <c r="D252" t="s">
        <v>2120</v>
      </c>
      <c r="E252" t="s">
        <v>2121</v>
      </c>
      <c r="K252" t="e">
        <f>VLOOKUP(tbl_data[[#This Row],[Severity]],tbl_sev[],2,FALSE)</f>
        <v>#N/A</v>
      </c>
      <c r="L252" t="e">
        <f>VLOOKUP(tbl_data[[#This Row],[Consequences (Human)]],tbl_con[],2,FALSE)</f>
        <v>#N/A</v>
      </c>
      <c r="M252" t="e">
        <f>VLOOKUP(tbl_data[[#This Row],[Consequences (Agriculture)]],tbl_con[],2,FALSE)</f>
        <v>#N/A</v>
      </c>
      <c r="N252" t="e">
        <f>VLOOKUP(tbl_data[[#This Row],[Consequences (Infrastructure)]],tbl_con[],2,FALSE)</f>
        <v>#N/A</v>
      </c>
      <c r="O252" t="e">
        <f>VLOOKUP(tbl_data[[#This Row],[Consequences (Financial)]],tbl_con[],2,FALSE)</f>
        <v>#N/A</v>
      </c>
      <c r="P252" t="e">
        <f>SUM(tbl_data[[#This Row],[Severity Numeric]:[Consequences Financial Numeric]])</f>
        <v>#N/A</v>
      </c>
      <c r="Q252" t="e">
        <f>IF(AND(tbl_data[[#This Row],[Severity Numeric]] = 0, tbl_data[[#This Row],[Consequences Sum Values]] &gt; 0), "Data Entry Wrong, Double Check", "")</f>
        <v>#N/A</v>
      </c>
    </row>
    <row r="253" spans="1:17" hidden="1" x14ac:dyDescent="0.25">
      <c r="A253" t="s">
        <v>268</v>
      </c>
      <c r="B253" t="s">
        <v>208</v>
      </c>
      <c r="C253" t="s">
        <v>258</v>
      </c>
      <c r="D253" t="s">
        <v>269</v>
      </c>
      <c r="E253" t="s">
        <v>270</v>
      </c>
      <c r="K253" t="e">
        <f>VLOOKUP(tbl_data[[#This Row],[Severity]],tbl_sev[],2,FALSE)</f>
        <v>#N/A</v>
      </c>
      <c r="L253" t="e">
        <f>VLOOKUP(tbl_data[[#This Row],[Consequences (Human)]],tbl_con[],2,FALSE)</f>
        <v>#N/A</v>
      </c>
      <c r="M253" t="e">
        <f>VLOOKUP(tbl_data[[#This Row],[Consequences (Agriculture)]],tbl_con[],2,FALSE)</f>
        <v>#N/A</v>
      </c>
      <c r="N253" t="e">
        <f>VLOOKUP(tbl_data[[#This Row],[Consequences (Infrastructure)]],tbl_con[],2,FALSE)</f>
        <v>#N/A</v>
      </c>
      <c r="O253" t="e">
        <f>VLOOKUP(tbl_data[[#This Row],[Consequences (Financial)]],tbl_con[],2,FALSE)</f>
        <v>#N/A</v>
      </c>
      <c r="P253" t="e">
        <f>SUM(tbl_data[[#This Row],[Severity Numeric]:[Consequences Financial Numeric]])</f>
        <v>#N/A</v>
      </c>
      <c r="Q253" t="e">
        <f>IF(AND(tbl_data[[#This Row],[Severity Numeric]] = 0, tbl_data[[#This Row],[Consequences Sum Values]] &gt; 0), "Data Entry Wrong, Double Check", "")</f>
        <v>#N/A</v>
      </c>
    </row>
    <row r="254" spans="1:17" hidden="1" x14ac:dyDescent="0.25">
      <c r="A254" t="s">
        <v>2156</v>
      </c>
      <c r="B254" t="s">
        <v>2108</v>
      </c>
      <c r="C254" t="s">
        <v>2155</v>
      </c>
      <c r="D254" t="s">
        <v>2157</v>
      </c>
      <c r="E254" t="s">
        <v>2158</v>
      </c>
      <c r="K254" t="e">
        <f>VLOOKUP(tbl_data[[#This Row],[Severity]],tbl_sev[],2,FALSE)</f>
        <v>#N/A</v>
      </c>
      <c r="L254" t="e">
        <f>VLOOKUP(tbl_data[[#This Row],[Consequences (Human)]],tbl_con[],2,FALSE)</f>
        <v>#N/A</v>
      </c>
      <c r="M254" t="e">
        <f>VLOOKUP(tbl_data[[#This Row],[Consequences (Agriculture)]],tbl_con[],2,FALSE)</f>
        <v>#N/A</v>
      </c>
      <c r="N254" t="e">
        <f>VLOOKUP(tbl_data[[#This Row],[Consequences (Infrastructure)]],tbl_con[],2,FALSE)</f>
        <v>#N/A</v>
      </c>
      <c r="O254" t="e">
        <f>VLOOKUP(tbl_data[[#This Row],[Consequences (Financial)]],tbl_con[],2,FALSE)</f>
        <v>#N/A</v>
      </c>
      <c r="P254" t="e">
        <f>SUM(tbl_data[[#This Row],[Severity Numeric]:[Consequences Financial Numeric]])</f>
        <v>#N/A</v>
      </c>
      <c r="Q254" t="e">
        <f>IF(AND(tbl_data[[#This Row],[Severity Numeric]] = 0, tbl_data[[#This Row],[Consequences Sum Values]] &gt; 0), "Data Entry Wrong, Double Check", "")</f>
        <v>#N/A</v>
      </c>
    </row>
    <row r="255" spans="1:17" hidden="1" x14ac:dyDescent="0.25">
      <c r="A255" t="s">
        <v>481</v>
      </c>
      <c r="B255" t="s">
        <v>428</v>
      </c>
      <c r="C255" t="s">
        <v>480</v>
      </c>
      <c r="D255" t="s">
        <v>482</v>
      </c>
      <c r="E255" t="s">
        <v>483</v>
      </c>
      <c r="K255" t="e">
        <f>VLOOKUP(tbl_data[[#This Row],[Severity]],tbl_sev[],2,FALSE)</f>
        <v>#N/A</v>
      </c>
      <c r="L255" t="e">
        <f>VLOOKUP(tbl_data[[#This Row],[Consequences (Human)]],tbl_con[],2,FALSE)</f>
        <v>#N/A</v>
      </c>
      <c r="M255" t="e">
        <f>VLOOKUP(tbl_data[[#This Row],[Consequences (Agriculture)]],tbl_con[],2,FALSE)</f>
        <v>#N/A</v>
      </c>
      <c r="N255" t="e">
        <f>VLOOKUP(tbl_data[[#This Row],[Consequences (Infrastructure)]],tbl_con[],2,FALSE)</f>
        <v>#N/A</v>
      </c>
      <c r="O255" t="e">
        <f>VLOOKUP(tbl_data[[#This Row],[Consequences (Financial)]],tbl_con[],2,FALSE)</f>
        <v>#N/A</v>
      </c>
      <c r="P255" t="e">
        <f>SUM(tbl_data[[#This Row],[Severity Numeric]:[Consequences Financial Numeric]])</f>
        <v>#N/A</v>
      </c>
      <c r="Q255" t="e">
        <f>IF(AND(tbl_data[[#This Row],[Severity Numeric]] = 0, tbl_data[[#This Row],[Consequences Sum Values]] &gt; 0), "Data Entry Wrong, Double Check", "")</f>
        <v>#N/A</v>
      </c>
    </row>
    <row r="256" spans="1:17" hidden="1" x14ac:dyDescent="0.25">
      <c r="A256" t="s">
        <v>2159</v>
      </c>
      <c r="B256" t="s">
        <v>2108</v>
      </c>
      <c r="C256" t="s">
        <v>2155</v>
      </c>
      <c r="D256" t="s">
        <v>2160</v>
      </c>
      <c r="E256" t="s">
        <v>2161</v>
      </c>
      <c r="K256" t="e">
        <f>VLOOKUP(tbl_data[[#This Row],[Severity]],tbl_sev[],2,FALSE)</f>
        <v>#N/A</v>
      </c>
      <c r="L256" t="e">
        <f>VLOOKUP(tbl_data[[#This Row],[Consequences (Human)]],tbl_con[],2,FALSE)</f>
        <v>#N/A</v>
      </c>
      <c r="M256" t="e">
        <f>VLOOKUP(tbl_data[[#This Row],[Consequences (Agriculture)]],tbl_con[],2,FALSE)</f>
        <v>#N/A</v>
      </c>
      <c r="N256" t="e">
        <f>VLOOKUP(tbl_data[[#This Row],[Consequences (Infrastructure)]],tbl_con[],2,FALSE)</f>
        <v>#N/A</v>
      </c>
      <c r="O256" t="e">
        <f>VLOOKUP(tbl_data[[#This Row],[Consequences (Financial)]],tbl_con[],2,FALSE)</f>
        <v>#N/A</v>
      </c>
      <c r="P256" t="e">
        <f>SUM(tbl_data[[#This Row],[Severity Numeric]:[Consequences Financial Numeric]])</f>
        <v>#N/A</v>
      </c>
      <c r="Q256" t="e">
        <f>IF(AND(tbl_data[[#This Row],[Severity Numeric]] = 0, tbl_data[[#This Row],[Consequences Sum Values]] &gt; 0), "Data Entry Wrong, Double Check", "")</f>
        <v>#N/A</v>
      </c>
    </row>
    <row r="257" spans="1:17" hidden="1" x14ac:dyDescent="0.25">
      <c r="A257" t="s">
        <v>865</v>
      </c>
      <c r="B257" t="s">
        <v>776</v>
      </c>
      <c r="C257" t="s">
        <v>864</v>
      </c>
      <c r="D257" t="s">
        <v>866</v>
      </c>
      <c r="E257" t="s">
        <v>867</v>
      </c>
      <c r="K257" t="e">
        <f>VLOOKUP(tbl_data[[#This Row],[Severity]],tbl_sev[],2,FALSE)</f>
        <v>#N/A</v>
      </c>
      <c r="L257" t="e">
        <f>VLOOKUP(tbl_data[[#This Row],[Consequences (Human)]],tbl_con[],2,FALSE)</f>
        <v>#N/A</v>
      </c>
      <c r="M257" t="e">
        <f>VLOOKUP(tbl_data[[#This Row],[Consequences (Agriculture)]],tbl_con[],2,FALSE)</f>
        <v>#N/A</v>
      </c>
      <c r="N257" t="e">
        <f>VLOOKUP(tbl_data[[#This Row],[Consequences (Infrastructure)]],tbl_con[],2,FALSE)</f>
        <v>#N/A</v>
      </c>
      <c r="O257" t="e">
        <f>VLOOKUP(tbl_data[[#This Row],[Consequences (Financial)]],tbl_con[],2,FALSE)</f>
        <v>#N/A</v>
      </c>
      <c r="P257" t="e">
        <f>SUM(tbl_data[[#This Row],[Severity Numeric]:[Consequences Financial Numeric]])</f>
        <v>#N/A</v>
      </c>
      <c r="Q257" t="e">
        <f>IF(AND(tbl_data[[#This Row],[Severity Numeric]] = 0, tbl_data[[#This Row],[Consequences Sum Values]] &gt; 0), "Data Entry Wrong, Double Check", "")</f>
        <v>#N/A</v>
      </c>
    </row>
    <row r="258" spans="1:17" hidden="1" x14ac:dyDescent="0.25">
      <c r="A258" t="s">
        <v>265</v>
      </c>
      <c r="B258" t="s">
        <v>208</v>
      </c>
      <c r="C258" t="s">
        <v>258</v>
      </c>
      <c r="D258" t="s">
        <v>266</v>
      </c>
      <c r="E258" t="s">
        <v>267</v>
      </c>
      <c r="K258" t="e">
        <f>VLOOKUP(tbl_data[[#This Row],[Severity]],tbl_sev[],2,FALSE)</f>
        <v>#N/A</v>
      </c>
      <c r="L258" t="e">
        <f>VLOOKUP(tbl_data[[#This Row],[Consequences (Human)]],tbl_con[],2,FALSE)</f>
        <v>#N/A</v>
      </c>
      <c r="M258" t="e">
        <f>VLOOKUP(tbl_data[[#This Row],[Consequences (Agriculture)]],tbl_con[],2,FALSE)</f>
        <v>#N/A</v>
      </c>
      <c r="N258" t="e">
        <f>VLOOKUP(tbl_data[[#This Row],[Consequences (Infrastructure)]],tbl_con[],2,FALSE)</f>
        <v>#N/A</v>
      </c>
      <c r="O258" t="e">
        <f>VLOOKUP(tbl_data[[#This Row],[Consequences (Financial)]],tbl_con[],2,FALSE)</f>
        <v>#N/A</v>
      </c>
      <c r="P258" t="e">
        <f>SUM(tbl_data[[#This Row],[Severity Numeric]:[Consequences Financial Numeric]])</f>
        <v>#N/A</v>
      </c>
      <c r="Q258" t="e">
        <f>IF(AND(tbl_data[[#This Row],[Severity Numeric]] = 0, tbl_data[[#This Row],[Consequences Sum Values]] &gt; 0), "Data Entry Wrong, Double Check", "")</f>
        <v>#N/A</v>
      </c>
    </row>
    <row r="259" spans="1:17" hidden="1" x14ac:dyDescent="0.25">
      <c r="A259" t="s">
        <v>710</v>
      </c>
      <c r="B259" t="s">
        <v>702</v>
      </c>
      <c r="C259" t="s">
        <v>706</v>
      </c>
      <c r="D259" t="s">
        <v>711</v>
      </c>
      <c r="E259" t="s">
        <v>712</v>
      </c>
      <c r="K259" t="e">
        <f>VLOOKUP(tbl_data[[#This Row],[Severity]],tbl_sev[],2,FALSE)</f>
        <v>#N/A</v>
      </c>
      <c r="L259" t="e">
        <f>VLOOKUP(tbl_data[[#This Row],[Consequences (Human)]],tbl_con[],2,FALSE)</f>
        <v>#N/A</v>
      </c>
      <c r="M259" t="e">
        <f>VLOOKUP(tbl_data[[#This Row],[Consequences (Agriculture)]],tbl_con[],2,FALSE)</f>
        <v>#N/A</v>
      </c>
      <c r="N259" t="e">
        <f>VLOOKUP(tbl_data[[#This Row],[Consequences (Infrastructure)]],tbl_con[],2,FALSE)</f>
        <v>#N/A</v>
      </c>
      <c r="O259" t="e">
        <f>VLOOKUP(tbl_data[[#This Row],[Consequences (Financial)]],tbl_con[],2,FALSE)</f>
        <v>#N/A</v>
      </c>
      <c r="P259" t="e">
        <f>SUM(tbl_data[[#This Row],[Severity Numeric]:[Consequences Financial Numeric]])</f>
        <v>#N/A</v>
      </c>
      <c r="Q259" t="e">
        <f>IF(AND(tbl_data[[#This Row],[Severity Numeric]] = 0, tbl_data[[#This Row],[Consequences Sum Values]] &gt; 0), "Data Entry Wrong, Double Check", "")</f>
        <v>#N/A</v>
      </c>
    </row>
    <row r="260" spans="1:17" hidden="1" x14ac:dyDescent="0.25">
      <c r="A260" t="s">
        <v>1652</v>
      </c>
      <c r="B260" t="s">
        <v>1581</v>
      </c>
      <c r="C260" t="s">
        <v>1645</v>
      </c>
      <c r="D260" t="s">
        <v>1653</v>
      </c>
      <c r="E260" t="s">
        <v>1654</v>
      </c>
      <c r="K260" t="e">
        <f>VLOOKUP(tbl_data[[#This Row],[Severity]],tbl_sev[],2,FALSE)</f>
        <v>#N/A</v>
      </c>
      <c r="L260" t="e">
        <f>VLOOKUP(tbl_data[[#This Row],[Consequences (Human)]],tbl_con[],2,FALSE)</f>
        <v>#N/A</v>
      </c>
      <c r="M260" t="e">
        <f>VLOOKUP(tbl_data[[#This Row],[Consequences (Agriculture)]],tbl_con[],2,FALSE)</f>
        <v>#N/A</v>
      </c>
      <c r="N260" t="e">
        <f>VLOOKUP(tbl_data[[#This Row],[Consequences (Infrastructure)]],tbl_con[],2,FALSE)</f>
        <v>#N/A</v>
      </c>
      <c r="O260" t="e">
        <f>VLOOKUP(tbl_data[[#This Row],[Consequences (Financial)]],tbl_con[],2,FALSE)</f>
        <v>#N/A</v>
      </c>
      <c r="P260" t="e">
        <f>SUM(tbl_data[[#This Row],[Severity Numeric]:[Consequences Financial Numeric]])</f>
        <v>#N/A</v>
      </c>
      <c r="Q260" t="e">
        <f>IF(AND(tbl_data[[#This Row],[Severity Numeric]] = 0, tbl_data[[#This Row],[Consequences Sum Values]] &gt; 0), "Data Entry Wrong, Double Check", "")</f>
        <v>#N/A</v>
      </c>
    </row>
    <row r="261" spans="1:17" x14ac:dyDescent="0.25">
      <c r="A261" t="s">
        <v>1021</v>
      </c>
      <c r="B261" t="s">
        <v>924</v>
      </c>
      <c r="C261" t="s">
        <v>953</v>
      </c>
      <c r="D261" t="s">
        <v>1022</v>
      </c>
      <c r="E261" t="s">
        <v>1023</v>
      </c>
      <c r="K261" t="e">
        <f>VLOOKUP(tbl_data[[#This Row],[Severity]],tbl_sev[],2,FALSE)</f>
        <v>#N/A</v>
      </c>
      <c r="L261" t="e">
        <f>VLOOKUP(tbl_data[[#This Row],[Consequences (Human)]],tbl_con[],2,FALSE)</f>
        <v>#N/A</v>
      </c>
      <c r="M261" t="e">
        <f>VLOOKUP(tbl_data[[#This Row],[Consequences (Agriculture)]],tbl_con[],2,FALSE)</f>
        <v>#N/A</v>
      </c>
      <c r="N261" t="e">
        <f>VLOOKUP(tbl_data[[#This Row],[Consequences (Infrastructure)]],tbl_con[],2,FALSE)</f>
        <v>#N/A</v>
      </c>
      <c r="O261" t="e">
        <f>VLOOKUP(tbl_data[[#This Row],[Consequences (Financial)]],tbl_con[],2,FALSE)</f>
        <v>#N/A</v>
      </c>
      <c r="P261" t="e">
        <f>SUM(tbl_data[[#This Row],[Consequences Human Numeric]:[Consequences Financial Numeric]])</f>
        <v>#N/A</v>
      </c>
      <c r="Q261" t="e">
        <f>IF(AND(tbl_data[[#This Row],[Severity Numeric]] = 0, tbl_data[[#This Row],[Consequences Sum Values]] &gt; 0), "Data Entry Wrong, Double Check", "")</f>
        <v>#N/A</v>
      </c>
    </row>
    <row r="262" spans="1:17" hidden="1" x14ac:dyDescent="0.25">
      <c r="A262" t="s">
        <v>2348</v>
      </c>
      <c r="B262" t="s">
        <v>2186</v>
      </c>
      <c r="C262" t="s">
        <v>2347</v>
      </c>
      <c r="D262" t="s">
        <v>2347</v>
      </c>
      <c r="E262" t="s">
        <v>2349</v>
      </c>
      <c r="K262" t="e">
        <f>VLOOKUP(tbl_data[[#This Row],[Severity]],tbl_sev[],2,FALSE)</f>
        <v>#N/A</v>
      </c>
      <c r="L262" t="e">
        <f>VLOOKUP(tbl_data[[#This Row],[Consequences (Human)]],tbl_con[],2,FALSE)</f>
        <v>#N/A</v>
      </c>
      <c r="M262" t="e">
        <f>VLOOKUP(tbl_data[[#This Row],[Consequences (Agriculture)]],tbl_con[],2,FALSE)</f>
        <v>#N/A</v>
      </c>
      <c r="N262" t="e">
        <f>VLOOKUP(tbl_data[[#This Row],[Consequences (Infrastructure)]],tbl_con[],2,FALSE)</f>
        <v>#N/A</v>
      </c>
      <c r="O262" t="e">
        <f>VLOOKUP(tbl_data[[#This Row],[Consequences (Financial)]],tbl_con[],2,FALSE)</f>
        <v>#N/A</v>
      </c>
      <c r="P262" t="e">
        <f>SUM(tbl_data[[#This Row],[Severity Numeric]:[Consequences Financial Numeric]])</f>
        <v>#N/A</v>
      </c>
      <c r="Q262" t="e">
        <f>IF(AND(tbl_data[[#This Row],[Severity Numeric]] = 0, tbl_data[[#This Row],[Consequences Sum Values]] &gt; 0), "Data Entry Wrong, Double Check", "")</f>
        <v>#N/A</v>
      </c>
    </row>
    <row r="263" spans="1:17" hidden="1" x14ac:dyDescent="0.25">
      <c r="A263" t="s">
        <v>1304</v>
      </c>
      <c r="B263" t="s">
        <v>1218</v>
      </c>
      <c r="C263" t="s">
        <v>1303</v>
      </c>
      <c r="D263" t="s">
        <v>1305</v>
      </c>
      <c r="E263" t="s">
        <v>1306</v>
      </c>
      <c r="K263" t="e">
        <f>VLOOKUP(tbl_data[[#This Row],[Severity]],tbl_sev[],2,FALSE)</f>
        <v>#N/A</v>
      </c>
      <c r="L263" t="e">
        <f>VLOOKUP(tbl_data[[#This Row],[Consequences (Human)]],tbl_con[],2,FALSE)</f>
        <v>#N/A</v>
      </c>
      <c r="M263" t="e">
        <f>VLOOKUP(tbl_data[[#This Row],[Consequences (Agriculture)]],tbl_con[],2,FALSE)</f>
        <v>#N/A</v>
      </c>
      <c r="N263" t="e">
        <f>VLOOKUP(tbl_data[[#This Row],[Consequences (Infrastructure)]],tbl_con[],2,FALSE)</f>
        <v>#N/A</v>
      </c>
      <c r="O263" t="e">
        <f>VLOOKUP(tbl_data[[#This Row],[Consequences (Financial)]],tbl_con[],2,FALSE)</f>
        <v>#N/A</v>
      </c>
      <c r="P263" t="e">
        <f>SUM(tbl_data[[#This Row],[Severity Numeric]:[Consequences Financial Numeric]])</f>
        <v>#N/A</v>
      </c>
      <c r="Q263" t="e">
        <f>IF(AND(tbl_data[[#This Row],[Severity Numeric]] = 0, tbl_data[[#This Row],[Consequences Sum Values]] &gt; 0), "Data Entry Wrong, Double Check", "")</f>
        <v>#N/A</v>
      </c>
    </row>
    <row r="264" spans="1:17" hidden="1" x14ac:dyDescent="0.25">
      <c r="A264" t="s">
        <v>413</v>
      </c>
      <c r="B264" t="s">
        <v>327</v>
      </c>
      <c r="C264" t="s">
        <v>409</v>
      </c>
      <c r="D264" t="s">
        <v>414</v>
      </c>
      <c r="E264" t="s">
        <v>415</v>
      </c>
      <c r="K264" t="e">
        <f>VLOOKUP(tbl_data[[#This Row],[Severity]],tbl_sev[],2,FALSE)</f>
        <v>#N/A</v>
      </c>
      <c r="L264" t="e">
        <f>VLOOKUP(tbl_data[[#This Row],[Consequences (Human)]],tbl_con[],2,FALSE)</f>
        <v>#N/A</v>
      </c>
      <c r="M264" t="e">
        <f>VLOOKUP(tbl_data[[#This Row],[Consequences (Agriculture)]],tbl_con[],2,FALSE)</f>
        <v>#N/A</v>
      </c>
      <c r="N264" t="e">
        <f>VLOOKUP(tbl_data[[#This Row],[Consequences (Infrastructure)]],tbl_con[],2,FALSE)</f>
        <v>#N/A</v>
      </c>
      <c r="O264" t="e">
        <f>VLOOKUP(tbl_data[[#This Row],[Consequences (Financial)]],tbl_con[],2,FALSE)</f>
        <v>#N/A</v>
      </c>
      <c r="P264" t="e">
        <f>SUM(tbl_data[[#This Row],[Severity Numeric]:[Consequences Financial Numeric]])</f>
        <v>#N/A</v>
      </c>
      <c r="Q264" t="e">
        <f>IF(AND(tbl_data[[#This Row],[Severity Numeric]] = 0, tbl_data[[#This Row],[Consequences Sum Values]] &gt; 0), "Data Entry Wrong, Double Check", "")</f>
        <v>#N/A</v>
      </c>
    </row>
    <row r="265" spans="1:17" hidden="1" x14ac:dyDescent="0.25">
      <c r="A265" t="s">
        <v>1191</v>
      </c>
      <c r="B265" t="s">
        <v>1169</v>
      </c>
      <c r="C265" t="s">
        <v>1190</v>
      </c>
      <c r="D265" t="s">
        <v>1192</v>
      </c>
      <c r="E265" t="s">
        <v>1193</v>
      </c>
      <c r="K265" t="e">
        <f>VLOOKUP(tbl_data[[#This Row],[Severity]],tbl_sev[],2,FALSE)</f>
        <v>#N/A</v>
      </c>
      <c r="L265" t="e">
        <f>VLOOKUP(tbl_data[[#This Row],[Consequences (Human)]],tbl_con[],2,FALSE)</f>
        <v>#N/A</v>
      </c>
      <c r="M265" t="e">
        <f>VLOOKUP(tbl_data[[#This Row],[Consequences (Agriculture)]],tbl_con[],2,FALSE)</f>
        <v>#N/A</v>
      </c>
      <c r="N265" t="e">
        <f>VLOOKUP(tbl_data[[#This Row],[Consequences (Infrastructure)]],tbl_con[],2,FALSE)</f>
        <v>#N/A</v>
      </c>
      <c r="O265" t="e">
        <f>VLOOKUP(tbl_data[[#This Row],[Consequences (Financial)]],tbl_con[],2,FALSE)</f>
        <v>#N/A</v>
      </c>
      <c r="P265" t="e">
        <f>SUM(tbl_data[[#This Row],[Severity Numeric]:[Consequences Financial Numeric]])</f>
        <v>#N/A</v>
      </c>
      <c r="Q265" t="e">
        <f>IF(AND(tbl_data[[#This Row],[Severity Numeric]] = 0, tbl_data[[#This Row],[Consequences Sum Values]] &gt; 0), "Data Entry Wrong, Double Check", "")</f>
        <v>#N/A</v>
      </c>
    </row>
    <row r="266" spans="1:17" hidden="1" x14ac:dyDescent="0.25">
      <c r="A266" t="s">
        <v>2162</v>
      </c>
      <c r="B266" t="s">
        <v>2108</v>
      </c>
      <c r="C266" t="s">
        <v>2155</v>
      </c>
      <c r="D266" t="s">
        <v>2163</v>
      </c>
      <c r="E266" t="s">
        <v>2164</v>
      </c>
      <c r="K266" t="e">
        <f>VLOOKUP(tbl_data[[#This Row],[Severity]],tbl_sev[],2,FALSE)</f>
        <v>#N/A</v>
      </c>
      <c r="L266" t="e">
        <f>VLOOKUP(tbl_data[[#This Row],[Consequences (Human)]],tbl_con[],2,FALSE)</f>
        <v>#N/A</v>
      </c>
      <c r="M266" t="e">
        <f>VLOOKUP(tbl_data[[#This Row],[Consequences (Agriculture)]],tbl_con[],2,FALSE)</f>
        <v>#N/A</v>
      </c>
      <c r="N266" t="e">
        <f>VLOOKUP(tbl_data[[#This Row],[Consequences (Infrastructure)]],tbl_con[],2,FALSE)</f>
        <v>#N/A</v>
      </c>
      <c r="O266" t="e">
        <f>VLOOKUP(tbl_data[[#This Row],[Consequences (Financial)]],tbl_con[],2,FALSE)</f>
        <v>#N/A</v>
      </c>
      <c r="P266" t="e">
        <f>SUM(tbl_data[[#This Row],[Severity Numeric]:[Consequences Financial Numeric]])</f>
        <v>#N/A</v>
      </c>
      <c r="Q266" t="e">
        <f>IF(AND(tbl_data[[#This Row],[Severity Numeric]] = 0, tbl_data[[#This Row],[Consequences Sum Values]] &gt; 0), "Data Entry Wrong, Double Check", "")</f>
        <v>#N/A</v>
      </c>
    </row>
    <row r="267" spans="1:17" hidden="1" x14ac:dyDescent="0.25">
      <c r="A267" t="s">
        <v>1501</v>
      </c>
      <c r="B267" t="s">
        <v>1343</v>
      </c>
      <c r="C267" t="s">
        <v>1500</v>
      </c>
      <c r="D267" t="s">
        <v>1502</v>
      </c>
      <c r="E267" t="s">
        <v>1503</v>
      </c>
      <c r="K267" t="e">
        <f>VLOOKUP(tbl_data[[#This Row],[Severity]],tbl_sev[],2,FALSE)</f>
        <v>#N/A</v>
      </c>
      <c r="L267" t="e">
        <f>VLOOKUP(tbl_data[[#This Row],[Consequences (Human)]],tbl_con[],2,FALSE)</f>
        <v>#N/A</v>
      </c>
      <c r="M267" t="e">
        <f>VLOOKUP(tbl_data[[#This Row],[Consequences (Agriculture)]],tbl_con[],2,FALSE)</f>
        <v>#N/A</v>
      </c>
      <c r="N267" t="e">
        <f>VLOOKUP(tbl_data[[#This Row],[Consequences (Infrastructure)]],tbl_con[],2,FALSE)</f>
        <v>#N/A</v>
      </c>
      <c r="O267" t="e">
        <f>VLOOKUP(tbl_data[[#This Row],[Consequences (Financial)]],tbl_con[],2,FALSE)</f>
        <v>#N/A</v>
      </c>
      <c r="P267" t="e">
        <f>SUM(tbl_data[[#This Row],[Severity Numeric]:[Consequences Financial Numeric]])</f>
        <v>#N/A</v>
      </c>
      <c r="Q267" t="e">
        <f>IF(AND(tbl_data[[#This Row],[Severity Numeric]] = 0, tbl_data[[#This Row],[Consequences Sum Values]] &gt; 0), "Data Entry Wrong, Double Check", "")</f>
        <v>#N/A</v>
      </c>
    </row>
    <row r="268" spans="1:17" hidden="1" x14ac:dyDescent="0.25">
      <c r="A268" t="s">
        <v>165</v>
      </c>
      <c r="B268" t="s">
        <v>12</v>
      </c>
      <c r="C268" t="s">
        <v>63</v>
      </c>
      <c r="D268" t="s">
        <v>166</v>
      </c>
      <c r="E268" t="s">
        <v>167</v>
      </c>
      <c r="K268" t="e">
        <f>VLOOKUP(tbl_data[[#This Row],[Severity]],tbl_sev[],2,FALSE)</f>
        <v>#N/A</v>
      </c>
      <c r="L268" t="e">
        <f>VLOOKUP(tbl_data[[#This Row],[Consequences (Human)]],tbl_con[],2,FALSE)</f>
        <v>#N/A</v>
      </c>
      <c r="M268" t="e">
        <f>VLOOKUP(tbl_data[[#This Row],[Consequences (Agriculture)]],tbl_con[],2,FALSE)</f>
        <v>#N/A</v>
      </c>
      <c r="N268" t="e">
        <f>VLOOKUP(tbl_data[[#This Row],[Consequences (Infrastructure)]],tbl_con[],2,FALSE)</f>
        <v>#N/A</v>
      </c>
      <c r="O268" t="e">
        <f>VLOOKUP(tbl_data[[#This Row],[Consequences (Financial)]],tbl_con[],2,FALSE)</f>
        <v>#N/A</v>
      </c>
      <c r="P268" t="e">
        <f>SUM(tbl_data[[#This Row],[Severity Numeric]:[Consequences Financial Numeric]])</f>
        <v>#N/A</v>
      </c>
      <c r="Q268" t="e">
        <f>IF(AND(tbl_data[[#This Row],[Severity Numeric]] = 0, tbl_data[[#This Row],[Consequences Sum Values]] &gt; 0), "Data Entry Wrong, Double Check", "")</f>
        <v>#N/A</v>
      </c>
    </row>
    <row r="269" spans="1:17" x14ac:dyDescent="0.25">
      <c r="A269" t="s">
        <v>1032</v>
      </c>
      <c r="B269" t="s">
        <v>924</v>
      </c>
      <c r="C269" t="s">
        <v>1031</v>
      </c>
      <c r="D269" t="s">
        <v>1033</v>
      </c>
      <c r="E269" t="s">
        <v>1034</v>
      </c>
      <c r="K269" t="e">
        <f>VLOOKUP(tbl_data[[#This Row],[Severity]],tbl_sev[],2,FALSE)</f>
        <v>#N/A</v>
      </c>
      <c r="L269" t="e">
        <f>VLOOKUP(tbl_data[[#This Row],[Consequences (Human)]],tbl_con[],2,FALSE)</f>
        <v>#N/A</v>
      </c>
      <c r="M269" t="e">
        <f>VLOOKUP(tbl_data[[#This Row],[Consequences (Agriculture)]],tbl_con[],2,FALSE)</f>
        <v>#N/A</v>
      </c>
      <c r="N269" t="e">
        <f>VLOOKUP(tbl_data[[#This Row],[Consequences (Infrastructure)]],tbl_con[],2,FALSE)</f>
        <v>#N/A</v>
      </c>
      <c r="O269" t="e">
        <f>VLOOKUP(tbl_data[[#This Row],[Consequences (Financial)]],tbl_con[],2,FALSE)</f>
        <v>#N/A</v>
      </c>
      <c r="P269" t="e">
        <f>SUM(tbl_data[[#This Row],[Consequences Human Numeric]:[Consequences Financial Numeric]])</f>
        <v>#N/A</v>
      </c>
      <c r="Q269" t="e">
        <f>IF(AND(tbl_data[[#This Row],[Severity Numeric]] = 0, tbl_data[[#This Row],[Consequences Sum Values]] &gt; 0), "Data Entry Wrong, Double Check", "")</f>
        <v>#N/A</v>
      </c>
    </row>
    <row r="270" spans="1:17" hidden="1" x14ac:dyDescent="0.25">
      <c r="A270" t="s">
        <v>612</v>
      </c>
      <c r="B270" t="s">
        <v>512</v>
      </c>
      <c r="C270" t="s">
        <v>545</v>
      </c>
      <c r="D270" t="s">
        <v>613</v>
      </c>
      <c r="E270" t="s">
        <v>614</v>
      </c>
      <c r="K270" t="e">
        <f>VLOOKUP(tbl_data[[#This Row],[Severity]],tbl_sev[],2,FALSE)</f>
        <v>#N/A</v>
      </c>
      <c r="L270" t="e">
        <f>VLOOKUP(tbl_data[[#This Row],[Consequences (Human)]],tbl_con[],2,FALSE)</f>
        <v>#N/A</v>
      </c>
      <c r="M270" t="e">
        <f>VLOOKUP(tbl_data[[#This Row],[Consequences (Agriculture)]],tbl_con[],2,FALSE)</f>
        <v>#N/A</v>
      </c>
      <c r="N270" t="e">
        <f>VLOOKUP(tbl_data[[#This Row],[Consequences (Infrastructure)]],tbl_con[],2,FALSE)</f>
        <v>#N/A</v>
      </c>
      <c r="O270" t="e">
        <f>VLOOKUP(tbl_data[[#This Row],[Consequences (Financial)]],tbl_con[],2,FALSE)</f>
        <v>#N/A</v>
      </c>
      <c r="P270" t="e">
        <f>SUM(tbl_data[[#This Row],[Severity Numeric]:[Consequences Financial Numeric]])</f>
        <v>#N/A</v>
      </c>
      <c r="Q270" t="e">
        <f>IF(AND(tbl_data[[#This Row],[Severity Numeric]] = 0, tbl_data[[#This Row],[Consequences Sum Values]] &gt; 0), "Data Entry Wrong, Double Check", "")</f>
        <v>#N/A</v>
      </c>
    </row>
    <row r="271" spans="1:17" hidden="1" x14ac:dyDescent="0.25">
      <c r="A271" t="s">
        <v>860</v>
      </c>
      <c r="B271" t="s">
        <v>776</v>
      </c>
      <c r="C271" t="s">
        <v>859</v>
      </c>
      <c r="D271" t="s">
        <v>861</v>
      </c>
      <c r="E271" t="s">
        <v>862</v>
      </c>
      <c r="K271" t="e">
        <f>VLOOKUP(tbl_data[[#This Row],[Severity]],tbl_sev[],2,FALSE)</f>
        <v>#N/A</v>
      </c>
      <c r="L271" t="e">
        <f>VLOOKUP(tbl_data[[#This Row],[Consequences (Human)]],tbl_con[],2,FALSE)</f>
        <v>#N/A</v>
      </c>
      <c r="M271" t="e">
        <f>VLOOKUP(tbl_data[[#This Row],[Consequences (Agriculture)]],tbl_con[],2,FALSE)</f>
        <v>#N/A</v>
      </c>
      <c r="N271" t="e">
        <f>VLOOKUP(tbl_data[[#This Row],[Consequences (Infrastructure)]],tbl_con[],2,FALSE)</f>
        <v>#N/A</v>
      </c>
      <c r="O271" t="e">
        <f>VLOOKUP(tbl_data[[#This Row],[Consequences (Financial)]],tbl_con[],2,FALSE)</f>
        <v>#N/A</v>
      </c>
      <c r="P271" t="e">
        <f>SUM(tbl_data[[#This Row],[Severity Numeric]:[Consequences Financial Numeric]])</f>
        <v>#N/A</v>
      </c>
      <c r="Q271" t="e">
        <f>IF(AND(tbl_data[[#This Row],[Severity Numeric]] = 0, tbl_data[[#This Row],[Consequences Sum Values]] &gt; 0), "Data Entry Wrong, Double Check", "")</f>
        <v>#N/A</v>
      </c>
    </row>
    <row r="272" spans="1:17" hidden="1" x14ac:dyDescent="0.25">
      <c r="A272" t="s">
        <v>381</v>
      </c>
      <c r="B272" t="s">
        <v>327</v>
      </c>
      <c r="C272" t="s">
        <v>380</v>
      </c>
      <c r="D272" t="s">
        <v>382</v>
      </c>
      <c r="E272" t="s">
        <v>383</v>
      </c>
      <c r="K272" t="e">
        <f>VLOOKUP(tbl_data[[#This Row],[Severity]],tbl_sev[],2,FALSE)</f>
        <v>#N/A</v>
      </c>
      <c r="L272" t="e">
        <f>VLOOKUP(tbl_data[[#This Row],[Consequences (Human)]],tbl_con[],2,FALSE)</f>
        <v>#N/A</v>
      </c>
      <c r="M272" t="e">
        <f>VLOOKUP(tbl_data[[#This Row],[Consequences (Agriculture)]],tbl_con[],2,FALSE)</f>
        <v>#N/A</v>
      </c>
      <c r="N272" t="e">
        <f>VLOOKUP(tbl_data[[#This Row],[Consequences (Infrastructure)]],tbl_con[],2,FALSE)</f>
        <v>#N/A</v>
      </c>
      <c r="O272" t="e">
        <f>VLOOKUP(tbl_data[[#This Row],[Consequences (Financial)]],tbl_con[],2,FALSE)</f>
        <v>#N/A</v>
      </c>
      <c r="P272" t="e">
        <f>SUM(tbl_data[[#This Row],[Severity Numeric]:[Consequences Financial Numeric]])</f>
        <v>#N/A</v>
      </c>
      <c r="Q272" t="e">
        <f>IF(AND(tbl_data[[#This Row],[Severity Numeric]] = 0, tbl_data[[#This Row],[Consequences Sum Values]] &gt; 0), "Data Entry Wrong, Double Check", "")</f>
        <v>#N/A</v>
      </c>
    </row>
    <row r="273" spans="1:17" hidden="1" x14ac:dyDescent="0.25">
      <c r="A273" t="s">
        <v>1299</v>
      </c>
      <c r="B273" t="s">
        <v>1218</v>
      </c>
      <c r="C273" t="s">
        <v>1298</v>
      </c>
      <c r="D273" t="s">
        <v>1300</v>
      </c>
      <c r="E273" t="s">
        <v>1301</v>
      </c>
      <c r="K273" t="e">
        <f>VLOOKUP(tbl_data[[#This Row],[Severity]],tbl_sev[],2,FALSE)</f>
        <v>#N/A</v>
      </c>
      <c r="L273" t="e">
        <f>VLOOKUP(tbl_data[[#This Row],[Consequences (Human)]],tbl_con[],2,FALSE)</f>
        <v>#N/A</v>
      </c>
      <c r="M273" t="e">
        <f>VLOOKUP(tbl_data[[#This Row],[Consequences (Agriculture)]],tbl_con[],2,FALSE)</f>
        <v>#N/A</v>
      </c>
      <c r="N273" t="e">
        <f>VLOOKUP(tbl_data[[#This Row],[Consequences (Infrastructure)]],tbl_con[],2,FALSE)</f>
        <v>#N/A</v>
      </c>
      <c r="O273" t="e">
        <f>VLOOKUP(tbl_data[[#This Row],[Consequences (Financial)]],tbl_con[],2,FALSE)</f>
        <v>#N/A</v>
      </c>
      <c r="P273" t="e">
        <f>SUM(tbl_data[[#This Row],[Severity Numeric]:[Consequences Financial Numeric]])</f>
        <v>#N/A</v>
      </c>
      <c r="Q273" t="e">
        <f>IF(AND(tbl_data[[#This Row],[Severity Numeric]] = 0, tbl_data[[#This Row],[Consequences Sum Values]] &gt; 0), "Data Entry Wrong, Double Check", "")</f>
        <v>#N/A</v>
      </c>
    </row>
    <row r="274" spans="1:17" hidden="1" x14ac:dyDescent="0.25">
      <c r="A274" t="s">
        <v>1136</v>
      </c>
      <c r="B274" t="s">
        <v>1094</v>
      </c>
      <c r="C274" t="s">
        <v>1135</v>
      </c>
      <c r="D274" t="s">
        <v>1137</v>
      </c>
      <c r="E274" t="s">
        <v>1138</v>
      </c>
      <c r="K274" t="e">
        <f>VLOOKUP(tbl_data[[#This Row],[Severity]],tbl_sev[],2,FALSE)</f>
        <v>#N/A</v>
      </c>
      <c r="L274" t="e">
        <f>VLOOKUP(tbl_data[[#This Row],[Consequences (Human)]],tbl_con[],2,FALSE)</f>
        <v>#N/A</v>
      </c>
      <c r="M274" t="e">
        <f>VLOOKUP(tbl_data[[#This Row],[Consequences (Agriculture)]],tbl_con[],2,FALSE)</f>
        <v>#N/A</v>
      </c>
      <c r="N274" t="e">
        <f>VLOOKUP(tbl_data[[#This Row],[Consequences (Infrastructure)]],tbl_con[],2,FALSE)</f>
        <v>#N/A</v>
      </c>
      <c r="O274" t="e">
        <f>VLOOKUP(tbl_data[[#This Row],[Consequences (Financial)]],tbl_con[],2,FALSE)</f>
        <v>#N/A</v>
      </c>
      <c r="P274" t="e">
        <f>SUM(tbl_data[[#This Row],[Severity Numeric]:[Consequences Financial Numeric]])</f>
        <v>#N/A</v>
      </c>
      <c r="Q274" t="e">
        <f>IF(AND(tbl_data[[#This Row],[Severity Numeric]] = 0, tbl_data[[#This Row],[Consequences Sum Values]] &gt; 0), "Data Entry Wrong, Double Check", "")</f>
        <v>#N/A</v>
      </c>
    </row>
    <row r="275" spans="1:17" hidden="1" x14ac:dyDescent="0.25">
      <c r="A275" t="s">
        <v>386</v>
      </c>
      <c r="B275" t="s">
        <v>327</v>
      </c>
      <c r="C275" t="s">
        <v>385</v>
      </c>
      <c r="D275" t="s">
        <v>387</v>
      </c>
      <c r="E275" t="s">
        <v>388</v>
      </c>
      <c r="K275" t="e">
        <f>VLOOKUP(tbl_data[[#This Row],[Severity]],tbl_sev[],2,FALSE)</f>
        <v>#N/A</v>
      </c>
      <c r="L275" t="e">
        <f>VLOOKUP(tbl_data[[#This Row],[Consequences (Human)]],tbl_con[],2,FALSE)</f>
        <v>#N/A</v>
      </c>
      <c r="M275" t="e">
        <f>VLOOKUP(tbl_data[[#This Row],[Consequences (Agriculture)]],tbl_con[],2,FALSE)</f>
        <v>#N/A</v>
      </c>
      <c r="N275" t="e">
        <f>VLOOKUP(tbl_data[[#This Row],[Consequences (Infrastructure)]],tbl_con[],2,FALSE)</f>
        <v>#N/A</v>
      </c>
      <c r="O275" t="e">
        <f>VLOOKUP(tbl_data[[#This Row],[Consequences (Financial)]],tbl_con[],2,FALSE)</f>
        <v>#N/A</v>
      </c>
      <c r="P275" t="e">
        <f>SUM(tbl_data[[#This Row],[Severity Numeric]:[Consequences Financial Numeric]])</f>
        <v>#N/A</v>
      </c>
      <c r="Q275" t="e">
        <f>IF(AND(tbl_data[[#This Row],[Severity Numeric]] = 0, tbl_data[[#This Row],[Consequences Sum Values]] &gt; 0), "Data Entry Wrong, Double Check", "")</f>
        <v>#N/A</v>
      </c>
    </row>
    <row r="276" spans="1:17" hidden="1" x14ac:dyDescent="0.25">
      <c r="A276" t="s">
        <v>390</v>
      </c>
      <c r="B276" t="s">
        <v>327</v>
      </c>
      <c r="C276" t="s">
        <v>370</v>
      </c>
      <c r="D276" t="s">
        <v>391</v>
      </c>
      <c r="E276" t="s">
        <v>392</v>
      </c>
      <c r="K276" t="e">
        <f>VLOOKUP(tbl_data[[#This Row],[Severity]],tbl_sev[],2,FALSE)</f>
        <v>#N/A</v>
      </c>
      <c r="L276" t="e">
        <f>VLOOKUP(tbl_data[[#This Row],[Consequences (Human)]],tbl_con[],2,FALSE)</f>
        <v>#N/A</v>
      </c>
      <c r="M276" t="e">
        <f>VLOOKUP(tbl_data[[#This Row],[Consequences (Agriculture)]],tbl_con[],2,FALSE)</f>
        <v>#N/A</v>
      </c>
      <c r="N276" t="e">
        <f>VLOOKUP(tbl_data[[#This Row],[Consequences (Infrastructure)]],tbl_con[],2,FALSE)</f>
        <v>#N/A</v>
      </c>
      <c r="O276" t="e">
        <f>VLOOKUP(tbl_data[[#This Row],[Consequences (Financial)]],tbl_con[],2,FALSE)</f>
        <v>#N/A</v>
      </c>
      <c r="P276" t="e">
        <f>SUM(tbl_data[[#This Row],[Severity Numeric]:[Consequences Financial Numeric]])</f>
        <v>#N/A</v>
      </c>
      <c r="Q276" t="e">
        <f>IF(AND(tbl_data[[#This Row],[Severity Numeric]] = 0, tbl_data[[#This Row],[Consequences Sum Values]] &gt; 0), "Data Entry Wrong, Double Check", "")</f>
        <v>#N/A</v>
      </c>
    </row>
    <row r="277" spans="1:17" hidden="1" x14ac:dyDescent="0.25">
      <c r="A277" t="s">
        <v>2083</v>
      </c>
      <c r="B277" t="s">
        <v>1946</v>
      </c>
      <c r="C277" t="s">
        <v>2079</v>
      </c>
      <c r="D277" t="s">
        <v>2084</v>
      </c>
      <c r="E277" t="s">
        <v>2085</v>
      </c>
      <c r="K277" t="e">
        <f>VLOOKUP(tbl_data[[#This Row],[Severity]],tbl_sev[],2,FALSE)</f>
        <v>#N/A</v>
      </c>
      <c r="L277" t="e">
        <f>VLOOKUP(tbl_data[[#This Row],[Consequences (Human)]],tbl_con[],2,FALSE)</f>
        <v>#N/A</v>
      </c>
      <c r="M277" t="e">
        <f>VLOOKUP(tbl_data[[#This Row],[Consequences (Agriculture)]],tbl_con[],2,FALSE)</f>
        <v>#N/A</v>
      </c>
      <c r="N277" t="e">
        <f>VLOOKUP(tbl_data[[#This Row],[Consequences (Infrastructure)]],tbl_con[],2,FALSE)</f>
        <v>#N/A</v>
      </c>
      <c r="O277" t="e">
        <f>VLOOKUP(tbl_data[[#This Row],[Consequences (Financial)]],tbl_con[],2,FALSE)</f>
        <v>#N/A</v>
      </c>
      <c r="P277" t="e">
        <f>SUM(tbl_data[[#This Row],[Severity Numeric]:[Consequences Financial Numeric]])</f>
        <v>#N/A</v>
      </c>
      <c r="Q277" t="e">
        <f>IF(AND(tbl_data[[#This Row],[Severity Numeric]] = 0, tbl_data[[#This Row],[Consequences Sum Values]] &gt; 0), "Data Entry Wrong, Double Check", "")</f>
        <v>#N/A</v>
      </c>
    </row>
    <row r="278" spans="1:17" hidden="1" x14ac:dyDescent="0.25">
      <c r="A278" t="s">
        <v>212</v>
      </c>
      <c r="B278" t="s">
        <v>208</v>
      </c>
      <c r="C278" t="s">
        <v>210</v>
      </c>
      <c r="D278" t="s">
        <v>213</v>
      </c>
      <c r="E278" t="s">
        <v>214</v>
      </c>
      <c r="K278" t="e">
        <f>VLOOKUP(tbl_data[[#This Row],[Severity]],tbl_sev[],2,FALSE)</f>
        <v>#N/A</v>
      </c>
      <c r="L278" t="e">
        <f>VLOOKUP(tbl_data[[#This Row],[Consequences (Human)]],tbl_con[],2,FALSE)</f>
        <v>#N/A</v>
      </c>
      <c r="M278" t="e">
        <f>VLOOKUP(tbl_data[[#This Row],[Consequences (Agriculture)]],tbl_con[],2,FALSE)</f>
        <v>#N/A</v>
      </c>
      <c r="N278" t="e">
        <f>VLOOKUP(tbl_data[[#This Row],[Consequences (Infrastructure)]],tbl_con[],2,FALSE)</f>
        <v>#N/A</v>
      </c>
      <c r="O278" t="e">
        <f>VLOOKUP(tbl_data[[#This Row],[Consequences (Financial)]],tbl_con[],2,FALSE)</f>
        <v>#N/A</v>
      </c>
      <c r="P278" t="e">
        <f>SUM(tbl_data[[#This Row],[Severity Numeric]:[Consequences Financial Numeric]])</f>
        <v>#N/A</v>
      </c>
      <c r="Q278" t="e">
        <f>IF(AND(tbl_data[[#This Row],[Severity Numeric]] = 0, tbl_data[[#This Row],[Consequences Sum Values]] &gt; 0), "Data Entry Wrong, Double Check", "")</f>
        <v>#N/A</v>
      </c>
    </row>
    <row r="279" spans="1:17" hidden="1" x14ac:dyDescent="0.25">
      <c r="A279" t="s">
        <v>254</v>
      </c>
      <c r="B279" t="s">
        <v>208</v>
      </c>
      <c r="C279" t="s">
        <v>247</v>
      </c>
      <c r="D279" t="s">
        <v>255</v>
      </c>
      <c r="E279" t="s">
        <v>256</v>
      </c>
      <c r="K279" t="e">
        <f>VLOOKUP(tbl_data[[#This Row],[Severity]],tbl_sev[],2,FALSE)</f>
        <v>#N/A</v>
      </c>
      <c r="L279" t="e">
        <f>VLOOKUP(tbl_data[[#This Row],[Consequences (Human)]],tbl_con[],2,FALSE)</f>
        <v>#N/A</v>
      </c>
      <c r="M279" t="e">
        <f>VLOOKUP(tbl_data[[#This Row],[Consequences (Agriculture)]],tbl_con[],2,FALSE)</f>
        <v>#N/A</v>
      </c>
      <c r="N279" t="e">
        <f>VLOOKUP(tbl_data[[#This Row],[Consequences (Infrastructure)]],tbl_con[],2,FALSE)</f>
        <v>#N/A</v>
      </c>
      <c r="O279" t="e">
        <f>VLOOKUP(tbl_data[[#This Row],[Consequences (Financial)]],tbl_con[],2,FALSE)</f>
        <v>#N/A</v>
      </c>
      <c r="P279" t="e">
        <f>SUM(tbl_data[[#This Row],[Severity Numeric]:[Consequences Financial Numeric]])</f>
        <v>#N/A</v>
      </c>
      <c r="Q279" t="e">
        <f>IF(AND(tbl_data[[#This Row],[Severity Numeric]] = 0, tbl_data[[#This Row],[Consequences Sum Values]] &gt; 0), "Data Entry Wrong, Double Check", "")</f>
        <v>#N/A</v>
      </c>
    </row>
    <row r="280" spans="1:17" hidden="1" x14ac:dyDescent="0.25">
      <c r="A280" t="s">
        <v>248</v>
      </c>
      <c r="B280" t="s">
        <v>208</v>
      </c>
      <c r="C280" t="s">
        <v>247</v>
      </c>
      <c r="D280" t="s">
        <v>249</v>
      </c>
      <c r="E280" t="s">
        <v>250</v>
      </c>
      <c r="K280" t="e">
        <f>VLOOKUP(tbl_data[[#This Row],[Severity]],tbl_sev[],2,FALSE)</f>
        <v>#N/A</v>
      </c>
      <c r="L280" t="e">
        <f>VLOOKUP(tbl_data[[#This Row],[Consequences (Human)]],tbl_con[],2,FALSE)</f>
        <v>#N/A</v>
      </c>
      <c r="M280" t="e">
        <f>VLOOKUP(tbl_data[[#This Row],[Consequences (Agriculture)]],tbl_con[],2,FALSE)</f>
        <v>#N/A</v>
      </c>
      <c r="N280" t="e">
        <f>VLOOKUP(tbl_data[[#This Row],[Consequences (Infrastructure)]],tbl_con[],2,FALSE)</f>
        <v>#N/A</v>
      </c>
      <c r="O280" t="e">
        <f>VLOOKUP(tbl_data[[#This Row],[Consequences (Financial)]],tbl_con[],2,FALSE)</f>
        <v>#N/A</v>
      </c>
      <c r="P280" t="e">
        <f>SUM(tbl_data[[#This Row],[Severity Numeric]:[Consequences Financial Numeric]])</f>
        <v>#N/A</v>
      </c>
      <c r="Q280" t="e">
        <f>IF(AND(tbl_data[[#This Row],[Severity Numeric]] = 0, tbl_data[[#This Row],[Consequences Sum Values]] &gt; 0), "Data Entry Wrong, Double Check", "")</f>
        <v>#N/A</v>
      </c>
    </row>
    <row r="281" spans="1:17" hidden="1" x14ac:dyDescent="0.25">
      <c r="A281" t="s">
        <v>2068</v>
      </c>
      <c r="B281" t="s">
        <v>1946</v>
      </c>
      <c r="C281" t="s">
        <v>2067</v>
      </c>
      <c r="D281" t="s">
        <v>2069</v>
      </c>
      <c r="E281" t="s">
        <v>2070</v>
      </c>
      <c r="K281" t="e">
        <f>VLOOKUP(tbl_data[[#This Row],[Severity]],tbl_sev[],2,FALSE)</f>
        <v>#N/A</v>
      </c>
      <c r="L281" t="e">
        <f>VLOOKUP(tbl_data[[#This Row],[Consequences (Human)]],tbl_con[],2,FALSE)</f>
        <v>#N/A</v>
      </c>
      <c r="M281" t="e">
        <f>VLOOKUP(tbl_data[[#This Row],[Consequences (Agriculture)]],tbl_con[],2,FALSE)</f>
        <v>#N/A</v>
      </c>
      <c r="N281" t="e">
        <f>VLOOKUP(tbl_data[[#This Row],[Consequences (Infrastructure)]],tbl_con[],2,FALSE)</f>
        <v>#N/A</v>
      </c>
      <c r="O281" t="e">
        <f>VLOOKUP(tbl_data[[#This Row],[Consequences (Financial)]],tbl_con[],2,FALSE)</f>
        <v>#N/A</v>
      </c>
      <c r="P281" t="e">
        <f>SUM(tbl_data[[#This Row],[Severity Numeric]:[Consequences Financial Numeric]])</f>
        <v>#N/A</v>
      </c>
      <c r="Q281" t="e">
        <f>IF(AND(tbl_data[[#This Row],[Severity Numeric]] = 0, tbl_data[[#This Row],[Consequences Sum Values]] &gt; 0), "Data Entry Wrong, Double Check", "")</f>
        <v>#N/A</v>
      </c>
    </row>
    <row r="282" spans="1:17" hidden="1" x14ac:dyDescent="0.25">
      <c r="A282" t="s">
        <v>175</v>
      </c>
      <c r="B282" t="s">
        <v>12</v>
      </c>
      <c r="C282" t="s">
        <v>14</v>
      </c>
      <c r="D282" t="s">
        <v>176</v>
      </c>
      <c r="E282" t="s">
        <v>177</v>
      </c>
      <c r="K282" t="e">
        <f>VLOOKUP(tbl_data[[#This Row],[Severity]],tbl_sev[],2,FALSE)</f>
        <v>#N/A</v>
      </c>
      <c r="L282" t="e">
        <f>VLOOKUP(tbl_data[[#This Row],[Consequences (Human)]],tbl_con[],2,FALSE)</f>
        <v>#N/A</v>
      </c>
      <c r="M282" t="e">
        <f>VLOOKUP(tbl_data[[#This Row],[Consequences (Agriculture)]],tbl_con[],2,FALSE)</f>
        <v>#N/A</v>
      </c>
      <c r="N282" t="e">
        <f>VLOOKUP(tbl_data[[#This Row],[Consequences (Infrastructure)]],tbl_con[],2,FALSE)</f>
        <v>#N/A</v>
      </c>
      <c r="O282" t="e">
        <f>VLOOKUP(tbl_data[[#This Row],[Consequences (Financial)]],tbl_con[],2,FALSE)</f>
        <v>#N/A</v>
      </c>
      <c r="P282" t="e">
        <f>SUM(tbl_data[[#This Row],[Severity Numeric]:[Consequences Financial Numeric]])</f>
        <v>#N/A</v>
      </c>
      <c r="Q282" t="e">
        <f>IF(AND(tbl_data[[#This Row],[Severity Numeric]] = 0, tbl_data[[#This Row],[Consequences Sum Values]] &gt; 0), "Data Entry Wrong, Double Check", "")</f>
        <v>#N/A</v>
      </c>
    </row>
    <row r="283" spans="1:17" hidden="1" x14ac:dyDescent="0.25">
      <c r="A283" t="s">
        <v>678</v>
      </c>
      <c r="B283" t="s">
        <v>651</v>
      </c>
      <c r="C283" t="s">
        <v>677</v>
      </c>
      <c r="D283" t="s">
        <v>679</v>
      </c>
      <c r="E283" t="s">
        <v>680</v>
      </c>
      <c r="K283" t="e">
        <f>VLOOKUP(tbl_data[[#This Row],[Severity]],tbl_sev[],2,FALSE)</f>
        <v>#N/A</v>
      </c>
      <c r="L283" t="e">
        <f>VLOOKUP(tbl_data[[#This Row],[Consequences (Human)]],tbl_con[],2,FALSE)</f>
        <v>#N/A</v>
      </c>
      <c r="M283" t="e">
        <f>VLOOKUP(tbl_data[[#This Row],[Consequences (Agriculture)]],tbl_con[],2,FALSE)</f>
        <v>#N/A</v>
      </c>
      <c r="N283" t="e">
        <f>VLOOKUP(tbl_data[[#This Row],[Consequences (Infrastructure)]],tbl_con[],2,FALSE)</f>
        <v>#N/A</v>
      </c>
      <c r="O283" t="e">
        <f>VLOOKUP(tbl_data[[#This Row],[Consequences (Financial)]],tbl_con[],2,FALSE)</f>
        <v>#N/A</v>
      </c>
      <c r="P283" t="e">
        <f>SUM(tbl_data[[#This Row],[Severity Numeric]:[Consequences Financial Numeric]])</f>
        <v>#N/A</v>
      </c>
      <c r="Q283" t="e">
        <f>IF(AND(tbl_data[[#This Row],[Severity Numeric]] = 0, tbl_data[[#This Row],[Consequences Sum Values]] &gt; 0), "Data Entry Wrong, Double Check", "")</f>
        <v>#N/A</v>
      </c>
    </row>
    <row r="284" spans="1:17" hidden="1" x14ac:dyDescent="0.25">
      <c r="A284" t="s">
        <v>284</v>
      </c>
      <c r="B284" t="s">
        <v>208</v>
      </c>
      <c r="C284" t="s">
        <v>280</v>
      </c>
      <c r="D284" t="s">
        <v>285</v>
      </c>
      <c r="E284" t="s">
        <v>286</v>
      </c>
      <c r="K284" t="e">
        <f>VLOOKUP(tbl_data[[#This Row],[Severity]],tbl_sev[],2,FALSE)</f>
        <v>#N/A</v>
      </c>
      <c r="L284" t="e">
        <f>VLOOKUP(tbl_data[[#This Row],[Consequences (Human)]],tbl_con[],2,FALSE)</f>
        <v>#N/A</v>
      </c>
      <c r="M284" t="e">
        <f>VLOOKUP(tbl_data[[#This Row],[Consequences (Agriculture)]],tbl_con[],2,FALSE)</f>
        <v>#N/A</v>
      </c>
      <c r="N284" t="e">
        <f>VLOOKUP(tbl_data[[#This Row],[Consequences (Infrastructure)]],tbl_con[],2,FALSE)</f>
        <v>#N/A</v>
      </c>
      <c r="O284" t="e">
        <f>VLOOKUP(tbl_data[[#This Row],[Consequences (Financial)]],tbl_con[],2,FALSE)</f>
        <v>#N/A</v>
      </c>
      <c r="P284" t="e">
        <f>SUM(tbl_data[[#This Row],[Severity Numeric]:[Consequences Financial Numeric]])</f>
        <v>#N/A</v>
      </c>
      <c r="Q284" t="e">
        <f>IF(AND(tbl_data[[#This Row],[Severity Numeric]] = 0, tbl_data[[#This Row],[Consequences Sum Values]] &gt; 0), "Data Entry Wrong, Double Check", "")</f>
        <v>#N/A</v>
      </c>
    </row>
    <row r="285" spans="1:17" hidden="1" x14ac:dyDescent="0.25">
      <c r="A285" t="s">
        <v>432</v>
      </c>
      <c r="B285" t="s">
        <v>428</v>
      </c>
      <c r="C285" t="s">
        <v>430</v>
      </c>
      <c r="D285" t="s">
        <v>433</v>
      </c>
      <c r="E285" t="s">
        <v>434</v>
      </c>
      <c r="K285" t="e">
        <f>VLOOKUP(tbl_data[[#This Row],[Severity]],tbl_sev[],2,FALSE)</f>
        <v>#N/A</v>
      </c>
      <c r="L285" t="e">
        <f>VLOOKUP(tbl_data[[#This Row],[Consequences (Human)]],tbl_con[],2,FALSE)</f>
        <v>#N/A</v>
      </c>
      <c r="M285" t="e">
        <f>VLOOKUP(tbl_data[[#This Row],[Consequences (Agriculture)]],tbl_con[],2,FALSE)</f>
        <v>#N/A</v>
      </c>
      <c r="N285" t="e">
        <f>VLOOKUP(tbl_data[[#This Row],[Consequences (Infrastructure)]],tbl_con[],2,FALSE)</f>
        <v>#N/A</v>
      </c>
      <c r="O285" t="e">
        <f>VLOOKUP(tbl_data[[#This Row],[Consequences (Financial)]],tbl_con[],2,FALSE)</f>
        <v>#N/A</v>
      </c>
      <c r="P285" t="e">
        <f>SUM(tbl_data[[#This Row],[Severity Numeric]:[Consequences Financial Numeric]])</f>
        <v>#N/A</v>
      </c>
      <c r="Q285" t="e">
        <f>IF(AND(tbl_data[[#This Row],[Severity Numeric]] = 0, tbl_data[[#This Row],[Consequences Sum Values]] &gt; 0), "Data Entry Wrong, Double Check", "")</f>
        <v>#N/A</v>
      </c>
    </row>
    <row r="286" spans="1:17" hidden="1" x14ac:dyDescent="0.25">
      <c r="A286" t="s">
        <v>533</v>
      </c>
      <c r="B286" t="s">
        <v>512</v>
      </c>
      <c r="C286" t="s">
        <v>532</v>
      </c>
      <c r="D286" t="s">
        <v>534</v>
      </c>
      <c r="E286" t="s">
        <v>535</v>
      </c>
      <c r="K286" t="e">
        <f>VLOOKUP(tbl_data[[#This Row],[Severity]],tbl_sev[],2,FALSE)</f>
        <v>#N/A</v>
      </c>
      <c r="L286" t="e">
        <f>VLOOKUP(tbl_data[[#This Row],[Consequences (Human)]],tbl_con[],2,FALSE)</f>
        <v>#N/A</v>
      </c>
      <c r="M286" t="e">
        <f>VLOOKUP(tbl_data[[#This Row],[Consequences (Agriculture)]],tbl_con[],2,FALSE)</f>
        <v>#N/A</v>
      </c>
      <c r="N286" t="e">
        <f>VLOOKUP(tbl_data[[#This Row],[Consequences (Infrastructure)]],tbl_con[],2,FALSE)</f>
        <v>#N/A</v>
      </c>
      <c r="O286" t="e">
        <f>VLOOKUP(tbl_data[[#This Row],[Consequences (Financial)]],tbl_con[],2,FALSE)</f>
        <v>#N/A</v>
      </c>
      <c r="P286" t="e">
        <f>SUM(tbl_data[[#This Row],[Severity Numeric]:[Consequences Financial Numeric]])</f>
        <v>#N/A</v>
      </c>
      <c r="Q286" t="e">
        <f>IF(AND(tbl_data[[#This Row],[Severity Numeric]] = 0, tbl_data[[#This Row],[Consequences Sum Values]] &gt; 0), "Data Entry Wrong, Double Check", "")</f>
        <v>#N/A</v>
      </c>
    </row>
    <row r="287" spans="1:17" hidden="1" x14ac:dyDescent="0.25">
      <c r="A287" t="s">
        <v>673</v>
      </c>
      <c r="B287" t="s">
        <v>651</v>
      </c>
      <c r="C287" t="s">
        <v>672</v>
      </c>
      <c r="D287" t="s">
        <v>674</v>
      </c>
      <c r="E287" t="s">
        <v>675</v>
      </c>
      <c r="K287" t="e">
        <f>VLOOKUP(tbl_data[[#This Row],[Severity]],tbl_sev[],2,FALSE)</f>
        <v>#N/A</v>
      </c>
      <c r="L287" t="e">
        <f>VLOOKUP(tbl_data[[#This Row],[Consequences (Human)]],tbl_con[],2,FALSE)</f>
        <v>#N/A</v>
      </c>
      <c r="M287" t="e">
        <f>VLOOKUP(tbl_data[[#This Row],[Consequences (Agriculture)]],tbl_con[],2,FALSE)</f>
        <v>#N/A</v>
      </c>
      <c r="N287" t="e">
        <f>VLOOKUP(tbl_data[[#This Row],[Consequences (Infrastructure)]],tbl_con[],2,FALSE)</f>
        <v>#N/A</v>
      </c>
      <c r="O287" t="e">
        <f>VLOOKUP(tbl_data[[#This Row],[Consequences (Financial)]],tbl_con[],2,FALSE)</f>
        <v>#N/A</v>
      </c>
      <c r="P287" t="e">
        <f>SUM(tbl_data[[#This Row],[Severity Numeric]:[Consequences Financial Numeric]])</f>
        <v>#N/A</v>
      </c>
      <c r="Q287" t="e">
        <f>IF(AND(tbl_data[[#This Row],[Severity Numeric]] = 0, tbl_data[[#This Row],[Consequences Sum Values]] &gt; 0), "Data Entry Wrong, Double Check", "")</f>
        <v>#N/A</v>
      </c>
    </row>
    <row r="288" spans="1:17" hidden="1" x14ac:dyDescent="0.25">
      <c r="A288" t="s">
        <v>723</v>
      </c>
      <c r="B288" t="s">
        <v>702</v>
      </c>
      <c r="C288" t="s">
        <v>721</v>
      </c>
      <c r="D288" t="s">
        <v>724</v>
      </c>
      <c r="E288" t="s">
        <v>725</v>
      </c>
      <c r="K288" t="e">
        <f>VLOOKUP(tbl_data[[#This Row],[Severity]],tbl_sev[],2,FALSE)</f>
        <v>#N/A</v>
      </c>
      <c r="L288" t="e">
        <f>VLOOKUP(tbl_data[[#This Row],[Consequences (Human)]],tbl_con[],2,FALSE)</f>
        <v>#N/A</v>
      </c>
      <c r="M288" t="e">
        <f>VLOOKUP(tbl_data[[#This Row],[Consequences (Agriculture)]],tbl_con[],2,FALSE)</f>
        <v>#N/A</v>
      </c>
      <c r="N288" t="e">
        <f>VLOOKUP(tbl_data[[#This Row],[Consequences (Infrastructure)]],tbl_con[],2,FALSE)</f>
        <v>#N/A</v>
      </c>
      <c r="O288" t="e">
        <f>VLOOKUP(tbl_data[[#This Row],[Consequences (Financial)]],tbl_con[],2,FALSE)</f>
        <v>#N/A</v>
      </c>
      <c r="P288" t="e">
        <f>SUM(tbl_data[[#This Row],[Severity Numeric]:[Consequences Financial Numeric]])</f>
        <v>#N/A</v>
      </c>
      <c r="Q288" t="e">
        <f>IF(AND(tbl_data[[#This Row],[Severity Numeric]] = 0, tbl_data[[#This Row],[Consequences Sum Values]] &gt; 0), "Data Entry Wrong, Double Check", "")</f>
        <v>#N/A</v>
      </c>
    </row>
    <row r="289" spans="1:17" hidden="1" x14ac:dyDescent="0.25">
      <c r="A289" t="s">
        <v>1506</v>
      </c>
      <c r="B289" t="s">
        <v>1343</v>
      </c>
      <c r="C289" t="s">
        <v>1505</v>
      </c>
      <c r="D289" t="s">
        <v>1507</v>
      </c>
      <c r="E289" t="s">
        <v>1508</v>
      </c>
      <c r="K289" t="e">
        <f>VLOOKUP(tbl_data[[#This Row],[Severity]],tbl_sev[],2,FALSE)</f>
        <v>#N/A</v>
      </c>
      <c r="L289" t="e">
        <f>VLOOKUP(tbl_data[[#This Row],[Consequences (Human)]],tbl_con[],2,FALSE)</f>
        <v>#N/A</v>
      </c>
      <c r="M289" t="e">
        <f>VLOOKUP(tbl_data[[#This Row],[Consequences (Agriculture)]],tbl_con[],2,FALSE)</f>
        <v>#N/A</v>
      </c>
      <c r="N289" t="e">
        <f>VLOOKUP(tbl_data[[#This Row],[Consequences (Infrastructure)]],tbl_con[],2,FALSE)</f>
        <v>#N/A</v>
      </c>
      <c r="O289" t="e">
        <f>VLOOKUP(tbl_data[[#This Row],[Consequences (Financial)]],tbl_con[],2,FALSE)</f>
        <v>#N/A</v>
      </c>
      <c r="P289" t="e">
        <f>SUM(tbl_data[[#This Row],[Severity Numeric]:[Consequences Financial Numeric]])</f>
        <v>#N/A</v>
      </c>
      <c r="Q289" t="e">
        <f>IF(AND(tbl_data[[#This Row],[Severity Numeric]] = 0, tbl_data[[#This Row],[Consequences Sum Values]] &gt; 0), "Data Entry Wrong, Double Check", "")</f>
        <v>#N/A</v>
      </c>
    </row>
    <row r="290" spans="1:17" hidden="1" x14ac:dyDescent="0.25">
      <c r="A290" t="s">
        <v>1355</v>
      </c>
      <c r="B290" t="s">
        <v>1343</v>
      </c>
      <c r="C290" t="s">
        <v>1354</v>
      </c>
      <c r="D290" t="s">
        <v>1356</v>
      </c>
      <c r="E290" t="s">
        <v>1357</v>
      </c>
      <c r="K290" t="e">
        <f>VLOOKUP(tbl_data[[#This Row],[Severity]],tbl_sev[],2,FALSE)</f>
        <v>#N/A</v>
      </c>
      <c r="L290" t="e">
        <f>VLOOKUP(tbl_data[[#This Row],[Consequences (Human)]],tbl_con[],2,FALSE)</f>
        <v>#N/A</v>
      </c>
      <c r="M290" t="e">
        <f>VLOOKUP(tbl_data[[#This Row],[Consequences (Agriculture)]],tbl_con[],2,FALSE)</f>
        <v>#N/A</v>
      </c>
      <c r="N290" t="e">
        <f>VLOOKUP(tbl_data[[#This Row],[Consequences (Infrastructure)]],tbl_con[],2,FALSE)</f>
        <v>#N/A</v>
      </c>
      <c r="O290" t="e">
        <f>VLOOKUP(tbl_data[[#This Row],[Consequences (Financial)]],tbl_con[],2,FALSE)</f>
        <v>#N/A</v>
      </c>
      <c r="P290" t="e">
        <f>SUM(tbl_data[[#This Row],[Severity Numeric]:[Consequences Financial Numeric]])</f>
        <v>#N/A</v>
      </c>
      <c r="Q290" t="e">
        <f>IF(AND(tbl_data[[#This Row],[Severity Numeric]] = 0, tbl_data[[#This Row],[Consequences Sum Values]] &gt; 0), "Data Entry Wrong, Double Check", "")</f>
        <v>#N/A</v>
      </c>
    </row>
    <row r="291" spans="1:17" hidden="1" x14ac:dyDescent="0.25">
      <c r="A291" t="s">
        <v>516</v>
      </c>
      <c r="B291" t="s">
        <v>512</v>
      </c>
      <c r="C291" t="s">
        <v>514</v>
      </c>
      <c r="D291" t="s">
        <v>517</v>
      </c>
      <c r="E291" t="s">
        <v>518</v>
      </c>
      <c r="K291" t="e">
        <f>VLOOKUP(tbl_data[[#This Row],[Severity]],tbl_sev[],2,FALSE)</f>
        <v>#N/A</v>
      </c>
      <c r="L291" t="e">
        <f>VLOOKUP(tbl_data[[#This Row],[Consequences (Human)]],tbl_con[],2,FALSE)</f>
        <v>#N/A</v>
      </c>
      <c r="M291" t="e">
        <f>VLOOKUP(tbl_data[[#This Row],[Consequences (Agriculture)]],tbl_con[],2,FALSE)</f>
        <v>#N/A</v>
      </c>
      <c r="N291" t="e">
        <f>VLOOKUP(tbl_data[[#This Row],[Consequences (Infrastructure)]],tbl_con[],2,FALSE)</f>
        <v>#N/A</v>
      </c>
      <c r="O291" t="e">
        <f>VLOOKUP(tbl_data[[#This Row],[Consequences (Financial)]],tbl_con[],2,FALSE)</f>
        <v>#N/A</v>
      </c>
      <c r="P291" t="e">
        <f>SUM(tbl_data[[#This Row],[Severity Numeric]:[Consequences Financial Numeric]])</f>
        <v>#N/A</v>
      </c>
      <c r="Q291" t="e">
        <f>IF(AND(tbl_data[[#This Row],[Severity Numeric]] = 0, tbl_data[[#This Row],[Consequences Sum Values]] &gt; 0), "Data Entry Wrong, Double Check", "")</f>
        <v>#N/A</v>
      </c>
    </row>
    <row r="292" spans="1:17" hidden="1" x14ac:dyDescent="0.25">
      <c r="A292" t="s">
        <v>2195</v>
      </c>
      <c r="B292" t="s">
        <v>2186</v>
      </c>
      <c r="C292" t="s">
        <v>2194</v>
      </c>
      <c r="D292" t="s">
        <v>2194</v>
      </c>
      <c r="E292" t="s">
        <v>2196</v>
      </c>
      <c r="K292" t="e">
        <f>VLOOKUP(tbl_data[[#This Row],[Severity]],tbl_sev[],2,FALSE)</f>
        <v>#N/A</v>
      </c>
      <c r="L292" t="e">
        <f>VLOOKUP(tbl_data[[#This Row],[Consequences (Human)]],tbl_con[],2,FALSE)</f>
        <v>#N/A</v>
      </c>
      <c r="M292" t="e">
        <f>VLOOKUP(tbl_data[[#This Row],[Consequences (Agriculture)]],tbl_con[],2,FALSE)</f>
        <v>#N/A</v>
      </c>
      <c r="N292" t="e">
        <f>VLOOKUP(tbl_data[[#This Row],[Consequences (Infrastructure)]],tbl_con[],2,FALSE)</f>
        <v>#N/A</v>
      </c>
      <c r="O292" t="e">
        <f>VLOOKUP(tbl_data[[#This Row],[Consequences (Financial)]],tbl_con[],2,FALSE)</f>
        <v>#N/A</v>
      </c>
      <c r="P292" t="e">
        <f>SUM(tbl_data[[#This Row],[Severity Numeric]:[Consequences Financial Numeric]])</f>
        <v>#N/A</v>
      </c>
      <c r="Q292" t="e">
        <f>IF(AND(tbl_data[[#This Row],[Severity Numeric]] = 0, tbl_data[[#This Row],[Consequences Sum Values]] &gt; 0), "Data Entry Wrong, Double Check", "")</f>
        <v>#N/A</v>
      </c>
    </row>
    <row r="293" spans="1:17" hidden="1" x14ac:dyDescent="0.25">
      <c r="A293" t="s">
        <v>2201</v>
      </c>
      <c r="B293" t="s">
        <v>2186</v>
      </c>
      <c r="C293" t="s">
        <v>2200</v>
      </c>
      <c r="D293" t="s">
        <v>2200</v>
      </c>
      <c r="E293" t="s">
        <v>2202</v>
      </c>
      <c r="K293" t="e">
        <f>VLOOKUP(tbl_data[[#This Row],[Severity]],tbl_sev[],2,FALSE)</f>
        <v>#N/A</v>
      </c>
      <c r="L293" t="e">
        <f>VLOOKUP(tbl_data[[#This Row],[Consequences (Human)]],tbl_con[],2,FALSE)</f>
        <v>#N/A</v>
      </c>
      <c r="M293" t="e">
        <f>VLOOKUP(tbl_data[[#This Row],[Consequences (Agriculture)]],tbl_con[],2,FALSE)</f>
        <v>#N/A</v>
      </c>
      <c r="N293" t="e">
        <f>VLOOKUP(tbl_data[[#This Row],[Consequences (Infrastructure)]],tbl_con[],2,FALSE)</f>
        <v>#N/A</v>
      </c>
      <c r="O293" t="e">
        <f>VLOOKUP(tbl_data[[#This Row],[Consequences (Financial)]],tbl_con[],2,FALSE)</f>
        <v>#N/A</v>
      </c>
      <c r="P293" t="e">
        <f>SUM(tbl_data[[#This Row],[Severity Numeric]:[Consequences Financial Numeric]])</f>
        <v>#N/A</v>
      </c>
      <c r="Q293" t="e">
        <f>IF(AND(tbl_data[[#This Row],[Severity Numeric]] = 0, tbl_data[[#This Row],[Consequences Sum Values]] &gt; 0), "Data Entry Wrong, Double Check", "")</f>
        <v>#N/A</v>
      </c>
    </row>
    <row r="294" spans="1:17" hidden="1" x14ac:dyDescent="0.25">
      <c r="A294" t="s">
        <v>76</v>
      </c>
      <c r="B294" t="s">
        <v>12</v>
      </c>
      <c r="C294" t="s">
        <v>75</v>
      </c>
      <c r="D294" t="s">
        <v>77</v>
      </c>
      <c r="E294" t="s">
        <v>78</v>
      </c>
      <c r="K294" t="e">
        <f>VLOOKUP(tbl_data[[#This Row],[Severity]],tbl_sev[],2,FALSE)</f>
        <v>#N/A</v>
      </c>
      <c r="L294" t="e">
        <f>VLOOKUP(tbl_data[[#This Row],[Consequences (Human)]],tbl_con[],2,FALSE)</f>
        <v>#N/A</v>
      </c>
      <c r="M294" t="e">
        <f>VLOOKUP(tbl_data[[#This Row],[Consequences (Agriculture)]],tbl_con[],2,FALSE)</f>
        <v>#N/A</v>
      </c>
      <c r="N294" t="e">
        <f>VLOOKUP(tbl_data[[#This Row],[Consequences (Infrastructure)]],tbl_con[],2,FALSE)</f>
        <v>#N/A</v>
      </c>
      <c r="O294" t="e">
        <f>VLOOKUP(tbl_data[[#This Row],[Consequences (Financial)]],tbl_con[],2,FALSE)</f>
        <v>#N/A</v>
      </c>
      <c r="P294" t="e">
        <f>SUM(tbl_data[[#This Row],[Severity Numeric]:[Consequences Financial Numeric]])</f>
        <v>#N/A</v>
      </c>
      <c r="Q294" t="e">
        <f>IF(AND(tbl_data[[#This Row],[Severity Numeric]] = 0, tbl_data[[#This Row],[Consequences Sum Values]] &gt; 0), "Data Entry Wrong, Double Check", "")</f>
        <v>#N/A</v>
      </c>
    </row>
    <row r="295" spans="1:17" hidden="1" x14ac:dyDescent="0.25">
      <c r="A295" t="s">
        <v>717</v>
      </c>
      <c r="B295" t="s">
        <v>702</v>
      </c>
      <c r="C295" t="s">
        <v>704</v>
      </c>
      <c r="D295" t="s">
        <v>718</v>
      </c>
      <c r="E295" t="s">
        <v>719</v>
      </c>
      <c r="K295" t="e">
        <f>VLOOKUP(tbl_data[[#This Row],[Severity]],tbl_sev[],2,FALSE)</f>
        <v>#N/A</v>
      </c>
      <c r="L295" t="e">
        <f>VLOOKUP(tbl_data[[#This Row],[Consequences (Human)]],tbl_con[],2,FALSE)</f>
        <v>#N/A</v>
      </c>
      <c r="M295" t="e">
        <f>VLOOKUP(tbl_data[[#This Row],[Consequences (Agriculture)]],tbl_con[],2,FALSE)</f>
        <v>#N/A</v>
      </c>
      <c r="N295" t="e">
        <f>VLOOKUP(tbl_data[[#This Row],[Consequences (Infrastructure)]],tbl_con[],2,FALSE)</f>
        <v>#N/A</v>
      </c>
      <c r="O295" t="e">
        <f>VLOOKUP(tbl_data[[#This Row],[Consequences (Financial)]],tbl_con[],2,FALSE)</f>
        <v>#N/A</v>
      </c>
      <c r="P295" t="e">
        <f>SUM(tbl_data[[#This Row],[Severity Numeric]:[Consequences Financial Numeric]])</f>
        <v>#N/A</v>
      </c>
      <c r="Q295" t="e">
        <f>IF(AND(tbl_data[[#This Row],[Severity Numeric]] = 0, tbl_data[[#This Row],[Consequences Sum Values]] &gt; 0), "Data Entry Wrong, Double Check", "")</f>
        <v>#N/A</v>
      </c>
    </row>
    <row r="296" spans="1:17" hidden="1" x14ac:dyDescent="0.25">
      <c r="A296" t="s">
        <v>17</v>
      </c>
      <c r="B296" t="s">
        <v>12</v>
      </c>
      <c r="C296" t="s">
        <v>16</v>
      </c>
      <c r="D296" t="s">
        <v>18</v>
      </c>
      <c r="E296" t="s">
        <v>19</v>
      </c>
      <c r="K296" t="e">
        <f>VLOOKUP(tbl_data[[#This Row],[Severity]],tbl_sev[],2,FALSE)</f>
        <v>#N/A</v>
      </c>
      <c r="L296" t="e">
        <f>VLOOKUP(tbl_data[[#This Row],[Consequences (Human)]],tbl_con[],2,FALSE)</f>
        <v>#N/A</v>
      </c>
      <c r="M296" t="e">
        <f>VLOOKUP(tbl_data[[#This Row],[Consequences (Agriculture)]],tbl_con[],2,FALSE)</f>
        <v>#N/A</v>
      </c>
      <c r="N296" t="e">
        <f>VLOOKUP(tbl_data[[#This Row],[Consequences (Infrastructure)]],tbl_con[],2,FALSE)</f>
        <v>#N/A</v>
      </c>
      <c r="O296" t="e">
        <f>VLOOKUP(tbl_data[[#This Row],[Consequences (Financial)]],tbl_con[],2,FALSE)</f>
        <v>#N/A</v>
      </c>
      <c r="P296" t="e">
        <f>SUM(tbl_data[[#This Row],[Severity Numeric]:[Consequences Financial Numeric]])</f>
        <v>#N/A</v>
      </c>
      <c r="Q296" t="e">
        <f>IF(AND(tbl_data[[#This Row],[Severity Numeric]] = 0, tbl_data[[#This Row],[Consequences Sum Values]] &gt; 0), "Data Entry Wrong, Double Check", "")</f>
        <v>#N/A</v>
      </c>
    </row>
    <row r="297" spans="1:17" hidden="1" x14ac:dyDescent="0.25">
      <c r="A297" t="s">
        <v>1099</v>
      </c>
      <c r="B297" t="s">
        <v>1094</v>
      </c>
      <c r="C297" t="s">
        <v>1098</v>
      </c>
      <c r="D297" t="s">
        <v>1100</v>
      </c>
      <c r="E297" t="s">
        <v>1101</v>
      </c>
      <c r="K297" t="e">
        <f>VLOOKUP(tbl_data[[#This Row],[Severity]],tbl_sev[],2,FALSE)</f>
        <v>#N/A</v>
      </c>
      <c r="L297" t="e">
        <f>VLOOKUP(tbl_data[[#This Row],[Consequences (Human)]],tbl_con[],2,FALSE)</f>
        <v>#N/A</v>
      </c>
      <c r="M297" t="e">
        <f>VLOOKUP(tbl_data[[#This Row],[Consequences (Agriculture)]],tbl_con[],2,FALSE)</f>
        <v>#N/A</v>
      </c>
      <c r="N297" t="e">
        <f>VLOOKUP(tbl_data[[#This Row],[Consequences (Infrastructure)]],tbl_con[],2,FALSE)</f>
        <v>#N/A</v>
      </c>
      <c r="O297" t="e">
        <f>VLOOKUP(tbl_data[[#This Row],[Consequences (Financial)]],tbl_con[],2,FALSE)</f>
        <v>#N/A</v>
      </c>
      <c r="P297" t="e">
        <f>SUM(tbl_data[[#This Row],[Severity Numeric]:[Consequences Financial Numeric]])</f>
        <v>#N/A</v>
      </c>
      <c r="Q297" t="e">
        <f>IF(AND(tbl_data[[#This Row],[Severity Numeric]] = 0, tbl_data[[#This Row],[Consequences Sum Values]] &gt; 0), "Data Entry Wrong, Double Check", "")</f>
        <v>#N/A</v>
      </c>
    </row>
    <row r="298" spans="1:17" hidden="1" x14ac:dyDescent="0.25">
      <c r="A298" t="s">
        <v>1360</v>
      </c>
      <c r="B298" t="s">
        <v>1343</v>
      </c>
      <c r="C298" t="s">
        <v>1359</v>
      </c>
      <c r="D298" t="s">
        <v>1361</v>
      </c>
      <c r="E298" t="s">
        <v>1362</v>
      </c>
      <c r="K298" t="e">
        <f>VLOOKUP(tbl_data[[#This Row],[Severity]],tbl_sev[],2,FALSE)</f>
        <v>#N/A</v>
      </c>
      <c r="L298" t="e">
        <f>VLOOKUP(tbl_data[[#This Row],[Consequences (Human)]],tbl_con[],2,FALSE)</f>
        <v>#N/A</v>
      </c>
      <c r="M298" t="e">
        <f>VLOOKUP(tbl_data[[#This Row],[Consequences (Agriculture)]],tbl_con[],2,FALSE)</f>
        <v>#N/A</v>
      </c>
      <c r="N298" t="e">
        <f>VLOOKUP(tbl_data[[#This Row],[Consequences (Infrastructure)]],tbl_con[],2,FALSE)</f>
        <v>#N/A</v>
      </c>
      <c r="O298" t="e">
        <f>VLOOKUP(tbl_data[[#This Row],[Consequences (Financial)]],tbl_con[],2,FALSE)</f>
        <v>#N/A</v>
      </c>
      <c r="P298" t="e">
        <f>SUM(tbl_data[[#This Row],[Severity Numeric]:[Consequences Financial Numeric]])</f>
        <v>#N/A</v>
      </c>
      <c r="Q298" t="e">
        <f>IF(AND(tbl_data[[#This Row],[Severity Numeric]] = 0, tbl_data[[#This Row],[Consequences Sum Values]] &gt; 0), "Data Entry Wrong, Double Check", "")</f>
        <v>#N/A</v>
      </c>
    </row>
    <row r="299" spans="1:17" hidden="1" x14ac:dyDescent="0.25">
      <c r="A299" t="s">
        <v>2113</v>
      </c>
      <c r="B299" t="s">
        <v>2108</v>
      </c>
      <c r="C299" t="s">
        <v>2112</v>
      </c>
      <c r="D299" t="s">
        <v>2114</v>
      </c>
      <c r="E299" t="s">
        <v>2115</v>
      </c>
      <c r="K299" t="e">
        <f>VLOOKUP(tbl_data[[#This Row],[Severity]],tbl_sev[],2,FALSE)</f>
        <v>#N/A</v>
      </c>
      <c r="L299" t="e">
        <f>VLOOKUP(tbl_data[[#This Row],[Consequences (Human)]],tbl_con[],2,FALSE)</f>
        <v>#N/A</v>
      </c>
      <c r="M299" t="e">
        <f>VLOOKUP(tbl_data[[#This Row],[Consequences (Agriculture)]],tbl_con[],2,FALSE)</f>
        <v>#N/A</v>
      </c>
      <c r="N299" t="e">
        <f>VLOOKUP(tbl_data[[#This Row],[Consequences (Infrastructure)]],tbl_con[],2,FALSE)</f>
        <v>#N/A</v>
      </c>
      <c r="O299" t="e">
        <f>VLOOKUP(tbl_data[[#This Row],[Consequences (Financial)]],tbl_con[],2,FALSE)</f>
        <v>#N/A</v>
      </c>
      <c r="P299" t="e">
        <f>SUM(tbl_data[[#This Row],[Severity Numeric]:[Consequences Financial Numeric]])</f>
        <v>#N/A</v>
      </c>
      <c r="Q299" t="e">
        <f>IF(AND(tbl_data[[#This Row],[Severity Numeric]] = 0, tbl_data[[#This Row],[Consequences Sum Values]] &gt; 0), "Data Entry Wrong, Double Check", "")</f>
        <v>#N/A</v>
      </c>
    </row>
    <row r="300" spans="1:17" hidden="1" x14ac:dyDescent="0.25">
      <c r="A300" t="s">
        <v>215</v>
      </c>
      <c r="B300" t="s">
        <v>208</v>
      </c>
      <c r="C300" t="s">
        <v>210</v>
      </c>
      <c r="D300" t="s">
        <v>216</v>
      </c>
      <c r="E300" t="s">
        <v>217</v>
      </c>
      <c r="K300" t="e">
        <f>VLOOKUP(tbl_data[[#This Row],[Severity]],tbl_sev[],2,FALSE)</f>
        <v>#N/A</v>
      </c>
      <c r="L300" t="e">
        <f>VLOOKUP(tbl_data[[#This Row],[Consequences (Human)]],tbl_con[],2,FALSE)</f>
        <v>#N/A</v>
      </c>
      <c r="M300" t="e">
        <f>VLOOKUP(tbl_data[[#This Row],[Consequences (Agriculture)]],tbl_con[],2,FALSE)</f>
        <v>#N/A</v>
      </c>
      <c r="N300" t="e">
        <f>VLOOKUP(tbl_data[[#This Row],[Consequences (Infrastructure)]],tbl_con[],2,FALSE)</f>
        <v>#N/A</v>
      </c>
      <c r="O300" t="e">
        <f>VLOOKUP(tbl_data[[#This Row],[Consequences (Financial)]],tbl_con[],2,FALSE)</f>
        <v>#N/A</v>
      </c>
      <c r="P300" t="e">
        <f>SUM(tbl_data[[#This Row],[Severity Numeric]:[Consequences Financial Numeric]])</f>
        <v>#N/A</v>
      </c>
      <c r="Q300" t="e">
        <f>IF(AND(tbl_data[[#This Row],[Severity Numeric]] = 0, tbl_data[[#This Row],[Consequences Sum Values]] &gt; 0), "Data Entry Wrong, Double Check", "")</f>
        <v>#N/A</v>
      </c>
    </row>
    <row r="301" spans="1:17" hidden="1" x14ac:dyDescent="0.25">
      <c r="A301" t="s">
        <v>740</v>
      </c>
      <c r="B301" t="s">
        <v>702</v>
      </c>
      <c r="C301" t="s">
        <v>739</v>
      </c>
      <c r="D301" t="s">
        <v>741</v>
      </c>
      <c r="E301" t="s">
        <v>742</v>
      </c>
      <c r="K301" t="e">
        <f>VLOOKUP(tbl_data[[#This Row],[Severity]],tbl_sev[],2,FALSE)</f>
        <v>#N/A</v>
      </c>
      <c r="L301" t="e">
        <f>VLOOKUP(tbl_data[[#This Row],[Consequences (Human)]],tbl_con[],2,FALSE)</f>
        <v>#N/A</v>
      </c>
      <c r="M301" t="e">
        <f>VLOOKUP(tbl_data[[#This Row],[Consequences (Agriculture)]],tbl_con[],2,FALSE)</f>
        <v>#N/A</v>
      </c>
      <c r="N301" t="e">
        <f>VLOOKUP(tbl_data[[#This Row],[Consequences (Infrastructure)]],tbl_con[],2,FALSE)</f>
        <v>#N/A</v>
      </c>
      <c r="O301" t="e">
        <f>VLOOKUP(tbl_data[[#This Row],[Consequences (Financial)]],tbl_con[],2,FALSE)</f>
        <v>#N/A</v>
      </c>
      <c r="P301" t="e">
        <f>SUM(tbl_data[[#This Row],[Severity Numeric]:[Consequences Financial Numeric]])</f>
        <v>#N/A</v>
      </c>
      <c r="Q301" t="e">
        <f>IF(AND(tbl_data[[#This Row],[Severity Numeric]] = 0, tbl_data[[#This Row],[Consequences Sum Values]] &gt; 0), "Data Entry Wrong, Double Check", "")</f>
        <v>#N/A</v>
      </c>
    </row>
    <row r="302" spans="1:17" hidden="1" x14ac:dyDescent="0.25">
      <c r="A302" t="s">
        <v>1233</v>
      </c>
      <c r="B302" t="s">
        <v>1218</v>
      </c>
      <c r="C302" t="s">
        <v>1232</v>
      </c>
      <c r="D302" t="s">
        <v>1234</v>
      </c>
      <c r="E302" t="s">
        <v>1235</v>
      </c>
      <c r="K302" t="e">
        <f>VLOOKUP(tbl_data[[#This Row],[Severity]],tbl_sev[],2,FALSE)</f>
        <v>#N/A</v>
      </c>
      <c r="L302" t="e">
        <f>VLOOKUP(tbl_data[[#This Row],[Consequences (Human)]],tbl_con[],2,FALSE)</f>
        <v>#N/A</v>
      </c>
      <c r="M302" t="e">
        <f>VLOOKUP(tbl_data[[#This Row],[Consequences (Agriculture)]],tbl_con[],2,FALSE)</f>
        <v>#N/A</v>
      </c>
      <c r="N302" t="e">
        <f>VLOOKUP(tbl_data[[#This Row],[Consequences (Infrastructure)]],tbl_con[],2,FALSE)</f>
        <v>#N/A</v>
      </c>
      <c r="O302" t="e">
        <f>VLOOKUP(tbl_data[[#This Row],[Consequences (Financial)]],tbl_con[],2,FALSE)</f>
        <v>#N/A</v>
      </c>
      <c r="P302" t="e">
        <f>SUM(tbl_data[[#This Row],[Severity Numeric]:[Consequences Financial Numeric]])</f>
        <v>#N/A</v>
      </c>
      <c r="Q302" t="e">
        <f>IF(AND(tbl_data[[#This Row],[Severity Numeric]] = 0, tbl_data[[#This Row],[Consequences Sum Values]] &gt; 0), "Data Entry Wrong, Double Check", "")</f>
        <v>#N/A</v>
      </c>
    </row>
    <row r="303" spans="1:17" hidden="1" x14ac:dyDescent="0.25">
      <c r="A303" t="s">
        <v>763</v>
      </c>
      <c r="B303" t="s">
        <v>702</v>
      </c>
      <c r="C303" t="s">
        <v>762</v>
      </c>
      <c r="D303" t="s">
        <v>764</v>
      </c>
      <c r="E303" t="s">
        <v>765</v>
      </c>
      <c r="K303" t="e">
        <f>VLOOKUP(tbl_data[[#This Row],[Severity]],tbl_sev[],2,FALSE)</f>
        <v>#N/A</v>
      </c>
      <c r="L303" t="e">
        <f>VLOOKUP(tbl_data[[#This Row],[Consequences (Human)]],tbl_con[],2,FALSE)</f>
        <v>#N/A</v>
      </c>
      <c r="M303" t="e">
        <f>VLOOKUP(tbl_data[[#This Row],[Consequences (Agriculture)]],tbl_con[],2,FALSE)</f>
        <v>#N/A</v>
      </c>
      <c r="N303" t="e">
        <f>VLOOKUP(tbl_data[[#This Row],[Consequences (Infrastructure)]],tbl_con[],2,FALSE)</f>
        <v>#N/A</v>
      </c>
      <c r="O303" t="e">
        <f>VLOOKUP(tbl_data[[#This Row],[Consequences (Financial)]],tbl_con[],2,FALSE)</f>
        <v>#N/A</v>
      </c>
      <c r="P303" t="e">
        <f>SUM(tbl_data[[#This Row],[Severity Numeric]:[Consequences Financial Numeric]])</f>
        <v>#N/A</v>
      </c>
      <c r="Q303" t="e">
        <f>IF(AND(tbl_data[[#This Row],[Severity Numeric]] = 0, tbl_data[[#This Row],[Consequences Sum Values]] &gt; 0), "Data Entry Wrong, Double Check", "")</f>
        <v>#N/A</v>
      </c>
    </row>
    <row r="304" spans="1:17" hidden="1" x14ac:dyDescent="0.25">
      <c r="A304" t="s">
        <v>655</v>
      </c>
      <c r="B304" t="s">
        <v>651</v>
      </c>
      <c r="C304" t="s">
        <v>653</v>
      </c>
      <c r="D304" t="s">
        <v>656</v>
      </c>
      <c r="E304" t="s">
        <v>657</v>
      </c>
      <c r="K304" t="e">
        <f>VLOOKUP(tbl_data[[#This Row],[Severity]],tbl_sev[],2,FALSE)</f>
        <v>#N/A</v>
      </c>
      <c r="L304" t="e">
        <f>VLOOKUP(tbl_data[[#This Row],[Consequences (Human)]],tbl_con[],2,FALSE)</f>
        <v>#N/A</v>
      </c>
      <c r="M304" t="e">
        <f>VLOOKUP(tbl_data[[#This Row],[Consequences (Agriculture)]],tbl_con[],2,FALSE)</f>
        <v>#N/A</v>
      </c>
      <c r="N304" t="e">
        <f>VLOOKUP(tbl_data[[#This Row],[Consequences (Infrastructure)]],tbl_con[],2,FALSE)</f>
        <v>#N/A</v>
      </c>
      <c r="O304" t="e">
        <f>VLOOKUP(tbl_data[[#This Row],[Consequences (Financial)]],tbl_con[],2,FALSE)</f>
        <v>#N/A</v>
      </c>
      <c r="P304" t="e">
        <f>SUM(tbl_data[[#This Row],[Severity Numeric]:[Consequences Financial Numeric]])</f>
        <v>#N/A</v>
      </c>
      <c r="Q304" t="e">
        <f>IF(AND(tbl_data[[#This Row],[Severity Numeric]] = 0, tbl_data[[#This Row],[Consequences Sum Values]] &gt; 0), "Data Entry Wrong, Double Check", "")</f>
        <v>#N/A</v>
      </c>
    </row>
    <row r="305" spans="1:17" hidden="1" x14ac:dyDescent="0.25">
      <c r="A305" t="s">
        <v>558</v>
      </c>
      <c r="B305" t="s">
        <v>512</v>
      </c>
      <c r="C305" t="s">
        <v>557</v>
      </c>
      <c r="D305" t="s">
        <v>559</v>
      </c>
      <c r="E305" t="s">
        <v>560</v>
      </c>
      <c r="K305" t="e">
        <f>VLOOKUP(tbl_data[[#This Row],[Severity]],tbl_sev[],2,FALSE)</f>
        <v>#N/A</v>
      </c>
      <c r="L305" t="e">
        <f>VLOOKUP(tbl_data[[#This Row],[Consequences (Human)]],tbl_con[],2,FALSE)</f>
        <v>#N/A</v>
      </c>
      <c r="M305" t="e">
        <f>VLOOKUP(tbl_data[[#This Row],[Consequences (Agriculture)]],tbl_con[],2,FALSE)</f>
        <v>#N/A</v>
      </c>
      <c r="N305" t="e">
        <f>VLOOKUP(tbl_data[[#This Row],[Consequences (Infrastructure)]],tbl_con[],2,FALSE)</f>
        <v>#N/A</v>
      </c>
      <c r="O305" t="e">
        <f>VLOOKUP(tbl_data[[#This Row],[Consequences (Financial)]],tbl_con[],2,FALSE)</f>
        <v>#N/A</v>
      </c>
      <c r="P305" t="e">
        <f>SUM(tbl_data[[#This Row],[Severity Numeric]:[Consequences Financial Numeric]])</f>
        <v>#N/A</v>
      </c>
      <c r="Q305" t="e">
        <f>IF(AND(tbl_data[[#This Row],[Severity Numeric]] = 0, tbl_data[[#This Row],[Consequences Sum Values]] &gt; 0), "Data Entry Wrong, Double Check", "")</f>
        <v>#N/A</v>
      </c>
    </row>
    <row r="306" spans="1:17" hidden="1" x14ac:dyDescent="0.25">
      <c r="A306" t="s">
        <v>476</v>
      </c>
      <c r="B306" t="s">
        <v>428</v>
      </c>
      <c r="C306" t="s">
        <v>451</v>
      </c>
      <c r="D306" t="s">
        <v>477</v>
      </c>
      <c r="E306" t="s">
        <v>478</v>
      </c>
      <c r="K306" t="e">
        <f>VLOOKUP(tbl_data[[#This Row],[Severity]],tbl_sev[],2,FALSE)</f>
        <v>#N/A</v>
      </c>
      <c r="L306" t="e">
        <f>VLOOKUP(tbl_data[[#This Row],[Consequences (Human)]],tbl_con[],2,FALSE)</f>
        <v>#N/A</v>
      </c>
      <c r="M306" t="e">
        <f>VLOOKUP(tbl_data[[#This Row],[Consequences (Agriculture)]],tbl_con[],2,FALSE)</f>
        <v>#N/A</v>
      </c>
      <c r="N306" t="e">
        <f>VLOOKUP(tbl_data[[#This Row],[Consequences (Infrastructure)]],tbl_con[],2,FALSE)</f>
        <v>#N/A</v>
      </c>
      <c r="O306" t="e">
        <f>VLOOKUP(tbl_data[[#This Row],[Consequences (Financial)]],tbl_con[],2,FALSE)</f>
        <v>#N/A</v>
      </c>
      <c r="P306" t="e">
        <f>SUM(tbl_data[[#This Row],[Severity Numeric]:[Consequences Financial Numeric]])</f>
        <v>#N/A</v>
      </c>
      <c r="Q306" t="e">
        <f>IF(AND(tbl_data[[#This Row],[Severity Numeric]] = 0, tbl_data[[#This Row],[Consequences Sum Values]] &gt; 0), "Data Entry Wrong, Double Check", "")</f>
        <v>#N/A</v>
      </c>
    </row>
    <row r="307" spans="1:17" hidden="1" x14ac:dyDescent="0.25">
      <c r="A307" t="s">
        <v>808</v>
      </c>
      <c r="B307" t="s">
        <v>776</v>
      </c>
      <c r="C307" t="s">
        <v>776</v>
      </c>
      <c r="D307" t="s">
        <v>809</v>
      </c>
      <c r="E307" t="s">
        <v>810</v>
      </c>
      <c r="K307" t="e">
        <f>VLOOKUP(tbl_data[[#This Row],[Severity]],tbl_sev[],2,FALSE)</f>
        <v>#N/A</v>
      </c>
      <c r="L307" t="e">
        <f>VLOOKUP(tbl_data[[#This Row],[Consequences (Human)]],tbl_con[],2,FALSE)</f>
        <v>#N/A</v>
      </c>
      <c r="M307" t="e">
        <f>VLOOKUP(tbl_data[[#This Row],[Consequences (Agriculture)]],tbl_con[],2,FALSE)</f>
        <v>#N/A</v>
      </c>
      <c r="N307" t="e">
        <f>VLOOKUP(tbl_data[[#This Row],[Consequences (Infrastructure)]],tbl_con[],2,FALSE)</f>
        <v>#N/A</v>
      </c>
      <c r="O307" t="e">
        <f>VLOOKUP(tbl_data[[#This Row],[Consequences (Financial)]],tbl_con[],2,FALSE)</f>
        <v>#N/A</v>
      </c>
      <c r="P307" t="e">
        <f>SUM(tbl_data[[#This Row],[Severity Numeric]:[Consequences Financial Numeric]])</f>
        <v>#N/A</v>
      </c>
      <c r="Q307" t="e">
        <f>IF(AND(tbl_data[[#This Row],[Severity Numeric]] = 0, tbl_data[[#This Row],[Consequences Sum Values]] &gt; 0), "Data Entry Wrong, Double Check", "")</f>
        <v>#N/A</v>
      </c>
    </row>
    <row r="308" spans="1:17" hidden="1" x14ac:dyDescent="0.25">
      <c r="A308" t="s">
        <v>1826</v>
      </c>
      <c r="B308" t="s">
        <v>1686</v>
      </c>
      <c r="C308" t="s">
        <v>1824</v>
      </c>
      <c r="D308" t="s">
        <v>1827</v>
      </c>
      <c r="E308" t="s">
        <v>1828</v>
      </c>
      <c r="K308" t="e">
        <f>VLOOKUP(tbl_data[[#This Row],[Severity]],tbl_sev[],2,FALSE)</f>
        <v>#N/A</v>
      </c>
      <c r="L308" t="e">
        <f>VLOOKUP(tbl_data[[#This Row],[Consequences (Human)]],tbl_con[],2,FALSE)</f>
        <v>#N/A</v>
      </c>
      <c r="M308" t="e">
        <f>VLOOKUP(tbl_data[[#This Row],[Consequences (Agriculture)]],tbl_con[],2,FALSE)</f>
        <v>#N/A</v>
      </c>
      <c r="N308" t="e">
        <f>VLOOKUP(tbl_data[[#This Row],[Consequences (Infrastructure)]],tbl_con[],2,FALSE)</f>
        <v>#N/A</v>
      </c>
      <c r="O308" t="e">
        <f>VLOOKUP(tbl_data[[#This Row],[Consequences (Financial)]],tbl_con[],2,FALSE)</f>
        <v>#N/A</v>
      </c>
      <c r="P308" t="e">
        <f>SUM(tbl_data[[#This Row],[Severity Numeric]:[Consequences Financial Numeric]])</f>
        <v>#N/A</v>
      </c>
      <c r="Q308" t="e">
        <f>IF(AND(tbl_data[[#This Row],[Severity Numeric]] = 0, tbl_data[[#This Row],[Consequences Sum Values]] &gt; 0), "Data Entry Wrong, Double Check", "")</f>
        <v>#N/A</v>
      </c>
    </row>
    <row r="309" spans="1:17" hidden="1" x14ac:dyDescent="0.25">
      <c r="A309" t="s">
        <v>553</v>
      </c>
      <c r="B309" t="s">
        <v>512</v>
      </c>
      <c r="C309" t="s">
        <v>552</v>
      </c>
      <c r="D309" t="s">
        <v>554</v>
      </c>
      <c r="E309" t="s">
        <v>555</v>
      </c>
      <c r="K309" t="e">
        <f>VLOOKUP(tbl_data[[#This Row],[Severity]],tbl_sev[],2,FALSE)</f>
        <v>#N/A</v>
      </c>
      <c r="L309" t="e">
        <f>VLOOKUP(tbl_data[[#This Row],[Consequences (Human)]],tbl_con[],2,FALSE)</f>
        <v>#N/A</v>
      </c>
      <c r="M309" t="e">
        <f>VLOOKUP(tbl_data[[#This Row],[Consequences (Agriculture)]],tbl_con[],2,FALSE)</f>
        <v>#N/A</v>
      </c>
      <c r="N309" t="e">
        <f>VLOOKUP(tbl_data[[#This Row],[Consequences (Infrastructure)]],tbl_con[],2,FALSE)</f>
        <v>#N/A</v>
      </c>
      <c r="O309" t="e">
        <f>VLOOKUP(tbl_data[[#This Row],[Consequences (Financial)]],tbl_con[],2,FALSE)</f>
        <v>#N/A</v>
      </c>
      <c r="P309" t="e">
        <f>SUM(tbl_data[[#This Row],[Severity Numeric]:[Consequences Financial Numeric]])</f>
        <v>#N/A</v>
      </c>
      <c r="Q309" t="e">
        <f>IF(AND(tbl_data[[#This Row],[Severity Numeric]] = 0, tbl_data[[#This Row],[Consequences Sum Values]] &gt; 0), "Data Entry Wrong, Double Check", "")</f>
        <v>#N/A</v>
      </c>
    </row>
    <row r="310" spans="1:17" hidden="1" x14ac:dyDescent="0.25">
      <c r="A310" t="s">
        <v>1470</v>
      </c>
      <c r="B310" t="s">
        <v>1343</v>
      </c>
      <c r="C310" t="s">
        <v>1469</v>
      </c>
      <c r="D310" t="s">
        <v>1471</v>
      </c>
      <c r="E310" t="s">
        <v>1472</v>
      </c>
      <c r="K310" t="e">
        <f>VLOOKUP(tbl_data[[#This Row],[Severity]],tbl_sev[],2,FALSE)</f>
        <v>#N/A</v>
      </c>
      <c r="L310" t="e">
        <f>VLOOKUP(tbl_data[[#This Row],[Consequences (Human)]],tbl_con[],2,FALSE)</f>
        <v>#N/A</v>
      </c>
      <c r="M310" t="e">
        <f>VLOOKUP(tbl_data[[#This Row],[Consequences (Agriculture)]],tbl_con[],2,FALSE)</f>
        <v>#N/A</v>
      </c>
      <c r="N310" t="e">
        <f>VLOOKUP(tbl_data[[#This Row],[Consequences (Infrastructure)]],tbl_con[],2,FALSE)</f>
        <v>#N/A</v>
      </c>
      <c r="O310" t="e">
        <f>VLOOKUP(tbl_data[[#This Row],[Consequences (Financial)]],tbl_con[],2,FALSE)</f>
        <v>#N/A</v>
      </c>
      <c r="P310" t="e">
        <f>SUM(tbl_data[[#This Row],[Severity Numeric]:[Consequences Financial Numeric]])</f>
        <v>#N/A</v>
      </c>
      <c r="Q310" t="e">
        <f>IF(AND(tbl_data[[#This Row],[Severity Numeric]] = 0, tbl_data[[#This Row],[Consequences Sum Values]] &gt; 0), "Data Entry Wrong, Double Check", "")</f>
        <v>#N/A</v>
      </c>
    </row>
    <row r="311" spans="1:17" hidden="1" x14ac:dyDescent="0.25">
      <c r="A311" t="s">
        <v>473</v>
      </c>
      <c r="B311" t="s">
        <v>428</v>
      </c>
      <c r="C311" t="s">
        <v>451</v>
      </c>
      <c r="D311" t="s">
        <v>474</v>
      </c>
      <c r="E311" t="s">
        <v>475</v>
      </c>
      <c r="K311" t="e">
        <f>VLOOKUP(tbl_data[[#This Row],[Severity]],tbl_sev[],2,FALSE)</f>
        <v>#N/A</v>
      </c>
      <c r="L311" t="e">
        <f>VLOOKUP(tbl_data[[#This Row],[Consequences (Human)]],tbl_con[],2,FALSE)</f>
        <v>#N/A</v>
      </c>
      <c r="M311" t="e">
        <f>VLOOKUP(tbl_data[[#This Row],[Consequences (Agriculture)]],tbl_con[],2,FALSE)</f>
        <v>#N/A</v>
      </c>
      <c r="N311" t="e">
        <f>VLOOKUP(tbl_data[[#This Row],[Consequences (Infrastructure)]],tbl_con[],2,FALSE)</f>
        <v>#N/A</v>
      </c>
      <c r="O311" t="e">
        <f>VLOOKUP(tbl_data[[#This Row],[Consequences (Financial)]],tbl_con[],2,FALSE)</f>
        <v>#N/A</v>
      </c>
      <c r="P311" t="e">
        <f>SUM(tbl_data[[#This Row],[Severity Numeric]:[Consequences Financial Numeric]])</f>
        <v>#N/A</v>
      </c>
      <c r="Q311" t="e">
        <f>IF(AND(tbl_data[[#This Row],[Severity Numeric]] = 0, tbl_data[[#This Row],[Consequences Sum Values]] &gt; 0), "Data Entry Wrong, Double Check", "")</f>
        <v>#N/A</v>
      </c>
    </row>
    <row r="312" spans="1:17" hidden="1" x14ac:dyDescent="0.25">
      <c r="A312" t="s">
        <v>822</v>
      </c>
      <c r="B312" t="s">
        <v>776</v>
      </c>
      <c r="C312" t="s">
        <v>821</v>
      </c>
      <c r="D312" t="s">
        <v>823</v>
      </c>
      <c r="E312" t="s">
        <v>824</v>
      </c>
      <c r="K312" t="e">
        <f>VLOOKUP(tbl_data[[#This Row],[Severity]],tbl_sev[],2,FALSE)</f>
        <v>#N/A</v>
      </c>
      <c r="L312" t="e">
        <f>VLOOKUP(tbl_data[[#This Row],[Consequences (Human)]],tbl_con[],2,FALSE)</f>
        <v>#N/A</v>
      </c>
      <c r="M312" t="e">
        <f>VLOOKUP(tbl_data[[#This Row],[Consequences (Agriculture)]],tbl_con[],2,FALSE)</f>
        <v>#N/A</v>
      </c>
      <c r="N312" t="e">
        <f>VLOOKUP(tbl_data[[#This Row],[Consequences (Infrastructure)]],tbl_con[],2,FALSE)</f>
        <v>#N/A</v>
      </c>
      <c r="O312" t="e">
        <f>VLOOKUP(tbl_data[[#This Row],[Consequences (Financial)]],tbl_con[],2,FALSE)</f>
        <v>#N/A</v>
      </c>
      <c r="P312" t="e">
        <f>SUM(tbl_data[[#This Row],[Severity Numeric]:[Consequences Financial Numeric]])</f>
        <v>#N/A</v>
      </c>
      <c r="Q312" t="e">
        <f>IF(AND(tbl_data[[#This Row],[Severity Numeric]] = 0, tbl_data[[#This Row],[Consequences Sum Values]] &gt; 0), "Data Entry Wrong, Double Check", "")</f>
        <v>#N/A</v>
      </c>
    </row>
    <row r="313" spans="1:17" hidden="1" x14ac:dyDescent="0.25">
      <c r="A313" t="s">
        <v>1275</v>
      </c>
      <c r="B313" t="s">
        <v>1218</v>
      </c>
      <c r="C313" t="s">
        <v>1274</v>
      </c>
      <c r="D313" t="s">
        <v>1276</v>
      </c>
      <c r="E313" t="s">
        <v>1277</v>
      </c>
      <c r="K313" t="e">
        <f>VLOOKUP(tbl_data[[#This Row],[Severity]],tbl_sev[],2,FALSE)</f>
        <v>#N/A</v>
      </c>
      <c r="L313" t="e">
        <f>VLOOKUP(tbl_data[[#This Row],[Consequences (Human)]],tbl_con[],2,FALSE)</f>
        <v>#N/A</v>
      </c>
      <c r="M313" t="e">
        <f>VLOOKUP(tbl_data[[#This Row],[Consequences (Agriculture)]],tbl_con[],2,FALSE)</f>
        <v>#N/A</v>
      </c>
      <c r="N313" t="e">
        <f>VLOOKUP(tbl_data[[#This Row],[Consequences (Infrastructure)]],tbl_con[],2,FALSE)</f>
        <v>#N/A</v>
      </c>
      <c r="O313" t="e">
        <f>VLOOKUP(tbl_data[[#This Row],[Consequences (Financial)]],tbl_con[],2,FALSE)</f>
        <v>#N/A</v>
      </c>
      <c r="P313" t="e">
        <f>SUM(tbl_data[[#This Row],[Severity Numeric]:[Consequences Financial Numeric]])</f>
        <v>#N/A</v>
      </c>
      <c r="Q313" t="e">
        <f>IF(AND(tbl_data[[#This Row],[Severity Numeric]] = 0, tbl_data[[#This Row],[Consequences Sum Values]] &gt; 0), "Data Entry Wrong, Double Check", "")</f>
        <v>#N/A</v>
      </c>
    </row>
    <row r="314" spans="1:17" hidden="1" x14ac:dyDescent="0.25">
      <c r="A314" t="s">
        <v>814</v>
      </c>
      <c r="B314" t="s">
        <v>776</v>
      </c>
      <c r="C314" t="s">
        <v>812</v>
      </c>
      <c r="D314" t="s">
        <v>815</v>
      </c>
      <c r="E314" t="s">
        <v>816</v>
      </c>
      <c r="K314" t="e">
        <f>VLOOKUP(tbl_data[[#This Row],[Severity]],tbl_sev[],2,FALSE)</f>
        <v>#N/A</v>
      </c>
      <c r="L314" t="e">
        <f>VLOOKUP(tbl_data[[#This Row],[Consequences (Human)]],tbl_con[],2,FALSE)</f>
        <v>#N/A</v>
      </c>
      <c r="M314" t="e">
        <f>VLOOKUP(tbl_data[[#This Row],[Consequences (Agriculture)]],tbl_con[],2,FALSE)</f>
        <v>#N/A</v>
      </c>
      <c r="N314" t="e">
        <f>VLOOKUP(tbl_data[[#This Row],[Consequences (Infrastructure)]],tbl_con[],2,FALSE)</f>
        <v>#N/A</v>
      </c>
      <c r="O314" t="e">
        <f>VLOOKUP(tbl_data[[#This Row],[Consequences (Financial)]],tbl_con[],2,FALSE)</f>
        <v>#N/A</v>
      </c>
      <c r="P314" t="e">
        <f>SUM(tbl_data[[#This Row],[Severity Numeric]:[Consequences Financial Numeric]])</f>
        <v>#N/A</v>
      </c>
      <c r="Q314" t="e">
        <f>IF(AND(tbl_data[[#This Row],[Severity Numeric]] = 0, tbl_data[[#This Row],[Consequences Sum Values]] &gt; 0), "Data Entry Wrong, Double Check", "")</f>
        <v>#N/A</v>
      </c>
    </row>
    <row r="315" spans="1:17" hidden="1" x14ac:dyDescent="0.25">
      <c r="A315" t="s">
        <v>342</v>
      </c>
      <c r="B315" t="s">
        <v>327</v>
      </c>
      <c r="C315" t="s">
        <v>341</v>
      </c>
      <c r="D315" t="s">
        <v>343</v>
      </c>
      <c r="E315" t="s">
        <v>344</v>
      </c>
      <c r="K315" t="e">
        <f>VLOOKUP(tbl_data[[#This Row],[Severity]],tbl_sev[],2,FALSE)</f>
        <v>#N/A</v>
      </c>
      <c r="L315" t="e">
        <f>VLOOKUP(tbl_data[[#This Row],[Consequences (Human)]],tbl_con[],2,FALSE)</f>
        <v>#N/A</v>
      </c>
      <c r="M315" t="e">
        <f>VLOOKUP(tbl_data[[#This Row],[Consequences (Agriculture)]],tbl_con[],2,FALSE)</f>
        <v>#N/A</v>
      </c>
      <c r="N315" t="e">
        <f>VLOOKUP(tbl_data[[#This Row],[Consequences (Infrastructure)]],tbl_con[],2,FALSE)</f>
        <v>#N/A</v>
      </c>
      <c r="O315" t="e">
        <f>VLOOKUP(tbl_data[[#This Row],[Consequences (Financial)]],tbl_con[],2,FALSE)</f>
        <v>#N/A</v>
      </c>
      <c r="P315" t="e">
        <f>SUM(tbl_data[[#This Row],[Severity Numeric]:[Consequences Financial Numeric]])</f>
        <v>#N/A</v>
      </c>
      <c r="Q315" t="e">
        <f>IF(AND(tbl_data[[#This Row],[Severity Numeric]] = 0, tbl_data[[#This Row],[Consequences Sum Values]] &gt; 0), "Data Entry Wrong, Double Check", "")</f>
        <v>#N/A</v>
      </c>
    </row>
    <row r="316" spans="1:17" hidden="1" x14ac:dyDescent="0.25">
      <c r="A316" t="s">
        <v>826</v>
      </c>
      <c r="B316" t="s">
        <v>776</v>
      </c>
      <c r="C316" t="s">
        <v>341</v>
      </c>
      <c r="D316" t="s">
        <v>343</v>
      </c>
      <c r="E316" t="s">
        <v>344</v>
      </c>
      <c r="K316" t="e">
        <f>VLOOKUP(tbl_data[[#This Row],[Severity]],tbl_sev[],2,FALSE)</f>
        <v>#N/A</v>
      </c>
      <c r="L316" t="e">
        <f>VLOOKUP(tbl_data[[#This Row],[Consequences (Human)]],tbl_con[],2,FALSE)</f>
        <v>#N/A</v>
      </c>
      <c r="M316" t="e">
        <f>VLOOKUP(tbl_data[[#This Row],[Consequences (Agriculture)]],tbl_con[],2,FALSE)</f>
        <v>#N/A</v>
      </c>
      <c r="N316" t="e">
        <f>VLOOKUP(tbl_data[[#This Row],[Consequences (Infrastructure)]],tbl_con[],2,FALSE)</f>
        <v>#N/A</v>
      </c>
      <c r="O316" t="e">
        <f>VLOOKUP(tbl_data[[#This Row],[Consequences (Financial)]],tbl_con[],2,FALSE)</f>
        <v>#N/A</v>
      </c>
      <c r="P316" t="e">
        <f>SUM(tbl_data[[#This Row],[Severity Numeric]:[Consequences Financial Numeric]])</f>
        <v>#N/A</v>
      </c>
      <c r="Q316" t="e">
        <f>IF(AND(tbl_data[[#This Row],[Severity Numeric]] = 0, tbl_data[[#This Row],[Consequences Sum Values]] &gt; 0), "Data Entry Wrong, Double Check", "")</f>
        <v>#N/A</v>
      </c>
    </row>
    <row r="317" spans="1:17" hidden="1" x14ac:dyDescent="0.25">
      <c r="A317" t="s">
        <v>2336</v>
      </c>
      <c r="B317" t="s">
        <v>2186</v>
      </c>
      <c r="C317" t="s">
        <v>2335</v>
      </c>
      <c r="D317" t="s">
        <v>2335</v>
      </c>
      <c r="E317" t="s">
        <v>2337</v>
      </c>
      <c r="K317" t="e">
        <f>VLOOKUP(tbl_data[[#This Row],[Severity]],tbl_sev[],2,FALSE)</f>
        <v>#N/A</v>
      </c>
      <c r="L317" t="e">
        <f>VLOOKUP(tbl_data[[#This Row],[Consequences (Human)]],tbl_con[],2,FALSE)</f>
        <v>#N/A</v>
      </c>
      <c r="M317" t="e">
        <f>VLOOKUP(tbl_data[[#This Row],[Consequences (Agriculture)]],tbl_con[],2,FALSE)</f>
        <v>#N/A</v>
      </c>
      <c r="N317" t="e">
        <f>VLOOKUP(tbl_data[[#This Row],[Consequences (Infrastructure)]],tbl_con[],2,FALSE)</f>
        <v>#N/A</v>
      </c>
      <c r="O317" t="e">
        <f>VLOOKUP(tbl_data[[#This Row],[Consequences (Financial)]],tbl_con[],2,FALSE)</f>
        <v>#N/A</v>
      </c>
      <c r="P317" t="e">
        <f>SUM(tbl_data[[#This Row],[Severity Numeric]:[Consequences Financial Numeric]])</f>
        <v>#N/A</v>
      </c>
      <c r="Q317" t="e">
        <f>IF(AND(tbl_data[[#This Row],[Severity Numeric]] = 0, tbl_data[[#This Row],[Consequences Sum Values]] &gt; 0), "Data Entry Wrong, Double Check", "")</f>
        <v>#N/A</v>
      </c>
    </row>
    <row r="318" spans="1:17" hidden="1" x14ac:dyDescent="0.25">
      <c r="A318" t="s">
        <v>2332</v>
      </c>
      <c r="B318" t="s">
        <v>2186</v>
      </c>
      <c r="C318" t="s">
        <v>2328</v>
      </c>
      <c r="D318" t="s">
        <v>2328</v>
      </c>
      <c r="E318" t="s">
        <v>2333</v>
      </c>
      <c r="K318" t="e">
        <f>VLOOKUP(tbl_data[[#This Row],[Severity]],tbl_sev[],2,FALSE)</f>
        <v>#N/A</v>
      </c>
      <c r="L318" t="e">
        <f>VLOOKUP(tbl_data[[#This Row],[Consequences (Human)]],tbl_con[],2,FALSE)</f>
        <v>#N/A</v>
      </c>
      <c r="M318" t="e">
        <f>VLOOKUP(tbl_data[[#This Row],[Consequences (Agriculture)]],tbl_con[],2,FALSE)</f>
        <v>#N/A</v>
      </c>
      <c r="N318" t="e">
        <f>VLOOKUP(tbl_data[[#This Row],[Consequences (Infrastructure)]],tbl_con[],2,FALSE)</f>
        <v>#N/A</v>
      </c>
      <c r="O318" t="e">
        <f>VLOOKUP(tbl_data[[#This Row],[Consequences (Financial)]],tbl_con[],2,FALSE)</f>
        <v>#N/A</v>
      </c>
      <c r="P318" t="e">
        <f>SUM(tbl_data[[#This Row],[Severity Numeric]:[Consequences Financial Numeric]])</f>
        <v>#N/A</v>
      </c>
      <c r="Q318" t="e">
        <f>IF(AND(tbl_data[[#This Row],[Severity Numeric]] = 0, tbl_data[[#This Row],[Consequences Sum Values]] &gt; 0), "Data Entry Wrong, Double Check", "")</f>
        <v>#N/A</v>
      </c>
    </row>
    <row r="319" spans="1:17" hidden="1" x14ac:dyDescent="0.25">
      <c r="A319" t="s">
        <v>466</v>
      </c>
      <c r="B319" t="s">
        <v>428</v>
      </c>
      <c r="C319" t="s">
        <v>461</v>
      </c>
      <c r="D319" t="s">
        <v>467</v>
      </c>
      <c r="E319" t="s">
        <v>468</v>
      </c>
      <c r="K319" t="e">
        <f>VLOOKUP(tbl_data[[#This Row],[Severity]],tbl_sev[],2,FALSE)</f>
        <v>#N/A</v>
      </c>
      <c r="L319" t="e">
        <f>VLOOKUP(tbl_data[[#This Row],[Consequences (Human)]],tbl_con[],2,FALSE)</f>
        <v>#N/A</v>
      </c>
      <c r="M319" t="e">
        <f>VLOOKUP(tbl_data[[#This Row],[Consequences (Agriculture)]],tbl_con[],2,FALSE)</f>
        <v>#N/A</v>
      </c>
      <c r="N319" t="e">
        <f>VLOOKUP(tbl_data[[#This Row],[Consequences (Infrastructure)]],tbl_con[],2,FALSE)</f>
        <v>#N/A</v>
      </c>
      <c r="O319" t="e">
        <f>VLOOKUP(tbl_data[[#This Row],[Consequences (Financial)]],tbl_con[],2,FALSE)</f>
        <v>#N/A</v>
      </c>
      <c r="P319" t="e">
        <f>SUM(tbl_data[[#This Row],[Severity Numeric]:[Consequences Financial Numeric]])</f>
        <v>#N/A</v>
      </c>
      <c r="Q319" t="e">
        <f>IF(AND(tbl_data[[#This Row],[Severity Numeric]] = 0, tbl_data[[#This Row],[Consequences Sum Values]] &gt; 0), "Data Entry Wrong, Double Check", "")</f>
        <v>#N/A</v>
      </c>
    </row>
    <row r="320" spans="1:17" x14ac:dyDescent="0.25">
      <c r="A320" t="s">
        <v>969</v>
      </c>
      <c r="B320" t="s">
        <v>924</v>
      </c>
      <c r="C320" t="s">
        <v>968</v>
      </c>
      <c r="D320" t="s">
        <v>970</v>
      </c>
      <c r="E320" t="s">
        <v>971</v>
      </c>
      <c r="K320" t="e">
        <f>VLOOKUP(tbl_data[[#This Row],[Severity]],tbl_sev[],2,FALSE)</f>
        <v>#N/A</v>
      </c>
      <c r="L320" t="e">
        <f>VLOOKUP(tbl_data[[#This Row],[Consequences (Human)]],tbl_con[],2,FALSE)</f>
        <v>#N/A</v>
      </c>
      <c r="M320" t="e">
        <f>VLOOKUP(tbl_data[[#This Row],[Consequences (Agriculture)]],tbl_con[],2,FALSE)</f>
        <v>#N/A</v>
      </c>
      <c r="N320" t="e">
        <f>VLOOKUP(tbl_data[[#This Row],[Consequences (Infrastructure)]],tbl_con[],2,FALSE)</f>
        <v>#N/A</v>
      </c>
      <c r="O320" t="e">
        <f>VLOOKUP(tbl_data[[#This Row],[Consequences (Financial)]],tbl_con[],2,FALSE)</f>
        <v>#N/A</v>
      </c>
      <c r="P320" t="e">
        <f>SUM(tbl_data[[#This Row],[Consequences Human Numeric]:[Consequences Financial Numeric]])</f>
        <v>#N/A</v>
      </c>
      <c r="Q320" t="e">
        <f>IF(AND(tbl_data[[#This Row],[Severity Numeric]] = 0, tbl_data[[#This Row],[Consequences Sum Values]] &gt; 0), "Data Entry Wrong, Double Check", "")</f>
        <v>#N/A</v>
      </c>
    </row>
    <row r="321" spans="1:17" hidden="1" x14ac:dyDescent="0.25">
      <c r="A321" t="s">
        <v>259</v>
      </c>
      <c r="B321" t="s">
        <v>208</v>
      </c>
      <c r="C321" t="s">
        <v>258</v>
      </c>
      <c r="D321" t="s">
        <v>260</v>
      </c>
      <c r="E321" t="s">
        <v>261</v>
      </c>
      <c r="K321" t="e">
        <f>VLOOKUP(tbl_data[[#This Row],[Severity]],tbl_sev[],2,FALSE)</f>
        <v>#N/A</v>
      </c>
      <c r="L321" t="e">
        <f>VLOOKUP(tbl_data[[#This Row],[Consequences (Human)]],tbl_con[],2,FALSE)</f>
        <v>#N/A</v>
      </c>
      <c r="M321" t="e">
        <f>VLOOKUP(tbl_data[[#This Row],[Consequences (Agriculture)]],tbl_con[],2,FALSE)</f>
        <v>#N/A</v>
      </c>
      <c r="N321" t="e">
        <f>VLOOKUP(tbl_data[[#This Row],[Consequences (Infrastructure)]],tbl_con[],2,FALSE)</f>
        <v>#N/A</v>
      </c>
      <c r="O321" t="e">
        <f>VLOOKUP(tbl_data[[#This Row],[Consequences (Financial)]],tbl_con[],2,FALSE)</f>
        <v>#N/A</v>
      </c>
      <c r="P321" t="e">
        <f>SUM(tbl_data[[#This Row],[Severity Numeric]:[Consequences Financial Numeric]])</f>
        <v>#N/A</v>
      </c>
      <c r="Q321" t="e">
        <f>IF(AND(tbl_data[[#This Row],[Severity Numeric]] = 0, tbl_data[[#This Row],[Consequences Sum Values]] &gt; 0), "Data Entry Wrong, Double Check", "")</f>
        <v>#N/A</v>
      </c>
    </row>
    <row r="322" spans="1:17" x14ac:dyDescent="0.25">
      <c r="A322" t="s">
        <v>939</v>
      </c>
      <c r="B322" t="s">
        <v>924</v>
      </c>
      <c r="C322" t="s">
        <v>935</v>
      </c>
      <c r="D322" t="s">
        <v>940</v>
      </c>
      <c r="E322" t="s">
        <v>941</v>
      </c>
      <c r="K322" t="e">
        <f>VLOOKUP(tbl_data[[#This Row],[Severity]],tbl_sev[],2,FALSE)</f>
        <v>#N/A</v>
      </c>
      <c r="L322" t="e">
        <f>VLOOKUP(tbl_data[[#This Row],[Consequences (Human)]],tbl_con[],2,FALSE)</f>
        <v>#N/A</v>
      </c>
      <c r="M322" t="e">
        <f>VLOOKUP(tbl_data[[#This Row],[Consequences (Agriculture)]],tbl_con[],2,FALSE)</f>
        <v>#N/A</v>
      </c>
      <c r="N322" t="e">
        <f>VLOOKUP(tbl_data[[#This Row],[Consequences (Infrastructure)]],tbl_con[],2,FALSE)</f>
        <v>#N/A</v>
      </c>
      <c r="O322" t="e">
        <f>VLOOKUP(tbl_data[[#This Row],[Consequences (Financial)]],tbl_con[],2,FALSE)</f>
        <v>#N/A</v>
      </c>
      <c r="P322" t="e">
        <f>SUM(tbl_data[[#This Row],[Consequences Human Numeric]:[Consequences Financial Numeric]])</f>
        <v>#N/A</v>
      </c>
      <c r="Q322" t="e">
        <f>IF(AND(tbl_data[[#This Row],[Severity Numeric]] = 0, tbl_data[[#This Row],[Consequences Sum Values]] &gt; 0), "Data Entry Wrong, Double Check", "")</f>
        <v>#N/A</v>
      </c>
    </row>
    <row r="323" spans="1:17" hidden="1" x14ac:dyDescent="0.25">
      <c r="A323" t="s">
        <v>1919</v>
      </c>
      <c r="B323" t="s">
        <v>1686</v>
      </c>
      <c r="C323" t="s">
        <v>1918</v>
      </c>
      <c r="D323" t="s">
        <v>1920</v>
      </c>
      <c r="E323" t="s">
        <v>1921</v>
      </c>
      <c r="K323" t="e">
        <f>VLOOKUP(tbl_data[[#This Row],[Severity]],tbl_sev[],2,FALSE)</f>
        <v>#N/A</v>
      </c>
      <c r="L323" t="e">
        <f>VLOOKUP(tbl_data[[#This Row],[Consequences (Human)]],tbl_con[],2,FALSE)</f>
        <v>#N/A</v>
      </c>
      <c r="M323" t="e">
        <f>VLOOKUP(tbl_data[[#This Row],[Consequences (Agriculture)]],tbl_con[],2,FALSE)</f>
        <v>#N/A</v>
      </c>
      <c r="N323" t="e">
        <f>VLOOKUP(tbl_data[[#This Row],[Consequences (Infrastructure)]],tbl_con[],2,FALSE)</f>
        <v>#N/A</v>
      </c>
      <c r="O323" t="e">
        <f>VLOOKUP(tbl_data[[#This Row],[Consequences (Financial)]],tbl_con[],2,FALSE)</f>
        <v>#N/A</v>
      </c>
      <c r="P323" t="e">
        <f>SUM(tbl_data[[#This Row],[Severity Numeric]:[Consequences Financial Numeric]])</f>
        <v>#N/A</v>
      </c>
      <c r="Q323" t="e">
        <f>IF(AND(tbl_data[[#This Row],[Severity Numeric]] = 0, tbl_data[[#This Row],[Consequences Sum Values]] &gt; 0), "Data Entry Wrong, Double Check", "")</f>
        <v>#N/A</v>
      </c>
    </row>
    <row r="324" spans="1:17" hidden="1" x14ac:dyDescent="0.25">
      <c r="A324" t="s">
        <v>1813</v>
      </c>
      <c r="B324" t="s">
        <v>1686</v>
      </c>
      <c r="C324" t="s">
        <v>1812</v>
      </c>
      <c r="D324" t="s">
        <v>1814</v>
      </c>
      <c r="E324" t="s">
        <v>1815</v>
      </c>
      <c r="K324" t="e">
        <f>VLOOKUP(tbl_data[[#This Row],[Severity]],tbl_sev[],2,FALSE)</f>
        <v>#N/A</v>
      </c>
      <c r="L324" t="e">
        <f>VLOOKUP(tbl_data[[#This Row],[Consequences (Human)]],tbl_con[],2,FALSE)</f>
        <v>#N/A</v>
      </c>
      <c r="M324" t="e">
        <f>VLOOKUP(tbl_data[[#This Row],[Consequences (Agriculture)]],tbl_con[],2,FALSE)</f>
        <v>#N/A</v>
      </c>
      <c r="N324" t="e">
        <f>VLOOKUP(tbl_data[[#This Row],[Consequences (Infrastructure)]],tbl_con[],2,FALSE)</f>
        <v>#N/A</v>
      </c>
      <c r="O324" t="e">
        <f>VLOOKUP(tbl_data[[#This Row],[Consequences (Financial)]],tbl_con[],2,FALSE)</f>
        <v>#N/A</v>
      </c>
      <c r="P324" t="e">
        <f>SUM(tbl_data[[#This Row],[Severity Numeric]:[Consequences Financial Numeric]])</f>
        <v>#N/A</v>
      </c>
      <c r="Q324" t="e">
        <f>IF(AND(tbl_data[[#This Row],[Severity Numeric]] = 0, tbl_data[[#This Row],[Consequences Sum Values]] &gt; 0), "Data Entry Wrong, Double Check", "")</f>
        <v>#N/A</v>
      </c>
    </row>
    <row r="325" spans="1:17" hidden="1" x14ac:dyDescent="0.25">
      <c r="A325" t="s">
        <v>1820</v>
      </c>
      <c r="B325" t="s">
        <v>1686</v>
      </c>
      <c r="C325" t="s">
        <v>1819</v>
      </c>
      <c r="D325" t="s">
        <v>1821</v>
      </c>
      <c r="E325" t="s">
        <v>1822</v>
      </c>
      <c r="K325" t="e">
        <f>VLOOKUP(tbl_data[[#This Row],[Severity]],tbl_sev[],2,FALSE)</f>
        <v>#N/A</v>
      </c>
      <c r="L325" t="e">
        <f>VLOOKUP(tbl_data[[#This Row],[Consequences (Human)]],tbl_con[],2,FALSE)</f>
        <v>#N/A</v>
      </c>
      <c r="M325" t="e">
        <f>VLOOKUP(tbl_data[[#This Row],[Consequences (Agriculture)]],tbl_con[],2,FALSE)</f>
        <v>#N/A</v>
      </c>
      <c r="N325" t="e">
        <f>VLOOKUP(tbl_data[[#This Row],[Consequences (Infrastructure)]],tbl_con[],2,FALSE)</f>
        <v>#N/A</v>
      </c>
      <c r="O325" t="e">
        <f>VLOOKUP(tbl_data[[#This Row],[Consequences (Financial)]],tbl_con[],2,FALSE)</f>
        <v>#N/A</v>
      </c>
      <c r="P325" t="e">
        <f>SUM(tbl_data[[#This Row],[Severity Numeric]:[Consequences Financial Numeric]])</f>
        <v>#N/A</v>
      </c>
      <c r="Q325" t="e">
        <f>IF(AND(tbl_data[[#This Row],[Severity Numeric]] = 0, tbl_data[[#This Row],[Consequences Sum Values]] &gt; 0), "Data Entry Wrong, Double Check", "")</f>
        <v>#N/A</v>
      </c>
    </row>
    <row r="326" spans="1:17" hidden="1" x14ac:dyDescent="0.25">
      <c r="A326" t="s">
        <v>1808</v>
      </c>
      <c r="B326" t="s">
        <v>1686</v>
      </c>
      <c r="C326" t="s">
        <v>1807</v>
      </c>
      <c r="D326" t="s">
        <v>1809</v>
      </c>
      <c r="E326" t="s">
        <v>1810</v>
      </c>
      <c r="K326" t="e">
        <f>VLOOKUP(tbl_data[[#This Row],[Severity]],tbl_sev[],2,FALSE)</f>
        <v>#N/A</v>
      </c>
      <c r="L326" t="e">
        <f>VLOOKUP(tbl_data[[#This Row],[Consequences (Human)]],tbl_con[],2,FALSE)</f>
        <v>#N/A</v>
      </c>
      <c r="M326" t="e">
        <f>VLOOKUP(tbl_data[[#This Row],[Consequences (Agriculture)]],tbl_con[],2,FALSE)</f>
        <v>#N/A</v>
      </c>
      <c r="N326" t="e">
        <f>VLOOKUP(tbl_data[[#This Row],[Consequences (Infrastructure)]],tbl_con[],2,FALSE)</f>
        <v>#N/A</v>
      </c>
      <c r="O326" t="e">
        <f>VLOOKUP(tbl_data[[#This Row],[Consequences (Financial)]],tbl_con[],2,FALSE)</f>
        <v>#N/A</v>
      </c>
      <c r="P326" t="e">
        <f>SUM(tbl_data[[#This Row],[Severity Numeric]:[Consequences Financial Numeric]])</f>
        <v>#N/A</v>
      </c>
      <c r="Q326" t="e">
        <f>IF(AND(tbl_data[[#This Row],[Severity Numeric]] = 0, tbl_data[[#This Row],[Consequences Sum Values]] &gt; 0), "Data Entry Wrong, Double Check", "")</f>
        <v>#N/A</v>
      </c>
    </row>
    <row r="327" spans="1:17" hidden="1" x14ac:dyDescent="0.25">
      <c r="A327" t="s">
        <v>1801</v>
      </c>
      <c r="B327" t="s">
        <v>1686</v>
      </c>
      <c r="C327" t="s">
        <v>1800</v>
      </c>
      <c r="D327" t="s">
        <v>1802</v>
      </c>
      <c r="E327" t="s">
        <v>1803</v>
      </c>
      <c r="K327" t="e">
        <f>VLOOKUP(tbl_data[[#This Row],[Severity]],tbl_sev[],2,FALSE)</f>
        <v>#N/A</v>
      </c>
      <c r="L327" t="e">
        <f>VLOOKUP(tbl_data[[#This Row],[Consequences (Human)]],tbl_con[],2,FALSE)</f>
        <v>#N/A</v>
      </c>
      <c r="M327" t="e">
        <f>VLOOKUP(tbl_data[[#This Row],[Consequences (Agriculture)]],tbl_con[],2,FALSE)</f>
        <v>#N/A</v>
      </c>
      <c r="N327" t="e">
        <f>VLOOKUP(tbl_data[[#This Row],[Consequences (Infrastructure)]],tbl_con[],2,FALSE)</f>
        <v>#N/A</v>
      </c>
      <c r="O327" t="e">
        <f>VLOOKUP(tbl_data[[#This Row],[Consequences (Financial)]],tbl_con[],2,FALSE)</f>
        <v>#N/A</v>
      </c>
      <c r="P327" t="e">
        <f>SUM(tbl_data[[#This Row],[Severity Numeric]:[Consequences Financial Numeric]])</f>
        <v>#N/A</v>
      </c>
      <c r="Q327" t="e">
        <f>IF(AND(tbl_data[[#This Row],[Severity Numeric]] = 0, tbl_data[[#This Row],[Consequences Sum Values]] &gt; 0), "Data Entry Wrong, Double Check", "")</f>
        <v>#N/A</v>
      </c>
    </row>
    <row r="328" spans="1:17" hidden="1" x14ac:dyDescent="0.25">
      <c r="A328" t="s">
        <v>693</v>
      </c>
      <c r="B328" t="s">
        <v>651</v>
      </c>
      <c r="C328" t="s">
        <v>692</v>
      </c>
      <c r="D328" t="s">
        <v>694</v>
      </c>
      <c r="E328" t="s">
        <v>695</v>
      </c>
      <c r="K328" t="e">
        <f>VLOOKUP(tbl_data[[#This Row],[Severity]],tbl_sev[],2,FALSE)</f>
        <v>#N/A</v>
      </c>
      <c r="L328" t="e">
        <f>VLOOKUP(tbl_data[[#This Row],[Consequences (Human)]],tbl_con[],2,FALSE)</f>
        <v>#N/A</v>
      </c>
      <c r="M328" t="e">
        <f>VLOOKUP(tbl_data[[#This Row],[Consequences (Agriculture)]],tbl_con[],2,FALSE)</f>
        <v>#N/A</v>
      </c>
      <c r="N328" t="e">
        <f>VLOOKUP(tbl_data[[#This Row],[Consequences (Infrastructure)]],tbl_con[],2,FALSE)</f>
        <v>#N/A</v>
      </c>
      <c r="O328" t="e">
        <f>VLOOKUP(tbl_data[[#This Row],[Consequences (Financial)]],tbl_con[],2,FALSE)</f>
        <v>#N/A</v>
      </c>
      <c r="P328" t="e">
        <f>SUM(tbl_data[[#This Row],[Severity Numeric]:[Consequences Financial Numeric]])</f>
        <v>#N/A</v>
      </c>
      <c r="Q328" t="e">
        <f>IF(AND(tbl_data[[#This Row],[Severity Numeric]] = 0, tbl_data[[#This Row],[Consequences Sum Values]] &gt; 0), "Data Entry Wrong, Double Check", "")</f>
        <v>#N/A</v>
      </c>
    </row>
    <row r="329" spans="1:17" hidden="1" x14ac:dyDescent="0.25">
      <c r="A329" t="s">
        <v>2325</v>
      </c>
      <c r="B329" t="s">
        <v>2186</v>
      </c>
      <c r="C329" t="s">
        <v>2324</v>
      </c>
      <c r="D329" t="s">
        <v>2324</v>
      </c>
      <c r="E329" t="s">
        <v>2326</v>
      </c>
      <c r="K329" t="e">
        <f>VLOOKUP(tbl_data[[#This Row],[Severity]],tbl_sev[],2,FALSE)</f>
        <v>#N/A</v>
      </c>
      <c r="L329" t="e">
        <f>VLOOKUP(tbl_data[[#This Row],[Consequences (Human)]],tbl_con[],2,FALSE)</f>
        <v>#N/A</v>
      </c>
      <c r="M329" t="e">
        <f>VLOOKUP(tbl_data[[#This Row],[Consequences (Agriculture)]],tbl_con[],2,FALSE)</f>
        <v>#N/A</v>
      </c>
      <c r="N329" t="e">
        <f>VLOOKUP(tbl_data[[#This Row],[Consequences (Infrastructure)]],tbl_con[],2,FALSE)</f>
        <v>#N/A</v>
      </c>
      <c r="O329" t="e">
        <f>VLOOKUP(tbl_data[[#This Row],[Consequences (Financial)]],tbl_con[],2,FALSE)</f>
        <v>#N/A</v>
      </c>
      <c r="P329" t="e">
        <f>SUM(tbl_data[[#This Row],[Severity Numeric]:[Consequences Financial Numeric]])</f>
        <v>#N/A</v>
      </c>
      <c r="Q329" t="e">
        <f>IF(AND(tbl_data[[#This Row],[Severity Numeric]] = 0, tbl_data[[#This Row],[Consequences Sum Values]] &gt; 0), "Data Entry Wrong, Double Check", "")</f>
        <v>#N/A</v>
      </c>
    </row>
    <row r="330" spans="1:17" x14ac:dyDescent="0.25">
      <c r="A330" t="s">
        <v>996</v>
      </c>
      <c r="B330" t="s">
        <v>924</v>
      </c>
      <c r="C330" t="s">
        <v>994</v>
      </c>
      <c r="D330" t="s">
        <v>997</v>
      </c>
      <c r="E330" t="s">
        <v>998</v>
      </c>
      <c r="K330" t="e">
        <f>VLOOKUP(tbl_data[[#This Row],[Severity]],tbl_sev[],2,FALSE)</f>
        <v>#N/A</v>
      </c>
      <c r="L330" t="e">
        <f>VLOOKUP(tbl_data[[#This Row],[Consequences (Human)]],tbl_con[],2,FALSE)</f>
        <v>#N/A</v>
      </c>
      <c r="M330" t="e">
        <f>VLOOKUP(tbl_data[[#This Row],[Consequences (Agriculture)]],tbl_con[],2,FALSE)</f>
        <v>#N/A</v>
      </c>
      <c r="N330" t="e">
        <f>VLOOKUP(tbl_data[[#This Row],[Consequences (Infrastructure)]],tbl_con[],2,FALSE)</f>
        <v>#N/A</v>
      </c>
      <c r="O330" t="e">
        <f>VLOOKUP(tbl_data[[#This Row],[Consequences (Financial)]],tbl_con[],2,FALSE)</f>
        <v>#N/A</v>
      </c>
      <c r="P330" t="e">
        <f>SUM(tbl_data[[#This Row],[Consequences Human Numeric]:[Consequences Financial Numeric]])</f>
        <v>#N/A</v>
      </c>
      <c r="Q330" t="e">
        <f>IF(AND(tbl_data[[#This Row],[Severity Numeric]] = 0, tbl_data[[#This Row],[Consequences Sum Values]] &gt; 0), "Data Entry Wrong, Double Check", "")</f>
        <v>#N/A</v>
      </c>
    </row>
    <row r="331" spans="1:17" hidden="1" x14ac:dyDescent="0.25">
      <c r="A331" t="s">
        <v>1485</v>
      </c>
      <c r="B331" t="s">
        <v>1343</v>
      </c>
      <c r="C331" t="s">
        <v>1484</v>
      </c>
      <c r="D331" t="s">
        <v>1486</v>
      </c>
      <c r="E331" t="s">
        <v>1487</v>
      </c>
      <c r="K331" t="e">
        <f>VLOOKUP(tbl_data[[#This Row],[Severity]],tbl_sev[],2,FALSE)</f>
        <v>#N/A</v>
      </c>
      <c r="L331" t="e">
        <f>VLOOKUP(tbl_data[[#This Row],[Consequences (Human)]],tbl_con[],2,FALSE)</f>
        <v>#N/A</v>
      </c>
      <c r="M331" t="e">
        <f>VLOOKUP(tbl_data[[#This Row],[Consequences (Agriculture)]],tbl_con[],2,FALSE)</f>
        <v>#N/A</v>
      </c>
      <c r="N331" t="e">
        <f>VLOOKUP(tbl_data[[#This Row],[Consequences (Infrastructure)]],tbl_con[],2,FALSE)</f>
        <v>#N/A</v>
      </c>
      <c r="O331" t="e">
        <f>VLOOKUP(tbl_data[[#This Row],[Consequences (Financial)]],tbl_con[],2,FALSE)</f>
        <v>#N/A</v>
      </c>
      <c r="P331" t="e">
        <f>SUM(tbl_data[[#This Row],[Severity Numeric]:[Consequences Financial Numeric]])</f>
        <v>#N/A</v>
      </c>
      <c r="Q331" t="e">
        <f>IF(AND(tbl_data[[#This Row],[Severity Numeric]] = 0, tbl_data[[#This Row],[Consequences Sum Values]] &gt; 0), "Data Entry Wrong, Double Check", "")</f>
        <v>#N/A</v>
      </c>
    </row>
    <row r="332" spans="1:17" hidden="1" x14ac:dyDescent="0.25">
      <c r="A332" t="s">
        <v>1267</v>
      </c>
      <c r="B332" t="s">
        <v>1218</v>
      </c>
      <c r="C332" t="s">
        <v>1230</v>
      </c>
      <c r="D332" t="s">
        <v>1268</v>
      </c>
      <c r="E332" t="s">
        <v>1269</v>
      </c>
      <c r="K332" t="e">
        <f>VLOOKUP(tbl_data[[#This Row],[Severity]],tbl_sev[],2,FALSE)</f>
        <v>#N/A</v>
      </c>
      <c r="L332" t="e">
        <f>VLOOKUP(tbl_data[[#This Row],[Consequences (Human)]],tbl_con[],2,FALSE)</f>
        <v>#N/A</v>
      </c>
      <c r="M332" t="e">
        <f>VLOOKUP(tbl_data[[#This Row],[Consequences (Agriculture)]],tbl_con[],2,FALSE)</f>
        <v>#N/A</v>
      </c>
      <c r="N332" t="e">
        <f>VLOOKUP(tbl_data[[#This Row],[Consequences (Infrastructure)]],tbl_con[],2,FALSE)</f>
        <v>#N/A</v>
      </c>
      <c r="O332" t="e">
        <f>VLOOKUP(tbl_data[[#This Row],[Consequences (Financial)]],tbl_con[],2,FALSE)</f>
        <v>#N/A</v>
      </c>
      <c r="P332" t="e">
        <f>SUM(tbl_data[[#This Row],[Severity Numeric]:[Consequences Financial Numeric]])</f>
        <v>#N/A</v>
      </c>
      <c r="Q332" t="e">
        <f>IF(AND(tbl_data[[#This Row],[Severity Numeric]] = 0, tbl_data[[#This Row],[Consequences Sum Values]] &gt; 0), "Data Entry Wrong, Double Check", "")</f>
        <v>#N/A</v>
      </c>
    </row>
    <row r="333" spans="1:17" hidden="1" x14ac:dyDescent="0.25">
      <c r="A333" t="s">
        <v>597</v>
      </c>
      <c r="B333" t="s">
        <v>512</v>
      </c>
      <c r="C333" t="s">
        <v>520</v>
      </c>
      <c r="D333" t="s">
        <v>598</v>
      </c>
      <c r="E333" t="s">
        <v>599</v>
      </c>
      <c r="K333" t="e">
        <f>VLOOKUP(tbl_data[[#This Row],[Severity]],tbl_sev[],2,FALSE)</f>
        <v>#N/A</v>
      </c>
      <c r="L333" t="e">
        <f>VLOOKUP(tbl_data[[#This Row],[Consequences (Human)]],tbl_con[],2,FALSE)</f>
        <v>#N/A</v>
      </c>
      <c r="M333" t="e">
        <f>VLOOKUP(tbl_data[[#This Row],[Consequences (Agriculture)]],tbl_con[],2,FALSE)</f>
        <v>#N/A</v>
      </c>
      <c r="N333" t="e">
        <f>VLOOKUP(tbl_data[[#This Row],[Consequences (Infrastructure)]],tbl_con[],2,FALSE)</f>
        <v>#N/A</v>
      </c>
      <c r="O333" t="e">
        <f>VLOOKUP(tbl_data[[#This Row],[Consequences (Financial)]],tbl_con[],2,FALSE)</f>
        <v>#N/A</v>
      </c>
      <c r="P333" t="e">
        <f>SUM(tbl_data[[#This Row],[Severity Numeric]:[Consequences Financial Numeric]])</f>
        <v>#N/A</v>
      </c>
      <c r="Q333" t="e">
        <f>IF(AND(tbl_data[[#This Row],[Severity Numeric]] = 0, tbl_data[[#This Row],[Consequences Sum Values]] &gt; 0), "Data Entry Wrong, Double Check", "")</f>
        <v>#N/A</v>
      </c>
    </row>
    <row r="334" spans="1:17" hidden="1" x14ac:dyDescent="0.25">
      <c r="A334" t="s">
        <v>852</v>
      </c>
      <c r="B334" t="s">
        <v>776</v>
      </c>
      <c r="C334" t="s">
        <v>828</v>
      </c>
      <c r="D334" t="s">
        <v>853</v>
      </c>
      <c r="E334" t="s">
        <v>854</v>
      </c>
      <c r="K334" t="e">
        <f>VLOOKUP(tbl_data[[#This Row],[Severity]],tbl_sev[],2,FALSE)</f>
        <v>#N/A</v>
      </c>
      <c r="L334" t="e">
        <f>VLOOKUP(tbl_data[[#This Row],[Consequences (Human)]],tbl_con[],2,FALSE)</f>
        <v>#N/A</v>
      </c>
      <c r="M334" t="e">
        <f>VLOOKUP(tbl_data[[#This Row],[Consequences (Agriculture)]],tbl_con[],2,FALSE)</f>
        <v>#N/A</v>
      </c>
      <c r="N334" t="e">
        <f>VLOOKUP(tbl_data[[#This Row],[Consequences (Infrastructure)]],tbl_con[],2,FALSE)</f>
        <v>#N/A</v>
      </c>
      <c r="O334" t="e">
        <f>VLOOKUP(tbl_data[[#This Row],[Consequences (Financial)]],tbl_con[],2,FALSE)</f>
        <v>#N/A</v>
      </c>
      <c r="P334" t="e">
        <f>SUM(tbl_data[[#This Row],[Severity Numeric]:[Consequences Financial Numeric]])</f>
        <v>#N/A</v>
      </c>
      <c r="Q334" t="e">
        <f>IF(AND(tbl_data[[#This Row],[Severity Numeric]] = 0, tbl_data[[#This Row],[Consequences Sum Values]] &gt; 0), "Data Entry Wrong, Double Check", "")</f>
        <v>#N/A</v>
      </c>
    </row>
    <row r="335" spans="1:17" x14ac:dyDescent="0.25">
      <c r="A335" t="s">
        <v>931</v>
      </c>
      <c r="B335" t="s">
        <v>924</v>
      </c>
      <c r="C335" t="s">
        <v>927</v>
      </c>
      <c r="D335" t="s">
        <v>932</v>
      </c>
      <c r="E335" t="s">
        <v>933</v>
      </c>
      <c r="K335" t="e">
        <f>VLOOKUP(tbl_data[[#This Row],[Severity]],tbl_sev[],2,FALSE)</f>
        <v>#N/A</v>
      </c>
      <c r="L335" t="e">
        <f>VLOOKUP(tbl_data[[#This Row],[Consequences (Human)]],tbl_con[],2,FALSE)</f>
        <v>#N/A</v>
      </c>
      <c r="M335" t="e">
        <f>VLOOKUP(tbl_data[[#This Row],[Consequences (Agriculture)]],tbl_con[],2,FALSE)</f>
        <v>#N/A</v>
      </c>
      <c r="N335" t="e">
        <f>VLOOKUP(tbl_data[[#This Row],[Consequences (Infrastructure)]],tbl_con[],2,FALSE)</f>
        <v>#N/A</v>
      </c>
      <c r="O335" t="e">
        <f>VLOOKUP(tbl_data[[#This Row],[Consequences (Financial)]],tbl_con[],2,FALSE)</f>
        <v>#N/A</v>
      </c>
      <c r="P335" t="e">
        <f>SUM(tbl_data[[#This Row],[Consequences Human Numeric]:[Consequences Financial Numeric]])</f>
        <v>#N/A</v>
      </c>
      <c r="Q335" t="e">
        <f>IF(AND(tbl_data[[#This Row],[Severity Numeric]] = 0, tbl_data[[#This Row],[Consequences Sum Values]] &gt; 0), "Data Entry Wrong, Double Check", "")</f>
        <v>#N/A</v>
      </c>
    </row>
    <row r="336" spans="1:17" x14ac:dyDescent="0.25">
      <c r="A336" t="s">
        <v>1007</v>
      </c>
      <c r="B336" t="s">
        <v>924</v>
      </c>
      <c r="C336" t="s">
        <v>1003</v>
      </c>
      <c r="D336" t="s">
        <v>1008</v>
      </c>
      <c r="E336" t="s">
        <v>1009</v>
      </c>
      <c r="K336" t="e">
        <f>VLOOKUP(tbl_data[[#This Row],[Severity]],tbl_sev[],2,FALSE)</f>
        <v>#N/A</v>
      </c>
      <c r="L336" t="e">
        <f>VLOOKUP(tbl_data[[#This Row],[Consequences (Human)]],tbl_con[],2,FALSE)</f>
        <v>#N/A</v>
      </c>
      <c r="M336" t="e">
        <f>VLOOKUP(tbl_data[[#This Row],[Consequences (Agriculture)]],tbl_con[],2,FALSE)</f>
        <v>#N/A</v>
      </c>
      <c r="N336" t="e">
        <f>VLOOKUP(tbl_data[[#This Row],[Consequences (Infrastructure)]],tbl_con[],2,FALSE)</f>
        <v>#N/A</v>
      </c>
      <c r="O336" t="e">
        <f>VLOOKUP(tbl_data[[#This Row],[Consequences (Financial)]],tbl_con[],2,FALSE)</f>
        <v>#N/A</v>
      </c>
      <c r="P336" t="e">
        <f>SUM(tbl_data[[#This Row],[Consequences Human Numeric]:[Consequences Financial Numeric]])</f>
        <v>#N/A</v>
      </c>
      <c r="Q336" t="e">
        <f>IF(AND(tbl_data[[#This Row],[Severity Numeric]] = 0, tbl_data[[#This Row],[Consequences Sum Values]] &gt; 0), "Data Entry Wrong, Double Check", "")</f>
        <v>#N/A</v>
      </c>
    </row>
    <row r="337" spans="1:17" hidden="1" x14ac:dyDescent="0.25">
      <c r="A337" t="s">
        <v>132</v>
      </c>
      <c r="B337" t="s">
        <v>12</v>
      </c>
      <c r="C337" t="s">
        <v>125</v>
      </c>
      <c r="D337" t="s">
        <v>133</v>
      </c>
      <c r="E337" t="s">
        <v>134</v>
      </c>
      <c r="K337" t="e">
        <f>VLOOKUP(tbl_data[[#This Row],[Severity]],tbl_sev[],2,FALSE)</f>
        <v>#N/A</v>
      </c>
      <c r="L337" t="e">
        <f>VLOOKUP(tbl_data[[#This Row],[Consequences (Human)]],tbl_con[],2,FALSE)</f>
        <v>#N/A</v>
      </c>
      <c r="M337" t="e">
        <f>VLOOKUP(tbl_data[[#This Row],[Consequences (Agriculture)]],tbl_con[],2,FALSE)</f>
        <v>#N/A</v>
      </c>
      <c r="N337" t="e">
        <f>VLOOKUP(tbl_data[[#This Row],[Consequences (Infrastructure)]],tbl_con[],2,FALSE)</f>
        <v>#N/A</v>
      </c>
      <c r="O337" t="e">
        <f>VLOOKUP(tbl_data[[#This Row],[Consequences (Financial)]],tbl_con[],2,FALSE)</f>
        <v>#N/A</v>
      </c>
      <c r="P337" t="e">
        <f>SUM(tbl_data[[#This Row],[Severity Numeric]:[Consequences Financial Numeric]])</f>
        <v>#N/A</v>
      </c>
      <c r="Q337" t="e">
        <f>IF(AND(tbl_data[[#This Row],[Severity Numeric]] = 0, tbl_data[[#This Row],[Consequences Sum Values]] &gt; 0), "Data Entry Wrong, Double Check", "")</f>
        <v>#N/A</v>
      </c>
    </row>
    <row r="338" spans="1:17" hidden="1" x14ac:dyDescent="0.25">
      <c r="A338" t="s">
        <v>752</v>
      </c>
      <c r="B338" t="s">
        <v>702</v>
      </c>
      <c r="C338" t="s">
        <v>750</v>
      </c>
      <c r="D338" t="s">
        <v>753</v>
      </c>
      <c r="E338" t="s">
        <v>754</v>
      </c>
      <c r="K338" t="e">
        <f>VLOOKUP(tbl_data[[#This Row],[Severity]],tbl_sev[],2,FALSE)</f>
        <v>#N/A</v>
      </c>
      <c r="L338" t="e">
        <f>VLOOKUP(tbl_data[[#This Row],[Consequences (Human)]],tbl_con[],2,FALSE)</f>
        <v>#N/A</v>
      </c>
      <c r="M338" t="e">
        <f>VLOOKUP(tbl_data[[#This Row],[Consequences (Agriculture)]],tbl_con[],2,FALSE)</f>
        <v>#N/A</v>
      </c>
      <c r="N338" t="e">
        <f>VLOOKUP(tbl_data[[#This Row],[Consequences (Infrastructure)]],tbl_con[],2,FALSE)</f>
        <v>#N/A</v>
      </c>
      <c r="O338" t="e">
        <f>VLOOKUP(tbl_data[[#This Row],[Consequences (Financial)]],tbl_con[],2,FALSE)</f>
        <v>#N/A</v>
      </c>
      <c r="P338" t="e">
        <f>SUM(tbl_data[[#This Row],[Severity Numeric]:[Consequences Financial Numeric]])</f>
        <v>#N/A</v>
      </c>
      <c r="Q338" t="e">
        <f>IF(AND(tbl_data[[#This Row],[Severity Numeric]] = 0, tbl_data[[#This Row],[Consequences Sum Values]] &gt; 0), "Data Entry Wrong, Double Check", "")</f>
        <v>#N/A</v>
      </c>
    </row>
    <row r="339" spans="1:17" hidden="1" x14ac:dyDescent="0.25">
      <c r="A339" t="s">
        <v>2151</v>
      </c>
      <c r="B339" t="s">
        <v>2108</v>
      </c>
      <c r="C339" t="s">
        <v>2139</v>
      </c>
      <c r="D339" t="s">
        <v>2152</v>
      </c>
      <c r="E339" t="s">
        <v>2153</v>
      </c>
      <c r="K339" t="e">
        <f>VLOOKUP(tbl_data[[#This Row],[Severity]],tbl_sev[],2,FALSE)</f>
        <v>#N/A</v>
      </c>
      <c r="L339" t="e">
        <f>VLOOKUP(tbl_data[[#This Row],[Consequences (Human)]],tbl_con[],2,FALSE)</f>
        <v>#N/A</v>
      </c>
      <c r="M339" t="e">
        <f>VLOOKUP(tbl_data[[#This Row],[Consequences (Agriculture)]],tbl_con[],2,FALSE)</f>
        <v>#N/A</v>
      </c>
      <c r="N339" t="e">
        <f>VLOOKUP(tbl_data[[#This Row],[Consequences (Infrastructure)]],tbl_con[],2,FALSE)</f>
        <v>#N/A</v>
      </c>
      <c r="O339" t="e">
        <f>VLOOKUP(tbl_data[[#This Row],[Consequences (Financial)]],tbl_con[],2,FALSE)</f>
        <v>#N/A</v>
      </c>
      <c r="P339" t="e">
        <f>SUM(tbl_data[[#This Row],[Severity Numeric]:[Consequences Financial Numeric]])</f>
        <v>#N/A</v>
      </c>
      <c r="Q339" t="e">
        <f>IF(AND(tbl_data[[#This Row],[Severity Numeric]] = 0, tbl_data[[#This Row],[Consequences Sum Values]] &gt; 0), "Data Entry Wrong, Double Check", "")</f>
        <v>#N/A</v>
      </c>
    </row>
    <row r="340" spans="1:17" hidden="1" x14ac:dyDescent="0.25">
      <c r="A340" t="s">
        <v>317</v>
      </c>
      <c r="B340" t="s">
        <v>208</v>
      </c>
      <c r="C340" t="s">
        <v>313</v>
      </c>
      <c r="D340" t="s">
        <v>318</v>
      </c>
      <c r="E340" t="s">
        <v>319</v>
      </c>
      <c r="K340" t="e">
        <f>VLOOKUP(tbl_data[[#This Row],[Severity]],tbl_sev[],2,FALSE)</f>
        <v>#N/A</v>
      </c>
      <c r="L340" t="e">
        <f>VLOOKUP(tbl_data[[#This Row],[Consequences (Human)]],tbl_con[],2,FALSE)</f>
        <v>#N/A</v>
      </c>
      <c r="M340" t="e">
        <f>VLOOKUP(tbl_data[[#This Row],[Consequences (Agriculture)]],tbl_con[],2,FALSE)</f>
        <v>#N/A</v>
      </c>
      <c r="N340" t="e">
        <f>VLOOKUP(tbl_data[[#This Row],[Consequences (Infrastructure)]],tbl_con[],2,FALSE)</f>
        <v>#N/A</v>
      </c>
      <c r="O340" t="e">
        <f>VLOOKUP(tbl_data[[#This Row],[Consequences (Financial)]],tbl_con[],2,FALSE)</f>
        <v>#N/A</v>
      </c>
      <c r="P340" t="e">
        <f>SUM(tbl_data[[#This Row],[Severity Numeric]:[Consequences Financial Numeric]])</f>
        <v>#N/A</v>
      </c>
      <c r="Q340" t="e">
        <f>IF(AND(tbl_data[[#This Row],[Severity Numeric]] = 0, tbl_data[[#This Row],[Consequences Sum Values]] &gt; 0), "Data Entry Wrong, Double Check", "")</f>
        <v>#N/A</v>
      </c>
    </row>
    <row r="341" spans="1:17" hidden="1" x14ac:dyDescent="0.25">
      <c r="A341" t="s">
        <v>617</v>
      </c>
      <c r="B341" t="s">
        <v>512</v>
      </c>
      <c r="C341" t="s">
        <v>616</v>
      </c>
      <c r="D341" t="s">
        <v>318</v>
      </c>
      <c r="E341" t="s">
        <v>319</v>
      </c>
      <c r="K341" t="e">
        <f>VLOOKUP(tbl_data[[#This Row],[Severity]],tbl_sev[],2,FALSE)</f>
        <v>#N/A</v>
      </c>
      <c r="L341" t="e">
        <f>VLOOKUP(tbl_data[[#This Row],[Consequences (Human)]],tbl_con[],2,FALSE)</f>
        <v>#N/A</v>
      </c>
      <c r="M341" t="e">
        <f>VLOOKUP(tbl_data[[#This Row],[Consequences (Agriculture)]],tbl_con[],2,FALSE)</f>
        <v>#N/A</v>
      </c>
      <c r="N341" t="e">
        <f>VLOOKUP(tbl_data[[#This Row],[Consequences (Infrastructure)]],tbl_con[],2,FALSE)</f>
        <v>#N/A</v>
      </c>
      <c r="O341" t="e">
        <f>VLOOKUP(tbl_data[[#This Row],[Consequences (Financial)]],tbl_con[],2,FALSE)</f>
        <v>#N/A</v>
      </c>
      <c r="P341" t="e">
        <f>SUM(tbl_data[[#This Row],[Severity Numeric]:[Consequences Financial Numeric]])</f>
        <v>#N/A</v>
      </c>
      <c r="Q341" t="e">
        <f>IF(AND(tbl_data[[#This Row],[Severity Numeric]] = 0, tbl_data[[#This Row],[Consequences Sum Values]] &gt; 0), "Data Entry Wrong, Double Check", "")</f>
        <v>#N/A</v>
      </c>
    </row>
    <row r="342" spans="1:17" hidden="1" x14ac:dyDescent="0.25">
      <c r="A342" t="s">
        <v>836</v>
      </c>
      <c r="B342" t="s">
        <v>776</v>
      </c>
      <c r="C342" t="s">
        <v>835</v>
      </c>
      <c r="D342" t="s">
        <v>837</v>
      </c>
      <c r="E342" t="s">
        <v>838</v>
      </c>
      <c r="K342" t="e">
        <f>VLOOKUP(tbl_data[[#This Row],[Severity]],tbl_sev[],2,FALSE)</f>
        <v>#N/A</v>
      </c>
      <c r="L342" t="e">
        <f>VLOOKUP(tbl_data[[#This Row],[Consequences (Human)]],tbl_con[],2,FALSE)</f>
        <v>#N/A</v>
      </c>
      <c r="M342" t="e">
        <f>VLOOKUP(tbl_data[[#This Row],[Consequences (Agriculture)]],tbl_con[],2,FALSE)</f>
        <v>#N/A</v>
      </c>
      <c r="N342" t="e">
        <f>VLOOKUP(tbl_data[[#This Row],[Consequences (Infrastructure)]],tbl_con[],2,FALSE)</f>
        <v>#N/A</v>
      </c>
      <c r="O342" t="e">
        <f>VLOOKUP(tbl_data[[#This Row],[Consequences (Financial)]],tbl_con[],2,FALSE)</f>
        <v>#N/A</v>
      </c>
      <c r="P342" t="e">
        <f>SUM(tbl_data[[#This Row],[Severity Numeric]:[Consequences Financial Numeric]])</f>
        <v>#N/A</v>
      </c>
      <c r="Q342" t="e">
        <f>IF(AND(tbl_data[[#This Row],[Severity Numeric]] = 0, tbl_data[[#This Row],[Consequences Sum Values]] &gt; 0), "Data Entry Wrong, Double Check", "")</f>
        <v>#N/A</v>
      </c>
    </row>
    <row r="343" spans="1:17" hidden="1" x14ac:dyDescent="0.25">
      <c r="A343" t="s">
        <v>1547</v>
      </c>
      <c r="B343" t="s">
        <v>1343</v>
      </c>
      <c r="C343" t="s">
        <v>1542</v>
      </c>
      <c r="D343" t="s">
        <v>837</v>
      </c>
      <c r="E343" t="s">
        <v>838</v>
      </c>
      <c r="K343" t="e">
        <f>VLOOKUP(tbl_data[[#This Row],[Severity]],tbl_sev[],2,FALSE)</f>
        <v>#N/A</v>
      </c>
      <c r="L343" t="e">
        <f>VLOOKUP(tbl_data[[#This Row],[Consequences (Human)]],tbl_con[],2,FALSE)</f>
        <v>#N/A</v>
      </c>
      <c r="M343" t="e">
        <f>VLOOKUP(tbl_data[[#This Row],[Consequences (Agriculture)]],tbl_con[],2,FALSE)</f>
        <v>#N/A</v>
      </c>
      <c r="N343" t="e">
        <f>VLOOKUP(tbl_data[[#This Row],[Consequences (Infrastructure)]],tbl_con[],2,FALSE)</f>
        <v>#N/A</v>
      </c>
      <c r="O343" t="e">
        <f>VLOOKUP(tbl_data[[#This Row],[Consequences (Financial)]],tbl_con[],2,FALSE)</f>
        <v>#N/A</v>
      </c>
      <c r="P343" t="e">
        <f>SUM(tbl_data[[#This Row],[Severity Numeric]:[Consequences Financial Numeric]])</f>
        <v>#N/A</v>
      </c>
      <c r="Q343" t="e">
        <f>IF(AND(tbl_data[[#This Row],[Severity Numeric]] = 0, tbl_data[[#This Row],[Consequences Sum Values]] &gt; 0), "Data Entry Wrong, Double Check", "")</f>
        <v>#N/A</v>
      </c>
    </row>
    <row r="344" spans="1:17" hidden="1" x14ac:dyDescent="0.25">
      <c r="A344" t="s">
        <v>831</v>
      </c>
      <c r="B344" t="s">
        <v>776</v>
      </c>
      <c r="C344" t="s">
        <v>830</v>
      </c>
      <c r="D344" t="s">
        <v>832</v>
      </c>
      <c r="E344" t="s">
        <v>833</v>
      </c>
      <c r="K344" t="e">
        <f>VLOOKUP(tbl_data[[#This Row],[Severity]],tbl_sev[],2,FALSE)</f>
        <v>#N/A</v>
      </c>
      <c r="L344" t="e">
        <f>VLOOKUP(tbl_data[[#This Row],[Consequences (Human)]],tbl_con[],2,FALSE)</f>
        <v>#N/A</v>
      </c>
      <c r="M344" t="e">
        <f>VLOOKUP(tbl_data[[#This Row],[Consequences (Agriculture)]],tbl_con[],2,FALSE)</f>
        <v>#N/A</v>
      </c>
      <c r="N344" t="e">
        <f>VLOOKUP(tbl_data[[#This Row],[Consequences (Infrastructure)]],tbl_con[],2,FALSE)</f>
        <v>#N/A</v>
      </c>
      <c r="O344" t="e">
        <f>VLOOKUP(tbl_data[[#This Row],[Consequences (Financial)]],tbl_con[],2,FALSE)</f>
        <v>#N/A</v>
      </c>
      <c r="P344" t="e">
        <f>SUM(tbl_data[[#This Row],[Severity Numeric]:[Consequences Financial Numeric]])</f>
        <v>#N/A</v>
      </c>
      <c r="Q344" t="e">
        <f>IF(AND(tbl_data[[#This Row],[Severity Numeric]] = 0, tbl_data[[#This Row],[Consequences Sum Values]] &gt; 0), "Data Entry Wrong, Double Check", "")</f>
        <v>#N/A</v>
      </c>
    </row>
    <row r="345" spans="1:17" hidden="1" x14ac:dyDescent="0.25">
      <c r="A345" t="s">
        <v>1292</v>
      </c>
      <c r="B345" t="s">
        <v>1218</v>
      </c>
      <c r="C345" t="s">
        <v>1288</v>
      </c>
      <c r="D345" t="s">
        <v>1293</v>
      </c>
      <c r="E345" t="s">
        <v>1294</v>
      </c>
      <c r="K345" t="e">
        <f>VLOOKUP(tbl_data[[#This Row],[Severity]],tbl_sev[],2,FALSE)</f>
        <v>#N/A</v>
      </c>
      <c r="L345" t="e">
        <f>VLOOKUP(tbl_data[[#This Row],[Consequences (Human)]],tbl_con[],2,FALSE)</f>
        <v>#N/A</v>
      </c>
      <c r="M345" t="e">
        <f>VLOOKUP(tbl_data[[#This Row],[Consequences (Agriculture)]],tbl_con[],2,FALSE)</f>
        <v>#N/A</v>
      </c>
      <c r="N345" t="e">
        <f>VLOOKUP(tbl_data[[#This Row],[Consequences (Infrastructure)]],tbl_con[],2,FALSE)</f>
        <v>#N/A</v>
      </c>
      <c r="O345" t="e">
        <f>VLOOKUP(tbl_data[[#This Row],[Consequences (Financial)]],tbl_con[],2,FALSE)</f>
        <v>#N/A</v>
      </c>
      <c r="P345" t="e">
        <f>SUM(tbl_data[[#This Row],[Severity Numeric]:[Consequences Financial Numeric]])</f>
        <v>#N/A</v>
      </c>
      <c r="Q345" t="e">
        <f>IF(AND(tbl_data[[#This Row],[Severity Numeric]] = 0, tbl_data[[#This Row],[Consequences Sum Values]] &gt; 0), "Data Entry Wrong, Double Check", "")</f>
        <v>#N/A</v>
      </c>
    </row>
    <row r="346" spans="1:17" hidden="1" x14ac:dyDescent="0.25">
      <c r="A346" t="s">
        <v>2340</v>
      </c>
      <c r="B346" t="s">
        <v>2186</v>
      </c>
      <c r="C346" t="s">
        <v>2339</v>
      </c>
      <c r="D346" t="s">
        <v>2339</v>
      </c>
      <c r="E346" t="s">
        <v>2341</v>
      </c>
      <c r="K346" t="e">
        <f>VLOOKUP(tbl_data[[#This Row],[Severity]],tbl_sev[],2,FALSE)</f>
        <v>#N/A</v>
      </c>
      <c r="L346" t="e">
        <f>VLOOKUP(tbl_data[[#This Row],[Consequences (Human)]],tbl_con[],2,FALSE)</f>
        <v>#N/A</v>
      </c>
      <c r="M346" t="e">
        <f>VLOOKUP(tbl_data[[#This Row],[Consequences (Agriculture)]],tbl_con[],2,FALSE)</f>
        <v>#N/A</v>
      </c>
      <c r="N346" t="e">
        <f>VLOOKUP(tbl_data[[#This Row],[Consequences (Infrastructure)]],tbl_con[],2,FALSE)</f>
        <v>#N/A</v>
      </c>
      <c r="O346" t="e">
        <f>VLOOKUP(tbl_data[[#This Row],[Consequences (Financial)]],tbl_con[],2,FALSE)</f>
        <v>#N/A</v>
      </c>
      <c r="P346" t="e">
        <f>SUM(tbl_data[[#This Row],[Severity Numeric]:[Consequences Financial Numeric]])</f>
        <v>#N/A</v>
      </c>
      <c r="Q346" t="e">
        <f>IF(AND(tbl_data[[#This Row],[Severity Numeric]] = 0, tbl_data[[#This Row],[Consequences Sum Values]] &gt; 0), "Data Entry Wrong, Double Check", "")</f>
        <v>#N/A</v>
      </c>
    </row>
    <row r="347" spans="1:17" hidden="1" x14ac:dyDescent="0.25">
      <c r="A347" t="s">
        <v>1279</v>
      </c>
      <c r="B347" t="s">
        <v>1218</v>
      </c>
      <c r="C347" t="s">
        <v>1254</v>
      </c>
      <c r="D347" t="s">
        <v>1280</v>
      </c>
      <c r="E347" t="s">
        <v>1281</v>
      </c>
      <c r="K347" t="e">
        <f>VLOOKUP(tbl_data[[#This Row],[Severity]],tbl_sev[],2,FALSE)</f>
        <v>#N/A</v>
      </c>
      <c r="L347" t="e">
        <f>VLOOKUP(tbl_data[[#This Row],[Consequences (Human)]],tbl_con[],2,FALSE)</f>
        <v>#N/A</v>
      </c>
      <c r="M347" t="e">
        <f>VLOOKUP(tbl_data[[#This Row],[Consequences (Agriculture)]],tbl_con[],2,FALSE)</f>
        <v>#N/A</v>
      </c>
      <c r="N347" t="e">
        <f>VLOOKUP(tbl_data[[#This Row],[Consequences (Infrastructure)]],tbl_con[],2,FALSE)</f>
        <v>#N/A</v>
      </c>
      <c r="O347" t="e">
        <f>VLOOKUP(tbl_data[[#This Row],[Consequences (Financial)]],tbl_con[],2,FALSE)</f>
        <v>#N/A</v>
      </c>
      <c r="P347" t="e">
        <f>SUM(tbl_data[[#This Row],[Severity Numeric]:[Consequences Financial Numeric]])</f>
        <v>#N/A</v>
      </c>
      <c r="Q347" t="e">
        <f>IF(AND(tbl_data[[#This Row],[Severity Numeric]] = 0, tbl_data[[#This Row],[Consequences Sum Values]] &gt; 0), "Data Entry Wrong, Double Check", "")</f>
        <v>#N/A</v>
      </c>
    </row>
    <row r="348" spans="1:17" hidden="1" x14ac:dyDescent="0.25">
      <c r="A348" t="s">
        <v>1480</v>
      </c>
      <c r="B348" t="s">
        <v>1343</v>
      </c>
      <c r="C348" t="s">
        <v>1479</v>
      </c>
      <c r="D348" t="s">
        <v>1481</v>
      </c>
      <c r="E348" t="s">
        <v>1482</v>
      </c>
      <c r="K348" t="e">
        <f>VLOOKUP(tbl_data[[#This Row],[Severity]],tbl_sev[],2,FALSE)</f>
        <v>#N/A</v>
      </c>
      <c r="L348" t="e">
        <f>VLOOKUP(tbl_data[[#This Row],[Consequences (Human)]],tbl_con[],2,FALSE)</f>
        <v>#N/A</v>
      </c>
      <c r="M348" t="e">
        <f>VLOOKUP(tbl_data[[#This Row],[Consequences (Agriculture)]],tbl_con[],2,FALSE)</f>
        <v>#N/A</v>
      </c>
      <c r="N348" t="e">
        <f>VLOOKUP(tbl_data[[#This Row],[Consequences (Infrastructure)]],tbl_con[],2,FALSE)</f>
        <v>#N/A</v>
      </c>
      <c r="O348" t="e">
        <f>VLOOKUP(tbl_data[[#This Row],[Consequences (Financial)]],tbl_con[],2,FALSE)</f>
        <v>#N/A</v>
      </c>
      <c r="P348" t="e">
        <f>SUM(tbl_data[[#This Row],[Severity Numeric]:[Consequences Financial Numeric]])</f>
        <v>#N/A</v>
      </c>
      <c r="Q348" t="e">
        <f>IF(AND(tbl_data[[#This Row],[Severity Numeric]] = 0, tbl_data[[#This Row],[Consequences Sum Values]] &gt; 0), "Data Entry Wrong, Double Check", "")</f>
        <v>#N/A</v>
      </c>
    </row>
    <row r="349" spans="1:17" hidden="1" x14ac:dyDescent="0.25">
      <c r="A349" t="s">
        <v>136</v>
      </c>
      <c r="B349" t="s">
        <v>12</v>
      </c>
      <c r="C349" t="s">
        <v>33</v>
      </c>
      <c r="D349" t="s">
        <v>137</v>
      </c>
      <c r="E349" t="s">
        <v>138</v>
      </c>
      <c r="K349" t="e">
        <f>VLOOKUP(tbl_data[[#This Row],[Severity]],tbl_sev[],2,FALSE)</f>
        <v>#N/A</v>
      </c>
      <c r="L349" t="e">
        <f>VLOOKUP(tbl_data[[#This Row],[Consequences (Human)]],tbl_con[],2,FALSE)</f>
        <v>#N/A</v>
      </c>
      <c r="M349" t="e">
        <f>VLOOKUP(tbl_data[[#This Row],[Consequences (Agriculture)]],tbl_con[],2,FALSE)</f>
        <v>#N/A</v>
      </c>
      <c r="N349" t="e">
        <f>VLOOKUP(tbl_data[[#This Row],[Consequences (Infrastructure)]],tbl_con[],2,FALSE)</f>
        <v>#N/A</v>
      </c>
      <c r="O349" t="e">
        <f>VLOOKUP(tbl_data[[#This Row],[Consequences (Financial)]],tbl_con[],2,FALSE)</f>
        <v>#N/A</v>
      </c>
      <c r="P349" t="e">
        <f>SUM(tbl_data[[#This Row],[Severity Numeric]:[Consequences Financial Numeric]])</f>
        <v>#N/A</v>
      </c>
      <c r="Q349" t="e">
        <f>IF(AND(tbl_data[[#This Row],[Severity Numeric]] = 0, tbl_data[[#This Row],[Consequences Sum Values]] &gt; 0), "Data Entry Wrong, Double Check", "")</f>
        <v>#N/A</v>
      </c>
    </row>
    <row r="350" spans="1:17" x14ac:dyDescent="0.25">
      <c r="A350" t="s">
        <v>981</v>
      </c>
      <c r="B350" t="s">
        <v>924</v>
      </c>
      <c r="C350" t="s">
        <v>980</v>
      </c>
      <c r="D350" t="s">
        <v>982</v>
      </c>
      <c r="E350" t="s">
        <v>983</v>
      </c>
      <c r="K350" t="e">
        <f>VLOOKUP(tbl_data[[#This Row],[Severity]],tbl_sev[],2,FALSE)</f>
        <v>#N/A</v>
      </c>
      <c r="L350" t="e">
        <f>VLOOKUP(tbl_data[[#This Row],[Consequences (Human)]],tbl_con[],2,FALSE)</f>
        <v>#N/A</v>
      </c>
      <c r="M350" t="e">
        <f>VLOOKUP(tbl_data[[#This Row],[Consequences (Agriculture)]],tbl_con[],2,FALSE)</f>
        <v>#N/A</v>
      </c>
      <c r="N350" t="e">
        <f>VLOOKUP(tbl_data[[#This Row],[Consequences (Infrastructure)]],tbl_con[],2,FALSE)</f>
        <v>#N/A</v>
      </c>
      <c r="O350" t="e">
        <f>VLOOKUP(tbl_data[[#This Row],[Consequences (Financial)]],tbl_con[],2,FALSE)</f>
        <v>#N/A</v>
      </c>
      <c r="P350" t="e">
        <f>SUM(tbl_data[[#This Row],[Consequences Human Numeric]:[Consequences Financial Numeric]])</f>
        <v>#N/A</v>
      </c>
      <c r="Q350" t="e">
        <f>IF(AND(tbl_data[[#This Row],[Severity Numeric]] = 0, tbl_data[[#This Row],[Consequences Sum Values]] &gt; 0), "Data Entry Wrong, Double Check", "")</f>
        <v>#N/A</v>
      </c>
    </row>
    <row r="351" spans="1:17" x14ac:dyDescent="0.25">
      <c r="A351" t="s">
        <v>974</v>
      </c>
      <c r="B351" t="s">
        <v>924</v>
      </c>
      <c r="C351" t="s">
        <v>973</v>
      </c>
      <c r="D351" t="s">
        <v>975</v>
      </c>
      <c r="E351" t="s">
        <v>976</v>
      </c>
      <c r="K351" t="e">
        <f>VLOOKUP(tbl_data[[#This Row],[Severity]],tbl_sev[],2,FALSE)</f>
        <v>#N/A</v>
      </c>
      <c r="L351" t="e">
        <f>VLOOKUP(tbl_data[[#This Row],[Consequences (Human)]],tbl_con[],2,FALSE)</f>
        <v>#N/A</v>
      </c>
      <c r="M351" t="e">
        <f>VLOOKUP(tbl_data[[#This Row],[Consequences (Agriculture)]],tbl_con[],2,FALSE)</f>
        <v>#N/A</v>
      </c>
      <c r="N351" t="e">
        <f>VLOOKUP(tbl_data[[#This Row],[Consequences (Infrastructure)]],tbl_con[],2,FALSE)</f>
        <v>#N/A</v>
      </c>
      <c r="O351" t="e">
        <f>VLOOKUP(tbl_data[[#This Row],[Consequences (Financial)]],tbl_con[],2,FALSE)</f>
        <v>#N/A</v>
      </c>
      <c r="P351" t="e">
        <f>SUM(tbl_data[[#This Row],[Consequences Human Numeric]:[Consequences Financial Numeric]])</f>
        <v>#N/A</v>
      </c>
      <c r="Q351" t="e">
        <f>IF(AND(tbl_data[[#This Row],[Severity Numeric]] = 0, tbl_data[[#This Row],[Consequences Sum Values]] &gt; 0), "Data Entry Wrong, Double Check", "")</f>
        <v>#N/A</v>
      </c>
    </row>
    <row r="352" spans="1:17" hidden="1" x14ac:dyDescent="0.25">
      <c r="A352" t="s">
        <v>2268</v>
      </c>
      <c r="B352" t="s">
        <v>2186</v>
      </c>
      <c r="C352" t="s">
        <v>2267</v>
      </c>
      <c r="D352" t="s">
        <v>2269</v>
      </c>
      <c r="E352" t="s">
        <v>2270</v>
      </c>
      <c r="K352" t="e">
        <f>VLOOKUP(tbl_data[[#This Row],[Severity]],tbl_sev[],2,FALSE)</f>
        <v>#N/A</v>
      </c>
      <c r="L352" t="e">
        <f>VLOOKUP(tbl_data[[#This Row],[Consequences (Human)]],tbl_con[],2,FALSE)</f>
        <v>#N/A</v>
      </c>
      <c r="M352" t="e">
        <f>VLOOKUP(tbl_data[[#This Row],[Consequences (Agriculture)]],tbl_con[],2,FALSE)</f>
        <v>#N/A</v>
      </c>
      <c r="N352" t="e">
        <f>VLOOKUP(tbl_data[[#This Row],[Consequences (Infrastructure)]],tbl_con[],2,FALSE)</f>
        <v>#N/A</v>
      </c>
      <c r="O352" t="e">
        <f>VLOOKUP(tbl_data[[#This Row],[Consequences (Financial)]],tbl_con[],2,FALSE)</f>
        <v>#N/A</v>
      </c>
      <c r="P352" t="e">
        <f>SUM(tbl_data[[#This Row],[Severity Numeric]:[Consequences Financial Numeric]])</f>
        <v>#N/A</v>
      </c>
      <c r="Q352" t="e">
        <f>IF(AND(tbl_data[[#This Row],[Severity Numeric]] = 0, tbl_data[[#This Row],[Consequences Sum Values]] &gt; 0), "Data Entry Wrong, Double Check", "")</f>
        <v>#N/A</v>
      </c>
    </row>
    <row r="353" spans="1:17" hidden="1" x14ac:dyDescent="0.25">
      <c r="A353" t="s">
        <v>1333</v>
      </c>
      <c r="B353" t="s">
        <v>1218</v>
      </c>
      <c r="C353" t="s">
        <v>1332</v>
      </c>
      <c r="D353" t="s">
        <v>1334</v>
      </c>
      <c r="E353" t="s">
        <v>1335</v>
      </c>
      <c r="K353" t="e">
        <f>VLOOKUP(tbl_data[[#This Row],[Severity]],tbl_sev[],2,FALSE)</f>
        <v>#N/A</v>
      </c>
      <c r="L353" t="e">
        <f>VLOOKUP(tbl_data[[#This Row],[Consequences (Human)]],tbl_con[],2,FALSE)</f>
        <v>#N/A</v>
      </c>
      <c r="M353" t="e">
        <f>VLOOKUP(tbl_data[[#This Row],[Consequences (Agriculture)]],tbl_con[],2,FALSE)</f>
        <v>#N/A</v>
      </c>
      <c r="N353" t="e">
        <f>VLOOKUP(tbl_data[[#This Row],[Consequences (Infrastructure)]],tbl_con[],2,FALSE)</f>
        <v>#N/A</v>
      </c>
      <c r="O353" t="e">
        <f>VLOOKUP(tbl_data[[#This Row],[Consequences (Financial)]],tbl_con[],2,FALSE)</f>
        <v>#N/A</v>
      </c>
      <c r="P353" t="e">
        <f>SUM(tbl_data[[#This Row],[Severity Numeric]:[Consequences Financial Numeric]])</f>
        <v>#N/A</v>
      </c>
      <c r="Q353" t="e">
        <f>IF(AND(tbl_data[[#This Row],[Severity Numeric]] = 0, tbl_data[[#This Row],[Consequences Sum Values]] &gt; 0), "Data Entry Wrong, Double Check", "")</f>
        <v>#N/A</v>
      </c>
    </row>
    <row r="354" spans="1:17" hidden="1" x14ac:dyDescent="0.25">
      <c r="A354" t="s">
        <v>116</v>
      </c>
      <c r="B354" t="s">
        <v>12</v>
      </c>
      <c r="C354" t="s">
        <v>21</v>
      </c>
      <c r="D354" t="s">
        <v>117</v>
      </c>
      <c r="E354" t="s">
        <v>118</v>
      </c>
      <c r="K354" t="e">
        <f>VLOOKUP(tbl_data[[#This Row],[Severity]],tbl_sev[],2,FALSE)</f>
        <v>#N/A</v>
      </c>
      <c r="L354" t="e">
        <f>VLOOKUP(tbl_data[[#This Row],[Consequences (Human)]],tbl_con[],2,FALSE)</f>
        <v>#N/A</v>
      </c>
      <c r="M354" t="e">
        <f>VLOOKUP(tbl_data[[#This Row],[Consequences (Agriculture)]],tbl_con[],2,FALSE)</f>
        <v>#N/A</v>
      </c>
      <c r="N354" t="e">
        <f>VLOOKUP(tbl_data[[#This Row],[Consequences (Infrastructure)]],tbl_con[],2,FALSE)</f>
        <v>#N/A</v>
      </c>
      <c r="O354" t="e">
        <f>VLOOKUP(tbl_data[[#This Row],[Consequences (Financial)]],tbl_con[],2,FALSE)</f>
        <v>#N/A</v>
      </c>
      <c r="P354" t="e">
        <f>SUM(tbl_data[[#This Row],[Severity Numeric]:[Consequences Financial Numeric]])</f>
        <v>#N/A</v>
      </c>
      <c r="Q354" t="e">
        <f>IF(AND(tbl_data[[#This Row],[Severity Numeric]] = 0, tbl_data[[#This Row],[Consequences Sum Values]] &gt; 0), "Data Entry Wrong, Double Check", "")</f>
        <v>#N/A</v>
      </c>
    </row>
    <row r="355" spans="1:17" hidden="1" x14ac:dyDescent="0.25">
      <c r="A355" t="s">
        <v>1284</v>
      </c>
      <c r="B355" t="s">
        <v>1218</v>
      </c>
      <c r="C355" t="s">
        <v>1283</v>
      </c>
      <c r="D355" t="s">
        <v>1285</v>
      </c>
      <c r="E355" t="s">
        <v>1286</v>
      </c>
      <c r="K355" t="e">
        <f>VLOOKUP(tbl_data[[#This Row],[Severity]],tbl_sev[],2,FALSE)</f>
        <v>#N/A</v>
      </c>
      <c r="L355" t="e">
        <f>VLOOKUP(tbl_data[[#This Row],[Consequences (Human)]],tbl_con[],2,FALSE)</f>
        <v>#N/A</v>
      </c>
      <c r="M355" t="e">
        <f>VLOOKUP(tbl_data[[#This Row],[Consequences (Agriculture)]],tbl_con[],2,FALSE)</f>
        <v>#N/A</v>
      </c>
      <c r="N355" t="e">
        <f>VLOOKUP(tbl_data[[#This Row],[Consequences (Infrastructure)]],tbl_con[],2,FALSE)</f>
        <v>#N/A</v>
      </c>
      <c r="O355" t="e">
        <f>VLOOKUP(tbl_data[[#This Row],[Consequences (Financial)]],tbl_con[],2,FALSE)</f>
        <v>#N/A</v>
      </c>
      <c r="P355" t="e">
        <f>SUM(tbl_data[[#This Row],[Severity Numeric]:[Consequences Financial Numeric]])</f>
        <v>#N/A</v>
      </c>
      <c r="Q355" t="e">
        <f>IF(AND(tbl_data[[#This Row],[Severity Numeric]] = 0, tbl_data[[#This Row],[Consequences Sum Values]] &gt; 0), "Data Entry Wrong, Double Check", "")</f>
        <v>#N/A</v>
      </c>
    </row>
    <row r="356" spans="1:17" x14ac:dyDescent="0.25">
      <c r="A356" t="s">
        <v>985</v>
      </c>
      <c r="B356" t="s">
        <v>924</v>
      </c>
      <c r="C356" t="s">
        <v>978</v>
      </c>
      <c r="D356" t="s">
        <v>986</v>
      </c>
      <c r="E356" t="s">
        <v>987</v>
      </c>
      <c r="K356" t="e">
        <f>VLOOKUP(tbl_data[[#This Row],[Severity]],tbl_sev[],2,FALSE)</f>
        <v>#N/A</v>
      </c>
      <c r="L356" t="e">
        <f>VLOOKUP(tbl_data[[#This Row],[Consequences (Human)]],tbl_con[],2,FALSE)</f>
        <v>#N/A</v>
      </c>
      <c r="M356" t="e">
        <f>VLOOKUP(tbl_data[[#This Row],[Consequences (Agriculture)]],tbl_con[],2,FALSE)</f>
        <v>#N/A</v>
      </c>
      <c r="N356" t="e">
        <f>VLOOKUP(tbl_data[[#This Row],[Consequences (Infrastructure)]],tbl_con[],2,FALSE)</f>
        <v>#N/A</v>
      </c>
      <c r="O356" t="e">
        <f>VLOOKUP(tbl_data[[#This Row],[Consequences (Financial)]],tbl_con[],2,FALSE)</f>
        <v>#N/A</v>
      </c>
      <c r="P356" t="e">
        <f>SUM(tbl_data[[#This Row],[Consequences Human Numeric]:[Consequences Financial Numeric]])</f>
        <v>#N/A</v>
      </c>
      <c r="Q356" t="e">
        <f>IF(AND(tbl_data[[#This Row],[Severity Numeric]] = 0, tbl_data[[#This Row],[Consequences Sum Values]] &gt; 0), "Data Entry Wrong, Double Check", "")</f>
        <v>#N/A</v>
      </c>
    </row>
    <row r="357" spans="1:17" x14ac:dyDescent="0.25">
      <c r="A357" t="s">
        <v>990</v>
      </c>
      <c r="B357" t="s">
        <v>924</v>
      </c>
      <c r="C357" t="s">
        <v>989</v>
      </c>
      <c r="D357" t="s">
        <v>991</v>
      </c>
      <c r="E357" t="s">
        <v>992</v>
      </c>
      <c r="K357" t="e">
        <f>VLOOKUP(tbl_data[[#This Row],[Severity]],tbl_sev[],2,FALSE)</f>
        <v>#N/A</v>
      </c>
      <c r="L357" t="e">
        <f>VLOOKUP(tbl_data[[#This Row],[Consequences (Human)]],tbl_con[],2,FALSE)</f>
        <v>#N/A</v>
      </c>
      <c r="M357" t="e">
        <f>VLOOKUP(tbl_data[[#This Row],[Consequences (Agriculture)]],tbl_con[],2,FALSE)</f>
        <v>#N/A</v>
      </c>
      <c r="N357" t="e">
        <f>VLOOKUP(tbl_data[[#This Row],[Consequences (Infrastructure)]],tbl_con[],2,FALSE)</f>
        <v>#N/A</v>
      </c>
      <c r="O357" t="e">
        <f>VLOOKUP(tbl_data[[#This Row],[Consequences (Financial)]],tbl_con[],2,FALSE)</f>
        <v>#N/A</v>
      </c>
      <c r="P357" t="e">
        <f>SUM(tbl_data[[#This Row],[Consequences Human Numeric]:[Consequences Financial Numeric]])</f>
        <v>#N/A</v>
      </c>
      <c r="Q357" t="e">
        <f>IF(AND(tbl_data[[#This Row],[Severity Numeric]] = 0, tbl_data[[#This Row],[Consequences Sum Values]] &gt; 0), "Data Entry Wrong, Double Check", "")</f>
        <v>#N/A</v>
      </c>
    </row>
    <row r="358" spans="1:17" hidden="1" x14ac:dyDescent="0.25">
      <c r="A358" t="s">
        <v>563</v>
      </c>
      <c r="B358" t="s">
        <v>512</v>
      </c>
      <c r="C358" t="s">
        <v>562</v>
      </c>
      <c r="D358" t="s">
        <v>564</v>
      </c>
      <c r="E358" t="s">
        <v>565</v>
      </c>
      <c r="K358" t="e">
        <f>VLOOKUP(tbl_data[[#This Row],[Severity]],tbl_sev[],2,FALSE)</f>
        <v>#N/A</v>
      </c>
      <c r="L358" t="e">
        <f>VLOOKUP(tbl_data[[#This Row],[Consequences (Human)]],tbl_con[],2,FALSE)</f>
        <v>#N/A</v>
      </c>
      <c r="M358" t="e">
        <f>VLOOKUP(tbl_data[[#This Row],[Consequences (Agriculture)]],tbl_con[],2,FALSE)</f>
        <v>#N/A</v>
      </c>
      <c r="N358" t="e">
        <f>VLOOKUP(tbl_data[[#This Row],[Consequences (Infrastructure)]],tbl_con[],2,FALSE)</f>
        <v>#N/A</v>
      </c>
      <c r="O358" t="e">
        <f>VLOOKUP(tbl_data[[#This Row],[Consequences (Financial)]],tbl_con[],2,FALSE)</f>
        <v>#N/A</v>
      </c>
      <c r="P358" t="e">
        <f>SUM(tbl_data[[#This Row],[Severity Numeric]:[Consequences Financial Numeric]])</f>
        <v>#N/A</v>
      </c>
      <c r="Q358" t="e">
        <f>IF(AND(tbl_data[[#This Row],[Severity Numeric]] = 0, tbl_data[[#This Row],[Consequences Sum Values]] &gt; 0), "Data Entry Wrong, Double Check", "")</f>
        <v>#N/A</v>
      </c>
    </row>
    <row r="359" spans="1:17" hidden="1" x14ac:dyDescent="0.25">
      <c r="A359" t="s">
        <v>576</v>
      </c>
      <c r="B359" t="s">
        <v>512</v>
      </c>
      <c r="C359" t="s">
        <v>530</v>
      </c>
      <c r="D359" t="s">
        <v>577</v>
      </c>
      <c r="E359" t="s">
        <v>578</v>
      </c>
      <c r="K359" t="e">
        <f>VLOOKUP(tbl_data[[#This Row],[Severity]],tbl_sev[],2,FALSE)</f>
        <v>#N/A</v>
      </c>
      <c r="L359" t="e">
        <f>VLOOKUP(tbl_data[[#This Row],[Consequences (Human)]],tbl_con[],2,FALSE)</f>
        <v>#N/A</v>
      </c>
      <c r="M359" t="e">
        <f>VLOOKUP(tbl_data[[#This Row],[Consequences (Agriculture)]],tbl_con[],2,FALSE)</f>
        <v>#N/A</v>
      </c>
      <c r="N359" t="e">
        <f>VLOOKUP(tbl_data[[#This Row],[Consequences (Infrastructure)]],tbl_con[],2,FALSE)</f>
        <v>#N/A</v>
      </c>
      <c r="O359" t="e">
        <f>VLOOKUP(tbl_data[[#This Row],[Consequences (Financial)]],tbl_con[],2,FALSE)</f>
        <v>#N/A</v>
      </c>
      <c r="P359" t="e">
        <f>SUM(tbl_data[[#This Row],[Severity Numeric]:[Consequences Financial Numeric]])</f>
        <v>#N/A</v>
      </c>
      <c r="Q359" t="e">
        <f>IF(AND(tbl_data[[#This Row],[Severity Numeric]] = 0, tbl_data[[#This Row],[Consequences Sum Values]] &gt; 0), "Data Entry Wrong, Double Check", "")</f>
        <v>#N/A</v>
      </c>
    </row>
    <row r="360" spans="1:17" hidden="1" x14ac:dyDescent="0.25">
      <c r="A360" t="s">
        <v>350</v>
      </c>
      <c r="B360" t="s">
        <v>327</v>
      </c>
      <c r="C360" t="s">
        <v>349</v>
      </c>
      <c r="D360" t="s">
        <v>351</v>
      </c>
      <c r="E360" t="s">
        <v>352</v>
      </c>
      <c r="K360" t="e">
        <f>VLOOKUP(tbl_data[[#This Row],[Severity]],tbl_sev[],2,FALSE)</f>
        <v>#N/A</v>
      </c>
      <c r="L360" t="e">
        <f>VLOOKUP(tbl_data[[#This Row],[Consequences (Human)]],tbl_con[],2,FALSE)</f>
        <v>#N/A</v>
      </c>
      <c r="M360" t="e">
        <f>VLOOKUP(tbl_data[[#This Row],[Consequences (Agriculture)]],tbl_con[],2,FALSE)</f>
        <v>#N/A</v>
      </c>
      <c r="N360" t="e">
        <f>VLOOKUP(tbl_data[[#This Row],[Consequences (Infrastructure)]],tbl_con[],2,FALSE)</f>
        <v>#N/A</v>
      </c>
      <c r="O360" t="e">
        <f>VLOOKUP(tbl_data[[#This Row],[Consequences (Financial)]],tbl_con[],2,FALSE)</f>
        <v>#N/A</v>
      </c>
      <c r="P360" t="e">
        <f>SUM(tbl_data[[#This Row],[Severity Numeric]:[Consequences Financial Numeric]])</f>
        <v>#N/A</v>
      </c>
      <c r="Q360" t="e">
        <f>IF(AND(tbl_data[[#This Row],[Severity Numeric]] = 0, tbl_data[[#This Row],[Consequences Sum Values]] &gt; 0), "Data Entry Wrong, Double Check", "")</f>
        <v>#N/A</v>
      </c>
    </row>
    <row r="361" spans="1:17" hidden="1" x14ac:dyDescent="0.25">
      <c r="A361" t="s">
        <v>2042</v>
      </c>
      <c r="B361" t="s">
        <v>1946</v>
      </c>
      <c r="C361" t="s">
        <v>2038</v>
      </c>
      <c r="D361" t="s">
        <v>2043</v>
      </c>
      <c r="E361" t="s">
        <v>2044</v>
      </c>
      <c r="K361" t="e">
        <f>VLOOKUP(tbl_data[[#This Row],[Severity]],tbl_sev[],2,FALSE)</f>
        <v>#N/A</v>
      </c>
      <c r="L361" t="e">
        <f>VLOOKUP(tbl_data[[#This Row],[Consequences (Human)]],tbl_con[],2,FALSE)</f>
        <v>#N/A</v>
      </c>
      <c r="M361" t="e">
        <f>VLOOKUP(tbl_data[[#This Row],[Consequences (Agriculture)]],tbl_con[],2,FALSE)</f>
        <v>#N/A</v>
      </c>
      <c r="N361" t="e">
        <f>VLOOKUP(tbl_data[[#This Row],[Consequences (Infrastructure)]],tbl_con[],2,FALSE)</f>
        <v>#N/A</v>
      </c>
      <c r="O361" t="e">
        <f>VLOOKUP(tbl_data[[#This Row],[Consequences (Financial)]],tbl_con[],2,FALSE)</f>
        <v>#N/A</v>
      </c>
      <c r="P361" t="e">
        <f>SUM(tbl_data[[#This Row],[Severity Numeric]:[Consequences Financial Numeric]])</f>
        <v>#N/A</v>
      </c>
      <c r="Q361" t="e">
        <f>IF(AND(tbl_data[[#This Row],[Severity Numeric]] = 0, tbl_data[[#This Row],[Consequences Sum Values]] &gt; 0), "Data Entry Wrong, Double Check", "")</f>
        <v>#N/A</v>
      </c>
    </row>
    <row r="362" spans="1:17" hidden="1" x14ac:dyDescent="0.25">
      <c r="A362" t="s">
        <v>1834</v>
      </c>
      <c r="B362" t="s">
        <v>1686</v>
      </c>
      <c r="C362" t="s">
        <v>1798</v>
      </c>
      <c r="D362" t="s">
        <v>1835</v>
      </c>
      <c r="E362" t="s">
        <v>1836</v>
      </c>
      <c r="K362" t="e">
        <f>VLOOKUP(tbl_data[[#This Row],[Severity]],tbl_sev[],2,FALSE)</f>
        <v>#N/A</v>
      </c>
      <c r="L362" t="e">
        <f>VLOOKUP(tbl_data[[#This Row],[Consequences (Human)]],tbl_con[],2,FALSE)</f>
        <v>#N/A</v>
      </c>
      <c r="M362" t="e">
        <f>VLOOKUP(tbl_data[[#This Row],[Consequences (Agriculture)]],tbl_con[],2,FALSE)</f>
        <v>#N/A</v>
      </c>
      <c r="N362" t="e">
        <f>VLOOKUP(tbl_data[[#This Row],[Consequences (Infrastructure)]],tbl_con[],2,FALSE)</f>
        <v>#N/A</v>
      </c>
      <c r="O362" t="e">
        <f>VLOOKUP(tbl_data[[#This Row],[Consequences (Financial)]],tbl_con[],2,FALSE)</f>
        <v>#N/A</v>
      </c>
      <c r="P362" t="e">
        <f>SUM(tbl_data[[#This Row],[Severity Numeric]:[Consequences Financial Numeric]])</f>
        <v>#N/A</v>
      </c>
      <c r="Q362" t="e">
        <f>IF(AND(tbl_data[[#This Row],[Severity Numeric]] = 0, tbl_data[[#This Row],[Consequences Sum Values]] &gt; 0), "Data Entry Wrong, Double Check", "")</f>
        <v>#N/A</v>
      </c>
    </row>
    <row r="363" spans="1:17" hidden="1" x14ac:dyDescent="0.25">
      <c r="A363" t="s">
        <v>593</v>
      </c>
      <c r="B363" t="s">
        <v>512</v>
      </c>
      <c r="C363" t="s">
        <v>586</v>
      </c>
      <c r="D363" t="s">
        <v>594</v>
      </c>
      <c r="E363" t="s">
        <v>595</v>
      </c>
      <c r="K363" t="e">
        <f>VLOOKUP(tbl_data[[#This Row],[Severity]],tbl_sev[],2,FALSE)</f>
        <v>#N/A</v>
      </c>
      <c r="L363" t="e">
        <f>VLOOKUP(tbl_data[[#This Row],[Consequences (Human)]],tbl_con[],2,FALSE)</f>
        <v>#N/A</v>
      </c>
      <c r="M363" t="e">
        <f>VLOOKUP(tbl_data[[#This Row],[Consequences (Agriculture)]],tbl_con[],2,FALSE)</f>
        <v>#N/A</v>
      </c>
      <c r="N363" t="e">
        <f>VLOOKUP(tbl_data[[#This Row],[Consequences (Infrastructure)]],tbl_con[],2,FALSE)</f>
        <v>#N/A</v>
      </c>
      <c r="O363" t="e">
        <f>VLOOKUP(tbl_data[[#This Row],[Consequences (Financial)]],tbl_con[],2,FALSE)</f>
        <v>#N/A</v>
      </c>
      <c r="P363" t="e">
        <f>SUM(tbl_data[[#This Row],[Severity Numeric]:[Consequences Financial Numeric]])</f>
        <v>#N/A</v>
      </c>
      <c r="Q363" t="e">
        <f>IF(AND(tbl_data[[#This Row],[Severity Numeric]] = 0, tbl_data[[#This Row],[Consequences Sum Values]] &gt; 0), "Data Entry Wrong, Double Check", "")</f>
        <v>#N/A</v>
      </c>
    </row>
    <row r="364" spans="1:17" hidden="1" x14ac:dyDescent="0.25">
      <c r="A364" t="s">
        <v>1602</v>
      </c>
      <c r="B364" t="s">
        <v>1581</v>
      </c>
      <c r="C364" t="s">
        <v>1601</v>
      </c>
      <c r="D364" t="s">
        <v>1603</v>
      </c>
      <c r="E364" t="s">
        <v>1604</v>
      </c>
      <c r="K364" t="e">
        <f>VLOOKUP(tbl_data[[#This Row],[Severity]],tbl_sev[],2,FALSE)</f>
        <v>#N/A</v>
      </c>
      <c r="L364" t="e">
        <f>VLOOKUP(tbl_data[[#This Row],[Consequences (Human)]],tbl_con[],2,FALSE)</f>
        <v>#N/A</v>
      </c>
      <c r="M364" t="e">
        <f>VLOOKUP(tbl_data[[#This Row],[Consequences (Agriculture)]],tbl_con[],2,FALSE)</f>
        <v>#N/A</v>
      </c>
      <c r="N364" t="e">
        <f>VLOOKUP(tbl_data[[#This Row],[Consequences (Infrastructure)]],tbl_con[],2,FALSE)</f>
        <v>#N/A</v>
      </c>
      <c r="O364" t="e">
        <f>VLOOKUP(tbl_data[[#This Row],[Consequences (Financial)]],tbl_con[],2,FALSE)</f>
        <v>#N/A</v>
      </c>
      <c r="P364" t="e">
        <f>SUM(tbl_data[[#This Row],[Severity Numeric]:[Consequences Financial Numeric]])</f>
        <v>#N/A</v>
      </c>
      <c r="Q364" t="e">
        <f>IF(AND(tbl_data[[#This Row],[Severity Numeric]] = 0, tbl_data[[#This Row],[Consequences Sum Values]] &gt; 0), "Data Entry Wrong, Double Check", "")</f>
        <v>#N/A</v>
      </c>
    </row>
    <row r="365" spans="1:17" hidden="1" x14ac:dyDescent="0.25">
      <c r="A365" t="s">
        <v>2034</v>
      </c>
      <c r="B365" t="s">
        <v>1946</v>
      </c>
      <c r="C365" t="s">
        <v>2033</v>
      </c>
      <c r="D365" t="s">
        <v>2035</v>
      </c>
      <c r="E365" t="s">
        <v>2036</v>
      </c>
      <c r="K365" t="e">
        <f>VLOOKUP(tbl_data[[#This Row],[Severity]],tbl_sev[],2,FALSE)</f>
        <v>#N/A</v>
      </c>
      <c r="L365" t="e">
        <f>VLOOKUP(tbl_data[[#This Row],[Consequences (Human)]],tbl_con[],2,FALSE)</f>
        <v>#N/A</v>
      </c>
      <c r="M365" t="e">
        <f>VLOOKUP(tbl_data[[#This Row],[Consequences (Agriculture)]],tbl_con[],2,FALSE)</f>
        <v>#N/A</v>
      </c>
      <c r="N365" t="e">
        <f>VLOOKUP(tbl_data[[#This Row],[Consequences (Infrastructure)]],tbl_con[],2,FALSE)</f>
        <v>#N/A</v>
      </c>
      <c r="O365" t="e">
        <f>VLOOKUP(tbl_data[[#This Row],[Consequences (Financial)]],tbl_con[],2,FALSE)</f>
        <v>#N/A</v>
      </c>
      <c r="P365" t="e">
        <f>SUM(tbl_data[[#This Row],[Severity Numeric]:[Consequences Financial Numeric]])</f>
        <v>#N/A</v>
      </c>
      <c r="Q365" t="e">
        <f>IF(AND(tbl_data[[#This Row],[Severity Numeric]] = 0, tbl_data[[#This Row],[Consequences Sum Values]] &gt; 0), "Data Entry Wrong, Double Check", "")</f>
        <v>#N/A</v>
      </c>
    </row>
    <row r="366" spans="1:17" hidden="1" x14ac:dyDescent="0.25">
      <c r="A366" t="s">
        <v>1628</v>
      </c>
      <c r="B366" t="s">
        <v>1581</v>
      </c>
      <c r="C366" t="s">
        <v>1627</v>
      </c>
      <c r="D366" t="s">
        <v>1629</v>
      </c>
      <c r="E366" t="s">
        <v>1630</v>
      </c>
      <c r="K366" t="e">
        <f>VLOOKUP(tbl_data[[#This Row],[Severity]],tbl_sev[],2,FALSE)</f>
        <v>#N/A</v>
      </c>
      <c r="L366" t="e">
        <f>VLOOKUP(tbl_data[[#This Row],[Consequences (Human)]],tbl_con[],2,FALSE)</f>
        <v>#N/A</v>
      </c>
      <c r="M366" t="e">
        <f>VLOOKUP(tbl_data[[#This Row],[Consequences (Agriculture)]],tbl_con[],2,FALSE)</f>
        <v>#N/A</v>
      </c>
      <c r="N366" t="e">
        <f>VLOOKUP(tbl_data[[#This Row],[Consequences (Infrastructure)]],tbl_con[],2,FALSE)</f>
        <v>#N/A</v>
      </c>
      <c r="O366" t="e">
        <f>VLOOKUP(tbl_data[[#This Row],[Consequences (Financial)]],tbl_con[],2,FALSE)</f>
        <v>#N/A</v>
      </c>
      <c r="P366" t="e">
        <f>SUM(tbl_data[[#This Row],[Severity Numeric]:[Consequences Financial Numeric]])</f>
        <v>#N/A</v>
      </c>
      <c r="Q366" t="e">
        <f>IF(AND(tbl_data[[#This Row],[Severity Numeric]] = 0, tbl_data[[#This Row],[Consequences Sum Values]] &gt; 0), "Data Entry Wrong, Double Check", "")</f>
        <v>#N/A</v>
      </c>
    </row>
    <row r="367" spans="1:17" hidden="1" x14ac:dyDescent="0.25">
      <c r="A367" t="s">
        <v>1623</v>
      </c>
      <c r="B367" t="s">
        <v>1581</v>
      </c>
      <c r="C367" t="s">
        <v>1618</v>
      </c>
      <c r="D367" t="s">
        <v>1624</v>
      </c>
      <c r="E367" t="s">
        <v>1625</v>
      </c>
      <c r="K367" t="e">
        <f>VLOOKUP(tbl_data[[#This Row],[Severity]],tbl_sev[],2,FALSE)</f>
        <v>#N/A</v>
      </c>
      <c r="L367" t="e">
        <f>VLOOKUP(tbl_data[[#This Row],[Consequences (Human)]],tbl_con[],2,FALSE)</f>
        <v>#N/A</v>
      </c>
      <c r="M367" t="e">
        <f>VLOOKUP(tbl_data[[#This Row],[Consequences (Agriculture)]],tbl_con[],2,FALSE)</f>
        <v>#N/A</v>
      </c>
      <c r="N367" t="e">
        <f>VLOOKUP(tbl_data[[#This Row],[Consequences (Infrastructure)]],tbl_con[],2,FALSE)</f>
        <v>#N/A</v>
      </c>
      <c r="O367" t="e">
        <f>VLOOKUP(tbl_data[[#This Row],[Consequences (Financial)]],tbl_con[],2,FALSE)</f>
        <v>#N/A</v>
      </c>
      <c r="P367" t="e">
        <f>SUM(tbl_data[[#This Row],[Severity Numeric]:[Consequences Financial Numeric]])</f>
        <v>#N/A</v>
      </c>
      <c r="Q367" t="e">
        <f>IF(AND(tbl_data[[#This Row],[Severity Numeric]] = 0, tbl_data[[#This Row],[Consequences Sum Values]] &gt; 0), "Data Entry Wrong, Double Check", "")</f>
        <v>#N/A</v>
      </c>
    </row>
    <row r="368" spans="1:17" hidden="1" x14ac:dyDescent="0.25">
      <c r="A368" t="s">
        <v>1772</v>
      </c>
      <c r="B368" t="s">
        <v>1686</v>
      </c>
      <c r="C368" t="s">
        <v>1724</v>
      </c>
      <c r="D368" t="s">
        <v>1773</v>
      </c>
      <c r="E368" t="s">
        <v>1774</v>
      </c>
      <c r="K368" t="e">
        <f>VLOOKUP(tbl_data[[#This Row],[Severity]],tbl_sev[],2,FALSE)</f>
        <v>#N/A</v>
      </c>
      <c r="L368" t="e">
        <f>VLOOKUP(tbl_data[[#This Row],[Consequences (Human)]],tbl_con[],2,FALSE)</f>
        <v>#N/A</v>
      </c>
      <c r="M368" t="e">
        <f>VLOOKUP(tbl_data[[#This Row],[Consequences (Agriculture)]],tbl_con[],2,FALSE)</f>
        <v>#N/A</v>
      </c>
      <c r="N368" t="e">
        <f>VLOOKUP(tbl_data[[#This Row],[Consequences (Infrastructure)]],tbl_con[],2,FALSE)</f>
        <v>#N/A</v>
      </c>
      <c r="O368" t="e">
        <f>VLOOKUP(tbl_data[[#This Row],[Consequences (Financial)]],tbl_con[],2,FALSE)</f>
        <v>#N/A</v>
      </c>
      <c r="P368" t="e">
        <f>SUM(tbl_data[[#This Row],[Severity Numeric]:[Consequences Financial Numeric]])</f>
        <v>#N/A</v>
      </c>
      <c r="Q368" t="e">
        <f>IF(AND(tbl_data[[#This Row],[Severity Numeric]] = 0, tbl_data[[#This Row],[Consequences Sum Values]] &gt; 0), "Data Entry Wrong, Double Check", "")</f>
        <v>#N/A</v>
      </c>
    </row>
    <row r="369" spans="1:17" hidden="1" x14ac:dyDescent="0.25">
      <c r="A369" t="s">
        <v>2029</v>
      </c>
      <c r="B369" t="s">
        <v>1946</v>
      </c>
      <c r="C369" t="s">
        <v>2025</v>
      </c>
      <c r="D369" t="s">
        <v>2030</v>
      </c>
      <c r="E369" t="s">
        <v>2031</v>
      </c>
      <c r="K369" t="e">
        <f>VLOOKUP(tbl_data[[#This Row],[Severity]],tbl_sev[],2,FALSE)</f>
        <v>#N/A</v>
      </c>
      <c r="L369" t="e">
        <f>VLOOKUP(tbl_data[[#This Row],[Consequences (Human)]],tbl_con[],2,FALSE)</f>
        <v>#N/A</v>
      </c>
      <c r="M369" t="e">
        <f>VLOOKUP(tbl_data[[#This Row],[Consequences (Agriculture)]],tbl_con[],2,FALSE)</f>
        <v>#N/A</v>
      </c>
      <c r="N369" t="e">
        <f>VLOOKUP(tbl_data[[#This Row],[Consequences (Infrastructure)]],tbl_con[],2,FALSE)</f>
        <v>#N/A</v>
      </c>
      <c r="O369" t="e">
        <f>VLOOKUP(tbl_data[[#This Row],[Consequences (Financial)]],tbl_con[],2,FALSE)</f>
        <v>#N/A</v>
      </c>
      <c r="P369" t="e">
        <f>SUM(tbl_data[[#This Row],[Severity Numeric]:[Consequences Financial Numeric]])</f>
        <v>#N/A</v>
      </c>
      <c r="Q369" t="e">
        <f>IF(AND(tbl_data[[#This Row],[Severity Numeric]] = 0, tbl_data[[#This Row],[Consequences Sum Values]] &gt; 0), "Data Entry Wrong, Double Check", "")</f>
        <v>#N/A</v>
      </c>
    </row>
    <row r="370" spans="1:17" hidden="1" x14ac:dyDescent="0.25">
      <c r="A370" t="s">
        <v>1620</v>
      </c>
      <c r="B370" t="s">
        <v>1581</v>
      </c>
      <c r="C370" t="s">
        <v>1618</v>
      </c>
      <c r="D370" t="s">
        <v>1621</v>
      </c>
      <c r="E370" t="s">
        <v>1622</v>
      </c>
      <c r="K370" t="e">
        <f>VLOOKUP(tbl_data[[#This Row],[Severity]],tbl_sev[],2,FALSE)</f>
        <v>#N/A</v>
      </c>
      <c r="L370" t="e">
        <f>VLOOKUP(tbl_data[[#This Row],[Consequences (Human)]],tbl_con[],2,FALSE)</f>
        <v>#N/A</v>
      </c>
      <c r="M370" t="e">
        <f>VLOOKUP(tbl_data[[#This Row],[Consequences (Agriculture)]],tbl_con[],2,FALSE)</f>
        <v>#N/A</v>
      </c>
      <c r="N370" t="e">
        <f>VLOOKUP(tbl_data[[#This Row],[Consequences (Infrastructure)]],tbl_con[],2,FALSE)</f>
        <v>#N/A</v>
      </c>
      <c r="O370" t="e">
        <f>VLOOKUP(tbl_data[[#This Row],[Consequences (Financial)]],tbl_con[],2,FALSE)</f>
        <v>#N/A</v>
      </c>
      <c r="P370" t="e">
        <f>SUM(tbl_data[[#This Row],[Severity Numeric]:[Consequences Financial Numeric]])</f>
        <v>#N/A</v>
      </c>
      <c r="Q370" t="e">
        <f>IF(AND(tbl_data[[#This Row],[Severity Numeric]] = 0, tbl_data[[#This Row],[Consequences Sum Values]] &gt; 0), "Data Entry Wrong, Double Check", "")</f>
        <v>#N/A</v>
      </c>
    </row>
    <row r="371" spans="1:17" hidden="1" x14ac:dyDescent="0.25">
      <c r="A371" t="s">
        <v>1649</v>
      </c>
      <c r="B371" t="s">
        <v>1581</v>
      </c>
      <c r="C371" t="s">
        <v>1645</v>
      </c>
      <c r="D371" t="s">
        <v>1650</v>
      </c>
      <c r="E371" t="s">
        <v>1651</v>
      </c>
      <c r="K371" t="e">
        <f>VLOOKUP(tbl_data[[#This Row],[Severity]],tbl_sev[],2,FALSE)</f>
        <v>#N/A</v>
      </c>
      <c r="L371" t="e">
        <f>VLOOKUP(tbl_data[[#This Row],[Consequences (Human)]],tbl_con[],2,FALSE)</f>
        <v>#N/A</v>
      </c>
      <c r="M371" t="e">
        <f>VLOOKUP(tbl_data[[#This Row],[Consequences (Agriculture)]],tbl_con[],2,FALSE)</f>
        <v>#N/A</v>
      </c>
      <c r="N371" t="e">
        <f>VLOOKUP(tbl_data[[#This Row],[Consequences (Infrastructure)]],tbl_con[],2,FALSE)</f>
        <v>#N/A</v>
      </c>
      <c r="O371" t="e">
        <f>VLOOKUP(tbl_data[[#This Row],[Consequences (Financial)]],tbl_con[],2,FALSE)</f>
        <v>#N/A</v>
      </c>
      <c r="P371" t="e">
        <f>SUM(tbl_data[[#This Row],[Severity Numeric]:[Consequences Financial Numeric]])</f>
        <v>#N/A</v>
      </c>
      <c r="Q371" t="e">
        <f>IF(AND(tbl_data[[#This Row],[Severity Numeric]] = 0, tbl_data[[#This Row],[Consequences Sum Values]] &gt; 0), "Data Entry Wrong, Double Check", "")</f>
        <v>#N/A</v>
      </c>
    </row>
    <row r="372" spans="1:17" hidden="1" x14ac:dyDescent="0.25">
      <c r="A372" t="s">
        <v>1987</v>
      </c>
      <c r="B372" t="s">
        <v>1946</v>
      </c>
      <c r="C372" t="s">
        <v>1983</v>
      </c>
      <c r="D372" t="s">
        <v>1988</v>
      </c>
      <c r="E372" t="s">
        <v>1989</v>
      </c>
      <c r="K372" t="e">
        <f>VLOOKUP(tbl_data[[#This Row],[Severity]],tbl_sev[],2,FALSE)</f>
        <v>#N/A</v>
      </c>
      <c r="L372" t="e">
        <f>VLOOKUP(tbl_data[[#This Row],[Consequences (Human)]],tbl_con[],2,FALSE)</f>
        <v>#N/A</v>
      </c>
      <c r="M372" t="e">
        <f>VLOOKUP(tbl_data[[#This Row],[Consequences (Agriculture)]],tbl_con[],2,FALSE)</f>
        <v>#N/A</v>
      </c>
      <c r="N372" t="e">
        <f>VLOOKUP(tbl_data[[#This Row],[Consequences (Infrastructure)]],tbl_con[],2,FALSE)</f>
        <v>#N/A</v>
      </c>
      <c r="O372" t="e">
        <f>VLOOKUP(tbl_data[[#This Row],[Consequences (Financial)]],tbl_con[],2,FALSE)</f>
        <v>#N/A</v>
      </c>
      <c r="P372" t="e">
        <f>SUM(tbl_data[[#This Row],[Severity Numeric]:[Consequences Financial Numeric]])</f>
        <v>#N/A</v>
      </c>
      <c r="Q372" t="e">
        <f>IF(AND(tbl_data[[#This Row],[Severity Numeric]] = 0, tbl_data[[#This Row],[Consequences Sum Values]] &gt; 0), "Data Entry Wrong, Double Check", "")</f>
        <v>#N/A</v>
      </c>
    </row>
    <row r="373" spans="1:17" hidden="1" x14ac:dyDescent="0.25">
      <c r="A373" t="s">
        <v>2047</v>
      </c>
      <c r="B373" t="s">
        <v>1946</v>
      </c>
      <c r="C373" t="s">
        <v>2046</v>
      </c>
      <c r="D373" t="s">
        <v>2048</v>
      </c>
      <c r="E373" t="s">
        <v>2049</v>
      </c>
      <c r="K373" t="e">
        <f>VLOOKUP(tbl_data[[#This Row],[Severity]],tbl_sev[],2,FALSE)</f>
        <v>#N/A</v>
      </c>
      <c r="L373" t="e">
        <f>VLOOKUP(tbl_data[[#This Row],[Consequences (Human)]],tbl_con[],2,FALSE)</f>
        <v>#N/A</v>
      </c>
      <c r="M373" t="e">
        <f>VLOOKUP(tbl_data[[#This Row],[Consequences (Agriculture)]],tbl_con[],2,FALSE)</f>
        <v>#N/A</v>
      </c>
      <c r="N373" t="e">
        <f>VLOOKUP(tbl_data[[#This Row],[Consequences (Infrastructure)]],tbl_con[],2,FALSE)</f>
        <v>#N/A</v>
      </c>
      <c r="O373" t="e">
        <f>VLOOKUP(tbl_data[[#This Row],[Consequences (Financial)]],tbl_con[],2,FALSE)</f>
        <v>#N/A</v>
      </c>
      <c r="P373" t="e">
        <f>SUM(tbl_data[[#This Row],[Severity Numeric]:[Consequences Financial Numeric]])</f>
        <v>#N/A</v>
      </c>
      <c r="Q373" t="e">
        <f>IF(AND(tbl_data[[#This Row],[Severity Numeric]] = 0, tbl_data[[#This Row],[Consequences Sum Values]] &gt; 0), "Data Entry Wrong, Double Check", "")</f>
        <v>#N/A</v>
      </c>
    </row>
    <row r="374" spans="1:17" hidden="1" x14ac:dyDescent="0.25">
      <c r="A374" t="s">
        <v>1638</v>
      </c>
      <c r="B374" t="s">
        <v>1581</v>
      </c>
      <c r="C374" t="s">
        <v>1637</v>
      </c>
      <c r="D374" t="s">
        <v>1639</v>
      </c>
      <c r="E374" t="s">
        <v>1640</v>
      </c>
      <c r="K374" t="e">
        <f>VLOOKUP(tbl_data[[#This Row],[Severity]],tbl_sev[],2,FALSE)</f>
        <v>#N/A</v>
      </c>
      <c r="L374" t="e">
        <f>VLOOKUP(tbl_data[[#This Row],[Consequences (Human)]],tbl_con[],2,FALSE)</f>
        <v>#N/A</v>
      </c>
      <c r="M374" t="e">
        <f>VLOOKUP(tbl_data[[#This Row],[Consequences (Agriculture)]],tbl_con[],2,FALSE)</f>
        <v>#N/A</v>
      </c>
      <c r="N374" t="e">
        <f>VLOOKUP(tbl_data[[#This Row],[Consequences (Infrastructure)]],tbl_con[],2,FALSE)</f>
        <v>#N/A</v>
      </c>
      <c r="O374" t="e">
        <f>VLOOKUP(tbl_data[[#This Row],[Consequences (Financial)]],tbl_con[],2,FALSE)</f>
        <v>#N/A</v>
      </c>
      <c r="P374" t="e">
        <f>SUM(tbl_data[[#This Row],[Severity Numeric]:[Consequences Financial Numeric]])</f>
        <v>#N/A</v>
      </c>
      <c r="Q374" t="e">
        <f>IF(AND(tbl_data[[#This Row],[Severity Numeric]] = 0, tbl_data[[#This Row],[Consequences Sum Values]] &gt; 0), "Data Entry Wrong, Double Check", "")</f>
        <v>#N/A</v>
      </c>
    </row>
    <row r="375" spans="1:17" hidden="1" x14ac:dyDescent="0.25">
      <c r="A375" t="s">
        <v>1607</v>
      </c>
      <c r="B375" t="s">
        <v>1581</v>
      </c>
      <c r="C375" t="s">
        <v>1606</v>
      </c>
      <c r="D375" t="s">
        <v>1608</v>
      </c>
      <c r="E375" t="s">
        <v>1609</v>
      </c>
      <c r="K375" t="e">
        <f>VLOOKUP(tbl_data[[#This Row],[Severity]],tbl_sev[],2,FALSE)</f>
        <v>#N/A</v>
      </c>
      <c r="L375" t="e">
        <f>VLOOKUP(tbl_data[[#This Row],[Consequences (Human)]],tbl_con[],2,FALSE)</f>
        <v>#N/A</v>
      </c>
      <c r="M375" t="e">
        <f>VLOOKUP(tbl_data[[#This Row],[Consequences (Agriculture)]],tbl_con[],2,FALSE)</f>
        <v>#N/A</v>
      </c>
      <c r="N375" t="e">
        <f>VLOOKUP(tbl_data[[#This Row],[Consequences (Infrastructure)]],tbl_con[],2,FALSE)</f>
        <v>#N/A</v>
      </c>
      <c r="O375" t="e">
        <f>VLOOKUP(tbl_data[[#This Row],[Consequences (Financial)]],tbl_con[],2,FALSE)</f>
        <v>#N/A</v>
      </c>
      <c r="P375" t="e">
        <f>SUM(tbl_data[[#This Row],[Severity Numeric]:[Consequences Financial Numeric]])</f>
        <v>#N/A</v>
      </c>
      <c r="Q375" t="e">
        <f>IF(AND(tbl_data[[#This Row],[Severity Numeric]] = 0, tbl_data[[#This Row],[Consequences Sum Values]] &gt; 0), "Data Entry Wrong, Double Check", "")</f>
        <v>#N/A</v>
      </c>
    </row>
    <row r="376" spans="1:17" hidden="1" x14ac:dyDescent="0.25">
      <c r="A376" t="s">
        <v>1657</v>
      </c>
      <c r="B376" t="s">
        <v>1581</v>
      </c>
      <c r="C376" t="s">
        <v>1656</v>
      </c>
      <c r="D376" t="s">
        <v>1658</v>
      </c>
      <c r="E376" t="s">
        <v>1609</v>
      </c>
      <c r="K376" t="e">
        <f>VLOOKUP(tbl_data[[#This Row],[Severity]],tbl_sev[],2,FALSE)</f>
        <v>#N/A</v>
      </c>
      <c r="L376" t="e">
        <f>VLOOKUP(tbl_data[[#This Row],[Consequences (Human)]],tbl_con[],2,FALSE)</f>
        <v>#N/A</v>
      </c>
      <c r="M376" t="e">
        <f>VLOOKUP(tbl_data[[#This Row],[Consequences (Agriculture)]],tbl_con[],2,FALSE)</f>
        <v>#N/A</v>
      </c>
      <c r="N376" t="e">
        <f>VLOOKUP(tbl_data[[#This Row],[Consequences (Infrastructure)]],tbl_con[],2,FALSE)</f>
        <v>#N/A</v>
      </c>
      <c r="O376" t="e">
        <f>VLOOKUP(tbl_data[[#This Row],[Consequences (Financial)]],tbl_con[],2,FALSE)</f>
        <v>#N/A</v>
      </c>
      <c r="P376" t="e">
        <f>SUM(tbl_data[[#This Row],[Severity Numeric]:[Consequences Financial Numeric]])</f>
        <v>#N/A</v>
      </c>
      <c r="Q376" t="e">
        <f>IF(AND(tbl_data[[#This Row],[Severity Numeric]] = 0, tbl_data[[#This Row],[Consequences Sum Values]] &gt; 0), "Data Entry Wrong, Double Check", "")</f>
        <v>#N/A</v>
      </c>
    </row>
    <row r="377" spans="1:17" hidden="1" x14ac:dyDescent="0.25">
      <c r="A377" t="s">
        <v>1597</v>
      </c>
      <c r="B377" t="s">
        <v>1581</v>
      </c>
      <c r="C377" t="s">
        <v>1596</v>
      </c>
      <c r="D377" t="s">
        <v>1598</v>
      </c>
      <c r="E377" t="s">
        <v>1599</v>
      </c>
      <c r="K377" t="e">
        <f>VLOOKUP(tbl_data[[#This Row],[Severity]],tbl_sev[],2,FALSE)</f>
        <v>#N/A</v>
      </c>
      <c r="L377" t="e">
        <f>VLOOKUP(tbl_data[[#This Row],[Consequences (Human)]],tbl_con[],2,FALSE)</f>
        <v>#N/A</v>
      </c>
      <c r="M377" t="e">
        <f>VLOOKUP(tbl_data[[#This Row],[Consequences (Agriculture)]],tbl_con[],2,FALSE)</f>
        <v>#N/A</v>
      </c>
      <c r="N377" t="e">
        <f>VLOOKUP(tbl_data[[#This Row],[Consequences (Infrastructure)]],tbl_con[],2,FALSE)</f>
        <v>#N/A</v>
      </c>
      <c r="O377" t="e">
        <f>VLOOKUP(tbl_data[[#This Row],[Consequences (Financial)]],tbl_con[],2,FALSE)</f>
        <v>#N/A</v>
      </c>
      <c r="P377" t="e">
        <f>SUM(tbl_data[[#This Row],[Severity Numeric]:[Consequences Financial Numeric]])</f>
        <v>#N/A</v>
      </c>
      <c r="Q377" t="e">
        <f>IF(AND(tbl_data[[#This Row],[Severity Numeric]] = 0, tbl_data[[#This Row],[Consequences Sum Values]] &gt; 0), "Data Entry Wrong, Double Check", "")</f>
        <v>#N/A</v>
      </c>
    </row>
    <row r="378" spans="1:17" hidden="1" x14ac:dyDescent="0.25">
      <c r="A378" t="s">
        <v>1614</v>
      </c>
      <c r="B378" t="s">
        <v>1581</v>
      </c>
      <c r="C378" t="s">
        <v>1613</v>
      </c>
      <c r="D378" t="s">
        <v>1615</v>
      </c>
      <c r="E378" t="s">
        <v>1616</v>
      </c>
      <c r="K378" t="e">
        <f>VLOOKUP(tbl_data[[#This Row],[Severity]],tbl_sev[],2,FALSE)</f>
        <v>#N/A</v>
      </c>
      <c r="L378" t="e">
        <f>VLOOKUP(tbl_data[[#This Row],[Consequences (Human)]],tbl_con[],2,FALSE)</f>
        <v>#N/A</v>
      </c>
      <c r="M378" t="e">
        <f>VLOOKUP(tbl_data[[#This Row],[Consequences (Agriculture)]],tbl_con[],2,FALSE)</f>
        <v>#N/A</v>
      </c>
      <c r="N378" t="e">
        <f>VLOOKUP(tbl_data[[#This Row],[Consequences (Infrastructure)]],tbl_con[],2,FALSE)</f>
        <v>#N/A</v>
      </c>
      <c r="O378" t="e">
        <f>VLOOKUP(tbl_data[[#This Row],[Consequences (Financial)]],tbl_con[],2,FALSE)</f>
        <v>#N/A</v>
      </c>
      <c r="P378" t="e">
        <f>SUM(tbl_data[[#This Row],[Severity Numeric]:[Consequences Financial Numeric]])</f>
        <v>#N/A</v>
      </c>
      <c r="Q378" t="e">
        <f>IF(AND(tbl_data[[#This Row],[Severity Numeric]] = 0, tbl_data[[#This Row],[Consequences Sum Values]] &gt; 0), "Data Entry Wrong, Double Check", "")</f>
        <v>#N/A</v>
      </c>
    </row>
    <row r="379" spans="1:17" hidden="1" x14ac:dyDescent="0.25">
      <c r="A379" t="s">
        <v>1737</v>
      </c>
      <c r="B379" t="s">
        <v>1686</v>
      </c>
      <c r="C379" t="s">
        <v>1736</v>
      </c>
      <c r="D379" t="s">
        <v>1738</v>
      </c>
      <c r="E379" t="s">
        <v>1739</v>
      </c>
      <c r="K379" t="e">
        <f>VLOOKUP(tbl_data[[#This Row],[Severity]],tbl_sev[],2,FALSE)</f>
        <v>#N/A</v>
      </c>
      <c r="L379" t="e">
        <f>VLOOKUP(tbl_data[[#This Row],[Consequences (Human)]],tbl_con[],2,FALSE)</f>
        <v>#N/A</v>
      </c>
      <c r="M379" t="e">
        <f>VLOOKUP(tbl_data[[#This Row],[Consequences (Agriculture)]],tbl_con[],2,FALSE)</f>
        <v>#N/A</v>
      </c>
      <c r="N379" t="e">
        <f>VLOOKUP(tbl_data[[#This Row],[Consequences (Infrastructure)]],tbl_con[],2,FALSE)</f>
        <v>#N/A</v>
      </c>
      <c r="O379" t="e">
        <f>VLOOKUP(tbl_data[[#This Row],[Consequences (Financial)]],tbl_con[],2,FALSE)</f>
        <v>#N/A</v>
      </c>
      <c r="P379" t="e">
        <f>SUM(tbl_data[[#This Row],[Severity Numeric]:[Consequences Financial Numeric]])</f>
        <v>#N/A</v>
      </c>
      <c r="Q379" t="e">
        <f>IF(AND(tbl_data[[#This Row],[Severity Numeric]] = 0, tbl_data[[#This Row],[Consequences Sum Values]] &gt; 0), "Data Entry Wrong, Double Check", "")</f>
        <v>#N/A</v>
      </c>
    </row>
    <row r="380" spans="1:17" hidden="1" x14ac:dyDescent="0.25">
      <c r="A380" t="s">
        <v>1831</v>
      </c>
      <c r="B380" t="s">
        <v>1686</v>
      </c>
      <c r="C380" t="s">
        <v>1830</v>
      </c>
      <c r="D380" t="s">
        <v>1832</v>
      </c>
      <c r="E380" t="s">
        <v>1739</v>
      </c>
      <c r="K380" t="e">
        <f>VLOOKUP(tbl_data[[#This Row],[Severity]],tbl_sev[],2,FALSE)</f>
        <v>#N/A</v>
      </c>
      <c r="L380" t="e">
        <f>VLOOKUP(tbl_data[[#This Row],[Consequences (Human)]],tbl_con[],2,FALSE)</f>
        <v>#N/A</v>
      </c>
      <c r="M380" t="e">
        <f>VLOOKUP(tbl_data[[#This Row],[Consequences (Agriculture)]],tbl_con[],2,FALSE)</f>
        <v>#N/A</v>
      </c>
      <c r="N380" t="e">
        <f>VLOOKUP(tbl_data[[#This Row],[Consequences (Infrastructure)]],tbl_con[],2,FALSE)</f>
        <v>#N/A</v>
      </c>
      <c r="O380" t="e">
        <f>VLOOKUP(tbl_data[[#This Row],[Consequences (Financial)]],tbl_con[],2,FALSE)</f>
        <v>#N/A</v>
      </c>
      <c r="P380" t="e">
        <f>SUM(tbl_data[[#This Row],[Severity Numeric]:[Consequences Financial Numeric]])</f>
        <v>#N/A</v>
      </c>
      <c r="Q380" t="e">
        <f>IF(AND(tbl_data[[#This Row],[Severity Numeric]] = 0, tbl_data[[#This Row],[Consequences Sum Values]] &gt; 0), "Data Entry Wrong, Double Check", "")</f>
        <v>#N/A</v>
      </c>
    </row>
    <row r="381" spans="1:17" hidden="1" x14ac:dyDescent="0.25">
      <c r="A381" t="s">
        <v>1659</v>
      </c>
      <c r="B381" t="s">
        <v>1581</v>
      </c>
      <c r="C381" t="s">
        <v>1656</v>
      </c>
      <c r="D381" t="s">
        <v>1660</v>
      </c>
      <c r="E381" t="s">
        <v>1661</v>
      </c>
      <c r="K381" t="e">
        <f>VLOOKUP(tbl_data[[#This Row],[Severity]],tbl_sev[],2,FALSE)</f>
        <v>#N/A</v>
      </c>
      <c r="L381" t="e">
        <f>VLOOKUP(tbl_data[[#This Row],[Consequences (Human)]],tbl_con[],2,FALSE)</f>
        <v>#N/A</v>
      </c>
      <c r="M381" t="e">
        <f>VLOOKUP(tbl_data[[#This Row],[Consequences (Agriculture)]],tbl_con[],2,FALSE)</f>
        <v>#N/A</v>
      </c>
      <c r="N381" t="e">
        <f>VLOOKUP(tbl_data[[#This Row],[Consequences (Infrastructure)]],tbl_con[],2,FALSE)</f>
        <v>#N/A</v>
      </c>
      <c r="O381" t="e">
        <f>VLOOKUP(tbl_data[[#This Row],[Consequences (Financial)]],tbl_con[],2,FALSE)</f>
        <v>#N/A</v>
      </c>
      <c r="P381" t="e">
        <f>SUM(tbl_data[[#This Row],[Severity Numeric]:[Consequences Financial Numeric]])</f>
        <v>#N/A</v>
      </c>
      <c r="Q381" t="e">
        <f>IF(AND(tbl_data[[#This Row],[Severity Numeric]] = 0, tbl_data[[#This Row],[Consequences Sum Values]] &gt; 0), "Data Entry Wrong, Double Check", "")</f>
        <v>#N/A</v>
      </c>
    </row>
    <row r="382" spans="1:17" hidden="1" x14ac:dyDescent="0.25">
      <c r="A382" t="s">
        <v>1667</v>
      </c>
      <c r="B382" t="s">
        <v>1581</v>
      </c>
      <c r="C382" t="s">
        <v>1663</v>
      </c>
      <c r="D382" t="s">
        <v>1668</v>
      </c>
      <c r="E382" t="s">
        <v>1669</v>
      </c>
      <c r="K382" t="e">
        <f>VLOOKUP(tbl_data[[#This Row],[Severity]],tbl_sev[],2,FALSE)</f>
        <v>#N/A</v>
      </c>
      <c r="L382" t="e">
        <f>VLOOKUP(tbl_data[[#This Row],[Consequences (Human)]],tbl_con[],2,FALSE)</f>
        <v>#N/A</v>
      </c>
      <c r="M382" t="e">
        <f>VLOOKUP(tbl_data[[#This Row],[Consequences (Agriculture)]],tbl_con[],2,FALSE)</f>
        <v>#N/A</v>
      </c>
      <c r="N382" t="e">
        <f>VLOOKUP(tbl_data[[#This Row],[Consequences (Infrastructure)]],tbl_con[],2,FALSE)</f>
        <v>#N/A</v>
      </c>
      <c r="O382" t="e">
        <f>VLOOKUP(tbl_data[[#This Row],[Consequences (Financial)]],tbl_con[],2,FALSE)</f>
        <v>#N/A</v>
      </c>
      <c r="P382" t="e">
        <f>SUM(tbl_data[[#This Row],[Severity Numeric]:[Consequences Financial Numeric]])</f>
        <v>#N/A</v>
      </c>
      <c r="Q382" t="e">
        <f>IF(AND(tbl_data[[#This Row],[Severity Numeric]] = 0, tbl_data[[#This Row],[Consequences Sum Values]] &gt; 0), "Data Entry Wrong, Double Check", "")</f>
        <v>#N/A</v>
      </c>
    </row>
    <row r="383" spans="1:17" hidden="1" x14ac:dyDescent="0.25">
      <c r="A383" t="s">
        <v>1664</v>
      </c>
      <c r="B383" t="s">
        <v>1581</v>
      </c>
      <c r="C383" t="s">
        <v>1663</v>
      </c>
      <c r="D383" t="s">
        <v>1665</v>
      </c>
      <c r="E383" t="s">
        <v>1666</v>
      </c>
      <c r="K383" t="e">
        <f>VLOOKUP(tbl_data[[#This Row],[Severity]],tbl_sev[],2,FALSE)</f>
        <v>#N/A</v>
      </c>
      <c r="L383" t="e">
        <f>VLOOKUP(tbl_data[[#This Row],[Consequences (Human)]],tbl_con[],2,FALSE)</f>
        <v>#N/A</v>
      </c>
      <c r="M383" t="e">
        <f>VLOOKUP(tbl_data[[#This Row],[Consequences (Agriculture)]],tbl_con[],2,FALSE)</f>
        <v>#N/A</v>
      </c>
      <c r="N383" t="e">
        <f>VLOOKUP(tbl_data[[#This Row],[Consequences (Infrastructure)]],tbl_con[],2,FALSE)</f>
        <v>#N/A</v>
      </c>
      <c r="O383" t="e">
        <f>VLOOKUP(tbl_data[[#This Row],[Consequences (Financial)]],tbl_con[],2,FALSE)</f>
        <v>#N/A</v>
      </c>
      <c r="P383" t="e">
        <f>SUM(tbl_data[[#This Row],[Severity Numeric]:[Consequences Financial Numeric]])</f>
        <v>#N/A</v>
      </c>
      <c r="Q383" t="e">
        <f>IF(AND(tbl_data[[#This Row],[Severity Numeric]] = 0, tbl_data[[#This Row],[Consequences Sum Values]] &gt; 0), "Data Entry Wrong, Double Check", "")</f>
        <v>#N/A</v>
      </c>
    </row>
    <row r="384" spans="1:17" hidden="1" x14ac:dyDescent="0.25">
      <c r="A384" t="s">
        <v>1839</v>
      </c>
      <c r="B384" t="s">
        <v>1686</v>
      </c>
      <c r="C384" t="s">
        <v>1838</v>
      </c>
      <c r="D384" t="s">
        <v>1840</v>
      </c>
      <c r="E384" t="s">
        <v>1841</v>
      </c>
      <c r="K384" t="e">
        <f>VLOOKUP(tbl_data[[#This Row],[Severity]],tbl_sev[],2,FALSE)</f>
        <v>#N/A</v>
      </c>
      <c r="L384" t="e">
        <f>VLOOKUP(tbl_data[[#This Row],[Consequences (Human)]],tbl_con[],2,FALSE)</f>
        <v>#N/A</v>
      </c>
      <c r="M384" t="e">
        <f>VLOOKUP(tbl_data[[#This Row],[Consequences (Agriculture)]],tbl_con[],2,FALSE)</f>
        <v>#N/A</v>
      </c>
      <c r="N384" t="e">
        <f>VLOOKUP(tbl_data[[#This Row],[Consequences (Infrastructure)]],tbl_con[],2,FALSE)</f>
        <v>#N/A</v>
      </c>
      <c r="O384" t="e">
        <f>VLOOKUP(tbl_data[[#This Row],[Consequences (Financial)]],tbl_con[],2,FALSE)</f>
        <v>#N/A</v>
      </c>
      <c r="P384" t="e">
        <f>SUM(tbl_data[[#This Row],[Severity Numeric]:[Consequences Financial Numeric]])</f>
        <v>#N/A</v>
      </c>
      <c r="Q384" t="e">
        <f>IF(AND(tbl_data[[#This Row],[Severity Numeric]] = 0, tbl_data[[#This Row],[Consequences Sum Values]] &gt; 0), "Data Entry Wrong, Double Check", "")</f>
        <v>#N/A</v>
      </c>
    </row>
    <row r="385" spans="1:17" hidden="1" x14ac:dyDescent="0.25">
      <c r="A385" t="s">
        <v>2026</v>
      </c>
      <c r="B385" t="s">
        <v>1946</v>
      </c>
      <c r="C385" t="s">
        <v>2025</v>
      </c>
      <c r="D385" t="s">
        <v>2027</v>
      </c>
      <c r="E385" t="s">
        <v>2028</v>
      </c>
      <c r="K385" t="e">
        <f>VLOOKUP(tbl_data[[#This Row],[Severity]],tbl_sev[],2,FALSE)</f>
        <v>#N/A</v>
      </c>
      <c r="L385" t="e">
        <f>VLOOKUP(tbl_data[[#This Row],[Consequences (Human)]],tbl_con[],2,FALSE)</f>
        <v>#N/A</v>
      </c>
      <c r="M385" t="e">
        <f>VLOOKUP(tbl_data[[#This Row],[Consequences (Agriculture)]],tbl_con[],2,FALSE)</f>
        <v>#N/A</v>
      </c>
      <c r="N385" t="e">
        <f>VLOOKUP(tbl_data[[#This Row],[Consequences (Infrastructure)]],tbl_con[],2,FALSE)</f>
        <v>#N/A</v>
      </c>
      <c r="O385" t="e">
        <f>VLOOKUP(tbl_data[[#This Row],[Consequences (Financial)]],tbl_con[],2,FALSE)</f>
        <v>#N/A</v>
      </c>
      <c r="P385" t="e">
        <f>SUM(tbl_data[[#This Row],[Severity Numeric]:[Consequences Financial Numeric]])</f>
        <v>#N/A</v>
      </c>
      <c r="Q385" t="e">
        <f>IF(AND(tbl_data[[#This Row],[Severity Numeric]] = 0, tbl_data[[#This Row],[Consequences Sum Values]] &gt; 0), "Data Entry Wrong, Double Check", "")</f>
        <v>#N/A</v>
      </c>
    </row>
    <row r="386" spans="1:17" hidden="1" x14ac:dyDescent="0.25">
      <c r="A386" t="s">
        <v>1633</v>
      </c>
      <c r="B386" t="s">
        <v>1581</v>
      </c>
      <c r="C386" t="s">
        <v>1632</v>
      </c>
      <c r="D386" t="s">
        <v>1634</v>
      </c>
      <c r="E386" t="s">
        <v>1635</v>
      </c>
      <c r="K386" t="e">
        <f>VLOOKUP(tbl_data[[#This Row],[Severity]],tbl_sev[],2,FALSE)</f>
        <v>#N/A</v>
      </c>
      <c r="L386" t="e">
        <f>VLOOKUP(tbl_data[[#This Row],[Consequences (Human)]],tbl_con[],2,FALSE)</f>
        <v>#N/A</v>
      </c>
      <c r="M386" t="e">
        <f>VLOOKUP(tbl_data[[#This Row],[Consequences (Agriculture)]],tbl_con[],2,FALSE)</f>
        <v>#N/A</v>
      </c>
      <c r="N386" t="e">
        <f>VLOOKUP(tbl_data[[#This Row],[Consequences (Infrastructure)]],tbl_con[],2,FALSE)</f>
        <v>#N/A</v>
      </c>
      <c r="O386" t="e">
        <f>VLOOKUP(tbl_data[[#This Row],[Consequences (Financial)]],tbl_con[],2,FALSE)</f>
        <v>#N/A</v>
      </c>
      <c r="P386" t="e">
        <f>SUM(tbl_data[[#This Row],[Severity Numeric]:[Consequences Financial Numeric]])</f>
        <v>#N/A</v>
      </c>
      <c r="Q386" t="e">
        <f>IF(AND(tbl_data[[#This Row],[Severity Numeric]] = 0, tbl_data[[#This Row],[Consequences Sum Values]] &gt; 0), "Data Entry Wrong, Double Check", "")</f>
        <v>#N/A</v>
      </c>
    </row>
    <row r="387" spans="1:17" hidden="1" x14ac:dyDescent="0.25">
      <c r="A387" t="s">
        <v>1769</v>
      </c>
      <c r="B387" t="s">
        <v>1686</v>
      </c>
      <c r="C387" t="s">
        <v>1724</v>
      </c>
      <c r="D387" t="s">
        <v>1770</v>
      </c>
      <c r="E387" t="s">
        <v>1771</v>
      </c>
      <c r="K387" t="e">
        <f>VLOOKUP(tbl_data[[#This Row],[Severity]],tbl_sev[],2,FALSE)</f>
        <v>#N/A</v>
      </c>
      <c r="L387" t="e">
        <f>VLOOKUP(tbl_data[[#This Row],[Consequences (Human)]],tbl_con[],2,FALSE)</f>
        <v>#N/A</v>
      </c>
      <c r="M387" t="e">
        <f>VLOOKUP(tbl_data[[#This Row],[Consequences (Agriculture)]],tbl_con[],2,FALSE)</f>
        <v>#N/A</v>
      </c>
      <c r="N387" t="e">
        <f>VLOOKUP(tbl_data[[#This Row],[Consequences (Infrastructure)]],tbl_con[],2,FALSE)</f>
        <v>#N/A</v>
      </c>
      <c r="O387" t="e">
        <f>VLOOKUP(tbl_data[[#This Row],[Consequences (Financial)]],tbl_con[],2,FALSE)</f>
        <v>#N/A</v>
      </c>
      <c r="P387" t="e">
        <f>SUM(tbl_data[[#This Row],[Severity Numeric]:[Consequences Financial Numeric]])</f>
        <v>#N/A</v>
      </c>
      <c r="Q387" t="e">
        <f>IF(AND(tbl_data[[#This Row],[Severity Numeric]] = 0, tbl_data[[#This Row],[Consequences Sum Values]] &gt; 0), "Data Entry Wrong, Double Check", "")</f>
        <v>#N/A</v>
      </c>
    </row>
    <row r="388" spans="1:17" hidden="1" x14ac:dyDescent="0.25">
      <c r="A388" t="s">
        <v>1456</v>
      </c>
      <c r="B388" t="s">
        <v>1343</v>
      </c>
      <c r="C388" t="s">
        <v>1452</v>
      </c>
      <c r="D388" t="s">
        <v>1457</v>
      </c>
      <c r="E388" t="s">
        <v>1458</v>
      </c>
      <c r="K388" t="e">
        <f>VLOOKUP(tbl_data[[#This Row],[Severity]],tbl_sev[],2,FALSE)</f>
        <v>#N/A</v>
      </c>
      <c r="L388" t="e">
        <f>VLOOKUP(tbl_data[[#This Row],[Consequences (Human)]],tbl_con[],2,FALSE)</f>
        <v>#N/A</v>
      </c>
      <c r="M388" t="e">
        <f>VLOOKUP(tbl_data[[#This Row],[Consequences (Agriculture)]],tbl_con[],2,FALSE)</f>
        <v>#N/A</v>
      </c>
      <c r="N388" t="e">
        <f>VLOOKUP(tbl_data[[#This Row],[Consequences (Infrastructure)]],tbl_con[],2,FALSE)</f>
        <v>#N/A</v>
      </c>
      <c r="O388" t="e">
        <f>VLOOKUP(tbl_data[[#This Row],[Consequences (Financial)]],tbl_con[],2,FALSE)</f>
        <v>#N/A</v>
      </c>
      <c r="P388" t="e">
        <f>SUM(tbl_data[[#This Row],[Severity Numeric]:[Consequences Financial Numeric]])</f>
        <v>#N/A</v>
      </c>
      <c r="Q388" t="e">
        <f>IF(AND(tbl_data[[#This Row],[Severity Numeric]] = 0, tbl_data[[#This Row],[Consequences Sum Values]] &gt; 0), "Data Entry Wrong, Double Check", "")</f>
        <v>#N/A</v>
      </c>
    </row>
    <row r="389" spans="1:17" hidden="1" x14ac:dyDescent="0.25">
      <c r="A389" t="s">
        <v>1379</v>
      </c>
      <c r="B389" t="s">
        <v>1343</v>
      </c>
      <c r="C389" t="s">
        <v>1375</v>
      </c>
      <c r="D389" t="s">
        <v>1380</v>
      </c>
      <c r="E389" t="s">
        <v>1381</v>
      </c>
      <c r="K389" t="e">
        <f>VLOOKUP(tbl_data[[#This Row],[Severity]],tbl_sev[],2,FALSE)</f>
        <v>#N/A</v>
      </c>
      <c r="L389" t="e">
        <f>VLOOKUP(tbl_data[[#This Row],[Consequences (Human)]],tbl_con[],2,FALSE)</f>
        <v>#N/A</v>
      </c>
      <c r="M389" t="e">
        <f>VLOOKUP(tbl_data[[#This Row],[Consequences (Agriculture)]],tbl_con[],2,FALSE)</f>
        <v>#N/A</v>
      </c>
      <c r="N389" t="e">
        <f>VLOOKUP(tbl_data[[#This Row],[Consequences (Infrastructure)]],tbl_con[],2,FALSE)</f>
        <v>#N/A</v>
      </c>
      <c r="O389" t="e">
        <f>VLOOKUP(tbl_data[[#This Row],[Consequences (Financial)]],tbl_con[],2,FALSE)</f>
        <v>#N/A</v>
      </c>
      <c r="P389" t="e">
        <f>SUM(tbl_data[[#This Row],[Severity Numeric]:[Consequences Financial Numeric]])</f>
        <v>#N/A</v>
      </c>
      <c r="Q389" t="e">
        <f>IF(AND(tbl_data[[#This Row],[Severity Numeric]] = 0, tbl_data[[#This Row],[Consequences Sum Values]] &gt; 0), "Data Entry Wrong, Double Check", "")</f>
        <v>#N/A</v>
      </c>
    </row>
    <row r="390" spans="1:17" hidden="1" x14ac:dyDescent="0.25">
      <c r="A390" t="s">
        <v>1646</v>
      </c>
      <c r="B390" t="s">
        <v>1581</v>
      </c>
      <c r="C390" t="s">
        <v>1645</v>
      </c>
      <c r="D390" t="s">
        <v>1647</v>
      </c>
      <c r="E390" t="s">
        <v>1648</v>
      </c>
      <c r="K390" t="e">
        <f>VLOOKUP(tbl_data[[#This Row],[Severity]],tbl_sev[],2,FALSE)</f>
        <v>#N/A</v>
      </c>
      <c r="L390" t="e">
        <f>VLOOKUP(tbl_data[[#This Row],[Consequences (Human)]],tbl_con[],2,FALSE)</f>
        <v>#N/A</v>
      </c>
      <c r="M390" t="e">
        <f>VLOOKUP(tbl_data[[#This Row],[Consequences (Agriculture)]],tbl_con[],2,FALSE)</f>
        <v>#N/A</v>
      </c>
      <c r="N390" t="e">
        <f>VLOOKUP(tbl_data[[#This Row],[Consequences (Infrastructure)]],tbl_con[],2,FALSE)</f>
        <v>#N/A</v>
      </c>
      <c r="O390" t="e">
        <f>VLOOKUP(tbl_data[[#This Row],[Consequences (Financial)]],tbl_con[],2,FALSE)</f>
        <v>#N/A</v>
      </c>
      <c r="P390" t="e">
        <f>SUM(tbl_data[[#This Row],[Severity Numeric]:[Consequences Financial Numeric]])</f>
        <v>#N/A</v>
      </c>
      <c r="Q390" t="e">
        <f>IF(AND(tbl_data[[#This Row],[Severity Numeric]] = 0, tbl_data[[#This Row],[Consequences Sum Values]] &gt; 0), "Data Entry Wrong, Double Check", "")</f>
        <v>#N/A</v>
      </c>
    </row>
    <row r="391" spans="1:17" hidden="1" x14ac:dyDescent="0.25">
      <c r="A391" t="s">
        <v>1474</v>
      </c>
      <c r="B391" t="s">
        <v>1343</v>
      </c>
      <c r="C391" t="s">
        <v>1345</v>
      </c>
      <c r="D391" t="s">
        <v>1475</v>
      </c>
      <c r="E391" t="s">
        <v>1476</v>
      </c>
      <c r="K391" t="e">
        <f>VLOOKUP(tbl_data[[#This Row],[Severity]],tbl_sev[],2,FALSE)</f>
        <v>#N/A</v>
      </c>
      <c r="L391" t="e">
        <f>VLOOKUP(tbl_data[[#This Row],[Consequences (Human)]],tbl_con[],2,FALSE)</f>
        <v>#N/A</v>
      </c>
      <c r="M391" t="e">
        <f>VLOOKUP(tbl_data[[#This Row],[Consequences (Agriculture)]],tbl_con[],2,FALSE)</f>
        <v>#N/A</v>
      </c>
      <c r="N391" t="e">
        <f>VLOOKUP(tbl_data[[#This Row],[Consequences (Infrastructure)]],tbl_con[],2,FALSE)</f>
        <v>#N/A</v>
      </c>
      <c r="O391" t="e">
        <f>VLOOKUP(tbl_data[[#This Row],[Consequences (Financial)]],tbl_con[],2,FALSE)</f>
        <v>#N/A</v>
      </c>
      <c r="P391" t="e">
        <f>SUM(tbl_data[[#This Row],[Severity Numeric]:[Consequences Financial Numeric]])</f>
        <v>#N/A</v>
      </c>
      <c r="Q391" t="e">
        <f>IF(AND(tbl_data[[#This Row],[Severity Numeric]] = 0, tbl_data[[#This Row],[Consequences Sum Values]] &gt; 0), "Data Entry Wrong, Double Check", "")</f>
        <v>#N/A</v>
      </c>
    </row>
    <row r="392" spans="1:17" hidden="1" x14ac:dyDescent="0.25">
      <c r="A392" t="s">
        <v>1131</v>
      </c>
      <c r="B392" t="s">
        <v>1094</v>
      </c>
      <c r="C392" t="s">
        <v>1127</v>
      </c>
      <c r="D392" t="s">
        <v>1132</v>
      </c>
      <c r="E392" t="s">
        <v>1133</v>
      </c>
      <c r="K392" t="e">
        <f>VLOOKUP(tbl_data[[#This Row],[Severity]],tbl_sev[],2,FALSE)</f>
        <v>#N/A</v>
      </c>
      <c r="L392" t="e">
        <f>VLOOKUP(tbl_data[[#This Row],[Consequences (Human)]],tbl_con[],2,FALSE)</f>
        <v>#N/A</v>
      </c>
      <c r="M392" t="e">
        <f>VLOOKUP(tbl_data[[#This Row],[Consequences (Agriculture)]],tbl_con[],2,FALSE)</f>
        <v>#N/A</v>
      </c>
      <c r="N392" t="e">
        <f>VLOOKUP(tbl_data[[#This Row],[Consequences (Infrastructure)]],tbl_con[],2,FALSE)</f>
        <v>#N/A</v>
      </c>
      <c r="O392" t="e">
        <f>VLOOKUP(tbl_data[[#This Row],[Consequences (Financial)]],tbl_con[],2,FALSE)</f>
        <v>#N/A</v>
      </c>
      <c r="P392" t="e">
        <f>SUM(tbl_data[[#This Row],[Severity Numeric]:[Consequences Financial Numeric]])</f>
        <v>#N/A</v>
      </c>
      <c r="Q392" t="e">
        <f>IF(AND(tbl_data[[#This Row],[Severity Numeric]] = 0, tbl_data[[#This Row],[Consequences Sum Values]] &gt; 0), "Data Entry Wrong, Double Check", "")</f>
        <v>#N/A</v>
      </c>
    </row>
    <row r="393" spans="1:17" hidden="1" x14ac:dyDescent="0.25">
      <c r="A393" t="s">
        <v>1846</v>
      </c>
      <c r="B393" t="s">
        <v>1686</v>
      </c>
      <c r="C393" t="s">
        <v>1756</v>
      </c>
      <c r="D393" t="s">
        <v>1847</v>
      </c>
      <c r="E393" t="s">
        <v>1848</v>
      </c>
      <c r="K393" t="e">
        <f>VLOOKUP(tbl_data[[#This Row],[Severity]],tbl_sev[],2,FALSE)</f>
        <v>#N/A</v>
      </c>
      <c r="L393" t="e">
        <f>VLOOKUP(tbl_data[[#This Row],[Consequences (Human)]],tbl_con[],2,FALSE)</f>
        <v>#N/A</v>
      </c>
      <c r="M393" t="e">
        <f>VLOOKUP(tbl_data[[#This Row],[Consequences (Agriculture)]],tbl_con[],2,FALSE)</f>
        <v>#N/A</v>
      </c>
      <c r="N393" t="e">
        <f>VLOOKUP(tbl_data[[#This Row],[Consequences (Infrastructure)]],tbl_con[],2,FALSE)</f>
        <v>#N/A</v>
      </c>
      <c r="O393" t="e">
        <f>VLOOKUP(tbl_data[[#This Row],[Consequences (Financial)]],tbl_con[],2,FALSE)</f>
        <v>#N/A</v>
      </c>
      <c r="P393" t="e">
        <f>SUM(tbl_data[[#This Row],[Severity Numeric]:[Consequences Financial Numeric]])</f>
        <v>#N/A</v>
      </c>
      <c r="Q393" t="e">
        <f>IF(AND(tbl_data[[#This Row],[Severity Numeric]] = 0, tbl_data[[#This Row],[Consequences Sum Values]] &gt; 0), "Data Entry Wrong, Double Check", "")</f>
        <v>#N/A</v>
      </c>
    </row>
    <row r="394" spans="1:17" hidden="1" x14ac:dyDescent="0.25">
      <c r="A394" t="s">
        <v>1849</v>
      </c>
      <c r="B394" t="s">
        <v>1686</v>
      </c>
      <c r="C394" t="s">
        <v>1756</v>
      </c>
      <c r="D394" t="s">
        <v>1850</v>
      </c>
      <c r="E394" t="s">
        <v>1851</v>
      </c>
      <c r="K394" t="e">
        <f>VLOOKUP(tbl_data[[#This Row],[Severity]],tbl_sev[],2,FALSE)</f>
        <v>#N/A</v>
      </c>
      <c r="L394" t="e">
        <f>VLOOKUP(tbl_data[[#This Row],[Consequences (Human)]],tbl_con[],2,FALSE)</f>
        <v>#N/A</v>
      </c>
      <c r="M394" t="e">
        <f>VLOOKUP(tbl_data[[#This Row],[Consequences (Agriculture)]],tbl_con[],2,FALSE)</f>
        <v>#N/A</v>
      </c>
      <c r="N394" t="e">
        <f>VLOOKUP(tbl_data[[#This Row],[Consequences (Infrastructure)]],tbl_con[],2,FALSE)</f>
        <v>#N/A</v>
      </c>
      <c r="O394" t="e">
        <f>VLOOKUP(tbl_data[[#This Row],[Consequences (Financial)]],tbl_con[],2,FALSE)</f>
        <v>#N/A</v>
      </c>
      <c r="P394" t="e">
        <f>SUM(tbl_data[[#This Row],[Severity Numeric]:[Consequences Financial Numeric]])</f>
        <v>#N/A</v>
      </c>
      <c r="Q394" t="e">
        <f>IF(AND(tbl_data[[#This Row],[Severity Numeric]] = 0, tbl_data[[#This Row],[Consequences Sum Values]] &gt; 0), "Data Entry Wrong, Double Check", "")</f>
        <v>#N/A</v>
      </c>
    </row>
    <row r="395" spans="1:17" hidden="1" x14ac:dyDescent="0.25">
      <c r="A395" t="s">
        <v>2128</v>
      </c>
      <c r="B395" t="s">
        <v>2108</v>
      </c>
      <c r="C395" t="s">
        <v>2123</v>
      </c>
      <c r="D395" t="s">
        <v>2129</v>
      </c>
      <c r="E395" t="s">
        <v>2130</v>
      </c>
      <c r="K395" t="e">
        <f>VLOOKUP(tbl_data[[#This Row],[Severity]],tbl_sev[],2,FALSE)</f>
        <v>#N/A</v>
      </c>
      <c r="L395" t="e">
        <f>VLOOKUP(tbl_data[[#This Row],[Consequences (Human)]],tbl_con[],2,FALSE)</f>
        <v>#N/A</v>
      </c>
      <c r="M395" t="e">
        <f>VLOOKUP(tbl_data[[#This Row],[Consequences (Agriculture)]],tbl_con[],2,FALSE)</f>
        <v>#N/A</v>
      </c>
      <c r="N395" t="e">
        <f>VLOOKUP(tbl_data[[#This Row],[Consequences (Infrastructure)]],tbl_con[],2,FALSE)</f>
        <v>#N/A</v>
      </c>
      <c r="O395" t="e">
        <f>VLOOKUP(tbl_data[[#This Row],[Consequences (Financial)]],tbl_con[],2,FALSE)</f>
        <v>#N/A</v>
      </c>
      <c r="P395" t="e">
        <f>SUM(tbl_data[[#This Row],[Severity Numeric]:[Consequences Financial Numeric]])</f>
        <v>#N/A</v>
      </c>
      <c r="Q395" t="e">
        <f>IF(AND(tbl_data[[#This Row],[Severity Numeric]] = 0, tbl_data[[#This Row],[Consequences Sum Values]] &gt; 0), "Data Entry Wrong, Double Check", "")</f>
        <v>#N/A</v>
      </c>
    </row>
    <row r="396" spans="1:17" hidden="1" x14ac:dyDescent="0.25">
      <c r="A396" t="s">
        <v>2021</v>
      </c>
      <c r="B396" t="s">
        <v>1946</v>
      </c>
      <c r="C396" t="s">
        <v>2020</v>
      </c>
      <c r="D396" t="s">
        <v>2022</v>
      </c>
      <c r="E396" t="s">
        <v>2023</v>
      </c>
      <c r="K396" t="e">
        <f>VLOOKUP(tbl_data[[#This Row],[Severity]],tbl_sev[],2,FALSE)</f>
        <v>#N/A</v>
      </c>
      <c r="L396" t="e">
        <f>VLOOKUP(tbl_data[[#This Row],[Consequences (Human)]],tbl_con[],2,FALSE)</f>
        <v>#N/A</v>
      </c>
      <c r="M396" t="e">
        <f>VLOOKUP(tbl_data[[#This Row],[Consequences (Agriculture)]],tbl_con[],2,FALSE)</f>
        <v>#N/A</v>
      </c>
      <c r="N396" t="e">
        <f>VLOOKUP(tbl_data[[#This Row],[Consequences (Infrastructure)]],tbl_con[],2,FALSE)</f>
        <v>#N/A</v>
      </c>
      <c r="O396" t="e">
        <f>VLOOKUP(tbl_data[[#This Row],[Consequences (Financial)]],tbl_con[],2,FALSE)</f>
        <v>#N/A</v>
      </c>
      <c r="P396" t="e">
        <f>SUM(tbl_data[[#This Row],[Severity Numeric]:[Consequences Financial Numeric]])</f>
        <v>#N/A</v>
      </c>
      <c r="Q396" t="e">
        <f>IF(AND(tbl_data[[#This Row],[Severity Numeric]] = 0, tbl_data[[#This Row],[Consequences Sum Values]] &gt; 0), "Data Entry Wrong, Double Check", "")</f>
        <v>#N/A</v>
      </c>
    </row>
    <row r="397" spans="1:17" hidden="1" x14ac:dyDescent="0.25">
      <c r="A397" t="s">
        <v>1264</v>
      </c>
      <c r="B397" t="s">
        <v>1218</v>
      </c>
      <c r="C397" t="s">
        <v>1230</v>
      </c>
      <c r="D397" t="s">
        <v>1265</v>
      </c>
      <c r="E397" t="s">
        <v>1266</v>
      </c>
      <c r="K397" t="e">
        <f>VLOOKUP(tbl_data[[#This Row],[Severity]],tbl_sev[],2,FALSE)</f>
        <v>#N/A</v>
      </c>
      <c r="L397" t="e">
        <f>VLOOKUP(tbl_data[[#This Row],[Consequences (Human)]],tbl_con[],2,FALSE)</f>
        <v>#N/A</v>
      </c>
      <c r="M397" t="e">
        <f>VLOOKUP(tbl_data[[#This Row],[Consequences (Agriculture)]],tbl_con[],2,FALSE)</f>
        <v>#N/A</v>
      </c>
      <c r="N397" t="e">
        <f>VLOOKUP(tbl_data[[#This Row],[Consequences (Infrastructure)]],tbl_con[],2,FALSE)</f>
        <v>#N/A</v>
      </c>
      <c r="O397" t="e">
        <f>VLOOKUP(tbl_data[[#This Row],[Consequences (Financial)]],tbl_con[],2,FALSE)</f>
        <v>#N/A</v>
      </c>
      <c r="P397" t="e">
        <f>SUM(tbl_data[[#This Row],[Severity Numeric]:[Consequences Financial Numeric]])</f>
        <v>#N/A</v>
      </c>
      <c r="Q397" t="e">
        <f>IF(AND(tbl_data[[#This Row],[Severity Numeric]] = 0, tbl_data[[#This Row],[Consequences Sum Values]] &gt; 0), "Data Entry Wrong, Double Check", "")</f>
        <v>#N/A</v>
      </c>
    </row>
    <row r="398" spans="1:17" hidden="1" x14ac:dyDescent="0.25">
      <c r="A398" t="s">
        <v>2166</v>
      </c>
      <c r="B398" t="s">
        <v>2108</v>
      </c>
      <c r="C398" t="s">
        <v>2108</v>
      </c>
      <c r="D398" t="s">
        <v>2167</v>
      </c>
      <c r="E398" t="s">
        <v>2168</v>
      </c>
      <c r="K398" t="e">
        <f>VLOOKUP(tbl_data[[#This Row],[Severity]],tbl_sev[],2,FALSE)</f>
        <v>#N/A</v>
      </c>
      <c r="L398" t="e">
        <f>VLOOKUP(tbl_data[[#This Row],[Consequences (Human)]],tbl_con[],2,FALSE)</f>
        <v>#N/A</v>
      </c>
      <c r="M398" t="e">
        <f>VLOOKUP(tbl_data[[#This Row],[Consequences (Agriculture)]],tbl_con[],2,FALSE)</f>
        <v>#N/A</v>
      </c>
      <c r="N398" t="e">
        <f>VLOOKUP(tbl_data[[#This Row],[Consequences (Infrastructure)]],tbl_con[],2,FALSE)</f>
        <v>#N/A</v>
      </c>
      <c r="O398" t="e">
        <f>VLOOKUP(tbl_data[[#This Row],[Consequences (Financial)]],tbl_con[],2,FALSE)</f>
        <v>#N/A</v>
      </c>
      <c r="P398" t="e">
        <f>SUM(tbl_data[[#This Row],[Severity Numeric]:[Consequences Financial Numeric]])</f>
        <v>#N/A</v>
      </c>
      <c r="Q398" t="e">
        <f>IF(AND(tbl_data[[#This Row],[Severity Numeric]] = 0, tbl_data[[#This Row],[Consequences Sum Values]] &gt; 0), "Data Entry Wrong, Double Check", "")</f>
        <v>#N/A</v>
      </c>
    </row>
    <row r="399" spans="1:17" hidden="1" x14ac:dyDescent="0.25">
      <c r="A399" t="s">
        <v>1123</v>
      </c>
      <c r="B399" t="s">
        <v>1094</v>
      </c>
      <c r="C399" t="s">
        <v>1103</v>
      </c>
      <c r="D399" t="s">
        <v>1124</v>
      </c>
      <c r="E399" t="s">
        <v>1125</v>
      </c>
      <c r="K399" t="e">
        <f>VLOOKUP(tbl_data[[#This Row],[Severity]],tbl_sev[],2,FALSE)</f>
        <v>#N/A</v>
      </c>
      <c r="L399" t="e">
        <f>VLOOKUP(tbl_data[[#This Row],[Consequences (Human)]],tbl_con[],2,FALSE)</f>
        <v>#N/A</v>
      </c>
      <c r="M399" t="e">
        <f>VLOOKUP(tbl_data[[#This Row],[Consequences (Agriculture)]],tbl_con[],2,FALSE)</f>
        <v>#N/A</v>
      </c>
      <c r="N399" t="e">
        <f>VLOOKUP(tbl_data[[#This Row],[Consequences (Infrastructure)]],tbl_con[],2,FALSE)</f>
        <v>#N/A</v>
      </c>
      <c r="O399" t="e">
        <f>VLOOKUP(tbl_data[[#This Row],[Consequences (Financial)]],tbl_con[],2,FALSE)</f>
        <v>#N/A</v>
      </c>
      <c r="P399" t="e">
        <f>SUM(tbl_data[[#This Row],[Severity Numeric]:[Consequences Financial Numeric]])</f>
        <v>#N/A</v>
      </c>
      <c r="Q399" t="e">
        <f>IF(AND(tbl_data[[#This Row],[Severity Numeric]] = 0, tbl_data[[#This Row],[Consequences Sum Values]] &gt; 0), "Data Entry Wrong, Double Check", "")</f>
        <v>#N/A</v>
      </c>
    </row>
    <row r="400" spans="1:17" hidden="1" x14ac:dyDescent="0.25">
      <c r="A400" t="s">
        <v>121</v>
      </c>
      <c r="B400" t="s">
        <v>12</v>
      </c>
      <c r="C400" t="s">
        <v>120</v>
      </c>
      <c r="D400" t="s">
        <v>122</v>
      </c>
      <c r="E400" t="s">
        <v>123</v>
      </c>
      <c r="K400" t="e">
        <f>VLOOKUP(tbl_data[[#This Row],[Severity]],tbl_sev[],2,FALSE)</f>
        <v>#N/A</v>
      </c>
      <c r="L400" t="e">
        <f>VLOOKUP(tbl_data[[#This Row],[Consequences (Human)]],tbl_con[],2,FALSE)</f>
        <v>#N/A</v>
      </c>
      <c r="M400" t="e">
        <f>VLOOKUP(tbl_data[[#This Row],[Consequences (Agriculture)]],tbl_con[],2,FALSE)</f>
        <v>#N/A</v>
      </c>
      <c r="N400" t="e">
        <f>VLOOKUP(tbl_data[[#This Row],[Consequences (Infrastructure)]],tbl_con[],2,FALSE)</f>
        <v>#N/A</v>
      </c>
      <c r="O400" t="e">
        <f>VLOOKUP(tbl_data[[#This Row],[Consequences (Financial)]],tbl_con[],2,FALSE)</f>
        <v>#N/A</v>
      </c>
      <c r="P400" t="e">
        <f>SUM(tbl_data[[#This Row],[Severity Numeric]:[Consequences Financial Numeric]])</f>
        <v>#N/A</v>
      </c>
      <c r="Q400" t="e">
        <f>IF(AND(tbl_data[[#This Row],[Severity Numeric]] = 0, tbl_data[[#This Row],[Consequences Sum Values]] &gt; 0), "Data Entry Wrong, Double Check", "")</f>
        <v>#N/A</v>
      </c>
    </row>
    <row r="401" spans="1:17" hidden="1" x14ac:dyDescent="0.25">
      <c r="A401" t="s">
        <v>1465</v>
      </c>
      <c r="B401" t="s">
        <v>1343</v>
      </c>
      <c r="C401" t="s">
        <v>1463</v>
      </c>
      <c r="D401" t="s">
        <v>1466</v>
      </c>
      <c r="E401" t="s">
        <v>1467</v>
      </c>
      <c r="K401" t="e">
        <f>VLOOKUP(tbl_data[[#This Row],[Severity]],tbl_sev[],2,FALSE)</f>
        <v>#N/A</v>
      </c>
      <c r="L401" t="e">
        <f>VLOOKUP(tbl_data[[#This Row],[Consequences (Human)]],tbl_con[],2,FALSE)</f>
        <v>#N/A</v>
      </c>
      <c r="M401" t="e">
        <f>VLOOKUP(tbl_data[[#This Row],[Consequences (Agriculture)]],tbl_con[],2,FALSE)</f>
        <v>#N/A</v>
      </c>
      <c r="N401" t="e">
        <f>VLOOKUP(tbl_data[[#This Row],[Consequences (Infrastructure)]],tbl_con[],2,FALSE)</f>
        <v>#N/A</v>
      </c>
      <c r="O401" t="e">
        <f>VLOOKUP(tbl_data[[#This Row],[Consequences (Financial)]],tbl_con[],2,FALSE)</f>
        <v>#N/A</v>
      </c>
      <c r="P401" t="e">
        <f>SUM(tbl_data[[#This Row],[Severity Numeric]:[Consequences Financial Numeric]])</f>
        <v>#N/A</v>
      </c>
      <c r="Q401" t="e">
        <f>IF(AND(tbl_data[[#This Row],[Severity Numeric]] = 0, tbl_data[[#This Row],[Consequences Sum Values]] &gt; 0), "Data Entry Wrong, Double Check", "")</f>
        <v>#N/A</v>
      </c>
    </row>
    <row r="402" spans="1:17" hidden="1" x14ac:dyDescent="0.25">
      <c r="A402" t="s">
        <v>1390</v>
      </c>
      <c r="B402" t="s">
        <v>1343</v>
      </c>
      <c r="C402" t="s">
        <v>1386</v>
      </c>
      <c r="D402" t="s">
        <v>1391</v>
      </c>
      <c r="E402" t="s">
        <v>1392</v>
      </c>
      <c r="K402" t="e">
        <f>VLOOKUP(tbl_data[[#This Row],[Severity]],tbl_sev[],2,FALSE)</f>
        <v>#N/A</v>
      </c>
      <c r="L402" t="e">
        <f>VLOOKUP(tbl_data[[#This Row],[Consequences (Human)]],tbl_con[],2,FALSE)</f>
        <v>#N/A</v>
      </c>
      <c r="M402" t="e">
        <f>VLOOKUP(tbl_data[[#This Row],[Consequences (Agriculture)]],tbl_con[],2,FALSE)</f>
        <v>#N/A</v>
      </c>
      <c r="N402" t="e">
        <f>VLOOKUP(tbl_data[[#This Row],[Consequences (Infrastructure)]],tbl_con[],2,FALSE)</f>
        <v>#N/A</v>
      </c>
      <c r="O402" t="e">
        <f>VLOOKUP(tbl_data[[#This Row],[Consequences (Financial)]],tbl_con[],2,FALSE)</f>
        <v>#N/A</v>
      </c>
      <c r="P402" t="e">
        <f>SUM(tbl_data[[#This Row],[Severity Numeric]:[Consequences Financial Numeric]])</f>
        <v>#N/A</v>
      </c>
      <c r="Q402" t="e">
        <f>IF(AND(tbl_data[[#This Row],[Severity Numeric]] = 0, tbl_data[[#This Row],[Consequences Sum Values]] &gt; 0), "Data Entry Wrong, Double Check", "")</f>
        <v>#N/A</v>
      </c>
    </row>
    <row r="403" spans="1:17" hidden="1" x14ac:dyDescent="0.25">
      <c r="A403" t="s">
        <v>59</v>
      </c>
      <c r="B403" t="s">
        <v>12</v>
      </c>
      <c r="C403" t="s">
        <v>52</v>
      </c>
      <c r="D403" t="s">
        <v>60</v>
      </c>
      <c r="E403" t="s">
        <v>61</v>
      </c>
      <c r="K403" t="e">
        <f>VLOOKUP(tbl_data[[#This Row],[Severity]],tbl_sev[],2,FALSE)</f>
        <v>#N/A</v>
      </c>
      <c r="L403" t="e">
        <f>VLOOKUP(tbl_data[[#This Row],[Consequences (Human)]],tbl_con[],2,FALSE)</f>
        <v>#N/A</v>
      </c>
      <c r="M403" t="e">
        <f>VLOOKUP(tbl_data[[#This Row],[Consequences (Agriculture)]],tbl_con[],2,FALSE)</f>
        <v>#N/A</v>
      </c>
      <c r="N403" t="e">
        <f>VLOOKUP(tbl_data[[#This Row],[Consequences (Infrastructure)]],tbl_con[],2,FALSE)</f>
        <v>#N/A</v>
      </c>
      <c r="O403" t="e">
        <f>VLOOKUP(tbl_data[[#This Row],[Consequences (Financial)]],tbl_con[],2,FALSE)</f>
        <v>#N/A</v>
      </c>
      <c r="P403" t="e">
        <f>SUM(tbl_data[[#This Row],[Severity Numeric]:[Consequences Financial Numeric]])</f>
        <v>#N/A</v>
      </c>
      <c r="Q403" t="e">
        <f>IF(AND(tbl_data[[#This Row],[Severity Numeric]] = 0, tbl_data[[#This Row],[Consequences Sum Values]] &gt; 0), "Data Entry Wrong, Double Check", "")</f>
        <v>#N/A</v>
      </c>
    </row>
    <row r="404" spans="1:17" hidden="1" x14ac:dyDescent="0.25">
      <c r="A404" t="s">
        <v>1577</v>
      </c>
      <c r="B404" t="s">
        <v>1343</v>
      </c>
      <c r="C404" t="s">
        <v>1413</v>
      </c>
      <c r="D404" t="s">
        <v>1578</v>
      </c>
      <c r="E404" t="s">
        <v>1579</v>
      </c>
      <c r="K404" t="e">
        <f>VLOOKUP(tbl_data[[#This Row],[Severity]],tbl_sev[],2,FALSE)</f>
        <v>#N/A</v>
      </c>
      <c r="L404" t="e">
        <f>VLOOKUP(tbl_data[[#This Row],[Consequences (Human)]],tbl_con[],2,FALSE)</f>
        <v>#N/A</v>
      </c>
      <c r="M404" t="e">
        <f>VLOOKUP(tbl_data[[#This Row],[Consequences (Agriculture)]],tbl_con[],2,FALSE)</f>
        <v>#N/A</v>
      </c>
      <c r="N404" t="e">
        <f>VLOOKUP(tbl_data[[#This Row],[Consequences (Infrastructure)]],tbl_con[],2,FALSE)</f>
        <v>#N/A</v>
      </c>
      <c r="O404" t="e">
        <f>VLOOKUP(tbl_data[[#This Row],[Consequences (Financial)]],tbl_con[],2,FALSE)</f>
        <v>#N/A</v>
      </c>
      <c r="P404" t="e">
        <f>SUM(tbl_data[[#This Row],[Severity Numeric]:[Consequences Financial Numeric]])</f>
        <v>#N/A</v>
      </c>
      <c r="Q404" t="e">
        <f>IF(AND(tbl_data[[#This Row],[Severity Numeric]] = 0, tbl_data[[#This Row],[Consequences Sum Values]] &gt; 0), "Data Entry Wrong, Double Check", "")</f>
        <v>#N/A</v>
      </c>
    </row>
    <row r="405" spans="1:17" hidden="1" x14ac:dyDescent="0.25">
      <c r="A405" t="s">
        <v>1937</v>
      </c>
      <c r="B405" t="s">
        <v>1686</v>
      </c>
      <c r="C405" t="s">
        <v>1936</v>
      </c>
      <c r="D405" t="s">
        <v>1938</v>
      </c>
      <c r="E405" t="s">
        <v>1939</v>
      </c>
      <c r="K405" t="e">
        <f>VLOOKUP(tbl_data[[#This Row],[Severity]],tbl_sev[],2,FALSE)</f>
        <v>#N/A</v>
      </c>
      <c r="L405" t="e">
        <f>VLOOKUP(tbl_data[[#This Row],[Consequences (Human)]],tbl_con[],2,FALSE)</f>
        <v>#N/A</v>
      </c>
      <c r="M405" t="e">
        <f>VLOOKUP(tbl_data[[#This Row],[Consequences (Agriculture)]],tbl_con[],2,FALSE)</f>
        <v>#N/A</v>
      </c>
      <c r="N405" t="e">
        <f>VLOOKUP(tbl_data[[#This Row],[Consequences (Infrastructure)]],tbl_con[],2,FALSE)</f>
        <v>#N/A</v>
      </c>
      <c r="O405" t="e">
        <f>VLOOKUP(tbl_data[[#This Row],[Consequences (Financial)]],tbl_con[],2,FALSE)</f>
        <v>#N/A</v>
      </c>
      <c r="P405" t="e">
        <f>SUM(tbl_data[[#This Row],[Severity Numeric]:[Consequences Financial Numeric]])</f>
        <v>#N/A</v>
      </c>
      <c r="Q405" t="e">
        <f>IF(AND(tbl_data[[#This Row],[Severity Numeric]] = 0, tbl_data[[#This Row],[Consequences Sum Values]] &gt; 0), "Data Entry Wrong, Double Check", "")</f>
        <v>#N/A</v>
      </c>
    </row>
    <row r="406" spans="1:17" hidden="1" x14ac:dyDescent="0.25">
      <c r="A406" t="s">
        <v>1942</v>
      </c>
      <c r="B406" t="s">
        <v>1686</v>
      </c>
      <c r="C406" t="s">
        <v>1941</v>
      </c>
      <c r="D406" t="s">
        <v>1943</v>
      </c>
      <c r="E406" t="s">
        <v>1944</v>
      </c>
      <c r="K406" t="e">
        <f>VLOOKUP(tbl_data[[#This Row],[Severity]],tbl_sev[],2,FALSE)</f>
        <v>#N/A</v>
      </c>
      <c r="L406" t="e">
        <f>VLOOKUP(tbl_data[[#This Row],[Consequences (Human)]],tbl_con[],2,FALSE)</f>
        <v>#N/A</v>
      </c>
      <c r="M406" t="e">
        <f>VLOOKUP(tbl_data[[#This Row],[Consequences (Agriculture)]],tbl_con[],2,FALSE)</f>
        <v>#N/A</v>
      </c>
      <c r="N406" t="e">
        <f>VLOOKUP(tbl_data[[#This Row],[Consequences (Infrastructure)]],tbl_con[],2,FALSE)</f>
        <v>#N/A</v>
      </c>
      <c r="O406" t="e">
        <f>VLOOKUP(tbl_data[[#This Row],[Consequences (Financial)]],tbl_con[],2,FALSE)</f>
        <v>#N/A</v>
      </c>
      <c r="P406" t="e">
        <f>SUM(tbl_data[[#This Row],[Severity Numeric]:[Consequences Financial Numeric]])</f>
        <v>#N/A</v>
      </c>
      <c r="Q406" t="e">
        <f>IF(AND(tbl_data[[#This Row],[Severity Numeric]] = 0, tbl_data[[#This Row],[Consequences Sum Values]] &gt; 0), "Data Entry Wrong, Double Check", "")</f>
        <v>#N/A</v>
      </c>
    </row>
    <row r="407" spans="1:17" hidden="1" x14ac:dyDescent="0.25">
      <c r="A407" t="s">
        <v>2411</v>
      </c>
      <c r="B407" t="s">
        <v>2186</v>
      </c>
      <c r="C407" t="s">
        <v>2410</v>
      </c>
      <c r="D407" t="s">
        <v>2410</v>
      </c>
      <c r="E407" t="s">
        <v>2412</v>
      </c>
      <c r="K407" t="e">
        <f>VLOOKUP(tbl_data[[#This Row],[Severity]],tbl_sev[],2,FALSE)</f>
        <v>#N/A</v>
      </c>
      <c r="L407" t="e">
        <f>VLOOKUP(tbl_data[[#This Row],[Consequences (Human)]],tbl_con[],2,FALSE)</f>
        <v>#N/A</v>
      </c>
      <c r="M407" t="e">
        <f>VLOOKUP(tbl_data[[#This Row],[Consequences (Agriculture)]],tbl_con[],2,FALSE)</f>
        <v>#N/A</v>
      </c>
      <c r="N407" t="e">
        <f>VLOOKUP(tbl_data[[#This Row],[Consequences (Infrastructure)]],tbl_con[],2,FALSE)</f>
        <v>#N/A</v>
      </c>
      <c r="O407" t="e">
        <f>VLOOKUP(tbl_data[[#This Row],[Consequences (Financial)]],tbl_con[],2,FALSE)</f>
        <v>#N/A</v>
      </c>
      <c r="P407" t="e">
        <f>SUM(tbl_data[[#This Row],[Severity Numeric]:[Consequences Financial Numeric]])</f>
        <v>#N/A</v>
      </c>
      <c r="Q407" t="e">
        <f>IF(AND(tbl_data[[#This Row],[Severity Numeric]] = 0, tbl_data[[#This Row],[Consequences Sum Values]] &gt; 0), "Data Entry Wrong, Double Check", "")</f>
        <v>#N/A</v>
      </c>
    </row>
    <row r="408" spans="1:17" hidden="1" x14ac:dyDescent="0.25">
      <c r="A408" t="s">
        <v>2300</v>
      </c>
      <c r="B408" t="s">
        <v>2186</v>
      </c>
      <c r="C408" t="s">
        <v>2297</v>
      </c>
      <c r="D408" t="s">
        <v>2301</v>
      </c>
      <c r="E408" t="s">
        <v>2302</v>
      </c>
      <c r="K408" t="e">
        <f>VLOOKUP(tbl_data[[#This Row],[Severity]],tbl_sev[],2,FALSE)</f>
        <v>#N/A</v>
      </c>
      <c r="L408" t="e">
        <f>VLOOKUP(tbl_data[[#This Row],[Consequences (Human)]],tbl_con[],2,FALSE)</f>
        <v>#N/A</v>
      </c>
      <c r="M408" t="e">
        <f>VLOOKUP(tbl_data[[#This Row],[Consequences (Agriculture)]],tbl_con[],2,FALSE)</f>
        <v>#N/A</v>
      </c>
      <c r="N408" t="e">
        <f>VLOOKUP(tbl_data[[#This Row],[Consequences (Infrastructure)]],tbl_con[],2,FALSE)</f>
        <v>#N/A</v>
      </c>
      <c r="O408" t="e">
        <f>VLOOKUP(tbl_data[[#This Row],[Consequences (Financial)]],tbl_con[],2,FALSE)</f>
        <v>#N/A</v>
      </c>
      <c r="P408" t="e">
        <f>SUM(tbl_data[[#This Row],[Severity Numeric]:[Consequences Financial Numeric]])</f>
        <v>#N/A</v>
      </c>
      <c r="Q408" t="e">
        <f>IF(AND(tbl_data[[#This Row],[Severity Numeric]] = 0, tbl_data[[#This Row],[Consequences Sum Values]] &gt; 0), "Data Entry Wrong, Double Check", "")</f>
        <v>#N/A</v>
      </c>
    </row>
    <row r="409" spans="1:17" hidden="1" x14ac:dyDescent="0.25">
      <c r="A409" t="s">
        <v>2009</v>
      </c>
      <c r="B409" t="s">
        <v>1946</v>
      </c>
      <c r="C409" t="s">
        <v>2005</v>
      </c>
      <c r="D409" t="s">
        <v>2010</v>
      </c>
      <c r="E409" t="s">
        <v>2011</v>
      </c>
      <c r="K409" t="e">
        <f>VLOOKUP(tbl_data[[#This Row],[Severity]],tbl_sev[],2,FALSE)</f>
        <v>#N/A</v>
      </c>
      <c r="L409" t="e">
        <f>VLOOKUP(tbl_data[[#This Row],[Consequences (Human)]],tbl_con[],2,FALSE)</f>
        <v>#N/A</v>
      </c>
      <c r="M409" t="e">
        <f>VLOOKUP(tbl_data[[#This Row],[Consequences (Agriculture)]],tbl_con[],2,FALSE)</f>
        <v>#N/A</v>
      </c>
      <c r="N409" t="e">
        <f>VLOOKUP(tbl_data[[#This Row],[Consequences (Infrastructure)]],tbl_con[],2,FALSE)</f>
        <v>#N/A</v>
      </c>
      <c r="O409" t="e">
        <f>VLOOKUP(tbl_data[[#This Row],[Consequences (Financial)]],tbl_con[],2,FALSE)</f>
        <v>#N/A</v>
      </c>
      <c r="P409" t="e">
        <f>SUM(tbl_data[[#This Row],[Severity Numeric]:[Consequences Financial Numeric]])</f>
        <v>#N/A</v>
      </c>
      <c r="Q409" t="e">
        <f>IF(AND(tbl_data[[#This Row],[Severity Numeric]] = 0, tbl_data[[#This Row],[Consequences Sum Values]] &gt; 0), "Data Entry Wrong, Double Check", "")</f>
        <v>#N/A</v>
      </c>
    </row>
    <row r="410" spans="1:17" x14ac:dyDescent="0.25">
      <c r="A410" t="s">
        <v>1090</v>
      </c>
      <c r="B410" t="s">
        <v>924</v>
      </c>
      <c r="C410" t="s">
        <v>1036</v>
      </c>
      <c r="D410" t="s">
        <v>1091</v>
      </c>
      <c r="E410" t="s">
        <v>1092</v>
      </c>
      <c r="K410" t="e">
        <f>VLOOKUP(tbl_data[[#This Row],[Severity]],tbl_sev[],2,FALSE)</f>
        <v>#N/A</v>
      </c>
      <c r="L410" t="e">
        <f>VLOOKUP(tbl_data[[#This Row],[Consequences (Human)]],tbl_con[],2,FALSE)</f>
        <v>#N/A</v>
      </c>
      <c r="M410" t="e">
        <f>VLOOKUP(tbl_data[[#This Row],[Consequences (Agriculture)]],tbl_con[],2,FALSE)</f>
        <v>#N/A</v>
      </c>
      <c r="N410" t="e">
        <f>VLOOKUP(tbl_data[[#This Row],[Consequences (Infrastructure)]],tbl_con[],2,FALSE)</f>
        <v>#N/A</v>
      </c>
      <c r="O410" t="e">
        <f>VLOOKUP(tbl_data[[#This Row],[Consequences (Financial)]],tbl_con[],2,FALSE)</f>
        <v>#N/A</v>
      </c>
      <c r="P410" t="e">
        <f>SUM(tbl_data[[#This Row],[Consequences Human Numeric]:[Consequences Financial Numeric]])</f>
        <v>#N/A</v>
      </c>
      <c r="Q410" t="e">
        <f>IF(AND(tbl_data[[#This Row],[Severity Numeric]] = 0, tbl_data[[#This Row],[Consequences Sum Values]] &gt; 0), "Data Entry Wrong, Double Check", "")</f>
        <v>#N/A</v>
      </c>
    </row>
    <row r="411" spans="1:17" hidden="1" x14ac:dyDescent="0.25">
      <c r="A411" t="s">
        <v>1312</v>
      </c>
      <c r="B411" t="s">
        <v>1218</v>
      </c>
      <c r="C411" t="s">
        <v>1308</v>
      </c>
      <c r="D411" t="s">
        <v>1313</v>
      </c>
      <c r="E411" t="s">
        <v>1314</v>
      </c>
      <c r="K411" t="e">
        <f>VLOOKUP(tbl_data[[#This Row],[Severity]],tbl_sev[],2,FALSE)</f>
        <v>#N/A</v>
      </c>
      <c r="L411" t="e">
        <f>VLOOKUP(tbl_data[[#This Row],[Consequences (Human)]],tbl_con[],2,FALSE)</f>
        <v>#N/A</v>
      </c>
      <c r="M411" t="e">
        <f>VLOOKUP(tbl_data[[#This Row],[Consequences (Agriculture)]],tbl_con[],2,FALSE)</f>
        <v>#N/A</v>
      </c>
      <c r="N411" t="e">
        <f>VLOOKUP(tbl_data[[#This Row],[Consequences (Infrastructure)]],tbl_con[],2,FALSE)</f>
        <v>#N/A</v>
      </c>
      <c r="O411" t="e">
        <f>VLOOKUP(tbl_data[[#This Row],[Consequences (Financial)]],tbl_con[],2,FALSE)</f>
        <v>#N/A</v>
      </c>
      <c r="P411" t="e">
        <f>SUM(tbl_data[[#This Row],[Severity Numeric]:[Consequences Financial Numeric]])</f>
        <v>#N/A</v>
      </c>
      <c r="Q411" t="e">
        <f>IF(AND(tbl_data[[#This Row],[Severity Numeric]] = 0, tbl_data[[#This Row],[Consequences Sum Values]] &gt; 0), "Data Entry Wrong, Double Check", "")</f>
        <v>#N/A</v>
      </c>
    </row>
    <row r="412" spans="1:17" hidden="1" x14ac:dyDescent="0.25">
      <c r="A412" t="s">
        <v>292</v>
      </c>
      <c r="B412" t="s">
        <v>208</v>
      </c>
      <c r="C412" t="s">
        <v>291</v>
      </c>
      <c r="D412" t="s">
        <v>293</v>
      </c>
      <c r="E412" t="s">
        <v>294</v>
      </c>
      <c r="K412" t="e">
        <f>VLOOKUP(tbl_data[[#This Row],[Severity]],tbl_sev[],2,FALSE)</f>
        <v>#N/A</v>
      </c>
      <c r="L412" t="e">
        <f>VLOOKUP(tbl_data[[#This Row],[Consequences (Human)]],tbl_con[],2,FALSE)</f>
        <v>#N/A</v>
      </c>
      <c r="M412" t="e">
        <f>VLOOKUP(tbl_data[[#This Row],[Consequences (Agriculture)]],tbl_con[],2,FALSE)</f>
        <v>#N/A</v>
      </c>
      <c r="N412" t="e">
        <f>VLOOKUP(tbl_data[[#This Row],[Consequences (Infrastructure)]],tbl_con[],2,FALSE)</f>
        <v>#N/A</v>
      </c>
      <c r="O412" t="e">
        <f>VLOOKUP(tbl_data[[#This Row],[Consequences (Financial)]],tbl_con[],2,FALSE)</f>
        <v>#N/A</v>
      </c>
      <c r="P412" t="e">
        <f>SUM(tbl_data[[#This Row],[Severity Numeric]:[Consequences Financial Numeric]])</f>
        <v>#N/A</v>
      </c>
      <c r="Q412" t="e">
        <f>IF(AND(tbl_data[[#This Row],[Severity Numeric]] = 0, tbl_data[[#This Row],[Consequences Sum Values]] &gt; 0), "Data Entry Wrong, Double Check", "")</f>
        <v>#N/A</v>
      </c>
    </row>
    <row r="413" spans="1:17" hidden="1" x14ac:dyDescent="0.25">
      <c r="A413" t="s">
        <v>618</v>
      </c>
      <c r="B413" t="s">
        <v>512</v>
      </c>
      <c r="C413" t="s">
        <v>616</v>
      </c>
      <c r="D413" t="s">
        <v>619</v>
      </c>
      <c r="E413" t="s">
        <v>620</v>
      </c>
      <c r="K413" t="e">
        <f>VLOOKUP(tbl_data[[#This Row],[Severity]],tbl_sev[],2,FALSE)</f>
        <v>#N/A</v>
      </c>
      <c r="L413" t="e">
        <f>VLOOKUP(tbl_data[[#This Row],[Consequences (Human)]],tbl_con[],2,FALSE)</f>
        <v>#N/A</v>
      </c>
      <c r="M413" t="e">
        <f>VLOOKUP(tbl_data[[#This Row],[Consequences (Agriculture)]],tbl_con[],2,FALSE)</f>
        <v>#N/A</v>
      </c>
      <c r="N413" t="e">
        <f>VLOOKUP(tbl_data[[#This Row],[Consequences (Infrastructure)]],tbl_con[],2,FALSE)</f>
        <v>#N/A</v>
      </c>
      <c r="O413" t="e">
        <f>VLOOKUP(tbl_data[[#This Row],[Consequences (Financial)]],tbl_con[],2,FALSE)</f>
        <v>#N/A</v>
      </c>
      <c r="P413" t="e">
        <f>SUM(tbl_data[[#This Row],[Severity Numeric]:[Consequences Financial Numeric]])</f>
        <v>#N/A</v>
      </c>
      <c r="Q413" t="e">
        <f>IF(AND(tbl_data[[#This Row],[Severity Numeric]] = 0, tbl_data[[#This Row],[Consequences Sum Values]] &gt; 0), "Data Entry Wrong, Double Check", "")</f>
        <v>#N/A</v>
      </c>
    </row>
    <row r="414" spans="1:17" hidden="1" x14ac:dyDescent="0.25">
      <c r="A414" t="s">
        <v>2096</v>
      </c>
      <c r="B414" t="s">
        <v>1946</v>
      </c>
      <c r="C414" t="s">
        <v>1960</v>
      </c>
      <c r="D414" t="s">
        <v>2097</v>
      </c>
      <c r="E414" t="s">
        <v>2098</v>
      </c>
      <c r="K414" t="e">
        <f>VLOOKUP(tbl_data[[#This Row],[Severity]],tbl_sev[],2,FALSE)</f>
        <v>#N/A</v>
      </c>
      <c r="L414" t="e">
        <f>VLOOKUP(tbl_data[[#This Row],[Consequences (Human)]],tbl_con[],2,FALSE)</f>
        <v>#N/A</v>
      </c>
      <c r="M414" t="e">
        <f>VLOOKUP(tbl_data[[#This Row],[Consequences (Agriculture)]],tbl_con[],2,FALSE)</f>
        <v>#N/A</v>
      </c>
      <c r="N414" t="e">
        <f>VLOOKUP(tbl_data[[#This Row],[Consequences (Infrastructure)]],tbl_con[],2,FALSE)</f>
        <v>#N/A</v>
      </c>
      <c r="O414" t="e">
        <f>VLOOKUP(tbl_data[[#This Row],[Consequences (Financial)]],tbl_con[],2,FALSE)</f>
        <v>#N/A</v>
      </c>
      <c r="P414" t="e">
        <f>SUM(tbl_data[[#This Row],[Severity Numeric]:[Consequences Financial Numeric]])</f>
        <v>#N/A</v>
      </c>
      <c r="Q414" t="e">
        <f>IF(AND(tbl_data[[#This Row],[Severity Numeric]] = 0, tbl_data[[#This Row],[Consequences Sum Values]] &gt; 0), "Data Entry Wrong, Double Check", "")</f>
        <v>#N/A</v>
      </c>
    </row>
    <row r="415" spans="1:17" hidden="1" x14ac:dyDescent="0.25">
      <c r="A415" t="s">
        <v>398</v>
      </c>
      <c r="B415" t="s">
        <v>327</v>
      </c>
      <c r="C415" t="s">
        <v>397</v>
      </c>
      <c r="D415" t="s">
        <v>399</v>
      </c>
      <c r="E415" t="s">
        <v>400</v>
      </c>
      <c r="K415" t="e">
        <f>VLOOKUP(tbl_data[[#This Row],[Severity]],tbl_sev[],2,FALSE)</f>
        <v>#N/A</v>
      </c>
      <c r="L415" t="e">
        <f>VLOOKUP(tbl_data[[#This Row],[Consequences (Human)]],tbl_con[],2,FALSE)</f>
        <v>#N/A</v>
      </c>
      <c r="M415" t="e">
        <f>VLOOKUP(tbl_data[[#This Row],[Consequences (Agriculture)]],tbl_con[],2,FALSE)</f>
        <v>#N/A</v>
      </c>
      <c r="N415" t="e">
        <f>VLOOKUP(tbl_data[[#This Row],[Consequences (Infrastructure)]],tbl_con[],2,FALSE)</f>
        <v>#N/A</v>
      </c>
      <c r="O415" t="e">
        <f>VLOOKUP(tbl_data[[#This Row],[Consequences (Financial)]],tbl_con[],2,FALSE)</f>
        <v>#N/A</v>
      </c>
      <c r="P415" t="e">
        <f>SUM(tbl_data[[#This Row],[Severity Numeric]:[Consequences Financial Numeric]])</f>
        <v>#N/A</v>
      </c>
      <c r="Q415" t="e">
        <f>IF(AND(tbl_data[[#This Row],[Severity Numeric]] = 0, tbl_data[[#This Row],[Consequences Sum Values]] &gt; 0), "Data Entry Wrong, Double Check", "")</f>
        <v>#N/A</v>
      </c>
    </row>
    <row r="416" spans="1:17" hidden="1" x14ac:dyDescent="0.25">
      <c r="A416" t="s">
        <v>2364</v>
      </c>
      <c r="B416" t="s">
        <v>2186</v>
      </c>
      <c r="C416" t="s">
        <v>2363</v>
      </c>
      <c r="D416" t="s">
        <v>2365</v>
      </c>
      <c r="E416" t="s">
        <v>2366</v>
      </c>
      <c r="K416" t="e">
        <f>VLOOKUP(tbl_data[[#This Row],[Severity]],tbl_sev[],2,FALSE)</f>
        <v>#N/A</v>
      </c>
      <c r="L416" t="e">
        <f>VLOOKUP(tbl_data[[#This Row],[Consequences (Human)]],tbl_con[],2,FALSE)</f>
        <v>#N/A</v>
      </c>
      <c r="M416" t="e">
        <f>VLOOKUP(tbl_data[[#This Row],[Consequences (Agriculture)]],tbl_con[],2,FALSE)</f>
        <v>#N/A</v>
      </c>
      <c r="N416" t="e">
        <f>VLOOKUP(tbl_data[[#This Row],[Consequences (Infrastructure)]],tbl_con[],2,FALSE)</f>
        <v>#N/A</v>
      </c>
      <c r="O416" t="e">
        <f>VLOOKUP(tbl_data[[#This Row],[Consequences (Financial)]],tbl_con[],2,FALSE)</f>
        <v>#N/A</v>
      </c>
      <c r="P416" t="e">
        <f>SUM(tbl_data[[#This Row],[Severity Numeric]:[Consequences Financial Numeric]])</f>
        <v>#N/A</v>
      </c>
      <c r="Q416" t="e">
        <f>IF(AND(tbl_data[[#This Row],[Severity Numeric]] = 0, tbl_data[[#This Row],[Consequences Sum Values]] &gt; 0), "Data Entry Wrong, Double Check", "")</f>
        <v>#N/A</v>
      </c>
    </row>
    <row r="417" spans="1:17" hidden="1" x14ac:dyDescent="0.25">
      <c r="A417" t="s">
        <v>1382</v>
      </c>
      <c r="B417" t="s">
        <v>1343</v>
      </c>
      <c r="C417" t="s">
        <v>1375</v>
      </c>
      <c r="D417" t="s">
        <v>1383</v>
      </c>
      <c r="E417" t="s">
        <v>1384</v>
      </c>
      <c r="K417" t="e">
        <f>VLOOKUP(tbl_data[[#This Row],[Severity]],tbl_sev[],2,FALSE)</f>
        <v>#N/A</v>
      </c>
      <c r="L417" t="e">
        <f>VLOOKUP(tbl_data[[#This Row],[Consequences (Human)]],tbl_con[],2,FALSE)</f>
        <v>#N/A</v>
      </c>
      <c r="M417" t="e">
        <f>VLOOKUP(tbl_data[[#This Row],[Consequences (Agriculture)]],tbl_con[],2,FALSE)</f>
        <v>#N/A</v>
      </c>
      <c r="N417" t="e">
        <f>VLOOKUP(tbl_data[[#This Row],[Consequences (Infrastructure)]],tbl_con[],2,FALSE)</f>
        <v>#N/A</v>
      </c>
      <c r="O417" t="e">
        <f>VLOOKUP(tbl_data[[#This Row],[Consequences (Financial)]],tbl_con[],2,FALSE)</f>
        <v>#N/A</v>
      </c>
      <c r="P417" t="e">
        <f>SUM(tbl_data[[#This Row],[Severity Numeric]:[Consequences Financial Numeric]])</f>
        <v>#N/A</v>
      </c>
      <c r="Q417" t="e">
        <f>IF(AND(tbl_data[[#This Row],[Severity Numeric]] = 0, tbl_data[[#This Row],[Consequences Sum Values]] &gt; 0), "Data Entry Wrong, Double Check", "")</f>
        <v>#N/A</v>
      </c>
    </row>
    <row r="418" spans="1:17" hidden="1" x14ac:dyDescent="0.25">
      <c r="A418" t="s">
        <v>1530</v>
      </c>
      <c r="B418" t="s">
        <v>1343</v>
      </c>
      <c r="C418" t="s">
        <v>1430</v>
      </c>
      <c r="D418" t="s">
        <v>1531</v>
      </c>
      <c r="E418" t="s">
        <v>1532</v>
      </c>
      <c r="K418" t="e">
        <f>VLOOKUP(tbl_data[[#This Row],[Severity]],tbl_sev[],2,FALSE)</f>
        <v>#N/A</v>
      </c>
      <c r="L418" t="e">
        <f>VLOOKUP(tbl_data[[#This Row],[Consequences (Human)]],tbl_con[],2,FALSE)</f>
        <v>#N/A</v>
      </c>
      <c r="M418" t="e">
        <f>VLOOKUP(tbl_data[[#This Row],[Consequences (Agriculture)]],tbl_con[],2,FALSE)</f>
        <v>#N/A</v>
      </c>
      <c r="N418" t="e">
        <f>VLOOKUP(tbl_data[[#This Row],[Consequences (Infrastructure)]],tbl_con[],2,FALSE)</f>
        <v>#N/A</v>
      </c>
      <c r="O418" t="e">
        <f>VLOOKUP(tbl_data[[#This Row],[Consequences (Financial)]],tbl_con[],2,FALSE)</f>
        <v>#N/A</v>
      </c>
      <c r="P418" t="e">
        <f>SUM(tbl_data[[#This Row],[Severity Numeric]:[Consequences Financial Numeric]])</f>
        <v>#N/A</v>
      </c>
      <c r="Q418" t="e">
        <f>IF(AND(tbl_data[[#This Row],[Severity Numeric]] = 0, tbl_data[[#This Row],[Consequences Sum Values]] &gt; 0), "Data Entry Wrong, Double Check", "")</f>
        <v>#N/A</v>
      </c>
    </row>
    <row r="419" spans="1:17" hidden="1" x14ac:dyDescent="0.25">
      <c r="A419" t="s">
        <v>168</v>
      </c>
      <c r="B419" t="s">
        <v>12</v>
      </c>
      <c r="C419" t="s">
        <v>63</v>
      </c>
      <c r="D419" t="s">
        <v>169</v>
      </c>
      <c r="E419" t="s">
        <v>170</v>
      </c>
      <c r="K419" t="e">
        <f>VLOOKUP(tbl_data[[#This Row],[Severity]],tbl_sev[],2,FALSE)</f>
        <v>#N/A</v>
      </c>
      <c r="L419" t="e">
        <f>VLOOKUP(tbl_data[[#This Row],[Consequences (Human)]],tbl_con[],2,FALSE)</f>
        <v>#N/A</v>
      </c>
      <c r="M419" t="e">
        <f>VLOOKUP(tbl_data[[#This Row],[Consequences (Agriculture)]],tbl_con[],2,FALSE)</f>
        <v>#N/A</v>
      </c>
      <c r="N419" t="e">
        <f>VLOOKUP(tbl_data[[#This Row],[Consequences (Infrastructure)]],tbl_con[],2,FALSE)</f>
        <v>#N/A</v>
      </c>
      <c r="O419" t="e">
        <f>VLOOKUP(tbl_data[[#This Row],[Consequences (Financial)]],tbl_con[],2,FALSE)</f>
        <v>#N/A</v>
      </c>
      <c r="P419" t="e">
        <f>SUM(tbl_data[[#This Row],[Severity Numeric]:[Consequences Financial Numeric]])</f>
        <v>#N/A</v>
      </c>
      <c r="Q419" t="e">
        <f>IF(AND(tbl_data[[#This Row],[Severity Numeric]] = 0, tbl_data[[#This Row],[Consequences Sum Values]] &gt; 0), "Data Entry Wrong, Double Check", "")</f>
        <v>#N/A</v>
      </c>
    </row>
    <row r="420" spans="1:17" hidden="1" x14ac:dyDescent="0.25">
      <c r="A420" t="s">
        <v>2104</v>
      </c>
      <c r="B420" t="s">
        <v>1946</v>
      </c>
      <c r="C420" t="s">
        <v>2103</v>
      </c>
      <c r="D420" t="s">
        <v>2105</v>
      </c>
      <c r="E420" t="s">
        <v>2106</v>
      </c>
      <c r="K420" t="e">
        <f>VLOOKUP(tbl_data[[#This Row],[Severity]],tbl_sev[],2,FALSE)</f>
        <v>#N/A</v>
      </c>
      <c r="L420" t="e">
        <f>VLOOKUP(tbl_data[[#This Row],[Consequences (Human)]],tbl_con[],2,FALSE)</f>
        <v>#N/A</v>
      </c>
      <c r="M420" t="e">
        <f>VLOOKUP(tbl_data[[#This Row],[Consequences (Agriculture)]],tbl_con[],2,FALSE)</f>
        <v>#N/A</v>
      </c>
      <c r="N420" t="e">
        <f>VLOOKUP(tbl_data[[#This Row],[Consequences (Infrastructure)]],tbl_con[],2,FALSE)</f>
        <v>#N/A</v>
      </c>
      <c r="O420" t="e">
        <f>VLOOKUP(tbl_data[[#This Row],[Consequences (Financial)]],tbl_con[],2,FALSE)</f>
        <v>#N/A</v>
      </c>
      <c r="P420" t="e">
        <f>SUM(tbl_data[[#This Row],[Severity Numeric]:[Consequences Financial Numeric]])</f>
        <v>#N/A</v>
      </c>
      <c r="Q420" t="e">
        <f>IF(AND(tbl_data[[#This Row],[Severity Numeric]] = 0, tbl_data[[#This Row],[Consequences Sum Values]] &gt; 0), "Data Entry Wrong, Double Check", "")</f>
        <v>#N/A</v>
      </c>
    </row>
    <row r="421" spans="1:17" hidden="1" x14ac:dyDescent="0.25">
      <c r="A421" t="s">
        <v>658</v>
      </c>
      <c r="B421" t="s">
        <v>651</v>
      </c>
      <c r="C421" t="s">
        <v>653</v>
      </c>
      <c r="D421" t="s">
        <v>659</v>
      </c>
      <c r="E421" t="s">
        <v>660</v>
      </c>
      <c r="K421" t="e">
        <f>VLOOKUP(tbl_data[[#This Row],[Severity]],tbl_sev[],2,FALSE)</f>
        <v>#N/A</v>
      </c>
      <c r="L421" t="e">
        <f>VLOOKUP(tbl_data[[#This Row],[Consequences (Human)]],tbl_con[],2,FALSE)</f>
        <v>#N/A</v>
      </c>
      <c r="M421" t="e">
        <f>VLOOKUP(tbl_data[[#This Row],[Consequences (Agriculture)]],tbl_con[],2,FALSE)</f>
        <v>#N/A</v>
      </c>
      <c r="N421" t="e">
        <f>VLOOKUP(tbl_data[[#This Row],[Consequences (Infrastructure)]],tbl_con[],2,FALSE)</f>
        <v>#N/A</v>
      </c>
      <c r="O421" t="e">
        <f>VLOOKUP(tbl_data[[#This Row],[Consequences (Financial)]],tbl_con[],2,FALSE)</f>
        <v>#N/A</v>
      </c>
      <c r="P421" t="e">
        <f>SUM(tbl_data[[#This Row],[Severity Numeric]:[Consequences Financial Numeric]])</f>
        <v>#N/A</v>
      </c>
      <c r="Q421" t="e">
        <f>IF(AND(tbl_data[[#This Row],[Severity Numeric]] = 0, tbl_data[[#This Row],[Consequences Sum Values]] &gt; 0), "Data Entry Wrong, Double Check", "")</f>
        <v>#N/A</v>
      </c>
    </row>
    <row r="422" spans="1:17" hidden="1" x14ac:dyDescent="0.25">
      <c r="A422" t="s">
        <v>1317</v>
      </c>
      <c r="B422" t="s">
        <v>1218</v>
      </c>
      <c r="C422" t="s">
        <v>1316</v>
      </c>
      <c r="D422" t="s">
        <v>1318</v>
      </c>
      <c r="E422" t="s">
        <v>1319</v>
      </c>
      <c r="K422" t="e">
        <f>VLOOKUP(tbl_data[[#This Row],[Severity]],tbl_sev[],2,FALSE)</f>
        <v>#N/A</v>
      </c>
      <c r="L422" t="e">
        <f>VLOOKUP(tbl_data[[#This Row],[Consequences (Human)]],tbl_con[],2,FALSE)</f>
        <v>#N/A</v>
      </c>
      <c r="M422" t="e">
        <f>VLOOKUP(tbl_data[[#This Row],[Consequences (Agriculture)]],tbl_con[],2,FALSE)</f>
        <v>#N/A</v>
      </c>
      <c r="N422" t="e">
        <f>VLOOKUP(tbl_data[[#This Row],[Consequences (Infrastructure)]],tbl_con[],2,FALSE)</f>
        <v>#N/A</v>
      </c>
      <c r="O422" t="e">
        <f>VLOOKUP(tbl_data[[#This Row],[Consequences (Financial)]],tbl_con[],2,FALSE)</f>
        <v>#N/A</v>
      </c>
      <c r="P422" t="e">
        <f>SUM(tbl_data[[#This Row],[Severity Numeric]:[Consequences Financial Numeric]])</f>
        <v>#N/A</v>
      </c>
      <c r="Q422" t="e">
        <f>IF(AND(tbl_data[[#This Row],[Severity Numeric]] = 0, tbl_data[[#This Row],[Consequences Sum Values]] &gt; 0), "Data Entry Wrong, Double Check", "")</f>
        <v>#N/A</v>
      </c>
    </row>
    <row r="423" spans="1:17" hidden="1" x14ac:dyDescent="0.25">
      <c r="A423" t="s">
        <v>628</v>
      </c>
      <c r="B423" t="s">
        <v>512</v>
      </c>
      <c r="C423" t="s">
        <v>627</v>
      </c>
      <c r="D423" t="s">
        <v>629</v>
      </c>
      <c r="E423" t="s">
        <v>630</v>
      </c>
      <c r="K423" t="e">
        <f>VLOOKUP(tbl_data[[#This Row],[Severity]],tbl_sev[],2,FALSE)</f>
        <v>#N/A</v>
      </c>
      <c r="L423" t="e">
        <f>VLOOKUP(tbl_data[[#This Row],[Consequences (Human)]],tbl_con[],2,FALSE)</f>
        <v>#N/A</v>
      </c>
      <c r="M423" t="e">
        <f>VLOOKUP(tbl_data[[#This Row],[Consequences (Agriculture)]],tbl_con[],2,FALSE)</f>
        <v>#N/A</v>
      </c>
      <c r="N423" t="e">
        <f>VLOOKUP(tbl_data[[#This Row],[Consequences (Infrastructure)]],tbl_con[],2,FALSE)</f>
        <v>#N/A</v>
      </c>
      <c r="O423" t="e">
        <f>VLOOKUP(tbl_data[[#This Row],[Consequences (Financial)]],tbl_con[],2,FALSE)</f>
        <v>#N/A</v>
      </c>
      <c r="P423" t="e">
        <f>SUM(tbl_data[[#This Row],[Severity Numeric]:[Consequences Financial Numeric]])</f>
        <v>#N/A</v>
      </c>
      <c r="Q423" t="e">
        <f>IF(AND(tbl_data[[#This Row],[Severity Numeric]] = 0, tbl_data[[#This Row],[Consequences Sum Values]] &gt; 0), "Data Entry Wrong, Double Check", "")</f>
        <v>#N/A</v>
      </c>
    </row>
    <row r="424" spans="1:17" hidden="1" x14ac:dyDescent="0.25">
      <c r="A424" t="s">
        <v>713</v>
      </c>
      <c r="B424" t="s">
        <v>702</v>
      </c>
      <c r="C424" t="s">
        <v>706</v>
      </c>
      <c r="D424" t="s">
        <v>714</v>
      </c>
      <c r="E424" t="s">
        <v>715</v>
      </c>
      <c r="K424" t="e">
        <f>VLOOKUP(tbl_data[[#This Row],[Severity]],tbl_sev[],2,FALSE)</f>
        <v>#N/A</v>
      </c>
      <c r="L424" t="e">
        <f>VLOOKUP(tbl_data[[#This Row],[Consequences (Human)]],tbl_con[],2,FALSE)</f>
        <v>#N/A</v>
      </c>
      <c r="M424" t="e">
        <f>VLOOKUP(tbl_data[[#This Row],[Consequences (Agriculture)]],tbl_con[],2,FALSE)</f>
        <v>#N/A</v>
      </c>
      <c r="N424" t="e">
        <f>VLOOKUP(tbl_data[[#This Row],[Consequences (Infrastructure)]],tbl_con[],2,FALSE)</f>
        <v>#N/A</v>
      </c>
      <c r="O424" t="e">
        <f>VLOOKUP(tbl_data[[#This Row],[Consequences (Financial)]],tbl_con[],2,FALSE)</f>
        <v>#N/A</v>
      </c>
      <c r="P424" t="e">
        <f>SUM(tbl_data[[#This Row],[Severity Numeric]:[Consequences Financial Numeric]])</f>
        <v>#N/A</v>
      </c>
      <c r="Q424" t="e">
        <f>IF(AND(tbl_data[[#This Row],[Severity Numeric]] = 0, tbl_data[[#This Row],[Consequences Sum Values]] &gt; 0), "Data Entry Wrong, Double Check", "")</f>
        <v>#N/A</v>
      </c>
    </row>
    <row r="425" spans="1:17" hidden="1" x14ac:dyDescent="0.25">
      <c r="A425" t="s">
        <v>698</v>
      </c>
      <c r="B425" t="s">
        <v>651</v>
      </c>
      <c r="C425" t="s">
        <v>697</v>
      </c>
      <c r="D425" t="s">
        <v>699</v>
      </c>
      <c r="E425" t="s">
        <v>700</v>
      </c>
      <c r="K425" t="e">
        <f>VLOOKUP(tbl_data[[#This Row],[Severity]],tbl_sev[],2,FALSE)</f>
        <v>#N/A</v>
      </c>
      <c r="L425" t="e">
        <f>VLOOKUP(tbl_data[[#This Row],[Consequences (Human)]],tbl_con[],2,FALSE)</f>
        <v>#N/A</v>
      </c>
      <c r="M425" t="e">
        <f>VLOOKUP(tbl_data[[#This Row],[Consequences (Agriculture)]],tbl_con[],2,FALSE)</f>
        <v>#N/A</v>
      </c>
      <c r="N425" t="e">
        <f>VLOOKUP(tbl_data[[#This Row],[Consequences (Infrastructure)]],tbl_con[],2,FALSE)</f>
        <v>#N/A</v>
      </c>
      <c r="O425" t="e">
        <f>VLOOKUP(tbl_data[[#This Row],[Consequences (Financial)]],tbl_con[],2,FALSE)</f>
        <v>#N/A</v>
      </c>
      <c r="P425" t="e">
        <f>SUM(tbl_data[[#This Row],[Severity Numeric]:[Consequences Financial Numeric]])</f>
        <v>#N/A</v>
      </c>
      <c r="Q425" t="e">
        <f>IF(AND(tbl_data[[#This Row],[Severity Numeric]] = 0, tbl_data[[#This Row],[Consequences Sum Values]] &gt; 0), "Data Entry Wrong, Double Check", "")</f>
        <v>#N/A</v>
      </c>
    </row>
    <row r="426" spans="1:17" hidden="1" x14ac:dyDescent="0.25">
      <c r="A426" t="s">
        <v>435</v>
      </c>
      <c r="B426" t="s">
        <v>428</v>
      </c>
      <c r="C426" t="s">
        <v>430</v>
      </c>
      <c r="D426" t="s">
        <v>436</v>
      </c>
      <c r="E426" t="s">
        <v>437</v>
      </c>
      <c r="K426" t="e">
        <f>VLOOKUP(tbl_data[[#This Row],[Severity]],tbl_sev[],2,FALSE)</f>
        <v>#N/A</v>
      </c>
      <c r="L426" t="e">
        <f>VLOOKUP(tbl_data[[#This Row],[Consequences (Human)]],tbl_con[],2,FALSE)</f>
        <v>#N/A</v>
      </c>
      <c r="M426" t="e">
        <f>VLOOKUP(tbl_data[[#This Row],[Consequences (Agriculture)]],tbl_con[],2,FALSE)</f>
        <v>#N/A</v>
      </c>
      <c r="N426" t="e">
        <f>VLOOKUP(tbl_data[[#This Row],[Consequences (Infrastructure)]],tbl_con[],2,FALSE)</f>
        <v>#N/A</v>
      </c>
      <c r="O426" t="e">
        <f>VLOOKUP(tbl_data[[#This Row],[Consequences (Financial)]],tbl_con[],2,FALSE)</f>
        <v>#N/A</v>
      </c>
      <c r="P426" t="e">
        <f>SUM(tbl_data[[#This Row],[Severity Numeric]:[Consequences Financial Numeric]])</f>
        <v>#N/A</v>
      </c>
      <c r="Q426" t="e">
        <f>IF(AND(tbl_data[[#This Row],[Severity Numeric]] = 0, tbl_data[[#This Row],[Consequences Sum Values]] &gt; 0), "Data Entry Wrong, Double Check", "")</f>
        <v>#N/A</v>
      </c>
    </row>
    <row r="427" spans="1:17" hidden="1" x14ac:dyDescent="0.25">
      <c r="A427" t="s">
        <v>1165</v>
      </c>
      <c r="B427" t="s">
        <v>1094</v>
      </c>
      <c r="C427" t="s">
        <v>1158</v>
      </c>
      <c r="D427" t="s">
        <v>1166</v>
      </c>
      <c r="E427" t="s">
        <v>1167</v>
      </c>
      <c r="K427" t="e">
        <f>VLOOKUP(tbl_data[[#This Row],[Severity]],tbl_sev[],2,FALSE)</f>
        <v>#N/A</v>
      </c>
      <c r="L427" t="e">
        <f>VLOOKUP(tbl_data[[#This Row],[Consequences (Human)]],tbl_con[],2,FALSE)</f>
        <v>#N/A</v>
      </c>
      <c r="M427" t="e">
        <f>VLOOKUP(tbl_data[[#This Row],[Consequences (Agriculture)]],tbl_con[],2,FALSE)</f>
        <v>#N/A</v>
      </c>
      <c r="N427" t="e">
        <f>VLOOKUP(tbl_data[[#This Row],[Consequences (Infrastructure)]],tbl_con[],2,FALSE)</f>
        <v>#N/A</v>
      </c>
      <c r="O427" t="e">
        <f>VLOOKUP(tbl_data[[#This Row],[Consequences (Financial)]],tbl_con[],2,FALSE)</f>
        <v>#N/A</v>
      </c>
      <c r="P427" t="e">
        <f>SUM(tbl_data[[#This Row],[Severity Numeric]:[Consequences Financial Numeric]])</f>
        <v>#N/A</v>
      </c>
      <c r="Q427" t="e">
        <f>IF(AND(tbl_data[[#This Row],[Severity Numeric]] = 0, tbl_data[[#This Row],[Consequences Sum Values]] &gt; 0), "Data Entry Wrong, Double Check", "")</f>
        <v>#N/A</v>
      </c>
    </row>
    <row r="428" spans="1:17" hidden="1" x14ac:dyDescent="0.25">
      <c r="A428" t="s">
        <v>199</v>
      </c>
      <c r="B428" t="s">
        <v>12</v>
      </c>
      <c r="C428" t="s">
        <v>192</v>
      </c>
      <c r="D428" t="s">
        <v>200</v>
      </c>
      <c r="E428" t="s">
        <v>201</v>
      </c>
      <c r="K428" t="e">
        <f>VLOOKUP(tbl_data[[#This Row],[Severity]],tbl_sev[],2,FALSE)</f>
        <v>#N/A</v>
      </c>
      <c r="L428" t="e">
        <f>VLOOKUP(tbl_data[[#This Row],[Consequences (Human)]],tbl_con[],2,FALSE)</f>
        <v>#N/A</v>
      </c>
      <c r="M428" t="e">
        <f>VLOOKUP(tbl_data[[#This Row],[Consequences (Agriculture)]],tbl_con[],2,FALSE)</f>
        <v>#N/A</v>
      </c>
      <c r="N428" t="e">
        <f>VLOOKUP(tbl_data[[#This Row],[Consequences (Infrastructure)]],tbl_con[],2,FALSE)</f>
        <v>#N/A</v>
      </c>
      <c r="O428" t="e">
        <f>VLOOKUP(tbl_data[[#This Row],[Consequences (Financial)]],tbl_con[],2,FALSE)</f>
        <v>#N/A</v>
      </c>
      <c r="P428" t="e">
        <f>SUM(tbl_data[[#This Row],[Severity Numeric]:[Consequences Financial Numeric]])</f>
        <v>#N/A</v>
      </c>
      <c r="Q428" t="e">
        <f>IF(AND(tbl_data[[#This Row],[Severity Numeric]] = 0, tbl_data[[#This Row],[Consequences Sum Values]] &gt; 0), "Data Entry Wrong, Double Check", "")</f>
        <v>#N/A</v>
      </c>
    </row>
    <row r="429" spans="1:17" hidden="1" x14ac:dyDescent="0.25">
      <c r="A429" t="s">
        <v>920</v>
      </c>
      <c r="B429" t="s">
        <v>776</v>
      </c>
      <c r="C429" t="s">
        <v>919</v>
      </c>
      <c r="D429" t="s">
        <v>921</v>
      </c>
      <c r="E429" t="s">
        <v>922</v>
      </c>
      <c r="K429" t="e">
        <f>VLOOKUP(tbl_data[[#This Row],[Severity]],tbl_sev[],2,FALSE)</f>
        <v>#N/A</v>
      </c>
      <c r="L429" t="e">
        <f>VLOOKUP(tbl_data[[#This Row],[Consequences (Human)]],tbl_con[],2,FALSE)</f>
        <v>#N/A</v>
      </c>
      <c r="M429" t="e">
        <f>VLOOKUP(tbl_data[[#This Row],[Consequences (Agriculture)]],tbl_con[],2,FALSE)</f>
        <v>#N/A</v>
      </c>
      <c r="N429" t="e">
        <f>VLOOKUP(tbl_data[[#This Row],[Consequences (Infrastructure)]],tbl_con[],2,FALSE)</f>
        <v>#N/A</v>
      </c>
      <c r="O429" t="e">
        <f>VLOOKUP(tbl_data[[#This Row],[Consequences (Financial)]],tbl_con[],2,FALSE)</f>
        <v>#N/A</v>
      </c>
      <c r="P429" t="e">
        <f>SUM(tbl_data[[#This Row],[Severity Numeric]:[Consequences Financial Numeric]])</f>
        <v>#N/A</v>
      </c>
      <c r="Q429" t="e">
        <f>IF(AND(tbl_data[[#This Row],[Severity Numeric]] = 0, tbl_data[[#This Row],[Consequences Sum Values]] &gt; 0), "Data Entry Wrong, Double Check", "")</f>
        <v>#N/A</v>
      </c>
    </row>
    <row r="430" spans="1:17" hidden="1" x14ac:dyDescent="0.25">
      <c r="A430" t="s">
        <v>469</v>
      </c>
      <c r="B430" t="s">
        <v>428</v>
      </c>
      <c r="C430" t="s">
        <v>461</v>
      </c>
      <c r="D430" t="s">
        <v>470</v>
      </c>
      <c r="E430" t="s">
        <v>471</v>
      </c>
      <c r="K430" t="e">
        <f>VLOOKUP(tbl_data[[#This Row],[Severity]],tbl_sev[],2,FALSE)</f>
        <v>#N/A</v>
      </c>
      <c r="L430" t="e">
        <f>VLOOKUP(tbl_data[[#This Row],[Consequences (Human)]],tbl_con[],2,FALSE)</f>
        <v>#N/A</v>
      </c>
      <c r="M430" t="e">
        <f>VLOOKUP(tbl_data[[#This Row],[Consequences (Agriculture)]],tbl_con[],2,FALSE)</f>
        <v>#N/A</v>
      </c>
      <c r="N430" t="e">
        <f>VLOOKUP(tbl_data[[#This Row],[Consequences (Infrastructure)]],tbl_con[],2,FALSE)</f>
        <v>#N/A</v>
      </c>
      <c r="O430" t="e">
        <f>VLOOKUP(tbl_data[[#This Row],[Consequences (Financial)]],tbl_con[],2,FALSE)</f>
        <v>#N/A</v>
      </c>
      <c r="P430" t="e">
        <f>SUM(tbl_data[[#This Row],[Severity Numeric]:[Consequences Financial Numeric]])</f>
        <v>#N/A</v>
      </c>
      <c r="Q430" t="e">
        <f>IF(AND(tbl_data[[#This Row],[Severity Numeric]] = 0, tbl_data[[#This Row],[Consequences Sum Values]] &gt; 0), "Data Entry Wrong, Double Check", "")</f>
        <v>#N/A</v>
      </c>
    </row>
    <row r="431" spans="1:17" hidden="1" x14ac:dyDescent="0.25">
      <c r="A431" t="s">
        <v>323</v>
      </c>
      <c r="B431" t="s">
        <v>208</v>
      </c>
      <c r="C431" t="s">
        <v>313</v>
      </c>
      <c r="D431" t="s">
        <v>324</v>
      </c>
      <c r="E431" t="s">
        <v>325</v>
      </c>
      <c r="K431" t="e">
        <f>VLOOKUP(tbl_data[[#This Row],[Severity]],tbl_sev[],2,FALSE)</f>
        <v>#N/A</v>
      </c>
      <c r="L431" t="e">
        <f>VLOOKUP(tbl_data[[#This Row],[Consequences (Human)]],tbl_con[],2,FALSE)</f>
        <v>#N/A</v>
      </c>
      <c r="M431" t="e">
        <f>VLOOKUP(tbl_data[[#This Row],[Consequences (Agriculture)]],tbl_con[],2,FALSE)</f>
        <v>#N/A</v>
      </c>
      <c r="N431" t="e">
        <f>VLOOKUP(tbl_data[[#This Row],[Consequences (Infrastructure)]],tbl_con[],2,FALSE)</f>
        <v>#N/A</v>
      </c>
      <c r="O431" t="e">
        <f>VLOOKUP(tbl_data[[#This Row],[Consequences (Financial)]],tbl_con[],2,FALSE)</f>
        <v>#N/A</v>
      </c>
      <c r="P431" t="e">
        <f>SUM(tbl_data[[#This Row],[Severity Numeric]:[Consequences Financial Numeric]])</f>
        <v>#N/A</v>
      </c>
      <c r="Q431" t="e">
        <f>IF(AND(tbl_data[[#This Row],[Severity Numeric]] = 0, tbl_data[[#This Row],[Consequences Sum Values]] &gt; 0), "Data Entry Wrong, Double Check", "")</f>
        <v>#N/A</v>
      </c>
    </row>
    <row r="432" spans="1:17" hidden="1" x14ac:dyDescent="0.25">
      <c r="A432" t="s">
        <v>915</v>
      </c>
      <c r="B432" t="s">
        <v>776</v>
      </c>
      <c r="C432" t="s">
        <v>914</v>
      </c>
      <c r="D432" t="s">
        <v>916</v>
      </c>
      <c r="E432" t="s">
        <v>917</v>
      </c>
      <c r="K432" t="e">
        <f>VLOOKUP(tbl_data[[#This Row],[Severity]],tbl_sev[],2,FALSE)</f>
        <v>#N/A</v>
      </c>
      <c r="L432" t="e">
        <f>VLOOKUP(tbl_data[[#This Row],[Consequences (Human)]],tbl_con[],2,FALSE)</f>
        <v>#N/A</v>
      </c>
      <c r="M432" t="e">
        <f>VLOOKUP(tbl_data[[#This Row],[Consequences (Agriculture)]],tbl_con[],2,FALSE)</f>
        <v>#N/A</v>
      </c>
      <c r="N432" t="e">
        <f>VLOOKUP(tbl_data[[#This Row],[Consequences (Infrastructure)]],tbl_con[],2,FALSE)</f>
        <v>#N/A</v>
      </c>
      <c r="O432" t="e">
        <f>VLOOKUP(tbl_data[[#This Row],[Consequences (Financial)]],tbl_con[],2,FALSE)</f>
        <v>#N/A</v>
      </c>
      <c r="P432" t="e">
        <f>SUM(tbl_data[[#This Row],[Severity Numeric]:[Consequences Financial Numeric]])</f>
        <v>#N/A</v>
      </c>
      <c r="Q432" t="e">
        <f>IF(AND(tbl_data[[#This Row],[Severity Numeric]] = 0, tbl_data[[#This Row],[Consequences Sum Values]] &gt; 0), "Data Entry Wrong, Double Check", "")</f>
        <v>#N/A</v>
      </c>
    </row>
    <row r="433" spans="1:17" hidden="1" x14ac:dyDescent="0.25">
      <c r="A433" t="s">
        <v>320</v>
      </c>
      <c r="B433" t="s">
        <v>208</v>
      </c>
      <c r="C433" t="s">
        <v>313</v>
      </c>
      <c r="D433" t="s">
        <v>321</v>
      </c>
      <c r="E433" t="s">
        <v>322</v>
      </c>
      <c r="K433" t="e">
        <f>VLOOKUP(tbl_data[[#This Row],[Severity]],tbl_sev[],2,FALSE)</f>
        <v>#N/A</v>
      </c>
      <c r="L433" t="e">
        <f>VLOOKUP(tbl_data[[#This Row],[Consequences (Human)]],tbl_con[],2,FALSE)</f>
        <v>#N/A</v>
      </c>
      <c r="M433" t="e">
        <f>VLOOKUP(tbl_data[[#This Row],[Consequences (Agriculture)]],tbl_con[],2,FALSE)</f>
        <v>#N/A</v>
      </c>
      <c r="N433" t="e">
        <f>VLOOKUP(tbl_data[[#This Row],[Consequences (Infrastructure)]],tbl_con[],2,FALSE)</f>
        <v>#N/A</v>
      </c>
      <c r="O433" t="e">
        <f>VLOOKUP(tbl_data[[#This Row],[Consequences (Financial)]],tbl_con[],2,FALSE)</f>
        <v>#N/A</v>
      </c>
      <c r="P433" t="e">
        <f>SUM(tbl_data[[#This Row],[Severity Numeric]:[Consequences Financial Numeric]])</f>
        <v>#N/A</v>
      </c>
      <c r="Q433" t="e">
        <f>IF(AND(tbl_data[[#This Row],[Severity Numeric]] = 0, tbl_data[[#This Row],[Consequences Sum Values]] &gt; 0), "Data Entry Wrong, Double Check", "")</f>
        <v>#N/A</v>
      </c>
    </row>
    <row r="434" spans="1:17" hidden="1" x14ac:dyDescent="0.25">
      <c r="A434" t="s">
        <v>2182</v>
      </c>
      <c r="B434" t="s">
        <v>2108</v>
      </c>
      <c r="C434" t="s">
        <v>2178</v>
      </c>
      <c r="D434" t="s">
        <v>2183</v>
      </c>
      <c r="E434" t="s">
        <v>2184</v>
      </c>
      <c r="K434" t="e">
        <f>VLOOKUP(tbl_data[[#This Row],[Severity]],tbl_sev[],2,FALSE)</f>
        <v>#N/A</v>
      </c>
      <c r="L434" t="e">
        <f>VLOOKUP(tbl_data[[#This Row],[Consequences (Human)]],tbl_con[],2,FALSE)</f>
        <v>#N/A</v>
      </c>
      <c r="M434" t="e">
        <f>VLOOKUP(tbl_data[[#This Row],[Consequences (Agriculture)]],tbl_con[],2,FALSE)</f>
        <v>#N/A</v>
      </c>
      <c r="N434" t="e">
        <f>VLOOKUP(tbl_data[[#This Row],[Consequences (Infrastructure)]],tbl_con[],2,FALSE)</f>
        <v>#N/A</v>
      </c>
      <c r="O434" t="e">
        <f>VLOOKUP(tbl_data[[#This Row],[Consequences (Financial)]],tbl_con[],2,FALSE)</f>
        <v>#N/A</v>
      </c>
      <c r="P434" t="e">
        <f>SUM(tbl_data[[#This Row],[Severity Numeric]:[Consequences Financial Numeric]])</f>
        <v>#N/A</v>
      </c>
      <c r="Q434" t="e">
        <f>IF(AND(tbl_data[[#This Row],[Severity Numeric]] = 0, tbl_data[[#This Row],[Consequences Sum Values]] &gt; 0), "Data Entry Wrong, Double Check", "")</f>
        <v>#N/A</v>
      </c>
    </row>
    <row r="435" spans="1:17" hidden="1" x14ac:dyDescent="0.25">
      <c r="A435" t="s">
        <v>1573</v>
      </c>
      <c r="B435" t="s">
        <v>1343</v>
      </c>
      <c r="C435" t="s">
        <v>1572</v>
      </c>
      <c r="D435" t="s">
        <v>1574</v>
      </c>
      <c r="E435" t="s">
        <v>1575</v>
      </c>
      <c r="K435" t="e">
        <f>VLOOKUP(tbl_data[[#This Row],[Severity]],tbl_sev[],2,FALSE)</f>
        <v>#N/A</v>
      </c>
      <c r="L435" t="e">
        <f>VLOOKUP(tbl_data[[#This Row],[Consequences (Human)]],tbl_con[],2,FALSE)</f>
        <v>#N/A</v>
      </c>
      <c r="M435" t="e">
        <f>VLOOKUP(tbl_data[[#This Row],[Consequences (Agriculture)]],tbl_con[],2,FALSE)</f>
        <v>#N/A</v>
      </c>
      <c r="N435" t="e">
        <f>VLOOKUP(tbl_data[[#This Row],[Consequences (Infrastructure)]],tbl_con[],2,FALSE)</f>
        <v>#N/A</v>
      </c>
      <c r="O435" t="e">
        <f>VLOOKUP(tbl_data[[#This Row],[Consequences (Financial)]],tbl_con[],2,FALSE)</f>
        <v>#N/A</v>
      </c>
      <c r="P435" t="e">
        <f>SUM(tbl_data[[#This Row],[Severity Numeric]:[Consequences Financial Numeric]])</f>
        <v>#N/A</v>
      </c>
      <c r="Q435" t="e">
        <f>IF(AND(tbl_data[[#This Row],[Severity Numeric]] = 0, tbl_data[[#This Row],[Consequences Sum Values]] &gt; 0), "Data Entry Wrong, Double Check", "")</f>
        <v>#N/A</v>
      </c>
    </row>
    <row r="436" spans="1:17" hidden="1" x14ac:dyDescent="0.25">
      <c r="A436" t="s">
        <v>337</v>
      </c>
      <c r="B436" t="s">
        <v>327</v>
      </c>
      <c r="C436" t="s">
        <v>336</v>
      </c>
      <c r="D436" t="s">
        <v>338</v>
      </c>
      <c r="E436" t="s">
        <v>339</v>
      </c>
      <c r="K436" t="e">
        <f>VLOOKUP(tbl_data[[#This Row],[Severity]],tbl_sev[],2,FALSE)</f>
        <v>#N/A</v>
      </c>
      <c r="L436" t="e">
        <f>VLOOKUP(tbl_data[[#This Row],[Consequences (Human)]],tbl_con[],2,FALSE)</f>
        <v>#N/A</v>
      </c>
      <c r="M436" t="e">
        <f>VLOOKUP(tbl_data[[#This Row],[Consequences (Agriculture)]],tbl_con[],2,FALSE)</f>
        <v>#N/A</v>
      </c>
      <c r="N436" t="e">
        <f>VLOOKUP(tbl_data[[#This Row],[Consequences (Infrastructure)]],tbl_con[],2,FALSE)</f>
        <v>#N/A</v>
      </c>
      <c r="O436" t="e">
        <f>VLOOKUP(tbl_data[[#This Row],[Consequences (Financial)]],tbl_con[],2,FALSE)</f>
        <v>#N/A</v>
      </c>
      <c r="P436" t="e">
        <f>SUM(tbl_data[[#This Row],[Severity Numeric]:[Consequences Financial Numeric]])</f>
        <v>#N/A</v>
      </c>
      <c r="Q436" t="e">
        <f>IF(AND(tbl_data[[#This Row],[Severity Numeric]] = 0, tbl_data[[#This Row],[Consequences Sum Values]] &gt; 0), "Data Entry Wrong, Double Check", "")</f>
        <v>#N/A</v>
      </c>
    </row>
    <row r="437" spans="1:17" hidden="1" x14ac:dyDescent="0.25">
      <c r="A437" t="s">
        <v>2001</v>
      </c>
      <c r="B437" t="s">
        <v>1946</v>
      </c>
      <c r="C437" t="s">
        <v>1996</v>
      </c>
      <c r="D437" t="s">
        <v>2002</v>
      </c>
      <c r="E437" t="s">
        <v>2003</v>
      </c>
      <c r="K437" t="e">
        <f>VLOOKUP(tbl_data[[#This Row],[Severity]],tbl_sev[],2,FALSE)</f>
        <v>#N/A</v>
      </c>
      <c r="L437" t="e">
        <f>VLOOKUP(tbl_data[[#This Row],[Consequences (Human)]],tbl_con[],2,FALSE)</f>
        <v>#N/A</v>
      </c>
      <c r="M437" t="e">
        <f>VLOOKUP(tbl_data[[#This Row],[Consequences (Agriculture)]],tbl_con[],2,FALSE)</f>
        <v>#N/A</v>
      </c>
      <c r="N437" t="e">
        <f>VLOOKUP(tbl_data[[#This Row],[Consequences (Infrastructure)]],tbl_con[],2,FALSE)</f>
        <v>#N/A</v>
      </c>
      <c r="O437" t="e">
        <f>VLOOKUP(tbl_data[[#This Row],[Consequences (Financial)]],tbl_con[],2,FALSE)</f>
        <v>#N/A</v>
      </c>
      <c r="P437" t="e">
        <f>SUM(tbl_data[[#This Row],[Severity Numeric]:[Consequences Financial Numeric]])</f>
        <v>#N/A</v>
      </c>
      <c r="Q437" t="e">
        <f>IF(AND(tbl_data[[#This Row],[Severity Numeric]] = 0, tbl_data[[#This Row],[Consequences Sum Values]] &gt; 0), "Data Entry Wrong, Double Check", "")</f>
        <v>#N/A</v>
      </c>
    </row>
    <row r="438" spans="1:17" hidden="1" x14ac:dyDescent="0.25">
      <c r="A438" t="s">
        <v>1789</v>
      </c>
      <c r="B438" t="s">
        <v>1686</v>
      </c>
      <c r="C438" t="s">
        <v>1788</v>
      </c>
      <c r="D438" t="s">
        <v>1790</v>
      </c>
      <c r="E438" t="s">
        <v>1791</v>
      </c>
      <c r="K438" t="e">
        <f>VLOOKUP(tbl_data[[#This Row],[Severity]],tbl_sev[],2,FALSE)</f>
        <v>#N/A</v>
      </c>
      <c r="L438" t="e">
        <f>VLOOKUP(tbl_data[[#This Row],[Consequences (Human)]],tbl_con[],2,FALSE)</f>
        <v>#N/A</v>
      </c>
      <c r="M438" t="e">
        <f>VLOOKUP(tbl_data[[#This Row],[Consequences (Agriculture)]],tbl_con[],2,FALSE)</f>
        <v>#N/A</v>
      </c>
      <c r="N438" t="e">
        <f>VLOOKUP(tbl_data[[#This Row],[Consequences (Infrastructure)]],tbl_con[],2,FALSE)</f>
        <v>#N/A</v>
      </c>
      <c r="O438" t="e">
        <f>VLOOKUP(tbl_data[[#This Row],[Consequences (Financial)]],tbl_con[],2,FALSE)</f>
        <v>#N/A</v>
      </c>
      <c r="P438" t="e">
        <f>SUM(tbl_data[[#This Row],[Severity Numeric]:[Consequences Financial Numeric]])</f>
        <v>#N/A</v>
      </c>
      <c r="Q438" t="e">
        <f>IF(AND(tbl_data[[#This Row],[Severity Numeric]] = 0, tbl_data[[#This Row],[Consequences Sum Values]] &gt; 0), "Data Entry Wrong, Double Check", "")</f>
        <v>#N/A</v>
      </c>
    </row>
    <row r="439" spans="1:17" hidden="1" x14ac:dyDescent="0.25">
      <c r="A439" t="s">
        <v>104</v>
      </c>
      <c r="B439" t="s">
        <v>12</v>
      </c>
      <c r="C439" t="s">
        <v>96</v>
      </c>
      <c r="D439" t="s">
        <v>105</v>
      </c>
      <c r="E439" t="s">
        <v>106</v>
      </c>
      <c r="K439" t="e">
        <f>VLOOKUP(tbl_data[[#This Row],[Severity]],tbl_sev[],2,FALSE)</f>
        <v>#N/A</v>
      </c>
      <c r="L439" t="e">
        <f>VLOOKUP(tbl_data[[#This Row],[Consequences (Human)]],tbl_con[],2,FALSE)</f>
        <v>#N/A</v>
      </c>
      <c r="M439" t="e">
        <f>VLOOKUP(tbl_data[[#This Row],[Consequences (Agriculture)]],tbl_con[],2,FALSE)</f>
        <v>#N/A</v>
      </c>
      <c r="N439" t="e">
        <f>VLOOKUP(tbl_data[[#This Row],[Consequences (Infrastructure)]],tbl_con[],2,FALSE)</f>
        <v>#N/A</v>
      </c>
      <c r="O439" t="e">
        <f>VLOOKUP(tbl_data[[#This Row],[Consequences (Financial)]],tbl_con[],2,FALSE)</f>
        <v>#N/A</v>
      </c>
      <c r="P439" t="e">
        <f>SUM(tbl_data[[#This Row],[Severity Numeric]:[Consequences Financial Numeric]])</f>
        <v>#N/A</v>
      </c>
      <c r="Q439" t="e">
        <f>IF(AND(tbl_data[[#This Row],[Severity Numeric]] = 0, tbl_data[[#This Row],[Consequences Sum Values]] &gt; 0), "Data Entry Wrong, Double Check", "")</f>
        <v>#N/A</v>
      </c>
    </row>
    <row r="440" spans="1:17" hidden="1" x14ac:dyDescent="0.25">
      <c r="A440" t="s">
        <v>101</v>
      </c>
      <c r="B440" t="s">
        <v>12</v>
      </c>
      <c r="C440" t="s">
        <v>96</v>
      </c>
      <c r="D440" t="s">
        <v>102</v>
      </c>
      <c r="E440" t="s">
        <v>103</v>
      </c>
      <c r="K440" t="e">
        <f>VLOOKUP(tbl_data[[#This Row],[Severity]],tbl_sev[],2,FALSE)</f>
        <v>#N/A</v>
      </c>
      <c r="L440" t="e">
        <f>VLOOKUP(tbl_data[[#This Row],[Consequences (Human)]],tbl_con[],2,FALSE)</f>
        <v>#N/A</v>
      </c>
      <c r="M440" t="e">
        <f>VLOOKUP(tbl_data[[#This Row],[Consequences (Agriculture)]],tbl_con[],2,FALSE)</f>
        <v>#N/A</v>
      </c>
      <c r="N440" t="e">
        <f>VLOOKUP(tbl_data[[#This Row],[Consequences (Infrastructure)]],tbl_con[],2,FALSE)</f>
        <v>#N/A</v>
      </c>
      <c r="O440" t="e">
        <f>VLOOKUP(tbl_data[[#This Row],[Consequences (Financial)]],tbl_con[],2,FALSE)</f>
        <v>#N/A</v>
      </c>
      <c r="P440" t="e">
        <f>SUM(tbl_data[[#This Row],[Severity Numeric]:[Consequences Financial Numeric]])</f>
        <v>#N/A</v>
      </c>
      <c r="Q440" t="e">
        <f>IF(AND(tbl_data[[#This Row],[Severity Numeric]] = 0, tbl_data[[#This Row],[Consequences Sum Values]] &gt; 0), "Data Entry Wrong, Double Check", "")</f>
        <v>#N/A</v>
      </c>
    </row>
    <row r="441" spans="1:17" hidden="1" x14ac:dyDescent="0.25">
      <c r="A441" t="s">
        <v>1162</v>
      </c>
      <c r="B441" t="s">
        <v>1094</v>
      </c>
      <c r="C441" t="s">
        <v>1158</v>
      </c>
      <c r="D441" t="s">
        <v>1163</v>
      </c>
      <c r="E441" t="s">
        <v>1164</v>
      </c>
      <c r="K441" t="e">
        <f>VLOOKUP(tbl_data[[#This Row],[Severity]],tbl_sev[],2,FALSE)</f>
        <v>#N/A</v>
      </c>
      <c r="L441" t="e">
        <f>VLOOKUP(tbl_data[[#This Row],[Consequences (Human)]],tbl_con[],2,FALSE)</f>
        <v>#N/A</v>
      </c>
      <c r="M441" t="e">
        <f>VLOOKUP(tbl_data[[#This Row],[Consequences (Agriculture)]],tbl_con[],2,FALSE)</f>
        <v>#N/A</v>
      </c>
      <c r="N441" t="e">
        <f>VLOOKUP(tbl_data[[#This Row],[Consequences (Infrastructure)]],tbl_con[],2,FALSE)</f>
        <v>#N/A</v>
      </c>
      <c r="O441" t="e">
        <f>VLOOKUP(tbl_data[[#This Row],[Consequences (Financial)]],tbl_con[],2,FALSE)</f>
        <v>#N/A</v>
      </c>
      <c r="P441" t="e">
        <f>SUM(tbl_data[[#This Row],[Severity Numeric]:[Consequences Financial Numeric]])</f>
        <v>#N/A</v>
      </c>
      <c r="Q441" t="e">
        <f>IF(AND(tbl_data[[#This Row],[Severity Numeric]] = 0, tbl_data[[#This Row],[Consequences Sum Values]] &gt; 0), "Data Entry Wrong, Double Check", "")</f>
        <v>#N/A</v>
      </c>
    </row>
    <row r="442" spans="1:17" hidden="1" x14ac:dyDescent="0.25">
      <c r="A442" t="s">
        <v>2317</v>
      </c>
      <c r="B442" t="s">
        <v>2186</v>
      </c>
      <c r="C442" t="s">
        <v>2316</v>
      </c>
      <c r="D442" t="s">
        <v>2316</v>
      </c>
      <c r="E442" t="s">
        <v>2318</v>
      </c>
      <c r="K442" t="e">
        <f>VLOOKUP(tbl_data[[#This Row],[Severity]],tbl_sev[],2,FALSE)</f>
        <v>#N/A</v>
      </c>
      <c r="L442" t="e">
        <f>VLOOKUP(tbl_data[[#This Row],[Consequences (Human)]],tbl_con[],2,FALSE)</f>
        <v>#N/A</v>
      </c>
      <c r="M442" t="e">
        <f>VLOOKUP(tbl_data[[#This Row],[Consequences (Agriculture)]],tbl_con[],2,FALSE)</f>
        <v>#N/A</v>
      </c>
      <c r="N442" t="e">
        <f>VLOOKUP(tbl_data[[#This Row],[Consequences (Infrastructure)]],tbl_con[],2,FALSE)</f>
        <v>#N/A</v>
      </c>
      <c r="O442" t="e">
        <f>VLOOKUP(tbl_data[[#This Row],[Consequences (Financial)]],tbl_con[],2,FALSE)</f>
        <v>#N/A</v>
      </c>
      <c r="P442" t="e">
        <f>SUM(tbl_data[[#This Row],[Severity Numeric]:[Consequences Financial Numeric]])</f>
        <v>#N/A</v>
      </c>
      <c r="Q442" t="e">
        <f>IF(AND(tbl_data[[#This Row],[Severity Numeric]] = 0, tbl_data[[#This Row],[Consequences Sum Values]] &gt; 0), "Data Entry Wrong, Double Check", "")</f>
        <v>#N/A</v>
      </c>
    </row>
    <row r="443" spans="1:17" hidden="1" x14ac:dyDescent="0.25">
      <c r="A443" t="s">
        <v>1179</v>
      </c>
      <c r="B443" t="s">
        <v>1169</v>
      </c>
      <c r="C443" t="s">
        <v>1178</v>
      </c>
      <c r="D443" t="s">
        <v>1180</v>
      </c>
      <c r="E443" t="s">
        <v>1181</v>
      </c>
      <c r="K443" t="e">
        <f>VLOOKUP(tbl_data[[#This Row],[Severity]],tbl_sev[],2,FALSE)</f>
        <v>#N/A</v>
      </c>
      <c r="L443" t="e">
        <f>VLOOKUP(tbl_data[[#This Row],[Consequences (Human)]],tbl_con[],2,FALSE)</f>
        <v>#N/A</v>
      </c>
      <c r="M443" t="e">
        <f>VLOOKUP(tbl_data[[#This Row],[Consequences (Agriculture)]],tbl_con[],2,FALSE)</f>
        <v>#N/A</v>
      </c>
      <c r="N443" t="e">
        <f>VLOOKUP(tbl_data[[#This Row],[Consequences (Infrastructure)]],tbl_con[],2,FALSE)</f>
        <v>#N/A</v>
      </c>
      <c r="O443" t="e">
        <f>VLOOKUP(tbl_data[[#This Row],[Consequences (Financial)]],tbl_con[],2,FALSE)</f>
        <v>#N/A</v>
      </c>
      <c r="P443" t="e">
        <f>SUM(tbl_data[[#This Row],[Severity Numeric]:[Consequences Financial Numeric]])</f>
        <v>#N/A</v>
      </c>
      <c r="Q443" t="e">
        <f>IF(AND(tbl_data[[#This Row],[Severity Numeric]] = 0, tbl_data[[#This Row],[Consequences Sum Values]] &gt; 0), "Data Entry Wrong, Double Check", "")</f>
        <v>#N/A</v>
      </c>
    </row>
    <row r="444" spans="1:17" hidden="1" x14ac:dyDescent="0.25">
      <c r="A444" t="s">
        <v>590</v>
      </c>
      <c r="B444" t="s">
        <v>512</v>
      </c>
      <c r="C444" t="s">
        <v>586</v>
      </c>
      <c r="D444" t="s">
        <v>591</v>
      </c>
      <c r="E444" t="s">
        <v>592</v>
      </c>
      <c r="K444" t="e">
        <f>VLOOKUP(tbl_data[[#This Row],[Severity]],tbl_sev[],2,FALSE)</f>
        <v>#N/A</v>
      </c>
      <c r="L444" t="e">
        <f>VLOOKUP(tbl_data[[#This Row],[Consequences (Human)]],tbl_con[],2,FALSE)</f>
        <v>#N/A</v>
      </c>
      <c r="M444" t="e">
        <f>VLOOKUP(tbl_data[[#This Row],[Consequences (Agriculture)]],tbl_con[],2,FALSE)</f>
        <v>#N/A</v>
      </c>
      <c r="N444" t="e">
        <f>VLOOKUP(tbl_data[[#This Row],[Consequences (Infrastructure)]],tbl_con[],2,FALSE)</f>
        <v>#N/A</v>
      </c>
      <c r="O444" t="e">
        <f>VLOOKUP(tbl_data[[#This Row],[Consequences (Financial)]],tbl_con[],2,FALSE)</f>
        <v>#N/A</v>
      </c>
      <c r="P444" t="e">
        <f>SUM(tbl_data[[#This Row],[Severity Numeric]:[Consequences Financial Numeric]])</f>
        <v>#N/A</v>
      </c>
      <c r="Q444" t="e">
        <f>IF(AND(tbl_data[[#This Row],[Severity Numeric]] = 0, tbl_data[[#This Row],[Consequences Sum Values]] &gt; 0), "Data Entry Wrong, Double Check", "")</f>
        <v>#N/A</v>
      </c>
    </row>
    <row r="445" spans="1:17" hidden="1" x14ac:dyDescent="0.25">
      <c r="A445" t="s">
        <v>685</v>
      </c>
      <c r="B445" t="s">
        <v>651</v>
      </c>
      <c r="C445" t="s">
        <v>662</v>
      </c>
      <c r="D445" t="s">
        <v>686</v>
      </c>
      <c r="E445" t="s">
        <v>687</v>
      </c>
      <c r="K445" t="e">
        <f>VLOOKUP(tbl_data[[#This Row],[Severity]],tbl_sev[],2,FALSE)</f>
        <v>#N/A</v>
      </c>
      <c r="L445" t="e">
        <f>VLOOKUP(tbl_data[[#This Row],[Consequences (Human)]],tbl_con[],2,FALSE)</f>
        <v>#N/A</v>
      </c>
      <c r="M445" t="e">
        <f>VLOOKUP(tbl_data[[#This Row],[Consequences (Agriculture)]],tbl_con[],2,FALSE)</f>
        <v>#N/A</v>
      </c>
      <c r="N445" t="e">
        <f>VLOOKUP(tbl_data[[#This Row],[Consequences (Infrastructure)]],tbl_con[],2,FALSE)</f>
        <v>#N/A</v>
      </c>
      <c r="O445" t="e">
        <f>VLOOKUP(tbl_data[[#This Row],[Consequences (Financial)]],tbl_con[],2,FALSE)</f>
        <v>#N/A</v>
      </c>
      <c r="P445" t="e">
        <f>SUM(tbl_data[[#This Row],[Severity Numeric]:[Consequences Financial Numeric]])</f>
        <v>#N/A</v>
      </c>
      <c r="Q445" t="e">
        <f>IF(AND(tbl_data[[#This Row],[Severity Numeric]] = 0, tbl_data[[#This Row],[Consequences Sum Values]] &gt; 0), "Data Entry Wrong, Double Check", "")</f>
        <v>#N/A</v>
      </c>
    </row>
    <row r="446" spans="1:17" hidden="1" x14ac:dyDescent="0.25">
      <c r="A446" t="s">
        <v>2013</v>
      </c>
      <c r="B446" t="s">
        <v>1946</v>
      </c>
      <c r="C446" t="s">
        <v>1973</v>
      </c>
      <c r="D446" t="s">
        <v>2014</v>
      </c>
      <c r="E446" t="s">
        <v>2015</v>
      </c>
      <c r="K446" t="e">
        <f>VLOOKUP(tbl_data[[#This Row],[Severity]],tbl_sev[],2,FALSE)</f>
        <v>#N/A</v>
      </c>
      <c r="L446" t="e">
        <f>VLOOKUP(tbl_data[[#This Row],[Consequences (Human)]],tbl_con[],2,FALSE)</f>
        <v>#N/A</v>
      </c>
      <c r="M446" t="e">
        <f>VLOOKUP(tbl_data[[#This Row],[Consequences (Agriculture)]],tbl_con[],2,FALSE)</f>
        <v>#N/A</v>
      </c>
      <c r="N446" t="e">
        <f>VLOOKUP(tbl_data[[#This Row],[Consequences (Infrastructure)]],tbl_con[],2,FALSE)</f>
        <v>#N/A</v>
      </c>
      <c r="O446" t="e">
        <f>VLOOKUP(tbl_data[[#This Row],[Consequences (Financial)]],tbl_con[],2,FALSE)</f>
        <v>#N/A</v>
      </c>
      <c r="P446" t="e">
        <f>SUM(tbl_data[[#This Row],[Severity Numeric]:[Consequences Financial Numeric]])</f>
        <v>#N/A</v>
      </c>
      <c r="Q446" t="e">
        <f>IF(AND(tbl_data[[#This Row],[Severity Numeric]] = 0, tbl_data[[#This Row],[Consequences Sum Values]] &gt; 0), "Data Entry Wrong, Double Check", "")</f>
        <v>#N/A</v>
      </c>
    </row>
    <row r="447" spans="1:17" hidden="1" x14ac:dyDescent="0.25">
      <c r="A447" t="s">
        <v>688</v>
      </c>
      <c r="B447" t="s">
        <v>651</v>
      </c>
      <c r="C447" t="s">
        <v>662</v>
      </c>
      <c r="D447" t="s">
        <v>689</v>
      </c>
      <c r="E447" t="s">
        <v>690</v>
      </c>
      <c r="K447" t="e">
        <f>VLOOKUP(tbl_data[[#This Row],[Severity]],tbl_sev[],2,FALSE)</f>
        <v>#N/A</v>
      </c>
      <c r="L447" t="e">
        <f>VLOOKUP(tbl_data[[#This Row],[Consequences (Human)]],tbl_con[],2,FALSE)</f>
        <v>#N/A</v>
      </c>
      <c r="M447" t="e">
        <f>VLOOKUP(tbl_data[[#This Row],[Consequences (Agriculture)]],tbl_con[],2,FALSE)</f>
        <v>#N/A</v>
      </c>
      <c r="N447" t="e">
        <f>VLOOKUP(tbl_data[[#This Row],[Consequences (Infrastructure)]],tbl_con[],2,FALSE)</f>
        <v>#N/A</v>
      </c>
      <c r="O447" t="e">
        <f>VLOOKUP(tbl_data[[#This Row],[Consequences (Financial)]],tbl_con[],2,FALSE)</f>
        <v>#N/A</v>
      </c>
      <c r="P447" t="e">
        <f>SUM(tbl_data[[#This Row],[Severity Numeric]:[Consequences Financial Numeric]])</f>
        <v>#N/A</v>
      </c>
      <c r="Q447" t="e">
        <f>IF(AND(tbl_data[[#This Row],[Severity Numeric]] = 0, tbl_data[[#This Row],[Consequences Sum Values]] &gt; 0), "Data Entry Wrong, Double Check", "")</f>
        <v>#N/A</v>
      </c>
    </row>
    <row r="448" spans="1:17" hidden="1" x14ac:dyDescent="0.25">
      <c r="A448" t="s">
        <v>2321</v>
      </c>
      <c r="B448" t="s">
        <v>2186</v>
      </c>
      <c r="C448" t="s">
        <v>2320</v>
      </c>
      <c r="D448" t="s">
        <v>2320</v>
      </c>
      <c r="E448" t="s">
        <v>2322</v>
      </c>
      <c r="K448" t="e">
        <f>VLOOKUP(tbl_data[[#This Row],[Severity]],tbl_sev[],2,FALSE)</f>
        <v>#N/A</v>
      </c>
      <c r="L448" t="e">
        <f>VLOOKUP(tbl_data[[#This Row],[Consequences (Human)]],tbl_con[],2,FALSE)</f>
        <v>#N/A</v>
      </c>
      <c r="M448" t="e">
        <f>VLOOKUP(tbl_data[[#This Row],[Consequences (Agriculture)]],tbl_con[],2,FALSE)</f>
        <v>#N/A</v>
      </c>
      <c r="N448" t="e">
        <f>VLOOKUP(tbl_data[[#This Row],[Consequences (Infrastructure)]],tbl_con[],2,FALSE)</f>
        <v>#N/A</v>
      </c>
      <c r="O448" t="e">
        <f>VLOOKUP(tbl_data[[#This Row],[Consequences (Financial)]],tbl_con[],2,FALSE)</f>
        <v>#N/A</v>
      </c>
      <c r="P448" t="e">
        <f>SUM(tbl_data[[#This Row],[Severity Numeric]:[Consequences Financial Numeric]])</f>
        <v>#N/A</v>
      </c>
      <c r="Q448" t="e">
        <f>IF(AND(tbl_data[[#This Row],[Severity Numeric]] = 0, tbl_data[[#This Row],[Consequences Sum Values]] &gt; 0), "Data Entry Wrong, Double Check", "")</f>
        <v>#N/A</v>
      </c>
    </row>
    <row r="449" spans="1:17" hidden="1" x14ac:dyDescent="0.25">
      <c r="A449" t="s">
        <v>1445</v>
      </c>
      <c r="B449" t="s">
        <v>1343</v>
      </c>
      <c r="C449" t="s">
        <v>1444</v>
      </c>
      <c r="D449" t="s">
        <v>1446</v>
      </c>
      <c r="E449" t="s">
        <v>1447</v>
      </c>
      <c r="K449" t="e">
        <f>VLOOKUP(tbl_data[[#This Row],[Severity]],tbl_sev[],2,FALSE)</f>
        <v>#N/A</v>
      </c>
      <c r="L449" t="e">
        <f>VLOOKUP(tbl_data[[#This Row],[Consequences (Human)]],tbl_con[],2,FALSE)</f>
        <v>#N/A</v>
      </c>
      <c r="M449" t="e">
        <f>VLOOKUP(tbl_data[[#This Row],[Consequences (Agriculture)]],tbl_con[],2,FALSE)</f>
        <v>#N/A</v>
      </c>
      <c r="N449" t="e">
        <f>VLOOKUP(tbl_data[[#This Row],[Consequences (Infrastructure)]],tbl_con[],2,FALSE)</f>
        <v>#N/A</v>
      </c>
      <c r="O449" t="e">
        <f>VLOOKUP(tbl_data[[#This Row],[Consequences (Financial)]],tbl_con[],2,FALSE)</f>
        <v>#N/A</v>
      </c>
      <c r="P449" t="e">
        <f>SUM(tbl_data[[#This Row],[Severity Numeric]:[Consequences Financial Numeric]])</f>
        <v>#N/A</v>
      </c>
      <c r="Q449" t="e">
        <f>IF(AND(tbl_data[[#This Row],[Severity Numeric]] = 0, tbl_data[[#This Row],[Consequences Sum Values]] &gt; 0), "Data Entry Wrong, Double Check", "")</f>
        <v>#N/A</v>
      </c>
    </row>
    <row r="450" spans="1:17" hidden="1" x14ac:dyDescent="0.25">
      <c r="A450" t="s">
        <v>2263</v>
      </c>
      <c r="B450" t="s">
        <v>2186</v>
      </c>
      <c r="C450" t="s">
        <v>2262</v>
      </c>
      <c r="D450" t="s">
        <v>2264</v>
      </c>
      <c r="E450" t="s">
        <v>2265</v>
      </c>
      <c r="K450" t="e">
        <f>VLOOKUP(tbl_data[[#This Row],[Severity]],tbl_sev[],2,FALSE)</f>
        <v>#N/A</v>
      </c>
      <c r="L450" t="e">
        <f>VLOOKUP(tbl_data[[#This Row],[Consequences (Human)]],tbl_con[],2,FALSE)</f>
        <v>#N/A</v>
      </c>
      <c r="M450" t="e">
        <f>VLOOKUP(tbl_data[[#This Row],[Consequences (Agriculture)]],tbl_con[],2,FALSE)</f>
        <v>#N/A</v>
      </c>
      <c r="N450" t="e">
        <f>VLOOKUP(tbl_data[[#This Row],[Consequences (Infrastructure)]],tbl_con[],2,FALSE)</f>
        <v>#N/A</v>
      </c>
      <c r="O450" t="e">
        <f>VLOOKUP(tbl_data[[#This Row],[Consequences (Financial)]],tbl_con[],2,FALSE)</f>
        <v>#N/A</v>
      </c>
      <c r="P450" t="e">
        <f>SUM(tbl_data[[#This Row],[Severity Numeric]:[Consequences Financial Numeric]])</f>
        <v>#N/A</v>
      </c>
      <c r="Q450" t="e">
        <f>IF(AND(tbl_data[[#This Row],[Severity Numeric]] = 0, tbl_data[[#This Row],[Consequences Sum Values]] &gt; 0), "Data Entry Wrong, Double Check", "")</f>
        <v>#N/A</v>
      </c>
    </row>
    <row r="451" spans="1:17" hidden="1" x14ac:dyDescent="0.25">
      <c r="A451" t="s">
        <v>2242</v>
      </c>
      <c r="B451" t="s">
        <v>2186</v>
      </c>
      <c r="C451" t="s">
        <v>2241</v>
      </c>
      <c r="D451" t="s">
        <v>2241</v>
      </c>
      <c r="E451" t="s">
        <v>2243</v>
      </c>
      <c r="K451" t="e">
        <f>VLOOKUP(tbl_data[[#This Row],[Severity]],tbl_sev[],2,FALSE)</f>
        <v>#N/A</v>
      </c>
      <c r="L451" t="e">
        <f>VLOOKUP(tbl_data[[#This Row],[Consequences (Human)]],tbl_con[],2,FALSE)</f>
        <v>#N/A</v>
      </c>
      <c r="M451" t="e">
        <f>VLOOKUP(tbl_data[[#This Row],[Consequences (Agriculture)]],tbl_con[],2,FALSE)</f>
        <v>#N/A</v>
      </c>
      <c r="N451" t="e">
        <f>VLOOKUP(tbl_data[[#This Row],[Consequences (Infrastructure)]],tbl_con[],2,FALSE)</f>
        <v>#N/A</v>
      </c>
      <c r="O451" t="e">
        <f>VLOOKUP(tbl_data[[#This Row],[Consequences (Financial)]],tbl_con[],2,FALSE)</f>
        <v>#N/A</v>
      </c>
      <c r="P451" t="e">
        <f>SUM(tbl_data[[#This Row],[Severity Numeric]:[Consequences Financial Numeric]])</f>
        <v>#N/A</v>
      </c>
      <c r="Q451" t="e">
        <f>IF(AND(tbl_data[[#This Row],[Severity Numeric]] = 0, tbl_data[[#This Row],[Consequences Sum Values]] &gt; 0), "Data Entry Wrong, Double Check", "")</f>
        <v>#N/A</v>
      </c>
    </row>
    <row r="452" spans="1:17" hidden="1" x14ac:dyDescent="0.25">
      <c r="A452" t="s">
        <v>707</v>
      </c>
      <c r="B452" t="s">
        <v>702</v>
      </c>
      <c r="C452" t="s">
        <v>706</v>
      </c>
      <c r="D452" t="s">
        <v>708</v>
      </c>
      <c r="E452" t="s">
        <v>709</v>
      </c>
      <c r="K452" t="e">
        <f>VLOOKUP(tbl_data[[#This Row],[Severity]],tbl_sev[],2,FALSE)</f>
        <v>#N/A</v>
      </c>
      <c r="L452" t="e">
        <f>VLOOKUP(tbl_data[[#This Row],[Consequences (Human)]],tbl_con[],2,FALSE)</f>
        <v>#N/A</v>
      </c>
      <c r="M452" t="e">
        <f>VLOOKUP(tbl_data[[#This Row],[Consequences (Agriculture)]],tbl_con[],2,FALSE)</f>
        <v>#N/A</v>
      </c>
      <c r="N452" t="e">
        <f>VLOOKUP(tbl_data[[#This Row],[Consequences (Infrastructure)]],tbl_con[],2,FALSE)</f>
        <v>#N/A</v>
      </c>
      <c r="O452" t="e">
        <f>VLOOKUP(tbl_data[[#This Row],[Consequences (Financial)]],tbl_con[],2,FALSE)</f>
        <v>#N/A</v>
      </c>
      <c r="P452" t="e">
        <f>SUM(tbl_data[[#This Row],[Severity Numeric]:[Consequences Financial Numeric]])</f>
        <v>#N/A</v>
      </c>
      <c r="Q452" t="e">
        <f>IF(AND(tbl_data[[#This Row],[Severity Numeric]] = 0, tbl_data[[#This Row],[Consequences Sum Values]] &gt; 0), "Data Entry Wrong, Double Check", "")</f>
        <v>#N/A</v>
      </c>
    </row>
    <row r="453" spans="1:17" hidden="1" x14ac:dyDescent="0.25">
      <c r="A453" t="s">
        <v>2248</v>
      </c>
      <c r="B453" t="s">
        <v>2186</v>
      </c>
      <c r="C453" t="s">
        <v>2247</v>
      </c>
      <c r="D453" t="s">
        <v>2249</v>
      </c>
      <c r="E453" t="s">
        <v>2250</v>
      </c>
      <c r="K453" t="e">
        <f>VLOOKUP(tbl_data[[#This Row],[Severity]],tbl_sev[],2,FALSE)</f>
        <v>#N/A</v>
      </c>
      <c r="L453" t="e">
        <f>VLOOKUP(tbl_data[[#This Row],[Consequences (Human)]],tbl_con[],2,FALSE)</f>
        <v>#N/A</v>
      </c>
      <c r="M453" t="e">
        <f>VLOOKUP(tbl_data[[#This Row],[Consequences (Agriculture)]],tbl_con[],2,FALSE)</f>
        <v>#N/A</v>
      </c>
      <c r="N453" t="e">
        <f>VLOOKUP(tbl_data[[#This Row],[Consequences (Infrastructure)]],tbl_con[],2,FALSE)</f>
        <v>#N/A</v>
      </c>
      <c r="O453" t="e">
        <f>VLOOKUP(tbl_data[[#This Row],[Consequences (Financial)]],tbl_con[],2,FALSE)</f>
        <v>#N/A</v>
      </c>
      <c r="P453" t="e">
        <f>SUM(tbl_data[[#This Row],[Severity Numeric]:[Consequences Financial Numeric]])</f>
        <v>#N/A</v>
      </c>
      <c r="Q453" t="e">
        <f>IF(AND(tbl_data[[#This Row],[Severity Numeric]] = 0, tbl_data[[#This Row],[Consequences Sum Values]] &gt; 0), "Data Entry Wrong, Double Check", "")</f>
        <v>#N/A</v>
      </c>
    </row>
    <row r="454" spans="1:17" hidden="1" x14ac:dyDescent="0.25">
      <c r="A454" t="s">
        <v>2258</v>
      </c>
      <c r="B454" t="s">
        <v>2186</v>
      </c>
      <c r="C454" t="s">
        <v>2257</v>
      </c>
      <c r="D454" t="s">
        <v>2259</v>
      </c>
      <c r="E454" t="s">
        <v>2260</v>
      </c>
      <c r="K454" t="e">
        <f>VLOOKUP(tbl_data[[#This Row],[Severity]],tbl_sev[],2,FALSE)</f>
        <v>#N/A</v>
      </c>
      <c r="L454" t="e">
        <f>VLOOKUP(tbl_data[[#This Row],[Consequences (Human)]],tbl_con[],2,FALSE)</f>
        <v>#N/A</v>
      </c>
      <c r="M454" t="e">
        <f>VLOOKUP(tbl_data[[#This Row],[Consequences (Agriculture)]],tbl_con[],2,FALSE)</f>
        <v>#N/A</v>
      </c>
      <c r="N454" t="e">
        <f>VLOOKUP(tbl_data[[#This Row],[Consequences (Infrastructure)]],tbl_con[],2,FALSE)</f>
        <v>#N/A</v>
      </c>
      <c r="O454" t="e">
        <f>VLOOKUP(tbl_data[[#This Row],[Consequences (Financial)]],tbl_con[],2,FALSE)</f>
        <v>#N/A</v>
      </c>
      <c r="P454" t="e">
        <f>SUM(tbl_data[[#This Row],[Severity Numeric]:[Consequences Financial Numeric]])</f>
        <v>#N/A</v>
      </c>
      <c r="Q454" t="e">
        <f>IF(AND(tbl_data[[#This Row],[Severity Numeric]] = 0, tbl_data[[#This Row],[Consequences Sum Values]] &gt; 0), "Data Entry Wrong, Double Check", "")</f>
        <v>#N/A</v>
      </c>
    </row>
    <row r="455" spans="1:17" hidden="1" x14ac:dyDescent="0.25">
      <c r="A455" t="s">
        <v>2253</v>
      </c>
      <c r="B455" t="s">
        <v>2186</v>
      </c>
      <c r="C455" t="s">
        <v>2252</v>
      </c>
      <c r="D455" t="s">
        <v>2254</v>
      </c>
      <c r="E455" t="s">
        <v>2255</v>
      </c>
      <c r="K455" t="e">
        <f>VLOOKUP(tbl_data[[#This Row],[Severity]],tbl_sev[],2,FALSE)</f>
        <v>#N/A</v>
      </c>
      <c r="L455" t="e">
        <f>VLOOKUP(tbl_data[[#This Row],[Consequences (Human)]],tbl_con[],2,FALSE)</f>
        <v>#N/A</v>
      </c>
      <c r="M455" t="e">
        <f>VLOOKUP(tbl_data[[#This Row],[Consequences (Agriculture)]],tbl_con[],2,FALSE)</f>
        <v>#N/A</v>
      </c>
      <c r="N455" t="e">
        <f>VLOOKUP(tbl_data[[#This Row],[Consequences (Infrastructure)]],tbl_con[],2,FALSE)</f>
        <v>#N/A</v>
      </c>
      <c r="O455" t="e">
        <f>VLOOKUP(tbl_data[[#This Row],[Consequences (Financial)]],tbl_con[],2,FALSE)</f>
        <v>#N/A</v>
      </c>
      <c r="P455" t="e">
        <f>SUM(tbl_data[[#This Row],[Severity Numeric]:[Consequences Financial Numeric]])</f>
        <v>#N/A</v>
      </c>
      <c r="Q455" t="e">
        <f>IF(AND(tbl_data[[#This Row],[Severity Numeric]] = 0, tbl_data[[#This Row],[Consequences Sum Values]] &gt; 0), "Data Entry Wrong, Double Check", "")</f>
        <v>#N/A</v>
      </c>
    </row>
    <row r="456" spans="1:17" hidden="1" x14ac:dyDescent="0.25">
      <c r="A456" t="s">
        <v>1776</v>
      </c>
      <c r="B456" t="s">
        <v>1686</v>
      </c>
      <c r="C456" t="s">
        <v>1717</v>
      </c>
      <c r="D456" t="s">
        <v>1777</v>
      </c>
      <c r="E456" t="s">
        <v>1778</v>
      </c>
      <c r="K456" t="e">
        <f>VLOOKUP(tbl_data[[#This Row],[Severity]],tbl_sev[],2,FALSE)</f>
        <v>#N/A</v>
      </c>
      <c r="L456" t="e">
        <f>VLOOKUP(tbl_data[[#This Row],[Consequences (Human)]],tbl_con[],2,FALSE)</f>
        <v>#N/A</v>
      </c>
      <c r="M456" t="e">
        <f>VLOOKUP(tbl_data[[#This Row],[Consequences (Agriculture)]],tbl_con[],2,FALSE)</f>
        <v>#N/A</v>
      </c>
      <c r="N456" t="e">
        <f>VLOOKUP(tbl_data[[#This Row],[Consequences (Infrastructure)]],tbl_con[],2,FALSE)</f>
        <v>#N/A</v>
      </c>
      <c r="O456" t="e">
        <f>VLOOKUP(tbl_data[[#This Row],[Consequences (Financial)]],tbl_con[],2,FALSE)</f>
        <v>#N/A</v>
      </c>
      <c r="P456" t="e">
        <f>SUM(tbl_data[[#This Row],[Severity Numeric]:[Consequences Financial Numeric]])</f>
        <v>#N/A</v>
      </c>
      <c r="Q456" t="e">
        <f>IF(AND(tbl_data[[#This Row],[Severity Numeric]] = 0, tbl_data[[#This Row],[Consequences Sum Values]] &gt; 0), "Data Entry Wrong, Double Check", "")</f>
        <v>#N/A</v>
      </c>
    </row>
    <row r="457" spans="1:17" hidden="1" x14ac:dyDescent="0.25">
      <c r="A457" t="s">
        <v>766</v>
      </c>
      <c r="B457" t="s">
        <v>702</v>
      </c>
      <c r="C457" t="s">
        <v>762</v>
      </c>
      <c r="D457" t="s">
        <v>767</v>
      </c>
      <c r="E457" t="s">
        <v>768</v>
      </c>
      <c r="K457" t="e">
        <f>VLOOKUP(tbl_data[[#This Row],[Severity]],tbl_sev[],2,FALSE)</f>
        <v>#N/A</v>
      </c>
      <c r="L457" t="e">
        <f>VLOOKUP(tbl_data[[#This Row],[Consequences (Human)]],tbl_con[],2,FALSE)</f>
        <v>#N/A</v>
      </c>
      <c r="M457" t="e">
        <f>VLOOKUP(tbl_data[[#This Row],[Consequences (Agriculture)]],tbl_con[],2,FALSE)</f>
        <v>#N/A</v>
      </c>
      <c r="N457" t="e">
        <f>VLOOKUP(tbl_data[[#This Row],[Consequences (Infrastructure)]],tbl_con[],2,FALSE)</f>
        <v>#N/A</v>
      </c>
      <c r="O457" t="e">
        <f>VLOOKUP(tbl_data[[#This Row],[Consequences (Financial)]],tbl_con[],2,FALSE)</f>
        <v>#N/A</v>
      </c>
      <c r="P457" t="e">
        <f>SUM(tbl_data[[#This Row],[Severity Numeric]:[Consequences Financial Numeric]])</f>
        <v>#N/A</v>
      </c>
      <c r="Q457" t="e">
        <f>IF(AND(tbl_data[[#This Row],[Severity Numeric]] = 0, tbl_data[[#This Row],[Consequences Sum Values]] &gt; 0), "Data Entry Wrong, Double Check", "")</f>
        <v>#N/A</v>
      </c>
    </row>
    <row r="458" spans="1:17" hidden="1" x14ac:dyDescent="0.25">
      <c r="A458" t="s">
        <v>463</v>
      </c>
      <c r="B458" t="s">
        <v>428</v>
      </c>
      <c r="C458" t="s">
        <v>461</v>
      </c>
      <c r="D458" t="s">
        <v>464</v>
      </c>
      <c r="E458" t="s">
        <v>465</v>
      </c>
      <c r="K458" t="e">
        <f>VLOOKUP(tbl_data[[#This Row],[Severity]],tbl_sev[],2,FALSE)</f>
        <v>#N/A</v>
      </c>
      <c r="L458" t="e">
        <f>VLOOKUP(tbl_data[[#This Row],[Consequences (Human)]],tbl_con[],2,FALSE)</f>
        <v>#N/A</v>
      </c>
      <c r="M458" t="e">
        <f>VLOOKUP(tbl_data[[#This Row],[Consequences (Agriculture)]],tbl_con[],2,FALSE)</f>
        <v>#N/A</v>
      </c>
      <c r="N458" t="e">
        <f>VLOOKUP(tbl_data[[#This Row],[Consequences (Infrastructure)]],tbl_con[],2,FALSE)</f>
        <v>#N/A</v>
      </c>
      <c r="O458" t="e">
        <f>VLOOKUP(tbl_data[[#This Row],[Consequences (Financial)]],tbl_con[],2,FALSE)</f>
        <v>#N/A</v>
      </c>
      <c r="P458" t="e">
        <f>SUM(tbl_data[[#This Row],[Severity Numeric]:[Consequences Financial Numeric]])</f>
        <v>#N/A</v>
      </c>
      <c r="Q458" t="e">
        <f>IF(AND(tbl_data[[#This Row],[Severity Numeric]] = 0, tbl_data[[#This Row],[Consequences Sum Values]] &gt; 0), "Data Entry Wrong, Double Check", "")</f>
        <v>#N/A</v>
      </c>
    </row>
    <row r="459" spans="1:17" hidden="1" x14ac:dyDescent="0.25">
      <c r="A459" t="s">
        <v>1794</v>
      </c>
      <c r="B459" t="s">
        <v>1686</v>
      </c>
      <c r="C459" t="s">
        <v>1793</v>
      </c>
      <c r="D459" t="s">
        <v>1795</v>
      </c>
      <c r="E459" t="s">
        <v>1796</v>
      </c>
      <c r="K459" t="e">
        <f>VLOOKUP(tbl_data[[#This Row],[Severity]],tbl_sev[],2,FALSE)</f>
        <v>#N/A</v>
      </c>
      <c r="L459" t="e">
        <f>VLOOKUP(tbl_data[[#This Row],[Consequences (Human)]],tbl_con[],2,FALSE)</f>
        <v>#N/A</v>
      </c>
      <c r="M459" t="e">
        <f>VLOOKUP(tbl_data[[#This Row],[Consequences (Agriculture)]],tbl_con[],2,FALSE)</f>
        <v>#N/A</v>
      </c>
      <c r="N459" t="e">
        <f>VLOOKUP(tbl_data[[#This Row],[Consequences (Infrastructure)]],tbl_con[],2,FALSE)</f>
        <v>#N/A</v>
      </c>
      <c r="O459" t="e">
        <f>VLOOKUP(tbl_data[[#This Row],[Consequences (Financial)]],tbl_con[],2,FALSE)</f>
        <v>#N/A</v>
      </c>
      <c r="P459" t="e">
        <f>SUM(tbl_data[[#This Row],[Severity Numeric]:[Consequences Financial Numeric]])</f>
        <v>#N/A</v>
      </c>
      <c r="Q459" t="e">
        <f>IF(AND(tbl_data[[#This Row],[Severity Numeric]] = 0, tbl_data[[#This Row],[Consequences Sum Values]] &gt; 0), "Data Entry Wrong, Double Check", "")</f>
        <v>#N/A</v>
      </c>
    </row>
    <row r="460" spans="1:17" hidden="1" x14ac:dyDescent="0.25">
      <c r="A460" t="s">
        <v>1309</v>
      </c>
      <c r="B460" t="s">
        <v>1218</v>
      </c>
      <c r="C460" t="s">
        <v>1308</v>
      </c>
      <c r="D460" t="s">
        <v>1310</v>
      </c>
      <c r="E460" t="s">
        <v>1311</v>
      </c>
      <c r="K460" t="e">
        <f>VLOOKUP(tbl_data[[#This Row],[Severity]],tbl_sev[],2,FALSE)</f>
        <v>#N/A</v>
      </c>
      <c r="L460" t="e">
        <f>VLOOKUP(tbl_data[[#This Row],[Consequences (Human)]],tbl_con[],2,FALSE)</f>
        <v>#N/A</v>
      </c>
      <c r="M460" t="e">
        <f>VLOOKUP(tbl_data[[#This Row],[Consequences (Agriculture)]],tbl_con[],2,FALSE)</f>
        <v>#N/A</v>
      </c>
      <c r="N460" t="e">
        <f>VLOOKUP(tbl_data[[#This Row],[Consequences (Infrastructure)]],tbl_con[],2,FALSE)</f>
        <v>#N/A</v>
      </c>
      <c r="O460" t="e">
        <f>VLOOKUP(tbl_data[[#This Row],[Consequences (Financial)]],tbl_con[],2,FALSE)</f>
        <v>#N/A</v>
      </c>
      <c r="P460" t="e">
        <f>SUM(tbl_data[[#This Row],[Severity Numeric]:[Consequences Financial Numeric]])</f>
        <v>#N/A</v>
      </c>
      <c r="Q460" t="e">
        <f>IF(AND(tbl_data[[#This Row],[Severity Numeric]] = 0, tbl_data[[#This Row],[Consequences Sum Values]] &gt; 0), "Data Entry Wrong, Double Check", "")</f>
        <v>#N/A</v>
      </c>
    </row>
    <row r="461" spans="1:17" hidden="1" x14ac:dyDescent="0.25">
      <c r="A461" t="s">
        <v>112</v>
      </c>
      <c r="B461" t="s">
        <v>12</v>
      </c>
      <c r="C461" t="s">
        <v>111</v>
      </c>
      <c r="D461" t="s">
        <v>113</v>
      </c>
      <c r="E461" t="s">
        <v>114</v>
      </c>
      <c r="K461" t="e">
        <f>VLOOKUP(tbl_data[[#This Row],[Severity]],tbl_sev[],2,FALSE)</f>
        <v>#N/A</v>
      </c>
      <c r="L461" t="e">
        <f>VLOOKUP(tbl_data[[#This Row],[Consequences (Human)]],tbl_con[],2,FALSE)</f>
        <v>#N/A</v>
      </c>
      <c r="M461" t="e">
        <f>VLOOKUP(tbl_data[[#This Row],[Consequences (Agriculture)]],tbl_con[],2,FALSE)</f>
        <v>#N/A</v>
      </c>
      <c r="N461" t="e">
        <f>VLOOKUP(tbl_data[[#This Row],[Consequences (Infrastructure)]],tbl_con[],2,FALSE)</f>
        <v>#N/A</v>
      </c>
      <c r="O461" t="e">
        <f>VLOOKUP(tbl_data[[#This Row],[Consequences (Financial)]],tbl_con[],2,FALSE)</f>
        <v>#N/A</v>
      </c>
      <c r="P461" t="e">
        <f>SUM(tbl_data[[#This Row],[Severity Numeric]:[Consequences Financial Numeric]])</f>
        <v>#N/A</v>
      </c>
      <c r="Q461" t="e">
        <f>IF(AND(tbl_data[[#This Row],[Severity Numeric]] = 0, tbl_data[[#This Row],[Consequences Sum Values]] &gt; 0), "Data Entry Wrong, Double Check", "")</f>
        <v>#N/A</v>
      </c>
    </row>
    <row r="462" spans="1:17" hidden="1" x14ac:dyDescent="0.25">
      <c r="A462" t="s">
        <v>1453</v>
      </c>
      <c r="B462" t="s">
        <v>1343</v>
      </c>
      <c r="C462" t="s">
        <v>1452</v>
      </c>
      <c r="D462" t="s">
        <v>1454</v>
      </c>
      <c r="E462" t="s">
        <v>1455</v>
      </c>
      <c r="K462" t="e">
        <f>VLOOKUP(tbl_data[[#This Row],[Severity]],tbl_sev[],2,FALSE)</f>
        <v>#N/A</v>
      </c>
      <c r="L462" t="e">
        <f>VLOOKUP(tbl_data[[#This Row],[Consequences (Human)]],tbl_con[],2,FALSE)</f>
        <v>#N/A</v>
      </c>
      <c r="M462" t="e">
        <f>VLOOKUP(tbl_data[[#This Row],[Consequences (Agriculture)]],tbl_con[],2,FALSE)</f>
        <v>#N/A</v>
      </c>
      <c r="N462" t="e">
        <f>VLOOKUP(tbl_data[[#This Row],[Consequences (Infrastructure)]],tbl_con[],2,FALSE)</f>
        <v>#N/A</v>
      </c>
      <c r="O462" t="e">
        <f>VLOOKUP(tbl_data[[#This Row],[Consequences (Financial)]],tbl_con[],2,FALSE)</f>
        <v>#N/A</v>
      </c>
      <c r="P462" t="e">
        <f>SUM(tbl_data[[#This Row],[Severity Numeric]:[Consequences Financial Numeric]])</f>
        <v>#N/A</v>
      </c>
      <c r="Q462" t="e">
        <f>IF(AND(tbl_data[[#This Row],[Severity Numeric]] = 0, tbl_data[[#This Row],[Consequences Sum Values]] &gt; 0), "Data Entry Wrong, Double Check", "")</f>
        <v>#N/A</v>
      </c>
    </row>
    <row r="463" spans="1:17" hidden="1" x14ac:dyDescent="0.25">
      <c r="A463" t="s">
        <v>1784</v>
      </c>
      <c r="B463" t="s">
        <v>1686</v>
      </c>
      <c r="C463" t="s">
        <v>1780</v>
      </c>
      <c r="D463" t="s">
        <v>1785</v>
      </c>
      <c r="E463" t="s">
        <v>1786</v>
      </c>
      <c r="K463" t="e">
        <f>VLOOKUP(tbl_data[[#This Row],[Severity]],tbl_sev[],2,FALSE)</f>
        <v>#N/A</v>
      </c>
      <c r="L463" t="e">
        <f>VLOOKUP(tbl_data[[#This Row],[Consequences (Human)]],tbl_con[],2,FALSE)</f>
        <v>#N/A</v>
      </c>
      <c r="M463" t="e">
        <f>VLOOKUP(tbl_data[[#This Row],[Consequences (Agriculture)]],tbl_con[],2,FALSE)</f>
        <v>#N/A</v>
      </c>
      <c r="N463" t="e">
        <f>VLOOKUP(tbl_data[[#This Row],[Consequences (Infrastructure)]],tbl_con[],2,FALSE)</f>
        <v>#N/A</v>
      </c>
      <c r="O463" t="e">
        <f>VLOOKUP(tbl_data[[#This Row],[Consequences (Financial)]],tbl_con[],2,FALSE)</f>
        <v>#N/A</v>
      </c>
      <c r="P463" t="e">
        <f>SUM(tbl_data[[#This Row],[Severity Numeric]:[Consequences Financial Numeric]])</f>
        <v>#N/A</v>
      </c>
      <c r="Q463" t="e">
        <f>IF(AND(tbl_data[[#This Row],[Severity Numeric]] = 0, tbl_data[[#This Row],[Consequences Sum Values]] &gt; 0), "Data Entry Wrong, Double Check", "")</f>
        <v>#N/A</v>
      </c>
    </row>
    <row r="464" spans="1:17" hidden="1" x14ac:dyDescent="0.25">
      <c r="A464" t="s">
        <v>2147</v>
      </c>
      <c r="B464" t="s">
        <v>2108</v>
      </c>
      <c r="C464" t="s">
        <v>2146</v>
      </c>
      <c r="D464" t="s">
        <v>2148</v>
      </c>
      <c r="E464" t="s">
        <v>2149</v>
      </c>
      <c r="K464" t="e">
        <f>VLOOKUP(tbl_data[[#This Row],[Severity]],tbl_sev[],2,FALSE)</f>
        <v>#N/A</v>
      </c>
      <c r="L464" t="e">
        <f>VLOOKUP(tbl_data[[#This Row],[Consequences (Human)]],tbl_con[],2,FALSE)</f>
        <v>#N/A</v>
      </c>
      <c r="M464" t="e">
        <f>VLOOKUP(tbl_data[[#This Row],[Consequences (Agriculture)]],tbl_con[],2,FALSE)</f>
        <v>#N/A</v>
      </c>
      <c r="N464" t="e">
        <f>VLOOKUP(tbl_data[[#This Row],[Consequences (Infrastructure)]],tbl_con[],2,FALSE)</f>
        <v>#N/A</v>
      </c>
      <c r="O464" t="e">
        <f>VLOOKUP(tbl_data[[#This Row],[Consequences (Financial)]],tbl_con[],2,FALSE)</f>
        <v>#N/A</v>
      </c>
      <c r="P464" t="e">
        <f>SUM(tbl_data[[#This Row],[Severity Numeric]:[Consequences Financial Numeric]])</f>
        <v>#N/A</v>
      </c>
      <c r="Q464" t="e">
        <f>IF(AND(tbl_data[[#This Row],[Severity Numeric]] = 0, tbl_data[[#This Row],[Consequences Sum Values]] &gt; 0), "Data Entry Wrong, Double Check", "")</f>
        <v>#N/A</v>
      </c>
    </row>
    <row r="465" spans="1:17" hidden="1" x14ac:dyDescent="0.25">
      <c r="A465" t="s">
        <v>682</v>
      </c>
      <c r="B465" t="s">
        <v>651</v>
      </c>
      <c r="C465" t="s">
        <v>662</v>
      </c>
      <c r="D465" t="s">
        <v>683</v>
      </c>
      <c r="E465" t="s">
        <v>684</v>
      </c>
      <c r="K465" t="e">
        <f>VLOOKUP(tbl_data[[#This Row],[Severity]],tbl_sev[],2,FALSE)</f>
        <v>#N/A</v>
      </c>
      <c r="L465" t="e">
        <f>VLOOKUP(tbl_data[[#This Row],[Consequences (Human)]],tbl_con[],2,FALSE)</f>
        <v>#N/A</v>
      </c>
      <c r="M465" t="e">
        <f>VLOOKUP(tbl_data[[#This Row],[Consequences (Agriculture)]],tbl_con[],2,FALSE)</f>
        <v>#N/A</v>
      </c>
      <c r="N465" t="e">
        <f>VLOOKUP(tbl_data[[#This Row],[Consequences (Infrastructure)]],tbl_con[],2,FALSE)</f>
        <v>#N/A</v>
      </c>
      <c r="O465" t="e">
        <f>VLOOKUP(tbl_data[[#This Row],[Consequences (Financial)]],tbl_con[],2,FALSE)</f>
        <v>#N/A</v>
      </c>
      <c r="P465" t="e">
        <f>SUM(tbl_data[[#This Row],[Severity Numeric]:[Consequences Financial Numeric]])</f>
        <v>#N/A</v>
      </c>
      <c r="Q465" t="e">
        <f>IF(AND(tbl_data[[#This Row],[Severity Numeric]] = 0, tbl_data[[#This Row],[Consequences Sum Values]] &gt; 0), "Data Entry Wrong, Double Check", "")</f>
        <v>#N/A</v>
      </c>
    </row>
    <row r="466" spans="1:17" hidden="1" x14ac:dyDescent="0.25">
      <c r="A466" t="s">
        <v>1992</v>
      </c>
      <c r="B466" t="s">
        <v>1946</v>
      </c>
      <c r="C466" t="s">
        <v>1991</v>
      </c>
      <c r="D466" t="s">
        <v>1993</v>
      </c>
      <c r="E466" t="s">
        <v>1994</v>
      </c>
      <c r="K466" t="e">
        <f>VLOOKUP(tbl_data[[#This Row],[Severity]],tbl_sev[],2,FALSE)</f>
        <v>#N/A</v>
      </c>
      <c r="L466" t="e">
        <f>VLOOKUP(tbl_data[[#This Row],[Consequences (Human)]],tbl_con[],2,FALSE)</f>
        <v>#N/A</v>
      </c>
      <c r="M466" t="e">
        <f>VLOOKUP(tbl_data[[#This Row],[Consequences (Agriculture)]],tbl_con[],2,FALSE)</f>
        <v>#N/A</v>
      </c>
      <c r="N466" t="e">
        <f>VLOOKUP(tbl_data[[#This Row],[Consequences (Infrastructure)]],tbl_con[],2,FALSE)</f>
        <v>#N/A</v>
      </c>
      <c r="O466" t="e">
        <f>VLOOKUP(tbl_data[[#This Row],[Consequences (Financial)]],tbl_con[],2,FALSE)</f>
        <v>#N/A</v>
      </c>
      <c r="P466" t="e">
        <f>SUM(tbl_data[[#This Row],[Severity Numeric]:[Consequences Financial Numeric]])</f>
        <v>#N/A</v>
      </c>
      <c r="Q466" t="e">
        <f>IF(AND(tbl_data[[#This Row],[Severity Numeric]] = 0, tbl_data[[#This Row],[Consequences Sum Values]] &gt; 0), "Data Entry Wrong, Double Check", "")</f>
        <v>#N/A</v>
      </c>
    </row>
    <row r="467" spans="1:17" hidden="1" x14ac:dyDescent="0.25">
      <c r="A467" t="s">
        <v>1563</v>
      </c>
      <c r="B467" t="s">
        <v>1343</v>
      </c>
      <c r="C467" t="s">
        <v>1562</v>
      </c>
      <c r="D467" t="s">
        <v>1564</v>
      </c>
      <c r="E467" t="s">
        <v>1565</v>
      </c>
      <c r="K467" t="e">
        <f>VLOOKUP(tbl_data[[#This Row],[Severity]],tbl_sev[],2,FALSE)</f>
        <v>#N/A</v>
      </c>
      <c r="L467" t="e">
        <f>VLOOKUP(tbl_data[[#This Row],[Consequences (Human)]],tbl_con[],2,FALSE)</f>
        <v>#N/A</v>
      </c>
      <c r="M467" t="e">
        <f>VLOOKUP(tbl_data[[#This Row],[Consequences (Agriculture)]],tbl_con[],2,FALSE)</f>
        <v>#N/A</v>
      </c>
      <c r="N467" t="e">
        <f>VLOOKUP(tbl_data[[#This Row],[Consequences (Infrastructure)]],tbl_con[],2,FALSE)</f>
        <v>#N/A</v>
      </c>
      <c r="O467" t="e">
        <f>VLOOKUP(tbl_data[[#This Row],[Consequences (Financial)]],tbl_con[],2,FALSE)</f>
        <v>#N/A</v>
      </c>
      <c r="P467" t="e">
        <f>SUM(tbl_data[[#This Row],[Severity Numeric]:[Consequences Financial Numeric]])</f>
        <v>#N/A</v>
      </c>
      <c r="Q467" t="e">
        <f>IF(AND(tbl_data[[#This Row],[Severity Numeric]] = 0, tbl_data[[#This Row],[Consequences Sum Values]] &gt; 0), "Data Entry Wrong, Double Check", "")</f>
        <v>#N/A</v>
      </c>
    </row>
    <row r="468" spans="1:17" hidden="1" x14ac:dyDescent="0.25">
      <c r="A468" t="s">
        <v>1568</v>
      </c>
      <c r="B468" t="s">
        <v>1343</v>
      </c>
      <c r="C468" t="s">
        <v>1567</v>
      </c>
      <c r="D468" t="s">
        <v>1569</v>
      </c>
      <c r="E468" t="s">
        <v>1570</v>
      </c>
      <c r="K468" t="e">
        <f>VLOOKUP(tbl_data[[#This Row],[Severity]],tbl_sev[],2,FALSE)</f>
        <v>#N/A</v>
      </c>
      <c r="L468" t="e">
        <f>VLOOKUP(tbl_data[[#This Row],[Consequences (Human)]],tbl_con[],2,FALSE)</f>
        <v>#N/A</v>
      </c>
      <c r="M468" t="e">
        <f>VLOOKUP(tbl_data[[#This Row],[Consequences (Agriculture)]],tbl_con[],2,FALSE)</f>
        <v>#N/A</v>
      </c>
      <c r="N468" t="e">
        <f>VLOOKUP(tbl_data[[#This Row],[Consequences (Infrastructure)]],tbl_con[],2,FALSE)</f>
        <v>#N/A</v>
      </c>
      <c r="O468" t="e">
        <f>VLOOKUP(tbl_data[[#This Row],[Consequences (Financial)]],tbl_con[],2,FALSE)</f>
        <v>#N/A</v>
      </c>
      <c r="P468" t="e">
        <f>SUM(tbl_data[[#This Row],[Severity Numeric]:[Consequences Financial Numeric]])</f>
        <v>#N/A</v>
      </c>
      <c r="Q468" t="e">
        <f>IF(AND(tbl_data[[#This Row],[Severity Numeric]] = 0, tbl_data[[#This Row],[Consequences Sum Values]] &gt; 0), "Data Entry Wrong, Double Check", "")</f>
        <v>#N/A</v>
      </c>
    </row>
    <row r="469" spans="1:17" x14ac:dyDescent="0.25">
      <c r="A469" t="s">
        <v>1086</v>
      </c>
      <c r="B469" t="s">
        <v>924</v>
      </c>
      <c r="C469" t="s">
        <v>1085</v>
      </c>
      <c r="D469" t="s">
        <v>1087</v>
      </c>
      <c r="E469" t="s">
        <v>1088</v>
      </c>
      <c r="K469" t="e">
        <f>VLOOKUP(tbl_data[[#This Row],[Severity]],tbl_sev[],2,FALSE)</f>
        <v>#N/A</v>
      </c>
      <c r="L469" t="e">
        <f>VLOOKUP(tbl_data[[#This Row],[Consequences (Human)]],tbl_con[],2,FALSE)</f>
        <v>#N/A</v>
      </c>
      <c r="M469" t="e">
        <f>VLOOKUP(tbl_data[[#This Row],[Consequences (Agriculture)]],tbl_con[],2,FALSE)</f>
        <v>#N/A</v>
      </c>
      <c r="N469" t="e">
        <f>VLOOKUP(tbl_data[[#This Row],[Consequences (Infrastructure)]],tbl_con[],2,FALSE)</f>
        <v>#N/A</v>
      </c>
      <c r="O469" t="e">
        <f>VLOOKUP(tbl_data[[#This Row],[Consequences (Financial)]],tbl_con[],2,FALSE)</f>
        <v>#N/A</v>
      </c>
      <c r="P469" t="e">
        <f>SUM(tbl_data[[#This Row],[Consequences Human Numeric]:[Consequences Financial Numeric]])</f>
        <v>#N/A</v>
      </c>
      <c r="Q469" t="e">
        <f>IF(AND(tbl_data[[#This Row],[Severity Numeric]] = 0, tbl_data[[#This Row],[Consequences Sum Values]] &gt; 0), "Data Entry Wrong, Double Check", "")</f>
        <v>#N/A</v>
      </c>
    </row>
    <row r="470" spans="1:17" hidden="1" x14ac:dyDescent="0.25">
      <c r="A470" t="s">
        <v>188</v>
      </c>
      <c r="B470" t="s">
        <v>12</v>
      </c>
      <c r="C470" t="s">
        <v>184</v>
      </c>
      <c r="D470" t="s">
        <v>189</v>
      </c>
      <c r="E470" t="s">
        <v>190</v>
      </c>
      <c r="K470" t="e">
        <f>VLOOKUP(tbl_data[[#This Row],[Severity]],tbl_sev[],2,FALSE)</f>
        <v>#N/A</v>
      </c>
      <c r="L470" t="e">
        <f>VLOOKUP(tbl_data[[#This Row],[Consequences (Human)]],tbl_con[],2,FALSE)</f>
        <v>#N/A</v>
      </c>
      <c r="M470" t="e">
        <f>VLOOKUP(tbl_data[[#This Row],[Consequences (Agriculture)]],tbl_con[],2,FALSE)</f>
        <v>#N/A</v>
      </c>
      <c r="N470" t="e">
        <f>VLOOKUP(tbl_data[[#This Row],[Consequences (Infrastructure)]],tbl_con[],2,FALSE)</f>
        <v>#N/A</v>
      </c>
      <c r="O470" t="e">
        <f>VLOOKUP(tbl_data[[#This Row],[Consequences (Financial)]],tbl_con[],2,FALSE)</f>
        <v>#N/A</v>
      </c>
      <c r="P470" t="e">
        <f>SUM(tbl_data[[#This Row],[Severity Numeric]:[Consequences Financial Numeric]])</f>
        <v>#N/A</v>
      </c>
      <c r="Q470" t="e">
        <f>IF(AND(tbl_data[[#This Row],[Severity Numeric]] = 0, tbl_data[[#This Row],[Consequences Sum Values]] &gt; 0), "Data Entry Wrong, Double Check", "")</f>
        <v>#N/A</v>
      </c>
    </row>
    <row r="471" spans="1:17" hidden="1" x14ac:dyDescent="0.25">
      <c r="A471" t="s">
        <v>1899</v>
      </c>
      <c r="B471" t="s">
        <v>1686</v>
      </c>
      <c r="C471" t="s">
        <v>1895</v>
      </c>
      <c r="D471" t="s">
        <v>1900</v>
      </c>
      <c r="E471" t="s">
        <v>1901</v>
      </c>
      <c r="K471" t="e">
        <f>VLOOKUP(tbl_data[[#This Row],[Severity]],tbl_sev[],2,FALSE)</f>
        <v>#N/A</v>
      </c>
      <c r="L471" t="e">
        <f>VLOOKUP(tbl_data[[#This Row],[Consequences (Human)]],tbl_con[],2,FALSE)</f>
        <v>#N/A</v>
      </c>
      <c r="M471" t="e">
        <f>VLOOKUP(tbl_data[[#This Row],[Consequences (Agriculture)]],tbl_con[],2,FALSE)</f>
        <v>#N/A</v>
      </c>
      <c r="N471" t="e">
        <f>VLOOKUP(tbl_data[[#This Row],[Consequences (Infrastructure)]],tbl_con[],2,FALSE)</f>
        <v>#N/A</v>
      </c>
      <c r="O471" t="e">
        <f>VLOOKUP(tbl_data[[#This Row],[Consequences (Financial)]],tbl_con[],2,FALSE)</f>
        <v>#N/A</v>
      </c>
      <c r="P471" t="e">
        <f>SUM(tbl_data[[#This Row],[Severity Numeric]:[Consequences Financial Numeric]])</f>
        <v>#N/A</v>
      </c>
      <c r="Q471" t="e">
        <f>IF(AND(tbl_data[[#This Row],[Severity Numeric]] = 0, tbl_data[[#This Row],[Consequences Sum Values]] &gt; 0), "Data Entry Wrong, Double Check", "")</f>
        <v>#N/A</v>
      </c>
    </row>
    <row r="472" spans="1:17" hidden="1" x14ac:dyDescent="0.25">
      <c r="A472" t="s">
        <v>647</v>
      </c>
      <c r="B472" t="s">
        <v>512</v>
      </c>
      <c r="C472" t="s">
        <v>640</v>
      </c>
      <c r="D472" t="s">
        <v>648</v>
      </c>
      <c r="E472" t="s">
        <v>649</v>
      </c>
      <c r="K472" t="e">
        <f>VLOOKUP(tbl_data[[#This Row],[Severity]],tbl_sev[],2,FALSE)</f>
        <v>#N/A</v>
      </c>
      <c r="L472" t="e">
        <f>VLOOKUP(tbl_data[[#This Row],[Consequences (Human)]],tbl_con[],2,FALSE)</f>
        <v>#N/A</v>
      </c>
      <c r="M472" t="e">
        <f>VLOOKUP(tbl_data[[#This Row],[Consequences (Agriculture)]],tbl_con[],2,FALSE)</f>
        <v>#N/A</v>
      </c>
      <c r="N472" t="e">
        <f>VLOOKUP(tbl_data[[#This Row],[Consequences (Infrastructure)]],tbl_con[],2,FALSE)</f>
        <v>#N/A</v>
      </c>
      <c r="O472" t="e">
        <f>VLOOKUP(tbl_data[[#This Row],[Consequences (Financial)]],tbl_con[],2,FALSE)</f>
        <v>#N/A</v>
      </c>
      <c r="P472" t="e">
        <f>SUM(tbl_data[[#This Row],[Severity Numeric]:[Consequences Financial Numeric]])</f>
        <v>#N/A</v>
      </c>
      <c r="Q472" t="e">
        <f>IF(AND(tbl_data[[#This Row],[Severity Numeric]] = 0, tbl_data[[#This Row],[Consequences Sum Values]] &gt; 0), "Data Entry Wrong, Double Check", "")</f>
        <v>#N/A</v>
      </c>
    </row>
    <row r="473" spans="1:17" hidden="1" x14ac:dyDescent="0.25">
      <c r="A473" t="s">
        <v>438</v>
      </c>
      <c r="B473" t="s">
        <v>428</v>
      </c>
      <c r="C473" t="s">
        <v>430</v>
      </c>
      <c r="D473" t="s">
        <v>439</v>
      </c>
      <c r="E473" t="s">
        <v>440</v>
      </c>
      <c r="K473" t="e">
        <f>VLOOKUP(tbl_data[[#This Row],[Severity]],tbl_sev[],2,FALSE)</f>
        <v>#N/A</v>
      </c>
      <c r="L473" t="e">
        <f>VLOOKUP(tbl_data[[#This Row],[Consequences (Human)]],tbl_con[],2,FALSE)</f>
        <v>#N/A</v>
      </c>
      <c r="M473" t="e">
        <f>VLOOKUP(tbl_data[[#This Row],[Consequences (Agriculture)]],tbl_con[],2,FALSE)</f>
        <v>#N/A</v>
      </c>
      <c r="N473" t="e">
        <f>VLOOKUP(tbl_data[[#This Row],[Consequences (Infrastructure)]],tbl_con[],2,FALSE)</f>
        <v>#N/A</v>
      </c>
      <c r="O473" t="e">
        <f>VLOOKUP(tbl_data[[#This Row],[Consequences (Financial)]],tbl_con[],2,FALSE)</f>
        <v>#N/A</v>
      </c>
      <c r="P473" t="e">
        <f>SUM(tbl_data[[#This Row],[Severity Numeric]:[Consequences Financial Numeric]])</f>
        <v>#N/A</v>
      </c>
      <c r="Q473" t="e">
        <f>IF(AND(tbl_data[[#This Row],[Severity Numeric]] = 0, tbl_data[[#This Row],[Consequences Sum Values]] &gt; 0), "Data Entry Wrong, Double Check", "")</f>
        <v>#N/A</v>
      </c>
    </row>
    <row r="474" spans="1:17" hidden="1" x14ac:dyDescent="0.25">
      <c r="A474" t="s">
        <v>309</v>
      </c>
      <c r="B474" t="s">
        <v>208</v>
      </c>
      <c r="C474" t="s">
        <v>308</v>
      </c>
      <c r="D474" t="s">
        <v>310</v>
      </c>
      <c r="E474" t="s">
        <v>311</v>
      </c>
      <c r="K474" t="e">
        <f>VLOOKUP(tbl_data[[#This Row],[Severity]],tbl_sev[],2,FALSE)</f>
        <v>#N/A</v>
      </c>
      <c r="L474" t="e">
        <f>VLOOKUP(tbl_data[[#This Row],[Consequences (Human)]],tbl_con[],2,FALSE)</f>
        <v>#N/A</v>
      </c>
      <c r="M474" t="e">
        <f>VLOOKUP(tbl_data[[#This Row],[Consequences (Agriculture)]],tbl_con[],2,FALSE)</f>
        <v>#N/A</v>
      </c>
      <c r="N474" t="e">
        <f>VLOOKUP(tbl_data[[#This Row],[Consequences (Infrastructure)]],tbl_con[],2,FALSE)</f>
        <v>#N/A</v>
      </c>
      <c r="O474" t="e">
        <f>VLOOKUP(tbl_data[[#This Row],[Consequences (Financial)]],tbl_con[],2,FALSE)</f>
        <v>#N/A</v>
      </c>
      <c r="P474" t="e">
        <f>SUM(tbl_data[[#This Row],[Severity Numeric]:[Consequences Financial Numeric]])</f>
        <v>#N/A</v>
      </c>
      <c r="Q474" t="e">
        <f>IF(AND(tbl_data[[#This Row],[Severity Numeric]] = 0, tbl_data[[#This Row],[Consequences Sum Values]] &gt; 0), "Data Entry Wrong, Double Check", "")</f>
        <v>#N/A</v>
      </c>
    </row>
    <row r="475" spans="1:17" hidden="1" x14ac:dyDescent="0.25">
      <c r="A475" t="s">
        <v>1328</v>
      </c>
      <c r="B475" t="s">
        <v>1218</v>
      </c>
      <c r="C475" t="s">
        <v>1237</v>
      </c>
      <c r="D475" t="s">
        <v>1329</v>
      </c>
      <c r="E475" t="s">
        <v>1330</v>
      </c>
      <c r="K475" t="e">
        <f>VLOOKUP(tbl_data[[#This Row],[Severity]],tbl_sev[],2,FALSE)</f>
        <v>#N/A</v>
      </c>
      <c r="L475" t="e">
        <f>VLOOKUP(tbl_data[[#This Row],[Consequences (Human)]],tbl_con[],2,FALSE)</f>
        <v>#N/A</v>
      </c>
      <c r="M475" t="e">
        <f>VLOOKUP(tbl_data[[#This Row],[Consequences (Agriculture)]],tbl_con[],2,FALSE)</f>
        <v>#N/A</v>
      </c>
      <c r="N475" t="e">
        <f>VLOOKUP(tbl_data[[#This Row],[Consequences (Infrastructure)]],tbl_con[],2,FALSE)</f>
        <v>#N/A</v>
      </c>
      <c r="O475" t="e">
        <f>VLOOKUP(tbl_data[[#This Row],[Consequences (Financial)]],tbl_con[],2,FALSE)</f>
        <v>#N/A</v>
      </c>
      <c r="P475" t="e">
        <f>SUM(tbl_data[[#This Row],[Severity Numeric]:[Consequences Financial Numeric]])</f>
        <v>#N/A</v>
      </c>
      <c r="Q475" t="e">
        <f>IF(AND(tbl_data[[#This Row],[Severity Numeric]] = 0, tbl_data[[#This Row],[Consequences Sum Values]] &gt; 0), "Data Entry Wrong, Double Check", "")</f>
        <v>#N/A</v>
      </c>
    </row>
    <row r="476" spans="1:17" hidden="1" x14ac:dyDescent="0.25">
      <c r="A476" t="s">
        <v>769</v>
      </c>
      <c r="B476" t="s">
        <v>702</v>
      </c>
      <c r="C476" t="s">
        <v>762</v>
      </c>
      <c r="D476" t="s">
        <v>770</v>
      </c>
      <c r="E476" t="s">
        <v>771</v>
      </c>
      <c r="K476" t="e">
        <f>VLOOKUP(tbl_data[[#This Row],[Severity]],tbl_sev[],2,FALSE)</f>
        <v>#N/A</v>
      </c>
      <c r="L476" t="e">
        <f>VLOOKUP(tbl_data[[#This Row],[Consequences (Human)]],tbl_con[],2,FALSE)</f>
        <v>#N/A</v>
      </c>
      <c r="M476" t="e">
        <f>VLOOKUP(tbl_data[[#This Row],[Consequences (Agriculture)]],tbl_con[],2,FALSE)</f>
        <v>#N/A</v>
      </c>
      <c r="N476" t="e">
        <f>VLOOKUP(tbl_data[[#This Row],[Consequences (Infrastructure)]],tbl_con[],2,FALSE)</f>
        <v>#N/A</v>
      </c>
      <c r="O476" t="e">
        <f>VLOOKUP(tbl_data[[#This Row],[Consequences (Financial)]],tbl_con[],2,FALSE)</f>
        <v>#N/A</v>
      </c>
      <c r="P476" t="e">
        <f>SUM(tbl_data[[#This Row],[Severity Numeric]:[Consequences Financial Numeric]])</f>
        <v>#N/A</v>
      </c>
      <c r="Q476" t="e">
        <f>IF(AND(tbl_data[[#This Row],[Severity Numeric]] = 0, tbl_data[[#This Row],[Consequences Sum Values]] &gt; 0), "Data Entry Wrong, Double Check", "")</f>
        <v>#N/A</v>
      </c>
    </row>
    <row r="477" spans="1:17" hidden="1" x14ac:dyDescent="0.25">
      <c r="A477" t="s">
        <v>772</v>
      </c>
      <c r="B477" t="s">
        <v>702</v>
      </c>
      <c r="C477" t="s">
        <v>762</v>
      </c>
      <c r="D477" t="s">
        <v>773</v>
      </c>
      <c r="E477" t="s">
        <v>774</v>
      </c>
      <c r="K477" t="e">
        <f>VLOOKUP(tbl_data[[#This Row],[Severity]],tbl_sev[],2,FALSE)</f>
        <v>#N/A</v>
      </c>
      <c r="L477" t="e">
        <f>VLOOKUP(tbl_data[[#This Row],[Consequences (Human)]],tbl_con[],2,FALSE)</f>
        <v>#N/A</v>
      </c>
      <c r="M477" t="e">
        <f>VLOOKUP(tbl_data[[#This Row],[Consequences (Agriculture)]],tbl_con[],2,FALSE)</f>
        <v>#N/A</v>
      </c>
      <c r="N477" t="e">
        <f>VLOOKUP(tbl_data[[#This Row],[Consequences (Infrastructure)]],tbl_con[],2,FALSE)</f>
        <v>#N/A</v>
      </c>
      <c r="O477" t="e">
        <f>VLOOKUP(tbl_data[[#This Row],[Consequences (Financial)]],tbl_con[],2,FALSE)</f>
        <v>#N/A</v>
      </c>
      <c r="P477" t="e">
        <f>SUM(tbl_data[[#This Row],[Severity Numeric]:[Consequences Financial Numeric]])</f>
        <v>#N/A</v>
      </c>
      <c r="Q477" t="e">
        <f>IF(AND(tbl_data[[#This Row],[Severity Numeric]] = 0, tbl_data[[#This Row],[Consequences Sum Values]] &gt; 0), "Data Entry Wrong, Double Check", "")</f>
        <v>#N/A</v>
      </c>
    </row>
    <row r="478" spans="1:17" hidden="1" x14ac:dyDescent="0.25">
      <c r="A478" t="s">
        <v>1147</v>
      </c>
      <c r="B478" t="s">
        <v>1094</v>
      </c>
      <c r="C478" t="s">
        <v>1143</v>
      </c>
      <c r="D478" t="s">
        <v>1148</v>
      </c>
      <c r="E478" t="s">
        <v>1149</v>
      </c>
      <c r="K478" t="e">
        <f>VLOOKUP(tbl_data[[#This Row],[Severity]],tbl_sev[],2,FALSE)</f>
        <v>#N/A</v>
      </c>
      <c r="L478" t="e">
        <f>VLOOKUP(tbl_data[[#This Row],[Consequences (Human)]],tbl_con[],2,FALSE)</f>
        <v>#N/A</v>
      </c>
      <c r="M478" t="e">
        <f>VLOOKUP(tbl_data[[#This Row],[Consequences (Agriculture)]],tbl_con[],2,FALSE)</f>
        <v>#N/A</v>
      </c>
      <c r="N478" t="e">
        <f>VLOOKUP(tbl_data[[#This Row],[Consequences (Infrastructure)]],tbl_con[],2,FALSE)</f>
        <v>#N/A</v>
      </c>
      <c r="O478" t="e">
        <f>VLOOKUP(tbl_data[[#This Row],[Consequences (Financial)]],tbl_con[],2,FALSE)</f>
        <v>#N/A</v>
      </c>
      <c r="P478" t="e">
        <f>SUM(tbl_data[[#This Row],[Severity Numeric]:[Consequences Financial Numeric]])</f>
        <v>#N/A</v>
      </c>
      <c r="Q478" t="e">
        <f>IF(AND(tbl_data[[#This Row],[Severity Numeric]] = 0, tbl_data[[#This Row],[Consequences Sum Values]] &gt; 0), "Data Entry Wrong, Double Check", "")</f>
        <v>#N/A</v>
      </c>
    </row>
    <row r="479" spans="1:17" hidden="1" x14ac:dyDescent="0.25">
      <c r="A479" t="s">
        <v>238</v>
      </c>
      <c r="B479" t="s">
        <v>208</v>
      </c>
      <c r="C479" t="s">
        <v>234</v>
      </c>
      <c r="D479" t="s">
        <v>239</v>
      </c>
      <c r="E479" t="s">
        <v>240</v>
      </c>
      <c r="K479" t="e">
        <f>VLOOKUP(tbl_data[[#This Row],[Severity]],tbl_sev[],2,FALSE)</f>
        <v>#N/A</v>
      </c>
      <c r="L479" t="e">
        <f>VLOOKUP(tbl_data[[#This Row],[Consequences (Human)]],tbl_con[],2,FALSE)</f>
        <v>#N/A</v>
      </c>
      <c r="M479" t="e">
        <f>VLOOKUP(tbl_data[[#This Row],[Consequences (Agriculture)]],tbl_con[],2,FALSE)</f>
        <v>#N/A</v>
      </c>
      <c r="N479" t="e">
        <f>VLOOKUP(tbl_data[[#This Row],[Consequences (Infrastructure)]],tbl_con[],2,FALSE)</f>
        <v>#N/A</v>
      </c>
      <c r="O479" t="e">
        <f>VLOOKUP(tbl_data[[#This Row],[Consequences (Financial)]],tbl_con[],2,FALSE)</f>
        <v>#N/A</v>
      </c>
      <c r="P479" t="e">
        <f>SUM(tbl_data[[#This Row],[Severity Numeric]:[Consequences Financial Numeric]])</f>
        <v>#N/A</v>
      </c>
      <c r="Q479" t="e">
        <f>IF(AND(tbl_data[[#This Row],[Severity Numeric]] = 0, tbl_data[[#This Row],[Consequences Sum Values]] &gt; 0), "Data Entry Wrong, Double Check", "")</f>
        <v>#N/A</v>
      </c>
    </row>
    <row r="480" spans="1:17" hidden="1" x14ac:dyDescent="0.25">
      <c r="A480" t="s">
        <v>2397</v>
      </c>
      <c r="B480" t="s">
        <v>2186</v>
      </c>
      <c r="C480" t="s">
        <v>2396</v>
      </c>
      <c r="D480" t="s">
        <v>2396</v>
      </c>
      <c r="E480" t="s">
        <v>2398</v>
      </c>
      <c r="K480" t="e">
        <f>VLOOKUP(tbl_data[[#This Row],[Severity]],tbl_sev[],2,FALSE)</f>
        <v>#N/A</v>
      </c>
      <c r="L480" t="e">
        <f>VLOOKUP(tbl_data[[#This Row],[Consequences (Human)]],tbl_con[],2,FALSE)</f>
        <v>#N/A</v>
      </c>
      <c r="M480" t="e">
        <f>VLOOKUP(tbl_data[[#This Row],[Consequences (Agriculture)]],tbl_con[],2,FALSE)</f>
        <v>#N/A</v>
      </c>
      <c r="N480" t="e">
        <f>VLOOKUP(tbl_data[[#This Row],[Consequences (Infrastructure)]],tbl_con[],2,FALSE)</f>
        <v>#N/A</v>
      </c>
      <c r="O480" t="e">
        <f>VLOOKUP(tbl_data[[#This Row],[Consequences (Financial)]],tbl_con[],2,FALSE)</f>
        <v>#N/A</v>
      </c>
      <c r="P480" t="e">
        <f>SUM(tbl_data[[#This Row],[Severity Numeric]:[Consequences Financial Numeric]])</f>
        <v>#N/A</v>
      </c>
      <c r="Q480" t="e">
        <f>IF(AND(tbl_data[[#This Row],[Severity Numeric]] = 0, tbl_data[[#This Row],[Consequences Sum Values]] &gt; 0), "Data Entry Wrong, Double Check", "")</f>
        <v>#N/A</v>
      </c>
    </row>
    <row r="481" spans="1:17" hidden="1" x14ac:dyDescent="0.25">
      <c r="A481" t="s">
        <v>1151</v>
      </c>
      <c r="B481" t="s">
        <v>1094</v>
      </c>
      <c r="C481" t="s">
        <v>1096</v>
      </c>
      <c r="D481" t="s">
        <v>1152</v>
      </c>
      <c r="E481" t="s">
        <v>1153</v>
      </c>
      <c r="K481" t="e">
        <f>VLOOKUP(tbl_data[[#This Row],[Severity]],tbl_sev[],2,FALSE)</f>
        <v>#N/A</v>
      </c>
      <c r="L481" t="e">
        <f>VLOOKUP(tbl_data[[#This Row],[Consequences (Human)]],tbl_con[],2,FALSE)</f>
        <v>#N/A</v>
      </c>
      <c r="M481" t="e">
        <f>VLOOKUP(tbl_data[[#This Row],[Consequences (Agriculture)]],tbl_con[],2,FALSE)</f>
        <v>#N/A</v>
      </c>
      <c r="N481" t="e">
        <f>VLOOKUP(tbl_data[[#This Row],[Consequences (Infrastructure)]],tbl_con[],2,FALSE)</f>
        <v>#N/A</v>
      </c>
      <c r="O481" t="e">
        <f>VLOOKUP(tbl_data[[#This Row],[Consequences (Financial)]],tbl_con[],2,FALSE)</f>
        <v>#N/A</v>
      </c>
      <c r="P481" t="e">
        <f>SUM(tbl_data[[#This Row],[Severity Numeric]:[Consequences Financial Numeric]])</f>
        <v>#N/A</v>
      </c>
      <c r="Q481" t="e">
        <f>IF(AND(tbl_data[[#This Row],[Severity Numeric]] = 0, tbl_data[[#This Row],[Consequences Sum Values]] &gt; 0), "Data Entry Wrong, Double Check", "")</f>
        <v>#N/A</v>
      </c>
    </row>
    <row r="482" spans="1:17" hidden="1" x14ac:dyDescent="0.25">
      <c r="A482" t="s">
        <v>304</v>
      </c>
      <c r="B482" t="s">
        <v>208</v>
      </c>
      <c r="C482" t="s">
        <v>303</v>
      </c>
      <c r="D482" t="s">
        <v>305</v>
      </c>
      <c r="E482" t="s">
        <v>306</v>
      </c>
      <c r="K482" t="e">
        <f>VLOOKUP(tbl_data[[#This Row],[Severity]],tbl_sev[],2,FALSE)</f>
        <v>#N/A</v>
      </c>
      <c r="L482" t="e">
        <f>VLOOKUP(tbl_data[[#This Row],[Consequences (Human)]],tbl_con[],2,FALSE)</f>
        <v>#N/A</v>
      </c>
      <c r="M482" t="e">
        <f>VLOOKUP(tbl_data[[#This Row],[Consequences (Agriculture)]],tbl_con[],2,FALSE)</f>
        <v>#N/A</v>
      </c>
      <c r="N482" t="e">
        <f>VLOOKUP(tbl_data[[#This Row],[Consequences (Infrastructure)]],tbl_con[],2,FALSE)</f>
        <v>#N/A</v>
      </c>
      <c r="O482" t="e">
        <f>VLOOKUP(tbl_data[[#This Row],[Consequences (Financial)]],tbl_con[],2,FALSE)</f>
        <v>#N/A</v>
      </c>
      <c r="P482" t="e">
        <f>SUM(tbl_data[[#This Row],[Severity Numeric]:[Consequences Financial Numeric]])</f>
        <v>#N/A</v>
      </c>
      <c r="Q482" t="e">
        <f>IF(AND(tbl_data[[#This Row],[Severity Numeric]] = 0, tbl_data[[#This Row],[Consequences Sum Values]] &gt; 0), "Data Entry Wrong, Double Check", "")</f>
        <v>#N/A</v>
      </c>
    </row>
    <row r="483" spans="1:17" hidden="1" x14ac:dyDescent="0.25">
      <c r="A483" t="s">
        <v>2392</v>
      </c>
      <c r="B483" t="s">
        <v>2186</v>
      </c>
      <c r="C483" t="s">
        <v>2391</v>
      </c>
      <c r="D483" t="s">
        <v>2393</v>
      </c>
      <c r="E483" t="s">
        <v>2394</v>
      </c>
      <c r="K483" t="e">
        <f>VLOOKUP(tbl_data[[#This Row],[Severity]],tbl_sev[],2,FALSE)</f>
        <v>#N/A</v>
      </c>
      <c r="L483" t="e">
        <f>VLOOKUP(tbl_data[[#This Row],[Consequences (Human)]],tbl_con[],2,FALSE)</f>
        <v>#N/A</v>
      </c>
      <c r="M483" t="e">
        <f>VLOOKUP(tbl_data[[#This Row],[Consequences (Agriculture)]],tbl_con[],2,FALSE)</f>
        <v>#N/A</v>
      </c>
      <c r="N483" t="e">
        <f>VLOOKUP(tbl_data[[#This Row],[Consequences (Infrastructure)]],tbl_con[],2,FALSE)</f>
        <v>#N/A</v>
      </c>
      <c r="O483" t="e">
        <f>VLOOKUP(tbl_data[[#This Row],[Consequences (Financial)]],tbl_con[],2,FALSE)</f>
        <v>#N/A</v>
      </c>
      <c r="P483" t="e">
        <f>SUM(tbl_data[[#This Row],[Severity Numeric]:[Consequences Financial Numeric]])</f>
        <v>#N/A</v>
      </c>
      <c r="Q483" t="e">
        <f>IF(AND(tbl_data[[#This Row],[Severity Numeric]] = 0, tbl_data[[#This Row],[Consequences Sum Values]] &gt; 0), "Data Entry Wrong, Double Check", "")</f>
        <v>#N/A</v>
      </c>
    </row>
    <row r="484" spans="1:17" x14ac:dyDescent="0.25">
      <c r="A484" t="s">
        <v>1076</v>
      </c>
      <c r="B484" t="s">
        <v>924</v>
      </c>
      <c r="C484" t="s">
        <v>1072</v>
      </c>
      <c r="D484" t="s">
        <v>1077</v>
      </c>
      <c r="E484" t="s">
        <v>1078</v>
      </c>
      <c r="K484" t="e">
        <f>VLOOKUP(tbl_data[[#This Row],[Severity]],tbl_sev[],2,FALSE)</f>
        <v>#N/A</v>
      </c>
      <c r="L484" t="e">
        <f>VLOOKUP(tbl_data[[#This Row],[Consequences (Human)]],tbl_con[],2,FALSE)</f>
        <v>#N/A</v>
      </c>
      <c r="M484" t="e">
        <f>VLOOKUP(tbl_data[[#This Row],[Consequences (Agriculture)]],tbl_con[],2,FALSE)</f>
        <v>#N/A</v>
      </c>
      <c r="N484" t="e">
        <f>VLOOKUP(tbl_data[[#This Row],[Consequences (Infrastructure)]],tbl_con[],2,FALSE)</f>
        <v>#N/A</v>
      </c>
      <c r="O484" t="e">
        <f>VLOOKUP(tbl_data[[#This Row],[Consequences (Financial)]],tbl_con[],2,FALSE)</f>
        <v>#N/A</v>
      </c>
      <c r="P484" t="e">
        <f>SUM(tbl_data[[#This Row],[Consequences Human Numeric]:[Consequences Financial Numeric]])</f>
        <v>#N/A</v>
      </c>
      <c r="Q484" t="e">
        <f>IF(AND(tbl_data[[#This Row],[Severity Numeric]] = 0, tbl_data[[#This Row],[Consequences Sum Values]] &gt; 0), "Data Entry Wrong, Double Check", "")</f>
        <v>#N/A</v>
      </c>
    </row>
    <row r="485" spans="1:17" hidden="1" x14ac:dyDescent="0.25">
      <c r="A485" t="s">
        <v>905</v>
      </c>
      <c r="B485" t="s">
        <v>776</v>
      </c>
      <c r="C485" t="s">
        <v>778</v>
      </c>
      <c r="D485" t="s">
        <v>906</v>
      </c>
      <c r="E485" t="s">
        <v>907</v>
      </c>
      <c r="K485" t="e">
        <f>VLOOKUP(tbl_data[[#This Row],[Severity]],tbl_sev[],2,FALSE)</f>
        <v>#N/A</v>
      </c>
      <c r="L485" t="e">
        <f>VLOOKUP(tbl_data[[#This Row],[Consequences (Human)]],tbl_con[],2,FALSE)</f>
        <v>#N/A</v>
      </c>
      <c r="M485" t="e">
        <f>VLOOKUP(tbl_data[[#This Row],[Consequences (Agriculture)]],tbl_con[],2,FALSE)</f>
        <v>#N/A</v>
      </c>
      <c r="N485" t="e">
        <f>VLOOKUP(tbl_data[[#This Row],[Consequences (Infrastructure)]],tbl_con[],2,FALSE)</f>
        <v>#N/A</v>
      </c>
      <c r="O485" t="e">
        <f>VLOOKUP(tbl_data[[#This Row],[Consequences (Financial)]],tbl_con[],2,FALSE)</f>
        <v>#N/A</v>
      </c>
      <c r="P485" t="e">
        <f>SUM(tbl_data[[#This Row],[Severity Numeric]:[Consequences Financial Numeric]])</f>
        <v>#N/A</v>
      </c>
      <c r="Q485" t="e">
        <f>IF(AND(tbl_data[[#This Row],[Severity Numeric]] = 0, tbl_data[[#This Row],[Consequences Sum Values]] &gt; 0), "Data Entry Wrong, Double Check", "")</f>
        <v>#N/A</v>
      </c>
    </row>
    <row r="486" spans="1:17" hidden="1" x14ac:dyDescent="0.25">
      <c r="A486" t="s">
        <v>2174</v>
      </c>
      <c r="B486" t="s">
        <v>2108</v>
      </c>
      <c r="C486" t="s">
        <v>2173</v>
      </c>
      <c r="D486" t="s">
        <v>2175</v>
      </c>
      <c r="E486" t="s">
        <v>2176</v>
      </c>
      <c r="K486" t="e">
        <f>VLOOKUP(tbl_data[[#This Row],[Severity]],tbl_sev[],2,FALSE)</f>
        <v>#N/A</v>
      </c>
      <c r="L486" t="e">
        <f>VLOOKUP(tbl_data[[#This Row],[Consequences (Human)]],tbl_con[],2,FALSE)</f>
        <v>#N/A</v>
      </c>
      <c r="M486" t="e">
        <f>VLOOKUP(tbl_data[[#This Row],[Consequences (Agriculture)]],tbl_con[],2,FALSE)</f>
        <v>#N/A</v>
      </c>
      <c r="N486" t="e">
        <f>VLOOKUP(tbl_data[[#This Row],[Consequences (Infrastructure)]],tbl_con[],2,FALSE)</f>
        <v>#N/A</v>
      </c>
      <c r="O486" t="e">
        <f>VLOOKUP(tbl_data[[#This Row],[Consequences (Financial)]],tbl_con[],2,FALSE)</f>
        <v>#N/A</v>
      </c>
      <c r="P486" t="e">
        <f>SUM(tbl_data[[#This Row],[Severity Numeric]:[Consequences Financial Numeric]])</f>
        <v>#N/A</v>
      </c>
      <c r="Q486" t="e">
        <f>IF(AND(tbl_data[[#This Row],[Severity Numeric]] = 0, tbl_data[[#This Row],[Consequences Sum Values]] &gt; 0), "Data Entry Wrong, Double Check", "")</f>
        <v>#N/A</v>
      </c>
    </row>
    <row r="487" spans="1:17" hidden="1" x14ac:dyDescent="0.25">
      <c r="A487" t="s">
        <v>2388</v>
      </c>
      <c r="B487" t="s">
        <v>2186</v>
      </c>
      <c r="C487" t="s">
        <v>2387</v>
      </c>
      <c r="D487" t="s">
        <v>2387</v>
      </c>
      <c r="E487" t="s">
        <v>2389</v>
      </c>
      <c r="K487" t="e">
        <f>VLOOKUP(tbl_data[[#This Row],[Severity]],tbl_sev[],2,FALSE)</f>
        <v>#N/A</v>
      </c>
      <c r="L487" t="e">
        <f>VLOOKUP(tbl_data[[#This Row],[Consequences (Human)]],tbl_con[],2,FALSE)</f>
        <v>#N/A</v>
      </c>
      <c r="M487" t="e">
        <f>VLOOKUP(tbl_data[[#This Row],[Consequences (Agriculture)]],tbl_con[],2,FALSE)</f>
        <v>#N/A</v>
      </c>
      <c r="N487" t="e">
        <f>VLOOKUP(tbl_data[[#This Row],[Consequences (Infrastructure)]],tbl_con[],2,FALSE)</f>
        <v>#N/A</v>
      </c>
      <c r="O487" t="e">
        <f>VLOOKUP(tbl_data[[#This Row],[Consequences (Financial)]],tbl_con[],2,FALSE)</f>
        <v>#N/A</v>
      </c>
      <c r="P487" t="e">
        <f>SUM(tbl_data[[#This Row],[Severity Numeric]:[Consequences Financial Numeric]])</f>
        <v>#N/A</v>
      </c>
      <c r="Q487" t="e">
        <f>IF(AND(tbl_data[[#This Row],[Severity Numeric]] = 0, tbl_data[[#This Row],[Consequences Sum Values]] &gt; 0), "Data Entry Wrong, Double Check", "")</f>
        <v>#N/A</v>
      </c>
    </row>
    <row r="488" spans="1:17" x14ac:dyDescent="0.25">
      <c r="A488" t="s">
        <v>1081</v>
      </c>
      <c r="B488" t="s">
        <v>924</v>
      </c>
      <c r="C488" t="s">
        <v>1080</v>
      </c>
      <c r="D488" t="s">
        <v>1082</v>
      </c>
      <c r="E488" t="s">
        <v>1083</v>
      </c>
      <c r="K488" t="e">
        <f>VLOOKUP(tbl_data[[#This Row],[Severity]],tbl_sev[],2,FALSE)</f>
        <v>#N/A</v>
      </c>
      <c r="L488" t="e">
        <f>VLOOKUP(tbl_data[[#This Row],[Consequences (Human)]],tbl_con[],2,FALSE)</f>
        <v>#N/A</v>
      </c>
      <c r="M488" t="e">
        <f>VLOOKUP(tbl_data[[#This Row],[Consequences (Agriculture)]],tbl_con[],2,FALSE)</f>
        <v>#N/A</v>
      </c>
      <c r="N488" t="e">
        <f>VLOOKUP(tbl_data[[#This Row],[Consequences (Infrastructure)]],tbl_con[],2,FALSE)</f>
        <v>#N/A</v>
      </c>
      <c r="O488" t="e">
        <f>VLOOKUP(tbl_data[[#This Row],[Consequences (Financial)]],tbl_con[],2,FALSE)</f>
        <v>#N/A</v>
      </c>
      <c r="P488" t="e">
        <f>SUM(tbl_data[[#This Row],[Consequences Human Numeric]:[Consequences Financial Numeric]])</f>
        <v>#N/A</v>
      </c>
      <c r="Q488" t="e">
        <f>IF(AND(tbl_data[[#This Row],[Severity Numeric]] = 0, tbl_data[[#This Row],[Consequences Sum Values]] &gt; 0), "Data Entry Wrong, Double Check", "")</f>
        <v>#N/A</v>
      </c>
    </row>
    <row r="489" spans="1:17" hidden="1" x14ac:dyDescent="0.25">
      <c r="A489" t="s">
        <v>180</v>
      </c>
      <c r="B489" t="s">
        <v>12</v>
      </c>
      <c r="C489" t="s">
        <v>179</v>
      </c>
      <c r="D489" t="s">
        <v>181</v>
      </c>
      <c r="E489" t="s">
        <v>182</v>
      </c>
      <c r="K489" t="e">
        <f>VLOOKUP(tbl_data[[#This Row],[Severity]],tbl_sev[],2,FALSE)</f>
        <v>#N/A</v>
      </c>
      <c r="L489" t="e">
        <f>VLOOKUP(tbl_data[[#This Row],[Consequences (Human)]],tbl_con[],2,FALSE)</f>
        <v>#N/A</v>
      </c>
      <c r="M489" t="e">
        <f>VLOOKUP(tbl_data[[#This Row],[Consequences (Agriculture)]],tbl_con[],2,FALSE)</f>
        <v>#N/A</v>
      </c>
      <c r="N489" t="e">
        <f>VLOOKUP(tbl_data[[#This Row],[Consequences (Infrastructure)]],tbl_con[],2,FALSE)</f>
        <v>#N/A</v>
      </c>
      <c r="O489" t="e">
        <f>VLOOKUP(tbl_data[[#This Row],[Consequences (Financial)]],tbl_con[],2,FALSE)</f>
        <v>#N/A</v>
      </c>
      <c r="P489" t="e">
        <f>SUM(tbl_data[[#This Row],[Severity Numeric]:[Consequences Financial Numeric]])</f>
        <v>#N/A</v>
      </c>
      <c r="Q489" t="e">
        <f>IF(AND(tbl_data[[#This Row],[Severity Numeric]] = 0, tbl_data[[#This Row],[Consequences Sum Values]] &gt; 0), "Data Entry Wrong, Double Check", "")</f>
        <v>#N/A</v>
      </c>
    </row>
    <row r="490" spans="1:17" hidden="1" x14ac:dyDescent="0.25">
      <c r="A490" t="s">
        <v>402</v>
      </c>
      <c r="B490" t="s">
        <v>327</v>
      </c>
      <c r="C490" t="s">
        <v>329</v>
      </c>
      <c r="D490" t="s">
        <v>403</v>
      </c>
      <c r="E490" t="s">
        <v>404</v>
      </c>
      <c r="K490" t="e">
        <f>VLOOKUP(tbl_data[[#This Row],[Severity]],tbl_sev[],2,FALSE)</f>
        <v>#N/A</v>
      </c>
      <c r="L490" t="e">
        <f>VLOOKUP(tbl_data[[#This Row],[Consequences (Human)]],tbl_con[],2,FALSE)</f>
        <v>#N/A</v>
      </c>
      <c r="M490" t="e">
        <f>VLOOKUP(tbl_data[[#This Row],[Consequences (Agriculture)]],tbl_con[],2,FALSE)</f>
        <v>#N/A</v>
      </c>
      <c r="N490" t="e">
        <f>VLOOKUP(tbl_data[[#This Row],[Consequences (Infrastructure)]],tbl_con[],2,FALSE)</f>
        <v>#N/A</v>
      </c>
      <c r="O490" t="e">
        <f>VLOOKUP(tbl_data[[#This Row],[Consequences (Financial)]],tbl_con[],2,FALSE)</f>
        <v>#N/A</v>
      </c>
      <c r="P490" t="e">
        <f>SUM(tbl_data[[#This Row],[Severity Numeric]:[Consequences Financial Numeric]])</f>
        <v>#N/A</v>
      </c>
      <c r="Q490" t="e">
        <f>IF(AND(tbl_data[[#This Row],[Severity Numeric]] = 0, tbl_data[[#This Row],[Consequences Sum Values]] &gt; 0), "Data Entry Wrong, Double Check", "")</f>
        <v>#N/A</v>
      </c>
    </row>
    <row r="491" spans="1:17" hidden="1" x14ac:dyDescent="0.25">
      <c r="A491" t="s">
        <v>1720</v>
      </c>
      <c r="B491" t="s">
        <v>1686</v>
      </c>
      <c r="C491" t="s">
        <v>1719</v>
      </c>
      <c r="D491" t="s">
        <v>1721</v>
      </c>
      <c r="E491" t="s">
        <v>1722</v>
      </c>
      <c r="K491" t="e">
        <f>VLOOKUP(tbl_data[[#This Row],[Severity]],tbl_sev[],2,FALSE)</f>
        <v>#N/A</v>
      </c>
      <c r="L491" t="e">
        <f>VLOOKUP(tbl_data[[#This Row],[Consequences (Human)]],tbl_con[],2,FALSE)</f>
        <v>#N/A</v>
      </c>
      <c r="M491" t="e">
        <f>VLOOKUP(tbl_data[[#This Row],[Consequences (Agriculture)]],tbl_con[],2,FALSE)</f>
        <v>#N/A</v>
      </c>
      <c r="N491" t="e">
        <f>VLOOKUP(tbl_data[[#This Row],[Consequences (Infrastructure)]],tbl_con[],2,FALSE)</f>
        <v>#N/A</v>
      </c>
      <c r="O491" t="e">
        <f>VLOOKUP(tbl_data[[#This Row],[Consequences (Financial)]],tbl_con[],2,FALSE)</f>
        <v>#N/A</v>
      </c>
      <c r="P491" t="e">
        <f>SUM(tbl_data[[#This Row],[Severity Numeric]:[Consequences Financial Numeric]])</f>
        <v>#N/A</v>
      </c>
      <c r="Q491" t="e">
        <f>IF(AND(tbl_data[[#This Row],[Severity Numeric]] = 0, tbl_data[[#This Row],[Consequences Sum Values]] &gt; 0), "Data Entry Wrong, Double Check", "")</f>
        <v>#N/A</v>
      </c>
    </row>
    <row r="492" spans="1:17" hidden="1" x14ac:dyDescent="0.25">
      <c r="A492" t="s">
        <v>1119</v>
      </c>
      <c r="B492" t="s">
        <v>1094</v>
      </c>
      <c r="C492" t="s">
        <v>1115</v>
      </c>
      <c r="D492" t="s">
        <v>1120</v>
      </c>
      <c r="E492" t="s">
        <v>1121</v>
      </c>
      <c r="K492" t="e">
        <f>VLOOKUP(tbl_data[[#This Row],[Severity]],tbl_sev[],2,FALSE)</f>
        <v>#N/A</v>
      </c>
      <c r="L492" t="e">
        <f>VLOOKUP(tbl_data[[#This Row],[Consequences (Human)]],tbl_con[],2,FALSE)</f>
        <v>#N/A</v>
      </c>
      <c r="M492" t="e">
        <f>VLOOKUP(tbl_data[[#This Row],[Consequences (Agriculture)]],tbl_con[],2,FALSE)</f>
        <v>#N/A</v>
      </c>
      <c r="N492" t="e">
        <f>VLOOKUP(tbl_data[[#This Row],[Consequences (Infrastructure)]],tbl_con[],2,FALSE)</f>
        <v>#N/A</v>
      </c>
      <c r="O492" t="e">
        <f>VLOOKUP(tbl_data[[#This Row],[Consequences (Financial)]],tbl_con[],2,FALSE)</f>
        <v>#N/A</v>
      </c>
      <c r="P492" t="e">
        <f>SUM(tbl_data[[#This Row],[Severity Numeric]:[Consequences Financial Numeric]])</f>
        <v>#N/A</v>
      </c>
      <c r="Q492" t="e">
        <f>IF(AND(tbl_data[[#This Row],[Severity Numeric]] = 0, tbl_data[[#This Row],[Consequences Sum Values]] &gt; 0), "Data Entry Wrong, Double Check", "")</f>
        <v>#N/A</v>
      </c>
    </row>
    <row r="493" spans="1:17" hidden="1" x14ac:dyDescent="0.25">
      <c r="A493" t="s">
        <v>1727</v>
      </c>
      <c r="B493" t="s">
        <v>1686</v>
      </c>
      <c r="C493" t="s">
        <v>1726</v>
      </c>
      <c r="D493" t="s">
        <v>1728</v>
      </c>
      <c r="E493" t="s">
        <v>1729</v>
      </c>
      <c r="K493" t="e">
        <f>VLOOKUP(tbl_data[[#This Row],[Severity]],tbl_sev[],2,FALSE)</f>
        <v>#N/A</v>
      </c>
      <c r="L493" t="e">
        <f>VLOOKUP(tbl_data[[#This Row],[Consequences (Human)]],tbl_con[],2,FALSE)</f>
        <v>#N/A</v>
      </c>
      <c r="M493" t="e">
        <f>VLOOKUP(tbl_data[[#This Row],[Consequences (Agriculture)]],tbl_con[],2,FALSE)</f>
        <v>#N/A</v>
      </c>
      <c r="N493" t="e">
        <f>VLOOKUP(tbl_data[[#This Row],[Consequences (Infrastructure)]],tbl_con[],2,FALSE)</f>
        <v>#N/A</v>
      </c>
      <c r="O493" t="e">
        <f>VLOOKUP(tbl_data[[#This Row],[Consequences (Financial)]],tbl_con[],2,FALSE)</f>
        <v>#N/A</v>
      </c>
      <c r="P493" t="e">
        <f>SUM(tbl_data[[#This Row],[Severity Numeric]:[Consequences Financial Numeric]])</f>
        <v>#N/A</v>
      </c>
      <c r="Q493" t="e">
        <f>IF(AND(tbl_data[[#This Row],[Severity Numeric]] = 0, tbl_data[[#This Row],[Consequences Sum Values]] &gt; 0), "Data Entry Wrong, Double Check", "")</f>
        <v>#N/A</v>
      </c>
    </row>
    <row r="494" spans="1:17" hidden="1" x14ac:dyDescent="0.25">
      <c r="A494" t="s">
        <v>2401</v>
      </c>
      <c r="B494" t="s">
        <v>2186</v>
      </c>
      <c r="C494" t="s">
        <v>2400</v>
      </c>
      <c r="D494" t="s">
        <v>2402</v>
      </c>
      <c r="E494" t="s">
        <v>2403</v>
      </c>
      <c r="K494" t="e">
        <f>VLOOKUP(tbl_data[[#This Row],[Severity]],tbl_sev[],2,FALSE)</f>
        <v>#N/A</v>
      </c>
      <c r="L494" t="e">
        <f>VLOOKUP(tbl_data[[#This Row],[Consequences (Human)]],tbl_con[],2,FALSE)</f>
        <v>#N/A</v>
      </c>
      <c r="M494" t="e">
        <f>VLOOKUP(tbl_data[[#This Row],[Consequences (Agriculture)]],tbl_con[],2,FALSE)</f>
        <v>#N/A</v>
      </c>
      <c r="N494" t="e">
        <f>VLOOKUP(tbl_data[[#This Row],[Consequences (Infrastructure)]],tbl_con[],2,FALSE)</f>
        <v>#N/A</v>
      </c>
      <c r="O494" t="e">
        <f>VLOOKUP(tbl_data[[#This Row],[Consequences (Financial)]],tbl_con[],2,FALSE)</f>
        <v>#N/A</v>
      </c>
      <c r="P494" t="e">
        <f>SUM(tbl_data[[#This Row],[Severity Numeric]:[Consequences Financial Numeric]])</f>
        <v>#N/A</v>
      </c>
      <c r="Q494" t="e">
        <f>IF(AND(tbl_data[[#This Row],[Severity Numeric]] = 0, tbl_data[[#This Row],[Consequences Sum Values]] &gt; 0), "Data Entry Wrong, Double Check", "")</f>
        <v>#N/A</v>
      </c>
    </row>
    <row r="495" spans="1:17" hidden="1" x14ac:dyDescent="0.25">
      <c r="A495" t="s">
        <v>405</v>
      </c>
      <c r="B495" t="s">
        <v>327</v>
      </c>
      <c r="C495" t="s">
        <v>329</v>
      </c>
      <c r="D495" t="s">
        <v>406</v>
      </c>
      <c r="E495" t="s">
        <v>407</v>
      </c>
      <c r="K495" t="e">
        <f>VLOOKUP(tbl_data[[#This Row],[Severity]],tbl_sev[],2,FALSE)</f>
        <v>#N/A</v>
      </c>
      <c r="L495" t="e">
        <f>VLOOKUP(tbl_data[[#This Row],[Consequences (Human)]],tbl_con[],2,FALSE)</f>
        <v>#N/A</v>
      </c>
      <c r="M495" t="e">
        <f>VLOOKUP(tbl_data[[#This Row],[Consequences (Agriculture)]],tbl_con[],2,FALSE)</f>
        <v>#N/A</v>
      </c>
      <c r="N495" t="e">
        <f>VLOOKUP(tbl_data[[#This Row],[Consequences (Infrastructure)]],tbl_con[],2,FALSE)</f>
        <v>#N/A</v>
      </c>
      <c r="O495" t="e">
        <f>VLOOKUP(tbl_data[[#This Row],[Consequences (Financial)]],tbl_con[],2,FALSE)</f>
        <v>#N/A</v>
      </c>
      <c r="P495" t="e">
        <f>SUM(tbl_data[[#This Row],[Severity Numeric]:[Consequences Financial Numeric]])</f>
        <v>#N/A</v>
      </c>
      <c r="Q495" t="e">
        <f>IF(AND(tbl_data[[#This Row],[Severity Numeric]] = 0, tbl_data[[#This Row],[Consequences Sum Values]] &gt; 0), "Data Entry Wrong, Double Check", "")</f>
        <v>#N/A</v>
      </c>
    </row>
    <row r="496" spans="1:17" hidden="1" x14ac:dyDescent="0.25">
      <c r="A496" t="s">
        <v>1154</v>
      </c>
      <c r="B496" t="s">
        <v>1094</v>
      </c>
      <c r="C496" t="s">
        <v>1096</v>
      </c>
      <c r="D496" t="s">
        <v>1155</v>
      </c>
      <c r="E496" t="s">
        <v>1156</v>
      </c>
      <c r="K496" t="e">
        <f>VLOOKUP(tbl_data[[#This Row],[Severity]],tbl_sev[],2,FALSE)</f>
        <v>#N/A</v>
      </c>
      <c r="L496" t="e">
        <f>VLOOKUP(tbl_data[[#This Row],[Consequences (Human)]],tbl_con[],2,FALSE)</f>
        <v>#N/A</v>
      </c>
      <c r="M496" t="e">
        <f>VLOOKUP(tbl_data[[#This Row],[Consequences (Agriculture)]],tbl_con[],2,FALSE)</f>
        <v>#N/A</v>
      </c>
      <c r="N496" t="e">
        <f>VLOOKUP(tbl_data[[#This Row],[Consequences (Infrastructure)]],tbl_con[],2,FALSE)</f>
        <v>#N/A</v>
      </c>
      <c r="O496" t="e">
        <f>VLOOKUP(tbl_data[[#This Row],[Consequences (Financial)]],tbl_con[],2,FALSE)</f>
        <v>#N/A</v>
      </c>
      <c r="P496" t="e">
        <f>SUM(tbl_data[[#This Row],[Severity Numeric]:[Consequences Financial Numeric]])</f>
        <v>#N/A</v>
      </c>
      <c r="Q496" t="e">
        <f>IF(AND(tbl_data[[#This Row],[Severity Numeric]] = 0, tbl_data[[#This Row],[Consequences Sum Values]] &gt; 0), "Data Entry Wrong, Double Check", "")</f>
        <v>#N/A</v>
      </c>
    </row>
    <row r="497" spans="1:17" hidden="1" x14ac:dyDescent="0.25">
      <c r="A497" t="s">
        <v>419</v>
      </c>
      <c r="B497" t="s">
        <v>327</v>
      </c>
      <c r="C497" t="s">
        <v>409</v>
      </c>
      <c r="D497" t="s">
        <v>420</v>
      </c>
      <c r="E497" t="s">
        <v>421</v>
      </c>
      <c r="K497" t="e">
        <f>VLOOKUP(tbl_data[[#This Row],[Severity]],tbl_sev[],2,FALSE)</f>
        <v>#N/A</v>
      </c>
      <c r="L497" t="e">
        <f>VLOOKUP(tbl_data[[#This Row],[Consequences (Human)]],tbl_con[],2,FALSE)</f>
        <v>#N/A</v>
      </c>
      <c r="M497" t="e">
        <f>VLOOKUP(tbl_data[[#This Row],[Consequences (Agriculture)]],tbl_con[],2,FALSE)</f>
        <v>#N/A</v>
      </c>
      <c r="N497" t="e">
        <f>VLOOKUP(tbl_data[[#This Row],[Consequences (Infrastructure)]],tbl_con[],2,FALSE)</f>
        <v>#N/A</v>
      </c>
      <c r="O497" t="e">
        <f>VLOOKUP(tbl_data[[#This Row],[Consequences (Financial)]],tbl_con[],2,FALSE)</f>
        <v>#N/A</v>
      </c>
      <c r="P497" t="e">
        <f>SUM(tbl_data[[#This Row],[Severity Numeric]:[Consequences Financial Numeric]])</f>
        <v>#N/A</v>
      </c>
      <c r="Q497" t="e">
        <f>IF(AND(tbl_data[[#This Row],[Severity Numeric]] = 0, tbl_data[[#This Row],[Consequences Sum Values]] &gt; 0), "Data Entry Wrong, Double Check", "")</f>
        <v>#N/A</v>
      </c>
    </row>
    <row r="498" spans="1:17" hidden="1" x14ac:dyDescent="0.25">
      <c r="A498" t="s">
        <v>45</v>
      </c>
      <c r="B498" t="s">
        <v>12</v>
      </c>
      <c r="C498" t="s">
        <v>40</v>
      </c>
      <c r="D498" t="s">
        <v>46</v>
      </c>
      <c r="E498" t="s">
        <v>47</v>
      </c>
      <c r="K498" t="e">
        <f>VLOOKUP(tbl_data[[#This Row],[Severity]],tbl_sev[],2,FALSE)</f>
        <v>#N/A</v>
      </c>
      <c r="L498" t="e">
        <f>VLOOKUP(tbl_data[[#This Row],[Consequences (Human)]],tbl_con[],2,FALSE)</f>
        <v>#N/A</v>
      </c>
      <c r="M498" t="e">
        <f>VLOOKUP(tbl_data[[#This Row],[Consequences (Agriculture)]],tbl_con[],2,FALSE)</f>
        <v>#N/A</v>
      </c>
      <c r="N498" t="e">
        <f>VLOOKUP(tbl_data[[#This Row],[Consequences (Infrastructure)]],tbl_con[],2,FALSE)</f>
        <v>#N/A</v>
      </c>
      <c r="O498" t="e">
        <f>VLOOKUP(tbl_data[[#This Row],[Consequences (Financial)]],tbl_con[],2,FALSE)</f>
        <v>#N/A</v>
      </c>
      <c r="P498" t="e">
        <f>SUM(tbl_data[[#This Row],[Severity Numeric]:[Consequences Financial Numeric]])</f>
        <v>#N/A</v>
      </c>
      <c r="Q498" t="e">
        <f>IF(AND(tbl_data[[#This Row],[Severity Numeric]] = 0, tbl_data[[#This Row],[Consequences Sum Values]] &gt; 0), "Data Entry Wrong, Double Check", "")</f>
        <v>#N/A</v>
      </c>
    </row>
    <row r="499" spans="1:17" hidden="1" x14ac:dyDescent="0.25">
      <c r="A499" t="s">
        <v>444</v>
      </c>
      <c r="B499" t="s">
        <v>428</v>
      </c>
      <c r="C499" t="s">
        <v>442</v>
      </c>
      <c r="D499" t="s">
        <v>445</v>
      </c>
      <c r="E499" t="s">
        <v>446</v>
      </c>
      <c r="K499" t="e">
        <f>VLOOKUP(tbl_data[[#This Row],[Severity]],tbl_sev[],2,FALSE)</f>
        <v>#N/A</v>
      </c>
      <c r="L499" t="e">
        <f>VLOOKUP(tbl_data[[#This Row],[Consequences (Human)]],tbl_con[],2,FALSE)</f>
        <v>#N/A</v>
      </c>
      <c r="M499" t="e">
        <f>VLOOKUP(tbl_data[[#This Row],[Consequences (Agriculture)]],tbl_con[],2,FALSE)</f>
        <v>#N/A</v>
      </c>
      <c r="N499" t="e">
        <f>VLOOKUP(tbl_data[[#This Row],[Consequences (Infrastructure)]],tbl_con[],2,FALSE)</f>
        <v>#N/A</v>
      </c>
      <c r="O499" t="e">
        <f>VLOOKUP(tbl_data[[#This Row],[Consequences (Financial)]],tbl_con[],2,FALSE)</f>
        <v>#N/A</v>
      </c>
      <c r="P499" t="e">
        <f>SUM(tbl_data[[#This Row],[Severity Numeric]:[Consequences Financial Numeric]])</f>
        <v>#N/A</v>
      </c>
      <c r="Q499" t="e">
        <f>IF(AND(tbl_data[[#This Row],[Severity Numeric]] = 0, tbl_data[[#This Row],[Consequences Sum Values]] &gt; 0), "Data Entry Wrong, Double Check", "")</f>
        <v>#N/A</v>
      </c>
    </row>
    <row r="500" spans="1:17" hidden="1" x14ac:dyDescent="0.25">
      <c r="A500" t="s">
        <v>98</v>
      </c>
      <c r="B500" t="s">
        <v>12</v>
      </c>
      <c r="C500" t="s">
        <v>96</v>
      </c>
      <c r="D500" t="s">
        <v>99</v>
      </c>
      <c r="E500" t="s">
        <v>100</v>
      </c>
      <c r="K500" t="e">
        <f>VLOOKUP(tbl_data[[#This Row],[Severity]],tbl_sev[],2,FALSE)</f>
        <v>#N/A</v>
      </c>
      <c r="L500" t="e">
        <f>VLOOKUP(tbl_data[[#This Row],[Consequences (Human)]],tbl_con[],2,FALSE)</f>
        <v>#N/A</v>
      </c>
      <c r="M500" t="e">
        <f>VLOOKUP(tbl_data[[#This Row],[Consequences (Agriculture)]],tbl_con[],2,FALSE)</f>
        <v>#N/A</v>
      </c>
      <c r="N500" t="e">
        <f>VLOOKUP(tbl_data[[#This Row],[Consequences (Infrastructure)]],tbl_con[],2,FALSE)</f>
        <v>#N/A</v>
      </c>
      <c r="O500" t="e">
        <f>VLOOKUP(tbl_data[[#This Row],[Consequences (Financial)]],tbl_con[],2,FALSE)</f>
        <v>#N/A</v>
      </c>
      <c r="P500" t="e">
        <f>SUM(tbl_data[[#This Row],[Severity Numeric]:[Consequences Financial Numeric]])</f>
        <v>#N/A</v>
      </c>
      <c r="Q500" t="e">
        <f>IF(AND(tbl_data[[#This Row],[Severity Numeric]] = 0, tbl_data[[#This Row],[Consequences Sum Values]] &gt; 0), "Data Entry Wrong, Double Check", "")</f>
        <v>#N/A</v>
      </c>
    </row>
    <row r="501" spans="1:17" hidden="1" x14ac:dyDescent="0.25">
      <c r="A501" t="s">
        <v>141</v>
      </c>
      <c r="B501" t="s">
        <v>12</v>
      </c>
      <c r="C501" t="s">
        <v>140</v>
      </c>
      <c r="D501" t="s">
        <v>99</v>
      </c>
      <c r="E501" t="s">
        <v>100</v>
      </c>
      <c r="K501" t="e">
        <f>VLOOKUP(tbl_data[[#This Row],[Severity]],tbl_sev[],2,FALSE)</f>
        <v>#N/A</v>
      </c>
      <c r="L501" t="e">
        <f>VLOOKUP(tbl_data[[#This Row],[Consequences (Human)]],tbl_con[],2,FALSE)</f>
        <v>#N/A</v>
      </c>
      <c r="M501" t="e">
        <f>VLOOKUP(tbl_data[[#This Row],[Consequences (Agriculture)]],tbl_con[],2,FALSE)</f>
        <v>#N/A</v>
      </c>
      <c r="N501" t="e">
        <f>VLOOKUP(tbl_data[[#This Row],[Consequences (Infrastructure)]],tbl_con[],2,FALSE)</f>
        <v>#N/A</v>
      </c>
      <c r="O501" t="e">
        <f>VLOOKUP(tbl_data[[#This Row],[Consequences (Financial)]],tbl_con[],2,FALSE)</f>
        <v>#N/A</v>
      </c>
      <c r="P501" t="e">
        <f>SUM(tbl_data[[#This Row],[Severity Numeric]:[Consequences Financial Numeric]])</f>
        <v>#N/A</v>
      </c>
      <c r="Q501" t="e">
        <f>IF(AND(tbl_data[[#This Row],[Severity Numeric]] = 0, tbl_data[[#This Row],[Consequences Sum Values]] &gt; 0), "Data Entry Wrong, Double Check", "")</f>
        <v>#N/A</v>
      </c>
    </row>
    <row r="502" spans="1:17" hidden="1" x14ac:dyDescent="0.25">
      <c r="A502" t="s">
        <v>1586</v>
      </c>
      <c r="B502" t="s">
        <v>1581</v>
      </c>
      <c r="C502" t="s">
        <v>1585</v>
      </c>
      <c r="D502" t="s">
        <v>1587</v>
      </c>
      <c r="E502" t="s">
        <v>1588</v>
      </c>
      <c r="K502" t="e">
        <f>VLOOKUP(tbl_data[[#This Row],[Severity]],tbl_sev[],2,FALSE)</f>
        <v>#N/A</v>
      </c>
      <c r="L502" t="e">
        <f>VLOOKUP(tbl_data[[#This Row],[Consequences (Human)]],tbl_con[],2,FALSE)</f>
        <v>#N/A</v>
      </c>
      <c r="M502" t="e">
        <f>VLOOKUP(tbl_data[[#This Row],[Consequences (Agriculture)]],tbl_con[],2,FALSE)</f>
        <v>#N/A</v>
      </c>
      <c r="N502" t="e">
        <f>VLOOKUP(tbl_data[[#This Row],[Consequences (Infrastructure)]],tbl_con[],2,FALSE)</f>
        <v>#N/A</v>
      </c>
      <c r="O502" t="e">
        <f>VLOOKUP(tbl_data[[#This Row],[Consequences (Financial)]],tbl_con[],2,FALSE)</f>
        <v>#N/A</v>
      </c>
      <c r="P502" t="e">
        <f>SUM(tbl_data[[#This Row],[Severity Numeric]:[Consequences Financial Numeric]])</f>
        <v>#N/A</v>
      </c>
      <c r="Q502" t="e">
        <f>IF(AND(tbl_data[[#This Row],[Severity Numeric]] = 0, tbl_data[[#This Row],[Consequences Sum Values]] &gt; 0), "Data Entry Wrong, Double Check", "")</f>
        <v>#N/A</v>
      </c>
    </row>
    <row r="503" spans="1:17" hidden="1" x14ac:dyDescent="0.25">
      <c r="A503" t="s">
        <v>570</v>
      </c>
      <c r="B503" t="s">
        <v>512</v>
      </c>
      <c r="C503" t="s">
        <v>530</v>
      </c>
      <c r="D503" t="s">
        <v>571</v>
      </c>
      <c r="E503" t="s">
        <v>572</v>
      </c>
      <c r="K503" t="e">
        <f>VLOOKUP(tbl_data[[#This Row],[Severity]],tbl_sev[],2,FALSE)</f>
        <v>#N/A</v>
      </c>
      <c r="L503" t="e">
        <f>VLOOKUP(tbl_data[[#This Row],[Consequences (Human)]],tbl_con[],2,FALSE)</f>
        <v>#N/A</v>
      </c>
      <c r="M503" t="e">
        <f>VLOOKUP(tbl_data[[#This Row],[Consequences (Agriculture)]],tbl_con[],2,FALSE)</f>
        <v>#N/A</v>
      </c>
      <c r="N503" t="e">
        <f>VLOOKUP(tbl_data[[#This Row],[Consequences (Infrastructure)]],tbl_con[],2,FALSE)</f>
        <v>#N/A</v>
      </c>
      <c r="O503" t="e">
        <f>VLOOKUP(tbl_data[[#This Row],[Consequences (Financial)]],tbl_con[],2,FALSE)</f>
        <v>#N/A</v>
      </c>
      <c r="P503" t="e">
        <f>SUM(tbl_data[[#This Row],[Severity Numeric]:[Consequences Financial Numeric]])</f>
        <v>#N/A</v>
      </c>
      <c r="Q503" t="e">
        <f>IF(AND(tbl_data[[#This Row],[Severity Numeric]] = 0, tbl_data[[#This Row],[Consequences Sum Values]] &gt; 0), "Data Entry Wrong, Double Check", "")</f>
        <v>#N/A</v>
      </c>
    </row>
    <row r="504" spans="1:17" hidden="1" x14ac:dyDescent="0.25">
      <c r="A504" t="s">
        <v>1702</v>
      </c>
      <c r="B504" t="s">
        <v>1686</v>
      </c>
      <c r="C504" t="s">
        <v>1700</v>
      </c>
      <c r="D504" t="s">
        <v>1703</v>
      </c>
      <c r="E504" t="s">
        <v>1704</v>
      </c>
      <c r="K504" t="e">
        <f>VLOOKUP(tbl_data[[#This Row],[Severity]],tbl_sev[],2,FALSE)</f>
        <v>#N/A</v>
      </c>
      <c r="L504" t="e">
        <f>VLOOKUP(tbl_data[[#This Row],[Consequences (Human)]],tbl_con[],2,FALSE)</f>
        <v>#N/A</v>
      </c>
      <c r="M504" t="e">
        <f>VLOOKUP(tbl_data[[#This Row],[Consequences (Agriculture)]],tbl_con[],2,FALSE)</f>
        <v>#N/A</v>
      </c>
      <c r="N504" t="e">
        <f>VLOOKUP(tbl_data[[#This Row],[Consequences (Infrastructure)]],tbl_con[],2,FALSE)</f>
        <v>#N/A</v>
      </c>
      <c r="O504" t="e">
        <f>VLOOKUP(tbl_data[[#This Row],[Consequences (Financial)]],tbl_con[],2,FALSE)</f>
        <v>#N/A</v>
      </c>
      <c r="P504" t="e">
        <f>SUM(tbl_data[[#This Row],[Severity Numeric]:[Consequences Financial Numeric]])</f>
        <v>#N/A</v>
      </c>
      <c r="Q504" t="e">
        <f>IF(AND(tbl_data[[#This Row],[Severity Numeric]] = 0, tbl_data[[#This Row],[Consequences Sum Values]] &gt; 0), "Data Entry Wrong, Double Check", "")</f>
        <v>#N/A</v>
      </c>
    </row>
    <row r="505" spans="1:17" hidden="1" x14ac:dyDescent="0.25">
      <c r="A505" t="s">
        <v>1951</v>
      </c>
      <c r="B505" t="s">
        <v>1946</v>
      </c>
      <c r="C505" t="s">
        <v>1950</v>
      </c>
      <c r="D505" t="s">
        <v>1952</v>
      </c>
      <c r="E505" t="s">
        <v>1953</v>
      </c>
      <c r="K505" t="e">
        <f>VLOOKUP(tbl_data[[#This Row],[Severity]],tbl_sev[],2,FALSE)</f>
        <v>#N/A</v>
      </c>
      <c r="L505" t="e">
        <f>VLOOKUP(tbl_data[[#This Row],[Consequences (Human)]],tbl_con[],2,FALSE)</f>
        <v>#N/A</v>
      </c>
      <c r="M505" t="e">
        <f>VLOOKUP(tbl_data[[#This Row],[Consequences (Agriculture)]],tbl_con[],2,FALSE)</f>
        <v>#N/A</v>
      </c>
      <c r="N505" t="e">
        <f>VLOOKUP(tbl_data[[#This Row],[Consequences (Infrastructure)]],tbl_con[],2,FALSE)</f>
        <v>#N/A</v>
      </c>
      <c r="O505" t="e">
        <f>VLOOKUP(tbl_data[[#This Row],[Consequences (Financial)]],tbl_con[],2,FALSE)</f>
        <v>#N/A</v>
      </c>
      <c r="P505" t="e">
        <f>SUM(tbl_data[[#This Row],[Severity Numeric]:[Consequences Financial Numeric]])</f>
        <v>#N/A</v>
      </c>
      <c r="Q505" t="e">
        <f>IF(AND(tbl_data[[#This Row],[Severity Numeric]] = 0, tbl_data[[#This Row],[Consequences Sum Values]] &gt; 0), "Data Entry Wrong, Double Check", "")</f>
        <v>#N/A</v>
      </c>
    </row>
    <row r="506" spans="1:17" hidden="1" x14ac:dyDescent="0.25">
      <c r="A506" t="s">
        <v>1998</v>
      </c>
      <c r="B506" t="s">
        <v>1946</v>
      </c>
      <c r="C506" t="s">
        <v>1996</v>
      </c>
      <c r="D506" t="s">
        <v>1999</v>
      </c>
      <c r="E506" t="s">
        <v>2000</v>
      </c>
      <c r="K506" t="e">
        <f>VLOOKUP(tbl_data[[#This Row],[Severity]],tbl_sev[],2,FALSE)</f>
        <v>#N/A</v>
      </c>
      <c r="L506" t="e">
        <f>VLOOKUP(tbl_data[[#This Row],[Consequences (Human)]],tbl_con[],2,FALSE)</f>
        <v>#N/A</v>
      </c>
      <c r="M506" t="e">
        <f>VLOOKUP(tbl_data[[#This Row],[Consequences (Agriculture)]],tbl_con[],2,FALSE)</f>
        <v>#N/A</v>
      </c>
      <c r="N506" t="e">
        <f>VLOOKUP(tbl_data[[#This Row],[Consequences (Infrastructure)]],tbl_con[],2,FALSE)</f>
        <v>#N/A</v>
      </c>
      <c r="O506" t="e">
        <f>VLOOKUP(tbl_data[[#This Row],[Consequences (Financial)]],tbl_con[],2,FALSE)</f>
        <v>#N/A</v>
      </c>
      <c r="P506" t="e">
        <f>SUM(tbl_data[[#This Row],[Severity Numeric]:[Consequences Financial Numeric]])</f>
        <v>#N/A</v>
      </c>
      <c r="Q506" t="e">
        <f>IF(AND(tbl_data[[#This Row],[Severity Numeric]] = 0, tbl_data[[#This Row],[Consequences Sum Values]] &gt; 0), "Data Entry Wrong, Double Check", "")</f>
        <v>#N/A</v>
      </c>
    </row>
    <row r="507" spans="1:17" hidden="1" x14ac:dyDescent="0.25">
      <c r="A507" t="s">
        <v>1376</v>
      </c>
      <c r="B507" t="s">
        <v>1343</v>
      </c>
      <c r="C507" t="s">
        <v>1375</v>
      </c>
      <c r="D507" t="s">
        <v>1377</v>
      </c>
      <c r="E507" t="s">
        <v>1378</v>
      </c>
      <c r="K507" t="e">
        <f>VLOOKUP(tbl_data[[#This Row],[Severity]],tbl_sev[],2,FALSE)</f>
        <v>#N/A</v>
      </c>
      <c r="L507" t="e">
        <f>VLOOKUP(tbl_data[[#This Row],[Consequences (Human)]],tbl_con[],2,FALSE)</f>
        <v>#N/A</v>
      </c>
      <c r="M507" t="e">
        <f>VLOOKUP(tbl_data[[#This Row],[Consequences (Agriculture)]],tbl_con[],2,FALSE)</f>
        <v>#N/A</v>
      </c>
      <c r="N507" t="e">
        <f>VLOOKUP(tbl_data[[#This Row],[Consequences (Infrastructure)]],tbl_con[],2,FALSE)</f>
        <v>#N/A</v>
      </c>
      <c r="O507" t="e">
        <f>VLOOKUP(tbl_data[[#This Row],[Consequences (Financial)]],tbl_con[],2,FALSE)</f>
        <v>#N/A</v>
      </c>
      <c r="P507" t="e">
        <f>SUM(tbl_data[[#This Row],[Severity Numeric]:[Consequences Financial Numeric]])</f>
        <v>#N/A</v>
      </c>
      <c r="Q507" t="e">
        <f>IF(AND(tbl_data[[#This Row],[Severity Numeric]] = 0, tbl_data[[#This Row],[Consequences Sum Values]] &gt; 0), "Data Entry Wrong, Double Check", "")</f>
        <v>#N/A</v>
      </c>
    </row>
    <row r="508" spans="1:17" hidden="1" x14ac:dyDescent="0.25">
      <c r="A508" t="s">
        <v>1966</v>
      </c>
      <c r="B508" t="s">
        <v>1946</v>
      </c>
      <c r="C508" t="s">
        <v>1962</v>
      </c>
      <c r="D508" t="s">
        <v>1967</v>
      </c>
      <c r="E508" t="s">
        <v>1968</v>
      </c>
      <c r="K508" t="e">
        <f>VLOOKUP(tbl_data[[#This Row],[Severity]],tbl_sev[],2,FALSE)</f>
        <v>#N/A</v>
      </c>
      <c r="L508" t="e">
        <f>VLOOKUP(tbl_data[[#This Row],[Consequences (Human)]],tbl_con[],2,FALSE)</f>
        <v>#N/A</v>
      </c>
      <c r="M508" t="e">
        <f>VLOOKUP(tbl_data[[#This Row],[Consequences (Agriculture)]],tbl_con[],2,FALSE)</f>
        <v>#N/A</v>
      </c>
      <c r="N508" t="e">
        <f>VLOOKUP(tbl_data[[#This Row],[Consequences (Infrastructure)]],tbl_con[],2,FALSE)</f>
        <v>#N/A</v>
      </c>
      <c r="O508" t="e">
        <f>VLOOKUP(tbl_data[[#This Row],[Consequences (Financial)]],tbl_con[],2,FALSE)</f>
        <v>#N/A</v>
      </c>
      <c r="P508" t="e">
        <f>SUM(tbl_data[[#This Row],[Severity Numeric]:[Consequences Financial Numeric]])</f>
        <v>#N/A</v>
      </c>
      <c r="Q508" t="e">
        <f>IF(AND(tbl_data[[#This Row],[Severity Numeric]] = 0, tbl_data[[#This Row],[Consequences Sum Values]] &gt; 0), "Data Entry Wrong, Double Check", "")</f>
        <v>#N/A</v>
      </c>
    </row>
    <row r="509" spans="1:17" hidden="1" x14ac:dyDescent="0.25">
      <c r="A509" t="s">
        <v>2275</v>
      </c>
      <c r="B509" t="s">
        <v>2186</v>
      </c>
      <c r="C509" t="s">
        <v>2274</v>
      </c>
      <c r="D509" t="s">
        <v>2274</v>
      </c>
      <c r="E509" t="s">
        <v>2276</v>
      </c>
      <c r="K509" t="e">
        <f>VLOOKUP(tbl_data[[#This Row],[Severity]],tbl_sev[],2,FALSE)</f>
        <v>#N/A</v>
      </c>
      <c r="L509" t="e">
        <f>VLOOKUP(tbl_data[[#This Row],[Consequences (Human)]],tbl_con[],2,FALSE)</f>
        <v>#N/A</v>
      </c>
      <c r="M509" t="e">
        <f>VLOOKUP(tbl_data[[#This Row],[Consequences (Agriculture)]],tbl_con[],2,FALSE)</f>
        <v>#N/A</v>
      </c>
      <c r="N509" t="e">
        <f>VLOOKUP(tbl_data[[#This Row],[Consequences (Infrastructure)]],tbl_con[],2,FALSE)</f>
        <v>#N/A</v>
      </c>
      <c r="O509" t="e">
        <f>VLOOKUP(tbl_data[[#This Row],[Consequences (Financial)]],tbl_con[],2,FALSE)</f>
        <v>#N/A</v>
      </c>
      <c r="P509" t="e">
        <f>SUM(tbl_data[[#This Row],[Severity Numeric]:[Consequences Financial Numeric]])</f>
        <v>#N/A</v>
      </c>
      <c r="Q509" t="e">
        <f>IF(AND(tbl_data[[#This Row],[Severity Numeric]] = 0, tbl_data[[#This Row],[Consequences Sum Values]] &gt; 0), "Data Entry Wrong, Double Check", "")</f>
        <v>#N/A</v>
      </c>
    </row>
    <row r="510" spans="1:17" hidden="1" x14ac:dyDescent="0.25">
      <c r="A510" t="s">
        <v>218</v>
      </c>
      <c r="B510" t="s">
        <v>208</v>
      </c>
      <c r="C510" t="s">
        <v>210</v>
      </c>
      <c r="D510" t="s">
        <v>219</v>
      </c>
      <c r="E510" t="s">
        <v>220</v>
      </c>
      <c r="K510" t="e">
        <f>VLOOKUP(tbl_data[[#This Row],[Severity]],tbl_sev[],2,FALSE)</f>
        <v>#N/A</v>
      </c>
      <c r="L510" t="e">
        <f>VLOOKUP(tbl_data[[#This Row],[Consequences (Human)]],tbl_con[],2,FALSE)</f>
        <v>#N/A</v>
      </c>
      <c r="M510" t="e">
        <f>VLOOKUP(tbl_data[[#This Row],[Consequences (Agriculture)]],tbl_con[],2,FALSE)</f>
        <v>#N/A</v>
      </c>
      <c r="N510" t="e">
        <f>VLOOKUP(tbl_data[[#This Row],[Consequences (Infrastructure)]],tbl_con[],2,FALSE)</f>
        <v>#N/A</v>
      </c>
      <c r="O510" t="e">
        <f>VLOOKUP(tbl_data[[#This Row],[Consequences (Financial)]],tbl_con[],2,FALSE)</f>
        <v>#N/A</v>
      </c>
      <c r="P510" t="e">
        <f>SUM(tbl_data[[#This Row],[Severity Numeric]:[Consequences Financial Numeric]])</f>
        <v>#N/A</v>
      </c>
      <c r="Q510" t="e">
        <f>IF(AND(tbl_data[[#This Row],[Severity Numeric]] = 0, tbl_data[[#This Row],[Consequences Sum Values]] &gt; 0), "Data Entry Wrong, Double Check", "")</f>
        <v>#N/A</v>
      </c>
    </row>
    <row r="511" spans="1:17" hidden="1" x14ac:dyDescent="0.25">
      <c r="A511" t="s">
        <v>1387</v>
      </c>
      <c r="B511" t="s">
        <v>1343</v>
      </c>
      <c r="C511" t="s">
        <v>1386</v>
      </c>
      <c r="D511" t="s">
        <v>1388</v>
      </c>
      <c r="E511" t="s">
        <v>1389</v>
      </c>
      <c r="K511" t="e">
        <f>VLOOKUP(tbl_data[[#This Row],[Severity]],tbl_sev[],2,FALSE)</f>
        <v>#N/A</v>
      </c>
      <c r="L511" t="e">
        <f>VLOOKUP(tbl_data[[#This Row],[Consequences (Human)]],tbl_con[],2,FALSE)</f>
        <v>#N/A</v>
      </c>
      <c r="M511" t="e">
        <f>VLOOKUP(tbl_data[[#This Row],[Consequences (Agriculture)]],tbl_con[],2,FALSE)</f>
        <v>#N/A</v>
      </c>
      <c r="N511" t="e">
        <f>VLOOKUP(tbl_data[[#This Row],[Consequences (Infrastructure)]],tbl_con[],2,FALSE)</f>
        <v>#N/A</v>
      </c>
      <c r="O511" t="e">
        <f>VLOOKUP(tbl_data[[#This Row],[Consequences (Financial)]],tbl_con[],2,FALSE)</f>
        <v>#N/A</v>
      </c>
      <c r="P511" t="e">
        <f>SUM(tbl_data[[#This Row],[Severity Numeric]:[Consequences Financial Numeric]])</f>
        <v>#N/A</v>
      </c>
      <c r="Q511" t="e">
        <f>IF(AND(tbl_data[[#This Row],[Severity Numeric]] = 0, tbl_data[[#This Row],[Consequences Sum Values]] &gt; 0), "Data Entry Wrong, Double Check", "")</f>
        <v>#N/A</v>
      </c>
    </row>
    <row r="512" spans="1:17" hidden="1" x14ac:dyDescent="0.25">
      <c r="A512" t="s">
        <v>573</v>
      </c>
      <c r="B512" t="s">
        <v>512</v>
      </c>
      <c r="C512" t="s">
        <v>530</v>
      </c>
      <c r="D512" t="s">
        <v>574</v>
      </c>
      <c r="E512" t="s">
        <v>575</v>
      </c>
      <c r="K512" t="e">
        <f>VLOOKUP(tbl_data[[#This Row],[Severity]],tbl_sev[],2,FALSE)</f>
        <v>#N/A</v>
      </c>
      <c r="L512" t="e">
        <f>VLOOKUP(tbl_data[[#This Row],[Consequences (Human)]],tbl_con[],2,FALSE)</f>
        <v>#N/A</v>
      </c>
      <c r="M512" t="e">
        <f>VLOOKUP(tbl_data[[#This Row],[Consequences (Agriculture)]],tbl_con[],2,FALSE)</f>
        <v>#N/A</v>
      </c>
      <c r="N512" t="e">
        <f>VLOOKUP(tbl_data[[#This Row],[Consequences (Infrastructure)]],tbl_con[],2,FALSE)</f>
        <v>#N/A</v>
      </c>
      <c r="O512" t="e">
        <f>VLOOKUP(tbl_data[[#This Row],[Consequences (Financial)]],tbl_con[],2,FALSE)</f>
        <v>#N/A</v>
      </c>
      <c r="P512" t="e">
        <f>SUM(tbl_data[[#This Row],[Severity Numeric]:[Consequences Financial Numeric]])</f>
        <v>#N/A</v>
      </c>
      <c r="Q512" t="e">
        <f>IF(AND(tbl_data[[#This Row],[Severity Numeric]] = 0, tbl_data[[#This Row],[Consequences Sum Values]] &gt; 0), "Data Entry Wrong, Double Check", "")</f>
        <v>#N/A</v>
      </c>
    </row>
    <row r="513" spans="1:17" hidden="1" x14ac:dyDescent="0.25">
      <c r="A513" t="s">
        <v>410</v>
      </c>
      <c r="B513" t="s">
        <v>327</v>
      </c>
      <c r="C513" t="s">
        <v>409</v>
      </c>
      <c r="D513" t="s">
        <v>411</v>
      </c>
      <c r="E513" t="s">
        <v>412</v>
      </c>
      <c r="K513" t="e">
        <f>VLOOKUP(tbl_data[[#This Row],[Severity]],tbl_sev[],2,FALSE)</f>
        <v>#N/A</v>
      </c>
      <c r="L513" t="e">
        <f>VLOOKUP(tbl_data[[#This Row],[Consequences (Human)]],tbl_con[],2,FALSE)</f>
        <v>#N/A</v>
      </c>
      <c r="M513" t="e">
        <f>VLOOKUP(tbl_data[[#This Row],[Consequences (Agriculture)]],tbl_con[],2,FALSE)</f>
        <v>#N/A</v>
      </c>
      <c r="N513" t="e">
        <f>VLOOKUP(tbl_data[[#This Row],[Consequences (Infrastructure)]],tbl_con[],2,FALSE)</f>
        <v>#N/A</v>
      </c>
      <c r="O513" t="e">
        <f>VLOOKUP(tbl_data[[#This Row],[Consequences (Financial)]],tbl_con[],2,FALSE)</f>
        <v>#N/A</v>
      </c>
      <c r="P513" t="e">
        <f>SUM(tbl_data[[#This Row],[Severity Numeric]:[Consequences Financial Numeric]])</f>
        <v>#N/A</v>
      </c>
      <c r="Q513" t="e">
        <f>IF(AND(tbl_data[[#This Row],[Severity Numeric]] = 0, tbl_data[[#This Row],[Consequences Sum Values]] &gt; 0), "Data Entry Wrong, Double Check", "")</f>
        <v>#N/A</v>
      </c>
    </row>
    <row r="514" spans="1:17" hidden="1" x14ac:dyDescent="0.25">
      <c r="A514" t="s">
        <v>541</v>
      </c>
      <c r="B514" t="s">
        <v>512</v>
      </c>
      <c r="C514" t="s">
        <v>540</v>
      </c>
      <c r="D514" t="s">
        <v>542</v>
      </c>
      <c r="E514" t="s">
        <v>543</v>
      </c>
      <c r="K514" t="e">
        <f>VLOOKUP(tbl_data[[#This Row],[Severity]],tbl_sev[],2,FALSE)</f>
        <v>#N/A</v>
      </c>
      <c r="L514" t="e">
        <f>VLOOKUP(tbl_data[[#This Row],[Consequences (Human)]],tbl_con[],2,FALSE)</f>
        <v>#N/A</v>
      </c>
      <c r="M514" t="e">
        <f>VLOOKUP(tbl_data[[#This Row],[Consequences (Agriculture)]],tbl_con[],2,FALSE)</f>
        <v>#N/A</v>
      </c>
      <c r="N514" t="e">
        <f>VLOOKUP(tbl_data[[#This Row],[Consequences (Infrastructure)]],tbl_con[],2,FALSE)</f>
        <v>#N/A</v>
      </c>
      <c r="O514" t="e">
        <f>VLOOKUP(tbl_data[[#This Row],[Consequences (Financial)]],tbl_con[],2,FALSE)</f>
        <v>#N/A</v>
      </c>
      <c r="P514" t="e">
        <f>SUM(tbl_data[[#This Row],[Severity Numeric]:[Consequences Financial Numeric]])</f>
        <v>#N/A</v>
      </c>
      <c r="Q514" t="e">
        <f>IF(AND(tbl_data[[#This Row],[Severity Numeric]] = 0, tbl_data[[#This Row],[Consequences Sum Values]] &gt; 0), "Data Entry Wrong, Double Check", "")</f>
        <v>#N/A</v>
      </c>
    </row>
    <row r="515" spans="1:17" hidden="1" x14ac:dyDescent="0.25">
      <c r="A515" t="s">
        <v>2006</v>
      </c>
      <c r="B515" t="s">
        <v>1946</v>
      </c>
      <c r="C515" t="s">
        <v>2005</v>
      </c>
      <c r="D515" t="s">
        <v>2007</v>
      </c>
      <c r="E515" t="s">
        <v>2008</v>
      </c>
      <c r="K515" t="e">
        <f>VLOOKUP(tbl_data[[#This Row],[Severity]],tbl_sev[],2,FALSE)</f>
        <v>#N/A</v>
      </c>
      <c r="L515" t="e">
        <f>VLOOKUP(tbl_data[[#This Row],[Consequences (Human)]],tbl_con[],2,FALSE)</f>
        <v>#N/A</v>
      </c>
      <c r="M515" t="e">
        <f>VLOOKUP(tbl_data[[#This Row],[Consequences (Agriculture)]],tbl_con[],2,FALSE)</f>
        <v>#N/A</v>
      </c>
      <c r="N515" t="e">
        <f>VLOOKUP(tbl_data[[#This Row],[Consequences (Infrastructure)]],tbl_con[],2,FALSE)</f>
        <v>#N/A</v>
      </c>
      <c r="O515" t="e">
        <f>VLOOKUP(tbl_data[[#This Row],[Consequences (Financial)]],tbl_con[],2,FALSE)</f>
        <v>#N/A</v>
      </c>
      <c r="P515" t="e">
        <f>SUM(tbl_data[[#This Row],[Severity Numeric]:[Consequences Financial Numeric]])</f>
        <v>#N/A</v>
      </c>
      <c r="Q515" t="e">
        <f>IF(AND(tbl_data[[#This Row],[Severity Numeric]] = 0, tbl_data[[#This Row],[Consequences Sum Values]] &gt; 0), "Data Entry Wrong, Double Check", "")</f>
        <v>#N/A</v>
      </c>
    </row>
    <row r="516" spans="1:17" hidden="1" x14ac:dyDescent="0.25">
      <c r="A516" t="s">
        <v>126</v>
      </c>
      <c r="B516" t="s">
        <v>12</v>
      </c>
      <c r="C516" t="s">
        <v>125</v>
      </c>
      <c r="D516" t="s">
        <v>127</v>
      </c>
      <c r="E516" t="s">
        <v>128</v>
      </c>
      <c r="K516" t="e">
        <f>VLOOKUP(tbl_data[[#This Row],[Severity]],tbl_sev[],2,FALSE)</f>
        <v>#N/A</v>
      </c>
      <c r="L516" t="e">
        <f>VLOOKUP(tbl_data[[#This Row],[Consequences (Human)]],tbl_con[],2,FALSE)</f>
        <v>#N/A</v>
      </c>
      <c r="M516" t="e">
        <f>VLOOKUP(tbl_data[[#This Row],[Consequences (Agriculture)]],tbl_con[],2,FALSE)</f>
        <v>#N/A</v>
      </c>
      <c r="N516" t="e">
        <f>VLOOKUP(tbl_data[[#This Row],[Consequences (Infrastructure)]],tbl_con[],2,FALSE)</f>
        <v>#N/A</v>
      </c>
      <c r="O516" t="e">
        <f>VLOOKUP(tbl_data[[#This Row],[Consequences (Financial)]],tbl_con[],2,FALSE)</f>
        <v>#N/A</v>
      </c>
      <c r="P516" t="e">
        <f>SUM(tbl_data[[#This Row],[Severity Numeric]:[Consequences Financial Numeric]])</f>
        <v>#N/A</v>
      </c>
      <c r="Q516" t="e">
        <f>IF(AND(tbl_data[[#This Row],[Severity Numeric]] = 0, tbl_data[[#This Row],[Consequences Sum Values]] &gt; 0), "Data Entry Wrong, Double Check", "")</f>
        <v>#N/A</v>
      </c>
    </row>
    <row r="517" spans="1:17" hidden="1" x14ac:dyDescent="0.25">
      <c r="A517" t="s">
        <v>56</v>
      </c>
      <c r="B517" t="s">
        <v>12</v>
      </c>
      <c r="C517" t="s">
        <v>52</v>
      </c>
      <c r="D517" t="s">
        <v>57</v>
      </c>
      <c r="E517" t="s">
        <v>58</v>
      </c>
      <c r="K517" t="e">
        <f>VLOOKUP(tbl_data[[#This Row],[Severity]],tbl_sev[],2,FALSE)</f>
        <v>#N/A</v>
      </c>
      <c r="L517" t="e">
        <f>VLOOKUP(tbl_data[[#This Row],[Consequences (Human)]],tbl_con[],2,FALSE)</f>
        <v>#N/A</v>
      </c>
      <c r="M517" t="e">
        <f>VLOOKUP(tbl_data[[#This Row],[Consequences (Agriculture)]],tbl_con[],2,FALSE)</f>
        <v>#N/A</v>
      </c>
      <c r="N517" t="e">
        <f>VLOOKUP(tbl_data[[#This Row],[Consequences (Infrastructure)]],tbl_con[],2,FALSE)</f>
        <v>#N/A</v>
      </c>
      <c r="O517" t="e">
        <f>VLOOKUP(tbl_data[[#This Row],[Consequences (Financial)]],tbl_con[],2,FALSE)</f>
        <v>#N/A</v>
      </c>
      <c r="P517" t="e">
        <f>SUM(tbl_data[[#This Row],[Severity Numeric]:[Consequences Financial Numeric]])</f>
        <v>#N/A</v>
      </c>
      <c r="Q517" t="e">
        <f>IF(AND(tbl_data[[#This Row],[Severity Numeric]] = 0, tbl_data[[#This Row],[Consequences Sum Values]] &gt; 0), "Data Entry Wrong, Double Check", "")</f>
        <v>#N/A</v>
      </c>
    </row>
    <row r="518" spans="1:17" hidden="1" x14ac:dyDescent="0.25">
      <c r="A518" t="s">
        <v>89</v>
      </c>
      <c r="B518" t="s">
        <v>12</v>
      </c>
      <c r="C518" t="s">
        <v>88</v>
      </c>
      <c r="D518" t="s">
        <v>90</v>
      </c>
      <c r="E518" t="s">
        <v>91</v>
      </c>
      <c r="K518" t="e">
        <f>VLOOKUP(tbl_data[[#This Row],[Severity]],tbl_sev[],2,FALSE)</f>
        <v>#N/A</v>
      </c>
      <c r="L518" t="e">
        <f>VLOOKUP(tbl_data[[#This Row],[Consequences (Human)]],tbl_con[],2,FALSE)</f>
        <v>#N/A</v>
      </c>
      <c r="M518" t="e">
        <f>VLOOKUP(tbl_data[[#This Row],[Consequences (Agriculture)]],tbl_con[],2,FALSE)</f>
        <v>#N/A</v>
      </c>
      <c r="N518" t="e">
        <f>VLOOKUP(tbl_data[[#This Row],[Consequences (Infrastructure)]],tbl_con[],2,FALSE)</f>
        <v>#N/A</v>
      </c>
      <c r="O518" t="e">
        <f>VLOOKUP(tbl_data[[#This Row],[Consequences (Financial)]],tbl_con[],2,FALSE)</f>
        <v>#N/A</v>
      </c>
      <c r="P518" t="e">
        <f>SUM(tbl_data[[#This Row],[Severity Numeric]:[Consequences Financial Numeric]])</f>
        <v>#N/A</v>
      </c>
      <c r="Q518" t="e">
        <f>IF(AND(tbl_data[[#This Row],[Severity Numeric]] = 0, tbl_data[[#This Row],[Consequences Sum Values]] &gt; 0), "Data Entry Wrong, Double Check", "")</f>
        <v>#N/A</v>
      </c>
    </row>
    <row r="519" spans="1:17" hidden="1" x14ac:dyDescent="0.25">
      <c r="A519" t="s">
        <v>2373</v>
      </c>
      <c r="B519" t="s">
        <v>2186</v>
      </c>
      <c r="C519" t="s">
        <v>2372</v>
      </c>
      <c r="D519" t="s">
        <v>2374</v>
      </c>
      <c r="E519" t="s">
        <v>2375</v>
      </c>
      <c r="K519" t="e">
        <f>VLOOKUP(tbl_data[[#This Row],[Severity]],tbl_sev[],2,FALSE)</f>
        <v>#N/A</v>
      </c>
      <c r="L519" t="e">
        <f>VLOOKUP(tbl_data[[#This Row],[Consequences (Human)]],tbl_con[],2,FALSE)</f>
        <v>#N/A</v>
      </c>
      <c r="M519" t="e">
        <f>VLOOKUP(tbl_data[[#This Row],[Consequences (Agriculture)]],tbl_con[],2,FALSE)</f>
        <v>#N/A</v>
      </c>
      <c r="N519" t="e">
        <f>VLOOKUP(tbl_data[[#This Row],[Consequences (Infrastructure)]],tbl_con[],2,FALSE)</f>
        <v>#N/A</v>
      </c>
      <c r="O519" t="e">
        <f>VLOOKUP(tbl_data[[#This Row],[Consequences (Financial)]],tbl_con[],2,FALSE)</f>
        <v>#N/A</v>
      </c>
      <c r="P519" t="e">
        <f>SUM(tbl_data[[#This Row],[Severity Numeric]:[Consequences Financial Numeric]])</f>
        <v>#N/A</v>
      </c>
      <c r="Q519" t="e">
        <f>IF(AND(tbl_data[[#This Row],[Severity Numeric]] = 0, tbl_data[[#This Row],[Consequences Sum Values]] &gt; 0), "Data Entry Wrong, Double Check", "")</f>
        <v>#N/A</v>
      </c>
    </row>
    <row r="520" spans="1:17" x14ac:dyDescent="0.25">
      <c r="A520" t="s">
        <v>928</v>
      </c>
      <c r="B520" t="s">
        <v>924</v>
      </c>
      <c r="C520" t="s">
        <v>927</v>
      </c>
      <c r="D520" t="s">
        <v>929</v>
      </c>
      <c r="E520" t="s">
        <v>930</v>
      </c>
      <c r="K520" t="e">
        <f>VLOOKUP(tbl_data[[#This Row],[Severity]],tbl_sev[],2,FALSE)</f>
        <v>#N/A</v>
      </c>
      <c r="L520" t="e">
        <f>VLOOKUP(tbl_data[[#This Row],[Consequences (Human)]],tbl_con[],2,FALSE)</f>
        <v>#N/A</v>
      </c>
      <c r="M520" t="e">
        <f>VLOOKUP(tbl_data[[#This Row],[Consequences (Agriculture)]],tbl_con[],2,FALSE)</f>
        <v>#N/A</v>
      </c>
      <c r="N520" t="e">
        <f>VLOOKUP(tbl_data[[#This Row],[Consequences (Infrastructure)]],tbl_con[],2,FALSE)</f>
        <v>#N/A</v>
      </c>
      <c r="O520" t="e">
        <f>VLOOKUP(tbl_data[[#This Row],[Consequences (Financial)]],tbl_con[],2,FALSE)</f>
        <v>#N/A</v>
      </c>
      <c r="P520" t="e">
        <f>SUM(tbl_data[[#This Row],[Consequences Human Numeric]:[Consequences Financial Numeric]])</f>
        <v>#N/A</v>
      </c>
      <c r="Q520" t="e">
        <f>IF(AND(tbl_data[[#This Row],[Severity Numeric]] = 0, tbl_data[[#This Row],[Consequences Sum Values]] &gt; 0), "Data Entry Wrong, Double Check", "")</f>
        <v>#N/A</v>
      </c>
    </row>
    <row r="521" spans="1:17" hidden="1" x14ac:dyDescent="0.25">
      <c r="A521" t="s">
        <v>172</v>
      </c>
      <c r="B521" t="s">
        <v>12</v>
      </c>
      <c r="C521" t="s">
        <v>14</v>
      </c>
      <c r="D521" t="s">
        <v>173</v>
      </c>
      <c r="E521" t="s">
        <v>174</v>
      </c>
      <c r="K521" t="e">
        <f>VLOOKUP(tbl_data[[#This Row],[Severity]],tbl_sev[],2,FALSE)</f>
        <v>#N/A</v>
      </c>
      <c r="L521" t="e">
        <f>VLOOKUP(tbl_data[[#This Row],[Consequences (Human)]],tbl_con[],2,FALSE)</f>
        <v>#N/A</v>
      </c>
      <c r="M521" t="e">
        <f>VLOOKUP(tbl_data[[#This Row],[Consequences (Agriculture)]],tbl_con[],2,FALSE)</f>
        <v>#N/A</v>
      </c>
      <c r="N521" t="e">
        <f>VLOOKUP(tbl_data[[#This Row],[Consequences (Infrastructure)]],tbl_con[],2,FALSE)</f>
        <v>#N/A</v>
      </c>
      <c r="O521" t="e">
        <f>VLOOKUP(tbl_data[[#This Row],[Consequences (Financial)]],tbl_con[],2,FALSE)</f>
        <v>#N/A</v>
      </c>
      <c r="P521" t="e">
        <f>SUM(tbl_data[[#This Row],[Severity Numeric]:[Consequences Financial Numeric]])</f>
        <v>#N/A</v>
      </c>
      <c r="Q521" t="e">
        <f>IF(AND(tbl_data[[#This Row],[Severity Numeric]] = 0, tbl_data[[#This Row],[Consequences Sum Values]] &gt; 0), "Data Entry Wrong, Double Check", "")</f>
        <v>#N/A</v>
      </c>
    </row>
    <row r="522" spans="1:17" hidden="1" x14ac:dyDescent="0.25">
      <c r="A522" t="s">
        <v>1223</v>
      </c>
      <c r="B522" t="s">
        <v>1218</v>
      </c>
      <c r="C522" t="s">
        <v>1222</v>
      </c>
      <c r="D522" t="s">
        <v>1224</v>
      </c>
      <c r="E522" t="s">
        <v>1225</v>
      </c>
      <c r="K522" t="e">
        <f>VLOOKUP(tbl_data[[#This Row],[Severity]],tbl_sev[],2,FALSE)</f>
        <v>#N/A</v>
      </c>
      <c r="L522" t="e">
        <f>VLOOKUP(tbl_data[[#This Row],[Consequences (Human)]],tbl_con[],2,FALSE)</f>
        <v>#N/A</v>
      </c>
      <c r="M522" t="e">
        <f>VLOOKUP(tbl_data[[#This Row],[Consequences (Agriculture)]],tbl_con[],2,FALSE)</f>
        <v>#N/A</v>
      </c>
      <c r="N522" t="e">
        <f>VLOOKUP(tbl_data[[#This Row],[Consequences (Infrastructure)]],tbl_con[],2,FALSE)</f>
        <v>#N/A</v>
      </c>
      <c r="O522" t="e">
        <f>VLOOKUP(tbl_data[[#This Row],[Consequences (Financial)]],tbl_con[],2,FALSE)</f>
        <v>#N/A</v>
      </c>
      <c r="P522" t="e">
        <f>SUM(tbl_data[[#This Row],[Severity Numeric]:[Consequences Financial Numeric]])</f>
        <v>#N/A</v>
      </c>
      <c r="Q522" t="e">
        <f>IF(AND(tbl_data[[#This Row],[Severity Numeric]] = 0, tbl_data[[#This Row],[Consequences Sum Values]] &gt; 0), "Data Entry Wrong, Double Check", "")</f>
        <v>#N/A</v>
      </c>
    </row>
    <row r="523" spans="1:17" hidden="1" x14ac:dyDescent="0.25">
      <c r="A523" t="s">
        <v>1348</v>
      </c>
      <c r="B523" t="s">
        <v>1343</v>
      </c>
      <c r="C523" t="s">
        <v>1347</v>
      </c>
      <c r="D523" t="s">
        <v>1349</v>
      </c>
      <c r="E523" t="s">
        <v>1350</v>
      </c>
      <c r="K523" t="e">
        <f>VLOOKUP(tbl_data[[#This Row],[Severity]],tbl_sev[],2,FALSE)</f>
        <v>#N/A</v>
      </c>
      <c r="L523" t="e">
        <f>VLOOKUP(tbl_data[[#This Row],[Consequences (Human)]],tbl_con[],2,FALSE)</f>
        <v>#N/A</v>
      </c>
      <c r="M523" t="e">
        <f>VLOOKUP(tbl_data[[#This Row],[Consequences (Agriculture)]],tbl_con[],2,FALSE)</f>
        <v>#N/A</v>
      </c>
      <c r="N523" t="e">
        <f>VLOOKUP(tbl_data[[#This Row],[Consequences (Infrastructure)]],tbl_con[],2,FALSE)</f>
        <v>#N/A</v>
      </c>
      <c r="O523" t="e">
        <f>VLOOKUP(tbl_data[[#This Row],[Consequences (Financial)]],tbl_con[],2,FALSE)</f>
        <v>#N/A</v>
      </c>
      <c r="P523" t="e">
        <f>SUM(tbl_data[[#This Row],[Severity Numeric]:[Consequences Financial Numeric]])</f>
        <v>#N/A</v>
      </c>
      <c r="Q523" t="e">
        <f>IF(AND(tbl_data[[#This Row],[Severity Numeric]] = 0, tbl_data[[#This Row],[Consequences Sum Values]] &gt; 0), "Data Entry Wrong, Double Check", "")</f>
        <v>#N/A</v>
      </c>
    </row>
    <row r="524" spans="1:17" hidden="1" x14ac:dyDescent="0.25">
      <c r="A524" t="s">
        <v>2191</v>
      </c>
      <c r="B524" t="s">
        <v>2186</v>
      </c>
      <c r="C524" t="s">
        <v>2190</v>
      </c>
      <c r="D524" t="s">
        <v>2190</v>
      </c>
      <c r="E524" t="s">
        <v>2192</v>
      </c>
      <c r="K524" t="e">
        <f>VLOOKUP(tbl_data[[#This Row],[Severity]],tbl_sev[],2,FALSE)</f>
        <v>#N/A</v>
      </c>
      <c r="L524" t="e">
        <f>VLOOKUP(tbl_data[[#This Row],[Consequences (Human)]],tbl_con[],2,FALSE)</f>
        <v>#N/A</v>
      </c>
      <c r="M524" t="e">
        <f>VLOOKUP(tbl_data[[#This Row],[Consequences (Agriculture)]],tbl_con[],2,FALSE)</f>
        <v>#N/A</v>
      </c>
      <c r="N524" t="e">
        <f>VLOOKUP(tbl_data[[#This Row],[Consequences (Infrastructure)]],tbl_con[],2,FALSE)</f>
        <v>#N/A</v>
      </c>
      <c r="O524" t="e">
        <f>VLOOKUP(tbl_data[[#This Row],[Consequences (Financial)]],tbl_con[],2,FALSE)</f>
        <v>#N/A</v>
      </c>
      <c r="P524" t="e">
        <f>SUM(tbl_data[[#This Row],[Severity Numeric]:[Consequences Financial Numeric]])</f>
        <v>#N/A</v>
      </c>
      <c r="Q524" t="e">
        <f>IF(AND(tbl_data[[#This Row],[Severity Numeric]] = 0, tbl_data[[#This Row],[Consequences Sum Values]] &gt; 0), "Data Entry Wrong, Double Check", "")</f>
        <v>#N/A</v>
      </c>
    </row>
    <row r="525" spans="1:17" hidden="1" x14ac:dyDescent="0.25">
      <c r="A525" t="s">
        <v>193</v>
      </c>
      <c r="B525" t="s">
        <v>12</v>
      </c>
      <c r="C525" t="s">
        <v>192</v>
      </c>
      <c r="D525" t="s">
        <v>194</v>
      </c>
      <c r="E525" t="s">
        <v>195</v>
      </c>
      <c r="K525" t="e">
        <f>VLOOKUP(tbl_data[[#This Row],[Severity]],tbl_sev[],2,FALSE)</f>
        <v>#N/A</v>
      </c>
      <c r="L525" t="e">
        <f>VLOOKUP(tbl_data[[#This Row],[Consequences (Human)]],tbl_con[],2,FALSE)</f>
        <v>#N/A</v>
      </c>
      <c r="M525" t="e">
        <f>VLOOKUP(tbl_data[[#This Row],[Consequences (Agriculture)]],tbl_con[],2,FALSE)</f>
        <v>#N/A</v>
      </c>
      <c r="N525" t="e">
        <f>VLOOKUP(tbl_data[[#This Row],[Consequences (Infrastructure)]],tbl_con[],2,FALSE)</f>
        <v>#N/A</v>
      </c>
      <c r="O525" t="e">
        <f>VLOOKUP(tbl_data[[#This Row],[Consequences (Financial)]],tbl_con[],2,FALSE)</f>
        <v>#N/A</v>
      </c>
      <c r="P525" t="e">
        <f>SUM(tbl_data[[#This Row],[Severity Numeric]:[Consequences Financial Numeric]])</f>
        <v>#N/A</v>
      </c>
      <c r="Q525" t="e">
        <f>IF(AND(tbl_data[[#This Row],[Severity Numeric]] = 0, tbl_data[[#This Row],[Consequences Sum Values]] &gt; 0), "Data Entry Wrong, Double Check", "")</f>
        <v>#N/A</v>
      </c>
    </row>
    <row r="526" spans="1:17" hidden="1" x14ac:dyDescent="0.25">
      <c r="A526" t="s">
        <v>36</v>
      </c>
      <c r="B526" t="s">
        <v>12</v>
      </c>
      <c r="C526" t="s">
        <v>35</v>
      </c>
      <c r="D526" t="s">
        <v>37</v>
      </c>
      <c r="E526" t="s">
        <v>38</v>
      </c>
      <c r="H526" t="s">
        <v>2424</v>
      </c>
      <c r="K526" t="e">
        <f>VLOOKUP(tbl_data[[#This Row],[Severity]],tbl_sev[],2,FALSE)</f>
        <v>#N/A</v>
      </c>
      <c r="L526" t="e">
        <f>VLOOKUP(tbl_data[[#This Row],[Consequences (Human)]],tbl_con[],2,FALSE)</f>
        <v>#N/A</v>
      </c>
      <c r="M526">
        <f>VLOOKUP(tbl_data[[#This Row],[Consequences (Agriculture)]],tbl_con[],2,FALSE)</f>
        <v>1</v>
      </c>
      <c r="N526" t="e">
        <f>VLOOKUP(tbl_data[[#This Row],[Consequences (Infrastructure)]],tbl_con[],2,FALSE)</f>
        <v>#N/A</v>
      </c>
      <c r="O526" t="e">
        <f>VLOOKUP(tbl_data[[#This Row],[Consequences (Financial)]],tbl_con[],2,FALSE)</f>
        <v>#N/A</v>
      </c>
      <c r="P526" t="e">
        <f>SUM(tbl_data[[#This Row],[Severity Numeric]:[Consequences Financial Numeric]])</f>
        <v>#N/A</v>
      </c>
      <c r="Q526" t="e">
        <f>IF(AND(tbl_data[[#This Row],[Severity Numeric]] = 0, tbl_data[[#This Row],[Consequences Sum Values]] &gt; 0), "Data Entry Wrong, Double Check", "")</f>
        <v>#N/A</v>
      </c>
    </row>
    <row r="527" spans="1:17" hidden="1" x14ac:dyDescent="0.25">
      <c r="A527" t="s">
        <v>363</v>
      </c>
      <c r="B527" t="s">
        <v>327</v>
      </c>
      <c r="C527" t="s">
        <v>362</v>
      </c>
      <c r="D527" t="s">
        <v>364</v>
      </c>
      <c r="E527" t="s">
        <v>365</v>
      </c>
      <c r="K527" t="e">
        <f>VLOOKUP(tbl_data[[#This Row],[Severity]],tbl_sev[],2,FALSE)</f>
        <v>#N/A</v>
      </c>
      <c r="L527" t="e">
        <f>VLOOKUP(tbl_data[[#This Row],[Consequences (Human)]],tbl_con[],2,FALSE)</f>
        <v>#N/A</v>
      </c>
      <c r="M527" t="e">
        <f>VLOOKUP(tbl_data[[#This Row],[Consequences (Agriculture)]],tbl_con[],2,FALSE)</f>
        <v>#N/A</v>
      </c>
      <c r="N527" t="e">
        <f>VLOOKUP(tbl_data[[#This Row],[Consequences (Infrastructure)]],tbl_con[],2,FALSE)</f>
        <v>#N/A</v>
      </c>
      <c r="O527" t="e">
        <f>VLOOKUP(tbl_data[[#This Row],[Consequences (Financial)]],tbl_con[],2,FALSE)</f>
        <v>#N/A</v>
      </c>
      <c r="P527" t="e">
        <f>SUM(tbl_data[[#This Row],[Severity Numeric]:[Consequences Financial Numeric]])</f>
        <v>#N/A</v>
      </c>
      <c r="Q527" t="e">
        <f>IF(AND(tbl_data[[#This Row],[Severity Numeric]] = 0, tbl_data[[#This Row],[Consequences Sum Values]] &gt; 0), "Data Entry Wrong, Double Check", "")</f>
        <v>#N/A</v>
      </c>
    </row>
    <row r="528" spans="1:17" hidden="1" x14ac:dyDescent="0.25">
      <c r="A528" t="s">
        <v>1691</v>
      </c>
      <c r="B528" t="s">
        <v>1686</v>
      </c>
      <c r="C528" t="s">
        <v>1690</v>
      </c>
      <c r="D528" t="s">
        <v>1692</v>
      </c>
      <c r="E528" t="s">
        <v>1693</v>
      </c>
      <c r="K528" t="e">
        <f>VLOOKUP(tbl_data[[#This Row],[Severity]],tbl_sev[],2,FALSE)</f>
        <v>#N/A</v>
      </c>
      <c r="L528" t="e">
        <f>VLOOKUP(tbl_data[[#This Row],[Consequences (Human)]],tbl_con[],2,FALSE)</f>
        <v>#N/A</v>
      </c>
      <c r="M528" t="e">
        <f>VLOOKUP(tbl_data[[#This Row],[Consequences (Agriculture)]],tbl_con[],2,FALSE)</f>
        <v>#N/A</v>
      </c>
      <c r="N528" t="e">
        <f>VLOOKUP(tbl_data[[#This Row],[Consequences (Infrastructure)]],tbl_con[],2,FALSE)</f>
        <v>#N/A</v>
      </c>
      <c r="O528" t="e">
        <f>VLOOKUP(tbl_data[[#This Row],[Consequences (Financial)]],tbl_con[],2,FALSE)</f>
        <v>#N/A</v>
      </c>
      <c r="P528" t="e">
        <f>SUM(tbl_data[[#This Row],[Severity Numeric]:[Consequences Financial Numeric]])</f>
        <v>#N/A</v>
      </c>
      <c r="Q528" t="e">
        <f>IF(AND(tbl_data[[#This Row],[Severity Numeric]] = 0, tbl_data[[#This Row],[Consequences Sum Values]] &gt; 0), "Data Entry Wrong, Double Check", "")</f>
        <v>#N/A</v>
      </c>
    </row>
    <row r="529" spans="1:17" hidden="1" x14ac:dyDescent="0.25">
      <c r="A529" t="s">
        <v>276</v>
      </c>
      <c r="B529" t="s">
        <v>208</v>
      </c>
      <c r="C529" t="s">
        <v>272</v>
      </c>
      <c r="D529" t="s">
        <v>277</v>
      </c>
      <c r="E529" t="s">
        <v>278</v>
      </c>
      <c r="K529" t="e">
        <f>VLOOKUP(tbl_data[[#This Row],[Severity]],tbl_sev[],2,FALSE)</f>
        <v>#N/A</v>
      </c>
      <c r="L529" t="e">
        <f>VLOOKUP(tbl_data[[#This Row],[Consequences (Human)]],tbl_con[],2,FALSE)</f>
        <v>#N/A</v>
      </c>
      <c r="M529" t="e">
        <f>VLOOKUP(tbl_data[[#This Row],[Consequences (Agriculture)]],tbl_con[],2,FALSE)</f>
        <v>#N/A</v>
      </c>
      <c r="N529" t="e">
        <f>VLOOKUP(tbl_data[[#This Row],[Consequences (Infrastructure)]],tbl_con[],2,FALSE)</f>
        <v>#N/A</v>
      </c>
      <c r="O529" t="e">
        <f>VLOOKUP(tbl_data[[#This Row],[Consequences (Financial)]],tbl_con[],2,FALSE)</f>
        <v>#N/A</v>
      </c>
      <c r="P529" t="e">
        <f>SUM(tbl_data[[#This Row],[Severity Numeric]:[Consequences Financial Numeric]])</f>
        <v>#N/A</v>
      </c>
      <c r="Q529" t="e">
        <f>IF(AND(tbl_data[[#This Row],[Severity Numeric]] = 0, tbl_data[[#This Row],[Consequences Sum Values]] &gt; 0), "Data Entry Wrong, Double Check", "")</f>
        <v>#N/A</v>
      </c>
    </row>
    <row r="530" spans="1:17" hidden="1" x14ac:dyDescent="0.25">
      <c r="A530" t="s">
        <v>366</v>
      </c>
      <c r="B530" t="s">
        <v>327</v>
      </c>
      <c r="C530" t="s">
        <v>362</v>
      </c>
      <c r="D530" t="s">
        <v>367</v>
      </c>
      <c r="E530" t="s">
        <v>368</v>
      </c>
      <c r="K530" t="e">
        <f>VLOOKUP(tbl_data[[#This Row],[Severity]],tbl_sev[],2,FALSE)</f>
        <v>#N/A</v>
      </c>
      <c r="L530" t="e">
        <f>VLOOKUP(tbl_data[[#This Row],[Consequences (Human)]],tbl_con[],2,FALSE)</f>
        <v>#N/A</v>
      </c>
      <c r="M530" t="e">
        <f>VLOOKUP(tbl_data[[#This Row],[Consequences (Agriculture)]],tbl_con[],2,FALSE)</f>
        <v>#N/A</v>
      </c>
      <c r="N530" t="e">
        <f>VLOOKUP(tbl_data[[#This Row],[Consequences (Infrastructure)]],tbl_con[],2,FALSE)</f>
        <v>#N/A</v>
      </c>
      <c r="O530" t="e">
        <f>VLOOKUP(tbl_data[[#This Row],[Consequences (Financial)]],tbl_con[],2,FALSE)</f>
        <v>#N/A</v>
      </c>
      <c r="P530" t="e">
        <f>SUM(tbl_data[[#This Row],[Severity Numeric]:[Consequences Financial Numeric]])</f>
        <v>#N/A</v>
      </c>
      <c r="Q530" t="e">
        <f>IF(AND(tbl_data[[#This Row],[Severity Numeric]] = 0, tbl_data[[#This Row],[Consequences Sum Values]] &gt; 0), "Data Entry Wrong, Double Check", "")</f>
        <v>#N/A</v>
      </c>
    </row>
    <row r="531" spans="1:17" hidden="1" x14ac:dyDescent="0.25">
      <c r="A531" t="s">
        <v>2090</v>
      </c>
      <c r="B531" t="s">
        <v>1946</v>
      </c>
      <c r="C531" t="s">
        <v>1960</v>
      </c>
      <c r="D531" t="s">
        <v>2091</v>
      </c>
      <c r="E531" t="s">
        <v>2092</v>
      </c>
      <c r="K531" t="e">
        <f>VLOOKUP(tbl_data[[#This Row],[Severity]],tbl_sev[],2,FALSE)</f>
        <v>#N/A</v>
      </c>
      <c r="L531" t="e">
        <f>VLOOKUP(tbl_data[[#This Row],[Consequences (Human)]],tbl_con[],2,FALSE)</f>
        <v>#N/A</v>
      </c>
      <c r="M531" t="e">
        <f>VLOOKUP(tbl_data[[#This Row],[Consequences (Agriculture)]],tbl_con[],2,FALSE)</f>
        <v>#N/A</v>
      </c>
      <c r="N531" t="e">
        <f>VLOOKUP(tbl_data[[#This Row],[Consequences (Infrastructure)]],tbl_con[],2,FALSE)</f>
        <v>#N/A</v>
      </c>
      <c r="O531" t="e">
        <f>VLOOKUP(tbl_data[[#This Row],[Consequences (Financial)]],tbl_con[],2,FALSE)</f>
        <v>#N/A</v>
      </c>
      <c r="P531" t="e">
        <f>SUM(tbl_data[[#This Row],[Severity Numeric]:[Consequences Financial Numeric]])</f>
        <v>#N/A</v>
      </c>
      <c r="Q531" t="e">
        <f>IF(AND(tbl_data[[#This Row],[Severity Numeric]] = 0, tbl_data[[#This Row],[Consequences Sum Values]] &gt; 0), "Data Entry Wrong, Double Check", "")</f>
        <v>#N/A</v>
      </c>
    </row>
    <row r="532" spans="1:17" hidden="1" x14ac:dyDescent="0.25">
      <c r="A532" t="s">
        <v>1963</v>
      </c>
      <c r="B532" t="s">
        <v>1946</v>
      </c>
      <c r="C532" t="s">
        <v>1962</v>
      </c>
      <c r="D532" t="s">
        <v>1964</v>
      </c>
      <c r="E532" t="s">
        <v>1965</v>
      </c>
      <c r="K532" t="e">
        <f>VLOOKUP(tbl_data[[#This Row],[Severity]],tbl_sev[],2,FALSE)</f>
        <v>#N/A</v>
      </c>
      <c r="L532" t="e">
        <f>VLOOKUP(tbl_data[[#This Row],[Consequences (Human)]],tbl_con[],2,FALSE)</f>
        <v>#N/A</v>
      </c>
      <c r="M532" t="e">
        <f>VLOOKUP(tbl_data[[#This Row],[Consequences (Agriculture)]],tbl_con[],2,FALSE)</f>
        <v>#N/A</v>
      </c>
      <c r="N532" t="e">
        <f>VLOOKUP(tbl_data[[#This Row],[Consequences (Infrastructure)]],tbl_con[],2,FALSE)</f>
        <v>#N/A</v>
      </c>
      <c r="O532" t="e">
        <f>VLOOKUP(tbl_data[[#This Row],[Consequences (Financial)]],tbl_con[],2,FALSE)</f>
        <v>#N/A</v>
      </c>
      <c r="P532" t="e">
        <f>SUM(tbl_data[[#This Row],[Severity Numeric]:[Consequences Financial Numeric]])</f>
        <v>#N/A</v>
      </c>
      <c r="Q532" t="e">
        <f>IF(AND(tbl_data[[#This Row],[Severity Numeric]] = 0, tbl_data[[#This Row],[Consequences Sum Values]] &gt; 0), "Data Entry Wrong, Double Check", "")</f>
        <v>#N/A</v>
      </c>
    </row>
    <row r="533" spans="1:17" x14ac:dyDescent="0.25">
      <c r="A533" t="s">
        <v>936</v>
      </c>
      <c r="B533" t="s">
        <v>924</v>
      </c>
      <c r="C533" t="s">
        <v>935</v>
      </c>
      <c r="D533" t="s">
        <v>937</v>
      </c>
      <c r="E533" t="s">
        <v>938</v>
      </c>
      <c r="K533" t="e">
        <f>VLOOKUP(tbl_data[[#This Row],[Severity]],tbl_sev[],2,FALSE)</f>
        <v>#N/A</v>
      </c>
      <c r="L533" t="e">
        <f>VLOOKUP(tbl_data[[#This Row],[Consequences (Human)]],tbl_con[],2,FALSE)</f>
        <v>#N/A</v>
      </c>
      <c r="M533" t="e">
        <f>VLOOKUP(tbl_data[[#This Row],[Consequences (Agriculture)]],tbl_con[],2,FALSE)</f>
        <v>#N/A</v>
      </c>
      <c r="N533" t="e">
        <f>VLOOKUP(tbl_data[[#This Row],[Consequences (Infrastructure)]],tbl_con[],2,FALSE)</f>
        <v>#N/A</v>
      </c>
      <c r="O533" t="e">
        <f>VLOOKUP(tbl_data[[#This Row],[Consequences (Financial)]],tbl_con[],2,FALSE)</f>
        <v>#N/A</v>
      </c>
      <c r="P533" t="e">
        <f>SUM(tbl_data[[#This Row],[Consequences Human Numeric]:[Consequences Financial Numeric]])</f>
        <v>#N/A</v>
      </c>
      <c r="Q533" t="e">
        <f>IF(AND(tbl_data[[#This Row],[Severity Numeric]] = 0, tbl_data[[#This Row],[Consequences Sum Values]] &gt; 0), "Data Entry Wrong, Double Check", "")</f>
        <v>#N/A</v>
      </c>
    </row>
    <row r="534" spans="1:17" hidden="1" x14ac:dyDescent="0.25">
      <c r="A534" t="s">
        <v>781</v>
      </c>
      <c r="B534" t="s">
        <v>776</v>
      </c>
      <c r="C534" t="s">
        <v>780</v>
      </c>
      <c r="D534" t="s">
        <v>782</v>
      </c>
      <c r="E534" t="s">
        <v>783</v>
      </c>
      <c r="K534" t="e">
        <f>VLOOKUP(tbl_data[[#This Row],[Severity]],tbl_sev[],2,FALSE)</f>
        <v>#N/A</v>
      </c>
      <c r="L534" t="e">
        <f>VLOOKUP(tbl_data[[#This Row],[Consequences (Human)]],tbl_con[],2,FALSE)</f>
        <v>#N/A</v>
      </c>
      <c r="M534" t="e">
        <f>VLOOKUP(tbl_data[[#This Row],[Consequences (Agriculture)]],tbl_con[],2,FALSE)</f>
        <v>#N/A</v>
      </c>
      <c r="N534" t="e">
        <f>VLOOKUP(tbl_data[[#This Row],[Consequences (Infrastructure)]],tbl_con[],2,FALSE)</f>
        <v>#N/A</v>
      </c>
      <c r="O534" t="e">
        <f>VLOOKUP(tbl_data[[#This Row],[Consequences (Financial)]],tbl_con[],2,FALSE)</f>
        <v>#N/A</v>
      </c>
      <c r="P534" t="e">
        <f>SUM(tbl_data[[#This Row],[Severity Numeric]:[Consequences Financial Numeric]])</f>
        <v>#N/A</v>
      </c>
      <c r="Q534" t="e">
        <f>IF(AND(tbl_data[[#This Row],[Severity Numeric]] = 0, tbl_data[[#This Row],[Consequences Sum Values]] &gt; 0), "Data Entry Wrong, Double Check", "")</f>
        <v>#N/A</v>
      </c>
    </row>
    <row r="535" spans="1:17" hidden="1" x14ac:dyDescent="0.25">
      <c r="A535" t="s">
        <v>2376</v>
      </c>
      <c r="B535" t="s">
        <v>2186</v>
      </c>
      <c r="C535" t="s">
        <v>2372</v>
      </c>
      <c r="D535" t="s">
        <v>2377</v>
      </c>
      <c r="E535" t="s">
        <v>2378</v>
      </c>
      <c r="K535" t="e">
        <f>VLOOKUP(tbl_data[[#This Row],[Severity]],tbl_sev[],2,FALSE)</f>
        <v>#N/A</v>
      </c>
      <c r="L535" t="e">
        <f>VLOOKUP(tbl_data[[#This Row],[Consequences (Human)]],tbl_con[],2,FALSE)</f>
        <v>#N/A</v>
      </c>
      <c r="M535" t="e">
        <f>VLOOKUP(tbl_data[[#This Row],[Consequences (Agriculture)]],tbl_con[],2,FALSE)</f>
        <v>#N/A</v>
      </c>
      <c r="N535" t="e">
        <f>VLOOKUP(tbl_data[[#This Row],[Consequences (Infrastructure)]],tbl_con[],2,FALSE)</f>
        <v>#N/A</v>
      </c>
      <c r="O535" t="e">
        <f>VLOOKUP(tbl_data[[#This Row],[Consequences (Financial)]],tbl_con[],2,FALSE)</f>
        <v>#N/A</v>
      </c>
      <c r="P535" t="e">
        <f>SUM(tbl_data[[#This Row],[Severity Numeric]:[Consequences Financial Numeric]])</f>
        <v>#N/A</v>
      </c>
      <c r="Q535" t="e">
        <f>IF(AND(tbl_data[[#This Row],[Severity Numeric]] = 0, tbl_data[[#This Row],[Consequences Sum Values]] &gt; 0), "Data Entry Wrong, Double Check", "")</f>
        <v>#N/A</v>
      </c>
    </row>
    <row r="536" spans="1:17" hidden="1" x14ac:dyDescent="0.25">
      <c r="A536" t="s">
        <v>1186</v>
      </c>
      <c r="B536" t="s">
        <v>1169</v>
      </c>
      <c r="C536" t="s">
        <v>1185</v>
      </c>
      <c r="D536" t="s">
        <v>1187</v>
      </c>
      <c r="E536" t="s">
        <v>1188</v>
      </c>
      <c r="K536" t="e">
        <f>VLOOKUP(tbl_data[[#This Row],[Severity]],tbl_sev[],2,FALSE)</f>
        <v>#N/A</v>
      </c>
      <c r="L536" t="e">
        <f>VLOOKUP(tbl_data[[#This Row],[Consequences (Human)]],tbl_con[],2,FALSE)</f>
        <v>#N/A</v>
      </c>
      <c r="M536" t="e">
        <f>VLOOKUP(tbl_data[[#This Row],[Consequences (Agriculture)]],tbl_con[],2,FALSE)</f>
        <v>#N/A</v>
      </c>
      <c r="N536" t="e">
        <f>VLOOKUP(tbl_data[[#This Row],[Consequences (Infrastructure)]],tbl_con[],2,FALSE)</f>
        <v>#N/A</v>
      </c>
      <c r="O536" t="e">
        <f>VLOOKUP(tbl_data[[#This Row],[Consequences (Financial)]],tbl_con[],2,FALSE)</f>
        <v>#N/A</v>
      </c>
      <c r="P536" t="e">
        <f>SUM(tbl_data[[#This Row],[Severity Numeric]:[Consequences Financial Numeric]])</f>
        <v>#N/A</v>
      </c>
      <c r="Q536" t="e">
        <f>IF(AND(tbl_data[[#This Row],[Severity Numeric]] = 0, tbl_data[[#This Row],[Consequences Sum Values]] &gt; 0), "Data Entry Wrong, Double Check", "")</f>
        <v>#N/A</v>
      </c>
    </row>
    <row r="537" spans="1:17" hidden="1" x14ac:dyDescent="0.25">
      <c r="A537" t="s">
        <v>373</v>
      </c>
      <c r="B537" t="s">
        <v>327</v>
      </c>
      <c r="C537" t="s">
        <v>372</v>
      </c>
      <c r="D537" t="s">
        <v>374</v>
      </c>
      <c r="E537" t="s">
        <v>375</v>
      </c>
      <c r="K537" t="e">
        <f>VLOOKUP(tbl_data[[#This Row],[Severity]],tbl_sev[],2,FALSE)</f>
        <v>#N/A</v>
      </c>
      <c r="L537" t="e">
        <f>VLOOKUP(tbl_data[[#This Row],[Consequences (Human)]],tbl_con[],2,FALSE)</f>
        <v>#N/A</v>
      </c>
      <c r="M537" t="e">
        <f>VLOOKUP(tbl_data[[#This Row],[Consequences (Agriculture)]],tbl_con[],2,FALSE)</f>
        <v>#N/A</v>
      </c>
      <c r="N537" t="e">
        <f>VLOOKUP(tbl_data[[#This Row],[Consequences (Infrastructure)]],tbl_con[],2,FALSE)</f>
        <v>#N/A</v>
      </c>
      <c r="O537" t="e">
        <f>VLOOKUP(tbl_data[[#This Row],[Consequences (Financial)]],tbl_con[],2,FALSE)</f>
        <v>#N/A</v>
      </c>
      <c r="P537" t="e">
        <f>SUM(tbl_data[[#This Row],[Severity Numeric]:[Consequences Financial Numeric]])</f>
        <v>#N/A</v>
      </c>
      <c r="Q537" t="e">
        <f>IF(AND(tbl_data[[#This Row],[Severity Numeric]] = 0, tbl_data[[#This Row],[Consequences Sum Values]] &gt; 0), "Data Entry Wrong, Double Check", "")</f>
        <v>#N/A</v>
      </c>
    </row>
  </sheetData>
  <conditionalFormatting sqref="F2:F537">
    <cfRule type="containsText" dxfId="45" priority="22" operator="containsText" text="Destroyed">
      <formula>NOT(ISERROR(SEARCH("Destroyed",F2)))</formula>
    </cfRule>
    <cfRule type="containsText" dxfId="44" priority="23" operator="containsText" text="Major Damage">
      <formula>NOT(ISERROR(SEARCH("Major Damage",F2)))</formula>
    </cfRule>
    <cfRule type="containsText" dxfId="43" priority="24" operator="containsText" text="Moderate Damage">
      <formula>NOT(ISERROR(SEARCH("Moderate Damage",F2)))</formula>
    </cfRule>
    <cfRule type="containsText" dxfId="42" priority="25" operator="containsText" text="Minor Damage">
      <formula>NOT(ISERROR(SEARCH("Minor Damage",F2)))</formula>
    </cfRule>
    <cfRule type="containsText" dxfId="41" priority="26" operator="containsText" text="No Damage">
      <formula>NOT(ISERROR(SEARCH("No Damage",F2)))</formula>
    </cfRule>
  </conditionalFormatting>
  <conditionalFormatting sqref="G2:G537">
    <cfRule type="containsText" dxfId="40" priority="17" operator="containsText" text="Massive Effect">
      <formula>NOT(ISERROR(SEARCH("Massive Effect",G2)))</formula>
    </cfRule>
    <cfRule type="containsText" dxfId="39" priority="18" operator="containsText" text="Major Effect">
      <formula>NOT(ISERROR(SEARCH("Major Effect",G2)))</formula>
    </cfRule>
    <cfRule type="containsText" dxfId="38" priority="19" operator="containsText" text="Moderate Effect">
      <formula>NOT(ISERROR(SEARCH("Moderate Effect",G2)))</formula>
    </cfRule>
    <cfRule type="containsText" dxfId="37" priority="20" operator="containsText" text="Minor Effect">
      <formula>NOT(ISERROR(SEARCH("Minor Effect",G2)))</formula>
    </cfRule>
    <cfRule type="containsText" dxfId="36" priority="21" operator="containsText" text="No Effect">
      <formula>NOT(ISERROR(SEARCH("No Effect",G2)))</formula>
    </cfRule>
  </conditionalFormatting>
  <conditionalFormatting sqref="H2:H537">
    <cfRule type="containsText" dxfId="35" priority="12" operator="containsText" text="Massive Effect">
      <formula>NOT(ISERROR(SEARCH("Massive Effect",H2)))</formula>
    </cfRule>
    <cfRule type="containsText" dxfId="34" priority="13" operator="containsText" text="Major Effect">
      <formula>NOT(ISERROR(SEARCH("Major Effect",H2)))</formula>
    </cfRule>
    <cfRule type="containsText" dxfId="33" priority="14" operator="containsText" text="Moderate Effect">
      <formula>NOT(ISERROR(SEARCH("Moderate Effect",H2)))</formula>
    </cfRule>
    <cfRule type="containsText" dxfId="32" priority="15" operator="containsText" text="Minor Effect">
      <formula>NOT(ISERROR(SEARCH("Minor Effect",H2)))</formula>
    </cfRule>
    <cfRule type="containsText" dxfId="31" priority="16" operator="containsText" text="No Effect">
      <formula>NOT(ISERROR(SEARCH("No Effect",H2)))</formula>
    </cfRule>
  </conditionalFormatting>
  <conditionalFormatting sqref="I2:I537">
    <cfRule type="containsText" dxfId="30" priority="7" operator="containsText" text="Massive Effect">
      <formula>NOT(ISERROR(SEARCH("Massive Effect",I2)))</formula>
    </cfRule>
    <cfRule type="containsText" dxfId="29" priority="8" operator="containsText" text="Major Effect">
      <formula>NOT(ISERROR(SEARCH("Major Effect",I2)))</formula>
    </cfRule>
    <cfRule type="containsText" dxfId="28" priority="9" operator="containsText" text="Moderate Effect">
      <formula>NOT(ISERROR(SEARCH("Moderate Effect",I2)))</formula>
    </cfRule>
    <cfRule type="containsText" dxfId="27" priority="10" operator="containsText" text="Minor Effect">
      <formula>NOT(ISERROR(SEARCH("Minor Effect",I2)))</formula>
    </cfRule>
    <cfRule type="containsText" dxfId="26" priority="11" operator="containsText" text="No Effect">
      <formula>NOT(ISERROR(SEARCH("No Effect",I2)))</formula>
    </cfRule>
  </conditionalFormatting>
  <conditionalFormatting sqref="J2:J537">
    <cfRule type="containsText" dxfId="25" priority="2" operator="containsText" text="Massive Effect">
      <formula>NOT(ISERROR(SEARCH("Massive Effect",J2)))</formula>
    </cfRule>
    <cfRule type="containsText" dxfId="24" priority="3" operator="containsText" text="Major Effect">
      <formula>NOT(ISERROR(SEARCH("Major Effect",J2)))</formula>
    </cfRule>
    <cfRule type="containsText" dxfId="23" priority="4" operator="containsText" text="Moderate Effect">
      <formula>NOT(ISERROR(SEARCH("Moderate Effect",J2)))</formula>
    </cfRule>
    <cfRule type="containsText" dxfId="22" priority="5" operator="containsText" text="Minor Effect">
      <formula>NOT(ISERROR(SEARCH("Minor Effect",J2)))</formula>
    </cfRule>
    <cfRule type="containsText" dxfId="21" priority="6" operator="containsText" text="No Effect">
      <formula>NOT(ISERROR(SEARCH("No Effect",J2)))</formula>
    </cfRule>
  </conditionalFormatting>
  <conditionalFormatting sqref="Q39:Q533">
    <cfRule type="containsText" dxfId="20" priority="1" operator="containsText" text="Data Entry Wrong, Double Check">
      <formula>NOT(ISERROR(SEARCH("Data Entry Wrong, Double Check",Q39)))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AB7F0-8EC3-4088-9DAE-3690F7FE157A}">
          <x14:formula1>
            <xm:f>Ranges!$A$1:$A$5</xm:f>
          </x14:formula1>
          <xm:sqref>F2:F537</xm:sqref>
        </x14:dataValidation>
        <x14:dataValidation type="list" allowBlank="1" showInputMessage="1" showErrorMessage="1" xr:uid="{9DA8A41D-3907-4593-A5EB-F0346DD27F69}">
          <x14:formula1>
            <xm:f>Ranges!$C$1:$C$5</xm:f>
          </x14:formula1>
          <xm:sqref>G2:J537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0367-0204-455F-8320-36A157CF2025}">
  <sheetPr>
    <tabColor rgb="FF00B0F0"/>
  </sheetPr>
  <dimension ref="A1:Z537"/>
  <sheetViews>
    <sheetView zoomScale="90" zoomScaleNormal="90" workbookViewId="0"/>
  </sheetViews>
  <sheetFormatPr defaultRowHeight="15" x14ac:dyDescent="0.25"/>
  <cols>
    <col min="1" max="26" width="10.7109375" customWidth="1"/>
  </cols>
  <sheetData>
    <row r="1" spans="1:26" ht="75" x14ac:dyDescent="0.25">
      <c r="A1" s="2" t="s">
        <v>2445</v>
      </c>
      <c r="B1" s="2" t="s">
        <v>2581</v>
      </c>
      <c r="C1" s="2" t="s">
        <v>2578</v>
      </c>
      <c r="D1" s="2" t="s">
        <v>2579</v>
      </c>
      <c r="E1" s="2" t="s">
        <v>2580</v>
      </c>
      <c r="F1" s="2" t="s">
        <v>2582</v>
      </c>
      <c r="G1" s="2" t="s">
        <v>2583</v>
      </c>
      <c r="H1" s="2" t="s">
        <v>2584</v>
      </c>
      <c r="I1" s="2" t="s">
        <v>2585</v>
      </c>
      <c r="J1" s="2" t="s">
        <v>2586</v>
      </c>
      <c r="K1" s="2" t="s">
        <v>2587</v>
      </c>
      <c r="L1" s="2" t="s">
        <v>2588</v>
      </c>
      <c r="M1" s="2" t="s">
        <v>2589</v>
      </c>
      <c r="N1" s="2" t="s">
        <v>2590</v>
      </c>
      <c r="O1" s="2" t="s">
        <v>2591</v>
      </c>
      <c r="P1" s="2" t="s">
        <v>2413</v>
      </c>
      <c r="Q1" s="2" t="s">
        <v>2592</v>
      </c>
      <c r="R1" s="2" t="s">
        <v>2593</v>
      </c>
      <c r="S1" s="2" t="s">
        <v>2594</v>
      </c>
      <c r="T1" s="2" t="s">
        <v>2595</v>
      </c>
      <c r="U1" s="2" t="s">
        <v>2437</v>
      </c>
      <c r="V1" s="2" t="s">
        <v>2438</v>
      </c>
      <c r="W1" s="2" t="s">
        <v>2439</v>
      </c>
      <c r="X1" s="2" t="s">
        <v>2440</v>
      </c>
      <c r="Y1" s="2" t="s">
        <v>2441</v>
      </c>
      <c r="Z1" s="2" t="s">
        <v>2442</v>
      </c>
    </row>
    <row r="2" spans="1:26" x14ac:dyDescent="0.25">
      <c r="A2" t="str">
        <f>tbl_data[[#This Row],[Town Code]]</f>
        <v>MMR005004702</v>
      </c>
      <c r="B2" t="str">
        <f>VLOOKUP(Table6[[#This Row],[Index]],tbl_mimu[],2,FALSE)</f>
        <v>MMR005</v>
      </c>
      <c r="C2" t="str">
        <f>VLOOKUP(Table6[[#This Row],[Index]],tbl_mimu[],3,FALSE)</f>
        <v>Sagaing</v>
      </c>
      <c r="D2" t="str">
        <f>VLOOKUP(Table6[[#This Row],[Index]],tbl_mimu[],4,FALSE)</f>
        <v>စစ်ကိုင်းတိုင်းဒေသကြီး</v>
      </c>
      <c r="E2" t="str">
        <f>VLOOKUP(Table6[[#This Row],[Index]],tbl_mimu[],5,FALSE)</f>
        <v>MMR005D002</v>
      </c>
      <c r="F2" t="str">
        <f>VLOOKUP(Table6[[#This Row],[Index]],tbl_mimu[],6,FALSE)</f>
        <v>Shwebo</v>
      </c>
      <c r="G2" t="str">
        <f>VLOOKUP(Table6[[#This Row],[Index]],tbl_mimu[],7,FALSE)</f>
        <v>ရွှေဘိုခရိုင်</v>
      </c>
      <c r="H2" t="str">
        <f>VLOOKUP(Table6[[#This Row],[Index]],tbl_mimu[],8,FALSE)</f>
        <v>MMR005004</v>
      </c>
      <c r="I2" t="str">
        <f>VLOOKUP(Table6[[#This Row],[Index]],tbl_mimu[],9,FALSE)</f>
        <v>Shwebo</v>
      </c>
      <c r="J2" t="str">
        <f>VLOOKUP(Table6[[#This Row],[Index]],tbl_mimu[],10,FALSE)</f>
        <v>ရွှေဘို</v>
      </c>
      <c r="K2" t="str">
        <f>VLOOKUP(Table6[[#This Row],[Index]],tbl_mimu[],11,FALSE)</f>
        <v>MMR005004702</v>
      </c>
      <c r="L2" t="str">
        <f>VLOOKUP(Table6[[#This Row],[Index]],tbl_mimu[],12,FALSE)</f>
        <v>Kyauk Myaung Town</v>
      </c>
      <c r="M2" t="str">
        <f>VLOOKUP(Table6[[#This Row],[Index]],tbl_mimu[],13,FALSE)</f>
        <v>​ကျောက်မြောင်း</v>
      </c>
      <c r="N2">
        <f>VLOOKUP(Table6[[#This Row],[Index]],tbl_mimu[],14,FALSE)</f>
        <v>95.944950000000006</v>
      </c>
      <c r="O2">
        <f>VLOOKUP(Table6[[#This Row],[Index]],tbl_mimu[],14,FALSE)</f>
        <v>95.944950000000006</v>
      </c>
      <c r="P2">
        <f>tbl_data[[#This Row],[Severity]]</f>
        <v>0</v>
      </c>
      <c r="Q2">
        <f>tbl_data[[#This Row],[Consequences (Human)]]</f>
        <v>0</v>
      </c>
      <c r="R2">
        <f>tbl_data[[#This Row],[Consequences (Agriculture)]]</f>
        <v>0</v>
      </c>
      <c r="S2">
        <f>tbl_data[[#This Row],[Consequences (Infrastructure)]]</f>
        <v>0</v>
      </c>
      <c r="T2">
        <f>tbl_data[[#This Row],[Consequences (Financial)]]</f>
        <v>0</v>
      </c>
      <c r="U2" t="e">
        <f>tbl_data[[#This Row],[Severity Numeric]]</f>
        <v>#N/A</v>
      </c>
      <c r="V2" t="e">
        <f>tbl_data[[#This Row],[Consequences Human Numeric]]</f>
        <v>#N/A</v>
      </c>
      <c r="W2" t="e">
        <f>tbl_data[[#This Row],[Consequences Agriculture Numeric]]</f>
        <v>#N/A</v>
      </c>
      <c r="X2" t="e">
        <f>tbl_data[[#This Row],[Consequences Infrastructure Numeric]]</f>
        <v>#N/A</v>
      </c>
      <c r="Y2" t="e">
        <f>tbl_data[[#This Row],[Consequences Financial Numeric]]</f>
        <v>#N/A</v>
      </c>
      <c r="Z2" t="e">
        <f>tbl_data[[#This Row],[Consequences Sum Values]]</f>
        <v>#N/A</v>
      </c>
    </row>
    <row r="3" spans="1:26" x14ac:dyDescent="0.25">
      <c r="A3" t="str">
        <f>tbl_data[[#This Row],[Town Code]]</f>
        <v>MMR015023702</v>
      </c>
      <c r="B3" t="str">
        <f>VLOOKUP(Table6[[#This Row],[Index]],tbl_mimu[],2,FALSE)</f>
        <v>MMR015</v>
      </c>
      <c r="C3" t="str">
        <f>VLOOKUP(Table6[[#This Row],[Index]],tbl_mimu[],3,FALSE)</f>
        <v>Shan (North)</v>
      </c>
      <c r="D3" t="str">
        <f>VLOOKUP(Table6[[#This Row],[Index]],tbl_mimu[],4,FALSE)</f>
        <v>ရှမ်းပြည်နယ် (မြောက်)</v>
      </c>
      <c r="E3" t="str">
        <f>VLOOKUP(Table6[[#This Row],[Index]],tbl_mimu[],5,FALSE)</f>
        <v>MMR015S002</v>
      </c>
      <c r="F3" t="str">
        <f>VLOOKUP(Table6[[#This Row],[Index]],tbl_mimu[],6,FALSE)</f>
        <v>Kokang Self-Administered Zone</v>
      </c>
      <c r="G3" t="e">
        <f>VLOOKUP(Table6[[#This Row],[Index]],tbl_mimu[],7,FALSE)</f>
        <v>#N/A</v>
      </c>
      <c r="H3" t="str">
        <f>VLOOKUP(Table6[[#This Row],[Index]],tbl_mimu[],8,FALSE)</f>
        <v>MMR015023</v>
      </c>
      <c r="I3" t="str">
        <f>VLOOKUP(Table6[[#This Row],[Index]],tbl_mimu[],9,FALSE)</f>
        <v>Konkyan</v>
      </c>
      <c r="J3" t="str">
        <f>VLOOKUP(Table6[[#This Row],[Index]],tbl_mimu[],10,FALSE)</f>
        <v>ကုန်းကြမ်း</v>
      </c>
      <c r="K3" t="str">
        <f>VLOOKUP(Table6[[#This Row],[Index]],tbl_mimu[],11,FALSE)</f>
        <v>MMR015023702</v>
      </c>
      <c r="L3" t="str">
        <f>VLOOKUP(Table6[[#This Row],[Index]],tbl_mimu[],12,FALSE)</f>
        <v>Maw Hteik Town</v>
      </c>
      <c r="M3" t="str">
        <f>VLOOKUP(Table6[[#This Row],[Index]],tbl_mimu[],13,FALSE)</f>
        <v>​မော်ထိုက်</v>
      </c>
      <c r="N3">
        <f>VLOOKUP(Table6[[#This Row],[Index]],tbl_mimu[],14,FALSE)</f>
        <v>98.796794000000006</v>
      </c>
      <c r="O3">
        <f>VLOOKUP(Table6[[#This Row],[Index]],tbl_mimu[],14,FALSE)</f>
        <v>98.796794000000006</v>
      </c>
      <c r="P3">
        <f>tbl_data[[#This Row],[Severity]]</f>
        <v>0</v>
      </c>
      <c r="Q3">
        <f>tbl_data[[#This Row],[Consequences (Human)]]</f>
        <v>0</v>
      </c>
      <c r="R3">
        <f>tbl_data[[#This Row],[Consequences (Agriculture)]]</f>
        <v>0</v>
      </c>
      <c r="S3">
        <f>tbl_data[[#This Row],[Consequences (Infrastructure)]]</f>
        <v>0</v>
      </c>
      <c r="T3">
        <f>tbl_data[[#This Row],[Consequences (Financial)]]</f>
        <v>0</v>
      </c>
      <c r="U3" t="e">
        <f>tbl_data[[#This Row],[Severity Numeric]]</f>
        <v>#N/A</v>
      </c>
      <c r="V3" t="e">
        <f>tbl_data[[#This Row],[Consequences Human Numeric]]</f>
        <v>#N/A</v>
      </c>
      <c r="W3" t="e">
        <f>tbl_data[[#This Row],[Consequences Agriculture Numeric]]</f>
        <v>#N/A</v>
      </c>
      <c r="X3" t="e">
        <f>tbl_data[[#This Row],[Consequences Infrastructure Numeric]]</f>
        <v>#N/A</v>
      </c>
      <c r="Y3" t="e">
        <f>tbl_data[[#This Row],[Consequences Financial Numeric]]</f>
        <v>#N/A</v>
      </c>
      <c r="Z3" t="e">
        <f>tbl_data[[#This Row],[Consequences Sum Values]]</f>
        <v>#N/A</v>
      </c>
    </row>
    <row r="4" spans="1:26" x14ac:dyDescent="0.25">
      <c r="A4" t="str">
        <f>tbl_data[[#This Row],[Town Code]]</f>
        <v>MMR003005703</v>
      </c>
      <c r="B4" t="str">
        <f>VLOOKUP(Table6[[#This Row],[Index]],tbl_mimu[],2,FALSE)</f>
        <v>MMR003</v>
      </c>
      <c r="C4" t="str">
        <f>VLOOKUP(Table6[[#This Row],[Index]],tbl_mimu[],3,FALSE)</f>
        <v>Kayin</v>
      </c>
      <c r="D4" t="str">
        <f>VLOOKUP(Table6[[#This Row],[Index]],tbl_mimu[],4,FALSE)</f>
        <v>ကရင်ပြည်နယ်</v>
      </c>
      <c r="E4" t="str">
        <f>VLOOKUP(Table6[[#This Row],[Index]],tbl_mimu[],5,FALSE)</f>
        <v>MMR003D002</v>
      </c>
      <c r="F4" t="str">
        <f>VLOOKUP(Table6[[#This Row],[Index]],tbl_mimu[],6,FALSE)</f>
        <v>Myawaddy</v>
      </c>
      <c r="G4" t="str">
        <f>VLOOKUP(Table6[[#This Row],[Index]],tbl_mimu[],7,FALSE)</f>
        <v>မြဝတီခရိုင်</v>
      </c>
      <c r="H4" t="str">
        <f>VLOOKUP(Table6[[#This Row],[Index]],tbl_mimu[],8,FALSE)</f>
        <v>MMR003005</v>
      </c>
      <c r="I4" t="str">
        <f>VLOOKUP(Table6[[#This Row],[Index]],tbl_mimu[],9,FALSE)</f>
        <v>Myawaddy</v>
      </c>
      <c r="J4" t="str">
        <f>VLOOKUP(Table6[[#This Row],[Index]],tbl_mimu[],10,FALSE)</f>
        <v>မြဝတီ</v>
      </c>
      <c r="K4" t="str">
        <f>VLOOKUP(Table6[[#This Row],[Index]],tbl_mimu[],11,FALSE)</f>
        <v>MMR003005703</v>
      </c>
      <c r="L4" t="str">
        <f>VLOOKUP(Table6[[#This Row],[Index]],tbl_mimu[],12,FALSE)</f>
        <v>Waw Lay Myaing (Waw Lay) Town</v>
      </c>
      <c r="M4" t="str">
        <f>VLOOKUP(Table6[[#This Row],[Index]],tbl_mimu[],13,FALSE)</f>
        <v>​ဝေါလေမြိုင် (ဝေါလေ)</v>
      </c>
      <c r="N4">
        <f>VLOOKUP(Table6[[#This Row],[Index]],tbl_mimu[],14,FALSE)</f>
        <v>98.713239999999999</v>
      </c>
      <c r="O4">
        <f>VLOOKUP(Table6[[#This Row],[Index]],tbl_mimu[],14,FALSE)</f>
        <v>98.713239999999999</v>
      </c>
      <c r="P4">
        <f>tbl_data[[#This Row],[Severity]]</f>
        <v>0</v>
      </c>
      <c r="Q4">
        <f>tbl_data[[#This Row],[Consequences (Human)]]</f>
        <v>0</v>
      </c>
      <c r="R4">
        <f>tbl_data[[#This Row],[Consequences (Agriculture)]]</f>
        <v>0</v>
      </c>
      <c r="S4">
        <f>tbl_data[[#This Row],[Consequences (Infrastructure)]]</f>
        <v>0</v>
      </c>
      <c r="T4">
        <f>tbl_data[[#This Row],[Consequences (Financial)]]</f>
        <v>0</v>
      </c>
      <c r="U4" t="e">
        <f>tbl_data[[#This Row],[Severity Numeric]]</f>
        <v>#N/A</v>
      </c>
      <c r="V4" t="e">
        <f>tbl_data[[#This Row],[Consequences Human Numeric]]</f>
        <v>#N/A</v>
      </c>
      <c r="W4" t="e">
        <f>tbl_data[[#This Row],[Consequences Agriculture Numeric]]</f>
        <v>#N/A</v>
      </c>
      <c r="X4" t="e">
        <f>tbl_data[[#This Row],[Consequences Infrastructure Numeric]]</f>
        <v>#N/A</v>
      </c>
      <c r="Y4" t="e">
        <f>tbl_data[[#This Row],[Consequences Financial Numeric]]</f>
        <v>#N/A</v>
      </c>
      <c r="Z4" t="e">
        <f>tbl_data[[#This Row],[Consequences Sum Values]]</f>
        <v>#N/A</v>
      </c>
    </row>
    <row r="5" spans="1:26" x14ac:dyDescent="0.25">
      <c r="A5" t="str">
        <f>tbl_data[[#This Row],[Town Code]]</f>
        <v>MMR015009703</v>
      </c>
      <c r="B5" t="str">
        <f>VLOOKUP(Table6[[#This Row],[Index]],tbl_mimu[],2,FALSE)</f>
        <v>MMR015</v>
      </c>
      <c r="C5" t="str">
        <f>VLOOKUP(Table6[[#This Row],[Index]],tbl_mimu[],3,FALSE)</f>
        <v>Shan (North)</v>
      </c>
      <c r="D5" t="str">
        <f>VLOOKUP(Table6[[#This Row],[Index]],tbl_mimu[],4,FALSE)</f>
        <v>ရှမ်းပြည်နယ် (မြောက်)</v>
      </c>
      <c r="E5" t="str">
        <f>VLOOKUP(Table6[[#This Row],[Index]],tbl_mimu[],5,FALSE)</f>
        <v>MMR015D002</v>
      </c>
      <c r="F5" t="str">
        <f>VLOOKUP(Table6[[#This Row],[Index]],tbl_mimu[],6,FALSE)</f>
        <v>Muse</v>
      </c>
      <c r="G5" t="str">
        <f>VLOOKUP(Table6[[#This Row],[Index]],tbl_mimu[],7,FALSE)</f>
        <v>မူဆယ်ခရိုင်</v>
      </c>
      <c r="H5" t="str">
        <f>VLOOKUP(Table6[[#This Row],[Index]],tbl_mimu[],8,FALSE)</f>
        <v>MMR015009</v>
      </c>
      <c r="I5" t="str">
        <f>VLOOKUP(Table6[[#This Row],[Index]],tbl_mimu[],9,FALSE)</f>
        <v>Muse</v>
      </c>
      <c r="J5" t="str">
        <f>VLOOKUP(Table6[[#This Row],[Index]],tbl_mimu[],10,FALSE)</f>
        <v>မူဆယ်</v>
      </c>
      <c r="K5" t="str">
        <f>VLOOKUP(Table6[[#This Row],[Index]],tbl_mimu[],11,FALSE)</f>
        <v>MMR015009703</v>
      </c>
      <c r="L5" t="str">
        <f>VLOOKUP(Table6[[#This Row],[Index]],tbl_mimu[],12,FALSE)</f>
        <v>Manhlyoe (Manhero) Town</v>
      </c>
      <c r="M5" t="str">
        <f>VLOOKUP(Table6[[#This Row],[Index]],tbl_mimu[],13,FALSE)</f>
        <v>(မန်ဟျိုး) မန်ဟီးရိုး</v>
      </c>
      <c r="N5">
        <f>VLOOKUP(Table6[[#This Row],[Index]],tbl_mimu[],14,FALSE)</f>
        <v>97.800642454499993</v>
      </c>
      <c r="O5">
        <f>VLOOKUP(Table6[[#This Row],[Index]],tbl_mimu[],14,FALSE)</f>
        <v>97.800642454499993</v>
      </c>
      <c r="P5">
        <f>tbl_data[[#This Row],[Severity]]</f>
        <v>0</v>
      </c>
      <c r="Q5">
        <f>tbl_data[[#This Row],[Consequences (Human)]]</f>
        <v>0</v>
      </c>
      <c r="R5">
        <f>tbl_data[[#This Row],[Consequences (Agriculture)]]</f>
        <v>0</v>
      </c>
      <c r="S5">
        <f>tbl_data[[#This Row],[Consequences (Infrastructure)]]</f>
        <v>0</v>
      </c>
      <c r="T5">
        <f>tbl_data[[#This Row],[Consequences (Financial)]]</f>
        <v>0</v>
      </c>
      <c r="U5" t="e">
        <f>tbl_data[[#This Row],[Severity Numeric]]</f>
        <v>#N/A</v>
      </c>
      <c r="V5" t="e">
        <f>tbl_data[[#This Row],[Consequences Human Numeric]]</f>
        <v>#N/A</v>
      </c>
      <c r="W5" t="e">
        <f>tbl_data[[#This Row],[Consequences Agriculture Numeric]]</f>
        <v>#N/A</v>
      </c>
      <c r="X5" t="e">
        <f>tbl_data[[#This Row],[Consequences Infrastructure Numeric]]</f>
        <v>#N/A</v>
      </c>
      <c r="Y5" t="e">
        <f>tbl_data[[#This Row],[Consequences Financial Numeric]]</f>
        <v>#N/A</v>
      </c>
      <c r="Z5" t="e">
        <f>tbl_data[[#This Row],[Consequences Sum Values]]</f>
        <v>#N/A</v>
      </c>
    </row>
    <row r="6" spans="1:26" x14ac:dyDescent="0.25">
      <c r="A6" t="str">
        <f>tbl_data[[#This Row],[Town Code]]</f>
        <v>MMR009015701</v>
      </c>
      <c r="B6" t="str">
        <f>VLOOKUP(Table6[[#This Row],[Index]],tbl_mimu[],2,FALSE)</f>
        <v>MMR009</v>
      </c>
      <c r="C6" t="str">
        <f>VLOOKUP(Table6[[#This Row],[Index]],tbl_mimu[],3,FALSE)</f>
        <v>Magway</v>
      </c>
      <c r="D6" t="str">
        <f>VLOOKUP(Table6[[#This Row],[Index]],tbl_mimu[],4,FALSE)</f>
        <v>မကွေးတိုင်းဒေသကြီး</v>
      </c>
      <c r="E6" t="str">
        <f>VLOOKUP(Table6[[#This Row],[Index]],tbl_mimu[],5,FALSE)</f>
        <v>MMR009D003</v>
      </c>
      <c r="F6" t="str">
        <f>VLOOKUP(Table6[[#This Row],[Index]],tbl_mimu[],6,FALSE)</f>
        <v>Thayet</v>
      </c>
      <c r="G6" t="str">
        <f>VLOOKUP(Table6[[#This Row],[Index]],tbl_mimu[],7,FALSE)</f>
        <v>သရက်ခရိုင်</v>
      </c>
      <c r="H6" t="str">
        <f>VLOOKUP(Table6[[#This Row],[Index]],tbl_mimu[],8,FALSE)</f>
        <v>MMR009015</v>
      </c>
      <c r="I6" t="str">
        <f>VLOOKUP(Table6[[#This Row],[Index]],tbl_mimu[],9,FALSE)</f>
        <v>Kamma</v>
      </c>
      <c r="J6" t="str">
        <f>VLOOKUP(Table6[[#This Row],[Index]],tbl_mimu[],10,FALSE)</f>
        <v>ကံမ</v>
      </c>
      <c r="K6" t="str">
        <f>VLOOKUP(Table6[[#This Row],[Index]],tbl_mimu[],11,FALSE)</f>
        <v>MMR009015701</v>
      </c>
      <c r="L6" t="str">
        <f>VLOOKUP(Table6[[#This Row],[Index]],tbl_mimu[],12,FALSE)</f>
        <v>Kamma Town</v>
      </c>
      <c r="M6" t="str">
        <f>VLOOKUP(Table6[[#This Row],[Index]],tbl_mimu[],13,FALSE)</f>
        <v>ကံမ</v>
      </c>
      <c r="N6">
        <f>VLOOKUP(Table6[[#This Row],[Index]],tbl_mimu[],14,FALSE)</f>
        <v>95.095939999999999</v>
      </c>
      <c r="O6">
        <f>VLOOKUP(Table6[[#This Row],[Index]],tbl_mimu[],14,FALSE)</f>
        <v>95.095939999999999</v>
      </c>
      <c r="P6">
        <f>tbl_data[[#This Row],[Severity]]</f>
        <v>0</v>
      </c>
      <c r="Q6">
        <f>tbl_data[[#This Row],[Consequences (Human)]]</f>
        <v>0</v>
      </c>
      <c r="R6">
        <f>tbl_data[[#This Row],[Consequences (Agriculture)]]</f>
        <v>0</v>
      </c>
      <c r="S6">
        <f>tbl_data[[#This Row],[Consequences (Infrastructure)]]</f>
        <v>0</v>
      </c>
      <c r="T6">
        <f>tbl_data[[#This Row],[Consequences (Financial)]]</f>
        <v>0</v>
      </c>
      <c r="U6" t="e">
        <f>tbl_data[[#This Row],[Severity Numeric]]</f>
        <v>#N/A</v>
      </c>
      <c r="V6" t="e">
        <f>tbl_data[[#This Row],[Consequences Human Numeric]]</f>
        <v>#N/A</v>
      </c>
      <c r="W6" t="e">
        <f>tbl_data[[#This Row],[Consequences Agriculture Numeric]]</f>
        <v>#N/A</v>
      </c>
      <c r="X6" t="e">
        <f>tbl_data[[#This Row],[Consequences Infrastructure Numeric]]</f>
        <v>#N/A</v>
      </c>
      <c r="Y6" t="e">
        <f>tbl_data[[#This Row],[Consequences Financial Numeric]]</f>
        <v>#N/A</v>
      </c>
      <c r="Z6" t="e">
        <f>tbl_data[[#This Row],[Consequences Sum Values]]</f>
        <v>#N/A</v>
      </c>
    </row>
    <row r="7" spans="1:26" x14ac:dyDescent="0.25">
      <c r="A7" t="str">
        <f>tbl_data[[#This Row],[Town Code]]</f>
        <v>MMR007012702</v>
      </c>
      <c r="B7" t="str">
        <f>VLOOKUP(Table6[[#This Row],[Index]],tbl_mimu[],2,FALSE)</f>
        <v>MMR007</v>
      </c>
      <c r="C7" t="str">
        <f>VLOOKUP(Table6[[#This Row],[Index]],tbl_mimu[],3,FALSE)</f>
        <v>Bago (East)</v>
      </c>
      <c r="D7" t="str">
        <f>VLOOKUP(Table6[[#This Row],[Index]],tbl_mimu[],4,FALSE)</f>
        <v>ပဲခူးတိုင်းဒေသကြီး (အရှေ့)</v>
      </c>
      <c r="E7" t="str">
        <f>VLOOKUP(Table6[[#This Row],[Index]],tbl_mimu[],5,FALSE)</f>
        <v>MMR007D002</v>
      </c>
      <c r="F7" t="str">
        <f>VLOOKUP(Table6[[#This Row],[Index]],tbl_mimu[],6,FALSE)</f>
        <v>Taungoo</v>
      </c>
      <c r="G7" t="str">
        <f>VLOOKUP(Table6[[#This Row],[Index]],tbl_mimu[],7,FALSE)</f>
        <v>တောင်ငူခရိုင်</v>
      </c>
      <c r="H7" t="str">
        <f>VLOOKUP(Table6[[#This Row],[Index]],tbl_mimu[],8,FALSE)</f>
        <v>MMR007012</v>
      </c>
      <c r="I7" t="str">
        <f>VLOOKUP(Table6[[#This Row],[Index]],tbl_mimu[],9,FALSE)</f>
        <v>Phyu</v>
      </c>
      <c r="J7" t="str">
        <f>VLOOKUP(Table6[[#This Row],[Index]],tbl_mimu[],10,FALSE)</f>
        <v>ဖြူး</v>
      </c>
      <c r="K7" t="str">
        <f>VLOOKUP(Table6[[#This Row],[Index]],tbl_mimu[],11,FALSE)</f>
        <v>MMR007012702</v>
      </c>
      <c r="L7" t="str">
        <f>VLOOKUP(Table6[[#This Row],[Index]],tbl_mimu[],12,FALSE)</f>
        <v>Kanyutkwin Town</v>
      </c>
      <c r="M7" t="str">
        <f>VLOOKUP(Table6[[#This Row],[Index]],tbl_mimu[],13,FALSE)</f>
        <v>ကညွတ်ကွင်း</v>
      </c>
      <c r="N7">
        <f>VLOOKUP(Table6[[#This Row],[Index]],tbl_mimu[],14,FALSE)</f>
        <v>96.492180000000005</v>
      </c>
      <c r="O7">
        <f>VLOOKUP(Table6[[#This Row],[Index]],tbl_mimu[],14,FALSE)</f>
        <v>96.492180000000005</v>
      </c>
      <c r="P7">
        <f>tbl_data[[#This Row],[Severity]]</f>
        <v>0</v>
      </c>
      <c r="Q7">
        <f>tbl_data[[#This Row],[Consequences (Human)]]</f>
        <v>0</v>
      </c>
      <c r="R7">
        <f>tbl_data[[#This Row],[Consequences (Agriculture)]]</f>
        <v>0</v>
      </c>
      <c r="S7">
        <f>tbl_data[[#This Row],[Consequences (Infrastructure)]]</f>
        <v>0</v>
      </c>
      <c r="T7">
        <f>tbl_data[[#This Row],[Consequences (Financial)]]</f>
        <v>0</v>
      </c>
      <c r="U7" t="e">
        <f>tbl_data[[#This Row],[Severity Numeric]]</f>
        <v>#N/A</v>
      </c>
      <c r="V7" t="e">
        <f>tbl_data[[#This Row],[Consequences Human Numeric]]</f>
        <v>#N/A</v>
      </c>
      <c r="W7" t="e">
        <f>tbl_data[[#This Row],[Consequences Agriculture Numeric]]</f>
        <v>#N/A</v>
      </c>
      <c r="X7" t="e">
        <f>tbl_data[[#This Row],[Consequences Infrastructure Numeric]]</f>
        <v>#N/A</v>
      </c>
      <c r="Y7" t="e">
        <f>tbl_data[[#This Row],[Consequences Financial Numeric]]</f>
        <v>#N/A</v>
      </c>
      <c r="Z7" t="e">
        <f>tbl_data[[#This Row],[Consequences Sum Values]]</f>
        <v>#N/A</v>
      </c>
    </row>
    <row r="8" spans="1:26" x14ac:dyDescent="0.25">
      <c r="A8" t="str">
        <f>tbl_data[[#This Row],[Town Code]]</f>
        <v>MMR005017701</v>
      </c>
      <c r="B8" t="str">
        <f>VLOOKUP(Table6[[#This Row],[Index]],tbl_mimu[],2,FALSE)</f>
        <v>MMR005</v>
      </c>
      <c r="C8" t="str">
        <f>VLOOKUP(Table6[[#This Row],[Index]],tbl_mimu[],3,FALSE)</f>
        <v>Sagaing</v>
      </c>
      <c r="D8" t="str">
        <f>VLOOKUP(Table6[[#This Row],[Index]],tbl_mimu[],4,FALSE)</f>
        <v>စစ်ကိုင်းတိုင်းဒေသကြီး</v>
      </c>
      <c r="E8" t="str">
        <f>VLOOKUP(Table6[[#This Row],[Index]],tbl_mimu[],5,FALSE)</f>
        <v>MMR005D009</v>
      </c>
      <c r="F8" t="str">
        <f>VLOOKUP(Table6[[#This Row],[Index]],tbl_mimu[],6,FALSE)</f>
        <v>Yinmarbin</v>
      </c>
      <c r="G8" t="str">
        <f>VLOOKUP(Table6[[#This Row],[Index]],tbl_mimu[],7,FALSE)</f>
        <v>ယင်းမာပင်ခရိုင်</v>
      </c>
      <c r="H8" t="str">
        <f>VLOOKUP(Table6[[#This Row],[Index]],tbl_mimu[],8,FALSE)</f>
        <v>MMR005017</v>
      </c>
      <c r="I8" t="str">
        <f>VLOOKUP(Table6[[#This Row],[Index]],tbl_mimu[],9,FALSE)</f>
        <v>Kani</v>
      </c>
      <c r="J8" t="str">
        <f>VLOOKUP(Table6[[#This Row],[Index]],tbl_mimu[],10,FALSE)</f>
        <v>ကနီ</v>
      </c>
      <c r="K8" t="str">
        <f>VLOOKUP(Table6[[#This Row],[Index]],tbl_mimu[],11,FALSE)</f>
        <v>MMR005017701</v>
      </c>
      <c r="L8" t="str">
        <f>VLOOKUP(Table6[[#This Row],[Index]],tbl_mimu[],12,FALSE)</f>
        <v>Kani Town</v>
      </c>
      <c r="M8" t="str">
        <f>VLOOKUP(Table6[[#This Row],[Index]],tbl_mimu[],13,FALSE)</f>
        <v>ကနီ</v>
      </c>
      <c r="N8">
        <f>VLOOKUP(Table6[[#This Row],[Index]],tbl_mimu[],14,FALSE)</f>
        <v>94.848470000000006</v>
      </c>
      <c r="O8">
        <f>VLOOKUP(Table6[[#This Row],[Index]],tbl_mimu[],14,FALSE)</f>
        <v>94.848470000000006</v>
      </c>
      <c r="P8">
        <f>tbl_data[[#This Row],[Severity]]</f>
        <v>0</v>
      </c>
      <c r="Q8">
        <f>tbl_data[[#This Row],[Consequences (Human)]]</f>
        <v>0</v>
      </c>
      <c r="R8">
        <f>tbl_data[[#This Row],[Consequences (Agriculture)]]</f>
        <v>0</v>
      </c>
      <c r="S8">
        <f>tbl_data[[#This Row],[Consequences (Infrastructure)]]</f>
        <v>0</v>
      </c>
      <c r="T8">
        <f>tbl_data[[#This Row],[Consequences (Financial)]]</f>
        <v>0</v>
      </c>
      <c r="U8" t="e">
        <f>tbl_data[[#This Row],[Severity Numeric]]</f>
        <v>#N/A</v>
      </c>
      <c r="V8" t="e">
        <f>tbl_data[[#This Row],[Consequences Human Numeric]]</f>
        <v>#N/A</v>
      </c>
      <c r="W8" t="e">
        <f>tbl_data[[#This Row],[Consequences Agriculture Numeric]]</f>
        <v>#N/A</v>
      </c>
      <c r="X8" t="e">
        <f>tbl_data[[#This Row],[Consequences Infrastructure Numeric]]</f>
        <v>#N/A</v>
      </c>
      <c r="Y8" t="e">
        <f>tbl_data[[#This Row],[Consequences Financial Numeric]]</f>
        <v>#N/A</v>
      </c>
      <c r="Z8" t="e">
        <f>tbl_data[[#This Row],[Consequences Sum Values]]</f>
        <v>#N/A</v>
      </c>
    </row>
    <row r="9" spans="1:26" x14ac:dyDescent="0.25">
      <c r="A9" t="str">
        <f>tbl_data[[#This Row],[Town Code]]</f>
        <v>MMR017011702</v>
      </c>
      <c r="B9" t="str">
        <f>VLOOKUP(Table6[[#This Row],[Index]],tbl_mimu[],2,FALSE)</f>
        <v>MMR017</v>
      </c>
      <c r="C9" t="str">
        <f>VLOOKUP(Table6[[#This Row],[Index]],tbl_mimu[],3,FALSE)</f>
        <v>Ayeyarwady</v>
      </c>
      <c r="D9" t="str">
        <f>VLOOKUP(Table6[[#This Row],[Index]],tbl_mimu[],4,FALSE)</f>
        <v>ဧရာဝတီတိုင်းဒေသကြီး</v>
      </c>
      <c r="E9" t="str">
        <f>VLOOKUP(Table6[[#This Row],[Index]],tbl_mimu[],5,FALSE)</f>
        <v>MMR017D002</v>
      </c>
      <c r="F9" t="str">
        <f>VLOOKUP(Table6[[#This Row],[Index]],tbl_mimu[],6,FALSE)</f>
        <v>Hinthada</v>
      </c>
      <c r="G9" t="str">
        <f>VLOOKUP(Table6[[#This Row],[Index]],tbl_mimu[],7,FALSE)</f>
        <v>ဟင်္သာတခရိုင်</v>
      </c>
      <c r="H9" t="str">
        <f>VLOOKUP(Table6[[#This Row],[Index]],tbl_mimu[],8,FALSE)</f>
        <v>MMR017011</v>
      </c>
      <c r="I9" t="str">
        <f>VLOOKUP(Table6[[#This Row],[Index]],tbl_mimu[],9,FALSE)</f>
        <v>Myanaung</v>
      </c>
      <c r="J9" t="str">
        <f>VLOOKUP(Table6[[#This Row],[Index]],tbl_mimu[],10,FALSE)</f>
        <v>မြန်အောင်</v>
      </c>
      <c r="K9" t="str">
        <f>VLOOKUP(Table6[[#This Row],[Index]],tbl_mimu[],11,FALSE)</f>
        <v>MMR017011702</v>
      </c>
      <c r="L9" t="str">
        <f>VLOOKUP(Table6[[#This Row],[Index]],tbl_mimu[],12,FALSE)</f>
        <v>Kanaung Town</v>
      </c>
      <c r="M9" t="str">
        <f>VLOOKUP(Table6[[#This Row],[Index]],tbl_mimu[],13,FALSE)</f>
        <v>ကနောင်</v>
      </c>
      <c r="N9">
        <f>VLOOKUP(Table6[[#This Row],[Index]],tbl_mimu[],14,FALSE)</f>
        <v>95.381365109200004</v>
      </c>
      <c r="O9">
        <f>VLOOKUP(Table6[[#This Row],[Index]],tbl_mimu[],14,FALSE)</f>
        <v>95.381365109200004</v>
      </c>
      <c r="P9">
        <f>tbl_data[[#This Row],[Severity]]</f>
        <v>0</v>
      </c>
      <c r="Q9">
        <f>tbl_data[[#This Row],[Consequences (Human)]]</f>
        <v>0</v>
      </c>
      <c r="R9">
        <f>tbl_data[[#This Row],[Consequences (Agriculture)]]</f>
        <v>0</v>
      </c>
      <c r="S9">
        <f>tbl_data[[#This Row],[Consequences (Infrastructure)]]</f>
        <v>0</v>
      </c>
      <c r="T9">
        <f>tbl_data[[#This Row],[Consequences (Financial)]]</f>
        <v>0</v>
      </c>
      <c r="U9" t="e">
        <f>tbl_data[[#This Row],[Severity Numeric]]</f>
        <v>#N/A</v>
      </c>
      <c r="V9" t="e">
        <f>tbl_data[[#This Row],[Consequences Human Numeric]]</f>
        <v>#N/A</v>
      </c>
      <c r="W9" t="e">
        <f>tbl_data[[#This Row],[Consequences Agriculture Numeric]]</f>
        <v>#N/A</v>
      </c>
      <c r="X9" t="e">
        <f>tbl_data[[#This Row],[Consequences Infrastructure Numeric]]</f>
        <v>#N/A</v>
      </c>
      <c r="Y9" t="e">
        <f>tbl_data[[#This Row],[Consequences Financial Numeric]]</f>
        <v>#N/A</v>
      </c>
      <c r="Z9" t="e">
        <f>tbl_data[[#This Row],[Consequences Sum Values]]</f>
        <v>#N/A</v>
      </c>
    </row>
    <row r="10" spans="1:26" x14ac:dyDescent="0.25">
      <c r="A10" t="str">
        <f>tbl_data[[#This Row],[Town Code]]</f>
        <v>MMR005007701</v>
      </c>
      <c r="B10" t="str">
        <f>VLOOKUP(Table6[[#This Row],[Index]],tbl_mimu[],2,FALSE)</f>
        <v>MMR005</v>
      </c>
      <c r="C10" t="str">
        <f>VLOOKUP(Table6[[#This Row],[Index]],tbl_mimu[],3,FALSE)</f>
        <v>Sagaing</v>
      </c>
      <c r="D10" t="str">
        <f>VLOOKUP(Table6[[#This Row],[Index]],tbl_mimu[],4,FALSE)</f>
        <v>စစ်ကိုင်းတိုင်းဒေသကြီး</v>
      </c>
      <c r="E10" t="str">
        <f>VLOOKUP(Table6[[#This Row],[Index]],tbl_mimu[],5,FALSE)</f>
        <v>MMR005D010</v>
      </c>
      <c r="F10" t="str">
        <f>VLOOKUP(Table6[[#This Row],[Index]],tbl_mimu[],6,FALSE)</f>
        <v>Kanbalu</v>
      </c>
      <c r="G10" t="str">
        <f>VLOOKUP(Table6[[#This Row],[Index]],tbl_mimu[],7,FALSE)</f>
        <v>ကန့်ဘလူခရိုင်</v>
      </c>
      <c r="H10" t="str">
        <f>VLOOKUP(Table6[[#This Row],[Index]],tbl_mimu[],8,FALSE)</f>
        <v>MMR005007</v>
      </c>
      <c r="I10" t="str">
        <f>VLOOKUP(Table6[[#This Row],[Index]],tbl_mimu[],9,FALSE)</f>
        <v>Kanbalu</v>
      </c>
      <c r="J10" t="str">
        <f>VLOOKUP(Table6[[#This Row],[Index]],tbl_mimu[],10,FALSE)</f>
        <v>ကန့်ဘလူ</v>
      </c>
      <c r="K10" t="str">
        <f>VLOOKUP(Table6[[#This Row],[Index]],tbl_mimu[],11,FALSE)</f>
        <v>MMR005007701</v>
      </c>
      <c r="L10" t="str">
        <f>VLOOKUP(Table6[[#This Row],[Index]],tbl_mimu[],12,FALSE)</f>
        <v>Kanbalu Town</v>
      </c>
      <c r="M10" t="str">
        <f>VLOOKUP(Table6[[#This Row],[Index]],tbl_mimu[],13,FALSE)</f>
        <v>ကန့်ဘလူ</v>
      </c>
      <c r="N10">
        <f>VLOOKUP(Table6[[#This Row],[Index]],tbl_mimu[],14,FALSE)</f>
        <v>95.518860000000004</v>
      </c>
      <c r="O10">
        <f>VLOOKUP(Table6[[#This Row],[Index]],tbl_mimu[],14,FALSE)</f>
        <v>95.518860000000004</v>
      </c>
      <c r="P10">
        <f>tbl_data[[#This Row],[Severity]]</f>
        <v>0</v>
      </c>
      <c r="Q10">
        <f>tbl_data[[#This Row],[Consequences (Human)]]</f>
        <v>0</v>
      </c>
      <c r="R10">
        <f>tbl_data[[#This Row],[Consequences (Agriculture)]]</f>
        <v>0</v>
      </c>
      <c r="S10">
        <f>tbl_data[[#This Row],[Consequences (Infrastructure)]]</f>
        <v>0</v>
      </c>
      <c r="T10">
        <f>tbl_data[[#This Row],[Consequences (Financial)]]</f>
        <v>0</v>
      </c>
      <c r="U10" t="e">
        <f>tbl_data[[#This Row],[Severity Numeric]]</f>
        <v>#N/A</v>
      </c>
      <c r="V10" t="e">
        <f>tbl_data[[#This Row],[Consequences Human Numeric]]</f>
        <v>#N/A</v>
      </c>
      <c r="W10" t="e">
        <f>tbl_data[[#This Row],[Consequences Agriculture Numeric]]</f>
        <v>#N/A</v>
      </c>
      <c r="X10" t="e">
        <f>tbl_data[[#This Row],[Consequences Infrastructure Numeric]]</f>
        <v>#N/A</v>
      </c>
      <c r="Y10" t="e">
        <f>tbl_data[[#This Row],[Consequences Financial Numeric]]</f>
        <v>#N/A</v>
      </c>
      <c r="Z10" t="e">
        <f>tbl_data[[#This Row],[Consequences Sum Values]]</f>
        <v>#N/A</v>
      </c>
    </row>
    <row r="11" spans="1:26" x14ac:dyDescent="0.25">
      <c r="A11" t="str">
        <f>tbl_data[[#This Row],[Town Code]]</f>
        <v>MMR017002701</v>
      </c>
      <c r="B11" t="str">
        <f>VLOOKUP(Table6[[#This Row],[Index]],tbl_mimu[],2,FALSE)</f>
        <v>MMR017</v>
      </c>
      <c r="C11" t="str">
        <f>VLOOKUP(Table6[[#This Row],[Index]],tbl_mimu[],3,FALSE)</f>
        <v>Ayeyarwady</v>
      </c>
      <c r="D11" t="str">
        <f>VLOOKUP(Table6[[#This Row],[Index]],tbl_mimu[],4,FALSE)</f>
        <v>ဧရာဝတီတိုင်းဒေသကြီး</v>
      </c>
      <c r="E11" t="str">
        <f>VLOOKUP(Table6[[#This Row],[Index]],tbl_mimu[],5,FALSE)</f>
        <v>MMR017D001</v>
      </c>
      <c r="F11" t="str">
        <f>VLOOKUP(Table6[[#This Row],[Index]],tbl_mimu[],6,FALSE)</f>
        <v>Pathein</v>
      </c>
      <c r="G11" t="str">
        <f>VLOOKUP(Table6[[#This Row],[Index]],tbl_mimu[],7,FALSE)</f>
        <v>ပုသိမ်ခရိုင်</v>
      </c>
      <c r="H11" t="str">
        <f>VLOOKUP(Table6[[#This Row],[Index]],tbl_mimu[],8,FALSE)</f>
        <v>MMR017002</v>
      </c>
      <c r="I11" t="str">
        <f>VLOOKUP(Table6[[#This Row],[Index]],tbl_mimu[],9,FALSE)</f>
        <v>Kangyidaunt</v>
      </c>
      <c r="J11" t="str">
        <f>VLOOKUP(Table6[[#This Row],[Index]],tbl_mimu[],10,FALSE)</f>
        <v>ကန်ကြီးထောင့်</v>
      </c>
      <c r="K11" t="str">
        <f>VLOOKUP(Table6[[#This Row],[Index]],tbl_mimu[],11,FALSE)</f>
        <v>MMR017002701</v>
      </c>
      <c r="L11" t="str">
        <f>VLOOKUP(Table6[[#This Row],[Index]],tbl_mimu[],12,FALSE)</f>
        <v>Kangyidaunt Town</v>
      </c>
      <c r="M11" t="str">
        <f>VLOOKUP(Table6[[#This Row],[Index]],tbl_mimu[],13,FALSE)</f>
        <v>ကန်ကြီးထောင့်</v>
      </c>
      <c r="N11">
        <f>VLOOKUP(Table6[[#This Row],[Index]],tbl_mimu[],14,FALSE)</f>
        <v>94.894760000000005</v>
      </c>
      <c r="O11">
        <f>VLOOKUP(Table6[[#This Row],[Index]],tbl_mimu[],14,FALSE)</f>
        <v>94.894760000000005</v>
      </c>
      <c r="P11">
        <f>tbl_data[[#This Row],[Severity]]</f>
        <v>0</v>
      </c>
      <c r="Q11">
        <f>tbl_data[[#This Row],[Consequences (Human)]]</f>
        <v>0</v>
      </c>
      <c r="R11">
        <f>tbl_data[[#This Row],[Consequences (Agriculture)]]</f>
        <v>0</v>
      </c>
      <c r="S11">
        <f>tbl_data[[#This Row],[Consequences (Infrastructure)]]</f>
        <v>0</v>
      </c>
      <c r="T11">
        <f>tbl_data[[#This Row],[Consequences (Financial)]]</f>
        <v>0</v>
      </c>
      <c r="U11" t="e">
        <f>tbl_data[[#This Row],[Severity Numeric]]</f>
        <v>#N/A</v>
      </c>
      <c r="V11" t="e">
        <f>tbl_data[[#This Row],[Consequences Human Numeric]]</f>
        <v>#N/A</v>
      </c>
      <c r="W11" t="e">
        <f>tbl_data[[#This Row],[Consequences Agriculture Numeric]]</f>
        <v>#N/A</v>
      </c>
      <c r="X11" t="e">
        <f>tbl_data[[#This Row],[Consequences Infrastructure Numeric]]</f>
        <v>#N/A</v>
      </c>
      <c r="Y11" t="e">
        <f>tbl_data[[#This Row],[Consequences Financial Numeric]]</f>
        <v>#N/A</v>
      </c>
      <c r="Z11" t="e">
        <f>tbl_data[[#This Row],[Consequences Sum Values]]</f>
        <v>#N/A</v>
      </c>
    </row>
    <row r="12" spans="1:26" x14ac:dyDescent="0.25">
      <c r="A12" t="str">
        <f>tbl_data[[#This Row],[Town Code]]</f>
        <v>MMR004008701</v>
      </c>
      <c r="B12" t="str">
        <f>VLOOKUP(Table6[[#This Row],[Index]],tbl_mimu[],2,FALSE)</f>
        <v>MMR004</v>
      </c>
      <c r="C12" t="str">
        <f>VLOOKUP(Table6[[#This Row],[Index]],tbl_mimu[],3,FALSE)</f>
        <v>Chin</v>
      </c>
      <c r="D12" t="str">
        <f>VLOOKUP(Table6[[#This Row],[Index]],tbl_mimu[],4,FALSE)</f>
        <v>ချင်းပြည်နယ်</v>
      </c>
      <c r="E12" t="str">
        <f>VLOOKUP(Table6[[#This Row],[Index]],tbl_mimu[],5,FALSE)</f>
        <v>MMR004D002</v>
      </c>
      <c r="F12" t="str">
        <f>VLOOKUP(Table6[[#This Row],[Index]],tbl_mimu[],6,FALSE)</f>
        <v>Mindat</v>
      </c>
      <c r="G12" t="str">
        <f>VLOOKUP(Table6[[#This Row],[Index]],tbl_mimu[],7,FALSE)</f>
        <v>မင်းတပ်ခရိုင်</v>
      </c>
      <c r="H12" t="str">
        <f>VLOOKUP(Table6[[#This Row],[Index]],tbl_mimu[],8,FALSE)</f>
        <v>MMR004008</v>
      </c>
      <c r="I12" t="str">
        <f>VLOOKUP(Table6[[#This Row],[Index]],tbl_mimu[],9,FALSE)</f>
        <v>Kanpetlet</v>
      </c>
      <c r="J12" t="str">
        <f>VLOOKUP(Table6[[#This Row],[Index]],tbl_mimu[],10,FALSE)</f>
        <v>ကန်ပက်လက်</v>
      </c>
      <c r="K12" t="str">
        <f>VLOOKUP(Table6[[#This Row],[Index]],tbl_mimu[],11,FALSE)</f>
        <v>MMR004008701</v>
      </c>
      <c r="L12" t="str">
        <f>VLOOKUP(Table6[[#This Row],[Index]],tbl_mimu[],12,FALSE)</f>
        <v>Kanpetlet Town</v>
      </c>
      <c r="M12" t="str">
        <f>VLOOKUP(Table6[[#This Row],[Index]],tbl_mimu[],13,FALSE)</f>
        <v>ကန်ပက်လက်</v>
      </c>
      <c r="N12">
        <f>VLOOKUP(Table6[[#This Row],[Index]],tbl_mimu[],14,FALSE)</f>
        <v>94.056659999999994</v>
      </c>
      <c r="O12">
        <f>VLOOKUP(Table6[[#This Row],[Index]],tbl_mimu[],14,FALSE)</f>
        <v>94.056659999999994</v>
      </c>
      <c r="P12">
        <f>tbl_data[[#This Row],[Severity]]</f>
        <v>0</v>
      </c>
      <c r="Q12">
        <f>tbl_data[[#This Row],[Consequences (Human)]]</f>
        <v>0</v>
      </c>
      <c r="R12">
        <f>tbl_data[[#This Row],[Consequences (Agriculture)]]</f>
        <v>0</v>
      </c>
      <c r="S12">
        <f>tbl_data[[#This Row],[Consequences (Infrastructure)]]</f>
        <v>0</v>
      </c>
      <c r="T12">
        <f>tbl_data[[#This Row],[Consequences (Financial)]]</f>
        <v>0</v>
      </c>
      <c r="U12" t="e">
        <f>tbl_data[[#This Row],[Severity Numeric]]</f>
        <v>#N/A</v>
      </c>
      <c r="V12" t="e">
        <f>tbl_data[[#This Row],[Consequences Human Numeric]]</f>
        <v>#N/A</v>
      </c>
      <c r="W12" t="e">
        <f>tbl_data[[#This Row],[Consequences Agriculture Numeric]]</f>
        <v>#N/A</v>
      </c>
      <c r="X12" t="e">
        <f>tbl_data[[#This Row],[Consequences Infrastructure Numeric]]</f>
        <v>#N/A</v>
      </c>
      <c r="Y12" t="e">
        <f>tbl_data[[#This Row],[Consequences Financial Numeric]]</f>
        <v>#N/A</v>
      </c>
      <c r="Z12" t="e">
        <f>tbl_data[[#This Row],[Consequences Sum Values]]</f>
        <v>#N/A</v>
      </c>
    </row>
    <row r="13" spans="1:26" x14ac:dyDescent="0.25">
      <c r="A13" t="str">
        <f>tbl_data[[#This Row],[Town Code]]</f>
        <v>MMR001002703</v>
      </c>
      <c r="B13" t="str">
        <f>VLOOKUP(Table6[[#This Row],[Index]],tbl_mimu[],2,FALSE)</f>
        <v>MMR001</v>
      </c>
      <c r="C13" t="str">
        <f>VLOOKUP(Table6[[#This Row],[Index]],tbl_mimu[],3,FALSE)</f>
        <v>Kachin</v>
      </c>
      <c r="D13" t="str">
        <f>VLOOKUP(Table6[[#This Row],[Index]],tbl_mimu[],4,FALSE)</f>
        <v>ကချင်ပြည်နယ်</v>
      </c>
      <c r="E13" t="str">
        <f>VLOOKUP(Table6[[#This Row],[Index]],tbl_mimu[],5,FALSE)</f>
        <v>MMR001D001</v>
      </c>
      <c r="F13" t="str">
        <f>VLOOKUP(Table6[[#This Row],[Index]],tbl_mimu[],6,FALSE)</f>
        <v>Myitkyina</v>
      </c>
      <c r="G13" t="str">
        <f>VLOOKUP(Table6[[#This Row],[Index]],tbl_mimu[],7,FALSE)</f>
        <v>မြစ်ကြီးနားခရိုင်</v>
      </c>
      <c r="H13" t="str">
        <f>VLOOKUP(Table6[[#This Row],[Index]],tbl_mimu[],8,FALSE)</f>
        <v>MMR001002</v>
      </c>
      <c r="I13" t="str">
        <f>VLOOKUP(Table6[[#This Row],[Index]],tbl_mimu[],9,FALSE)</f>
        <v>Waingmaw</v>
      </c>
      <c r="J13" t="str">
        <f>VLOOKUP(Table6[[#This Row],[Index]],tbl_mimu[],10,FALSE)</f>
        <v>ဝိုင်းမော်</v>
      </c>
      <c r="K13" t="str">
        <f>VLOOKUP(Table6[[#This Row],[Index]],tbl_mimu[],11,FALSE)</f>
        <v>MMR001002703</v>
      </c>
      <c r="L13" t="str">
        <f>VLOOKUP(Table6[[#This Row],[Index]],tbl_mimu[],12,FALSE)</f>
        <v>Kan Paik Ti Town</v>
      </c>
      <c r="M13" t="str">
        <f>VLOOKUP(Table6[[#This Row],[Index]],tbl_mimu[],13,FALSE)</f>
        <v>ကန်ပိုက်တီ</v>
      </c>
      <c r="N13">
        <f>VLOOKUP(Table6[[#This Row],[Index]],tbl_mimu[],14,FALSE)</f>
        <v>98.11739</v>
      </c>
      <c r="O13">
        <f>VLOOKUP(Table6[[#This Row],[Index]],tbl_mimu[],14,FALSE)</f>
        <v>98.11739</v>
      </c>
      <c r="P13">
        <f>tbl_data[[#This Row],[Severity]]</f>
        <v>0</v>
      </c>
      <c r="Q13">
        <f>tbl_data[[#This Row],[Consequences (Human)]]</f>
        <v>0</v>
      </c>
      <c r="R13">
        <f>tbl_data[[#This Row],[Consequences (Agriculture)]]</f>
        <v>0</v>
      </c>
      <c r="S13">
        <f>tbl_data[[#This Row],[Consequences (Infrastructure)]]</f>
        <v>0</v>
      </c>
      <c r="T13">
        <f>tbl_data[[#This Row],[Consequences (Financial)]]</f>
        <v>0</v>
      </c>
      <c r="U13" t="e">
        <f>tbl_data[[#This Row],[Severity Numeric]]</f>
        <v>#N/A</v>
      </c>
      <c r="V13" t="e">
        <f>tbl_data[[#This Row],[Consequences Human Numeric]]</f>
        <v>#N/A</v>
      </c>
      <c r="W13" t="e">
        <f>tbl_data[[#This Row],[Consequences Agriculture Numeric]]</f>
        <v>#N/A</v>
      </c>
      <c r="X13" t="e">
        <f>tbl_data[[#This Row],[Consequences Infrastructure Numeric]]</f>
        <v>#N/A</v>
      </c>
      <c r="Y13" t="e">
        <f>tbl_data[[#This Row],[Consequences Financial Numeric]]</f>
        <v>#N/A</v>
      </c>
      <c r="Z13" t="e">
        <f>tbl_data[[#This Row],[Consequences Sum Values]]</f>
        <v>#N/A</v>
      </c>
    </row>
    <row r="14" spans="1:26" x14ac:dyDescent="0.25">
      <c r="A14" t="str">
        <f>tbl_data[[#This Row],[Town Code]]</f>
        <v>MMR003003702</v>
      </c>
      <c r="B14" t="str">
        <f>VLOOKUP(Table6[[#This Row],[Index]],tbl_mimu[],2,FALSE)</f>
        <v>MMR003</v>
      </c>
      <c r="C14" t="str">
        <f>VLOOKUP(Table6[[#This Row],[Index]],tbl_mimu[],3,FALSE)</f>
        <v>Kayin</v>
      </c>
      <c r="D14" t="str">
        <f>VLOOKUP(Table6[[#This Row],[Index]],tbl_mimu[],4,FALSE)</f>
        <v>ကရင်ပြည်နယ်</v>
      </c>
      <c r="E14" t="str">
        <f>VLOOKUP(Table6[[#This Row],[Index]],tbl_mimu[],5,FALSE)</f>
        <v>MMR003D004</v>
      </c>
      <c r="F14" t="str">
        <f>VLOOKUP(Table6[[#This Row],[Index]],tbl_mimu[],6,FALSE)</f>
        <v>Hpapun</v>
      </c>
      <c r="G14" t="str">
        <f>VLOOKUP(Table6[[#This Row],[Index]],tbl_mimu[],7,FALSE)</f>
        <v>ဖာပွန်ခရိုင်</v>
      </c>
      <c r="H14" t="str">
        <f>VLOOKUP(Table6[[#This Row],[Index]],tbl_mimu[],8,FALSE)</f>
        <v>MMR003003</v>
      </c>
      <c r="I14" t="str">
        <f>VLOOKUP(Table6[[#This Row],[Index]],tbl_mimu[],9,FALSE)</f>
        <v>Hpapun</v>
      </c>
      <c r="J14" t="str">
        <f>VLOOKUP(Table6[[#This Row],[Index]],tbl_mimu[],10,FALSE)</f>
        <v>ဖာပွန်</v>
      </c>
      <c r="K14" t="str">
        <f>VLOOKUP(Table6[[#This Row],[Index]],tbl_mimu[],11,FALSE)</f>
        <v>MMR003003702</v>
      </c>
      <c r="L14" t="str">
        <f>VLOOKUP(Table6[[#This Row],[Index]],tbl_mimu[],12,FALSE)</f>
        <v>Kamarmaung Town</v>
      </c>
      <c r="M14" t="str">
        <f>VLOOKUP(Table6[[#This Row],[Index]],tbl_mimu[],13,FALSE)</f>
        <v>ကမမောင်း</v>
      </c>
      <c r="N14">
        <f>VLOOKUP(Table6[[#This Row],[Index]],tbl_mimu[],14,FALSE)</f>
        <v>97.652900000000002</v>
      </c>
      <c r="O14">
        <f>VLOOKUP(Table6[[#This Row],[Index]],tbl_mimu[],14,FALSE)</f>
        <v>97.652900000000002</v>
      </c>
      <c r="P14">
        <f>tbl_data[[#This Row],[Severity]]</f>
        <v>0</v>
      </c>
      <c r="Q14">
        <f>tbl_data[[#This Row],[Consequences (Human)]]</f>
        <v>0</v>
      </c>
      <c r="R14">
        <f>tbl_data[[#This Row],[Consequences (Agriculture)]]</f>
        <v>0</v>
      </c>
      <c r="S14">
        <f>tbl_data[[#This Row],[Consequences (Infrastructure)]]</f>
        <v>0</v>
      </c>
      <c r="T14">
        <f>tbl_data[[#This Row],[Consequences (Financial)]]</f>
        <v>0</v>
      </c>
      <c r="U14" t="e">
        <f>tbl_data[[#This Row],[Severity Numeric]]</f>
        <v>#N/A</v>
      </c>
      <c r="V14" t="e">
        <f>tbl_data[[#This Row],[Consequences Human Numeric]]</f>
        <v>#N/A</v>
      </c>
      <c r="W14" t="e">
        <f>tbl_data[[#This Row],[Consequences Agriculture Numeric]]</f>
        <v>#N/A</v>
      </c>
      <c r="X14" t="e">
        <f>tbl_data[[#This Row],[Consequences Infrastructure Numeric]]</f>
        <v>#N/A</v>
      </c>
      <c r="Y14" t="e">
        <f>tbl_data[[#This Row],[Consequences Financial Numeric]]</f>
        <v>#N/A</v>
      </c>
      <c r="Z14" t="e">
        <f>tbl_data[[#This Row],[Consequences Sum Values]]</f>
        <v>#N/A</v>
      </c>
    </row>
    <row r="15" spans="1:26" x14ac:dyDescent="0.25">
      <c r="A15" t="str">
        <f>tbl_data[[#This Row],[Town Code]]</f>
        <v>MMR011005702</v>
      </c>
      <c r="B15" t="str">
        <f>VLOOKUP(Table6[[#This Row],[Index]],tbl_mimu[],2,FALSE)</f>
        <v>MMR011</v>
      </c>
      <c r="C15" t="str">
        <f>VLOOKUP(Table6[[#This Row],[Index]],tbl_mimu[],3,FALSE)</f>
        <v>Mon</v>
      </c>
      <c r="D15" t="str">
        <f>VLOOKUP(Table6[[#This Row],[Index]],tbl_mimu[],4,FALSE)</f>
        <v>မွန်ပြည်နယ်</v>
      </c>
      <c r="E15" t="str">
        <f>VLOOKUP(Table6[[#This Row],[Index]],tbl_mimu[],5,FALSE)</f>
        <v>MMR011D001</v>
      </c>
      <c r="F15" t="str">
        <f>VLOOKUP(Table6[[#This Row],[Index]],tbl_mimu[],6,FALSE)</f>
        <v>Mawlamyine</v>
      </c>
      <c r="G15" t="str">
        <f>VLOOKUP(Table6[[#This Row],[Index]],tbl_mimu[],7,FALSE)</f>
        <v>မော်လမြိုင်ခရိုင်</v>
      </c>
      <c r="H15" t="str">
        <f>VLOOKUP(Table6[[#This Row],[Index]],tbl_mimu[],8,FALSE)</f>
        <v>MMR011005</v>
      </c>
      <c r="I15" t="str">
        <f>VLOOKUP(Table6[[#This Row],[Index]],tbl_mimu[],9,FALSE)</f>
        <v>Mudon</v>
      </c>
      <c r="J15" t="str">
        <f>VLOOKUP(Table6[[#This Row],[Index]],tbl_mimu[],10,FALSE)</f>
        <v>မုဒုံ</v>
      </c>
      <c r="K15" t="str">
        <f>VLOOKUP(Table6[[#This Row],[Index]],tbl_mimu[],11,FALSE)</f>
        <v>MMR011005702</v>
      </c>
      <c r="L15" t="str">
        <f>VLOOKUP(Table6[[#This Row],[Index]],tbl_mimu[],12,FALSE)</f>
        <v>Kamarwet Town</v>
      </c>
      <c r="M15" t="str">
        <f>VLOOKUP(Table6[[#This Row],[Index]],tbl_mimu[],13,FALSE)</f>
        <v>ကမာ၀က်</v>
      </c>
      <c r="N15">
        <f>VLOOKUP(Table6[[#This Row],[Index]],tbl_mimu[],14,FALSE)</f>
        <v>97.734030000000004</v>
      </c>
      <c r="O15">
        <f>VLOOKUP(Table6[[#This Row],[Index]],tbl_mimu[],14,FALSE)</f>
        <v>97.734030000000004</v>
      </c>
      <c r="P15">
        <f>tbl_data[[#This Row],[Severity]]</f>
        <v>0</v>
      </c>
      <c r="Q15">
        <f>tbl_data[[#This Row],[Consequences (Human)]]</f>
        <v>0</v>
      </c>
      <c r="R15">
        <f>tbl_data[[#This Row],[Consequences (Agriculture)]]</f>
        <v>0</v>
      </c>
      <c r="S15">
        <f>tbl_data[[#This Row],[Consequences (Infrastructure)]]</f>
        <v>0</v>
      </c>
      <c r="T15">
        <f>tbl_data[[#This Row],[Consequences (Financial)]]</f>
        <v>0</v>
      </c>
      <c r="U15" t="e">
        <f>tbl_data[[#This Row],[Severity Numeric]]</f>
        <v>#N/A</v>
      </c>
      <c r="V15" t="e">
        <f>tbl_data[[#This Row],[Consequences Human Numeric]]</f>
        <v>#N/A</v>
      </c>
      <c r="W15" t="e">
        <f>tbl_data[[#This Row],[Consequences Agriculture Numeric]]</f>
        <v>#N/A</v>
      </c>
      <c r="X15" t="e">
        <f>tbl_data[[#This Row],[Consequences Infrastructure Numeric]]</f>
        <v>#N/A</v>
      </c>
      <c r="Y15" t="e">
        <f>tbl_data[[#This Row],[Consequences Financial Numeric]]</f>
        <v>#N/A</v>
      </c>
      <c r="Z15" t="e">
        <f>tbl_data[[#This Row],[Consequences Sum Values]]</f>
        <v>#N/A</v>
      </c>
    </row>
    <row r="16" spans="1:26" x14ac:dyDescent="0.25">
      <c r="A16" t="str">
        <f>tbl_data[[#This Row],[Town Code]]</f>
        <v>MMR013041701</v>
      </c>
      <c r="B16" t="str">
        <f>VLOOKUP(Table6[[#This Row],[Index]],tbl_mimu[],2,FALSE)</f>
        <v>MMR013</v>
      </c>
      <c r="C16" t="str">
        <f>VLOOKUP(Table6[[#This Row],[Index]],tbl_mimu[],3,FALSE)</f>
        <v>Yangon</v>
      </c>
      <c r="D16" t="str">
        <f>VLOOKUP(Table6[[#This Row],[Index]],tbl_mimu[],4,FALSE)</f>
        <v>ရန်ကုန်တိုင်းဒေသကြီး</v>
      </c>
      <c r="E16" t="str">
        <f>VLOOKUP(Table6[[#This Row],[Index]],tbl_mimu[],5,FALSE)</f>
        <v>MMR013D004</v>
      </c>
      <c r="F16" t="str">
        <f>VLOOKUP(Table6[[#This Row],[Index]],tbl_mimu[],6,FALSE)</f>
        <v>Yangon (West)</v>
      </c>
      <c r="G16" t="str">
        <f>VLOOKUP(Table6[[#This Row],[Index]],tbl_mimu[],7,FALSE)</f>
        <v>ရန်ကုန်(အနောက်ပိုင်း)</v>
      </c>
      <c r="H16" t="str">
        <f>VLOOKUP(Table6[[#This Row],[Index]],tbl_mimu[],8,FALSE)</f>
        <v>MMR013041</v>
      </c>
      <c r="I16" t="str">
        <f>VLOOKUP(Table6[[#This Row],[Index]],tbl_mimu[],9,FALSE)</f>
        <v>Kamaryut</v>
      </c>
      <c r="J16" t="str">
        <f>VLOOKUP(Table6[[#This Row],[Index]],tbl_mimu[],10,FALSE)</f>
        <v>ကမာရွတ်</v>
      </c>
      <c r="K16" t="str">
        <f>VLOOKUP(Table6[[#This Row],[Index]],tbl_mimu[],11,FALSE)</f>
        <v>MMR013041701</v>
      </c>
      <c r="L16" t="str">
        <f>VLOOKUP(Table6[[#This Row],[Index]],tbl_mimu[],12,FALSE)</f>
        <v>Kamaryut</v>
      </c>
      <c r="M16" t="str">
        <f>VLOOKUP(Table6[[#This Row],[Index]],tbl_mimu[],13,FALSE)</f>
        <v>ကမာရွတ်</v>
      </c>
      <c r="N16">
        <f>VLOOKUP(Table6[[#This Row],[Index]],tbl_mimu[],14,FALSE)</f>
        <v>96.132439000000005</v>
      </c>
      <c r="O16">
        <f>VLOOKUP(Table6[[#This Row],[Index]],tbl_mimu[],14,FALSE)</f>
        <v>96.132439000000005</v>
      </c>
      <c r="P16">
        <f>tbl_data[[#This Row],[Severity]]</f>
        <v>0</v>
      </c>
      <c r="Q16">
        <f>tbl_data[[#This Row],[Consequences (Human)]]</f>
        <v>0</v>
      </c>
      <c r="R16">
        <f>tbl_data[[#This Row],[Consequences (Agriculture)]]</f>
        <v>0</v>
      </c>
      <c r="S16">
        <f>tbl_data[[#This Row],[Consequences (Infrastructure)]]</f>
        <v>0</v>
      </c>
      <c r="T16">
        <f>tbl_data[[#This Row],[Consequences (Financial)]]</f>
        <v>0</v>
      </c>
      <c r="U16" t="e">
        <f>tbl_data[[#This Row],[Severity Numeric]]</f>
        <v>#N/A</v>
      </c>
      <c r="V16" t="e">
        <f>tbl_data[[#This Row],[Consequences Human Numeric]]</f>
        <v>#N/A</v>
      </c>
      <c r="W16" t="e">
        <f>tbl_data[[#This Row],[Consequences Agriculture Numeric]]</f>
        <v>#N/A</v>
      </c>
      <c r="X16" t="e">
        <f>tbl_data[[#This Row],[Consequences Infrastructure Numeric]]</f>
        <v>#N/A</v>
      </c>
      <c r="Y16" t="e">
        <f>tbl_data[[#This Row],[Consequences Financial Numeric]]</f>
        <v>#N/A</v>
      </c>
      <c r="Z16" t="e">
        <f>tbl_data[[#This Row],[Consequences Sum Values]]</f>
        <v>#N/A</v>
      </c>
    </row>
    <row r="17" spans="1:26" x14ac:dyDescent="0.25">
      <c r="A17" t="str">
        <f>tbl_data[[#This Row],[Town Code]]</f>
        <v>MMR009018702</v>
      </c>
      <c r="B17" t="str">
        <f>VLOOKUP(Table6[[#This Row],[Index]],tbl_mimu[],2,FALSE)</f>
        <v>MMR009</v>
      </c>
      <c r="C17" t="str">
        <f>VLOOKUP(Table6[[#This Row],[Index]],tbl_mimu[],3,FALSE)</f>
        <v>Magway</v>
      </c>
      <c r="D17" t="str">
        <f>VLOOKUP(Table6[[#This Row],[Index]],tbl_mimu[],4,FALSE)</f>
        <v>မကွေးတိုင်းဒေသကြီး</v>
      </c>
      <c r="E17" t="str">
        <f>VLOOKUP(Table6[[#This Row],[Index]],tbl_mimu[],5,FALSE)</f>
        <v>MMR009D004</v>
      </c>
      <c r="F17" t="str">
        <f>VLOOKUP(Table6[[#This Row],[Index]],tbl_mimu[],6,FALSE)</f>
        <v>Pakokku</v>
      </c>
      <c r="G17" t="str">
        <f>VLOOKUP(Table6[[#This Row],[Index]],tbl_mimu[],7,FALSE)</f>
        <v>ပခုက္ကူခရိုင်</v>
      </c>
      <c r="H17" t="str">
        <f>VLOOKUP(Table6[[#This Row],[Index]],tbl_mimu[],8,FALSE)</f>
        <v>MMR009018</v>
      </c>
      <c r="I17" t="str">
        <f>VLOOKUP(Table6[[#This Row],[Index]],tbl_mimu[],9,FALSE)</f>
        <v>Pakokku</v>
      </c>
      <c r="J17" t="str">
        <f>VLOOKUP(Table6[[#This Row],[Index]],tbl_mimu[],10,FALSE)</f>
        <v>ပခုက္ကူ</v>
      </c>
      <c r="K17" t="str">
        <f>VLOOKUP(Table6[[#This Row],[Index]],tbl_mimu[],11,FALSE)</f>
        <v>MMR009018702</v>
      </c>
      <c r="L17" t="str">
        <f>VLOOKUP(Table6[[#This Row],[Index]],tbl_mimu[],12,FALSE)</f>
        <v>Kamma Town</v>
      </c>
      <c r="M17" t="str">
        <f>VLOOKUP(Table6[[#This Row],[Index]],tbl_mimu[],13,FALSE)</f>
        <v>ကမ္မ</v>
      </c>
      <c r="N17">
        <f>VLOOKUP(Table6[[#This Row],[Index]],tbl_mimu[],14,FALSE)</f>
        <v>94.815579999999997</v>
      </c>
      <c r="O17">
        <f>VLOOKUP(Table6[[#This Row],[Index]],tbl_mimu[],14,FALSE)</f>
        <v>94.815579999999997</v>
      </c>
      <c r="P17">
        <f>tbl_data[[#This Row],[Severity]]</f>
        <v>0</v>
      </c>
      <c r="Q17">
        <f>tbl_data[[#This Row],[Consequences (Human)]]</f>
        <v>0</v>
      </c>
      <c r="R17">
        <f>tbl_data[[#This Row],[Consequences (Agriculture)]]</f>
        <v>0</v>
      </c>
      <c r="S17">
        <f>tbl_data[[#This Row],[Consequences (Infrastructure)]]</f>
        <v>0</v>
      </c>
      <c r="T17">
        <f>tbl_data[[#This Row],[Consequences (Financial)]]</f>
        <v>0</v>
      </c>
      <c r="U17" t="e">
        <f>tbl_data[[#This Row],[Severity Numeric]]</f>
        <v>#N/A</v>
      </c>
      <c r="V17" t="e">
        <f>tbl_data[[#This Row],[Consequences Human Numeric]]</f>
        <v>#N/A</v>
      </c>
      <c r="W17" t="e">
        <f>tbl_data[[#This Row],[Consequences Agriculture Numeric]]</f>
        <v>#N/A</v>
      </c>
      <c r="X17" t="e">
        <f>tbl_data[[#This Row],[Consequences Infrastructure Numeric]]</f>
        <v>#N/A</v>
      </c>
      <c r="Y17" t="e">
        <f>tbl_data[[#This Row],[Consequences Financial Numeric]]</f>
        <v>#N/A</v>
      </c>
      <c r="Z17" t="e">
        <f>tbl_data[[#This Row],[Consequences Sum Values]]</f>
        <v>#N/A</v>
      </c>
    </row>
    <row r="18" spans="1:26" x14ac:dyDescent="0.25">
      <c r="A18" t="str">
        <f>tbl_data[[#This Row],[Town Code]]</f>
        <v>MMR012006702</v>
      </c>
      <c r="B18" t="str">
        <f>VLOOKUP(Table6[[#This Row],[Index]],tbl_mimu[],2,FALSE)</f>
        <v>MMR012</v>
      </c>
      <c r="C18" t="str">
        <f>VLOOKUP(Table6[[#This Row],[Index]],tbl_mimu[],3,FALSE)</f>
        <v>Rakhine</v>
      </c>
      <c r="D18" t="str">
        <f>VLOOKUP(Table6[[#This Row],[Index]],tbl_mimu[],4,FALSE)</f>
        <v>ရခိုင်ပြည်နယ်</v>
      </c>
      <c r="E18" t="str">
        <f>VLOOKUP(Table6[[#This Row],[Index]],tbl_mimu[],5,FALSE)</f>
        <v>MMR012D005</v>
      </c>
      <c r="F18" t="str">
        <f>VLOOKUP(Table6[[#This Row],[Index]],tbl_mimu[],6,FALSE)</f>
        <v>Mrauk-U</v>
      </c>
      <c r="G18" t="str">
        <f>VLOOKUP(Table6[[#This Row],[Index]],tbl_mimu[],7,FALSE)</f>
        <v>မြောက်ဦးခရိုင်</v>
      </c>
      <c r="H18" t="str">
        <f>VLOOKUP(Table6[[#This Row],[Index]],tbl_mimu[],8,FALSE)</f>
        <v>MMR012006</v>
      </c>
      <c r="I18" t="str">
        <f>VLOOKUP(Table6[[#This Row],[Index]],tbl_mimu[],9,FALSE)</f>
        <v>Myebon</v>
      </c>
      <c r="J18" t="str">
        <f>VLOOKUP(Table6[[#This Row],[Index]],tbl_mimu[],10,FALSE)</f>
        <v>မြေပုံ</v>
      </c>
      <c r="K18" t="str">
        <f>VLOOKUP(Table6[[#This Row],[Index]],tbl_mimu[],11,FALSE)</f>
        <v>MMR012006702</v>
      </c>
      <c r="L18" t="str">
        <f>VLOOKUP(Table6[[#This Row],[Index]],tbl_mimu[],12,FALSE)</f>
        <v>Kanhtauntkyi Town</v>
      </c>
      <c r="M18" t="str">
        <f>VLOOKUP(Table6[[#This Row],[Index]],tbl_mimu[],13,FALSE)</f>
        <v>ကမ်းထောင့်ကြီး</v>
      </c>
      <c r="N18">
        <f>VLOOKUP(Table6[[#This Row],[Index]],tbl_mimu[],14,FALSE)</f>
        <v>93.759020000000007</v>
      </c>
      <c r="O18">
        <f>VLOOKUP(Table6[[#This Row],[Index]],tbl_mimu[],14,FALSE)</f>
        <v>93.759020000000007</v>
      </c>
      <c r="P18">
        <f>tbl_data[[#This Row],[Severity]]</f>
        <v>0</v>
      </c>
      <c r="Q18">
        <f>tbl_data[[#This Row],[Consequences (Human)]]</f>
        <v>0</v>
      </c>
      <c r="R18">
        <f>tbl_data[[#This Row],[Consequences (Agriculture)]]</f>
        <v>0</v>
      </c>
      <c r="S18">
        <f>tbl_data[[#This Row],[Consequences (Infrastructure)]]</f>
        <v>0</v>
      </c>
      <c r="T18">
        <f>tbl_data[[#This Row],[Consequences (Financial)]]</f>
        <v>0</v>
      </c>
      <c r="U18" t="e">
        <f>tbl_data[[#This Row],[Severity Numeric]]</f>
        <v>#N/A</v>
      </c>
      <c r="V18" t="e">
        <f>tbl_data[[#This Row],[Consequences Human Numeric]]</f>
        <v>#N/A</v>
      </c>
      <c r="W18" t="e">
        <f>tbl_data[[#This Row],[Consequences Agriculture Numeric]]</f>
        <v>#N/A</v>
      </c>
      <c r="X18" t="e">
        <f>tbl_data[[#This Row],[Consequences Infrastructure Numeric]]</f>
        <v>#N/A</v>
      </c>
      <c r="Y18" t="e">
        <f>tbl_data[[#This Row],[Consequences Financial Numeric]]</f>
        <v>#N/A</v>
      </c>
      <c r="Z18" t="e">
        <f>tbl_data[[#This Row],[Consequences Sum Values]]</f>
        <v>#N/A</v>
      </c>
    </row>
    <row r="19" spans="1:26" x14ac:dyDescent="0.25">
      <c r="A19" t="str">
        <f>tbl_data[[#This Row],[Town Code]]</f>
        <v>MMR004008702</v>
      </c>
      <c r="B19" t="str">
        <f>VLOOKUP(Table6[[#This Row],[Index]],tbl_mimu[],2,FALSE)</f>
        <v>MMR004</v>
      </c>
      <c r="C19" t="str">
        <f>VLOOKUP(Table6[[#This Row],[Index]],tbl_mimu[],3,FALSE)</f>
        <v>Chin</v>
      </c>
      <c r="D19" t="str">
        <f>VLOOKUP(Table6[[#This Row],[Index]],tbl_mimu[],4,FALSE)</f>
        <v>ချင်းပြည်နယ်</v>
      </c>
      <c r="E19" t="str">
        <f>VLOOKUP(Table6[[#This Row],[Index]],tbl_mimu[],5,FALSE)</f>
        <v>MMR004D002</v>
      </c>
      <c r="F19" t="str">
        <f>VLOOKUP(Table6[[#This Row],[Index]],tbl_mimu[],6,FALSE)</f>
        <v>Mindat</v>
      </c>
      <c r="G19" t="str">
        <f>VLOOKUP(Table6[[#This Row],[Index]],tbl_mimu[],7,FALSE)</f>
        <v>မင်းတပ်ခရိုင်</v>
      </c>
      <c r="H19" t="str">
        <f>VLOOKUP(Table6[[#This Row],[Index]],tbl_mimu[],8,FALSE)</f>
        <v>MMR004008</v>
      </c>
      <c r="I19" t="str">
        <f>VLOOKUP(Table6[[#This Row],[Index]],tbl_mimu[],9,FALSE)</f>
        <v>Kanpetlet</v>
      </c>
      <c r="J19" t="str">
        <f>VLOOKUP(Table6[[#This Row],[Index]],tbl_mimu[],10,FALSE)</f>
        <v>ကန်ပက်လက်</v>
      </c>
      <c r="K19" t="str">
        <f>VLOOKUP(Table6[[#This Row],[Index]],tbl_mimu[],11,FALSE)</f>
        <v>MMR004008702</v>
      </c>
      <c r="L19" t="str">
        <f>VLOOKUP(Table6[[#This Row],[Index]],tbl_mimu[],12,FALSE)</f>
        <v>Kyin Dway Town</v>
      </c>
      <c r="M19" t="str">
        <f>VLOOKUP(Table6[[#This Row],[Index]],tbl_mimu[],13,FALSE)</f>
        <v>ကျင်ဒွေး</v>
      </c>
      <c r="N19">
        <f>VLOOKUP(Table6[[#This Row],[Index]],tbl_mimu[],14,FALSE)</f>
        <v>93.838200000000001</v>
      </c>
      <c r="O19">
        <f>VLOOKUP(Table6[[#This Row],[Index]],tbl_mimu[],14,FALSE)</f>
        <v>93.838200000000001</v>
      </c>
      <c r="P19">
        <f>tbl_data[[#This Row],[Severity]]</f>
        <v>0</v>
      </c>
      <c r="Q19">
        <f>tbl_data[[#This Row],[Consequences (Human)]]</f>
        <v>0</v>
      </c>
      <c r="R19">
        <f>tbl_data[[#This Row],[Consequences (Agriculture)]]</f>
        <v>0</v>
      </c>
      <c r="S19">
        <f>tbl_data[[#This Row],[Consequences (Infrastructure)]]</f>
        <v>0</v>
      </c>
      <c r="T19">
        <f>tbl_data[[#This Row],[Consequences (Financial)]]</f>
        <v>0</v>
      </c>
      <c r="U19" t="e">
        <f>tbl_data[[#This Row],[Severity Numeric]]</f>
        <v>#N/A</v>
      </c>
      <c r="V19" t="e">
        <f>tbl_data[[#This Row],[Consequences Human Numeric]]</f>
        <v>#N/A</v>
      </c>
      <c r="W19" t="e">
        <f>tbl_data[[#This Row],[Consequences Agriculture Numeric]]</f>
        <v>#N/A</v>
      </c>
      <c r="X19" t="e">
        <f>tbl_data[[#This Row],[Consequences Infrastructure Numeric]]</f>
        <v>#N/A</v>
      </c>
      <c r="Y19" t="e">
        <f>tbl_data[[#This Row],[Consequences Financial Numeric]]</f>
        <v>#N/A</v>
      </c>
      <c r="Z19" t="e">
        <f>tbl_data[[#This Row],[Consequences Sum Values]]</f>
        <v>#N/A</v>
      </c>
    </row>
    <row r="20" spans="1:26" x14ac:dyDescent="0.25">
      <c r="A20" t="str">
        <f>tbl_data[[#This Row],[Town Code]]</f>
        <v>MMR006006701</v>
      </c>
      <c r="B20" t="str">
        <f>VLOOKUP(Table6[[#This Row],[Index]],tbl_mimu[],2,FALSE)</f>
        <v>MMR006</v>
      </c>
      <c r="C20" t="str">
        <f>VLOOKUP(Table6[[#This Row],[Index]],tbl_mimu[],3,FALSE)</f>
        <v>Tanintharyi</v>
      </c>
      <c r="D20" t="str">
        <f>VLOOKUP(Table6[[#This Row],[Index]],tbl_mimu[],4,FALSE)</f>
        <v>တနင်္သာရီတိုင်းဒေသကြီး</v>
      </c>
      <c r="E20" t="str">
        <f>VLOOKUP(Table6[[#This Row],[Index]],tbl_mimu[],5,FALSE)</f>
        <v>MMR006D002</v>
      </c>
      <c r="F20" t="str">
        <f>VLOOKUP(Table6[[#This Row],[Index]],tbl_mimu[],6,FALSE)</f>
        <v>Myeik</v>
      </c>
      <c r="G20" t="str">
        <f>VLOOKUP(Table6[[#This Row],[Index]],tbl_mimu[],7,FALSE)</f>
        <v>မြိတ်ခရိုင်</v>
      </c>
      <c r="H20" t="str">
        <f>VLOOKUP(Table6[[#This Row],[Index]],tbl_mimu[],8,FALSE)</f>
        <v>MMR006006</v>
      </c>
      <c r="I20" t="str">
        <f>VLOOKUP(Table6[[#This Row],[Index]],tbl_mimu[],9,FALSE)</f>
        <v>Kyunsu</v>
      </c>
      <c r="J20" t="str">
        <f>VLOOKUP(Table6[[#This Row],[Index]],tbl_mimu[],10,FALSE)</f>
        <v>ကျွန်းစု</v>
      </c>
      <c r="K20" t="str">
        <f>VLOOKUP(Table6[[#This Row],[Index]],tbl_mimu[],11,FALSE)</f>
        <v>MMR006006701</v>
      </c>
      <c r="L20" t="str">
        <f>VLOOKUP(Table6[[#This Row],[Index]],tbl_mimu[],12,FALSE)</f>
        <v>Kyunsu Town</v>
      </c>
      <c r="M20" t="str">
        <f>VLOOKUP(Table6[[#This Row],[Index]],tbl_mimu[],13,FALSE)</f>
        <v>ကျွန်းစု</v>
      </c>
      <c r="N20">
        <f>VLOOKUP(Table6[[#This Row],[Index]],tbl_mimu[],14,FALSE)</f>
        <v>98.454430859599995</v>
      </c>
      <c r="O20">
        <f>VLOOKUP(Table6[[#This Row],[Index]],tbl_mimu[],14,FALSE)</f>
        <v>98.454430859599995</v>
      </c>
      <c r="P20">
        <f>tbl_data[[#This Row],[Severity]]</f>
        <v>0</v>
      </c>
      <c r="Q20">
        <f>tbl_data[[#This Row],[Consequences (Human)]]</f>
        <v>0</v>
      </c>
      <c r="R20">
        <f>tbl_data[[#This Row],[Consequences (Agriculture)]]</f>
        <v>0</v>
      </c>
      <c r="S20">
        <f>tbl_data[[#This Row],[Consequences (Infrastructure)]]</f>
        <v>0</v>
      </c>
      <c r="T20">
        <f>tbl_data[[#This Row],[Consequences (Financial)]]</f>
        <v>0</v>
      </c>
      <c r="U20" t="e">
        <f>tbl_data[[#This Row],[Severity Numeric]]</f>
        <v>#N/A</v>
      </c>
      <c r="V20" t="e">
        <f>tbl_data[[#This Row],[Consequences Human Numeric]]</f>
        <v>#N/A</v>
      </c>
      <c r="W20" t="e">
        <f>tbl_data[[#This Row],[Consequences Agriculture Numeric]]</f>
        <v>#N/A</v>
      </c>
      <c r="X20" t="e">
        <f>tbl_data[[#This Row],[Consequences Infrastructure Numeric]]</f>
        <v>#N/A</v>
      </c>
      <c r="Y20" t="e">
        <f>tbl_data[[#This Row],[Consequences Financial Numeric]]</f>
        <v>#N/A</v>
      </c>
      <c r="Z20" t="e">
        <f>tbl_data[[#This Row],[Consequences Sum Values]]</f>
        <v>#N/A</v>
      </c>
    </row>
    <row r="21" spans="1:26" x14ac:dyDescent="0.25">
      <c r="A21" t="str">
        <f>tbl_data[[#This Row],[Town Code]]</f>
        <v>MMR005008701</v>
      </c>
      <c r="B21" t="str">
        <f>VLOOKUP(Table6[[#This Row],[Index]],tbl_mimu[],2,FALSE)</f>
        <v>MMR005</v>
      </c>
      <c r="C21" t="str">
        <f>VLOOKUP(Table6[[#This Row],[Index]],tbl_mimu[],3,FALSE)</f>
        <v>Sagaing</v>
      </c>
      <c r="D21" t="str">
        <f>VLOOKUP(Table6[[#This Row],[Index]],tbl_mimu[],4,FALSE)</f>
        <v>စစ်ကိုင်းတိုင်းဒေသကြီး</v>
      </c>
      <c r="E21" t="str">
        <f>VLOOKUP(Table6[[#This Row],[Index]],tbl_mimu[],5,FALSE)</f>
        <v>MMR005D010</v>
      </c>
      <c r="F21" t="str">
        <f>VLOOKUP(Table6[[#This Row],[Index]],tbl_mimu[],6,FALSE)</f>
        <v>Kanbalu</v>
      </c>
      <c r="G21" t="str">
        <f>VLOOKUP(Table6[[#This Row],[Index]],tbl_mimu[],7,FALSE)</f>
        <v>ကန့်ဘလူခရိုင်</v>
      </c>
      <c r="H21" t="str">
        <f>VLOOKUP(Table6[[#This Row],[Index]],tbl_mimu[],8,FALSE)</f>
        <v>MMR005008</v>
      </c>
      <c r="I21" t="str">
        <f>VLOOKUP(Table6[[#This Row],[Index]],tbl_mimu[],9,FALSE)</f>
        <v>Kyunhla</v>
      </c>
      <c r="J21" t="str">
        <f>VLOOKUP(Table6[[#This Row],[Index]],tbl_mimu[],10,FALSE)</f>
        <v>ကျွန်းလှ</v>
      </c>
      <c r="K21" t="str">
        <f>VLOOKUP(Table6[[#This Row],[Index]],tbl_mimu[],11,FALSE)</f>
        <v>MMR005008701</v>
      </c>
      <c r="L21" t="str">
        <f>VLOOKUP(Table6[[#This Row],[Index]],tbl_mimu[],12,FALSE)</f>
        <v>Kyunhla Town</v>
      </c>
      <c r="M21" t="str">
        <f>VLOOKUP(Table6[[#This Row],[Index]],tbl_mimu[],13,FALSE)</f>
        <v>ကျွန်းလှ</v>
      </c>
      <c r="N21">
        <f>VLOOKUP(Table6[[#This Row],[Index]],tbl_mimu[],14,FALSE)</f>
        <v>95.5321</v>
      </c>
      <c r="O21">
        <f>VLOOKUP(Table6[[#This Row],[Index]],tbl_mimu[],14,FALSE)</f>
        <v>95.5321</v>
      </c>
      <c r="P21">
        <f>tbl_data[[#This Row],[Severity]]</f>
        <v>0</v>
      </c>
      <c r="Q21">
        <f>tbl_data[[#This Row],[Consequences (Human)]]</f>
        <v>0</v>
      </c>
      <c r="R21">
        <f>tbl_data[[#This Row],[Consequences (Agriculture)]]</f>
        <v>0</v>
      </c>
      <c r="S21">
        <f>tbl_data[[#This Row],[Consequences (Infrastructure)]]</f>
        <v>0</v>
      </c>
      <c r="T21">
        <f>tbl_data[[#This Row],[Consequences (Financial)]]</f>
        <v>0</v>
      </c>
      <c r="U21" t="e">
        <f>tbl_data[[#This Row],[Severity Numeric]]</f>
        <v>#N/A</v>
      </c>
      <c r="V21" t="e">
        <f>tbl_data[[#This Row],[Consequences Human Numeric]]</f>
        <v>#N/A</v>
      </c>
      <c r="W21" t="e">
        <f>tbl_data[[#This Row],[Consequences Agriculture Numeric]]</f>
        <v>#N/A</v>
      </c>
      <c r="X21" t="e">
        <f>tbl_data[[#This Row],[Consequences Infrastructure Numeric]]</f>
        <v>#N/A</v>
      </c>
      <c r="Y21" t="e">
        <f>tbl_data[[#This Row],[Consequences Financial Numeric]]</f>
        <v>#N/A</v>
      </c>
      <c r="Z21" t="e">
        <f>tbl_data[[#This Row],[Consequences Sum Values]]</f>
        <v>#N/A</v>
      </c>
    </row>
    <row r="22" spans="1:26" x14ac:dyDescent="0.25">
      <c r="A22" t="str">
        <f>tbl_data[[#This Row],[Town Code]]</f>
        <v>MMR007013702</v>
      </c>
      <c r="B22" t="str">
        <f>VLOOKUP(Table6[[#This Row],[Index]],tbl_mimu[],2,FALSE)</f>
        <v>MMR007</v>
      </c>
      <c r="C22" t="str">
        <f>VLOOKUP(Table6[[#This Row],[Index]],tbl_mimu[],3,FALSE)</f>
        <v>Bago (East)</v>
      </c>
      <c r="D22" t="str">
        <f>VLOOKUP(Table6[[#This Row],[Index]],tbl_mimu[],4,FALSE)</f>
        <v>ပဲခူးတိုင်းဒေသကြီး (အရှေ့)</v>
      </c>
      <c r="E22" t="str">
        <f>VLOOKUP(Table6[[#This Row],[Index]],tbl_mimu[],5,FALSE)</f>
        <v>MMR007D002</v>
      </c>
      <c r="F22" t="str">
        <f>VLOOKUP(Table6[[#This Row],[Index]],tbl_mimu[],6,FALSE)</f>
        <v>Taungoo</v>
      </c>
      <c r="G22" t="str">
        <f>VLOOKUP(Table6[[#This Row],[Index]],tbl_mimu[],7,FALSE)</f>
        <v>တောင်ငူခရိုင်</v>
      </c>
      <c r="H22" t="str">
        <f>VLOOKUP(Table6[[#This Row],[Index]],tbl_mimu[],8,FALSE)</f>
        <v>MMR007013</v>
      </c>
      <c r="I22" t="str">
        <f>VLOOKUP(Table6[[#This Row],[Index]],tbl_mimu[],9,FALSE)</f>
        <v>Oktwin</v>
      </c>
      <c r="J22" t="str">
        <f>VLOOKUP(Table6[[#This Row],[Index]],tbl_mimu[],10,FALSE)</f>
        <v>အုတ်တွင်း</v>
      </c>
      <c r="K22" t="str">
        <f>VLOOKUP(Table6[[#This Row],[Index]],tbl_mimu[],11,FALSE)</f>
        <v>MMR007013702</v>
      </c>
      <c r="L22" t="str">
        <f>VLOOKUP(Table6[[#This Row],[Index]],tbl_mimu[],12,FALSE)</f>
        <v>Kywe Pwe Town</v>
      </c>
      <c r="M22" t="str">
        <f>VLOOKUP(Table6[[#This Row],[Index]],tbl_mimu[],13,FALSE)</f>
        <v>ကျွဲပွဲ</v>
      </c>
      <c r="N22">
        <f>VLOOKUP(Table6[[#This Row],[Index]],tbl_mimu[],14,FALSE)</f>
        <v>96.409899999999993</v>
      </c>
      <c r="O22">
        <f>VLOOKUP(Table6[[#This Row],[Index]],tbl_mimu[],14,FALSE)</f>
        <v>96.409899999999993</v>
      </c>
      <c r="P22">
        <f>tbl_data[[#This Row],[Severity]]</f>
        <v>0</v>
      </c>
      <c r="Q22">
        <f>tbl_data[[#This Row],[Consequences (Human)]]</f>
        <v>0</v>
      </c>
      <c r="R22">
        <f>tbl_data[[#This Row],[Consequences (Agriculture)]]</f>
        <v>0</v>
      </c>
      <c r="S22">
        <f>tbl_data[[#This Row],[Consequences (Infrastructure)]]</f>
        <v>0</v>
      </c>
      <c r="T22">
        <f>tbl_data[[#This Row],[Consequences (Financial)]]</f>
        <v>0</v>
      </c>
      <c r="U22" t="e">
        <f>tbl_data[[#This Row],[Severity Numeric]]</f>
        <v>#N/A</v>
      </c>
      <c r="V22" t="e">
        <f>tbl_data[[#This Row],[Consequences Human Numeric]]</f>
        <v>#N/A</v>
      </c>
      <c r="W22" t="e">
        <f>tbl_data[[#This Row],[Consequences Agriculture Numeric]]</f>
        <v>#N/A</v>
      </c>
      <c r="X22" t="e">
        <f>tbl_data[[#This Row],[Consequences Infrastructure Numeric]]</f>
        <v>#N/A</v>
      </c>
      <c r="Y22" t="e">
        <f>tbl_data[[#This Row],[Consequences Financial Numeric]]</f>
        <v>#N/A</v>
      </c>
      <c r="Z22" t="e">
        <f>tbl_data[[#This Row],[Consequences Sum Values]]</f>
        <v>#N/A</v>
      </c>
    </row>
    <row r="23" spans="1:26" x14ac:dyDescent="0.25">
      <c r="A23" t="str">
        <f>tbl_data[[#This Row],[Town Code]]</f>
        <v>MMR012017702</v>
      </c>
      <c r="B23" t="str">
        <f>VLOOKUP(Table6[[#This Row],[Index]],tbl_mimu[],2,FALSE)</f>
        <v>MMR012</v>
      </c>
      <c r="C23" t="str">
        <f>VLOOKUP(Table6[[#This Row],[Index]],tbl_mimu[],3,FALSE)</f>
        <v>Rakhine</v>
      </c>
      <c r="D23" t="str">
        <f>VLOOKUP(Table6[[#This Row],[Index]],tbl_mimu[],4,FALSE)</f>
        <v>ရခိုင်ပြည်နယ်</v>
      </c>
      <c r="E23" t="str">
        <f>VLOOKUP(Table6[[#This Row],[Index]],tbl_mimu[],5,FALSE)</f>
        <v>MMR012D004</v>
      </c>
      <c r="F23" t="str">
        <f>VLOOKUP(Table6[[#This Row],[Index]],tbl_mimu[],6,FALSE)</f>
        <v>Thandwe</v>
      </c>
      <c r="G23" t="str">
        <f>VLOOKUP(Table6[[#This Row],[Index]],tbl_mimu[],7,FALSE)</f>
        <v>သံတွဲခရိုင်</v>
      </c>
      <c r="H23" t="str">
        <f>VLOOKUP(Table6[[#This Row],[Index]],tbl_mimu[],8,FALSE)</f>
        <v>MMR012017</v>
      </c>
      <c r="I23" t="str">
        <f>VLOOKUP(Table6[[#This Row],[Index]],tbl_mimu[],9,FALSE)</f>
        <v>Gwa</v>
      </c>
      <c r="J23" t="str">
        <f>VLOOKUP(Table6[[#This Row],[Index]],tbl_mimu[],10,FALSE)</f>
        <v>ဂွ</v>
      </c>
      <c r="K23" t="str">
        <f>VLOOKUP(Table6[[#This Row],[Index]],tbl_mimu[],11,FALSE)</f>
        <v>MMR012017702</v>
      </c>
      <c r="L23" t="str">
        <f>VLOOKUP(Table6[[#This Row],[Index]],tbl_mimu[],12,FALSE)</f>
        <v>Kyeintali Town</v>
      </c>
      <c r="M23" t="str">
        <f>VLOOKUP(Table6[[#This Row],[Index]],tbl_mimu[],13,FALSE)</f>
        <v>ကျိန္တလီ</v>
      </c>
      <c r="N23">
        <f>VLOOKUP(Table6[[#This Row],[Index]],tbl_mimu[],14,FALSE)</f>
        <v>94.491410000000002</v>
      </c>
      <c r="O23">
        <f>VLOOKUP(Table6[[#This Row],[Index]],tbl_mimu[],14,FALSE)</f>
        <v>94.491410000000002</v>
      </c>
      <c r="P23">
        <f>tbl_data[[#This Row],[Severity]]</f>
        <v>0</v>
      </c>
      <c r="Q23">
        <f>tbl_data[[#This Row],[Consequences (Human)]]</f>
        <v>0</v>
      </c>
      <c r="R23">
        <f>tbl_data[[#This Row],[Consequences (Agriculture)]]</f>
        <v>0</v>
      </c>
      <c r="S23">
        <f>tbl_data[[#This Row],[Consequences (Infrastructure)]]</f>
        <v>0</v>
      </c>
      <c r="T23">
        <f>tbl_data[[#This Row],[Consequences (Financial)]]</f>
        <v>0</v>
      </c>
      <c r="U23" t="e">
        <f>tbl_data[[#This Row],[Severity Numeric]]</f>
        <v>#N/A</v>
      </c>
      <c r="V23" t="e">
        <f>tbl_data[[#This Row],[Consequences Human Numeric]]</f>
        <v>#N/A</v>
      </c>
      <c r="W23" t="e">
        <f>tbl_data[[#This Row],[Consequences Agriculture Numeric]]</f>
        <v>#N/A</v>
      </c>
      <c r="X23" t="e">
        <f>tbl_data[[#This Row],[Consequences Infrastructure Numeric]]</f>
        <v>#N/A</v>
      </c>
      <c r="Y23" t="e">
        <f>tbl_data[[#This Row],[Consequences Financial Numeric]]</f>
        <v>#N/A</v>
      </c>
      <c r="Z23" t="e">
        <f>tbl_data[[#This Row],[Consequences Sum Values]]</f>
        <v>#N/A</v>
      </c>
    </row>
    <row r="24" spans="1:26" x14ac:dyDescent="0.25">
      <c r="A24" t="str">
        <f>tbl_data[[#This Row],[Town Code]]</f>
        <v>MMR011004702</v>
      </c>
      <c r="B24" t="str">
        <f>VLOOKUP(Table6[[#This Row],[Index]],tbl_mimu[],2,FALSE)</f>
        <v>MMR011</v>
      </c>
      <c r="C24" t="str">
        <f>VLOOKUP(Table6[[#This Row],[Index]],tbl_mimu[],3,FALSE)</f>
        <v>Mon</v>
      </c>
      <c r="D24" t="str">
        <f>VLOOKUP(Table6[[#This Row],[Index]],tbl_mimu[],4,FALSE)</f>
        <v>မွန်ပြည်နယ်</v>
      </c>
      <c r="E24" t="str">
        <f>VLOOKUP(Table6[[#This Row],[Index]],tbl_mimu[],5,FALSE)</f>
        <v>MMR011D001</v>
      </c>
      <c r="F24" t="str">
        <f>VLOOKUP(Table6[[#This Row],[Index]],tbl_mimu[],6,FALSE)</f>
        <v>Mawlamyine</v>
      </c>
      <c r="G24" t="str">
        <f>VLOOKUP(Table6[[#This Row],[Index]],tbl_mimu[],7,FALSE)</f>
        <v>မော်လမြိုင်ခရိုင်</v>
      </c>
      <c r="H24" t="str">
        <f>VLOOKUP(Table6[[#This Row],[Index]],tbl_mimu[],8,FALSE)</f>
        <v>MMR011004</v>
      </c>
      <c r="I24" t="str">
        <f>VLOOKUP(Table6[[#This Row],[Index]],tbl_mimu[],9,FALSE)</f>
        <v>Thanbyuzayat</v>
      </c>
      <c r="J24" t="str">
        <f>VLOOKUP(Table6[[#This Row],[Index]],tbl_mimu[],10,FALSE)</f>
        <v>သံဖြူဇရပ်</v>
      </c>
      <c r="K24" t="str">
        <f>VLOOKUP(Table6[[#This Row],[Index]],tbl_mimu[],11,FALSE)</f>
        <v>MMR011004702</v>
      </c>
      <c r="L24" t="str">
        <f>VLOOKUP(Table6[[#This Row],[Index]],tbl_mimu[],12,FALSE)</f>
        <v>Kyaikkhami Town</v>
      </c>
      <c r="M24" t="str">
        <f>VLOOKUP(Table6[[#This Row],[Index]],tbl_mimu[],13,FALSE)</f>
        <v>ကျိုက္ခမီ</v>
      </c>
      <c r="N24">
        <f>VLOOKUP(Table6[[#This Row],[Index]],tbl_mimu[],14,FALSE)</f>
        <v>97.567499999999995</v>
      </c>
      <c r="O24">
        <f>VLOOKUP(Table6[[#This Row],[Index]],tbl_mimu[],14,FALSE)</f>
        <v>97.567499999999995</v>
      </c>
      <c r="P24">
        <f>tbl_data[[#This Row],[Severity]]</f>
        <v>0</v>
      </c>
      <c r="Q24">
        <f>tbl_data[[#This Row],[Consequences (Human)]]</f>
        <v>0</v>
      </c>
      <c r="R24">
        <f>tbl_data[[#This Row],[Consequences (Agriculture)]]</f>
        <v>0</v>
      </c>
      <c r="S24">
        <f>tbl_data[[#This Row],[Consequences (Infrastructure)]]</f>
        <v>0</v>
      </c>
      <c r="T24">
        <f>tbl_data[[#This Row],[Consequences (Financial)]]</f>
        <v>0</v>
      </c>
      <c r="U24" t="e">
        <f>tbl_data[[#This Row],[Severity Numeric]]</f>
        <v>#N/A</v>
      </c>
      <c r="V24" t="e">
        <f>tbl_data[[#This Row],[Consequences Human Numeric]]</f>
        <v>#N/A</v>
      </c>
      <c r="W24" t="e">
        <f>tbl_data[[#This Row],[Consequences Agriculture Numeric]]</f>
        <v>#N/A</v>
      </c>
      <c r="X24" t="e">
        <f>tbl_data[[#This Row],[Consequences Infrastructure Numeric]]</f>
        <v>#N/A</v>
      </c>
      <c r="Y24" t="e">
        <f>tbl_data[[#This Row],[Consequences Financial Numeric]]</f>
        <v>#N/A</v>
      </c>
      <c r="Z24" t="e">
        <f>tbl_data[[#This Row],[Consequences Sum Values]]</f>
        <v>#N/A</v>
      </c>
    </row>
    <row r="25" spans="1:26" x14ac:dyDescent="0.25">
      <c r="A25" t="str">
        <f>tbl_data[[#This Row],[Town Code]]</f>
        <v>MMR011009701</v>
      </c>
      <c r="B25" t="str">
        <f>VLOOKUP(Table6[[#This Row],[Index]],tbl_mimu[],2,FALSE)</f>
        <v>MMR011</v>
      </c>
      <c r="C25" t="str">
        <f>VLOOKUP(Table6[[#This Row],[Index]],tbl_mimu[],3,FALSE)</f>
        <v>Mon</v>
      </c>
      <c r="D25" t="str">
        <f>VLOOKUP(Table6[[#This Row],[Index]],tbl_mimu[],4,FALSE)</f>
        <v>မွန်ပြည်နယ်</v>
      </c>
      <c r="E25" t="str">
        <f>VLOOKUP(Table6[[#This Row],[Index]],tbl_mimu[],5,FALSE)</f>
        <v>MMR011D002</v>
      </c>
      <c r="F25" t="str">
        <f>VLOOKUP(Table6[[#This Row],[Index]],tbl_mimu[],6,FALSE)</f>
        <v>Thaton</v>
      </c>
      <c r="G25" t="str">
        <f>VLOOKUP(Table6[[#This Row],[Index]],tbl_mimu[],7,FALSE)</f>
        <v>သထုံခရိုင်</v>
      </c>
      <c r="H25" t="str">
        <f>VLOOKUP(Table6[[#This Row],[Index]],tbl_mimu[],8,FALSE)</f>
        <v>MMR011009</v>
      </c>
      <c r="I25" t="str">
        <f>VLOOKUP(Table6[[#This Row],[Index]],tbl_mimu[],9,FALSE)</f>
        <v>Kyaikto</v>
      </c>
      <c r="J25" t="str">
        <f>VLOOKUP(Table6[[#This Row],[Index]],tbl_mimu[],10,FALSE)</f>
        <v>ကျိုက်ထို</v>
      </c>
      <c r="K25" t="str">
        <f>VLOOKUP(Table6[[#This Row],[Index]],tbl_mimu[],11,FALSE)</f>
        <v>MMR011009701</v>
      </c>
      <c r="L25" t="str">
        <f>VLOOKUP(Table6[[#This Row],[Index]],tbl_mimu[],12,FALSE)</f>
        <v>Kyaikto Town</v>
      </c>
      <c r="M25" t="str">
        <f>VLOOKUP(Table6[[#This Row],[Index]],tbl_mimu[],13,FALSE)</f>
        <v>ကျိုက်ထို</v>
      </c>
      <c r="N25">
        <f>VLOOKUP(Table6[[#This Row],[Index]],tbl_mimu[],14,FALSE)</f>
        <v>97.019890000000004</v>
      </c>
      <c r="O25">
        <f>VLOOKUP(Table6[[#This Row],[Index]],tbl_mimu[],14,FALSE)</f>
        <v>97.019890000000004</v>
      </c>
      <c r="P25">
        <f>tbl_data[[#This Row],[Severity]]</f>
        <v>0</v>
      </c>
      <c r="Q25">
        <f>tbl_data[[#This Row],[Consequences (Human)]]</f>
        <v>0</v>
      </c>
      <c r="R25">
        <f>tbl_data[[#This Row],[Consequences (Agriculture)]]</f>
        <v>0</v>
      </c>
      <c r="S25">
        <f>tbl_data[[#This Row],[Consequences (Infrastructure)]]</f>
        <v>0</v>
      </c>
      <c r="T25">
        <f>tbl_data[[#This Row],[Consequences (Financial)]]</f>
        <v>0</v>
      </c>
      <c r="U25" t="e">
        <f>tbl_data[[#This Row],[Severity Numeric]]</f>
        <v>#N/A</v>
      </c>
      <c r="V25" t="e">
        <f>tbl_data[[#This Row],[Consequences Human Numeric]]</f>
        <v>#N/A</v>
      </c>
      <c r="W25" t="e">
        <f>tbl_data[[#This Row],[Consequences Agriculture Numeric]]</f>
        <v>#N/A</v>
      </c>
      <c r="X25" t="e">
        <f>tbl_data[[#This Row],[Consequences Infrastructure Numeric]]</f>
        <v>#N/A</v>
      </c>
      <c r="Y25" t="e">
        <f>tbl_data[[#This Row],[Consequences Financial Numeric]]</f>
        <v>#N/A</v>
      </c>
      <c r="Z25" t="e">
        <f>tbl_data[[#This Row],[Consequences Sum Values]]</f>
        <v>#N/A</v>
      </c>
    </row>
    <row r="26" spans="1:26" x14ac:dyDescent="0.25">
      <c r="A26" t="str">
        <f>tbl_data[[#This Row],[Town Code]]</f>
        <v>MMR003007703</v>
      </c>
      <c r="B26" t="str">
        <f>VLOOKUP(Table6[[#This Row],[Index]],tbl_mimu[],2,FALSE)</f>
        <v>MMR003</v>
      </c>
      <c r="C26" t="str">
        <f>VLOOKUP(Table6[[#This Row],[Index]],tbl_mimu[],3,FALSE)</f>
        <v>Kayin</v>
      </c>
      <c r="D26" t="str">
        <f>VLOOKUP(Table6[[#This Row],[Index]],tbl_mimu[],4,FALSE)</f>
        <v>ကရင်ပြည်နယ်</v>
      </c>
      <c r="E26" t="str">
        <f>VLOOKUP(Table6[[#This Row],[Index]],tbl_mimu[],5,FALSE)</f>
        <v>MMR003D003</v>
      </c>
      <c r="F26" t="str">
        <f>VLOOKUP(Table6[[#This Row],[Index]],tbl_mimu[],6,FALSE)</f>
        <v>Kawkareik</v>
      </c>
      <c r="G26" t="str">
        <f>VLOOKUP(Table6[[#This Row],[Index]],tbl_mimu[],7,FALSE)</f>
        <v>ကော့ကရိတ်ခရိုင်</v>
      </c>
      <c r="H26" t="str">
        <f>VLOOKUP(Table6[[#This Row],[Index]],tbl_mimu[],8,FALSE)</f>
        <v>MMR003007</v>
      </c>
      <c r="I26" t="str">
        <f>VLOOKUP(Table6[[#This Row],[Index]],tbl_mimu[],9,FALSE)</f>
        <v>Kyainseikgyi</v>
      </c>
      <c r="J26" t="str">
        <f>VLOOKUP(Table6[[#This Row],[Index]],tbl_mimu[],10,FALSE)</f>
        <v>ကြာအင်းဆိပ်ကြီး</v>
      </c>
      <c r="K26" t="str">
        <f>VLOOKUP(Table6[[#This Row],[Index]],tbl_mimu[],11,FALSE)</f>
        <v>MMR003007703</v>
      </c>
      <c r="L26" t="str">
        <f>VLOOKUP(Table6[[#This Row],[Index]],tbl_mimu[],12,FALSE)</f>
        <v>Kyaikdon Town</v>
      </c>
      <c r="M26" t="str">
        <f>VLOOKUP(Table6[[#This Row],[Index]],tbl_mimu[],13,FALSE)</f>
        <v>ကျိုက်ဒုံ</v>
      </c>
      <c r="N26">
        <f>VLOOKUP(Table6[[#This Row],[Index]],tbl_mimu[],14,FALSE)</f>
        <v>98.392683959699994</v>
      </c>
      <c r="O26">
        <f>VLOOKUP(Table6[[#This Row],[Index]],tbl_mimu[],14,FALSE)</f>
        <v>98.392683959699994</v>
      </c>
      <c r="P26">
        <f>tbl_data[[#This Row],[Severity]]</f>
        <v>0</v>
      </c>
      <c r="Q26">
        <f>tbl_data[[#This Row],[Consequences (Human)]]</f>
        <v>0</v>
      </c>
      <c r="R26">
        <f>tbl_data[[#This Row],[Consequences (Agriculture)]]</f>
        <v>0</v>
      </c>
      <c r="S26">
        <f>tbl_data[[#This Row],[Consequences (Infrastructure)]]</f>
        <v>0</v>
      </c>
      <c r="T26">
        <f>tbl_data[[#This Row],[Consequences (Financial)]]</f>
        <v>0</v>
      </c>
      <c r="U26" t="e">
        <f>tbl_data[[#This Row],[Severity Numeric]]</f>
        <v>#N/A</v>
      </c>
      <c r="V26" t="e">
        <f>tbl_data[[#This Row],[Consequences Human Numeric]]</f>
        <v>#N/A</v>
      </c>
      <c r="W26" t="e">
        <f>tbl_data[[#This Row],[Consequences Agriculture Numeric]]</f>
        <v>#N/A</v>
      </c>
      <c r="X26" t="e">
        <f>tbl_data[[#This Row],[Consequences Infrastructure Numeric]]</f>
        <v>#N/A</v>
      </c>
      <c r="Y26" t="e">
        <f>tbl_data[[#This Row],[Consequences Financial Numeric]]</f>
        <v>#N/A</v>
      </c>
      <c r="Z26" t="e">
        <f>tbl_data[[#This Row],[Consequences Sum Values]]</f>
        <v>#N/A</v>
      </c>
    </row>
    <row r="27" spans="1:26" x14ac:dyDescent="0.25">
      <c r="A27" t="str">
        <f>tbl_data[[#This Row],[Town Code]]</f>
        <v>MMR011002701</v>
      </c>
      <c r="B27" t="str">
        <f>VLOOKUP(Table6[[#This Row],[Index]],tbl_mimu[],2,FALSE)</f>
        <v>MMR011</v>
      </c>
      <c r="C27" t="str">
        <f>VLOOKUP(Table6[[#This Row],[Index]],tbl_mimu[],3,FALSE)</f>
        <v>Mon</v>
      </c>
      <c r="D27" t="str">
        <f>VLOOKUP(Table6[[#This Row],[Index]],tbl_mimu[],4,FALSE)</f>
        <v>မွန်ပြည်နယ်</v>
      </c>
      <c r="E27" t="str">
        <f>VLOOKUP(Table6[[#This Row],[Index]],tbl_mimu[],5,FALSE)</f>
        <v>MMR011D001</v>
      </c>
      <c r="F27" t="str">
        <f>VLOOKUP(Table6[[#This Row],[Index]],tbl_mimu[],6,FALSE)</f>
        <v>Mawlamyine</v>
      </c>
      <c r="G27" t="str">
        <f>VLOOKUP(Table6[[#This Row],[Index]],tbl_mimu[],7,FALSE)</f>
        <v>မော်လမြိုင်ခရိုင်</v>
      </c>
      <c r="H27" t="str">
        <f>VLOOKUP(Table6[[#This Row],[Index]],tbl_mimu[],8,FALSE)</f>
        <v>MMR011002</v>
      </c>
      <c r="I27" t="str">
        <f>VLOOKUP(Table6[[#This Row],[Index]],tbl_mimu[],9,FALSE)</f>
        <v>Kyaikmaraw</v>
      </c>
      <c r="J27" t="str">
        <f>VLOOKUP(Table6[[#This Row],[Index]],tbl_mimu[],10,FALSE)</f>
        <v>ကျိုက်မရော</v>
      </c>
      <c r="K27" t="str">
        <f>VLOOKUP(Table6[[#This Row],[Index]],tbl_mimu[],11,FALSE)</f>
        <v>MMR011002701</v>
      </c>
      <c r="L27" t="str">
        <f>VLOOKUP(Table6[[#This Row],[Index]],tbl_mimu[],12,FALSE)</f>
        <v>Kyaikmaraw Town</v>
      </c>
      <c r="M27" t="str">
        <f>VLOOKUP(Table6[[#This Row],[Index]],tbl_mimu[],13,FALSE)</f>
        <v>ကျိုက်မရော</v>
      </c>
      <c r="N27">
        <f>VLOOKUP(Table6[[#This Row],[Index]],tbl_mimu[],14,FALSE)</f>
        <v>97.724109999999996</v>
      </c>
      <c r="O27">
        <f>VLOOKUP(Table6[[#This Row],[Index]],tbl_mimu[],14,FALSE)</f>
        <v>97.724109999999996</v>
      </c>
      <c r="P27">
        <f>tbl_data[[#This Row],[Severity]]</f>
        <v>0</v>
      </c>
      <c r="Q27">
        <f>tbl_data[[#This Row],[Consequences (Human)]]</f>
        <v>0</v>
      </c>
      <c r="R27">
        <f>tbl_data[[#This Row],[Consequences (Agriculture)]]</f>
        <v>0</v>
      </c>
      <c r="S27">
        <f>tbl_data[[#This Row],[Consequences (Infrastructure)]]</f>
        <v>0</v>
      </c>
      <c r="T27">
        <f>tbl_data[[#This Row],[Consequences (Financial)]]</f>
        <v>0</v>
      </c>
      <c r="U27" t="e">
        <f>tbl_data[[#This Row],[Severity Numeric]]</f>
        <v>#N/A</v>
      </c>
      <c r="V27" t="e">
        <f>tbl_data[[#This Row],[Consequences Human Numeric]]</f>
        <v>#N/A</v>
      </c>
      <c r="W27" t="e">
        <f>tbl_data[[#This Row],[Consequences Agriculture Numeric]]</f>
        <v>#N/A</v>
      </c>
      <c r="X27" t="e">
        <f>tbl_data[[#This Row],[Consequences Infrastructure Numeric]]</f>
        <v>#N/A</v>
      </c>
      <c r="Y27" t="e">
        <f>tbl_data[[#This Row],[Consequences Financial Numeric]]</f>
        <v>#N/A</v>
      </c>
      <c r="Z27" t="e">
        <f>tbl_data[[#This Row],[Consequences Sum Values]]</f>
        <v>#N/A</v>
      </c>
    </row>
    <row r="28" spans="1:26" x14ac:dyDescent="0.25">
      <c r="A28" t="str">
        <f>tbl_data[[#This Row],[Town Code]]</f>
        <v>MMR017025701</v>
      </c>
      <c r="B28" t="str">
        <f>VLOOKUP(Table6[[#This Row],[Index]],tbl_mimu[],2,FALSE)</f>
        <v>MMR017</v>
      </c>
      <c r="C28" t="str">
        <f>VLOOKUP(Table6[[#This Row],[Index]],tbl_mimu[],3,FALSE)</f>
        <v>Ayeyarwady</v>
      </c>
      <c r="D28" t="str">
        <f>VLOOKUP(Table6[[#This Row],[Index]],tbl_mimu[],4,FALSE)</f>
        <v>ဧရာဝတီတိုင်းဒေသကြီး</v>
      </c>
      <c r="E28" t="str">
        <f>VLOOKUP(Table6[[#This Row],[Index]],tbl_mimu[],5,FALSE)</f>
        <v>MMR017D006</v>
      </c>
      <c r="F28" t="str">
        <f>VLOOKUP(Table6[[#This Row],[Index]],tbl_mimu[],6,FALSE)</f>
        <v>Pyapon</v>
      </c>
      <c r="G28" t="str">
        <f>VLOOKUP(Table6[[#This Row],[Index]],tbl_mimu[],7,FALSE)</f>
        <v>ဖျာပုံခရိုင်</v>
      </c>
      <c r="H28" t="str">
        <f>VLOOKUP(Table6[[#This Row],[Index]],tbl_mimu[],8,FALSE)</f>
        <v>MMR017025</v>
      </c>
      <c r="I28" t="str">
        <f>VLOOKUP(Table6[[#This Row],[Index]],tbl_mimu[],9,FALSE)</f>
        <v>Kyaiklat</v>
      </c>
      <c r="J28" t="str">
        <f>VLOOKUP(Table6[[#This Row],[Index]],tbl_mimu[],10,FALSE)</f>
        <v>ကျိုက်လတ်</v>
      </c>
      <c r="K28" t="str">
        <f>VLOOKUP(Table6[[#This Row],[Index]],tbl_mimu[],11,FALSE)</f>
        <v>MMR017025701</v>
      </c>
      <c r="L28" t="str">
        <f>VLOOKUP(Table6[[#This Row],[Index]],tbl_mimu[],12,FALSE)</f>
        <v>Kyaiklat Town</v>
      </c>
      <c r="M28" t="str">
        <f>VLOOKUP(Table6[[#This Row],[Index]],tbl_mimu[],13,FALSE)</f>
        <v>ကျိုက်လတ်</v>
      </c>
      <c r="N28">
        <f>VLOOKUP(Table6[[#This Row],[Index]],tbl_mimu[],14,FALSE)</f>
        <v>95.726140000000001</v>
      </c>
      <c r="O28">
        <f>VLOOKUP(Table6[[#This Row],[Index]],tbl_mimu[],14,FALSE)</f>
        <v>95.726140000000001</v>
      </c>
      <c r="P28">
        <f>tbl_data[[#This Row],[Severity]]</f>
        <v>0</v>
      </c>
      <c r="Q28">
        <f>tbl_data[[#This Row],[Consequences (Human)]]</f>
        <v>0</v>
      </c>
      <c r="R28">
        <f>tbl_data[[#This Row],[Consequences (Agriculture)]]</f>
        <v>0</v>
      </c>
      <c r="S28">
        <f>tbl_data[[#This Row],[Consequences (Infrastructure)]]</f>
        <v>0</v>
      </c>
      <c r="T28">
        <f>tbl_data[[#This Row],[Consequences (Financial)]]</f>
        <v>0</v>
      </c>
      <c r="U28" t="e">
        <f>tbl_data[[#This Row],[Severity Numeric]]</f>
        <v>#N/A</v>
      </c>
      <c r="V28" t="e">
        <f>tbl_data[[#This Row],[Consequences Human Numeric]]</f>
        <v>#N/A</v>
      </c>
      <c r="W28" t="e">
        <f>tbl_data[[#This Row],[Consequences Agriculture Numeric]]</f>
        <v>#N/A</v>
      </c>
      <c r="X28" t="e">
        <f>tbl_data[[#This Row],[Consequences Infrastructure Numeric]]</f>
        <v>#N/A</v>
      </c>
      <c r="Y28" t="e">
        <f>tbl_data[[#This Row],[Consequences Financial Numeric]]</f>
        <v>#N/A</v>
      </c>
      <c r="Z28" t="e">
        <f>tbl_data[[#This Row],[Consequences Sum Values]]</f>
        <v>#N/A</v>
      </c>
    </row>
    <row r="29" spans="1:26" x14ac:dyDescent="0.25">
      <c r="A29" t="str">
        <f>tbl_data[[#This Row],[Town Code]]</f>
        <v>MMR016001701</v>
      </c>
      <c r="B29" t="str">
        <f>VLOOKUP(Table6[[#This Row],[Index]],tbl_mimu[],2,FALSE)</f>
        <v>MMR016</v>
      </c>
      <c r="C29" t="str">
        <f>VLOOKUP(Table6[[#This Row],[Index]],tbl_mimu[],3,FALSE)</f>
        <v>Shan (East)</v>
      </c>
      <c r="D29" t="str">
        <f>VLOOKUP(Table6[[#This Row],[Index]],tbl_mimu[],4,FALSE)</f>
        <v>ရှမ်းပြည်နယ် (အရှေ့)</v>
      </c>
      <c r="E29" t="str">
        <f>VLOOKUP(Table6[[#This Row],[Index]],tbl_mimu[],5,FALSE)</f>
        <v>MMR016D001</v>
      </c>
      <c r="F29" t="str">
        <f>VLOOKUP(Table6[[#This Row],[Index]],tbl_mimu[],6,FALSE)</f>
        <v>Kengtung</v>
      </c>
      <c r="G29" t="str">
        <f>VLOOKUP(Table6[[#This Row],[Index]],tbl_mimu[],7,FALSE)</f>
        <v>ကျိုင်းတုံခရိုင်</v>
      </c>
      <c r="H29" t="str">
        <f>VLOOKUP(Table6[[#This Row],[Index]],tbl_mimu[],8,FALSE)</f>
        <v>MMR016001</v>
      </c>
      <c r="I29" t="str">
        <f>VLOOKUP(Table6[[#This Row],[Index]],tbl_mimu[],9,FALSE)</f>
        <v>Kengtung</v>
      </c>
      <c r="J29" t="str">
        <f>VLOOKUP(Table6[[#This Row],[Index]],tbl_mimu[],10,FALSE)</f>
        <v>ကျိုင်းတုံ</v>
      </c>
      <c r="K29" t="str">
        <f>VLOOKUP(Table6[[#This Row],[Index]],tbl_mimu[],11,FALSE)</f>
        <v>MMR016001701</v>
      </c>
      <c r="L29" t="str">
        <f>VLOOKUP(Table6[[#This Row],[Index]],tbl_mimu[],12,FALSE)</f>
        <v>Kengtung Town</v>
      </c>
      <c r="M29" t="str">
        <f>VLOOKUP(Table6[[#This Row],[Index]],tbl_mimu[],13,FALSE)</f>
        <v>ကျိုင်းတုံ</v>
      </c>
      <c r="N29">
        <f>VLOOKUP(Table6[[#This Row],[Index]],tbl_mimu[],14,FALSE)</f>
        <v>99.6036</v>
      </c>
      <c r="O29">
        <f>VLOOKUP(Table6[[#This Row],[Index]],tbl_mimu[],14,FALSE)</f>
        <v>99.6036</v>
      </c>
      <c r="P29">
        <f>tbl_data[[#This Row],[Severity]]</f>
        <v>0</v>
      </c>
      <c r="Q29">
        <f>tbl_data[[#This Row],[Consequences (Human)]]</f>
        <v>0</v>
      </c>
      <c r="R29">
        <f>tbl_data[[#This Row],[Consequences (Agriculture)]]</f>
        <v>0</v>
      </c>
      <c r="S29">
        <f>tbl_data[[#This Row],[Consequences (Infrastructure)]]</f>
        <v>0</v>
      </c>
      <c r="T29">
        <f>tbl_data[[#This Row],[Consequences (Financial)]]</f>
        <v>0</v>
      </c>
      <c r="U29" t="e">
        <f>tbl_data[[#This Row],[Severity Numeric]]</f>
        <v>#N/A</v>
      </c>
      <c r="V29" t="e">
        <f>tbl_data[[#This Row],[Consequences Human Numeric]]</f>
        <v>#N/A</v>
      </c>
      <c r="W29" t="e">
        <f>tbl_data[[#This Row],[Consequences Agriculture Numeric]]</f>
        <v>#N/A</v>
      </c>
      <c r="X29" t="e">
        <f>tbl_data[[#This Row],[Consequences Infrastructure Numeric]]</f>
        <v>#N/A</v>
      </c>
      <c r="Y29" t="e">
        <f>tbl_data[[#This Row],[Consequences Financial Numeric]]</f>
        <v>#N/A</v>
      </c>
      <c r="Z29" t="e">
        <f>tbl_data[[#This Row],[Consequences Sum Values]]</f>
        <v>#N/A</v>
      </c>
    </row>
    <row r="30" spans="1:26" x14ac:dyDescent="0.25">
      <c r="A30" t="str">
        <f>tbl_data[[#This Row],[Town Code]]</f>
        <v>MMR014019702</v>
      </c>
      <c r="B30" t="str">
        <f>VLOOKUP(Table6[[#This Row],[Index]],tbl_mimu[],2,FALSE)</f>
        <v>MMR014</v>
      </c>
      <c r="C30" t="str">
        <f>VLOOKUP(Table6[[#This Row],[Index]],tbl_mimu[],3,FALSE)</f>
        <v>Shan (South)</v>
      </c>
      <c r="D30" t="str">
        <f>VLOOKUP(Table6[[#This Row],[Index]],tbl_mimu[],4,FALSE)</f>
        <v>ရှမ်းပြည်နယ် (တောင်)</v>
      </c>
      <c r="E30" t="str">
        <f>VLOOKUP(Table6[[#This Row],[Index]],tbl_mimu[],5,FALSE)</f>
        <v>MMR014D003</v>
      </c>
      <c r="F30" t="str">
        <f>VLOOKUP(Table6[[#This Row],[Index]],tbl_mimu[],6,FALSE)</f>
        <v>Langkho</v>
      </c>
      <c r="G30" t="str">
        <f>VLOOKUP(Table6[[#This Row],[Index]],tbl_mimu[],7,FALSE)</f>
        <v>လင်းခေးခရိုင်</v>
      </c>
      <c r="H30" t="str">
        <f>VLOOKUP(Table6[[#This Row],[Index]],tbl_mimu[],8,FALSE)</f>
        <v>MMR014019</v>
      </c>
      <c r="I30" t="str">
        <f>VLOOKUP(Table6[[#This Row],[Index]],tbl_mimu[],9,FALSE)</f>
        <v>Mongnai</v>
      </c>
      <c r="J30" t="str">
        <f>VLOOKUP(Table6[[#This Row],[Index]],tbl_mimu[],10,FALSE)</f>
        <v>မိုးနဲ</v>
      </c>
      <c r="K30" t="str">
        <f>VLOOKUP(Table6[[#This Row],[Index]],tbl_mimu[],11,FALSE)</f>
        <v>MMR014019702</v>
      </c>
      <c r="L30" t="str">
        <f>VLOOKUP(Table6[[#This Row],[Index]],tbl_mimu[],12,FALSE)</f>
        <v>Kengtawng Town</v>
      </c>
      <c r="M30" t="str">
        <f>VLOOKUP(Table6[[#This Row],[Index]],tbl_mimu[],13,FALSE)</f>
        <v>ကျိုင်းတောင်း</v>
      </c>
      <c r="N30">
        <f>VLOOKUP(Table6[[#This Row],[Index]],tbl_mimu[],14,FALSE)</f>
        <v>98.293329999999997</v>
      </c>
      <c r="O30">
        <f>VLOOKUP(Table6[[#This Row],[Index]],tbl_mimu[],14,FALSE)</f>
        <v>98.293329999999997</v>
      </c>
      <c r="P30">
        <f>tbl_data[[#This Row],[Severity]]</f>
        <v>0</v>
      </c>
      <c r="Q30">
        <f>tbl_data[[#This Row],[Consequences (Human)]]</f>
        <v>0</v>
      </c>
      <c r="R30">
        <f>tbl_data[[#This Row],[Consequences (Agriculture)]]</f>
        <v>0</v>
      </c>
      <c r="S30">
        <f>tbl_data[[#This Row],[Consequences (Infrastructure)]]</f>
        <v>0</v>
      </c>
      <c r="T30">
        <f>tbl_data[[#This Row],[Consequences (Financial)]]</f>
        <v>0</v>
      </c>
      <c r="U30" t="e">
        <f>tbl_data[[#This Row],[Severity Numeric]]</f>
        <v>#N/A</v>
      </c>
      <c r="V30" t="e">
        <f>tbl_data[[#This Row],[Consequences Human Numeric]]</f>
        <v>#N/A</v>
      </c>
      <c r="W30" t="e">
        <f>tbl_data[[#This Row],[Consequences Agriculture Numeric]]</f>
        <v>#N/A</v>
      </c>
      <c r="X30" t="e">
        <f>tbl_data[[#This Row],[Consequences Infrastructure Numeric]]</f>
        <v>#N/A</v>
      </c>
      <c r="Y30" t="e">
        <f>tbl_data[[#This Row],[Consequences Financial Numeric]]</f>
        <v>#N/A</v>
      </c>
      <c r="Z30" t="e">
        <f>tbl_data[[#This Row],[Consequences Sum Values]]</f>
        <v>#N/A</v>
      </c>
    </row>
    <row r="31" spans="1:26" x14ac:dyDescent="0.25">
      <c r="A31" t="str">
        <f>tbl_data[[#This Row],[Town Code]]</f>
        <v>MMR016009702</v>
      </c>
      <c r="B31" t="str">
        <f>VLOOKUP(Table6[[#This Row],[Index]],tbl_mimu[],2,FALSE)</f>
        <v>MMR016</v>
      </c>
      <c r="C31" t="str">
        <f>VLOOKUP(Table6[[#This Row],[Index]],tbl_mimu[],3,FALSE)</f>
        <v>Shan (East)</v>
      </c>
      <c r="D31" t="str">
        <f>VLOOKUP(Table6[[#This Row],[Index]],tbl_mimu[],4,FALSE)</f>
        <v>ရှမ်းပြည်နယ် (အရှေ့)</v>
      </c>
      <c r="E31" t="str">
        <f>VLOOKUP(Table6[[#This Row],[Index]],tbl_mimu[],5,FALSE)</f>
        <v>MMR016D003</v>
      </c>
      <c r="F31" t="str">
        <f>VLOOKUP(Table6[[#This Row],[Index]],tbl_mimu[],6,FALSE)</f>
        <v>Tachileik</v>
      </c>
      <c r="G31" t="str">
        <f>VLOOKUP(Table6[[#This Row],[Index]],tbl_mimu[],7,FALSE)</f>
        <v>တာချီလိတ်ခရိုင်</v>
      </c>
      <c r="H31" t="str">
        <f>VLOOKUP(Table6[[#This Row],[Index]],tbl_mimu[],8,FALSE)</f>
        <v>MMR016009</v>
      </c>
      <c r="I31" t="str">
        <f>VLOOKUP(Table6[[#This Row],[Index]],tbl_mimu[],9,FALSE)</f>
        <v>Tachileik</v>
      </c>
      <c r="J31" t="str">
        <f>VLOOKUP(Table6[[#This Row],[Index]],tbl_mimu[],10,FALSE)</f>
        <v>တာချီလိတ်</v>
      </c>
      <c r="K31" t="str">
        <f>VLOOKUP(Table6[[#This Row],[Index]],tbl_mimu[],11,FALSE)</f>
        <v>MMR016009702</v>
      </c>
      <c r="L31" t="str">
        <f>VLOOKUP(Table6[[#This Row],[Index]],tbl_mimu[],12,FALSE)</f>
        <v>Kenglat Town</v>
      </c>
      <c r="M31" t="str">
        <f>VLOOKUP(Table6[[#This Row],[Index]],tbl_mimu[],13,FALSE)</f>
        <v>ကျိုင်းလပ်</v>
      </c>
      <c r="N31">
        <f>VLOOKUP(Table6[[#This Row],[Index]],tbl_mimu[],14,FALSE)</f>
        <v>100.53400000000001</v>
      </c>
      <c r="O31">
        <f>VLOOKUP(Table6[[#This Row],[Index]],tbl_mimu[],14,FALSE)</f>
        <v>100.53400000000001</v>
      </c>
      <c r="P31">
        <f>tbl_data[[#This Row],[Severity]]</f>
        <v>0</v>
      </c>
      <c r="Q31">
        <f>tbl_data[[#This Row],[Consequences (Human)]]</f>
        <v>0</v>
      </c>
      <c r="R31">
        <f>tbl_data[[#This Row],[Consequences (Agriculture)]]</f>
        <v>0</v>
      </c>
      <c r="S31">
        <f>tbl_data[[#This Row],[Consequences (Infrastructure)]]</f>
        <v>0</v>
      </c>
      <c r="T31">
        <f>tbl_data[[#This Row],[Consequences (Financial)]]</f>
        <v>0</v>
      </c>
      <c r="U31" t="e">
        <f>tbl_data[[#This Row],[Severity Numeric]]</f>
        <v>#N/A</v>
      </c>
      <c r="V31" t="e">
        <f>tbl_data[[#This Row],[Consequences Human Numeric]]</f>
        <v>#N/A</v>
      </c>
      <c r="W31" t="e">
        <f>tbl_data[[#This Row],[Consequences Agriculture Numeric]]</f>
        <v>#N/A</v>
      </c>
      <c r="X31" t="e">
        <f>tbl_data[[#This Row],[Consequences Infrastructure Numeric]]</f>
        <v>#N/A</v>
      </c>
      <c r="Y31" t="e">
        <f>tbl_data[[#This Row],[Consequences Financial Numeric]]</f>
        <v>#N/A</v>
      </c>
      <c r="Z31" t="e">
        <f>tbl_data[[#This Row],[Consequences Sum Values]]</f>
        <v>#N/A</v>
      </c>
    </row>
    <row r="32" spans="1:26" x14ac:dyDescent="0.25">
      <c r="A32" t="str">
        <f>tbl_data[[#This Row],[Town Code]]</f>
        <v>MMR004005702</v>
      </c>
      <c r="B32" t="str">
        <f>VLOOKUP(Table6[[#This Row],[Index]],tbl_mimu[],2,FALSE)</f>
        <v>MMR004</v>
      </c>
      <c r="C32" t="str">
        <f>VLOOKUP(Table6[[#This Row],[Index]],tbl_mimu[],3,FALSE)</f>
        <v>Chin</v>
      </c>
      <c r="D32" t="str">
        <f>VLOOKUP(Table6[[#This Row],[Index]],tbl_mimu[],4,FALSE)</f>
        <v>ချင်းပြည်နယ်</v>
      </c>
      <c r="E32" t="str">
        <f>VLOOKUP(Table6[[#This Row],[Index]],tbl_mimu[],5,FALSE)</f>
        <v>MMR004D001</v>
      </c>
      <c r="F32" t="str">
        <f>VLOOKUP(Table6[[#This Row],[Index]],tbl_mimu[],6,FALSE)</f>
        <v>Falam</v>
      </c>
      <c r="G32" t="str">
        <f>VLOOKUP(Table6[[#This Row],[Index]],tbl_mimu[],7,FALSE)</f>
        <v>ဖလမ်းခရိုင်</v>
      </c>
      <c r="H32" t="str">
        <f>VLOOKUP(Table6[[#This Row],[Index]],tbl_mimu[],8,FALSE)</f>
        <v>MMR004005</v>
      </c>
      <c r="I32" t="str">
        <f>VLOOKUP(Table6[[#This Row],[Index]],tbl_mimu[],9,FALSE)</f>
        <v>Tonzang</v>
      </c>
      <c r="J32" t="str">
        <f>VLOOKUP(Table6[[#This Row],[Index]],tbl_mimu[],10,FALSE)</f>
        <v>တွန်းဇန်</v>
      </c>
      <c r="K32" t="str">
        <f>VLOOKUP(Table6[[#This Row],[Index]],tbl_mimu[],11,FALSE)</f>
        <v>MMR004005702</v>
      </c>
      <c r="L32" t="str">
        <f>VLOOKUP(Table6[[#This Row],[Index]],tbl_mimu[],12,FALSE)</f>
        <v>Cikha Town</v>
      </c>
      <c r="M32" t="str">
        <f>VLOOKUP(Table6[[#This Row],[Index]],tbl_mimu[],13,FALSE)</f>
        <v>ကျီခါး</v>
      </c>
      <c r="N32">
        <f>VLOOKUP(Table6[[#This Row],[Index]],tbl_mimu[],14,FALSE)</f>
        <v>93.533469999999994</v>
      </c>
      <c r="O32">
        <f>VLOOKUP(Table6[[#This Row],[Index]],tbl_mimu[],14,FALSE)</f>
        <v>93.533469999999994</v>
      </c>
      <c r="P32">
        <f>tbl_data[[#This Row],[Severity]]</f>
        <v>0</v>
      </c>
      <c r="Q32">
        <f>tbl_data[[#This Row],[Consequences (Human)]]</f>
        <v>0</v>
      </c>
      <c r="R32">
        <f>tbl_data[[#This Row],[Consequences (Agriculture)]]</f>
        <v>0</v>
      </c>
      <c r="S32">
        <f>tbl_data[[#This Row],[Consequences (Infrastructure)]]</f>
        <v>0</v>
      </c>
      <c r="T32">
        <f>tbl_data[[#This Row],[Consequences (Financial)]]</f>
        <v>0</v>
      </c>
      <c r="U32" t="e">
        <f>tbl_data[[#This Row],[Severity Numeric]]</f>
        <v>#N/A</v>
      </c>
      <c r="V32" t="e">
        <f>tbl_data[[#This Row],[Consequences Human Numeric]]</f>
        <v>#N/A</v>
      </c>
      <c r="W32" t="e">
        <f>tbl_data[[#This Row],[Consequences Agriculture Numeric]]</f>
        <v>#N/A</v>
      </c>
      <c r="X32" t="e">
        <f>tbl_data[[#This Row],[Consequences Infrastructure Numeric]]</f>
        <v>#N/A</v>
      </c>
      <c r="Y32" t="e">
        <f>tbl_data[[#This Row],[Consequences Financial Numeric]]</f>
        <v>#N/A</v>
      </c>
      <c r="Z32" t="e">
        <f>tbl_data[[#This Row],[Consequences Sum Values]]</f>
        <v>#N/A</v>
      </c>
    </row>
    <row r="33" spans="1:26" x14ac:dyDescent="0.25">
      <c r="A33" t="str">
        <f>tbl_data[[#This Row],[Town Code]]</f>
        <v>MMR003006702</v>
      </c>
      <c r="B33" t="str">
        <f>VLOOKUP(Table6[[#This Row],[Index]],tbl_mimu[],2,FALSE)</f>
        <v>MMR003</v>
      </c>
      <c r="C33" t="str">
        <f>VLOOKUP(Table6[[#This Row],[Index]],tbl_mimu[],3,FALSE)</f>
        <v>Kayin</v>
      </c>
      <c r="D33" t="str">
        <f>VLOOKUP(Table6[[#This Row],[Index]],tbl_mimu[],4,FALSE)</f>
        <v>ကရင်ပြည်နယ်</v>
      </c>
      <c r="E33" t="str">
        <f>VLOOKUP(Table6[[#This Row],[Index]],tbl_mimu[],5,FALSE)</f>
        <v>MMR003D003</v>
      </c>
      <c r="F33" t="str">
        <f>VLOOKUP(Table6[[#This Row],[Index]],tbl_mimu[],6,FALSE)</f>
        <v>Kawkareik</v>
      </c>
      <c r="G33" t="str">
        <f>VLOOKUP(Table6[[#This Row],[Index]],tbl_mimu[],7,FALSE)</f>
        <v>ကော့ကရိတ်ခရိုင်</v>
      </c>
      <c r="H33" t="str">
        <f>VLOOKUP(Table6[[#This Row],[Index]],tbl_mimu[],8,FALSE)</f>
        <v>MMR003006</v>
      </c>
      <c r="I33" t="str">
        <f>VLOOKUP(Table6[[#This Row],[Index]],tbl_mimu[],9,FALSE)</f>
        <v>Kawkareik</v>
      </c>
      <c r="J33" t="str">
        <f>VLOOKUP(Table6[[#This Row],[Index]],tbl_mimu[],10,FALSE)</f>
        <v>ကော့ကရိတ်</v>
      </c>
      <c r="K33" t="str">
        <f>VLOOKUP(Table6[[#This Row],[Index]],tbl_mimu[],11,FALSE)</f>
        <v>MMR003006702</v>
      </c>
      <c r="L33" t="str">
        <f>VLOOKUP(Table6[[#This Row],[Index]],tbl_mimu[],12,FALSE)</f>
        <v>Kyondoe Town</v>
      </c>
      <c r="M33" t="str">
        <f>VLOOKUP(Table6[[#This Row],[Index]],tbl_mimu[],13,FALSE)</f>
        <v>ကျုံဒိုး</v>
      </c>
      <c r="N33">
        <f>VLOOKUP(Table6[[#This Row],[Index]],tbl_mimu[],14,FALSE)</f>
        <v>98.043530000000004</v>
      </c>
      <c r="O33">
        <f>VLOOKUP(Table6[[#This Row],[Index]],tbl_mimu[],14,FALSE)</f>
        <v>98.043530000000004</v>
      </c>
      <c r="P33">
        <f>tbl_data[[#This Row],[Severity]]</f>
        <v>0</v>
      </c>
      <c r="Q33">
        <f>tbl_data[[#This Row],[Consequences (Human)]]</f>
        <v>0</v>
      </c>
      <c r="R33">
        <f>tbl_data[[#This Row],[Consequences (Agriculture)]]</f>
        <v>0</v>
      </c>
      <c r="S33">
        <f>tbl_data[[#This Row],[Consequences (Infrastructure)]]</f>
        <v>0</v>
      </c>
      <c r="T33">
        <f>tbl_data[[#This Row],[Consequences (Financial)]]</f>
        <v>0</v>
      </c>
      <c r="U33" t="e">
        <f>tbl_data[[#This Row],[Severity Numeric]]</f>
        <v>#N/A</v>
      </c>
      <c r="V33" t="e">
        <f>tbl_data[[#This Row],[Consequences Human Numeric]]</f>
        <v>#N/A</v>
      </c>
      <c r="W33" t="e">
        <f>tbl_data[[#This Row],[Consequences Agriculture Numeric]]</f>
        <v>#N/A</v>
      </c>
      <c r="X33" t="e">
        <f>tbl_data[[#This Row],[Consequences Infrastructure Numeric]]</f>
        <v>#N/A</v>
      </c>
      <c r="Y33" t="e">
        <f>tbl_data[[#This Row],[Consequences Financial Numeric]]</f>
        <v>#N/A</v>
      </c>
      <c r="Z33" t="e">
        <f>tbl_data[[#This Row],[Consequences Sum Values]]</f>
        <v>#N/A</v>
      </c>
    </row>
    <row r="34" spans="1:26" x14ac:dyDescent="0.25">
      <c r="A34" t="str">
        <f>tbl_data[[#This Row],[Town Code]]</f>
        <v>MMR017005701</v>
      </c>
      <c r="B34" t="str">
        <f>VLOOKUP(Table6[[#This Row],[Index]],tbl_mimu[],2,FALSE)</f>
        <v>MMR017</v>
      </c>
      <c r="C34" t="str">
        <f>VLOOKUP(Table6[[#This Row],[Index]],tbl_mimu[],3,FALSE)</f>
        <v>Ayeyarwady</v>
      </c>
      <c r="D34" t="str">
        <f>VLOOKUP(Table6[[#This Row],[Index]],tbl_mimu[],4,FALSE)</f>
        <v>ဧရာဝတီတိုင်းဒေသကြီး</v>
      </c>
      <c r="E34" t="str">
        <f>VLOOKUP(Table6[[#This Row],[Index]],tbl_mimu[],5,FALSE)</f>
        <v>MMR017D001</v>
      </c>
      <c r="F34" t="str">
        <f>VLOOKUP(Table6[[#This Row],[Index]],tbl_mimu[],6,FALSE)</f>
        <v>Pathein</v>
      </c>
      <c r="G34" t="str">
        <f>VLOOKUP(Table6[[#This Row],[Index]],tbl_mimu[],7,FALSE)</f>
        <v>ပုသိမ်ခရိုင်</v>
      </c>
      <c r="H34" t="str">
        <f>VLOOKUP(Table6[[#This Row],[Index]],tbl_mimu[],8,FALSE)</f>
        <v>MMR017005</v>
      </c>
      <c r="I34" t="str">
        <f>VLOOKUP(Table6[[#This Row],[Index]],tbl_mimu[],9,FALSE)</f>
        <v>Kyonpyaw</v>
      </c>
      <c r="J34" t="str">
        <f>VLOOKUP(Table6[[#This Row],[Index]],tbl_mimu[],10,FALSE)</f>
        <v>ကျုံပျော်</v>
      </c>
      <c r="K34" t="str">
        <f>VLOOKUP(Table6[[#This Row],[Index]],tbl_mimu[],11,FALSE)</f>
        <v>MMR017005701</v>
      </c>
      <c r="L34" t="str">
        <f>VLOOKUP(Table6[[#This Row],[Index]],tbl_mimu[],12,FALSE)</f>
        <v>Kyonpyaw Town</v>
      </c>
      <c r="M34" t="str">
        <f>VLOOKUP(Table6[[#This Row],[Index]],tbl_mimu[],13,FALSE)</f>
        <v>ကျုံပျော်</v>
      </c>
      <c r="N34">
        <f>VLOOKUP(Table6[[#This Row],[Index]],tbl_mimu[],14,FALSE)</f>
        <v>95.2</v>
      </c>
      <c r="O34">
        <f>VLOOKUP(Table6[[#This Row],[Index]],tbl_mimu[],14,FALSE)</f>
        <v>95.2</v>
      </c>
      <c r="P34">
        <f>tbl_data[[#This Row],[Severity]]</f>
        <v>0</v>
      </c>
      <c r="Q34">
        <f>tbl_data[[#This Row],[Consequences (Human)]]</f>
        <v>0</v>
      </c>
      <c r="R34">
        <f>tbl_data[[#This Row],[Consequences (Agriculture)]]</f>
        <v>0</v>
      </c>
      <c r="S34">
        <f>tbl_data[[#This Row],[Consequences (Infrastructure)]]</f>
        <v>0</v>
      </c>
      <c r="T34">
        <f>tbl_data[[#This Row],[Consequences (Financial)]]</f>
        <v>0</v>
      </c>
      <c r="U34" t="e">
        <f>tbl_data[[#This Row],[Severity Numeric]]</f>
        <v>#N/A</v>
      </c>
      <c r="V34" t="e">
        <f>tbl_data[[#This Row],[Consequences Human Numeric]]</f>
        <v>#N/A</v>
      </c>
      <c r="W34" t="e">
        <f>tbl_data[[#This Row],[Consequences Agriculture Numeric]]</f>
        <v>#N/A</v>
      </c>
      <c r="X34" t="e">
        <f>tbl_data[[#This Row],[Consequences Infrastructure Numeric]]</f>
        <v>#N/A</v>
      </c>
      <c r="Y34" t="e">
        <f>tbl_data[[#This Row],[Consequences Financial Numeric]]</f>
        <v>#N/A</v>
      </c>
      <c r="Z34" t="e">
        <f>tbl_data[[#This Row],[Consequences Sum Values]]</f>
        <v>#N/A</v>
      </c>
    </row>
    <row r="35" spans="1:26" x14ac:dyDescent="0.25">
      <c r="A35" t="str">
        <f>tbl_data[[#This Row],[Town Code]]</f>
        <v>MMR017017702</v>
      </c>
      <c r="B35" t="str">
        <f>VLOOKUP(Table6[[#This Row],[Index]],tbl_mimu[],2,FALSE)</f>
        <v>MMR017</v>
      </c>
      <c r="C35" t="str">
        <f>VLOOKUP(Table6[[#This Row],[Index]],tbl_mimu[],3,FALSE)</f>
        <v>Ayeyarwady</v>
      </c>
      <c r="D35" t="str">
        <f>VLOOKUP(Table6[[#This Row],[Index]],tbl_mimu[],4,FALSE)</f>
        <v>ဧရာဝတီတိုင်းဒေသကြီး</v>
      </c>
      <c r="E35" t="str">
        <f>VLOOKUP(Table6[[#This Row],[Index]],tbl_mimu[],5,FALSE)</f>
        <v>MMR017D003</v>
      </c>
      <c r="F35" t="str">
        <f>VLOOKUP(Table6[[#This Row],[Index]],tbl_mimu[],6,FALSE)</f>
        <v>Myaungmya</v>
      </c>
      <c r="G35" t="str">
        <f>VLOOKUP(Table6[[#This Row],[Index]],tbl_mimu[],7,FALSE)</f>
        <v>မြောင်းမြခရိုင်</v>
      </c>
      <c r="H35" t="str">
        <f>VLOOKUP(Table6[[#This Row],[Index]],tbl_mimu[],8,FALSE)</f>
        <v>MMR017017</v>
      </c>
      <c r="I35" t="str">
        <f>VLOOKUP(Table6[[#This Row],[Index]],tbl_mimu[],9,FALSE)</f>
        <v>Wakema</v>
      </c>
      <c r="J35" t="str">
        <f>VLOOKUP(Table6[[#This Row],[Index]],tbl_mimu[],10,FALSE)</f>
        <v>ဝါးခယ်မ</v>
      </c>
      <c r="K35" t="str">
        <f>VLOOKUP(Table6[[#This Row],[Index]],tbl_mimu[],11,FALSE)</f>
        <v>MMR017017702</v>
      </c>
      <c r="L35" t="str">
        <f>VLOOKUP(Table6[[#This Row],[Index]],tbl_mimu[],12,FALSE)</f>
        <v>Kyonmangae Town</v>
      </c>
      <c r="M35" t="str">
        <f>VLOOKUP(Table6[[#This Row],[Index]],tbl_mimu[],13,FALSE)</f>
        <v>ကျုံမငေး</v>
      </c>
      <c r="N35">
        <f>VLOOKUP(Table6[[#This Row],[Index]],tbl_mimu[],14,FALSE)</f>
        <v>95.131903218299996</v>
      </c>
      <c r="O35">
        <f>VLOOKUP(Table6[[#This Row],[Index]],tbl_mimu[],14,FALSE)</f>
        <v>95.131903218299996</v>
      </c>
      <c r="P35">
        <f>tbl_data[[#This Row],[Severity]]</f>
        <v>0</v>
      </c>
      <c r="Q35">
        <f>tbl_data[[#This Row],[Consequences (Human)]]</f>
        <v>0</v>
      </c>
      <c r="R35">
        <f>tbl_data[[#This Row],[Consequences (Agriculture)]]</f>
        <v>0</v>
      </c>
      <c r="S35">
        <f>tbl_data[[#This Row],[Consequences (Infrastructure)]]</f>
        <v>0</v>
      </c>
      <c r="T35">
        <f>tbl_data[[#This Row],[Consequences (Financial)]]</f>
        <v>0</v>
      </c>
      <c r="U35" t="e">
        <f>tbl_data[[#This Row],[Severity Numeric]]</f>
        <v>#N/A</v>
      </c>
      <c r="V35" t="e">
        <f>tbl_data[[#This Row],[Consequences Human Numeric]]</f>
        <v>#N/A</v>
      </c>
      <c r="W35" t="e">
        <f>tbl_data[[#This Row],[Consequences Agriculture Numeric]]</f>
        <v>#N/A</v>
      </c>
      <c r="X35" t="e">
        <f>tbl_data[[#This Row],[Consequences Infrastructure Numeric]]</f>
        <v>#N/A</v>
      </c>
      <c r="Y35" t="e">
        <f>tbl_data[[#This Row],[Consequences Financial Numeric]]</f>
        <v>#N/A</v>
      </c>
      <c r="Z35" t="e">
        <f>tbl_data[[#This Row],[Consequences Sum Values]]</f>
        <v>#N/A</v>
      </c>
    </row>
    <row r="36" spans="1:26" x14ac:dyDescent="0.25">
      <c r="A36" t="str">
        <f>tbl_data[[#This Row],[Town Code]]</f>
        <v>MMR014015701</v>
      </c>
      <c r="B36" t="str">
        <f>VLOOKUP(Table6[[#This Row],[Index]],tbl_mimu[],2,FALSE)</f>
        <v>MMR014</v>
      </c>
      <c r="C36" t="str">
        <f>VLOOKUP(Table6[[#This Row],[Index]],tbl_mimu[],3,FALSE)</f>
        <v>Shan (South)</v>
      </c>
      <c r="D36" t="str">
        <f>VLOOKUP(Table6[[#This Row],[Index]],tbl_mimu[],4,FALSE)</f>
        <v>ရှမ်းပြည်နယ် (တောင်)</v>
      </c>
      <c r="E36" t="str">
        <f>VLOOKUP(Table6[[#This Row],[Index]],tbl_mimu[],5,FALSE)</f>
        <v>MMR014D002</v>
      </c>
      <c r="F36" t="str">
        <f>VLOOKUP(Table6[[#This Row],[Index]],tbl_mimu[],6,FALSE)</f>
        <v>Loilen</v>
      </c>
      <c r="G36" t="str">
        <f>VLOOKUP(Table6[[#This Row],[Index]],tbl_mimu[],7,FALSE)</f>
        <v>လွိုင်လင်ခရိုင်</v>
      </c>
      <c r="H36" t="str">
        <f>VLOOKUP(Table6[[#This Row],[Index]],tbl_mimu[],8,FALSE)</f>
        <v>MMR014015</v>
      </c>
      <c r="I36" t="str">
        <f>VLOOKUP(Table6[[#This Row],[Index]],tbl_mimu[],9,FALSE)</f>
        <v>Kyethi</v>
      </c>
      <c r="J36" t="str">
        <f>VLOOKUP(Table6[[#This Row],[Index]],tbl_mimu[],10,FALSE)</f>
        <v>ကျေးသီး</v>
      </c>
      <c r="K36" t="str">
        <f>VLOOKUP(Table6[[#This Row],[Index]],tbl_mimu[],11,FALSE)</f>
        <v>MMR014015701</v>
      </c>
      <c r="L36" t="str">
        <f>VLOOKUP(Table6[[#This Row],[Index]],tbl_mimu[],12,FALSE)</f>
        <v>Kyethi Town</v>
      </c>
      <c r="M36" t="str">
        <f>VLOOKUP(Table6[[#This Row],[Index]],tbl_mimu[],13,FALSE)</f>
        <v>ကျေးသီး</v>
      </c>
      <c r="N36">
        <f>VLOOKUP(Table6[[#This Row],[Index]],tbl_mimu[],14,FALSE)</f>
        <v>97.819329999999994</v>
      </c>
      <c r="O36">
        <f>VLOOKUP(Table6[[#This Row],[Index]],tbl_mimu[],14,FALSE)</f>
        <v>97.819329999999994</v>
      </c>
      <c r="P36">
        <f>tbl_data[[#This Row],[Severity]]</f>
        <v>0</v>
      </c>
      <c r="Q36">
        <f>tbl_data[[#This Row],[Consequences (Human)]]</f>
        <v>0</v>
      </c>
      <c r="R36">
        <f>tbl_data[[#This Row],[Consequences (Agriculture)]]</f>
        <v>0</v>
      </c>
      <c r="S36">
        <f>tbl_data[[#This Row],[Consequences (Infrastructure)]]</f>
        <v>0</v>
      </c>
      <c r="T36">
        <f>tbl_data[[#This Row],[Consequences (Financial)]]</f>
        <v>0</v>
      </c>
      <c r="U36" t="e">
        <f>tbl_data[[#This Row],[Severity Numeric]]</f>
        <v>#N/A</v>
      </c>
      <c r="V36" t="e">
        <f>tbl_data[[#This Row],[Consequences Human Numeric]]</f>
        <v>#N/A</v>
      </c>
      <c r="W36" t="e">
        <f>tbl_data[[#This Row],[Consequences Agriculture Numeric]]</f>
        <v>#N/A</v>
      </c>
      <c r="X36" t="e">
        <f>tbl_data[[#This Row],[Consequences Infrastructure Numeric]]</f>
        <v>#N/A</v>
      </c>
      <c r="Y36" t="e">
        <f>tbl_data[[#This Row],[Consequences Financial Numeric]]</f>
        <v>#N/A</v>
      </c>
      <c r="Z36" t="e">
        <f>tbl_data[[#This Row],[Consequences Sum Values]]</f>
        <v>#N/A</v>
      </c>
    </row>
    <row r="37" spans="1:26" x14ac:dyDescent="0.25">
      <c r="A37" t="str">
        <f>tbl_data[[#This Row],[Town Code]]</f>
        <v>MMR009023702</v>
      </c>
      <c r="B37" t="str">
        <f>VLOOKUP(Table6[[#This Row],[Index]],tbl_mimu[],2,FALSE)</f>
        <v>MMR009</v>
      </c>
      <c r="C37" t="str">
        <f>VLOOKUP(Table6[[#This Row],[Index]],tbl_mimu[],3,FALSE)</f>
        <v>Magway</v>
      </c>
      <c r="D37" t="str">
        <f>VLOOKUP(Table6[[#This Row],[Index]],tbl_mimu[],4,FALSE)</f>
        <v>မကွေးတိုင်းဒေသကြီး</v>
      </c>
      <c r="E37" t="str">
        <f>VLOOKUP(Table6[[#This Row],[Index]],tbl_mimu[],5,FALSE)</f>
        <v>MMR009D005</v>
      </c>
      <c r="F37" t="str">
        <f>VLOOKUP(Table6[[#This Row],[Index]],tbl_mimu[],6,FALSE)</f>
        <v>Gangaw</v>
      </c>
      <c r="G37" t="str">
        <f>VLOOKUP(Table6[[#This Row],[Index]],tbl_mimu[],7,FALSE)</f>
        <v>ဂန့်ဂေါခရိုင်</v>
      </c>
      <c r="H37" t="str">
        <f>VLOOKUP(Table6[[#This Row],[Index]],tbl_mimu[],8,FALSE)</f>
        <v>MMR009023</v>
      </c>
      <c r="I37" t="str">
        <f>VLOOKUP(Table6[[#This Row],[Index]],tbl_mimu[],9,FALSE)</f>
        <v>Gangaw</v>
      </c>
      <c r="J37" t="str">
        <f>VLOOKUP(Table6[[#This Row],[Index]],tbl_mimu[],10,FALSE)</f>
        <v>ဂန့်ဂေါ</v>
      </c>
      <c r="K37" t="str">
        <f>VLOOKUP(Table6[[#This Row],[Index]],tbl_mimu[],11,FALSE)</f>
        <v>MMR009023702</v>
      </c>
      <c r="L37" t="str">
        <f>VLOOKUP(Table6[[#This Row],[Index]],tbl_mimu[],12,FALSE)</f>
        <v>Kyaw Town</v>
      </c>
      <c r="M37" t="str">
        <f>VLOOKUP(Table6[[#This Row],[Index]],tbl_mimu[],13,FALSE)</f>
        <v>ကျော</v>
      </c>
      <c r="N37">
        <f>VLOOKUP(Table6[[#This Row],[Index]],tbl_mimu[],14,FALSE)</f>
        <v>94.357889999999998</v>
      </c>
      <c r="O37">
        <f>VLOOKUP(Table6[[#This Row],[Index]],tbl_mimu[],14,FALSE)</f>
        <v>94.357889999999998</v>
      </c>
      <c r="P37">
        <f>tbl_data[[#This Row],[Severity]]</f>
        <v>0</v>
      </c>
      <c r="Q37">
        <f>tbl_data[[#This Row],[Consequences (Human)]]</f>
        <v>0</v>
      </c>
      <c r="R37">
        <f>tbl_data[[#This Row],[Consequences (Agriculture)]]</f>
        <v>0</v>
      </c>
      <c r="S37">
        <f>tbl_data[[#This Row],[Consequences (Infrastructure)]]</f>
        <v>0</v>
      </c>
      <c r="T37">
        <f>tbl_data[[#This Row],[Consequences (Financial)]]</f>
        <v>0</v>
      </c>
      <c r="U37" t="e">
        <f>tbl_data[[#This Row],[Severity Numeric]]</f>
        <v>#N/A</v>
      </c>
      <c r="V37" t="e">
        <f>tbl_data[[#This Row],[Consequences Human Numeric]]</f>
        <v>#N/A</v>
      </c>
      <c r="W37" t="e">
        <f>tbl_data[[#This Row],[Consequences Agriculture Numeric]]</f>
        <v>#N/A</v>
      </c>
      <c r="X37" t="e">
        <f>tbl_data[[#This Row],[Consequences Infrastructure Numeric]]</f>
        <v>#N/A</v>
      </c>
      <c r="Y37" t="e">
        <f>tbl_data[[#This Row],[Consequences Financial Numeric]]</f>
        <v>#N/A</v>
      </c>
      <c r="Z37" t="e">
        <f>tbl_data[[#This Row],[Consequences Sum Values]]</f>
        <v>#N/A</v>
      </c>
    </row>
    <row r="38" spans="1:26" x14ac:dyDescent="0.25">
      <c r="A38" t="str">
        <f>tbl_data[[#This Row],[Town Code]]</f>
        <v>MMR007011701</v>
      </c>
      <c r="B38" t="str">
        <f>VLOOKUP(Table6[[#This Row],[Index]],tbl_mimu[],2,FALSE)</f>
        <v>MMR007</v>
      </c>
      <c r="C38" t="str">
        <f>VLOOKUP(Table6[[#This Row],[Index]],tbl_mimu[],3,FALSE)</f>
        <v>Bago (East)</v>
      </c>
      <c r="D38" t="str">
        <f>VLOOKUP(Table6[[#This Row],[Index]],tbl_mimu[],4,FALSE)</f>
        <v>ပဲခူးတိုင်းဒေသကြီး (အရှေ့)</v>
      </c>
      <c r="E38" t="str">
        <f>VLOOKUP(Table6[[#This Row],[Index]],tbl_mimu[],5,FALSE)</f>
        <v>MMR007D002</v>
      </c>
      <c r="F38" t="str">
        <f>VLOOKUP(Table6[[#This Row],[Index]],tbl_mimu[],6,FALSE)</f>
        <v>Taungoo</v>
      </c>
      <c r="G38" t="str">
        <f>VLOOKUP(Table6[[#This Row],[Index]],tbl_mimu[],7,FALSE)</f>
        <v>တောင်ငူခရိုင်</v>
      </c>
      <c r="H38" t="str">
        <f>VLOOKUP(Table6[[#This Row],[Index]],tbl_mimu[],8,FALSE)</f>
        <v>MMR007011</v>
      </c>
      <c r="I38" t="str">
        <f>VLOOKUP(Table6[[#This Row],[Index]],tbl_mimu[],9,FALSE)</f>
        <v>Kyaukkyi</v>
      </c>
      <c r="J38" t="str">
        <f>VLOOKUP(Table6[[#This Row],[Index]],tbl_mimu[],10,FALSE)</f>
        <v>ကျောက်ကြီး</v>
      </c>
      <c r="K38" t="str">
        <f>VLOOKUP(Table6[[#This Row],[Index]],tbl_mimu[],11,FALSE)</f>
        <v>MMR007011701</v>
      </c>
      <c r="L38" t="str">
        <f>VLOOKUP(Table6[[#This Row],[Index]],tbl_mimu[],12,FALSE)</f>
        <v>Kyaukkyi Town</v>
      </c>
      <c r="M38" t="str">
        <f>VLOOKUP(Table6[[#This Row],[Index]],tbl_mimu[],13,FALSE)</f>
        <v>ကျောက်ကြီး</v>
      </c>
      <c r="N38">
        <f>VLOOKUP(Table6[[#This Row],[Index]],tbl_mimu[],14,FALSE)</f>
        <v>96.768617416599994</v>
      </c>
      <c r="O38">
        <f>VLOOKUP(Table6[[#This Row],[Index]],tbl_mimu[],14,FALSE)</f>
        <v>96.768617416599994</v>
      </c>
      <c r="P38">
        <f>tbl_data[[#This Row],[Severity]]</f>
        <v>0</v>
      </c>
      <c r="Q38">
        <f>tbl_data[[#This Row],[Consequences (Human)]]</f>
        <v>0</v>
      </c>
      <c r="R38">
        <f>tbl_data[[#This Row],[Consequences (Agriculture)]]</f>
        <v>0</v>
      </c>
      <c r="S38">
        <f>tbl_data[[#This Row],[Consequences (Infrastructure)]]</f>
        <v>0</v>
      </c>
      <c r="T38">
        <f>tbl_data[[#This Row],[Consequences (Financial)]]</f>
        <v>0</v>
      </c>
      <c r="U38" t="e">
        <f>tbl_data[[#This Row],[Severity Numeric]]</f>
        <v>#N/A</v>
      </c>
      <c r="V38" t="e">
        <f>tbl_data[[#This Row],[Consequences Human Numeric]]</f>
        <v>#N/A</v>
      </c>
      <c r="W38" t="e">
        <f>tbl_data[[#This Row],[Consequences Agriculture Numeric]]</f>
        <v>#N/A</v>
      </c>
      <c r="X38" t="e">
        <f>tbl_data[[#This Row],[Consequences Infrastructure Numeric]]</f>
        <v>#N/A</v>
      </c>
      <c r="Y38" t="e">
        <f>tbl_data[[#This Row],[Consequences Financial Numeric]]</f>
        <v>#N/A</v>
      </c>
      <c r="Z38" t="e">
        <f>tbl_data[[#This Row],[Consequences Sum Values]]</f>
        <v>#N/A</v>
      </c>
    </row>
    <row r="39" spans="1:26" x14ac:dyDescent="0.25">
      <c r="A39" t="str">
        <f>tbl_data[[#This Row],[Town Code]]</f>
        <v>MMR010013701</v>
      </c>
      <c r="B39" t="str">
        <f>VLOOKUP(Table6[[#This Row],[Index]],tbl_mimu[],2,FALSE)</f>
        <v>MMR010</v>
      </c>
      <c r="C39" t="str">
        <f>VLOOKUP(Table6[[#This Row],[Index]],tbl_mimu[],3,FALSE)</f>
        <v>Mandalay</v>
      </c>
      <c r="D39" t="str">
        <f>VLOOKUP(Table6[[#This Row],[Index]],tbl_mimu[],4,FALSE)</f>
        <v>မန္တလေးတိုင်းဒေသကြီး</v>
      </c>
      <c r="E39" t="str">
        <f>VLOOKUP(Table6[[#This Row],[Index]],tbl_mimu[],5,FALSE)</f>
        <v>MMR010D003</v>
      </c>
      <c r="F39" t="str">
        <f>VLOOKUP(Table6[[#This Row],[Index]],tbl_mimu[],6,FALSE)</f>
        <v>Kyaukse</v>
      </c>
      <c r="G39" t="str">
        <f>VLOOKUP(Table6[[#This Row],[Index]],tbl_mimu[],7,FALSE)</f>
        <v>ကျောက်ဆည်ခရိုင်</v>
      </c>
      <c r="H39" t="str">
        <f>VLOOKUP(Table6[[#This Row],[Index]],tbl_mimu[],8,FALSE)</f>
        <v>MMR010013</v>
      </c>
      <c r="I39" t="str">
        <f>VLOOKUP(Table6[[#This Row],[Index]],tbl_mimu[],9,FALSE)</f>
        <v>Kyaukse</v>
      </c>
      <c r="J39" t="str">
        <f>VLOOKUP(Table6[[#This Row],[Index]],tbl_mimu[],10,FALSE)</f>
        <v>ကျောက်ဆည်</v>
      </c>
      <c r="K39" t="str">
        <f>VLOOKUP(Table6[[#This Row],[Index]],tbl_mimu[],11,FALSE)</f>
        <v>MMR010013701</v>
      </c>
      <c r="L39" t="str">
        <f>VLOOKUP(Table6[[#This Row],[Index]],tbl_mimu[],12,FALSE)</f>
        <v>Kyaukse Town</v>
      </c>
      <c r="M39" t="str">
        <f>VLOOKUP(Table6[[#This Row],[Index]],tbl_mimu[],13,FALSE)</f>
        <v>ကျောက်ဆည်</v>
      </c>
      <c r="N39">
        <f>VLOOKUP(Table6[[#This Row],[Index]],tbl_mimu[],14,FALSE)</f>
        <v>96.130330000000001</v>
      </c>
      <c r="O39">
        <f>VLOOKUP(Table6[[#This Row],[Index]],tbl_mimu[],14,FALSE)</f>
        <v>96.130330000000001</v>
      </c>
      <c r="P39" t="str">
        <f>tbl_data[[#This Row],[Severity]]</f>
        <v>No Damage</v>
      </c>
      <c r="Q39" t="str">
        <f>tbl_data[[#This Row],[Consequences (Human)]]</f>
        <v>No Effect</v>
      </c>
      <c r="R39" t="str">
        <f>tbl_data[[#This Row],[Consequences (Agriculture)]]</f>
        <v>Minor Effect</v>
      </c>
      <c r="S39" t="str">
        <f>tbl_data[[#This Row],[Consequences (Infrastructure)]]</f>
        <v>Moderate Effect</v>
      </c>
      <c r="T39" t="str">
        <f>tbl_data[[#This Row],[Consequences (Financial)]]</f>
        <v>Major Effect</v>
      </c>
      <c r="U39">
        <f>tbl_data[[#This Row],[Severity Numeric]]</f>
        <v>0</v>
      </c>
      <c r="V39">
        <f>tbl_data[[#This Row],[Consequences Human Numeric]]</f>
        <v>0</v>
      </c>
      <c r="W39">
        <f>tbl_data[[#This Row],[Consequences Agriculture Numeric]]</f>
        <v>1</v>
      </c>
      <c r="X39">
        <f>tbl_data[[#This Row],[Consequences Infrastructure Numeric]]</f>
        <v>2</v>
      </c>
      <c r="Y39">
        <f>tbl_data[[#This Row],[Consequences Financial Numeric]]</f>
        <v>3</v>
      </c>
      <c r="Z39">
        <f>tbl_data[[#This Row],[Consequences Sum Values]]</f>
        <v>6</v>
      </c>
    </row>
    <row r="40" spans="1:26" x14ac:dyDescent="0.25">
      <c r="A40" t="str">
        <f>tbl_data[[#This Row],[Town Code]]</f>
        <v>MMR007006701</v>
      </c>
      <c r="B40" t="str">
        <f>VLOOKUP(Table6[[#This Row],[Index]],tbl_mimu[],2,FALSE)</f>
        <v>MMR007</v>
      </c>
      <c r="C40" t="str">
        <f>VLOOKUP(Table6[[#This Row],[Index]],tbl_mimu[],3,FALSE)</f>
        <v>Bago (East)</v>
      </c>
      <c r="D40" t="str">
        <f>VLOOKUP(Table6[[#This Row],[Index]],tbl_mimu[],4,FALSE)</f>
        <v>ပဲခူးတိုင်းဒေသကြီး (အရှေ့)</v>
      </c>
      <c r="E40" t="str">
        <f>VLOOKUP(Table6[[#This Row],[Index]],tbl_mimu[],5,FALSE)</f>
        <v>MMR007D001</v>
      </c>
      <c r="F40" t="str">
        <f>VLOOKUP(Table6[[#This Row],[Index]],tbl_mimu[],6,FALSE)</f>
        <v>Bago</v>
      </c>
      <c r="G40" t="str">
        <f>VLOOKUP(Table6[[#This Row],[Index]],tbl_mimu[],7,FALSE)</f>
        <v>ပဲခူးခရိုင်</v>
      </c>
      <c r="H40" t="str">
        <f>VLOOKUP(Table6[[#This Row],[Index]],tbl_mimu[],8,FALSE)</f>
        <v>MMR007006</v>
      </c>
      <c r="I40" t="str">
        <f>VLOOKUP(Table6[[#This Row],[Index]],tbl_mimu[],9,FALSE)</f>
        <v>Kyauktaga</v>
      </c>
      <c r="J40" t="str">
        <f>VLOOKUP(Table6[[#This Row],[Index]],tbl_mimu[],10,FALSE)</f>
        <v>ကျောက်တံခါး</v>
      </c>
      <c r="K40" t="str">
        <f>VLOOKUP(Table6[[#This Row],[Index]],tbl_mimu[],11,FALSE)</f>
        <v>MMR007006701</v>
      </c>
      <c r="L40" t="str">
        <f>VLOOKUP(Table6[[#This Row],[Index]],tbl_mimu[],12,FALSE)</f>
        <v>Kyauktaga Town</v>
      </c>
      <c r="M40" t="str">
        <f>VLOOKUP(Table6[[#This Row],[Index]],tbl_mimu[],13,FALSE)</f>
        <v>ကျောက်တံခါး</v>
      </c>
      <c r="N40">
        <f>VLOOKUP(Table6[[#This Row],[Index]],tbl_mimu[],14,FALSE)</f>
        <v>96.613910000000004</v>
      </c>
      <c r="O40">
        <f>VLOOKUP(Table6[[#This Row],[Index]],tbl_mimu[],14,FALSE)</f>
        <v>96.613910000000004</v>
      </c>
      <c r="P40">
        <f>tbl_data[[#This Row],[Severity]]</f>
        <v>0</v>
      </c>
      <c r="Q40">
        <f>tbl_data[[#This Row],[Consequences (Human)]]</f>
        <v>0</v>
      </c>
      <c r="R40">
        <f>tbl_data[[#This Row],[Consequences (Agriculture)]]</f>
        <v>0</v>
      </c>
      <c r="S40">
        <f>tbl_data[[#This Row],[Consequences (Infrastructure)]]</f>
        <v>0</v>
      </c>
      <c r="T40">
        <f>tbl_data[[#This Row],[Consequences (Financial)]]</f>
        <v>0</v>
      </c>
      <c r="U40" t="e">
        <f>tbl_data[[#This Row],[Severity Numeric]]</f>
        <v>#N/A</v>
      </c>
      <c r="V40" t="e">
        <f>tbl_data[[#This Row],[Consequences Human Numeric]]</f>
        <v>#N/A</v>
      </c>
      <c r="W40" t="e">
        <f>tbl_data[[#This Row],[Consequences Agriculture Numeric]]</f>
        <v>#N/A</v>
      </c>
      <c r="X40" t="e">
        <f>tbl_data[[#This Row],[Consequences Infrastructure Numeric]]</f>
        <v>#N/A</v>
      </c>
      <c r="Y40" t="e">
        <f>tbl_data[[#This Row],[Consequences Financial Numeric]]</f>
        <v>#N/A</v>
      </c>
      <c r="Z40" t="e">
        <f>tbl_data[[#This Row],[Consequences Sum Values]]</f>
        <v>#N/A</v>
      </c>
    </row>
    <row r="41" spans="1:26" x14ac:dyDescent="0.25">
      <c r="A41" t="str">
        <f>tbl_data[[#This Row],[Town Code]]</f>
        <v>MMR013033701</v>
      </c>
      <c r="B41" t="str">
        <f>VLOOKUP(Table6[[#This Row],[Index]],tbl_mimu[],2,FALSE)</f>
        <v>MMR013</v>
      </c>
      <c r="C41" t="str">
        <f>VLOOKUP(Table6[[#This Row],[Index]],tbl_mimu[],3,FALSE)</f>
        <v>Yangon</v>
      </c>
      <c r="D41" t="str">
        <f>VLOOKUP(Table6[[#This Row],[Index]],tbl_mimu[],4,FALSE)</f>
        <v>ရန်ကုန်တိုင်းဒေသကြီး</v>
      </c>
      <c r="E41" t="str">
        <f>VLOOKUP(Table6[[#This Row],[Index]],tbl_mimu[],5,FALSE)</f>
        <v>MMR013D004</v>
      </c>
      <c r="F41" t="str">
        <f>VLOOKUP(Table6[[#This Row],[Index]],tbl_mimu[],6,FALSE)</f>
        <v>Yangon (West)</v>
      </c>
      <c r="G41" t="str">
        <f>VLOOKUP(Table6[[#This Row],[Index]],tbl_mimu[],7,FALSE)</f>
        <v>ရန်ကုန်(အနောက်ပိုင်း)</v>
      </c>
      <c r="H41" t="str">
        <f>VLOOKUP(Table6[[#This Row],[Index]],tbl_mimu[],8,FALSE)</f>
        <v>MMR013033</v>
      </c>
      <c r="I41" t="str">
        <f>VLOOKUP(Table6[[#This Row],[Index]],tbl_mimu[],9,FALSE)</f>
        <v>Kyauktada</v>
      </c>
      <c r="J41" t="str">
        <f>VLOOKUP(Table6[[#This Row],[Index]],tbl_mimu[],10,FALSE)</f>
        <v>ကျောက်တံတား</v>
      </c>
      <c r="K41" t="str">
        <f>VLOOKUP(Table6[[#This Row],[Index]],tbl_mimu[],11,FALSE)</f>
        <v>MMR013033701</v>
      </c>
      <c r="L41" t="str">
        <f>VLOOKUP(Table6[[#This Row],[Index]],tbl_mimu[],12,FALSE)</f>
        <v>Kyauktada</v>
      </c>
      <c r="M41" t="str">
        <f>VLOOKUP(Table6[[#This Row],[Index]],tbl_mimu[],13,FALSE)</f>
        <v>ကျောက်တံတား</v>
      </c>
      <c r="N41">
        <f>VLOOKUP(Table6[[#This Row],[Index]],tbl_mimu[],14,FALSE)</f>
        <v>96.161642000000001</v>
      </c>
      <c r="O41">
        <f>VLOOKUP(Table6[[#This Row],[Index]],tbl_mimu[],14,FALSE)</f>
        <v>96.161642000000001</v>
      </c>
      <c r="P41">
        <f>tbl_data[[#This Row],[Severity]]</f>
        <v>0</v>
      </c>
      <c r="Q41">
        <f>tbl_data[[#This Row],[Consequences (Human)]]</f>
        <v>0</v>
      </c>
      <c r="R41">
        <f>tbl_data[[#This Row],[Consequences (Agriculture)]]</f>
        <v>0</v>
      </c>
      <c r="S41">
        <f>tbl_data[[#This Row],[Consequences (Infrastructure)]]</f>
        <v>0</v>
      </c>
      <c r="T41">
        <f>tbl_data[[#This Row],[Consequences (Financial)]]</f>
        <v>0</v>
      </c>
      <c r="U41" t="e">
        <f>tbl_data[[#This Row],[Severity Numeric]]</f>
        <v>#N/A</v>
      </c>
      <c r="V41" t="e">
        <f>tbl_data[[#This Row],[Consequences Human Numeric]]</f>
        <v>#N/A</v>
      </c>
      <c r="W41" t="e">
        <f>tbl_data[[#This Row],[Consequences Agriculture Numeric]]</f>
        <v>#N/A</v>
      </c>
      <c r="X41" t="e">
        <f>tbl_data[[#This Row],[Consequences Infrastructure Numeric]]</f>
        <v>#N/A</v>
      </c>
      <c r="Y41" t="e">
        <f>tbl_data[[#This Row],[Consequences Financial Numeric]]</f>
        <v>#N/A</v>
      </c>
      <c r="Z41" t="e">
        <f>tbl_data[[#This Row],[Consequences Sum Values]]</f>
        <v>#N/A</v>
      </c>
    </row>
    <row r="42" spans="1:26" x14ac:dyDescent="0.25">
      <c r="A42" t="str">
        <f>tbl_data[[#This Row],[Town Code]]</f>
        <v>MMR013024701</v>
      </c>
      <c r="B42" t="str">
        <f>VLOOKUP(Table6[[#This Row],[Index]],tbl_mimu[],2,FALSE)</f>
        <v>MMR013</v>
      </c>
      <c r="C42" t="str">
        <f>VLOOKUP(Table6[[#This Row],[Index]],tbl_mimu[],3,FALSE)</f>
        <v>Yangon</v>
      </c>
      <c r="D42" t="str">
        <f>VLOOKUP(Table6[[#This Row],[Index]],tbl_mimu[],4,FALSE)</f>
        <v>ရန်ကုန်တိုင်းဒေသကြီး</v>
      </c>
      <c r="E42" t="str">
        <f>VLOOKUP(Table6[[#This Row],[Index]],tbl_mimu[],5,FALSE)</f>
        <v>MMR013D003</v>
      </c>
      <c r="F42" t="str">
        <f>VLOOKUP(Table6[[#This Row],[Index]],tbl_mimu[],6,FALSE)</f>
        <v>Yangon (South)</v>
      </c>
      <c r="G42" t="str">
        <f>VLOOKUP(Table6[[#This Row],[Index]],tbl_mimu[],7,FALSE)</f>
        <v>ရန်ကုန်(တောင်ပိုင်း)</v>
      </c>
      <c r="H42" t="str">
        <f>VLOOKUP(Table6[[#This Row],[Index]],tbl_mimu[],8,FALSE)</f>
        <v>MMR013024</v>
      </c>
      <c r="I42" t="str">
        <f>VLOOKUP(Table6[[#This Row],[Index]],tbl_mimu[],9,FALSE)</f>
        <v>Kyauktan</v>
      </c>
      <c r="J42" t="str">
        <f>VLOOKUP(Table6[[#This Row],[Index]],tbl_mimu[],10,FALSE)</f>
        <v>ကျောက်တန်း</v>
      </c>
      <c r="K42" t="str">
        <f>VLOOKUP(Table6[[#This Row],[Index]],tbl_mimu[],11,FALSE)</f>
        <v>MMR013024701</v>
      </c>
      <c r="L42" t="str">
        <f>VLOOKUP(Table6[[#This Row],[Index]],tbl_mimu[],12,FALSE)</f>
        <v>Kyauktan Town</v>
      </c>
      <c r="M42" t="str">
        <f>VLOOKUP(Table6[[#This Row],[Index]],tbl_mimu[],13,FALSE)</f>
        <v>ကျောက်တန်း</v>
      </c>
      <c r="N42">
        <f>VLOOKUP(Table6[[#This Row],[Index]],tbl_mimu[],14,FALSE)</f>
        <v>96.323509999999999</v>
      </c>
      <c r="O42">
        <f>VLOOKUP(Table6[[#This Row],[Index]],tbl_mimu[],14,FALSE)</f>
        <v>96.323509999999999</v>
      </c>
      <c r="P42">
        <f>tbl_data[[#This Row],[Severity]]</f>
        <v>0</v>
      </c>
      <c r="Q42">
        <f>tbl_data[[#This Row],[Consequences (Human)]]</f>
        <v>0</v>
      </c>
      <c r="R42">
        <f>tbl_data[[#This Row],[Consequences (Agriculture)]]</f>
        <v>0</v>
      </c>
      <c r="S42">
        <f>tbl_data[[#This Row],[Consequences (Infrastructure)]]</f>
        <v>0</v>
      </c>
      <c r="T42">
        <f>tbl_data[[#This Row],[Consequences (Financial)]]</f>
        <v>0</v>
      </c>
      <c r="U42" t="e">
        <f>tbl_data[[#This Row],[Severity Numeric]]</f>
        <v>#N/A</v>
      </c>
      <c r="V42" t="e">
        <f>tbl_data[[#This Row],[Consequences Human Numeric]]</f>
        <v>#N/A</v>
      </c>
      <c r="W42" t="e">
        <f>tbl_data[[#This Row],[Consequences Agriculture Numeric]]</f>
        <v>#N/A</v>
      </c>
      <c r="X42" t="e">
        <f>tbl_data[[#This Row],[Consequences Infrastructure Numeric]]</f>
        <v>#N/A</v>
      </c>
      <c r="Y42" t="e">
        <f>tbl_data[[#This Row],[Consequences Financial Numeric]]</f>
        <v>#N/A</v>
      </c>
      <c r="Z42" t="e">
        <f>tbl_data[[#This Row],[Consequences Sum Values]]</f>
        <v>#N/A</v>
      </c>
    </row>
    <row r="43" spans="1:26" x14ac:dyDescent="0.25">
      <c r="A43" t="str">
        <f>tbl_data[[#This Row],[Town Code]]</f>
        <v>MMR014001703</v>
      </c>
      <c r="B43" t="str">
        <f>VLOOKUP(Table6[[#This Row],[Index]],tbl_mimu[],2,FALSE)</f>
        <v>MMR014</v>
      </c>
      <c r="C43" t="str">
        <f>VLOOKUP(Table6[[#This Row],[Index]],tbl_mimu[],3,FALSE)</f>
        <v>Shan (South)</v>
      </c>
      <c r="D43" t="str">
        <f>VLOOKUP(Table6[[#This Row],[Index]],tbl_mimu[],4,FALSE)</f>
        <v>ရှမ်းပြည်နယ် (တောင်)</v>
      </c>
      <c r="E43" t="str">
        <f>VLOOKUP(Table6[[#This Row],[Index]],tbl_mimu[],5,FALSE)</f>
        <v>MMR014D001</v>
      </c>
      <c r="F43" t="str">
        <f>VLOOKUP(Table6[[#This Row],[Index]],tbl_mimu[],6,FALSE)</f>
        <v>Taunggyi</v>
      </c>
      <c r="G43" t="str">
        <f>VLOOKUP(Table6[[#This Row],[Index]],tbl_mimu[],7,FALSE)</f>
        <v>တောင်ကြီးခရိုင်</v>
      </c>
      <c r="H43" t="str">
        <f>VLOOKUP(Table6[[#This Row],[Index]],tbl_mimu[],8,FALSE)</f>
        <v>MMR014001</v>
      </c>
      <c r="I43" t="str">
        <f>VLOOKUP(Table6[[#This Row],[Index]],tbl_mimu[],9,FALSE)</f>
        <v>Taunggyi</v>
      </c>
      <c r="J43" t="str">
        <f>VLOOKUP(Table6[[#This Row],[Index]],tbl_mimu[],10,FALSE)</f>
        <v>တောင်ကြီး</v>
      </c>
      <c r="K43" t="str">
        <f>VLOOKUP(Table6[[#This Row],[Index]],tbl_mimu[],11,FALSE)</f>
        <v>MMR014001703</v>
      </c>
      <c r="L43" t="str">
        <f>VLOOKUP(Table6[[#This Row],[Index]],tbl_mimu[],12,FALSE)</f>
        <v>Kyauktalonegyi Town</v>
      </c>
      <c r="M43" t="str">
        <f>VLOOKUP(Table6[[#This Row],[Index]],tbl_mimu[],13,FALSE)</f>
        <v>ကျောက်တလုံးကြီး</v>
      </c>
      <c r="N43">
        <f>VLOOKUP(Table6[[#This Row],[Index]],tbl_mimu[],14,FALSE)</f>
        <v>97.024000000000001</v>
      </c>
      <c r="O43">
        <f>VLOOKUP(Table6[[#This Row],[Index]],tbl_mimu[],14,FALSE)</f>
        <v>97.024000000000001</v>
      </c>
      <c r="P43">
        <f>tbl_data[[#This Row],[Severity]]</f>
        <v>0</v>
      </c>
      <c r="Q43">
        <f>tbl_data[[#This Row],[Consequences (Human)]]</f>
        <v>0</v>
      </c>
      <c r="R43">
        <f>tbl_data[[#This Row],[Consequences (Agriculture)]]</f>
        <v>0</v>
      </c>
      <c r="S43">
        <f>tbl_data[[#This Row],[Consequences (Infrastructure)]]</f>
        <v>0</v>
      </c>
      <c r="T43">
        <f>tbl_data[[#This Row],[Consequences (Financial)]]</f>
        <v>0</v>
      </c>
      <c r="U43" t="e">
        <f>tbl_data[[#This Row],[Severity Numeric]]</f>
        <v>#N/A</v>
      </c>
      <c r="V43" t="e">
        <f>tbl_data[[#This Row],[Consequences Human Numeric]]</f>
        <v>#N/A</v>
      </c>
      <c r="W43" t="e">
        <f>tbl_data[[#This Row],[Consequences Agriculture Numeric]]</f>
        <v>#N/A</v>
      </c>
      <c r="X43" t="e">
        <f>tbl_data[[#This Row],[Consequences Infrastructure Numeric]]</f>
        <v>#N/A</v>
      </c>
      <c r="Y43" t="e">
        <f>tbl_data[[#This Row],[Consequences Financial Numeric]]</f>
        <v>#N/A</v>
      </c>
      <c r="Z43" t="e">
        <f>tbl_data[[#This Row],[Consequences Sum Values]]</f>
        <v>#N/A</v>
      </c>
    </row>
    <row r="44" spans="1:26" x14ac:dyDescent="0.25">
      <c r="A44" t="str">
        <f>tbl_data[[#This Row],[Town Code]]</f>
        <v>MMR012004701</v>
      </c>
      <c r="B44" t="str">
        <f>VLOOKUP(Table6[[#This Row],[Index]],tbl_mimu[],2,FALSE)</f>
        <v>MMR012</v>
      </c>
      <c r="C44" t="str">
        <f>VLOOKUP(Table6[[#This Row],[Index]],tbl_mimu[],3,FALSE)</f>
        <v>Rakhine</v>
      </c>
      <c r="D44" t="str">
        <f>VLOOKUP(Table6[[#This Row],[Index]],tbl_mimu[],4,FALSE)</f>
        <v>ရခိုင်ပြည်နယ်</v>
      </c>
      <c r="E44" t="str">
        <f>VLOOKUP(Table6[[#This Row],[Index]],tbl_mimu[],5,FALSE)</f>
        <v>MMR012D005</v>
      </c>
      <c r="F44" t="str">
        <f>VLOOKUP(Table6[[#This Row],[Index]],tbl_mimu[],6,FALSE)</f>
        <v>Mrauk-U</v>
      </c>
      <c r="G44" t="str">
        <f>VLOOKUP(Table6[[#This Row],[Index]],tbl_mimu[],7,FALSE)</f>
        <v>မြောက်ဦးခရိုင်</v>
      </c>
      <c r="H44" t="str">
        <f>VLOOKUP(Table6[[#This Row],[Index]],tbl_mimu[],8,FALSE)</f>
        <v>MMR012004</v>
      </c>
      <c r="I44" t="str">
        <f>VLOOKUP(Table6[[#This Row],[Index]],tbl_mimu[],9,FALSE)</f>
        <v>Kyauktaw</v>
      </c>
      <c r="J44" t="str">
        <f>VLOOKUP(Table6[[#This Row],[Index]],tbl_mimu[],10,FALSE)</f>
        <v>ကျောက်တော်</v>
      </c>
      <c r="K44" t="str">
        <f>VLOOKUP(Table6[[#This Row],[Index]],tbl_mimu[],11,FALSE)</f>
        <v>MMR012004701</v>
      </c>
      <c r="L44" t="str">
        <f>VLOOKUP(Table6[[#This Row],[Index]],tbl_mimu[],12,FALSE)</f>
        <v>Kyauktaw Town</v>
      </c>
      <c r="M44" t="str">
        <f>VLOOKUP(Table6[[#This Row],[Index]],tbl_mimu[],13,FALSE)</f>
        <v>ကျောက်တော်</v>
      </c>
      <c r="N44">
        <f>VLOOKUP(Table6[[#This Row],[Index]],tbl_mimu[],14,FALSE)</f>
        <v>92.972819999999999</v>
      </c>
      <c r="O44">
        <f>VLOOKUP(Table6[[#This Row],[Index]],tbl_mimu[],14,FALSE)</f>
        <v>92.972819999999999</v>
      </c>
      <c r="P44">
        <f>tbl_data[[#This Row],[Severity]]</f>
        <v>0</v>
      </c>
      <c r="Q44">
        <f>tbl_data[[#This Row],[Consequences (Human)]]</f>
        <v>0</v>
      </c>
      <c r="R44">
        <f>tbl_data[[#This Row],[Consequences (Agriculture)]]</f>
        <v>0</v>
      </c>
      <c r="S44">
        <f>tbl_data[[#This Row],[Consequences (Infrastructure)]]</f>
        <v>0</v>
      </c>
      <c r="T44">
        <f>tbl_data[[#This Row],[Consequences (Financial)]]</f>
        <v>0</v>
      </c>
      <c r="U44" t="e">
        <f>tbl_data[[#This Row],[Severity Numeric]]</f>
        <v>#N/A</v>
      </c>
      <c r="V44" t="e">
        <f>tbl_data[[#This Row],[Consequences Human Numeric]]</f>
        <v>#N/A</v>
      </c>
      <c r="W44" t="e">
        <f>tbl_data[[#This Row],[Consequences Agriculture Numeric]]</f>
        <v>#N/A</v>
      </c>
      <c r="X44" t="e">
        <f>tbl_data[[#This Row],[Consequences Infrastructure Numeric]]</f>
        <v>#N/A</v>
      </c>
      <c r="Y44" t="e">
        <f>tbl_data[[#This Row],[Consequences Financial Numeric]]</f>
        <v>#N/A</v>
      </c>
      <c r="Z44" t="e">
        <f>tbl_data[[#This Row],[Consequences Sum Values]]</f>
        <v>#N/A</v>
      </c>
    </row>
    <row r="45" spans="1:26" x14ac:dyDescent="0.25">
      <c r="A45" t="str">
        <f>tbl_data[[#This Row],[Town Code]]</f>
        <v>MMR009025702</v>
      </c>
      <c r="B45" t="str">
        <f>VLOOKUP(Table6[[#This Row],[Index]],tbl_mimu[],2,FALSE)</f>
        <v>MMR009</v>
      </c>
      <c r="C45" t="str">
        <f>VLOOKUP(Table6[[#This Row],[Index]],tbl_mimu[],3,FALSE)</f>
        <v>Magway</v>
      </c>
      <c r="D45" t="str">
        <f>VLOOKUP(Table6[[#This Row],[Index]],tbl_mimu[],4,FALSE)</f>
        <v>မကွေးတိုင်းဒေသကြီး</v>
      </c>
      <c r="E45" t="str">
        <f>VLOOKUP(Table6[[#This Row],[Index]],tbl_mimu[],5,FALSE)</f>
        <v>MMR009D005</v>
      </c>
      <c r="F45" t="str">
        <f>VLOOKUP(Table6[[#This Row],[Index]],tbl_mimu[],6,FALSE)</f>
        <v>Gangaw</v>
      </c>
      <c r="G45" t="str">
        <f>VLOOKUP(Table6[[#This Row],[Index]],tbl_mimu[],7,FALSE)</f>
        <v>ဂန့်ဂေါခရိုင်</v>
      </c>
      <c r="H45" t="str">
        <f>VLOOKUP(Table6[[#This Row],[Index]],tbl_mimu[],8,FALSE)</f>
        <v>MMR009025</v>
      </c>
      <c r="I45" t="str">
        <f>VLOOKUP(Table6[[#This Row],[Index]],tbl_mimu[],9,FALSE)</f>
        <v>Saw</v>
      </c>
      <c r="J45" t="str">
        <f>VLOOKUP(Table6[[#This Row],[Index]],tbl_mimu[],10,FALSE)</f>
        <v>ဆော</v>
      </c>
      <c r="K45" t="str">
        <f>VLOOKUP(Table6[[#This Row],[Index]],tbl_mimu[],11,FALSE)</f>
        <v>MMR009025702</v>
      </c>
      <c r="L45" t="str">
        <f>VLOOKUP(Table6[[#This Row],[Index]],tbl_mimu[],12,FALSE)</f>
        <v>Kyaukhtu Town</v>
      </c>
      <c r="M45" t="str">
        <f>VLOOKUP(Table6[[#This Row],[Index]],tbl_mimu[],13,FALSE)</f>
        <v>ကျောက်ထု</v>
      </c>
      <c r="N45">
        <f>VLOOKUP(Table6[[#This Row],[Index]],tbl_mimu[],14,FALSE)</f>
        <v>94.135999999999996</v>
      </c>
      <c r="O45">
        <f>VLOOKUP(Table6[[#This Row],[Index]],tbl_mimu[],14,FALSE)</f>
        <v>94.135999999999996</v>
      </c>
      <c r="P45">
        <f>tbl_data[[#This Row],[Severity]]</f>
        <v>0</v>
      </c>
      <c r="Q45">
        <f>tbl_data[[#This Row],[Consequences (Human)]]</f>
        <v>0</v>
      </c>
      <c r="R45">
        <f>tbl_data[[#This Row],[Consequences (Agriculture)]]</f>
        <v>0</v>
      </c>
      <c r="S45">
        <f>tbl_data[[#This Row],[Consequences (Infrastructure)]]</f>
        <v>0</v>
      </c>
      <c r="T45">
        <f>tbl_data[[#This Row],[Consequences (Financial)]]</f>
        <v>0</v>
      </c>
      <c r="U45" t="e">
        <f>tbl_data[[#This Row],[Severity Numeric]]</f>
        <v>#N/A</v>
      </c>
      <c r="V45" t="e">
        <f>tbl_data[[#This Row],[Consequences Human Numeric]]</f>
        <v>#N/A</v>
      </c>
      <c r="W45" t="e">
        <f>tbl_data[[#This Row],[Consequences Agriculture Numeric]]</f>
        <v>#N/A</v>
      </c>
      <c r="X45" t="e">
        <f>tbl_data[[#This Row],[Consequences Infrastructure Numeric]]</f>
        <v>#N/A</v>
      </c>
      <c r="Y45" t="e">
        <f>tbl_data[[#This Row],[Consequences Financial Numeric]]</f>
        <v>#N/A</v>
      </c>
      <c r="Z45" t="e">
        <f>tbl_data[[#This Row],[Consequences Sum Values]]</f>
        <v>#N/A</v>
      </c>
    </row>
    <row r="46" spans="1:26" x14ac:dyDescent="0.25">
      <c r="A46" t="str">
        <f>tbl_data[[#This Row],[Town Code]]</f>
        <v>MMR010020701</v>
      </c>
      <c r="B46" t="str">
        <f>VLOOKUP(Table6[[#This Row],[Index]],tbl_mimu[],2,FALSE)</f>
        <v>MMR010</v>
      </c>
      <c r="C46" t="str">
        <f>VLOOKUP(Table6[[#This Row],[Index]],tbl_mimu[],3,FALSE)</f>
        <v>Mandalay</v>
      </c>
      <c r="D46" t="str">
        <f>VLOOKUP(Table6[[#This Row],[Index]],tbl_mimu[],4,FALSE)</f>
        <v>မန္တလေးတိုင်းဒေသကြီး</v>
      </c>
      <c r="E46" t="str">
        <f>VLOOKUP(Table6[[#This Row],[Index]],tbl_mimu[],5,FALSE)</f>
        <v>MMR010D005</v>
      </c>
      <c r="F46" t="str">
        <f>VLOOKUP(Table6[[#This Row],[Index]],tbl_mimu[],6,FALSE)</f>
        <v>Nyaung-U</v>
      </c>
      <c r="G46" t="str">
        <f>VLOOKUP(Table6[[#This Row],[Index]],tbl_mimu[],7,FALSE)</f>
        <v>ညောင်ဦးခရိုင်</v>
      </c>
      <c r="H46" t="str">
        <f>VLOOKUP(Table6[[#This Row],[Index]],tbl_mimu[],8,FALSE)</f>
        <v>MMR010020</v>
      </c>
      <c r="I46" t="str">
        <f>VLOOKUP(Table6[[#This Row],[Index]],tbl_mimu[],9,FALSE)</f>
        <v>Kyaukpadaung</v>
      </c>
      <c r="J46" t="str">
        <f>VLOOKUP(Table6[[#This Row],[Index]],tbl_mimu[],10,FALSE)</f>
        <v>ကျောက်ပန်းတောင်း</v>
      </c>
      <c r="K46" t="str">
        <f>VLOOKUP(Table6[[#This Row],[Index]],tbl_mimu[],11,FALSE)</f>
        <v>MMR010020701</v>
      </c>
      <c r="L46" t="str">
        <f>VLOOKUP(Table6[[#This Row],[Index]],tbl_mimu[],12,FALSE)</f>
        <v>Kyaukpadaung Town</v>
      </c>
      <c r="M46" t="str">
        <f>VLOOKUP(Table6[[#This Row],[Index]],tbl_mimu[],13,FALSE)</f>
        <v>ကျောက်ပန်းတောင်း</v>
      </c>
      <c r="N46">
        <f>VLOOKUP(Table6[[#This Row],[Index]],tbl_mimu[],14,FALSE)</f>
        <v>95.132180000000005</v>
      </c>
      <c r="O46">
        <f>VLOOKUP(Table6[[#This Row],[Index]],tbl_mimu[],14,FALSE)</f>
        <v>95.132180000000005</v>
      </c>
      <c r="P46" t="str">
        <f>tbl_data[[#This Row],[Severity]]</f>
        <v>Minor Damage</v>
      </c>
      <c r="Q46" t="str">
        <f>tbl_data[[#This Row],[Consequences (Human)]]</f>
        <v>Minor Effect</v>
      </c>
      <c r="R46" t="str">
        <f>tbl_data[[#This Row],[Consequences (Agriculture)]]</f>
        <v>Moderate Effect</v>
      </c>
      <c r="S46" t="str">
        <f>tbl_data[[#This Row],[Consequences (Infrastructure)]]</f>
        <v>Major Effect</v>
      </c>
      <c r="T46" t="str">
        <f>tbl_data[[#This Row],[Consequences (Financial)]]</f>
        <v>Massive Effect</v>
      </c>
      <c r="U46">
        <f>tbl_data[[#This Row],[Severity Numeric]]</f>
        <v>1</v>
      </c>
      <c r="V46">
        <f>tbl_data[[#This Row],[Consequences Human Numeric]]</f>
        <v>1</v>
      </c>
      <c r="W46">
        <f>tbl_data[[#This Row],[Consequences Agriculture Numeric]]</f>
        <v>2</v>
      </c>
      <c r="X46">
        <f>tbl_data[[#This Row],[Consequences Infrastructure Numeric]]</f>
        <v>3</v>
      </c>
      <c r="Y46">
        <f>tbl_data[[#This Row],[Consequences Financial Numeric]]</f>
        <v>4</v>
      </c>
      <c r="Z46">
        <f>tbl_data[[#This Row],[Consequences Sum Values]]</f>
        <v>10</v>
      </c>
    </row>
    <row r="47" spans="1:26" x14ac:dyDescent="0.25">
      <c r="A47" t="str">
        <f>tbl_data[[#This Row],[Town Code]]</f>
        <v>MMR012011701</v>
      </c>
      <c r="B47" t="str">
        <f>VLOOKUP(Table6[[#This Row],[Index]],tbl_mimu[],2,FALSE)</f>
        <v>MMR012</v>
      </c>
      <c r="C47" t="str">
        <f>VLOOKUP(Table6[[#This Row],[Index]],tbl_mimu[],3,FALSE)</f>
        <v>Rakhine</v>
      </c>
      <c r="D47" t="str">
        <f>VLOOKUP(Table6[[#This Row],[Index]],tbl_mimu[],4,FALSE)</f>
        <v>ရခိုင်ပြည်နယ်</v>
      </c>
      <c r="E47" t="str">
        <f>VLOOKUP(Table6[[#This Row],[Index]],tbl_mimu[],5,FALSE)</f>
        <v>MMR012D003</v>
      </c>
      <c r="F47" t="str">
        <f>VLOOKUP(Table6[[#This Row],[Index]],tbl_mimu[],6,FALSE)</f>
        <v>Kyaukpyu</v>
      </c>
      <c r="G47" t="str">
        <f>VLOOKUP(Table6[[#This Row],[Index]],tbl_mimu[],7,FALSE)</f>
        <v>ကျောက်ဖြူခရိုင်</v>
      </c>
      <c r="H47" t="str">
        <f>VLOOKUP(Table6[[#This Row],[Index]],tbl_mimu[],8,FALSE)</f>
        <v>MMR012011</v>
      </c>
      <c r="I47" t="str">
        <f>VLOOKUP(Table6[[#This Row],[Index]],tbl_mimu[],9,FALSE)</f>
        <v>Kyaukpyu</v>
      </c>
      <c r="J47" t="str">
        <f>VLOOKUP(Table6[[#This Row],[Index]],tbl_mimu[],10,FALSE)</f>
        <v>ကျောက်ဖြူ</v>
      </c>
      <c r="K47" t="str">
        <f>VLOOKUP(Table6[[#This Row],[Index]],tbl_mimu[],11,FALSE)</f>
        <v>MMR012011701</v>
      </c>
      <c r="L47" t="str">
        <f>VLOOKUP(Table6[[#This Row],[Index]],tbl_mimu[],12,FALSE)</f>
        <v>Kyaukpyu Town</v>
      </c>
      <c r="M47" t="str">
        <f>VLOOKUP(Table6[[#This Row],[Index]],tbl_mimu[],13,FALSE)</f>
        <v>ကျောက်ဖြူ</v>
      </c>
      <c r="N47">
        <f>VLOOKUP(Table6[[#This Row],[Index]],tbl_mimu[],14,FALSE)</f>
        <v>93.554400000000001</v>
      </c>
      <c r="O47">
        <f>VLOOKUP(Table6[[#This Row],[Index]],tbl_mimu[],14,FALSE)</f>
        <v>93.554400000000001</v>
      </c>
      <c r="P47">
        <f>tbl_data[[#This Row],[Severity]]</f>
        <v>0</v>
      </c>
      <c r="Q47">
        <f>tbl_data[[#This Row],[Consequences (Human)]]</f>
        <v>0</v>
      </c>
      <c r="R47">
        <f>tbl_data[[#This Row],[Consequences (Agriculture)]]</f>
        <v>0</v>
      </c>
      <c r="S47">
        <f>tbl_data[[#This Row],[Consequences (Infrastructure)]]</f>
        <v>0</v>
      </c>
      <c r="T47">
        <f>tbl_data[[#This Row],[Consequences (Financial)]]</f>
        <v>0</v>
      </c>
      <c r="U47" t="e">
        <f>tbl_data[[#This Row],[Severity Numeric]]</f>
        <v>#N/A</v>
      </c>
      <c r="V47" t="e">
        <f>tbl_data[[#This Row],[Consequences Human Numeric]]</f>
        <v>#N/A</v>
      </c>
      <c r="W47" t="e">
        <f>tbl_data[[#This Row],[Consequences Agriculture Numeric]]</f>
        <v>#N/A</v>
      </c>
      <c r="X47" t="e">
        <f>tbl_data[[#This Row],[Consequences Infrastructure Numeric]]</f>
        <v>#N/A</v>
      </c>
      <c r="Y47" t="e">
        <f>tbl_data[[#This Row],[Consequences Financial Numeric]]</f>
        <v>#N/A</v>
      </c>
      <c r="Z47" t="e">
        <f>tbl_data[[#This Row],[Consequences Sum Values]]</f>
        <v>#N/A</v>
      </c>
    </row>
    <row r="48" spans="1:26" x14ac:dyDescent="0.25">
      <c r="A48" t="str">
        <f>tbl_data[[#This Row],[Town Code]]</f>
        <v>MMR015012701</v>
      </c>
      <c r="B48" t="str">
        <f>VLOOKUP(Table6[[#This Row],[Index]],tbl_mimu[],2,FALSE)</f>
        <v>MMR015</v>
      </c>
      <c r="C48" t="str">
        <f>VLOOKUP(Table6[[#This Row],[Index]],tbl_mimu[],3,FALSE)</f>
        <v>Shan (North)</v>
      </c>
      <c r="D48" t="str">
        <f>VLOOKUP(Table6[[#This Row],[Index]],tbl_mimu[],4,FALSE)</f>
        <v>ရှမ်းပြည်နယ် (မြောက်)</v>
      </c>
      <c r="E48" t="str">
        <f>VLOOKUP(Table6[[#This Row],[Index]],tbl_mimu[],5,FALSE)</f>
        <v>MMR015D003</v>
      </c>
      <c r="F48" t="str">
        <f>VLOOKUP(Table6[[#This Row],[Index]],tbl_mimu[],6,FALSE)</f>
        <v>Kyaukme</v>
      </c>
      <c r="G48" t="str">
        <f>VLOOKUP(Table6[[#This Row],[Index]],tbl_mimu[],7,FALSE)</f>
        <v>ကျောက်မဲခရိုင်</v>
      </c>
      <c r="H48" t="str">
        <f>VLOOKUP(Table6[[#This Row],[Index]],tbl_mimu[],8,FALSE)</f>
        <v>MMR015012</v>
      </c>
      <c r="I48" t="str">
        <f>VLOOKUP(Table6[[#This Row],[Index]],tbl_mimu[],9,FALSE)</f>
        <v>Kyaukme</v>
      </c>
      <c r="J48" t="str">
        <f>VLOOKUP(Table6[[#This Row],[Index]],tbl_mimu[],10,FALSE)</f>
        <v>ကျောက်မဲ</v>
      </c>
      <c r="K48" t="str">
        <f>VLOOKUP(Table6[[#This Row],[Index]],tbl_mimu[],11,FALSE)</f>
        <v>MMR015012701</v>
      </c>
      <c r="L48" t="str">
        <f>VLOOKUP(Table6[[#This Row],[Index]],tbl_mimu[],12,FALSE)</f>
        <v>Kyaukme Town</v>
      </c>
      <c r="M48" t="str">
        <f>VLOOKUP(Table6[[#This Row],[Index]],tbl_mimu[],13,FALSE)</f>
        <v>ကျောက်မဲ</v>
      </c>
      <c r="N48">
        <f>VLOOKUP(Table6[[#This Row],[Index]],tbl_mimu[],14,FALSE)</f>
        <v>97.036709999999999</v>
      </c>
      <c r="O48">
        <f>VLOOKUP(Table6[[#This Row],[Index]],tbl_mimu[],14,FALSE)</f>
        <v>97.036709999999999</v>
      </c>
      <c r="P48">
        <f>tbl_data[[#This Row],[Severity]]</f>
        <v>0</v>
      </c>
      <c r="Q48">
        <f>tbl_data[[#This Row],[Consequences (Human)]]</f>
        <v>0</v>
      </c>
      <c r="R48">
        <f>tbl_data[[#This Row],[Consequences (Agriculture)]]</f>
        <v>0</v>
      </c>
      <c r="S48">
        <f>tbl_data[[#This Row],[Consequences (Infrastructure)]]</f>
        <v>0</v>
      </c>
      <c r="T48">
        <f>tbl_data[[#This Row],[Consequences (Financial)]]</f>
        <v>0</v>
      </c>
      <c r="U48" t="e">
        <f>tbl_data[[#This Row],[Severity Numeric]]</f>
        <v>#N/A</v>
      </c>
      <c r="V48" t="e">
        <f>tbl_data[[#This Row],[Consequences Human Numeric]]</f>
        <v>#N/A</v>
      </c>
      <c r="W48" t="e">
        <f>tbl_data[[#This Row],[Consequences Agriculture Numeric]]</f>
        <v>#N/A</v>
      </c>
      <c r="X48" t="e">
        <f>tbl_data[[#This Row],[Consequences Infrastructure Numeric]]</f>
        <v>#N/A</v>
      </c>
      <c r="Y48" t="e">
        <f>tbl_data[[#This Row],[Consequences Financial Numeric]]</f>
        <v>#N/A</v>
      </c>
      <c r="Z48" t="e">
        <f>tbl_data[[#This Row],[Consequences Sum Values]]</f>
        <v>#N/A</v>
      </c>
    </row>
    <row r="49" spans="1:26" x14ac:dyDescent="0.25">
      <c r="A49" t="str">
        <f>tbl_data[[#This Row],[Town Code]]</f>
        <v>MMR017007701</v>
      </c>
      <c r="B49" t="str">
        <f>VLOOKUP(Table6[[#This Row],[Index]],tbl_mimu[],2,FALSE)</f>
        <v>MMR017</v>
      </c>
      <c r="C49" t="str">
        <f>VLOOKUP(Table6[[#This Row],[Index]],tbl_mimu[],3,FALSE)</f>
        <v>Ayeyarwady</v>
      </c>
      <c r="D49" t="str">
        <f>VLOOKUP(Table6[[#This Row],[Index]],tbl_mimu[],4,FALSE)</f>
        <v>ဧရာဝတီတိုင်းဒေသကြီး</v>
      </c>
      <c r="E49" t="str">
        <f>VLOOKUP(Table6[[#This Row],[Index]],tbl_mimu[],5,FALSE)</f>
        <v>MMR017D001</v>
      </c>
      <c r="F49" t="str">
        <f>VLOOKUP(Table6[[#This Row],[Index]],tbl_mimu[],6,FALSE)</f>
        <v>Pathein</v>
      </c>
      <c r="G49" t="str">
        <f>VLOOKUP(Table6[[#This Row],[Index]],tbl_mimu[],7,FALSE)</f>
        <v>ပုသိမ်ခရိုင်</v>
      </c>
      <c r="H49" t="str">
        <f>VLOOKUP(Table6[[#This Row],[Index]],tbl_mimu[],8,FALSE)</f>
        <v>MMR017007</v>
      </c>
      <c r="I49" t="str">
        <f>VLOOKUP(Table6[[#This Row],[Index]],tbl_mimu[],9,FALSE)</f>
        <v>Kyaunggon</v>
      </c>
      <c r="J49" t="str">
        <f>VLOOKUP(Table6[[#This Row],[Index]],tbl_mimu[],10,FALSE)</f>
        <v>ကျောင်းကုန်း</v>
      </c>
      <c r="K49" t="str">
        <f>VLOOKUP(Table6[[#This Row],[Index]],tbl_mimu[],11,FALSE)</f>
        <v>MMR017007701</v>
      </c>
      <c r="L49" t="str">
        <f>VLOOKUP(Table6[[#This Row],[Index]],tbl_mimu[],12,FALSE)</f>
        <v>Kyaunggon Town</v>
      </c>
      <c r="M49" t="str">
        <f>VLOOKUP(Table6[[#This Row],[Index]],tbl_mimu[],13,FALSE)</f>
        <v>ကျောင်းကုန်း</v>
      </c>
      <c r="N49">
        <f>VLOOKUP(Table6[[#This Row],[Index]],tbl_mimu[],14,FALSE)</f>
        <v>95.190399999999997</v>
      </c>
      <c r="O49">
        <f>VLOOKUP(Table6[[#This Row],[Index]],tbl_mimu[],14,FALSE)</f>
        <v>95.190399999999997</v>
      </c>
      <c r="P49">
        <f>tbl_data[[#This Row],[Severity]]</f>
        <v>0</v>
      </c>
      <c r="Q49">
        <f>tbl_data[[#This Row],[Consequences (Human)]]</f>
        <v>0</v>
      </c>
      <c r="R49">
        <f>tbl_data[[#This Row],[Consequences (Agriculture)]]</f>
        <v>0</v>
      </c>
      <c r="S49">
        <f>tbl_data[[#This Row],[Consequences (Infrastructure)]]</f>
        <v>0</v>
      </c>
      <c r="T49">
        <f>tbl_data[[#This Row],[Consequences (Financial)]]</f>
        <v>0</v>
      </c>
      <c r="U49" t="e">
        <f>tbl_data[[#This Row],[Severity Numeric]]</f>
        <v>#N/A</v>
      </c>
      <c r="V49" t="e">
        <f>tbl_data[[#This Row],[Consequences Human Numeric]]</f>
        <v>#N/A</v>
      </c>
      <c r="W49" t="e">
        <f>tbl_data[[#This Row],[Consequences Agriculture Numeric]]</f>
        <v>#N/A</v>
      </c>
      <c r="X49" t="e">
        <f>tbl_data[[#This Row],[Consequences Infrastructure Numeric]]</f>
        <v>#N/A</v>
      </c>
      <c r="Y49" t="e">
        <f>tbl_data[[#This Row],[Consequences Financial Numeric]]</f>
        <v>#N/A</v>
      </c>
      <c r="Z49" t="e">
        <f>tbl_data[[#This Row],[Consequences Sum Values]]</f>
        <v>#N/A</v>
      </c>
    </row>
    <row r="50" spans="1:26" x14ac:dyDescent="0.25">
      <c r="A50" t="str">
        <f>tbl_data[[#This Row],[Town Code]]</f>
        <v>MMR006010703</v>
      </c>
      <c r="B50" t="str">
        <f>VLOOKUP(Table6[[#This Row],[Index]],tbl_mimu[],2,FALSE)</f>
        <v>MMR006</v>
      </c>
      <c r="C50" t="str">
        <f>VLOOKUP(Table6[[#This Row],[Index]],tbl_mimu[],3,FALSE)</f>
        <v>Tanintharyi</v>
      </c>
      <c r="D50" t="str">
        <f>VLOOKUP(Table6[[#This Row],[Index]],tbl_mimu[],4,FALSE)</f>
        <v>တနင်္သာရီတိုင်းဒေသကြီး</v>
      </c>
      <c r="E50" t="str">
        <f>VLOOKUP(Table6[[#This Row],[Index]],tbl_mimu[],5,FALSE)</f>
        <v>MMR006D003</v>
      </c>
      <c r="F50" t="str">
        <f>VLOOKUP(Table6[[#This Row],[Index]],tbl_mimu[],6,FALSE)</f>
        <v>Kawthoung</v>
      </c>
      <c r="G50" t="str">
        <f>VLOOKUP(Table6[[#This Row],[Index]],tbl_mimu[],7,FALSE)</f>
        <v>ကော့သောင်းခရိုင်</v>
      </c>
      <c r="H50" t="str">
        <f>VLOOKUP(Table6[[#This Row],[Index]],tbl_mimu[],8,FALSE)</f>
        <v>MMR006010</v>
      </c>
      <c r="I50" t="str">
        <f>VLOOKUP(Table6[[#This Row],[Index]],tbl_mimu[],9,FALSE)</f>
        <v>Bokpyin</v>
      </c>
      <c r="J50" t="str">
        <f>VLOOKUP(Table6[[#This Row],[Index]],tbl_mimu[],10,FALSE)</f>
        <v>ဘုတ်ပြင်း</v>
      </c>
      <c r="K50" t="str">
        <f>VLOOKUP(Table6[[#This Row],[Index]],tbl_mimu[],11,FALSE)</f>
        <v>MMR006010703</v>
      </c>
      <c r="L50" t="str">
        <f>VLOOKUP(Table6[[#This Row],[Index]],tbl_mimu[],12,FALSE)</f>
        <v>Karathuri Town</v>
      </c>
      <c r="M50" t="str">
        <f>VLOOKUP(Table6[[#This Row],[Index]],tbl_mimu[],13,FALSE)</f>
        <v>ကရသူရိ</v>
      </c>
      <c r="N50">
        <f>VLOOKUP(Table6[[#This Row],[Index]],tbl_mimu[],14,FALSE)</f>
        <v>98.759979999999999</v>
      </c>
      <c r="O50">
        <f>VLOOKUP(Table6[[#This Row],[Index]],tbl_mimu[],14,FALSE)</f>
        <v>98.759979999999999</v>
      </c>
      <c r="P50">
        <f>tbl_data[[#This Row],[Severity]]</f>
        <v>0</v>
      </c>
      <c r="Q50">
        <f>tbl_data[[#This Row],[Consequences (Human)]]</f>
        <v>0</v>
      </c>
      <c r="R50">
        <f>tbl_data[[#This Row],[Consequences (Agriculture)]]</f>
        <v>0</v>
      </c>
      <c r="S50">
        <f>tbl_data[[#This Row],[Consequences (Infrastructure)]]</f>
        <v>0</v>
      </c>
      <c r="T50">
        <f>tbl_data[[#This Row],[Consequences (Financial)]]</f>
        <v>0</v>
      </c>
      <c r="U50" t="e">
        <f>tbl_data[[#This Row],[Severity Numeric]]</f>
        <v>#N/A</v>
      </c>
      <c r="V50" t="e">
        <f>tbl_data[[#This Row],[Consequences Human Numeric]]</f>
        <v>#N/A</v>
      </c>
      <c r="W50" t="e">
        <f>tbl_data[[#This Row],[Consequences Agriculture Numeric]]</f>
        <v>#N/A</v>
      </c>
      <c r="X50" t="e">
        <f>tbl_data[[#This Row],[Consequences Infrastructure Numeric]]</f>
        <v>#N/A</v>
      </c>
      <c r="Y50" t="e">
        <f>tbl_data[[#This Row],[Consequences Financial Numeric]]</f>
        <v>#N/A</v>
      </c>
      <c r="Z50" t="e">
        <f>tbl_data[[#This Row],[Consequences Sum Values]]</f>
        <v>#N/A</v>
      </c>
    </row>
    <row r="51" spans="1:26" x14ac:dyDescent="0.25">
      <c r="A51" t="str">
        <f>tbl_data[[#This Row],[Town Code]]</f>
        <v>MMR017012701</v>
      </c>
      <c r="B51" t="str">
        <f>VLOOKUP(Table6[[#This Row],[Index]],tbl_mimu[],2,FALSE)</f>
        <v>MMR017</v>
      </c>
      <c r="C51" t="str">
        <f>VLOOKUP(Table6[[#This Row],[Index]],tbl_mimu[],3,FALSE)</f>
        <v>Ayeyarwady</v>
      </c>
      <c r="D51" t="str">
        <f>VLOOKUP(Table6[[#This Row],[Index]],tbl_mimu[],4,FALSE)</f>
        <v>ဧရာဝတီတိုင်းဒေသကြီး</v>
      </c>
      <c r="E51" t="str">
        <f>VLOOKUP(Table6[[#This Row],[Index]],tbl_mimu[],5,FALSE)</f>
        <v>MMR017D002</v>
      </c>
      <c r="F51" t="str">
        <f>VLOOKUP(Table6[[#This Row],[Index]],tbl_mimu[],6,FALSE)</f>
        <v>Hinthada</v>
      </c>
      <c r="G51" t="str">
        <f>VLOOKUP(Table6[[#This Row],[Index]],tbl_mimu[],7,FALSE)</f>
        <v>ဟင်္သာတခရိုင်</v>
      </c>
      <c r="H51" t="str">
        <f>VLOOKUP(Table6[[#This Row],[Index]],tbl_mimu[],8,FALSE)</f>
        <v>MMR017012</v>
      </c>
      <c r="I51" t="str">
        <f>VLOOKUP(Table6[[#This Row],[Index]],tbl_mimu[],9,FALSE)</f>
        <v>Kyangin</v>
      </c>
      <c r="J51" t="str">
        <f>VLOOKUP(Table6[[#This Row],[Index]],tbl_mimu[],10,FALSE)</f>
        <v>ကြံခင်း</v>
      </c>
      <c r="K51" t="str">
        <f>VLOOKUP(Table6[[#This Row],[Index]],tbl_mimu[],11,FALSE)</f>
        <v>MMR017012701</v>
      </c>
      <c r="L51" t="str">
        <f>VLOOKUP(Table6[[#This Row],[Index]],tbl_mimu[],12,FALSE)</f>
        <v>Kyangin Town</v>
      </c>
      <c r="M51" t="str">
        <f>VLOOKUP(Table6[[#This Row],[Index]],tbl_mimu[],13,FALSE)</f>
        <v>ကြံခင်း</v>
      </c>
      <c r="N51">
        <f>VLOOKUP(Table6[[#This Row],[Index]],tbl_mimu[],14,FALSE)</f>
        <v>95.239140000000006</v>
      </c>
      <c r="O51">
        <f>VLOOKUP(Table6[[#This Row],[Index]],tbl_mimu[],14,FALSE)</f>
        <v>95.239140000000006</v>
      </c>
      <c r="P51">
        <f>tbl_data[[#This Row],[Severity]]</f>
        <v>0</v>
      </c>
      <c r="Q51">
        <f>tbl_data[[#This Row],[Consequences (Human)]]</f>
        <v>0</v>
      </c>
      <c r="R51">
        <f>tbl_data[[#This Row],[Consequences (Agriculture)]]</f>
        <v>0</v>
      </c>
      <c r="S51">
        <f>tbl_data[[#This Row],[Consequences (Infrastructure)]]</f>
        <v>0</v>
      </c>
      <c r="T51">
        <f>tbl_data[[#This Row],[Consequences (Financial)]]</f>
        <v>0</v>
      </c>
      <c r="U51" t="e">
        <f>tbl_data[[#This Row],[Severity Numeric]]</f>
        <v>#N/A</v>
      </c>
      <c r="V51" t="e">
        <f>tbl_data[[#This Row],[Consequences Human Numeric]]</f>
        <v>#N/A</v>
      </c>
      <c r="W51" t="e">
        <f>tbl_data[[#This Row],[Consequences Agriculture Numeric]]</f>
        <v>#N/A</v>
      </c>
      <c r="X51" t="e">
        <f>tbl_data[[#This Row],[Consequences Infrastructure Numeric]]</f>
        <v>#N/A</v>
      </c>
      <c r="Y51" t="e">
        <f>tbl_data[[#This Row],[Consequences Financial Numeric]]</f>
        <v>#N/A</v>
      </c>
      <c r="Z51" t="e">
        <f>tbl_data[[#This Row],[Consequences Sum Values]]</f>
        <v>#N/A</v>
      </c>
    </row>
    <row r="52" spans="1:26" x14ac:dyDescent="0.25">
      <c r="A52" t="str">
        <f>tbl_data[[#This Row],[Town Code]]</f>
        <v>MMR013038701</v>
      </c>
      <c r="B52" t="str">
        <f>VLOOKUP(Table6[[#This Row],[Index]],tbl_mimu[],2,FALSE)</f>
        <v>MMR013</v>
      </c>
      <c r="C52" t="str">
        <f>VLOOKUP(Table6[[#This Row],[Index]],tbl_mimu[],3,FALSE)</f>
        <v>Yangon</v>
      </c>
      <c r="D52" t="str">
        <f>VLOOKUP(Table6[[#This Row],[Index]],tbl_mimu[],4,FALSE)</f>
        <v>ရန်ကုန်တိုင်းဒေသကြီး</v>
      </c>
      <c r="E52" t="str">
        <f>VLOOKUP(Table6[[#This Row],[Index]],tbl_mimu[],5,FALSE)</f>
        <v>MMR013D004</v>
      </c>
      <c r="F52" t="str">
        <f>VLOOKUP(Table6[[#This Row],[Index]],tbl_mimu[],6,FALSE)</f>
        <v>Yangon (West)</v>
      </c>
      <c r="G52" t="str">
        <f>VLOOKUP(Table6[[#This Row],[Index]],tbl_mimu[],7,FALSE)</f>
        <v>ရန်ကုန်(အနောက်ပိုင်း)</v>
      </c>
      <c r="H52" t="str">
        <f>VLOOKUP(Table6[[#This Row],[Index]],tbl_mimu[],8,FALSE)</f>
        <v>MMR013038</v>
      </c>
      <c r="I52" t="str">
        <f>VLOOKUP(Table6[[#This Row],[Index]],tbl_mimu[],9,FALSE)</f>
        <v>Kyeemyindaing</v>
      </c>
      <c r="J52" t="str">
        <f>VLOOKUP(Table6[[#This Row],[Index]],tbl_mimu[],10,FALSE)</f>
        <v>ကြည့်မြင်တိုင်</v>
      </c>
      <c r="K52" t="str">
        <f>VLOOKUP(Table6[[#This Row],[Index]],tbl_mimu[],11,FALSE)</f>
        <v>MMR013038701</v>
      </c>
      <c r="L52" t="str">
        <f>VLOOKUP(Table6[[#This Row],[Index]],tbl_mimu[],12,FALSE)</f>
        <v>Kyeemyindaing</v>
      </c>
      <c r="M52" t="str">
        <f>VLOOKUP(Table6[[#This Row],[Index]],tbl_mimu[],13,FALSE)</f>
        <v>ကြည့်မြင်တိုင်</v>
      </c>
      <c r="N52">
        <f>VLOOKUP(Table6[[#This Row],[Index]],tbl_mimu[],14,FALSE)</f>
        <v>96.121879000000007</v>
      </c>
      <c r="O52">
        <f>VLOOKUP(Table6[[#This Row],[Index]],tbl_mimu[],14,FALSE)</f>
        <v>96.121879000000007</v>
      </c>
      <c r="P52">
        <f>tbl_data[[#This Row],[Severity]]</f>
        <v>0</v>
      </c>
      <c r="Q52">
        <f>tbl_data[[#This Row],[Consequences (Human)]]</f>
        <v>0</v>
      </c>
      <c r="R52">
        <f>tbl_data[[#This Row],[Consequences (Agriculture)]]</f>
        <v>0</v>
      </c>
      <c r="S52">
        <f>tbl_data[[#This Row],[Consequences (Infrastructure)]]</f>
        <v>0</v>
      </c>
      <c r="T52">
        <f>tbl_data[[#This Row],[Consequences (Financial)]]</f>
        <v>0</v>
      </c>
      <c r="U52" t="e">
        <f>tbl_data[[#This Row],[Severity Numeric]]</f>
        <v>#N/A</v>
      </c>
      <c r="V52" t="e">
        <f>tbl_data[[#This Row],[Consequences Human Numeric]]</f>
        <v>#N/A</v>
      </c>
      <c r="W52" t="e">
        <f>tbl_data[[#This Row],[Consequences Agriculture Numeric]]</f>
        <v>#N/A</v>
      </c>
      <c r="X52" t="e">
        <f>tbl_data[[#This Row],[Consequences Infrastructure Numeric]]</f>
        <v>#N/A</v>
      </c>
      <c r="Y52" t="e">
        <f>tbl_data[[#This Row],[Consequences Financial Numeric]]</f>
        <v>#N/A</v>
      </c>
      <c r="Z52" t="e">
        <f>tbl_data[[#This Row],[Consequences Sum Values]]</f>
        <v>#N/A</v>
      </c>
    </row>
    <row r="53" spans="1:26" x14ac:dyDescent="0.25">
      <c r="A53" t="str">
        <f>tbl_data[[#This Row],[Town Code]]</f>
        <v>MMR003007701</v>
      </c>
      <c r="B53" t="str">
        <f>VLOOKUP(Table6[[#This Row],[Index]],tbl_mimu[],2,FALSE)</f>
        <v>MMR003</v>
      </c>
      <c r="C53" t="str">
        <f>VLOOKUP(Table6[[#This Row],[Index]],tbl_mimu[],3,FALSE)</f>
        <v>Kayin</v>
      </c>
      <c r="D53" t="str">
        <f>VLOOKUP(Table6[[#This Row],[Index]],tbl_mimu[],4,FALSE)</f>
        <v>ကရင်ပြည်နယ်</v>
      </c>
      <c r="E53" t="str">
        <f>VLOOKUP(Table6[[#This Row],[Index]],tbl_mimu[],5,FALSE)</f>
        <v>MMR003D003</v>
      </c>
      <c r="F53" t="str">
        <f>VLOOKUP(Table6[[#This Row],[Index]],tbl_mimu[],6,FALSE)</f>
        <v>Kawkareik</v>
      </c>
      <c r="G53" t="str">
        <f>VLOOKUP(Table6[[#This Row],[Index]],tbl_mimu[],7,FALSE)</f>
        <v>ကော့ကရိတ်ခရိုင်</v>
      </c>
      <c r="H53" t="str">
        <f>VLOOKUP(Table6[[#This Row],[Index]],tbl_mimu[],8,FALSE)</f>
        <v>MMR003007</v>
      </c>
      <c r="I53" t="str">
        <f>VLOOKUP(Table6[[#This Row],[Index]],tbl_mimu[],9,FALSE)</f>
        <v>Kyainseikgyi</v>
      </c>
      <c r="J53" t="str">
        <f>VLOOKUP(Table6[[#This Row],[Index]],tbl_mimu[],10,FALSE)</f>
        <v>ကြာအင်းဆိပ်ကြီး</v>
      </c>
      <c r="K53" t="str">
        <f>VLOOKUP(Table6[[#This Row],[Index]],tbl_mimu[],11,FALSE)</f>
        <v>MMR003007701</v>
      </c>
      <c r="L53" t="str">
        <f>VLOOKUP(Table6[[#This Row],[Index]],tbl_mimu[],12,FALSE)</f>
        <v>Kyainseikgyi Town</v>
      </c>
      <c r="M53" t="str">
        <f>VLOOKUP(Table6[[#This Row],[Index]],tbl_mimu[],13,FALSE)</f>
        <v>ကြာအင်းဆိပ်ကြီး</v>
      </c>
      <c r="N53">
        <f>VLOOKUP(Table6[[#This Row],[Index]],tbl_mimu[],14,FALSE)</f>
        <v>98.123220000000003</v>
      </c>
      <c r="O53">
        <f>VLOOKUP(Table6[[#This Row],[Index]],tbl_mimu[],14,FALSE)</f>
        <v>98.123220000000003</v>
      </c>
      <c r="P53">
        <f>tbl_data[[#This Row],[Severity]]</f>
        <v>0</v>
      </c>
      <c r="Q53">
        <f>tbl_data[[#This Row],[Consequences (Human)]]</f>
        <v>0</v>
      </c>
      <c r="R53">
        <f>tbl_data[[#This Row],[Consequences (Agriculture)]]</f>
        <v>0</v>
      </c>
      <c r="S53">
        <f>tbl_data[[#This Row],[Consequences (Infrastructure)]]</f>
        <v>0</v>
      </c>
      <c r="T53">
        <f>tbl_data[[#This Row],[Consequences (Financial)]]</f>
        <v>0</v>
      </c>
      <c r="U53" t="e">
        <f>tbl_data[[#This Row],[Severity Numeric]]</f>
        <v>#N/A</v>
      </c>
      <c r="V53" t="e">
        <f>tbl_data[[#This Row],[Consequences Human Numeric]]</f>
        <v>#N/A</v>
      </c>
      <c r="W53" t="e">
        <f>tbl_data[[#This Row],[Consequences Agriculture Numeric]]</f>
        <v>#N/A</v>
      </c>
      <c r="X53" t="e">
        <f>tbl_data[[#This Row],[Consequences Infrastructure Numeric]]</f>
        <v>#N/A</v>
      </c>
      <c r="Y53" t="e">
        <f>tbl_data[[#This Row],[Consequences Financial Numeric]]</f>
        <v>#N/A</v>
      </c>
      <c r="Z53" t="e">
        <f>tbl_data[[#This Row],[Consequences Sum Values]]</f>
        <v>#N/A</v>
      </c>
    </row>
    <row r="54" spans="1:26" x14ac:dyDescent="0.25">
      <c r="A54" t="str">
        <f>tbl_data[[#This Row],[Town Code]]</f>
        <v>MMR008014701</v>
      </c>
      <c r="B54" t="str">
        <f>VLOOKUP(Table6[[#This Row],[Index]],tbl_mimu[],2,FALSE)</f>
        <v>MMR008</v>
      </c>
      <c r="C54" t="str">
        <f>VLOOKUP(Table6[[#This Row],[Index]],tbl_mimu[],3,FALSE)</f>
        <v>Bago (West)</v>
      </c>
      <c r="D54" t="str">
        <f>VLOOKUP(Table6[[#This Row],[Index]],tbl_mimu[],4,FALSE)</f>
        <v>ပဲခူးတိုင်းဒေသကြီး (အနောက်)</v>
      </c>
      <c r="E54" t="str">
        <f>VLOOKUP(Table6[[#This Row],[Index]],tbl_mimu[],5,FALSE)</f>
        <v>MMR008D002</v>
      </c>
      <c r="F54" t="str">
        <f>VLOOKUP(Table6[[#This Row],[Index]],tbl_mimu[],6,FALSE)</f>
        <v>Thayarwady</v>
      </c>
      <c r="G54" t="str">
        <f>VLOOKUP(Table6[[#This Row],[Index]],tbl_mimu[],7,FALSE)</f>
        <v>သာယာဝတီခရိုင်</v>
      </c>
      <c r="H54" t="str">
        <f>VLOOKUP(Table6[[#This Row],[Index]],tbl_mimu[],8,FALSE)</f>
        <v>MMR008014</v>
      </c>
      <c r="I54" t="str">
        <f>VLOOKUP(Table6[[#This Row],[Index]],tbl_mimu[],9,FALSE)</f>
        <v>Gyobingauk</v>
      </c>
      <c r="J54" t="str">
        <f>VLOOKUP(Table6[[#This Row],[Index]],tbl_mimu[],10,FALSE)</f>
        <v>ကြို့ပင်ကောက်</v>
      </c>
      <c r="K54" t="str">
        <f>VLOOKUP(Table6[[#This Row],[Index]],tbl_mimu[],11,FALSE)</f>
        <v>MMR008014701</v>
      </c>
      <c r="L54" t="str">
        <f>VLOOKUP(Table6[[#This Row],[Index]],tbl_mimu[],12,FALSE)</f>
        <v>Gyobingauk Town</v>
      </c>
      <c r="M54" t="str">
        <f>VLOOKUP(Table6[[#This Row],[Index]],tbl_mimu[],13,FALSE)</f>
        <v>ကြို့ပင်ကောက်</v>
      </c>
      <c r="N54">
        <f>VLOOKUP(Table6[[#This Row],[Index]],tbl_mimu[],14,FALSE)</f>
        <v>95.652590000000004</v>
      </c>
      <c r="O54">
        <f>VLOOKUP(Table6[[#This Row],[Index]],tbl_mimu[],14,FALSE)</f>
        <v>95.652590000000004</v>
      </c>
      <c r="P54">
        <f>tbl_data[[#This Row],[Severity]]</f>
        <v>0</v>
      </c>
      <c r="Q54">
        <f>tbl_data[[#This Row],[Consequences (Human)]]</f>
        <v>0</v>
      </c>
      <c r="R54">
        <f>tbl_data[[#This Row],[Consequences (Agriculture)]]</f>
        <v>0</v>
      </c>
      <c r="S54">
        <f>tbl_data[[#This Row],[Consequences (Infrastructure)]]</f>
        <v>0</v>
      </c>
      <c r="T54">
        <f>tbl_data[[#This Row],[Consequences (Financial)]]</f>
        <v>0</v>
      </c>
      <c r="U54" t="e">
        <f>tbl_data[[#This Row],[Severity Numeric]]</f>
        <v>#N/A</v>
      </c>
      <c r="V54" t="e">
        <f>tbl_data[[#This Row],[Consequences Human Numeric]]</f>
        <v>#N/A</v>
      </c>
      <c r="W54" t="e">
        <f>tbl_data[[#This Row],[Consequences Agriculture Numeric]]</f>
        <v>#N/A</v>
      </c>
      <c r="X54" t="e">
        <f>tbl_data[[#This Row],[Consequences Infrastructure Numeric]]</f>
        <v>#N/A</v>
      </c>
      <c r="Y54" t="e">
        <f>tbl_data[[#This Row],[Consequences Financial Numeric]]</f>
        <v>#N/A</v>
      </c>
      <c r="Z54" t="e">
        <f>tbl_data[[#This Row],[Consequences Sum Values]]</f>
        <v>#N/A</v>
      </c>
    </row>
    <row r="55" spans="1:26" x14ac:dyDescent="0.25">
      <c r="A55" t="str">
        <f>tbl_data[[#This Row],[Town Code]]</f>
        <v>MMR006004702</v>
      </c>
      <c r="B55" t="str">
        <f>VLOOKUP(Table6[[#This Row],[Index]],tbl_mimu[],2,FALSE)</f>
        <v>MMR006</v>
      </c>
      <c r="C55" t="str">
        <f>VLOOKUP(Table6[[#This Row],[Index]],tbl_mimu[],3,FALSE)</f>
        <v>Tanintharyi</v>
      </c>
      <c r="D55" t="str">
        <f>VLOOKUP(Table6[[#This Row],[Index]],tbl_mimu[],4,FALSE)</f>
        <v>တနင်္သာရီတိုင်းဒေသကြီး</v>
      </c>
      <c r="E55" t="str">
        <f>VLOOKUP(Table6[[#This Row],[Index]],tbl_mimu[],5,FALSE)</f>
        <v>MMR006D001</v>
      </c>
      <c r="F55" t="str">
        <f>VLOOKUP(Table6[[#This Row],[Index]],tbl_mimu[],6,FALSE)</f>
        <v>Dawei</v>
      </c>
      <c r="G55" t="str">
        <f>VLOOKUP(Table6[[#This Row],[Index]],tbl_mimu[],7,FALSE)</f>
        <v>ထားဝယ်ခရိုင်</v>
      </c>
      <c r="H55" t="str">
        <f>VLOOKUP(Table6[[#This Row],[Index]],tbl_mimu[],8,FALSE)</f>
        <v>MMR006004</v>
      </c>
      <c r="I55" t="str">
        <f>VLOOKUP(Table6[[#This Row],[Index]],tbl_mimu[],9,FALSE)</f>
        <v>Yebyu</v>
      </c>
      <c r="J55" t="str">
        <f>VLOOKUP(Table6[[#This Row],[Index]],tbl_mimu[],10,FALSE)</f>
        <v>ရေဖြူ</v>
      </c>
      <c r="K55" t="str">
        <f>VLOOKUP(Table6[[#This Row],[Index]],tbl_mimu[],11,FALSE)</f>
        <v>MMR006004702</v>
      </c>
      <c r="L55" t="str">
        <f>VLOOKUP(Table6[[#This Row],[Index]],tbl_mimu[],12,FALSE)</f>
        <v>Kaleinaung Town</v>
      </c>
      <c r="M55" t="str">
        <f>VLOOKUP(Table6[[#This Row],[Index]],tbl_mimu[],13,FALSE)</f>
        <v>ကလိန်အောင်</v>
      </c>
      <c r="N55">
        <f>VLOOKUP(Table6[[#This Row],[Index]],tbl_mimu[],14,FALSE)</f>
        <v>98.138494406600003</v>
      </c>
      <c r="O55">
        <f>VLOOKUP(Table6[[#This Row],[Index]],tbl_mimu[],14,FALSE)</f>
        <v>98.138494406600003</v>
      </c>
      <c r="P55">
        <f>tbl_data[[#This Row],[Severity]]</f>
        <v>0</v>
      </c>
      <c r="Q55">
        <f>tbl_data[[#This Row],[Consequences (Human)]]</f>
        <v>0</v>
      </c>
      <c r="R55">
        <f>tbl_data[[#This Row],[Consequences (Agriculture)]]</f>
        <v>0</v>
      </c>
      <c r="S55">
        <f>tbl_data[[#This Row],[Consequences (Infrastructure)]]</f>
        <v>0</v>
      </c>
      <c r="T55">
        <f>tbl_data[[#This Row],[Consequences (Financial)]]</f>
        <v>0</v>
      </c>
      <c r="U55" t="e">
        <f>tbl_data[[#This Row],[Severity Numeric]]</f>
        <v>#N/A</v>
      </c>
      <c r="V55" t="e">
        <f>tbl_data[[#This Row],[Consequences Human Numeric]]</f>
        <v>#N/A</v>
      </c>
      <c r="W55" t="e">
        <f>tbl_data[[#This Row],[Consequences Agriculture Numeric]]</f>
        <v>#N/A</v>
      </c>
      <c r="X55" t="e">
        <f>tbl_data[[#This Row],[Consequences Infrastructure Numeric]]</f>
        <v>#N/A</v>
      </c>
      <c r="Y55" t="e">
        <f>tbl_data[[#This Row],[Consequences Financial Numeric]]</f>
        <v>#N/A</v>
      </c>
      <c r="Z55" t="e">
        <f>tbl_data[[#This Row],[Consequences Sum Values]]</f>
        <v>#N/A</v>
      </c>
    </row>
    <row r="56" spans="1:26" x14ac:dyDescent="0.25">
      <c r="A56" t="str">
        <f>tbl_data[[#This Row],[Town Code]]</f>
        <v>MMR005027701</v>
      </c>
      <c r="B56" t="str">
        <f>VLOOKUP(Table6[[#This Row],[Index]],tbl_mimu[],2,FALSE)</f>
        <v>MMR005</v>
      </c>
      <c r="C56" t="str">
        <f>VLOOKUP(Table6[[#This Row],[Index]],tbl_mimu[],3,FALSE)</f>
        <v>Sagaing</v>
      </c>
      <c r="D56" t="str">
        <f>VLOOKUP(Table6[[#This Row],[Index]],tbl_mimu[],4,FALSE)</f>
        <v>စစ်ကိုင်းတိုင်းဒေသကြီး</v>
      </c>
      <c r="E56" t="str">
        <f>VLOOKUP(Table6[[#This Row],[Index]],tbl_mimu[],5,FALSE)</f>
        <v>MMR005D005</v>
      </c>
      <c r="F56" t="str">
        <f>VLOOKUP(Table6[[#This Row],[Index]],tbl_mimu[],6,FALSE)</f>
        <v>Kale</v>
      </c>
      <c r="G56" t="str">
        <f>VLOOKUP(Table6[[#This Row],[Index]],tbl_mimu[],7,FALSE)</f>
        <v>ကလေးခရိုင်</v>
      </c>
      <c r="H56" t="str">
        <f>VLOOKUP(Table6[[#This Row],[Index]],tbl_mimu[],8,FALSE)</f>
        <v>MMR005027</v>
      </c>
      <c r="I56" t="str">
        <f>VLOOKUP(Table6[[#This Row],[Index]],tbl_mimu[],9,FALSE)</f>
        <v>Kale</v>
      </c>
      <c r="J56" t="str">
        <f>VLOOKUP(Table6[[#This Row],[Index]],tbl_mimu[],10,FALSE)</f>
        <v>ကလေး</v>
      </c>
      <c r="K56" t="str">
        <f>VLOOKUP(Table6[[#This Row],[Index]],tbl_mimu[],11,FALSE)</f>
        <v>MMR005027701</v>
      </c>
      <c r="L56" t="str">
        <f>VLOOKUP(Table6[[#This Row],[Index]],tbl_mimu[],12,FALSE)</f>
        <v>Kale Town</v>
      </c>
      <c r="M56" t="str">
        <f>VLOOKUP(Table6[[#This Row],[Index]],tbl_mimu[],13,FALSE)</f>
        <v>ကလေး</v>
      </c>
      <c r="N56">
        <f>VLOOKUP(Table6[[#This Row],[Index]],tbl_mimu[],14,FALSE)</f>
        <v>94.029769999999999</v>
      </c>
      <c r="O56">
        <f>VLOOKUP(Table6[[#This Row],[Index]],tbl_mimu[],14,FALSE)</f>
        <v>94.029769999999999</v>
      </c>
      <c r="P56">
        <f>tbl_data[[#This Row],[Severity]]</f>
        <v>0</v>
      </c>
      <c r="Q56">
        <f>tbl_data[[#This Row],[Consequences (Human)]]</f>
        <v>0</v>
      </c>
      <c r="R56">
        <f>tbl_data[[#This Row],[Consequences (Agriculture)]]</f>
        <v>0</v>
      </c>
      <c r="S56">
        <f>tbl_data[[#This Row],[Consequences (Infrastructure)]]</f>
        <v>0</v>
      </c>
      <c r="T56">
        <f>tbl_data[[#This Row],[Consequences (Financial)]]</f>
        <v>0</v>
      </c>
      <c r="U56" t="e">
        <f>tbl_data[[#This Row],[Severity Numeric]]</f>
        <v>#N/A</v>
      </c>
      <c r="V56" t="e">
        <f>tbl_data[[#This Row],[Consequences Human Numeric]]</f>
        <v>#N/A</v>
      </c>
      <c r="W56" t="e">
        <f>tbl_data[[#This Row],[Consequences Agriculture Numeric]]</f>
        <v>#N/A</v>
      </c>
      <c r="X56" t="e">
        <f>tbl_data[[#This Row],[Consequences Infrastructure Numeric]]</f>
        <v>#N/A</v>
      </c>
      <c r="Y56" t="e">
        <f>tbl_data[[#This Row],[Consequences Financial Numeric]]</f>
        <v>#N/A</v>
      </c>
      <c r="Z56" t="e">
        <f>tbl_data[[#This Row],[Consequences Sum Values]]</f>
        <v>#N/A</v>
      </c>
    </row>
    <row r="57" spans="1:26" x14ac:dyDescent="0.25">
      <c r="A57" t="str">
        <f>tbl_data[[#This Row],[Town Code]]</f>
        <v>MMR005028701</v>
      </c>
      <c r="B57" t="str">
        <f>VLOOKUP(Table6[[#This Row],[Index]],tbl_mimu[],2,FALSE)</f>
        <v>MMR005</v>
      </c>
      <c r="C57" t="str">
        <f>VLOOKUP(Table6[[#This Row],[Index]],tbl_mimu[],3,FALSE)</f>
        <v>Sagaing</v>
      </c>
      <c r="D57" t="str">
        <f>VLOOKUP(Table6[[#This Row],[Index]],tbl_mimu[],4,FALSE)</f>
        <v>စစ်ကိုင်းတိုင်းဒေသကြီး</v>
      </c>
      <c r="E57" t="str">
        <f>VLOOKUP(Table6[[#This Row],[Index]],tbl_mimu[],5,FALSE)</f>
        <v>MMR005D005</v>
      </c>
      <c r="F57" t="str">
        <f>VLOOKUP(Table6[[#This Row],[Index]],tbl_mimu[],6,FALSE)</f>
        <v>Kale</v>
      </c>
      <c r="G57" t="str">
        <f>VLOOKUP(Table6[[#This Row],[Index]],tbl_mimu[],7,FALSE)</f>
        <v>ကလေးခရိုင်</v>
      </c>
      <c r="H57" t="str">
        <f>VLOOKUP(Table6[[#This Row],[Index]],tbl_mimu[],8,FALSE)</f>
        <v>MMR005028</v>
      </c>
      <c r="I57" t="str">
        <f>VLOOKUP(Table6[[#This Row],[Index]],tbl_mimu[],9,FALSE)</f>
        <v>Kalewa</v>
      </c>
      <c r="J57" t="str">
        <f>VLOOKUP(Table6[[#This Row],[Index]],tbl_mimu[],10,FALSE)</f>
        <v>ကလေးဝ</v>
      </c>
      <c r="K57" t="str">
        <f>VLOOKUP(Table6[[#This Row],[Index]],tbl_mimu[],11,FALSE)</f>
        <v>MMR005028701</v>
      </c>
      <c r="L57" t="str">
        <f>VLOOKUP(Table6[[#This Row],[Index]],tbl_mimu[],12,FALSE)</f>
        <v>Kalewa Town</v>
      </c>
      <c r="M57" t="str">
        <f>VLOOKUP(Table6[[#This Row],[Index]],tbl_mimu[],13,FALSE)</f>
        <v>ကလေးဝ</v>
      </c>
      <c r="N57">
        <f>VLOOKUP(Table6[[#This Row],[Index]],tbl_mimu[],14,FALSE)</f>
        <v>94.300359999999998</v>
      </c>
      <c r="O57">
        <f>VLOOKUP(Table6[[#This Row],[Index]],tbl_mimu[],14,FALSE)</f>
        <v>94.300359999999998</v>
      </c>
      <c r="P57">
        <f>tbl_data[[#This Row],[Severity]]</f>
        <v>0</v>
      </c>
      <c r="Q57">
        <f>tbl_data[[#This Row],[Consequences (Human)]]</f>
        <v>0</v>
      </c>
      <c r="R57">
        <f>tbl_data[[#This Row],[Consequences (Agriculture)]]</f>
        <v>0</v>
      </c>
      <c r="S57">
        <f>tbl_data[[#This Row],[Consequences (Infrastructure)]]</f>
        <v>0</v>
      </c>
      <c r="T57">
        <f>tbl_data[[#This Row],[Consequences (Financial)]]</f>
        <v>0</v>
      </c>
      <c r="U57" t="e">
        <f>tbl_data[[#This Row],[Severity Numeric]]</f>
        <v>#N/A</v>
      </c>
      <c r="V57" t="e">
        <f>tbl_data[[#This Row],[Consequences Human Numeric]]</f>
        <v>#N/A</v>
      </c>
      <c r="W57" t="e">
        <f>tbl_data[[#This Row],[Consequences Agriculture Numeric]]</f>
        <v>#N/A</v>
      </c>
      <c r="X57" t="e">
        <f>tbl_data[[#This Row],[Consequences Infrastructure Numeric]]</f>
        <v>#N/A</v>
      </c>
      <c r="Y57" t="e">
        <f>tbl_data[[#This Row],[Consequences Financial Numeric]]</f>
        <v>#N/A</v>
      </c>
      <c r="Z57" t="e">
        <f>tbl_data[[#This Row],[Consequences Sum Values]]</f>
        <v>#N/A</v>
      </c>
    </row>
    <row r="58" spans="1:26" x14ac:dyDescent="0.25">
      <c r="A58" t="str">
        <f>tbl_data[[#This Row],[Town Code]]</f>
        <v>MMR014005701</v>
      </c>
      <c r="B58" t="str">
        <f>VLOOKUP(Table6[[#This Row],[Index]],tbl_mimu[],2,FALSE)</f>
        <v>MMR014</v>
      </c>
      <c r="C58" t="str">
        <f>VLOOKUP(Table6[[#This Row],[Index]],tbl_mimu[],3,FALSE)</f>
        <v>Shan (South)</v>
      </c>
      <c r="D58" t="str">
        <f>VLOOKUP(Table6[[#This Row],[Index]],tbl_mimu[],4,FALSE)</f>
        <v>ရှမ်းပြည်နယ် (တောင်)</v>
      </c>
      <c r="E58" t="str">
        <f>VLOOKUP(Table6[[#This Row],[Index]],tbl_mimu[],5,FALSE)</f>
        <v>MMR014D001</v>
      </c>
      <c r="F58" t="str">
        <f>VLOOKUP(Table6[[#This Row],[Index]],tbl_mimu[],6,FALSE)</f>
        <v>Taunggyi</v>
      </c>
      <c r="G58" t="str">
        <f>VLOOKUP(Table6[[#This Row],[Index]],tbl_mimu[],7,FALSE)</f>
        <v>တောင်ကြီးခရိုင်</v>
      </c>
      <c r="H58" t="str">
        <f>VLOOKUP(Table6[[#This Row],[Index]],tbl_mimu[],8,FALSE)</f>
        <v>MMR014005</v>
      </c>
      <c r="I58" t="str">
        <f>VLOOKUP(Table6[[#This Row],[Index]],tbl_mimu[],9,FALSE)</f>
        <v>Kalaw</v>
      </c>
      <c r="J58" t="str">
        <f>VLOOKUP(Table6[[#This Row],[Index]],tbl_mimu[],10,FALSE)</f>
        <v>ကလော</v>
      </c>
      <c r="K58" t="str">
        <f>VLOOKUP(Table6[[#This Row],[Index]],tbl_mimu[],11,FALSE)</f>
        <v>MMR014005701</v>
      </c>
      <c r="L58" t="str">
        <f>VLOOKUP(Table6[[#This Row],[Index]],tbl_mimu[],12,FALSE)</f>
        <v>Kalaw Town</v>
      </c>
      <c r="M58" t="str">
        <f>VLOOKUP(Table6[[#This Row],[Index]],tbl_mimu[],13,FALSE)</f>
        <v>ကလော</v>
      </c>
      <c r="N58">
        <f>VLOOKUP(Table6[[#This Row],[Index]],tbl_mimu[],14,FALSE)</f>
        <v>96.558639999999997</v>
      </c>
      <c r="O58">
        <f>VLOOKUP(Table6[[#This Row],[Index]],tbl_mimu[],14,FALSE)</f>
        <v>96.558639999999997</v>
      </c>
      <c r="P58">
        <f>tbl_data[[#This Row],[Severity]]</f>
        <v>0</v>
      </c>
      <c r="Q58">
        <f>tbl_data[[#This Row],[Consequences (Human)]]</f>
        <v>0</v>
      </c>
      <c r="R58">
        <f>tbl_data[[#This Row],[Consequences (Agriculture)]]</f>
        <v>0</v>
      </c>
      <c r="S58">
        <f>tbl_data[[#This Row],[Consequences (Infrastructure)]]</f>
        <v>0</v>
      </c>
      <c r="T58">
        <f>tbl_data[[#This Row],[Consequences (Financial)]]</f>
        <v>0</v>
      </c>
      <c r="U58" t="e">
        <f>tbl_data[[#This Row],[Severity Numeric]]</f>
        <v>#N/A</v>
      </c>
      <c r="V58" t="e">
        <f>tbl_data[[#This Row],[Consequences Human Numeric]]</f>
        <v>#N/A</v>
      </c>
      <c r="W58" t="e">
        <f>tbl_data[[#This Row],[Consequences Agriculture Numeric]]</f>
        <v>#N/A</v>
      </c>
      <c r="X58" t="e">
        <f>tbl_data[[#This Row],[Consequences Infrastructure Numeric]]</f>
        <v>#N/A</v>
      </c>
      <c r="Y58" t="e">
        <f>tbl_data[[#This Row],[Consequences Financial Numeric]]</f>
        <v>#N/A</v>
      </c>
      <c r="Z58" t="e">
        <f>tbl_data[[#This Row],[Consequences Sum Values]]</f>
        <v>#N/A</v>
      </c>
    </row>
    <row r="59" spans="1:26" x14ac:dyDescent="0.25">
      <c r="A59" t="str">
        <f>tbl_data[[#This Row],[Town Code]]</f>
        <v>MMR015310701</v>
      </c>
      <c r="B59" t="str">
        <f>VLOOKUP(Table6[[#This Row],[Index]],tbl_mimu[],2,FALSE)</f>
        <v>MMR015</v>
      </c>
      <c r="C59" t="str">
        <f>VLOOKUP(Table6[[#This Row],[Index]],tbl_mimu[],3,FALSE)</f>
        <v>Shan (North)</v>
      </c>
      <c r="D59" t="str">
        <f>VLOOKUP(Table6[[#This Row],[Index]],tbl_mimu[],4,FALSE)</f>
        <v>ရှမ်းပြည်နယ် (မြောက်)</v>
      </c>
      <c r="E59" t="str">
        <f>VLOOKUP(Table6[[#This Row],[Index]],tbl_mimu[],5,FALSE)</f>
        <v>MMR015D331</v>
      </c>
      <c r="F59" t="str">
        <f>VLOOKUP(Table6[[#This Row],[Index]],tbl_mimu[],6,FALSE)</f>
        <v>Mong Maw (Wa SAD)</v>
      </c>
      <c r="G59" t="str">
        <f>VLOOKUP(Table6[[#This Row],[Index]],tbl_mimu[],7,FALSE)</f>
        <v>မိုင်းမော-ဝအထူးဒေသ (၂)</v>
      </c>
      <c r="H59" t="str">
        <f>VLOOKUP(Table6[[#This Row],[Index]],tbl_mimu[],8,FALSE)</f>
        <v>MMR015310</v>
      </c>
      <c r="I59" t="str">
        <f>VLOOKUP(Table6[[#This Row],[Index]],tbl_mimu[],9,FALSE)</f>
        <v>Ka Lawng Hpar</v>
      </c>
      <c r="J59" t="str">
        <f>VLOOKUP(Table6[[#This Row],[Index]],tbl_mimu[],10,FALSE)</f>
        <v>ကလောင်ဖါ</v>
      </c>
      <c r="K59" t="str">
        <f>VLOOKUP(Table6[[#This Row],[Index]],tbl_mimu[],11,FALSE)</f>
        <v>MMR015310701</v>
      </c>
      <c r="L59" t="str">
        <f>VLOOKUP(Table6[[#This Row],[Index]],tbl_mimu[],12,FALSE)</f>
        <v>Ka Lawng Hpar Town</v>
      </c>
      <c r="M59" t="str">
        <f>VLOOKUP(Table6[[#This Row],[Index]],tbl_mimu[],13,FALSE)</f>
        <v>ကလောင်ဖါ</v>
      </c>
      <c r="N59">
        <f>VLOOKUP(Table6[[#This Row],[Index]],tbl_mimu[],14,FALSE)</f>
        <v>98.725449999999995</v>
      </c>
      <c r="O59">
        <f>VLOOKUP(Table6[[#This Row],[Index]],tbl_mimu[],14,FALSE)</f>
        <v>98.725449999999995</v>
      </c>
      <c r="P59">
        <f>tbl_data[[#This Row],[Severity]]</f>
        <v>0</v>
      </c>
      <c r="Q59">
        <f>tbl_data[[#This Row],[Consequences (Human)]]</f>
        <v>0</v>
      </c>
      <c r="R59">
        <f>tbl_data[[#This Row],[Consequences (Agriculture)]]</f>
        <v>0</v>
      </c>
      <c r="S59">
        <f>tbl_data[[#This Row],[Consequences (Infrastructure)]]</f>
        <v>0</v>
      </c>
      <c r="T59">
        <f>tbl_data[[#This Row],[Consequences (Financial)]]</f>
        <v>0</v>
      </c>
      <c r="U59" t="e">
        <f>tbl_data[[#This Row],[Severity Numeric]]</f>
        <v>#N/A</v>
      </c>
      <c r="V59" t="e">
        <f>tbl_data[[#This Row],[Consequences Human Numeric]]</f>
        <v>#N/A</v>
      </c>
      <c r="W59" t="e">
        <f>tbl_data[[#This Row],[Consequences Agriculture Numeric]]</f>
        <v>#N/A</v>
      </c>
      <c r="X59" t="e">
        <f>tbl_data[[#This Row],[Consequences Infrastructure Numeric]]</f>
        <v>#N/A</v>
      </c>
      <c r="Y59" t="e">
        <f>tbl_data[[#This Row],[Consequences Financial Numeric]]</f>
        <v>#N/A</v>
      </c>
      <c r="Z59" t="e">
        <f>tbl_data[[#This Row],[Consequences Sum Values]]</f>
        <v>#N/A</v>
      </c>
    </row>
    <row r="60" spans="1:26" x14ac:dyDescent="0.25">
      <c r="A60" t="str">
        <f>tbl_data[[#This Row],[Town Code]]</f>
        <v>MMR007003701</v>
      </c>
      <c r="B60" t="str">
        <f>VLOOKUP(Table6[[#This Row],[Index]],tbl_mimu[],2,FALSE)</f>
        <v>MMR007</v>
      </c>
      <c r="C60" t="str">
        <f>VLOOKUP(Table6[[#This Row],[Index]],tbl_mimu[],3,FALSE)</f>
        <v>Bago (East)</v>
      </c>
      <c r="D60" t="str">
        <f>VLOOKUP(Table6[[#This Row],[Index]],tbl_mimu[],4,FALSE)</f>
        <v>ပဲခူးတိုင်းဒေသကြီး (အရှေ့)</v>
      </c>
      <c r="E60" t="str">
        <f>VLOOKUP(Table6[[#This Row],[Index]],tbl_mimu[],5,FALSE)</f>
        <v>MMR007D001</v>
      </c>
      <c r="F60" t="str">
        <f>VLOOKUP(Table6[[#This Row],[Index]],tbl_mimu[],6,FALSE)</f>
        <v>Bago</v>
      </c>
      <c r="G60" t="str">
        <f>VLOOKUP(Table6[[#This Row],[Index]],tbl_mimu[],7,FALSE)</f>
        <v>ပဲခူးခရိုင်</v>
      </c>
      <c r="H60" t="str">
        <f>VLOOKUP(Table6[[#This Row],[Index]],tbl_mimu[],8,FALSE)</f>
        <v>MMR007003</v>
      </c>
      <c r="I60" t="str">
        <f>VLOOKUP(Table6[[#This Row],[Index]],tbl_mimu[],9,FALSE)</f>
        <v>Kawa</v>
      </c>
      <c r="J60" t="str">
        <f>VLOOKUP(Table6[[#This Row],[Index]],tbl_mimu[],10,FALSE)</f>
        <v>ကဝ</v>
      </c>
      <c r="K60" t="str">
        <f>VLOOKUP(Table6[[#This Row],[Index]],tbl_mimu[],11,FALSE)</f>
        <v>MMR007003701</v>
      </c>
      <c r="L60" t="str">
        <f>VLOOKUP(Table6[[#This Row],[Index]],tbl_mimu[],12,FALSE)</f>
        <v>Kawa Town</v>
      </c>
      <c r="M60" t="str">
        <f>VLOOKUP(Table6[[#This Row],[Index]],tbl_mimu[],13,FALSE)</f>
        <v>ကဝ</v>
      </c>
      <c r="N60">
        <f>VLOOKUP(Table6[[#This Row],[Index]],tbl_mimu[],14,FALSE)</f>
        <v>96.466319999999996</v>
      </c>
      <c r="O60">
        <f>VLOOKUP(Table6[[#This Row],[Index]],tbl_mimu[],14,FALSE)</f>
        <v>96.466319999999996</v>
      </c>
      <c r="P60">
        <f>tbl_data[[#This Row],[Severity]]</f>
        <v>0</v>
      </c>
      <c r="Q60">
        <f>tbl_data[[#This Row],[Consequences (Human)]]</f>
        <v>0</v>
      </c>
      <c r="R60">
        <f>tbl_data[[#This Row],[Consequences (Agriculture)]]</f>
        <v>0</v>
      </c>
      <c r="S60">
        <f>tbl_data[[#This Row],[Consequences (Infrastructure)]]</f>
        <v>0</v>
      </c>
      <c r="T60">
        <f>tbl_data[[#This Row],[Consequences (Financial)]]</f>
        <v>0</v>
      </c>
      <c r="U60" t="e">
        <f>tbl_data[[#This Row],[Severity Numeric]]</f>
        <v>#N/A</v>
      </c>
      <c r="V60" t="e">
        <f>tbl_data[[#This Row],[Consequences Human Numeric]]</f>
        <v>#N/A</v>
      </c>
      <c r="W60" t="e">
        <f>tbl_data[[#This Row],[Consequences Agriculture Numeric]]</f>
        <v>#N/A</v>
      </c>
      <c r="X60" t="e">
        <f>tbl_data[[#This Row],[Consequences Infrastructure Numeric]]</f>
        <v>#N/A</v>
      </c>
      <c r="Y60" t="e">
        <f>tbl_data[[#This Row],[Consequences Financial Numeric]]</f>
        <v>#N/A</v>
      </c>
      <c r="Z60" t="e">
        <f>tbl_data[[#This Row],[Consequences Sum Values]]</f>
        <v>#N/A</v>
      </c>
    </row>
    <row r="61" spans="1:26" x14ac:dyDescent="0.25">
      <c r="A61" t="str">
        <f>tbl_data[[#This Row],[Town Code]]</f>
        <v>MMR015011701</v>
      </c>
      <c r="B61" t="str">
        <f>VLOOKUP(Table6[[#This Row],[Index]],tbl_mimu[],2,FALSE)</f>
        <v>MMR015</v>
      </c>
      <c r="C61" t="str">
        <f>VLOOKUP(Table6[[#This Row],[Index]],tbl_mimu[],3,FALSE)</f>
        <v>Shan (North)</v>
      </c>
      <c r="D61" t="str">
        <f>VLOOKUP(Table6[[#This Row],[Index]],tbl_mimu[],4,FALSE)</f>
        <v>ရှမ်းပြည်နယ် (မြောက်)</v>
      </c>
      <c r="E61" t="str">
        <f>VLOOKUP(Table6[[#This Row],[Index]],tbl_mimu[],5,FALSE)</f>
        <v>MMR015D002</v>
      </c>
      <c r="F61" t="str">
        <f>VLOOKUP(Table6[[#This Row],[Index]],tbl_mimu[],6,FALSE)</f>
        <v>Muse</v>
      </c>
      <c r="G61" t="str">
        <f>VLOOKUP(Table6[[#This Row],[Index]],tbl_mimu[],7,FALSE)</f>
        <v>မူဆယ်ခရိုင်</v>
      </c>
      <c r="H61" t="str">
        <f>VLOOKUP(Table6[[#This Row],[Index]],tbl_mimu[],8,FALSE)</f>
        <v>MMR015011</v>
      </c>
      <c r="I61" t="str">
        <f>VLOOKUP(Table6[[#This Row],[Index]],tbl_mimu[],9,FALSE)</f>
        <v>Kutkai</v>
      </c>
      <c r="J61" t="str">
        <f>VLOOKUP(Table6[[#This Row],[Index]],tbl_mimu[],10,FALSE)</f>
        <v>ကွတ်ခိုင်</v>
      </c>
      <c r="K61" t="str">
        <f>VLOOKUP(Table6[[#This Row],[Index]],tbl_mimu[],11,FALSE)</f>
        <v>MMR015011701</v>
      </c>
      <c r="L61" t="str">
        <f>VLOOKUP(Table6[[#This Row],[Index]],tbl_mimu[],12,FALSE)</f>
        <v>Kutkai Town</v>
      </c>
      <c r="M61" t="str">
        <f>VLOOKUP(Table6[[#This Row],[Index]],tbl_mimu[],13,FALSE)</f>
        <v>ကွတ်ခိုင်</v>
      </c>
      <c r="N61">
        <f>VLOOKUP(Table6[[#This Row],[Index]],tbl_mimu[],14,FALSE)</f>
        <v>97.94341</v>
      </c>
      <c r="O61">
        <f>VLOOKUP(Table6[[#This Row],[Index]],tbl_mimu[],14,FALSE)</f>
        <v>97.94341</v>
      </c>
      <c r="P61">
        <f>tbl_data[[#This Row],[Severity]]</f>
        <v>0</v>
      </c>
      <c r="Q61">
        <f>tbl_data[[#This Row],[Consequences (Human)]]</f>
        <v>0</v>
      </c>
      <c r="R61">
        <f>tbl_data[[#This Row],[Consequences (Agriculture)]]</f>
        <v>0</v>
      </c>
      <c r="S61">
        <f>tbl_data[[#This Row],[Consequences (Infrastructure)]]</f>
        <v>0</v>
      </c>
      <c r="T61">
        <f>tbl_data[[#This Row],[Consequences (Financial)]]</f>
        <v>0</v>
      </c>
      <c r="U61" t="e">
        <f>tbl_data[[#This Row],[Severity Numeric]]</f>
        <v>#N/A</v>
      </c>
      <c r="V61" t="e">
        <f>tbl_data[[#This Row],[Consequences Human Numeric]]</f>
        <v>#N/A</v>
      </c>
      <c r="W61" t="e">
        <f>tbl_data[[#This Row],[Consequences Agriculture Numeric]]</f>
        <v>#N/A</v>
      </c>
      <c r="X61" t="e">
        <f>tbl_data[[#This Row],[Consequences Infrastructure Numeric]]</f>
        <v>#N/A</v>
      </c>
      <c r="Y61" t="e">
        <f>tbl_data[[#This Row],[Consequences Financial Numeric]]</f>
        <v>#N/A</v>
      </c>
      <c r="Z61" t="e">
        <f>tbl_data[[#This Row],[Consequences Sum Values]]</f>
        <v>#N/A</v>
      </c>
    </row>
    <row r="62" spans="1:26" x14ac:dyDescent="0.25">
      <c r="A62" t="str">
        <f>tbl_data[[#This Row],[Town Code]]</f>
        <v>MMR014014701</v>
      </c>
      <c r="B62" t="str">
        <f>VLOOKUP(Table6[[#This Row],[Index]],tbl_mimu[],2,FALSE)</f>
        <v>MMR014</v>
      </c>
      <c r="C62" t="str">
        <f>VLOOKUP(Table6[[#This Row],[Index]],tbl_mimu[],3,FALSE)</f>
        <v>Shan (South)</v>
      </c>
      <c r="D62" t="str">
        <f>VLOOKUP(Table6[[#This Row],[Index]],tbl_mimu[],4,FALSE)</f>
        <v>ရှမ်းပြည်နယ် (တောင်)</v>
      </c>
      <c r="E62" t="str">
        <f>VLOOKUP(Table6[[#This Row],[Index]],tbl_mimu[],5,FALSE)</f>
        <v>MMR014D002</v>
      </c>
      <c r="F62" t="str">
        <f>VLOOKUP(Table6[[#This Row],[Index]],tbl_mimu[],6,FALSE)</f>
        <v>Loilen</v>
      </c>
      <c r="G62" t="str">
        <f>VLOOKUP(Table6[[#This Row],[Index]],tbl_mimu[],7,FALSE)</f>
        <v>လွိုင်လင်ခရိုင်</v>
      </c>
      <c r="H62" t="str">
        <f>VLOOKUP(Table6[[#This Row],[Index]],tbl_mimu[],8,FALSE)</f>
        <v>MMR014014</v>
      </c>
      <c r="I62" t="str">
        <f>VLOOKUP(Table6[[#This Row],[Index]],tbl_mimu[],9,FALSE)</f>
        <v>Kunhing</v>
      </c>
      <c r="J62" t="str">
        <f>VLOOKUP(Table6[[#This Row],[Index]],tbl_mimu[],10,FALSE)</f>
        <v>ကွန်ဟိန်း</v>
      </c>
      <c r="K62" t="str">
        <f>VLOOKUP(Table6[[#This Row],[Index]],tbl_mimu[],11,FALSE)</f>
        <v>MMR014014701</v>
      </c>
      <c r="L62" t="str">
        <f>VLOOKUP(Table6[[#This Row],[Index]],tbl_mimu[],12,FALSE)</f>
        <v>Kunhing Town</v>
      </c>
      <c r="M62" t="str">
        <f>VLOOKUP(Table6[[#This Row],[Index]],tbl_mimu[],13,FALSE)</f>
        <v>ကွန်ဟိန်း</v>
      </c>
      <c r="N62">
        <f>VLOOKUP(Table6[[#This Row],[Index]],tbl_mimu[],14,FALSE)</f>
        <v>98.424000000000007</v>
      </c>
      <c r="O62">
        <f>VLOOKUP(Table6[[#This Row],[Index]],tbl_mimu[],14,FALSE)</f>
        <v>98.424000000000007</v>
      </c>
      <c r="P62">
        <f>tbl_data[[#This Row],[Severity]]</f>
        <v>0</v>
      </c>
      <c r="Q62">
        <f>tbl_data[[#This Row],[Consequences (Human)]]</f>
        <v>0</v>
      </c>
      <c r="R62">
        <f>tbl_data[[#This Row],[Consequences (Agriculture)]]</f>
        <v>0</v>
      </c>
      <c r="S62">
        <f>tbl_data[[#This Row],[Consequences (Infrastructure)]]</f>
        <v>0</v>
      </c>
      <c r="T62">
        <f>tbl_data[[#This Row],[Consequences (Financial)]]</f>
        <v>0</v>
      </c>
      <c r="U62" t="e">
        <f>tbl_data[[#This Row],[Severity Numeric]]</f>
        <v>#N/A</v>
      </c>
      <c r="V62" t="e">
        <f>tbl_data[[#This Row],[Consequences Human Numeric]]</f>
        <v>#N/A</v>
      </c>
      <c r="W62" t="e">
        <f>tbl_data[[#This Row],[Consequences Agriculture Numeric]]</f>
        <v>#N/A</v>
      </c>
      <c r="X62" t="e">
        <f>tbl_data[[#This Row],[Consequences Infrastructure Numeric]]</f>
        <v>#N/A</v>
      </c>
      <c r="Y62" t="e">
        <f>tbl_data[[#This Row],[Consequences Financial Numeric]]</f>
        <v>#N/A</v>
      </c>
      <c r="Z62" t="e">
        <f>tbl_data[[#This Row],[Consequences Sum Values]]</f>
        <v>#N/A</v>
      </c>
    </row>
    <row r="63" spans="1:26" x14ac:dyDescent="0.25">
      <c r="A63" t="str">
        <f>tbl_data[[#This Row],[Town Code]]</f>
        <v>MMR013029701</v>
      </c>
      <c r="B63" t="str">
        <f>VLOOKUP(Table6[[#This Row],[Index]],tbl_mimu[],2,FALSE)</f>
        <v>MMR013</v>
      </c>
      <c r="C63" t="str">
        <f>VLOOKUP(Table6[[#This Row],[Index]],tbl_mimu[],3,FALSE)</f>
        <v>Yangon</v>
      </c>
      <c r="D63" t="str">
        <f>VLOOKUP(Table6[[#This Row],[Index]],tbl_mimu[],4,FALSE)</f>
        <v>ရန်ကုန်တိုင်းဒေသကြီး</v>
      </c>
      <c r="E63" t="str">
        <f>VLOOKUP(Table6[[#This Row],[Index]],tbl_mimu[],5,FALSE)</f>
        <v>MMR013D003</v>
      </c>
      <c r="F63" t="str">
        <f>VLOOKUP(Table6[[#This Row],[Index]],tbl_mimu[],6,FALSE)</f>
        <v>Yangon (South)</v>
      </c>
      <c r="G63" t="str">
        <f>VLOOKUP(Table6[[#This Row],[Index]],tbl_mimu[],7,FALSE)</f>
        <v>ရန်ကုန်(တောင်ပိုင်း)</v>
      </c>
      <c r="H63" t="str">
        <f>VLOOKUP(Table6[[#This Row],[Index]],tbl_mimu[],8,FALSE)</f>
        <v>MMR013029</v>
      </c>
      <c r="I63" t="str">
        <f>VLOOKUP(Table6[[#This Row],[Index]],tbl_mimu[],9,FALSE)</f>
        <v>Kungyangon</v>
      </c>
      <c r="J63" t="str">
        <f>VLOOKUP(Table6[[#This Row],[Index]],tbl_mimu[],10,FALSE)</f>
        <v>ကွမ်းခြံကုန်း</v>
      </c>
      <c r="K63" t="str">
        <f>VLOOKUP(Table6[[#This Row],[Index]],tbl_mimu[],11,FALSE)</f>
        <v>MMR013029701</v>
      </c>
      <c r="L63" t="str">
        <f>VLOOKUP(Table6[[#This Row],[Index]],tbl_mimu[],12,FALSE)</f>
        <v>Kungyangon Town</v>
      </c>
      <c r="M63" t="str">
        <f>VLOOKUP(Table6[[#This Row],[Index]],tbl_mimu[],13,FALSE)</f>
        <v>ကွမ်းခြံကုန်း</v>
      </c>
      <c r="N63">
        <f>VLOOKUP(Table6[[#This Row],[Index]],tbl_mimu[],14,FALSE)</f>
        <v>96.011899999999997</v>
      </c>
      <c r="O63">
        <f>VLOOKUP(Table6[[#This Row],[Index]],tbl_mimu[],14,FALSE)</f>
        <v>96.011899999999997</v>
      </c>
      <c r="P63">
        <f>tbl_data[[#This Row],[Severity]]</f>
        <v>0</v>
      </c>
      <c r="Q63">
        <f>tbl_data[[#This Row],[Consequences (Human)]]</f>
        <v>0</v>
      </c>
      <c r="R63">
        <f>tbl_data[[#This Row],[Consequences (Agriculture)]]</f>
        <v>0</v>
      </c>
      <c r="S63">
        <f>tbl_data[[#This Row],[Consequences (Infrastructure)]]</f>
        <v>0</v>
      </c>
      <c r="T63">
        <f>tbl_data[[#This Row],[Consequences (Financial)]]</f>
        <v>0</v>
      </c>
      <c r="U63" t="e">
        <f>tbl_data[[#This Row],[Severity Numeric]]</f>
        <v>#N/A</v>
      </c>
      <c r="V63" t="e">
        <f>tbl_data[[#This Row],[Consequences Human Numeric]]</f>
        <v>#N/A</v>
      </c>
      <c r="W63" t="e">
        <f>tbl_data[[#This Row],[Consequences Agriculture Numeric]]</f>
        <v>#N/A</v>
      </c>
      <c r="X63" t="e">
        <f>tbl_data[[#This Row],[Consequences Infrastructure Numeric]]</f>
        <v>#N/A</v>
      </c>
      <c r="Y63" t="e">
        <f>tbl_data[[#This Row],[Consequences Financial Numeric]]</f>
        <v>#N/A</v>
      </c>
      <c r="Z63" t="e">
        <f>tbl_data[[#This Row],[Consequences Sum Values]]</f>
        <v>#N/A</v>
      </c>
    </row>
    <row r="64" spans="1:26" x14ac:dyDescent="0.25">
      <c r="A64" t="str">
        <f>tbl_data[[#This Row],[Town Code]]</f>
        <v>MMR015020701</v>
      </c>
      <c r="B64" t="str">
        <f>VLOOKUP(Table6[[#This Row],[Index]],tbl_mimu[],2,FALSE)</f>
        <v>MMR015</v>
      </c>
      <c r="C64" t="str">
        <f>VLOOKUP(Table6[[#This Row],[Index]],tbl_mimu[],3,FALSE)</f>
        <v>Shan (North)</v>
      </c>
      <c r="D64" t="str">
        <f>VLOOKUP(Table6[[#This Row],[Index]],tbl_mimu[],4,FALSE)</f>
        <v>ရှမ်းပြည်နယ် (မြောက်)</v>
      </c>
      <c r="E64" t="str">
        <f>VLOOKUP(Table6[[#This Row],[Index]],tbl_mimu[],5,FALSE)</f>
        <v>MMR015D001</v>
      </c>
      <c r="F64" t="str">
        <f>VLOOKUP(Table6[[#This Row],[Index]],tbl_mimu[],6,FALSE)</f>
        <v>Lashio</v>
      </c>
      <c r="G64" t="str">
        <f>VLOOKUP(Table6[[#This Row],[Index]],tbl_mimu[],7,FALSE)</f>
        <v>လားရှိုးခရိုင်</v>
      </c>
      <c r="H64" t="str">
        <f>VLOOKUP(Table6[[#This Row],[Index]],tbl_mimu[],8,FALSE)</f>
        <v>MMR015020</v>
      </c>
      <c r="I64" t="str">
        <f>VLOOKUP(Table6[[#This Row],[Index]],tbl_mimu[],9,FALSE)</f>
        <v>Kunlong</v>
      </c>
      <c r="J64" t="str">
        <f>VLOOKUP(Table6[[#This Row],[Index]],tbl_mimu[],10,FALSE)</f>
        <v>ကွမ်းလုံ</v>
      </c>
      <c r="K64" t="str">
        <f>VLOOKUP(Table6[[#This Row],[Index]],tbl_mimu[],11,FALSE)</f>
        <v>MMR015020701</v>
      </c>
      <c r="L64" t="str">
        <f>VLOOKUP(Table6[[#This Row],[Index]],tbl_mimu[],12,FALSE)</f>
        <v>Kunlong Town</v>
      </c>
      <c r="M64" t="str">
        <f>VLOOKUP(Table6[[#This Row],[Index]],tbl_mimu[],13,FALSE)</f>
        <v>ကွမ်းလုံ</v>
      </c>
      <c r="N64">
        <f>VLOOKUP(Table6[[#This Row],[Index]],tbl_mimu[],14,FALSE)</f>
        <v>98.650526241700007</v>
      </c>
      <c r="O64">
        <f>VLOOKUP(Table6[[#This Row],[Index]],tbl_mimu[],14,FALSE)</f>
        <v>98.650526241700007</v>
      </c>
      <c r="P64">
        <f>tbl_data[[#This Row],[Severity]]</f>
        <v>0</v>
      </c>
      <c r="Q64">
        <f>tbl_data[[#This Row],[Consequences (Human)]]</f>
        <v>0</v>
      </c>
      <c r="R64">
        <f>tbl_data[[#This Row],[Consequences (Agriculture)]]</f>
        <v>0</v>
      </c>
      <c r="S64">
        <f>tbl_data[[#This Row],[Consequences (Infrastructure)]]</f>
        <v>0</v>
      </c>
      <c r="T64">
        <f>tbl_data[[#This Row],[Consequences (Financial)]]</f>
        <v>0</v>
      </c>
      <c r="U64" t="e">
        <f>tbl_data[[#This Row],[Severity Numeric]]</f>
        <v>#N/A</v>
      </c>
      <c r="V64" t="e">
        <f>tbl_data[[#This Row],[Consequences Human Numeric]]</f>
        <v>#N/A</v>
      </c>
      <c r="W64" t="e">
        <f>tbl_data[[#This Row],[Consequences Agriculture Numeric]]</f>
        <v>#N/A</v>
      </c>
      <c r="X64" t="e">
        <f>tbl_data[[#This Row],[Consequences Infrastructure Numeric]]</f>
        <v>#N/A</v>
      </c>
      <c r="Y64" t="e">
        <f>tbl_data[[#This Row],[Consequences Financial Numeric]]</f>
        <v>#N/A</v>
      </c>
      <c r="Z64" t="e">
        <f>tbl_data[[#This Row],[Consequences Sum Values]]</f>
        <v>#N/A</v>
      </c>
    </row>
    <row r="65" spans="1:26" x14ac:dyDescent="0.25">
      <c r="A65" t="str">
        <f>tbl_data[[#This Row],[Town Code]]</f>
        <v>MMR005020701</v>
      </c>
      <c r="B65" t="str">
        <f>VLOOKUP(Table6[[#This Row],[Index]],tbl_mimu[],2,FALSE)</f>
        <v>MMR005</v>
      </c>
      <c r="C65" t="str">
        <f>VLOOKUP(Table6[[#This Row],[Index]],tbl_mimu[],3,FALSE)</f>
        <v>Sagaing</v>
      </c>
      <c r="D65" t="str">
        <f>VLOOKUP(Table6[[#This Row],[Index]],tbl_mimu[],4,FALSE)</f>
        <v>စစ်ကိုင်းတိုင်းဒေသကြီး</v>
      </c>
      <c r="E65" t="str">
        <f>VLOOKUP(Table6[[#This Row],[Index]],tbl_mimu[],5,FALSE)</f>
        <v>MMR005D004</v>
      </c>
      <c r="F65" t="str">
        <f>VLOOKUP(Table6[[#This Row],[Index]],tbl_mimu[],6,FALSE)</f>
        <v>Katha</v>
      </c>
      <c r="G65" t="str">
        <f>VLOOKUP(Table6[[#This Row],[Index]],tbl_mimu[],7,FALSE)</f>
        <v>ကသာခရိုင်</v>
      </c>
      <c r="H65" t="str">
        <f>VLOOKUP(Table6[[#This Row],[Index]],tbl_mimu[],8,FALSE)</f>
        <v>MMR005020</v>
      </c>
      <c r="I65" t="str">
        <f>VLOOKUP(Table6[[#This Row],[Index]],tbl_mimu[],9,FALSE)</f>
        <v>Katha</v>
      </c>
      <c r="J65" t="str">
        <f>VLOOKUP(Table6[[#This Row],[Index]],tbl_mimu[],10,FALSE)</f>
        <v>ကသာ</v>
      </c>
      <c r="K65" t="str">
        <f>VLOOKUP(Table6[[#This Row],[Index]],tbl_mimu[],11,FALSE)</f>
        <v>MMR005020701</v>
      </c>
      <c r="L65" t="str">
        <f>VLOOKUP(Table6[[#This Row],[Index]],tbl_mimu[],12,FALSE)</f>
        <v>Katha Town</v>
      </c>
      <c r="M65" t="str">
        <f>VLOOKUP(Table6[[#This Row],[Index]],tbl_mimu[],13,FALSE)</f>
        <v>ကသာ</v>
      </c>
      <c r="N65">
        <f>VLOOKUP(Table6[[#This Row],[Index]],tbl_mimu[],14,FALSE)</f>
        <v>96.331670000000003</v>
      </c>
      <c r="O65">
        <f>VLOOKUP(Table6[[#This Row],[Index]],tbl_mimu[],14,FALSE)</f>
        <v>96.331670000000003</v>
      </c>
      <c r="P65">
        <f>tbl_data[[#This Row],[Severity]]</f>
        <v>0</v>
      </c>
      <c r="Q65">
        <f>tbl_data[[#This Row],[Consequences (Human)]]</f>
        <v>0</v>
      </c>
      <c r="R65">
        <f>tbl_data[[#This Row],[Consequences (Agriculture)]]</f>
        <v>0</v>
      </c>
      <c r="S65">
        <f>tbl_data[[#This Row],[Consequences (Infrastructure)]]</f>
        <v>0</v>
      </c>
      <c r="T65">
        <f>tbl_data[[#This Row],[Consequences (Financial)]]</f>
        <v>0</v>
      </c>
      <c r="U65" t="e">
        <f>tbl_data[[#This Row],[Severity Numeric]]</f>
        <v>#N/A</v>
      </c>
      <c r="V65" t="e">
        <f>tbl_data[[#This Row],[Consequences Human Numeric]]</f>
        <v>#N/A</v>
      </c>
      <c r="W65" t="e">
        <f>tbl_data[[#This Row],[Consequences Agriculture Numeric]]</f>
        <v>#N/A</v>
      </c>
      <c r="X65" t="e">
        <f>tbl_data[[#This Row],[Consequences Infrastructure Numeric]]</f>
        <v>#N/A</v>
      </c>
      <c r="Y65" t="e">
        <f>tbl_data[[#This Row],[Consequences Financial Numeric]]</f>
        <v>#N/A</v>
      </c>
      <c r="Z65" t="e">
        <f>tbl_data[[#This Row],[Consequences Sum Values]]</f>
        <v>#N/A</v>
      </c>
    </row>
    <row r="66" spans="1:26" x14ac:dyDescent="0.25">
      <c r="A66" t="str">
        <f>tbl_data[[#This Row],[Town Code]]</f>
        <v>MMR001009702</v>
      </c>
      <c r="B66" t="str">
        <f>VLOOKUP(Table6[[#This Row],[Index]],tbl_mimu[],2,FALSE)</f>
        <v>MMR001</v>
      </c>
      <c r="C66" t="str">
        <f>VLOOKUP(Table6[[#This Row],[Index]],tbl_mimu[],3,FALSE)</f>
        <v>Kachin</v>
      </c>
      <c r="D66" t="str">
        <f>VLOOKUP(Table6[[#This Row],[Index]],tbl_mimu[],4,FALSE)</f>
        <v>ကချင်ပြည်နယ်</v>
      </c>
      <c r="E66" t="str">
        <f>VLOOKUP(Table6[[#This Row],[Index]],tbl_mimu[],5,FALSE)</f>
        <v>MMR001D002</v>
      </c>
      <c r="F66" t="str">
        <f>VLOOKUP(Table6[[#This Row],[Index]],tbl_mimu[],6,FALSE)</f>
        <v>Mohnyin</v>
      </c>
      <c r="G66" t="str">
        <f>VLOOKUP(Table6[[#This Row],[Index]],tbl_mimu[],7,FALSE)</f>
        <v>မိုးညှင်းခရိုင်</v>
      </c>
      <c r="H66" t="str">
        <f>VLOOKUP(Table6[[#This Row],[Index]],tbl_mimu[],8,FALSE)</f>
        <v>MMR001009</v>
      </c>
      <c r="I66" t="str">
        <f>VLOOKUP(Table6[[#This Row],[Index]],tbl_mimu[],9,FALSE)</f>
        <v>Hpakant</v>
      </c>
      <c r="J66" t="str">
        <f>VLOOKUP(Table6[[#This Row],[Index]],tbl_mimu[],10,FALSE)</f>
        <v>ဖားကန့်</v>
      </c>
      <c r="K66" t="str">
        <f>VLOOKUP(Table6[[#This Row],[Index]],tbl_mimu[],11,FALSE)</f>
        <v>MMR001009702</v>
      </c>
      <c r="L66" t="str">
        <f>VLOOKUP(Table6[[#This Row],[Index]],tbl_mimu[],12,FALSE)</f>
        <v>Kamaing Town</v>
      </c>
      <c r="M66" t="str">
        <f>VLOOKUP(Table6[[#This Row],[Index]],tbl_mimu[],13,FALSE)</f>
        <v>ကာမိုင်း</v>
      </c>
      <c r="N66">
        <f>VLOOKUP(Table6[[#This Row],[Index]],tbl_mimu[],14,FALSE)</f>
        <v>96.711529999999996</v>
      </c>
      <c r="O66">
        <f>VLOOKUP(Table6[[#This Row],[Index]],tbl_mimu[],14,FALSE)</f>
        <v>96.711529999999996</v>
      </c>
      <c r="P66">
        <f>tbl_data[[#This Row],[Severity]]</f>
        <v>0</v>
      </c>
      <c r="Q66">
        <f>tbl_data[[#This Row],[Consequences (Human)]]</f>
        <v>0</v>
      </c>
      <c r="R66">
        <f>tbl_data[[#This Row],[Consequences (Agriculture)]]</f>
        <v>0</v>
      </c>
      <c r="S66">
        <f>tbl_data[[#This Row],[Consequences (Infrastructure)]]</f>
        <v>0</v>
      </c>
      <c r="T66">
        <f>tbl_data[[#This Row],[Consequences (Financial)]]</f>
        <v>0</v>
      </c>
      <c r="U66" t="e">
        <f>tbl_data[[#This Row],[Severity Numeric]]</f>
        <v>#N/A</v>
      </c>
      <c r="V66" t="e">
        <f>tbl_data[[#This Row],[Consequences Human Numeric]]</f>
        <v>#N/A</v>
      </c>
      <c r="W66" t="e">
        <f>tbl_data[[#This Row],[Consequences Agriculture Numeric]]</f>
        <v>#N/A</v>
      </c>
      <c r="X66" t="e">
        <f>tbl_data[[#This Row],[Consequences Infrastructure Numeric]]</f>
        <v>#N/A</v>
      </c>
      <c r="Y66" t="e">
        <f>tbl_data[[#This Row],[Consequences Financial Numeric]]</f>
        <v>#N/A</v>
      </c>
      <c r="Z66" t="e">
        <f>tbl_data[[#This Row],[Consequences Sum Values]]</f>
        <v>#N/A</v>
      </c>
    </row>
    <row r="67" spans="1:26" x14ac:dyDescent="0.25">
      <c r="A67" t="str">
        <f>tbl_data[[#This Row],[Town Code]]</f>
        <v>MMR014014702</v>
      </c>
      <c r="B67" t="str">
        <f>VLOOKUP(Table6[[#This Row],[Index]],tbl_mimu[],2,FALSE)</f>
        <v>MMR014</v>
      </c>
      <c r="C67" t="str">
        <f>VLOOKUP(Table6[[#This Row],[Index]],tbl_mimu[],3,FALSE)</f>
        <v>Shan (South)</v>
      </c>
      <c r="D67" t="str">
        <f>VLOOKUP(Table6[[#This Row],[Index]],tbl_mimu[],4,FALSE)</f>
        <v>ရှမ်းပြည်နယ် (တောင်)</v>
      </c>
      <c r="E67" t="str">
        <f>VLOOKUP(Table6[[#This Row],[Index]],tbl_mimu[],5,FALSE)</f>
        <v>MMR014D002</v>
      </c>
      <c r="F67" t="str">
        <f>VLOOKUP(Table6[[#This Row],[Index]],tbl_mimu[],6,FALSE)</f>
        <v>Loilen</v>
      </c>
      <c r="G67" t="str">
        <f>VLOOKUP(Table6[[#This Row],[Index]],tbl_mimu[],7,FALSE)</f>
        <v>လွိုင်လင်ခရိုင်</v>
      </c>
      <c r="H67" t="str">
        <f>VLOOKUP(Table6[[#This Row],[Index]],tbl_mimu[],8,FALSE)</f>
        <v>MMR014014</v>
      </c>
      <c r="I67" t="str">
        <f>VLOOKUP(Table6[[#This Row],[Index]],tbl_mimu[],9,FALSE)</f>
        <v>Kunhing</v>
      </c>
      <c r="J67" t="str">
        <f>VLOOKUP(Table6[[#This Row],[Index]],tbl_mimu[],10,FALSE)</f>
        <v>ကွန်ဟိန်း</v>
      </c>
      <c r="K67" t="str">
        <f>VLOOKUP(Table6[[#This Row],[Index]],tbl_mimu[],11,FALSE)</f>
        <v>MMR014014702</v>
      </c>
      <c r="L67" t="str">
        <f>VLOOKUP(Table6[[#This Row],[Index]],tbl_mimu[],12,FALSE)</f>
        <v>Kar Li Town</v>
      </c>
      <c r="M67" t="str">
        <f>VLOOKUP(Table6[[#This Row],[Index]],tbl_mimu[],13,FALSE)</f>
        <v>ကာလိ</v>
      </c>
      <c r="N67">
        <f>VLOOKUP(Table6[[#This Row],[Index]],tbl_mimu[],14,FALSE)</f>
        <v>98.533806183699994</v>
      </c>
      <c r="O67">
        <f>VLOOKUP(Table6[[#This Row],[Index]],tbl_mimu[],14,FALSE)</f>
        <v>98.533806183699994</v>
      </c>
      <c r="P67">
        <f>tbl_data[[#This Row],[Severity]]</f>
        <v>0</v>
      </c>
      <c r="Q67">
        <f>tbl_data[[#This Row],[Consequences (Human)]]</f>
        <v>0</v>
      </c>
      <c r="R67">
        <f>tbl_data[[#This Row],[Consequences (Agriculture)]]</f>
        <v>0</v>
      </c>
      <c r="S67">
        <f>tbl_data[[#This Row],[Consequences (Infrastructure)]]</f>
        <v>0</v>
      </c>
      <c r="T67">
        <f>tbl_data[[#This Row],[Consequences (Financial)]]</f>
        <v>0</v>
      </c>
      <c r="U67" t="e">
        <f>tbl_data[[#This Row],[Severity Numeric]]</f>
        <v>#N/A</v>
      </c>
      <c r="V67" t="e">
        <f>tbl_data[[#This Row],[Consequences Human Numeric]]</f>
        <v>#N/A</v>
      </c>
      <c r="W67" t="e">
        <f>tbl_data[[#This Row],[Consequences Agriculture Numeric]]</f>
        <v>#N/A</v>
      </c>
      <c r="X67" t="e">
        <f>tbl_data[[#This Row],[Consequences Infrastructure Numeric]]</f>
        <v>#N/A</v>
      </c>
      <c r="Y67" t="e">
        <f>tbl_data[[#This Row],[Consequences Financial Numeric]]</f>
        <v>#N/A</v>
      </c>
      <c r="Z67" t="e">
        <f>tbl_data[[#This Row],[Consequences Sum Values]]</f>
        <v>#N/A</v>
      </c>
    </row>
    <row r="68" spans="1:26" x14ac:dyDescent="0.25">
      <c r="A68" t="str">
        <f>tbl_data[[#This Row],[Town Code]]</f>
        <v>MMR013032701</v>
      </c>
      <c r="B68" t="str">
        <f>VLOOKUP(Table6[[#This Row],[Index]],tbl_mimu[],2,FALSE)</f>
        <v>MMR013</v>
      </c>
      <c r="C68" t="str">
        <f>VLOOKUP(Table6[[#This Row],[Index]],tbl_mimu[],3,FALSE)</f>
        <v>Yangon</v>
      </c>
      <c r="D68" t="str">
        <f>VLOOKUP(Table6[[#This Row],[Index]],tbl_mimu[],4,FALSE)</f>
        <v>ရန်ကုန်တိုင်းဒေသကြီး</v>
      </c>
      <c r="E68" t="str">
        <f>VLOOKUP(Table6[[#This Row],[Index]],tbl_mimu[],5,FALSE)</f>
        <v>MMR013D003</v>
      </c>
      <c r="F68" t="str">
        <f>VLOOKUP(Table6[[#This Row],[Index]],tbl_mimu[],6,FALSE)</f>
        <v>Yangon (South)</v>
      </c>
      <c r="G68" t="str">
        <f>VLOOKUP(Table6[[#This Row],[Index]],tbl_mimu[],7,FALSE)</f>
        <v>ရန်ကုန်(တောင်ပိုင်း)</v>
      </c>
      <c r="H68" t="str">
        <f>VLOOKUP(Table6[[#This Row],[Index]],tbl_mimu[],8,FALSE)</f>
        <v>MMR013032</v>
      </c>
      <c r="I68" t="str">
        <f>VLOOKUP(Table6[[#This Row],[Index]],tbl_mimu[],9,FALSE)</f>
        <v>Cocokyun</v>
      </c>
      <c r="J68" t="str">
        <f>VLOOKUP(Table6[[#This Row],[Index]],tbl_mimu[],10,FALSE)</f>
        <v>ကိုကိုးကျွန်း</v>
      </c>
      <c r="K68" t="str">
        <f>VLOOKUP(Table6[[#This Row],[Index]],tbl_mimu[],11,FALSE)</f>
        <v>MMR013032701</v>
      </c>
      <c r="L68" t="str">
        <f>VLOOKUP(Table6[[#This Row],[Index]],tbl_mimu[],12,FALSE)</f>
        <v>Cocokyun Town</v>
      </c>
      <c r="M68" t="str">
        <f>VLOOKUP(Table6[[#This Row],[Index]],tbl_mimu[],13,FALSE)</f>
        <v>ကိုကိုးကျွန်း</v>
      </c>
      <c r="N68">
        <f>VLOOKUP(Table6[[#This Row],[Index]],tbl_mimu[],14,FALSE)</f>
        <v>93.368212959299996</v>
      </c>
      <c r="O68">
        <f>VLOOKUP(Table6[[#This Row],[Index]],tbl_mimu[],14,FALSE)</f>
        <v>93.368212959299996</v>
      </c>
      <c r="P68">
        <f>tbl_data[[#This Row],[Severity]]</f>
        <v>0</v>
      </c>
      <c r="Q68">
        <f>tbl_data[[#This Row],[Consequences (Human)]]</f>
        <v>0</v>
      </c>
      <c r="R68">
        <f>tbl_data[[#This Row],[Consequences (Agriculture)]]</f>
        <v>0</v>
      </c>
      <c r="S68">
        <f>tbl_data[[#This Row],[Consequences (Infrastructure)]]</f>
        <v>0</v>
      </c>
      <c r="T68">
        <f>tbl_data[[#This Row],[Consequences (Financial)]]</f>
        <v>0</v>
      </c>
      <c r="U68" t="e">
        <f>tbl_data[[#This Row],[Severity Numeric]]</f>
        <v>#N/A</v>
      </c>
      <c r="V68" t="e">
        <f>tbl_data[[#This Row],[Consequences Human Numeric]]</f>
        <v>#N/A</v>
      </c>
      <c r="W68" t="e">
        <f>tbl_data[[#This Row],[Consequences Agriculture Numeric]]</f>
        <v>#N/A</v>
      </c>
      <c r="X68" t="e">
        <f>tbl_data[[#This Row],[Consequences Infrastructure Numeric]]</f>
        <v>#N/A</v>
      </c>
      <c r="Y68" t="e">
        <f>tbl_data[[#This Row],[Consequences Financial Numeric]]</f>
        <v>#N/A</v>
      </c>
      <c r="Z68" t="e">
        <f>tbl_data[[#This Row],[Consequences Sum Values]]</f>
        <v>#N/A</v>
      </c>
    </row>
    <row r="69" spans="1:26" x14ac:dyDescent="0.25">
      <c r="A69" t="str">
        <f>tbl_data[[#This Row],[Town Code]]</f>
        <v>MMR015023701</v>
      </c>
      <c r="B69" t="str">
        <f>VLOOKUP(Table6[[#This Row],[Index]],tbl_mimu[],2,FALSE)</f>
        <v>MMR015</v>
      </c>
      <c r="C69" t="str">
        <f>VLOOKUP(Table6[[#This Row],[Index]],tbl_mimu[],3,FALSE)</f>
        <v>Shan (North)</v>
      </c>
      <c r="D69" t="str">
        <f>VLOOKUP(Table6[[#This Row],[Index]],tbl_mimu[],4,FALSE)</f>
        <v>ရှမ်းပြည်နယ် (မြောက်)</v>
      </c>
      <c r="E69" t="str">
        <f>VLOOKUP(Table6[[#This Row],[Index]],tbl_mimu[],5,FALSE)</f>
        <v>MMR015S002</v>
      </c>
      <c r="F69" t="str">
        <f>VLOOKUP(Table6[[#This Row],[Index]],tbl_mimu[],6,FALSE)</f>
        <v>Kokang Self-Administered Zone</v>
      </c>
      <c r="G69" t="e">
        <f>VLOOKUP(Table6[[#This Row],[Index]],tbl_mimu[],7,FALSE)</f>
        <v>#N/A</v>
      </c>
      <c r="H69" t="str">
        <f>VLOOKUP(Table6[[#This Row],[Index]],tbl_mimu[],8,FALSE)</f>
        <v>MMR015023</v>
      </c>
      <c r="I69" t="str">
        <f>VLOOKUP(Table6[[#This Row],[Index]],tbl_mimu[],9,FALSE)</f>
        <v>Konkyan</v>
      </c>
      <c r="J69" t="str">
        <f>VLOOKUP(Table6[[#This Row],[Index]],tbl_mimu[],10,FALSE)</f>
        <v>ကုန်းကြမ်း</v>
      </c>
      <c r="K69" t="str">
        <f>VLOOKUP(Table6[[#This Row],[Index]],tbl_mimu[],11,FALSE)</f>
        <v>MMR015023701</v>
      </c>
      <c r="L69" t="str">
        <f>VLOOKUP(Table6[[#This Row],[Index]],tbl_mimu[],12,FALSE)</f>
        <v>Konkyan Town</v>
      </c>
      <c r="M69" t="str">
        <f>VLOOKUP(Table6[[#This Row],[Index]],tbl_mimu[],13,FALSE)</f>
        <v>ကုန်းကြမ်း</v>
      </c>
      <c r="N69">
        <f>VLOOKUP(Table6[[#This Row],[Index]],tbl_mimu[],14,FALSE)</f>
        <v>98.539339999999996</v>
      </c>
      <c r="O69">
        <f>VLOOKUP(Table6[[#This Row],[Index]],tbl_mimu[],14,FALSE)</f>
        <v>98.539339999999996</v>
      </c>
      <c r="P69">
        <f>tbl_data[[#This Row],[Severity]]</f>
        <v>0</v>
      </c>
      <c r="Q69">
        <f>tbl_data[[#This Row],[Consequences (Human)]]</f>
        <v>0</v>
      </c>
      <c r="R69">
        <f>tbl_data[[#This Row],[Consequences (Agriculture)]]</f>
        <v>0</v>
      </c>
      <c r="S69">
        <f>tbl_data[[#This Row],[Consequences (Infrastructure)]]</f>
        <v>0</v>
      </c>
      <c r="T69">
        <f>tbl_data[[#This Row],[Consequences (Financial)]]</f>
        <v>0</v>
      </c>
      <c r="U69" t="e">
        <f>tbl_data[[#This Row],[Severity Numeric]]</f>
        <v>#N/A</v>
      </c>
      <c r="V69" t="e">
        <f>tbl_data[[#This Row],[Consequences Human Numeric]]</f>
        <v>#N/A</v>
      </c>
      <c r="W69" t="e">
        <f>tbl_data[[#This Row],[Consequences Agriculture Numeric]]</f>
        <v>#N/A</v>
      </c>
      <c r="X69" t="e">
        <f>tbl_data[[#This Row],[Consequences Infrastructure Numeric]]</f>
        <v>#N/A</v>
      </c>
      <c r="Y69" t="e">
        <f>tbl_data[[#This Row],[Consequences Financial Numeric]]</f>
        <v>#N/A</v>
      </c>
      <c r="Z69" t="e">
        <f>tbl_data[[#This Row],[Consequences Sum Values]]</f>
        <v>#N/A</v>
      </c>
    </row>
    <row r="70" spans="1:26" x14ac:dyDescent="0.25">
      <c r="A70" t="str">
        <f>tbl_data[[#This Row],[Town Code]]</f>
        <v>MMR010015702</v>
      </c>
      <c r="B70" t="str">
        <f>VLOOKUP(Table6[[#This Row],[Index]],tbl_mimu[],2,FALSE)</f>
        <v>MMR010</v>
      </c>
      <c r="C70" t="str">
        <f>VLOOKUP(Table6[[#This Row],[Index]],tbl_mimu[],3,FALSE)</f>
        <v>Mandalay</v>
      </c>
      <c r="D70" t="str">
        <f>VLOOKUP(Table6[[#This Row],[Index]],tbl_mimu[],4,FALSE)</f>
        <v>မန္တလေးတိုင်းဒေသကြီး</v>
      </c>
      <c r="E70" t="str">
        <f>VLOOKUP(Table6[[#This Row],[Index]],tbl_mimu[],5,FALSE)</f>
        <v>MMR010D003</v>
      </c>
      <c r="F70" t="str">
        <f>VLOOKUP(Table6[[#This Row],[Index]],tbl_mimu[],6,FALSE)</f>
        <v>Kyaukse</v>
      </c>
      <c r="G70" t="str">
        <f>VLOOKUP(Table6[[#This Row],[Index]],tbl_mimu[],7,FALSE)</f>
        <v>ကျောက်ဆည်ခရိုင်</v>
      </c>
      <c r="H70" t="str">
        <f>VLOOKUP(Table6[[#This Row],[Index]],tbl_mimu[],8,FALSE)</f>
        <v>MMR010015</v>
      </c>
      <c r="I70" t="str">
        <f>VLOOKUP(Table6[[#This Row],[Index]],tbl_mimu[],9,FALSE)</f>
        <v>Myittha</v>
      </c>
      <c r="J70" t="str">
        <f>VLOOKUP(Table6[[#This Row],[Index]],tbl_mimu[],10,FALSE)</f>
        <v>မြစ်သား</v>
      </c>
      <c r="K70" t="str">
        <f>VLOOKUP(Table6[[#This Row],[Index]],tbl_mimu[],11,FALSE)</f>
        <v>MMR010015702</v>
      </c>
      <c r="L70" t="str">
        <f>VLOOKUP(Table6[[#This Row],[Index]],tbl_mimu[],12,FALSE)</f>
        <v>Ku Me Town</v>
      </c>
      <c r="M70" t="str">
        <f>VLOOKUP(Table6[[#This Row],[Index]],tbl_mimu[],13,FALSE)</f>
        <v>ကူမဲ</v>
      </c>
      <c r="N70">
        <f>VLOOKUP(Table6[[#This Row],[Index]],tbl_mimu[],14,FALSE)</f>
        <v>96.160300000000007</v>
      </c>
      <c r="O70">
        <f>VLOOKUP(Table6[[#This Row],[Index]],tbl_mimu[],14,FALSE)</f>
        <v>96.160300000000007</v>
      </c>
      <c r="P70" t="str">
        <f>tbl_data[[#This Row],[Severity]]</f>
        <v>Moderate Damage</v>
      </c>
      <c r="Q70" t="str">
        <f>tbl_data[[#This Row],[Consequences (Human)]]</f>
        <v>Moderate Effect</v>
      </c>
      <c r="R70" t="str">
        <f>tbl_data[[#This Row],[Consequences (Agriculture)]]</f>
        <v>Massive Effect</v>
      </c>
      <c r="S70" t="str">
        <f>tbl_data[[#This Row],[Consequences (Infrastructure)]]</f>
        <v>Massive Effect</v>
      </c>
      <c r="T70" t="str">
        <f>tbl_data[[#This Row],[Consequences (Financial)]]</f>
        <v>Massive Effect</v>
      </c>
      <c r="U70">
        <f>tbl_data[[#This Row],[Severity Numeric]]</f>
        <v>2</v>
      </c>
      <c r="V70">
        <f>tbl_data[[#This Row],[Consequences Human Numeric]]</f>
        <v>2</v>
      </c>
      <c r="W70">
        <f>tbl_data[[#This Row],[Consequences Agriculture Numeric]]</f>
        <v>4</v>
      </c>
      <c r="X70">
        <f>tbl_data[[#This Row],[Consequences Infrastructure Numeric]]</f>
        <v>4</v>
      </c>
      <c r="Y70">
        <f>tbl_data[[#This Row],[Consequences Financial Numeric]]</f>
        <v>4</v>
      </c>
      <c r="Z70">
        <f>tbl_data[[#This Row],[Consequences Sum Values]]</f>
        <v>14</v>
      </c>
    </row>
    <row r="71" spans="1:26" x14ac:dyDescent="0.25">
      <c r="A71" t="str">
        <f>tbl_data[[#This Row],[Town Code]]</f>
        <v>MMR007009702</v>
      </c>
      <c r="B71" t="str">
        <f>VLOOKUP(Table6[[#This Row],[Index]],tbl_mimu[],2,FALSE)</f>
        <v>MMR007</v>
      </c>
      <c r="C71" t="str">
        <f>VLOOKUP(Table6[[#This Row],[Index]],tbl_mimu[],3,FALSE)</f>
        <v>Bago (East)</v>
      </c>
      <c r="D71" t="str">
        <f>VLOOKUP(Table6[[#This Row],[Index]],tbl_mimu[],4,FALSE)</f>
        <v>ပဲခူးတိုင်းဒေသကြီး (အရှေ့)</v>
      </c>
      <c r="E71" t="str">
        <f>VLOOKUP(Table6[[#This Row],[Index]],tbl_mimu[],5,FALSE)</f>
        <v>MMR007D002</v>
      </c>
      <c r="F71" t="str">
        <f>VLOOKUP(Table6[[#This Row],[Index]],tbl_mimu[],6,FALSE)</f>
        <v>Taungoo</v>
      </c>
      <c r="G71" t="str">
        <f>VLOOKUP(Table6[[#This Row],[Index]],tbl_mimu[],7,FALSE)</f>
        <v>တောင်ငူခရိုင်</v>
      </c>
      <c r="H71" t="str">
        <f>VLOOKUP(Table6[[#This Row],[Index]],tbl_mimu[],8,FALSE)</f>
        <v>MMR007009</v>
      </c>
      <c r="I71" t="str">
        <f>VLOOKUP(Table6[[#This Row],[Index]],tbl_mimu[],9,FALSE)</f>
        <v>Taungoo</v>
      </c>
      <c r="J71" t="str">
        <f>VLOOKUP(Table6[[#This Row],[Index]],tbl_mimu[],10,FALSE)</f>
        <v>တောင်ငူ</v>
      </c>
      <c r="K71" t="str">
        <f>VLOOKUP(Table6[[#This Row],[Index]],tbl_mimu[],11,FALSE)</f>
        <v>MMR007009702</v>
      </c>
      <c r="L71" t="str">
        <f>VLOOKUP(Table6[[#This Row],[Index]],tbl_mimu[],12,FALSE)</f>
        <v>Kaytumati Town</v>
      </c>
      <c r="M71" t="str">
        <f>VLOOKUP(Table6[[#This Row],[Index]],tbl_mimu[],13,FALSE)</f>
        <v>ကေတုမတီ</v>
      </c>
      <c r="N71">
        <f>VLOOKUP(Table6[[#This Row],[Index]],tbl_mimu[],14,FALSE)</f>
        <v>96.403570000000002</v>
      </c>
      <c r="O71">
        <f>VLOOKUP(Table6[[#This Row],[Index]],tbl_mimu[],14,FALSE)</f>
        <v>96.403570000000002</v>
      </c>
      <c r="P71">
        <f>tbl_data[[#This Row],[Severity]]</f>
        <v>0</v>
      </c>
      <c r="Q71">
        <f>tbl_data[[#This Row],[Consequences (Human)]]</f>
        <v>0</v>
      </c>
      <c r="R71">
        <f>tbl_data[[#This Row],[Consequences (Agriculture)]]</f>
        <v>0</v>
      </c>
      <c r="S71">
        <f>tbl_data[[#This Row],[Consequences (Infrastructure)]]</f>
        <v>0</v>
      </c>
      <c r="T71">
        <f>tbl_data[[#This Row],[Consequences (Financial)]]</f>
        <v>0</v>
      </c>
      <c r="U71" t="e">
        <f>tbl_data[[#This Row],[Severity Numeric]]</f>
        <v>#N/A</v>
      </c>
      <c r="V71" t="e">
        <f>tbl_data[[#This Row],[Consequences Human Numeric]]</f>
        <v>#N/A</v>
      </c>
      <c r="W71" t="e">
        <f>tbl_data[[#This Row],[Consequences Agriculture Numeric]]</f>
        <v>#N/A</v>
      </c>
      <c r="X71" t="e">
        <f>tbl_data[[#This Row],[Consequences Infrastructure Numeric]]</f>
        <v>#N/A</v>
      </c>
      <c r="Y71" t="e">
        <f>tbl_data[[#This Row],[Consequences Financial Numeric]]</f>
        <v>#N/A</v>
      </c>
      <c r="Z71" t="e">
        <f>tbl_data[[#This Row],[Consequences Sum Values]]</f>
        <v>#N/A</v>
      </c>
    </row>
    <row r="72" spans="1:26" x14ac:dyDescent="0.25">
      <c r="A72" t="str">
        <f>tbl_data[[#This Row],[Town Code]]</f>
        <v>MMR003006701</v>
      </c>
      <c r="B72" t="str">
        <f>VLOOKUP(Table6[[#This Row],[Index]],tbl_mimu[],2,FALSE)</f>
        <v>MMR003</v>
      </c>
      <c r="C72" t="str">
        <f>VLOOKUP(Table6[[#This Row],[Index]],tbl_mimu[],3,FALSE)</f>
        <v>Kayin</v>
      </c>
      <c r="D72" t="str">
        <f>VLOOKUP(Table6[[#This Row],[Index]],tbl_mimu[],4,FALSE)</f>
        <v>ကရင်ပြည်နယ်</v>
      </c>
      <c r="E72" t="str">
        <f>VLOOKUP(Table6[[#This Row],[Index]],tbl_mimu[],5,FALSE)</f>
        <v>MMR003D003</v>
      </c>
      <c r="F72" t="str">
        <f>VLOOKUP(Table6[[#This Row],[Index]],tbl_mimu[],6,FALSE)</f>
        <v>Kawkareik</v>
      </c>
      <c r="G72" t="str">
        <f>VLOOKUP(Table6[[#This Row],[Index]],tbl_mimu[],7,FALSE)</f>
        <v>ကော့ကရိတ်ခရိုင်</v>
      </c>
      <c r="H72" t="str">
        <f>VLOOKUP(Table6[[#This Row],[Index]],tbl_mimu[],8,FALSE)</f>
        <v>MMR003006</v>
      </c>
      <c r="I72" t="str">
        <f>VLOOKUP(Table6[[#This Row],[Index]],tbl_mimu[],9,FALSE)</f>
        <v>Kawkareik</v>
      </c>
      <c r="J72" t="str">
        <f>VLOOKUP(Table6[[#This Row],[Index]],tbl_mimu[],10,FALSE)</f>
        <v>ကော့ကရိတ်</v>
      </c>
      <c r="K72" t="str">
        <f>VLOOKUP(Table6[[#This Row],[Index]],tbl_mimu[],11,FALSE)</f>
        <v>MMR003006701</v>
      </c>
      <c r="L72" t="str">
        <f>VLOOKUP(Table6[[#This Row],[Index]],tbl_mimu[],12,FALSE)</f>
        <v>Kawkareik Town</v>
      </c>
      <c r="M72" t="str">
        <f>VLOOKUP(Table6[[#This Row],[Index]],tbl_mimu[],13,FALSE)</f>
        <v>ကော့ကရိတ်</v>
      </c>
      <c r="N72">
        <f>VLOOKUP(Table6[[#This Row],[Index]],tbl_mimu[],14,FALSE)</f>
        <v>98.239959999999996</v>
      </c>
      <c r="O72">
        <f>VLOOKUP(Table6[[#This Row],[Index]],tbl_mimu[],14,FALSE)</f>
        <v>98.239959999999996</v>
      </c>
      <c r="P72">
        <f>tbl_data[[#This Row],[Severity]]</f>
        <v>0</v>
      </c>
      <c r="Q72">
        <f>tbl_data[[#This Row],[Consequences (Human)]]</f>
        <v>0</v>
      </c>
      <c r="R72">
        <f>tbl_data[[#This Row],[Consequences (Agriculture)]]</f>
        <v>0</v>
      </c>
      <c r="S72">
        <f>tbl_data[[#This Row],[Consequences (Infrastructure)]]</f>
        <v>0</v>
      </c>
      <c r="T72">
        <f>tbl_data[[#This Row],[Consequences (Financial)]]</f>
        <v>0</v>
      </c>
      <c r="U72" t="e">
        <f>tbl_data[[#This Row],[Severity Numeric]]</f>
        <v>#N/A</v>
      </c>
      <c r="V72" t="e">
        <f>tbl_data[[#This Row],[Consequences Human Numeric]]</f>
        <v>#N/A</v>
      </c>
      <c r="W72" t="e">
        <f>tbl_data[[#This Row],[Consequences Agriculture Numeric]]</f>
        <v>#N/A</v>
      </c>
      <c r="X72" t="e">
        <f>tbl_data[[#This Row],[Consequences Infrastructure Numeric]]</f>
        <v>#N/A</v>
      </c>
      <c r="Y72" t="e">
        <f>tbl_data[[#This Row],[Consequences Financial Numeric]]</f>
        <v>#N/A</v>
      </c>
      <c r="Z72" t="e">
        <f>tbl_data[[#This Row],[Consequences Sum Values]]</f>
        <v>#N/A</v>
      </c>
    </row>
    <row r="73" spans="1:26" x14ac:dyDescent="0.25">
      <c r="A73" t="str">
        <f>tbl_data[[#This Row],[Town Code]]</f>
        <v>MMR013028701</v>
      </c>
      <c r="B73" t="str">
        <f>VLOOKUP(Table6[[#This Row],[Index]],tbl_mimu[],2,FALSE)</f>
        <v>MMR013</v>
      </c>
      <c r="C73" t="str">
        <f>VLOOKUP(Table6[[#This Row],[Index]],tbl_mimu[],3,FALSE)</f>
        <v>Yangon</v>
      </c>
      <c r="D73" t="str">
        <f>VLOOKUP(Table6[[#This Row],[Index]],tbl_mimu[],4,FALSE)</f>
        <v>ရန်ကုန်တိုင်းဒေသကြီး</v>
      </c>
      <c r="E73" t="str">
        <f>VLOOKUP(Table6[[#This Row],[Index]],tbl_mimu[],5,FALSE)</f>
        <v>MMR013D003</v>
      </c>
      <c r="F73" t="str">
        <f>VLOOKUP(Table6[[#This Row],[Index]],tbl_mimu[],6,FALSE)</f>
        <v>Yangon (South)</v>
      </c>
      <c r="G73" t="str">
        <f>VLOOKUP(Table6[[#This Row],[Index]],tbl_mimu[],7,FALSE)</f>
        <v>ရန်ကုန်(တောင်ပိုင်း)</v>
      </c>
      <c r="H73" t="str">
        <f>VLOOKUP(Table6[[#This Row],[Index]],tbl_mimu[],8,FALSE)</f>
        <v>MMR013028</v>
      </c>
      <c r="I73" t="str">
        <f>VLOOKUP(Table6[[#This Row],[Index]],tbl_mimu[],9,FALSE)</f>
        <v>Kawhmu</v>
      </c>
      <c r="J73" t="str">
        <f>VLOOKUP(Table6[[#This Row],[Index]],tbl_mimu[],10,FALSE)</f>
        <v>ကော့မှူး</v>
      </c>
      <c r="K73" t="str">
        <f>VLOOKUP(Table6[[#This Row],[Index]],tbl_mimu[],11,FALSE)</f>
        <v>MMR013028701</v>
      </c>
      <c r="L73" t="str">
        <f>VLOOKUP(Table6[[#This Row],[Index]],tbl_mimu[],12,FALSE)</f>
        <v>Kawhmu Town</v>
      </c>
      <c r="M73" t="str">
        <f>VLOOKUP(Table6[[#This Row],[Index]],tbl_mimu[],13,FALSE)</f>
        <v>ကော့မှူး</v>
      </c>
      <c r="N73">
        <f>VLOOKUP(Table6[[#This Row],[Index]],tbl_mimu[],14,FALSE)</f>
        <v>96.061949999999996</v>
      </c>
      <c r="O73">
        <f>VLOOKUP(Table6[[#This Row],[Index]],tbl_mimu[],14,FALSE)</f>
        <v>96.061949999999996</v>
      </c>
      <c r="P73">
        <f>tbl_data[[#This Row],[Severity]]</f>
        <v>0</v>
      </c>
      <c r="Q73">
        <f>tbl_data[[#This Row],[Consequences (Human)]]</f>
        <v>0</v>
      </c>
      <c r="R73">
        <f>tbl_data[[#This Row],[Consequences (Agriculture)]]</f>
        <v>0</v>
      </c>
      <c r="S73">
        <f>tbl_data[[#This Row],[Consequences (Infrastructure)]]</f>
        <v>0</v>
      </c>
      <c r="T73">
        <f>tbl_data[[#This Row],[Consequences (Financial)]]</f>
        <v>0</v>
      </c>
      <c r="U73" t="e">
        <f>tbl_data[[#This Row],[Severity Numeric]]</f>
        <v>#N/A</v>
      </c>
      <c r="V73" t="e">
        <f>tbl_data[[#This Row],[Consequences Human Numeric]]</f>
        <v>#N/A</v>
      </c>
      <c r="W73" t="e">
        <f>tbl_data[[#This Row],[Consequences Agriculture Numeric]]</f>
        <v>#N/A</v>
      </c>
      <c r="X73" t="e">
        <f>tbl_data[[#This Row],[Consequences Infrastructure Numeric]]</f>
        <v>#N/A</v>
      </c>
      <c r="Y73" t="e">
        <f>tbl_data[[#This Row],[Consequences Financial Numeric]]</f>
        <v>#N/A</v>
      </c>
      <c r="Z73" t="e">
        <f>tbl_data[[#This Row],[Consequences Sum Values]]</f>
        <v>#N/A</v>
      </c>
    </row>
    <row r="74" spans="1:26" x14ac:dyDescent="0.25">
      <c r="A74" t="str">
        <f>tbl_data[[#This Row],[Town Code]]</f>
        <v>MMR006009701</v>
      </c>
      <c r="B74" t="str">
        <f>VLOOKUP(Table6[[#This Row],[Index]],tbl_mimu[],2,FALSE)</f>
        <v>MMR006</v>
      </c>
      <c r="C74" t="str">
        <f>VLOOKUP(Table6[[#This Row],[Index]],tbl_mimu[],3,FALSE)</f>
        <v>Tanintharyi</v>
      </c>
      <c r="D74" t="str">
        <f>VLOOKUP(Table6[[#This Row],[Index]],tbl_mimu[],4,FALSE)</f>
        <v>တနင်္သာရီတိုင်းဒေသကြီး</v>
      </c>
      <c r="E74" t="str">
        <f>VLOOKUP(Table6[[#This Row],[Index]],tbl_mimu[],5,FALSE)</f>
        <v>MMR006D003</v>
      </c>
      <c r="F74" t="str">
        <f>VLOOKUP(Table6[[#This Row],[Index]],tbl_mimu[],6,FALSE)</f>
        <v>Kawthoung</v>
      </c>
      <c r="G74" t="str">
        <f>VLOOKUP(Table6[[#This Row],[Index]],tbl_mimu[],7,FALSE)</f>
        <v>ကော့သောင်းခရိုင်</v>
      </c>
      <c r="H74" t="str">
        <f>VLOOKUP(Table6[[#This Row],[Index]],tbl_mimu[],8,FALSE)</f>
        <v>MMR006009</v>
      </c>
      <c r="I74" t="str">
        <f>VLOOKUP(Table6[[#This Row],[Index]],tbl_mimu[],9,FALSE)</f>
        <v>Kawthoung</v>
      </c>
      <c r="J74" t="str">
        <f>VLOOKUP(Table6[[#This Row],[Index]],tbl_mimu[],10,FALSE)</f>
        <v>ကော့သောင်း</v>
      </c>
      <c r="K74" t="str">
        <f>VLOOKUP(Table6[[#This Row],[Index]],tbl_mimu[],11,FALSE)</f>
        <v>MMR006009701</v>
      </c>
      <c r="L74" t="str">
        <f>VLOOKUP(Table6[[#This Row],[Index]],tbl_mimu[],12,FALSE)</f>
        <v>Kawthoung Town</v>
      </c>
      <c r="M74" t="str">
        <f>VLOOKUP(Table6[[#This Row],[Index]],tbl_mimu[],13,FALSE)</f>
        <v>ကော့သောင်း</v>
      </c>
      <c r="N74">
        <f>VLOOKUP(Table6[[#This Row],[Index]],tbl_mimu[],14,FALSE)</f>
        <v>98.549952983400004</v>
      </c>
      <c r="O74">
        <f>VLOOKUP(Table6[[#This Row],[Index]],tbl_mimu[],14,FALSE)</f>
        <v>98.549952983400004</v>
      </c>
      <c r="P74">
        <f>tbl_data[[#This Row],[Severity]]</f>
        <v>0</v>
      </c>
      <c r="Q74">
        <f>tbl_data[[#This Row],[Consequences (Human)]]</f>
        <v>0</v>
      </c>
      <c r="R74">
        <f>tbl_data[[#This Row],[Consequences (Agriculture)]]</f>
        <v>0</v>
      </c>
      <c r="S74">
        <f>tbl_data[[#This Row],[Consequences (Infrastructure)]]</f>
        <v>0</v>
      </c>
      <c r="T74">
        <f>tbl_data[[#This Row],[Consequences (Financial)]]</f>
        <v>0</v>
      </c>
      <c r="U74" t="e">
        <f>tbl_data[[#This Row],[Severity Numeric]]</f>
        <v>#N/A</v>
      </c>
      <c r="V74" t="e">
        <f>tbl_data[[#This Row],[Consequences Human Numeric]]</f>
        <v>#N/A</v>
      </c>
      <c r="W74" t="e">
        <f>tbl_data[[#This Row],[Consequences Agriculture Numeric]]</f>
        <v>#N/A</v>
      </c>
      <c r="X74" t="e">
        <f>tbl_data[[#This Row],[Consequences Infrastructure Numeric]]</f>
        <v>#N/A</v>
      </c>
      <c r="Y74" t="e">
        <f>tbl_data[[#This Row],[Consequences Financial Numeric]]</f>
        <v>#N/A</v>
      </c>
      <c r="Z74" t="e">
        <f>tbl_data[[#This Row],[Consequences Sum Values]]</f>
        <v>#N/A</v>
      </c>
    </row>
    <row r="75" spans="1:26" x14ac:dyDescent="0.25">
      <c r="A75" t="str">
        <f>tbl_data[[#This Row],[Town Code]]</f>
        <v>MMR005024701</v>
      </c>
      <c r="B75" t="str">
        <f>VLOOKUP(Table6[[#This Row],[Index]],tbl_mimu[],2,FALSE)</f>
        <v>MMR005</v>
      </c>
      <c r="C75" t="str">
        <f>VLOOKUP(Table6[[#This Row],[Index]],tbl_mimu[],3,FALSE)</f>
        <v>Sagaing</v>
      </c>
      <c r="D75" t="str">
        <f>VLOOKUP(Table6[[#This Row],[Index]],tbl_mimu[],4,FALSE)</f>
        <v>စစ်ကိုင်းတိုင်းဒေသကြီး</v>
      </c>
      <c r="E75" t="str">
        <f>VLOOKUP(Table6[[#This Row],[Index]],tbl_mimu[],5,FALSE)</f>
        <v>MMR005D011</v>
      </c>
      <c r="F75" t="str">
        <f>VLOOKUP(Table6[[#This Row],[Index]],tbl_mimu[],6,FALSE)</f>
        <v>Kawlin</v>
      </c>
      <c r="G75" t="str">
        <f>VLOOKUP(Table6[[#This Row],[Index]],tbl_mimu[],7,FALSE)</f>
        <v>ကောလင်းခရိုင်</v>
      </c>
      <c r="H75" t="str">
        <f>VLOOKUP(Table6[[#This Row],[Index]],tbl_mimu[],8,FALSE)</f>
        <v>MMR005024</v>
      </c>
      <c r="I75" t="str">
        <f>VLOOKUP(Table6[[#This Row],[Index]],tbl_mimu[],9,FALSE)</f>
        <v>Kawlin</v>
      </c>
      <c r="J75" t="str">
        <f>VLOOKUP(Table6[[#This Row],[Index]],tbl_mimu[],10,FALSE)</f>
        <v>ကောလင်း</v>
      </c>
      <c r="K75" t="str">
        <f>VLOOKUP(Table6[[#This Row],[Index]],tbl_mimu[],11,FALSE)</f>
        <v>MMR005024701</v>
      </c>
      <c r="L75" t="str">
        <f>VLOOKUP(Table6[[#This Row],[Index]],tbl_mimu[],12,FALSE)</f>
        <v>Kawlin Town</v>
      </c>
      <c r="M75" t="str">
        <f>VLOOKUP(Table6[[#This Row],[Index]],tbl_mimu[],13,FALSE)</f>
        <v>ကောလင်း</v>
      </c>
      <c r="N75">
        <f>VLOOKUP(Table6[[#This Row],[Index]],tbl_mimu[],14,FALSE)</f>
        <v>95.683390000000003</v>
      </c>
      <c r="O75">
        <f>VLOOKUP(Table6[[#This Row],[Index]],tbl_mimu[],14,FALSE)</f>
        <v>95.683390000000003</v>
      </c>
      <c r="P75">
        <f>tbl_data[[#This Row],[Severity]]</f>
        <v>0</v>
      </c>
      <c r="Q75">
        <f>tbl_data[[#This Row],[Consequences (Human)]]</f>
        <v>0</v>
      </c>
      <c r="R75">
        <f>tbl_data[[#This Row],[Consequences (Agriculture)]]</f>
        <v>0</v>
      </c>
      <c r="S75">
        <f>tbl_data[[#This Row],[Consequences (Infrastructure)]]</f>
        <v>0</v>
      </c>
      <c r="T75">
        <f>tbl_data[[#This Row],[Consequences (Financial)]]</f>
        <v>0</v>
      </c>
      <c r="U75" t="e">
        <f>tbl_data[[#This Row],[Severity Numeric]]</f>
        <v>#N/A</v>
      </c>
      <c r="V75" t="e">
        <f>tbl_data[[#This Row],[Consequences Human Numeric]]</f>
        <v>#N/A</v>
      </c>
      <c r="W75" t="e">
        <f>tbl_data[[#This Row],[Consequences Agriculture Numeric]]</f>
        <v>#N/A</v>
      </c>
      <c r="X75" t="e">
        <f>tbl_data[[#This Row],[Consequences Infrastructure Numeric]]</f>
        <v>#N/A</v>
      </c>
      <c r="Y75" t="e">
        <f>tbl_data[[#This Row],[Consequences Financial Numeric]]</f>
        <v>#N/A</v>
      </c>
      <c r="Z75" t="e">
        <f>tbl_data[[#This Row],[Consequences Sum Values]]</f>
        <v>#N/A</v>
      </c>
    </row>
    <row r="76" spans="1:26" x14ac:dyDescent="0.25">
      <c r="A76" t="str">
        <f>tbl_data[[#This Row],[Town Code]]</f>
        <v>MMR005005701</v>
      </c>
      <c r="B76" t="str">
        <f>VLOOKUP(Table6[[#This Row],[Index]],tbl_mimu[],2,FALSE)</f>
        <v>MMR005</v>
      </c>
      <c r="C76" t="str">
        <f>VLOOKUP(Table6[[#This Row],[Index]],tbl_mimu[],3,FALSE)</f>
        <v>Sagaing</v>
      </c>
      <c r="D76" t="str">
        <f>VLOOKUP(Table6[[#This Row],[Index]],tbl_mimu[],4,FALSE)</f>
        <v>စစ်ကိုင်းတိုင်းဒေသကြီး</v>
      </c>
      <c r="E76" t="str">
        <f>VLOOKUP(Table6[[#This Row],[Index]],tbl_mimu[],5,FALSE)</f>
        <v>MMR005D002</v>
      </c>
      <c r="F76" t="str">
        <f>VLOOKUP(Table6[[#This Row],[Index]],tbl_mimu[],6,FALSE)</f>
        <v>Shwebo</v>
      </c>
      <c r="G76" t="str">
        <f>VLOOKUP(Table6[[#This Row],[Index]],tbl_mimu[],7,FALSE)</f>
        <v>ရွှေဘိုခရိုင်</v>
      </c>
      <c r="H76" t="str">
        <f>VLOOKUP(Table6[[#This Row],[Index]],tbl_mimu[],8,FALSE)</f>
        <v>MMR005005</v>
      </c>
      <c r="I76" t="str">
        <f>VLOOKUP(Table6[[#This Row],[Index]],tbl_mimu[],9,FALSE)</f>
        <v>Khin-U</v>
      </c>
      <c r="J76" t="str">
        <f>VLOOKUP(Table6[[#This Row],[Index]],tbl_mimu[],10,FALSE)</f>
        <v>ခင်ဦး</v>
      </c>
      <c r="K76" t="str">
        <f>VLOOKUP(Table6[[#This Row],[Index]],tbl_mimu[],11,FALSE)</f>
        <v>MMR005005701</v>
      </c>
      <c r="L76" t="str">
        <f>VLOOKUP(Table6[[#This Row],[Index]],tbl_mimu[],12,FALSE)</f>
        <v>Khin-U Town</v>
      </c>
      <c r="M76" t="str">
        <f>VLOOKUP(Table6[[#This Row],[Index]],tbl_mimu[],13,FALSE)</f>
        <v>ခင်ဦး</v>
      </c>
      <c r="N76">
        <f>VLOOKUP(Table6[[#This Row],[Index]],tbl_mimu[],14,FALSE)</f>
        <v>95.621489999999994</v>
      </c>
      <c r="O76">
        <f>VLOOKUP(Table6[[#This Row],[Index]],tbl_mimu[],14,FALSE)</f>
        <v>95.621489999999994</v>
      </c>
      <c r="P76">
        <f>tbl_data[[#This Row],[Severity]]</f>
        <v>0</v>
      </c>
      <c r="Q76">
        <f>tbl_data[[#This Row],[Consequences (Human)]]</f>
        <v>0</v>
      </c>
      <c r="R76">
        <f>tbl_data[[#This Row],[Consequences (Agriculture)]]</f>
        <v>0</v>
      </c>
      <c r="S76">
        <f>tbl_data[[#This Row],[Consequences (Infrastructure)]]</f>
        <v>0</v>
      </c>
      <c r="T76">
        <f>tbl_data[[#This Row],[Consequences (Financial)]]</f>
        <v>0</v>
      </c>
      <c r="U76" t="e">
        <f>tbl_data[[#This Row],[Severity Numeric]]</f>
        <v>#N/A</v>
      </c>
      <c r="V76" t="e">
        <f>tbl_data[[#This Row],[Consequences Human Numeric]]</f>
        <v>#N/A</v>
      </c>
      <c r="W76" t="e">
        <f>tbl_data[[#This Row],[Consequences Agriculture Numeric]]</f>
        <v>#N/A</v>
      </c>
      <c r="X76" t="e">
        <f>tbl_data[[#This Row],[Consequences Infrastructure Numeric]]</f>
        <v>#N/A</v>
      </c>
      <c r="Y76" t="e">
        <f>tbl_data[[#This Row],[Consequences Financial Numeric]]</f>
        <v>#N/A</v>
      </c>
      <c r="Z76" t="e">
        <f>tbl_data[[#This Row],[Consequences Sum Values]]</f>
        <v>#N/A</v>
      </c>
    </row>
    <row r="77" spans="1:26" x14ac:dyDescent="0.25">
      <c r="A77" t="str">
        <f>tbl_data[[#This Row],[Town Code]]</f>
        <v>MMR005033701</v>
      </c>
      <c r="B77" t="str">
        <f>VLOOKUP(Table6[[#This Row],[Index]],tbl_mimu[],2,FALSE)</f>
        <v>MMR005</v>
      </c>
      <c r="C77" t="str">
        <f>VLOOKUP(Table6[[#This Row],[Index]],tbl_mimu[],3,FALSE)</f>
        <v>Sagaing</v>
      </c>
      <c r="D77" t="str">
        <f>VLOOKUP(Table6[[#This Row],[Index]],tbl_mimu[],4,FALSE)</f>
        <v>စစ်ကိုင်းတိုင်းဒေသကြီး</v>
      </c>
      <c r="E77" t="str">
        <f>VLOOKUP(Table6[[#This Row],[Index]],tbl_mimu[],5,FALSE)</f>
        <v>MMR005D008</v>
      </c>
      <c r="F77" t="str">
        <f>VLOOKUP(Table6[[#This Row],[Index]],tbl_mimu[],6,FALSE)</f>
        <v>Hkamti</v>
      </c>
      <c r="G77" t="str">
        <f>VLOOKUP(Table6[[#This Row],[Index]],tbl_mimu[],7,FALSE)</f>
        <v>ခန္တီးခရိုင်</v>
      </c>
      <c r="H77" t="str">
        <f>VLOOKUP(Table6[[#This Row],[Index]],tbl_mimu[],8,FALSE)</f>
        <v>MMR005033</v>
      </c>
      <c r="I77" t="str">
        <f>VLOOKUP(Table6[[#This Row],[Index]],tbl_mimu[],9,FALSE)</f>
        <v>Hkamti</v>
      </c>
      <c r="J77" t="str">
        <f>VLOOKUP(Table6[[#This Row],[Index]],tbl_mimu[],10,FALSE)</f>
        <v>ခန္တီး</v>
      </c>
      <c r="K77" t="str">
        <f>VLOOKUP(Table6[[#This Row],[Index]],tbl_mimu[],11,FALSE)</f>
        <v>MMR005033701</v>
      </c>
      <c r="L77" t="str">
        <f>VLOOKUP(Table6[[#This Row],[Index]],tbl_mimu[],12,FALSE)</f>
        <v>Hkamti Town</v>
      </c>
      <c r="M77" t="str">
        <f>VLOOKUP(Table6[[#This Row],[Index]],tbl_mimu[],13,FALSE)</f>
        <v>ခန္တီး</v>
      </c>
      <c r="N77">
        <f>VLOOKUP(Table6[[#This Row],[Index]],tbl_mimu[],14,FALSE)</f>
        <v>95.69547</v>
      </c>
      <c r="O77">
        <f>VLOOKUP(Table6[[#This Row],[Index]],tbl_mimu[],14,FALSE)</f>
        <v>95.69547</v>
      </c>
      <c r="P77">
        <f>tbl_data[[#This Row],[Severity]]</f>
        <v>0</v>
      </c>
      <c r="Q77">
        <f>tbl_data[[#This Row],[Consequences (Human)]]</f>
        <v>0</v>
      </c>
      <c r="R77">
        <f>tbl_data[[#This Row],[Consequences (Agriculture)]]</f>
        <v>0</v>
      </c>
      <c r="S77">
        <f>tbl_data[[#This Row],[Consequences (Infrastructure)]]</f>
        <v>0</v>
      </c>
      <c r="T77">
        <f>tbl_data[[#This Row],[Consequences (Financial)]]</f>
        <v>0</v>
      </c>
      <c r="U77" t="e">
        <f>tbl_data[[#This Row],[Severity Numeric]]</f>
        <v>#N/A</v>
      </c>
      <c r="V77" t="e">
        <f>tbl_data[[#This Row],[Consequences Human Numeric]]</f>
        <v>#N/A</v>
      </c>
      <c r="W77" t="e">
        <f>tbl_data[[#This Row],[Consequences Agriculture Numeric]]</f>
        <v>#N/A</v>
      </c>
      <c r="X77" t="e">
        <f>tbl_data[[#This Row],[Consequences Infrastructure Numeric]]</f>
        <v>#N/A</v>
      </c>
      <c r="Y77" t="e">
        <f>tbl_data[[#This Row],[Consequences Financial Numeric]]</f>
        <v>#N/A</v>
      </c>
      <c r="Z77" t="e">
        <f>tbl_data[[#This Row],[Consequences Sum Values]]</f>
        <v>#N/A</v>
      </c>
    </row>
    <row r="78" spans="1:26" x14ac:dyDescent="0.25">
      <c r="A78" t="str">
        <f>tbl_data[[#This Row],[Town Code]]</f>
        <v>MMR006009702</v>
      </c>
      <c r="B78" t="str">
        <f>VLOOKUP(Table6[[#This Row],[Index]],tbl_mimu[],2,FALSE)</f>
        <v>MMR006</v>
      </c>
      <c r="C78" t="str">
        <f>VLOOKUP(Table6[[#This Row],[Index]],tbl_mimu[],3,FALSE)</f>
        <v>Tanintharyi</v>
      </c>
      <c r="D78" t="str">
        <f>VLOOKUP(Table6[[#This Row],[Index]],tbl_mimu[],4,FALSE)</f>
        <v>တနင်္သာရီတိုင်းဒေသကြီး</v>
      </c>
      <c r="E78" t="str">
        <f>VLOOKUP(Table6[[#This Row],[Index]],tbl_mimu[],5,FALSE)</f>
        <v>MMR006D003</v>
      </c>
      <c r="F78" t="str">
        <f>VLOOKUP(Table6[[#This Row],[Index]],tbl_mimu[],6,FALSE)</f>
        <v>Kawthoung</v>
      </c>
      <c r="G78" t="str">
        <f>VLOOKUP(Table6[[#This Row],[Index]],tbl_mimu[],7,FALSE)</f>
        <v>ကော့သောင်းခရိုင်</v>
      </c>
      <c r="H78" t="str">
        <f>VLOOKUP(Table6[[#This Row],[Index]],tbl_mimu[],8,FALSE)</f>
        <v>MMR006009</v>
      </c>
      <c r="I78" t="str">
        <f>VLOOKUP(Table6[[#This Row],[Index]],tbl_mimu[],9,FALSE)</f>
        <v>Kawthoung</v>
      </c>
      <c r="J78" t="str">
        <f>VLOOKUP(Table6[[#This Row],[Index]],tbl_mimu[],10,FALSE)</f>
        <v>ကော့သောင်း</v>
      </c>
      <c r="K78" t="str">
        <f>VLOOKUP(Table6[[#This Row],[Index]],tbl_mimu[],11,FALSE)</f>
        <v>MMR006009702</v>
      </c>
      <c r="L78" t="str">
        <f>VLOOKUP(Table6[[#This Row],[Index]],tbl_mimu[],12,FALSE)</f>
        <v>Khamaukgyi Town</v>
      </c>
      <c r="M78" t="str">
        <f>VLOOKUP(Table6[[#This Row],[Index]],tbl_mimu[],13,FALSE)</f>
        <v>ခမောက်ကြီး</v>
      </c>
      <c r="N78">
        <f>VLOOKUP(Table6[[#This Row],[Index]],tbl_mimu[],14,FALSE)</f>
        <v>98.625</v>
      </c>
      <c r="O78">
        <f>VLOOKUP(Table6[[#This Row],[Index]],tbl_mimu[],14,FALSE)</f>
        <v>98.625</v>
      </c>
      <c r="P78">
        <f>tbl_data[[#This Row],[Severity]]</f>
        <v>0</v>
      </c>
      <c r="Q78">
        <f>tbl_data[[#This Row],[Consequences (Human)]]</f>
        <v>0</v>
      </c>
      <c r="R78">
        <f>tbl_data[[#This Row],[Consequences (Agriculture)]]</f>
        <v>0</v>
      </c>
      <c r="S78">
        <f>tbl_data[[#This Row],[Consequences (Infrastructure)]]</f>
        <v>0</v>
      </c>
      <c r="T78">
        <f>tbl_data[[#This Row],[Consequences (Financial)]]</f>
        <v>0</v>
      </c>
      <c r="U78" t="e">
        <f>tbl_data[[#This Row],[Severity Numeric]]</f>
        <v>#N/A</v>
      </c>
      <c r="V78" t="e">
        <f>tbl_data[[#This Row],[Consequences Human Numeric]]</f>
        <v>#N/A</v>
      </c>
      <c r="W78" t="e">
        <f>tbl_data[[#This Row],[Consequences Agriculture Numeric]]</f>
        <v>#N/A</v>
      </c>
      <c r="X78" t="e">
        <f>tbl_data[[#This Row],[Consequences Infrastructure Numeric]]</f>
        <v>#N/A</v>
      </c>
      <c r="Y78" t="e">
        <f>tbl_data[[#This Row],[Consequences Financial Numeric]]</f>
        <v>#N/A</v>
      </c>
      <c r="Z78" t="e">
        <f>tbl_data[[#This Row],[Consequences Sum Values]]</f>
        <v>#N/A</v>
      </c>
    </row>
    <row r="79" spans="1:26" x14ac:dyDescent="0.25">
      <c r="A79" t="str">
        <f>tbl_data[[#This Row],[Town Code]]</f>
        <v>MMR012009703</v>
      </c>
      <c r="B79" t="str">
        <f>VLOOKUP(Table6[[#This Row],[Index]],tbl_mimu[],2,FALSE)</f>
        <v>MMR012</v>
      </c>
      <c r="C79" t="str">
        <f>VLOOKUP(Table6[[#This Row],[Index]],tbl_mimu[],3,FALSE)</f>
        <v>Rakhine</v>
      </c>
      <c r="D79" t="str">
        <f>VLOOKUP(Table6[[#This Row],[Index]],tbl_mimu[],4,FALSE)</f>
        <v>ရခိုင်ပြည်နယ်</v>
      </c>
      <c r="E79" t="str">
        <f>VLOOKUP(Table6[[#This Row],[Index]],tbl_mimu[],5,FALSE)</f>
        <v>MMR012D002</v>
      </c>
      <c r="F79" t="str">
        <f>VLOOKUP(Table6[[#This Row],[Index]],tbl_mimu[],6,FALSE)</f>
        <v>Maungdaw</v>
      </c>
      <c r="G79" t="str">
        <f>VLOOKUP(Table6[[#This Row],[Index]],tbl_mimu[],7,FALSE)</f>
        <v>မောင်တောခရိုင်</v>
      </c>
      <c r="H79" t="str">
        <f>VLOOKUP(Table6[[#This Row],[Index]],tbl_mimu[],8,FALSE)</f>
        <v>MMR012009</v>
      </c>
      <c r="I79" t="str">
        <f>VLOOKUP(Table6[[#This Row],[Index]],tbl_mimu[],9,FALSE)</f>
        <v>Maungdaw</v>
      </c>
      <c r="J79" t="str">
        <f>VLOOKUP(Table6[[#This Row],[Index]],tbl_mimu[],10,FALSE)</f>
        <v>မောင်တော</v>
      </c>
      <c r="K79" t="str">
        <f>VLOOKUP(Table6[[#This Row],[Index]],tbl_mimu[],11,FALSE)</f>
        <v>MMR012009703</v>
      </c>
      <c r="L79" t="str">
        <f>VLOOKUP(Table6[[#This Row],[Index]],tbl_mimu[],12,FALSE)</f>
        <v>Kha Maung Seik Town</v>
      </c>
      <c r="M79" t="str">
        <f>VLOOKUP(Table6[[#This Row],[Index]],tbl_mimu[],13,FALSE)</f>
        <v>ခမောင်းဆိပ်</v>
      </c>
      <c r="N79">
        <f>VLOOKUP(Table6[[#This Row],[Index]],tbl_mimu[],14,FALSE)</f>
        <v>92.271410000000003</v>
      </c>
      <c r="O79">
        <f>VLOOKUP(Table6[[#This Row],[Index]],tbl_mimu[],14,FALSE)</f>
        <v>92.271410000000003</v>
      </c>
      <c r="P79">
        <f>tbl_data[[#This Row],[Severity]]</f>
        <v>0</v>
      </c>
      <c r="Q79">
        <f>tbl_data[[#This Row],[Consequences (Human)]]</f>
        <v>0</v>
      </c>
      <c r="R79">
        <f>tbl_data[[#This Row],[Consequences (Agriculture)]]</f>
        <v>0</v>
      </c>
      <c r="S79">
        <f>tbl_data[[#This Row],[Consequences (Infrastructure)]]</f>
        <v>0</v>
      </c>
      <c r="T79">
        <f>tbl_data[[#This Row],[Consequences (Financial)]]</f>
        <v>0</v>
      </c>
      <c r="U79" t="e">
        <f>tbl_data[[#This Row],[Severity Numeric]]</f>
        <v>#N/A</v>
      </c>
      <c r="V79" t="e">
        <f>tbl_data[[#This Row],[Consequences Human Numeric]]</f>
        <v>#N/A</v>
      </c>
      <c r="W79" t="e">
        <f>tbl_data[[#This Row],[Consequences Agriculture Numeric]]</f>
        <v>#N/A</v>
      </c>
      <c r="X79" t="e">
        <f>tbl_data[[#This Row],[Consequences Infrastructure Numeric]]</f>
        <v>#N/A</v>
      </c>
      <c r="Y79" t="e">
        <f>tbl_data[[#This Row],[Consequences Financial Numeric]]</f>
        <v>#N/A</v>
      </c>
      <c r="Z79" t="e">
        <f>tbl_data[[#This Row],[Consequences Sum Values]]</f>
        <v>#N/A</v>
      </c>
    </row>
    <row r="80" spans="1:26" x14ac:dyDescent="0.25">
      <c r="A80" t="str">
        <f>tbl_data[[#This Row],[Town Code]]</f>
        <v>MMR015022702</v>
      </c>
      <c r="B80" t="str">
        <f>VLOOKUP(Table6[[#This Row],[Index]],tbl_mimu[],2,FALSE)</f>
        <v>MMR015</v>
      </c>
      <c r="C80" t="str">
        <f>VLOOKUP(Table6[[#This Row],[Index]],tbl_mimu[],3,FALSE)</f>
        <v>Shan (North)</v>
      </c>
      <c r="D80" t="str">
        <f>VLOOKUP(Table6[[#This Row],[Index]],tbl_mimu[],4,FALSE)</f>
        <v>ရှမ်းပြည်နယ် (မြောက်)</v>
      </c>
      <c r="E80" t="str">
        <f>VLOOKUP(Table6[[#This Row],[Index]],tbl_mimu[],5,FALSE)</f>
        <v>MMR015S002</v>
      </c>
      <c r="F80" t="str">
        <f>VLOOKUP(Table6[[#This Row],[Index]],tbl_mimu[],6,FALSE)</f>
        <v>Kokang Self-Administered Zone</v>
      </c>
      <c r="G80" t="e">
        <f>VLOOKUP(Table6[[#This Row],[Index]],tbl_mimu[],7,FALSE)</f>
        <v>#N/A</v>
      </c>
      <c r="H80" t="str">
        <f>VLOOKUP(Table6[[#This Row],[Index]],tbl_mimu[],8,FALSE)</f>
        <v>MMR015022</v>
      </c>
      <c r="I80" t="str">
        <f>VLOOKUP(Table6[[#This Row],[Index]],tbl_mimu[],9,FALSE)</f>
        <v>Laukkaing</v>
      </c>
      <c r="J80" t="str">
        <f>VLOOKUP(Table6[[#This Row],[Index]],tbl_mimu[],10,FALSE)</f>
        <v>လောက်ကိုင်</v>
      </c>
      <c r="K80" t="str">
        <f>VLOOKUP(Table6[[#This Row],[Index]],tbl_mimu[],11,FALSE)</f>
        <v>MMR015022702</v>
      </c>
      <c r="L80" t="str">
        <f>VLOOKUP(Table6[[#This Row],[Index]],tbl_mimu[],12,FALSE)</f>
        <v>Chinshwehaw Town</v>
      </c>
      <c r="M80" t="str">
        <f>VLOOKUP(Table6[[#This Row],[Index]],tbl_mimu[],13,FALSE)</f>
        <v>ချင်းရွှေဟော်</v>
      </c>
      <c r="N80">
        <f>VLOOKUP(Table6[[#This Row],[Index]],tbl_mimu[],14,FALSE)</f>
        <v>98.824190000000002</v>
      </c>
      <c r="O80">
        <f>VLOOKUP(Table6[[#This Row],[Index]],tbl_mimu[],14,FALSE)</f>
        <v>98.824190000000002</v>
      </c>
      <c r="P80">
        <f>tbl_data[[#This Row],[Severity]]</f>
        <v>0</v>
      </c>
      <c r="Q80">
        <f>tbl_data[[#This Row],[Consequences (Human)]]</f>
        <v>0</v>
      </c>
      <c r="R80">
        <f>tbl_data[[#This Row],[Consequences (Agriculture)]]</f>
        <v>0</v>
      </c>
      <c r="S80">
        <f>tbl_data[[#This Row],[Consequences (Infrastructure)]]</f>
        <v>0</v>
      </c>
      <c r="T80">
        <f>tbl_data[[#This Row],[Consequences (Financial)]]</f>
        <v>0</v>
      </c>
      <c r="U80" t="e">
        <f>tbl_data[[#This Row],[Severity Numeric]]</f>
        <v>#N/A</v>
      </c>
      <c r="V80" t="e">
        <f>tbl_data[[#This Row],[Consequences Human Numeric]]</f>
        <v>#N/A</v>
      </c>
      <c r="W80" t="e">
        <f>tbl_data[[#This Row],[Consequences Agriculture Numeric]]</f>
        <v>#N/A</v>
      </c>
      <c r="X80" t="e">
        <f>tbl_data[[#This Row],[Consequences Infrastructure Numeric]]</f>
        <v>#N/A</v>
      </c>
      <c r="Y80" t="e">
        <f>tbl_data[[#This Row],[Consequences Financial Numeric]]</f>
        <v>#N/A</v>
      </c>
      <c r="Z80" t="e">
        <f>tbl_data[[#This Row],[Consequences Sum Values]]</f>
        <v>#N/A</v>
      </c>
    </row>
    <row r="81" spans="1:26" x14ac:dyDescent="0.25">
      <c r="A81" t="str">
        <f>tbl_data[[#This Row],[Town Code]]</f>
        <v>MMR010004701</v>
      </c>
      <c r="B81" t="str">
        <f>VLOOKUP(Table6[[#This Row],[Index]],tbl_mimu[],2,FALSE)</f>
        <v>MMR010</v>
      </c>
      <c r="C81" t="str">
        <f>VLOOKUP(Table6[[#This Row],[Index]],tbl_mimu[],3,FALSE)</f>
        <v>Mandalay</v>
      </c>
      <c r="D81" t="str">
        <f>VLOOKUP(Table6[[#This Row],[Index]],tbl_mimu[],4,FALSE)</f>
        <v>မန္တလေးတိုင်းဒေသကြီး</v>
      </c>
      <c r="E81" t="str">
        <f>VLOOKUP(Table6[[#This Row],[Index]],tbl_mimu[],5,FALSE)</f>
        <v>MMR010D001</v>
      </c>
      <c r="F81" t="str">
        <f>VLOOKUP(Table6[[#This Row],[Index]],tbl_mimu[],6,FALSE)</f>
        <v>Mandalay</v>
      </c>
      <c r="G81" t="str">
        <f>VLOOKUP(Table6[[#This Row],[Index]],tbl_mimu[],7,FALSE)</f>
        <v>မန္တလေးခရိုင်</v>
      </c>
      <c r="H81" t="str">
        <f>VLOOKUP(Table6[[#This Row],[Index]],tbl_mimu[],8,FALSE)</f>
        <v>MMR010004</v>
      </c>
      <c r="I81" t="str">
        <f>VLOOKUP(Table6[[#This Row],[Index]],tbl_mimu[],9,FALSE)</f>
        <v>Chanmyathazi</v>
      </c>
      <c r="J81" t="str">
        <f>VLOOKUP(Table6[[#This Row],[Index]],tbl_mimu[],10,FALSE)</f>
        <v>ချမ်းမြသာစည်</v>
      </c>
      <c r="K81" t="str">
        <f>VLOOKUP(Table6[[#This Row],[Index]],tbl_mimu[],11,FALSE)</f>
        <v>MMR010004701</v>
      </c>
      <c r="L81" t="str">
        <f>VLOOKUP(Table6[[#This Row],[Index]],tbl_mimu[],12,FALSE)</f>
        <v>Chanmyathazi Town</v>
      </c>
      <c r="M81" t="str">
        <f>VLOOKUP(Table6[[#This Row],[Index]],tbl_mimu[],13,FALSE)</f>
        <v>ချမ်းမြသာစည်</v>
      </c>
      <c r="N81">
        <f>VLOOKUP(Table6[[#This Row],[Index]],tbl_mimu[],14,FALSE)</f>
        <v>96.095838000000001</v>
      </c>
      <c r="O81">
        <f>VLOOKUP(Table6[[#This Row],[Index]],tbl_mimu[],14,FALSE)</f>
        <v>96.095838000000001</v>
      </c>
      <c r="P81" t="str">
        <f>tbl_data[[#This Row],[Severity]]</f>
        <v>Major Damage</v>
      </c>
      <c r="Q81" t="str">
        <f>tbl_data[[#This Row],[Consequences (Human)]]</f>
        <v>Major Effect</v>
      </c>
      <c r="R81" t="str">
        <f>tbl_data[[#This Row],[Consequences (Agriculture)]]</f>
        <v>Moderate Effect</v>
      </c>
      <c r="S81" t="str">
        <f>tbl_data[[#This Row],[Consequences (Infrastructure)]]</f>
        <v>Major Effect</v>
      </c>
      <c r="T81" t="str">
        <f>tbl_data[[#This Row],[Consequences (Financial)]]</f>
        <v>Major Effect</v>
      </c>
      <c r="U81">
        <f>tbl_data[[#This Row],[Severity Numeric]]</f>
        <v>3</v>
      </c>
      <c r="V81">
        <f>tbl_data[[#This Row],[Consequences Human Numeric]]</f>
        <v>3</v>
      </c>
      <c r="W81">
        <f>tbl_data[[#This Row],[Consequences Agriculture Numeric]]</f>
        <v>2</v>
      </c>
      <c r="X81">
        <f>tbl_data[[#This Row],[Consequences Infrastructure Numeric]]</f>
        <v>3</v>
      </c>
      <c r="Y81">
        <f>tbl_data[[#This Row],[Consequences Financial Numeric]]</f>
        <v>3</v>
      </c>
      <c r="Z81">
        <f>tbl_data[[#This Row],[Consequences Sum Values]]</f>
        <v>11</v>
      </c>
    </row>
    <row r="82" spans="1:26" x14ac:dyDescent="0.25">
      <c r="A82" t="str">
        <f>tbl_data[[#This Row],[Town Code]]</f>
        <v>MMR010002701</v>
      </c>
      <c r="B82" t="str">
        <f>VLOOKUP(Table6[[#This Row],[Index]],tbl_mimu[],2,FALSE)</f>
        <v>MMR010</v>
      </c>
      <c r="C82" t="str">
        <f>VLOOKUP(Table6[[#This Row],[Index]],tbl_mimu[],3,FALSE)</f>
        <v>Mandalay</v>
      </c>
      <c r="D82" t="str">
        <f>VLOOKUP(Table6[[#This Row],[Index]],tbl_mimu[],4,FALSE)</f>
        <v>မန္တလေးတိုင်းဒေသကြီး</v>
      </c>
      <c r="E82" t="str">
        <f>VLOOKUP(Table6[[#This Row],[Index]],tbl_mimu[],5,FALSE)</f>
        <v>MMR010D001</v>
      </c>
      <c r="F82" t="str">
        <f>VLOOKUP(Table6[[#This Row],[Index]],tbl_mimu[],6,FALSE)</f>
        <v>Mandalay</v>
      </c>
      <c r="G82" t="str">
        <f>VLOOKUP(Table6[[#This Row],[Index]],tbl_mimu[],7,FALSE)</f>
        <v>မန္တလေးခရိုင်</v>
      </c>
      <c r="H82" t="str">
        <f>VLOOKUP(Table6[[#This Row],[Index]],tbl_mimu[],8,FALSE)</f>
        <v>MMR010002</v>
      </c>
      <c r="I82" t="str">
        <f>VLOOKUP(Table6[[#This Row],[Index]],tbl_mimu[],9,FALSE)</f>
        <v>Chanayethazan</v>
      </c>
      <c r="J82" t="str">
        <f>VLOOKUP(Table6[[#This Row],[Index]],tbl_mimu[],10,FALSE)</f>
        <v>ချမ်းအေးသာစံ</v>
      </c>
      <c r="K82" t="str">
        <f>VLOOKUP(Table6[[#This Row],[Index]],tbl_mimu[],11,FALSE)</f>
        <v>MMR010002701</v>
      </c>
      <c r="L82" t="str">
        <f>VLOOKUP(Table6[[#This Row],[Index]],tbl_mimu[],12,FALSE)</f>
        <v>Chanayethazan Town</v>
      </c>
      <c r="M82" t="str">
        <f>VLOOKUP(Table6[[#This Row],[Index]],tbl_mimu[],13,FALSE)</f>
        <v>ချမ်းအေးသာဇံ</v>
      </c>
      <c r="N82">
        <f>VLOOKUP(Table6[[#This Row],[Index]],tbl_mimu[],14,FALSE)</f>
        <v>96.094599000000002</v>
      </c>
      <c r="O82">
        <f>VLOOKUP(Table6[[#This Row],[Index]],tbl_mimu[],14,FALSE)</f>
        <v>96.094599000000002</v>
      </c>
      <c r="P82" t="str">
        <f>tbl_data[[#This Row],[Severity]]</f>
        <v>Destroyed</v>
      </c>
      <c r="Q82" t="str">
        <f>tbl_data[[#This Row],[Consequences (Human)]]</f>
        <v>Massive Effect</v>
      </c>
      <c r="R82" t="str">
        <f>tbl_data[[#This Row],[Consequences (Agriculture)]]</f>
        <v>Massive Effect</v>
      </c>
      <c r="S82" t="str">
        <f>tbl_data[[#This Row],[Consequences (Infrastructure)]]</f>
        <v>Major Effect</v>
      </c>
      <c r="T82" t="str">
        <f>tbl_data[[#This Row],[Consequences (Financial)]]</f>
        <v>Massive Effect</v>
      </c>
      <c r="U82">
        <f>tbl_data[[#This Row],[Severity Numeric]]</f>
        <v>4</v>
      </c>
      <c r="V82">
        <f>tbl_data[[#This Row],[Consequences Human Numeric]]</f>
        <v>4</v>
      </c>
      <c r="W82">
        <f>tbl_data[[#This Row],[Consequences Agriculture Numeric]]</f>
        <v>4</v>
      </c>
      <c r="X82">
        <f>tbl_data[[#This Row],[Consequences Infrastructure Numeric]]</f>
        <v>3</v>
      </c>
      <c r="Y82">
        <f>tbl_data[[#This Row],[Consequences Financial Numeric]]</f>
        <v>4</v>
      </c>
      <c r="Z82">
        <f>tbl_data[[#This Row],[Consequences Sum Values]]</f>
        <v>15</v>
      </c>
    </row>
    <row r="83" spans="1:26" x14ac:dyDescent="0.25">
      <c r="A83" t="str">
        <f>tbl_data[[#This Row],[Town Code]]</f>
        <v>MMR001005701</v>
      </c>
      <c r="B83" t="str">
        <f>VLOOKUP(Table6[[#This Row],[Index]],tbl_mimu[],2,FALSE)</f>
        <v>MMR001</v>
      </c>
      <c r="C83" t="str">
        <f>VLOOKUP(Table6[[#This Row],[Index]],tbl_mimu[],3,FALSE)</f>
        <v>Kachin</v>
      </c>
      <c r="D83" t="str">
        <f>VLOOKUP(Table6[[#This Row],[Index]],tbl_mimu[],4,FALSE)</f>
        <v>ကချင်ပြည်နယ်</v>
      </c>
      <c r="E83" t="str">
        <f>VLOOKUP(Table6[[#This Row],[Index]],tbl_mimu[],5,FALSE)</f>
        <v>MMR001D001</v>
      </c>
      <c r="F83" t="str">
        <f>VLOOKUP(Table6[[#This Row],[Index]],tbl_mimu[],6,FALSE)</f>
        <v>Myitkyina</v>
      </c>
      <c r="G83" t="str">
        <f>VLOOKUP(Table6[[#This Row],[Index]],tbl_mimu[],7,FALSE)</f>
        <v>မြစ်ကြီးနားခရိုင်</v>
      </c>
      <c r="H83" t="str">
        <f>VLOOKUP(Table6[[#This Row],[Index]],tbl_mimu[],8,FALSE)</f>
        <v>MMR001005</v>
      </c>
      <c r="I83" t="str">
        <f>VLOOKUP(Table6[[#This Row],[Index]],tbl_mimu[],9,FALSE)</f>
        <v>Chipwi</v>
      </c>
      <c r="J83" t="str">
        <f>VLOOKUP(Table6[[#This Row],[Index]],tbl_mimu[],10,FALSE)</f>
        <v>ချီ​ဖွေ</v>
      </c>
      <c r="K83" t="str">
        <f>VLOOKUP(Table6[[#This Row],[Index]],tbl_mimu[],11,FALSE)</f>
        <v>MMR001005701</v>
      </c>
      <c r="L83" t="str">
        <f>VLOOKUP(Table6[[#This Row],[Index]],tbl_mimu[],12,FALSE)</f>
        <v>Chipwi Town</v>
      </c>
      <c r="M83" t="str">
        <f>VLOOKUP(Table6[[#This Row],[Index]],tbl_mimu[],13,FALSE)</f>
        <v>ချီဖွေ</v>
      </c>
      <c r="N83">
        <f>VLOOKUP(Table6[[#This Row],[Index]],tbl_mimu[],14,FALSE)</f>
        <v>98.129760000000005</v>
      </c>
      <c r="O83">
        <f>VLOOKUP(Table6[[#This Row],[Index]],tbl_mimu[],14,FALSE)</f>
        <v>98.129760000000005</v>
      </c>
      <c r="P83">
        <f>tbl_data[[#This Row],[Severity]]</f>
        <v>0</v>
      </c>
      <c r="Q83">
        <f>tbl_data[[#This Row],[Consequences (Human)]]</f>
        <v>0</v>
      </c>
      <c r="R83">
        <f>tbl_data[[#This Row],[Consequences (Agriculture)]]</f>
        <v>0</v>
      </c>
      <c r="S83">
        <f>tbl_data[[#This Row],[Consequences (Infrastructure)]]</f>
        <v>0</v>
      </c>
      <c r="T83">
        <f>tbl_data[[#This Row],[Consequences (Financial)]]</f>
        <v>0</v>
      </c>
      <c r="U83" t="e">
        <f>tbl_data[[#This Row],[Severity Numeric]]</f>
        <v>#N/A</v>
      </c>
      <c r="V83" t="e">
        <f>tbl_data[[#This Row],[Consequences Human Numeric]]</f>
        <v>#N/A</v>
      </c>
      <c r="W83" t="e">
        <f>tbl_data[[#This Row],[Consequences Agriculture Numeric]]</f>
        <v>#N/A</v>
      </c>
      <c r="X83" t="e">
        <f>tbl_data[[#This Row],[Consequences Infrastructure Numeric]]</f>
        <v>#N/A</v>
      </c>
      <c r="Y83" t="e">
        <f>tbl_data[[#This Row],[Consequences Financial Numeric]]</f>
        <v>#N/A</v>
      </c>
      <c r="Z83" t="e">
        <f>tbl_data[[#This Row],[Consequences Sum Values]]</f>
        <v>#N/A</v>
      </c>
    </row>
    <row r="84" spans="1:26" x14ac:dyDescent="0.25">
      <c r="A84" t="str">
        <f>tbl_data[[#This Row],[Town Code]]</f>
        <v>MMR009003701</v>
      </c>
      <c r="B84" t="str">
        <f>VLOOKUP(Table6[[#This Row],[Index]],tbl_mimu[],2,FALSE)</f>
        <v>MMR009</v>
      </c>
      <c r="C84" t="str">
        <f>VLOOKUP(Table6[[#This Row],[Index]],tbl_mimu[],3,FALSE)</f>
        <v>Magway</v>
      </c>
      <c r="D84" t="str">
        <f>VLOOKUP(Table6[[#This Row],[Index]],tbl_mimu[],4,FALSE)</f>
        <v>မကွေးတိုင်းဒေသကြီး</v>
      </c>
      <c r="E84" t="str">
        <f>VLOOKUP(Table6[[#This Row],[Index]],tbl_mimu[],5,FALSE)</f>
        <v>MMR009D001</v>
      </c>
      <c r="F84" t="str">
        <f>VLOOKUP(Table6[[#This Row],[Index]],tbl_mimu[],6,FALSE)</f>
        <v>Magway</v>
      </c>
      <c r="G84" t="str">
        <f>VLOOKUP(Table6[[#This Row],[Index]],tbl_mimu[],7,FALSE)</f>
        <v>မကွေးခရိုင်</v>
      </c>
      <c r="H84" t="str">
        <f>VLOOKUP(Table6[[#This Row],[Index]],tbl_mimu[],8,FALSE)</f>
        <v>MMR009003</v>
      </c>
      <c r="I84" t="str">
        <f>VLOOKUP(Table6[[#This Row],[Index]],tbl_mimu[],9,FALSE)</f>
        <v>Chauk</v>
      </c>
      <c r="J84" t="str">
        <f>VLOOKUP(Table6[[#This Row],[Index]],tbl_mimu[],10,FALSE)</f>
        <v>ချောက်</v>
      </c>
      <c r="K84" t="str">
        <f>VLOOKUP(Table6[[#This Row],[Index]],tbl_mimu[],11,FALSE)</f>
        <v>MMR009003701</v>
      </c>
      <c r="L84" t="str">
        <f>VLOOKUP(Table6[[#This Row],[Index]],tbl_mimu[],12,FALSE)</f>
        <v>Chauk Town</v>
      </c>
      <c r="M84" t="str">
        <f>VLOOKUP(Table6[[#This Row],[Index]],tbl_mimu[],13,FALSE)</f>
        <v>ချောက်</v>
      </c>
      <c r="N84">
        <f>VLOOKUP(Table6[[#This Row],[Index]],tbl_mimu[],14,FALSE)</f>
        <v>94.818294646799998</v>
      </c>
      <c r="O84">
        <f>VLOOKUP(Table6[[#This Row],[Index]],tbl_mimu[],14,FALSE)</f>
        <v>94.818294646799998</v>
      </c>
      <c r="P84">
        <f>tbl_data[[#This Row],[Severity]]</f>
        <v>0</v>
      </c>
      <c r="Q84">
        <f>tbl_data[[#This Row],[Consequences (Human)]]</f>
        <v>0</v>
      </c>
      <c r="R84">
        <f>tbl_data[[#This Row],[Consequences (Agriculture)]]</f>
        <v>0</v>
      </c>
      <c r="S84">
        <f>tbl_data[[#This Row],[Consequences (Infrastructure)]]</f>
        <v>0</v>
      </c>
      <c r="T84">
        <f>tbl_data[[#This Row],[Consequences (Financial)]]</f>
        <v>0</v>
      </c>
      <c r="U84" t="e">
        <f>tbl_data[[#This Row],[Severity Numeric]]</f>
        <v>#N/A</v>
      </c>
      <c r="V84" t="e">
        <f>tbl_data[[#This Row],[Consequences Human Numeric]]</f>
        <v>#N/A</v>
      </c>
      <c r="W84" t="e">
        <f>tbl_data[[#This Row],[Consequences Agriculture Numeric]]</f>
        <v>#N/A</v>
      </c>
      <c r="X84" t="e">
        <f>tbl_data[[#This Row],[Consequences Infrastructure Numeric]]</f>
        <v>#N/A</v>
      </c>
      <c r="Y84" t="e">
        <f>tbl_data[[#This Row],[Consequences Financial Numeric]]</f>
        <v>#N/A</v>
      </c>
      <c r="Z84" t="e">
        <f>tbl_data[[#This Row],[Consequences Sum Values]]</f>
        <v>#N/A</v>
      </c>
    </row>
    <row r="85" spans="1:26" x14ac:dyDescent="0.25">
      <c r="A85" t="str">
        <f>tbl_data[[#This Row],[Town Code]]</f>
        <v>MMR011003701</v>
      </c>
      <c r="B85" t="str">
        <f>VLOOKUP(Table6[[#This Row],[Index]],tbl_mimu[],2,FALSE)</f>
        <v>MMR011</v>
      </c>
      <c r="C85" t="str">
        <f>VLOOKUP(Table6[[#This Row],[Index]],tbl_mimu[],3,FALSE)</f>
        <v>Mon</v>
      </c>
      <c r="D85" t="str">
        <f>VLOOKUP(Table6[[#This Row],[Index]],tbl_mimu[],4,FALSE)</f>
        <v>မွန်ပြည်နယ်</v>
      </c>
      <c r="E85" t="str">
        <f>VLOOKUP(Table6[[#This Row],[Index]],tbl_mimu[],5,FALSE)</f>
        <v>MMR011D001</v>
      </c>
      <c r="F85" t="str">
        <f>VLOOKUP(Table6[[#This Row],[Index]],tbl_mimu[],6,FALSE)</f>
        <v>Mawlamyine</v>
      </c>
      <c r="G85" t="str">
        <f>VLOOKUP(Table6[[#This Row],[Index]],tbl_mimu[],7,FALSE)</f>
        <v>မော်လမြိုင်ခရိုင်</v>
      </c>
      <c r="H85" t="str">
        <f>VLOOKUP(Table6[[#This Row],[Index]],tbl_mimu[],8,FALSE)</f>
        <v>MMR011003</v>
      </c>
      <c r="I85" t="str">
        <f>VLOOKUP(Table6[[#This Row],[Index]],tbl_mimu[],9,FALSE)</f>
        <v>Chaungzon</v>
      </c>
      <c r="J85" t="str">
        <f>VLOOKUP(Table6[[#This Row],[Index]],tbl_mimu[],10,FALSE)</f>
        <v>ချောင်းဆုံ</v>
      </c>
      <c r="K85" t="str">
        <f>VLOOKUP(Table6[[#This Row],[Index]],tbl_mimu[],11,FALSE)</f>
        <v>MMR011003701</v>
      </c>
      <c r="L85" t="str">
        <f>VLOOKUP(Table6[[#This Row],[Index]],tbl_mimu[],12,FALSE)</f>
        <v>Chaungzon Town</v>
      </c>
      <c r="M85" t="str">
        <f>VLOOKUP(Table6[[#This Row],[Index]],tbl_mimu[],13,FALSE)</f>
        <v>ချောင်းဆုံ</v>
      </c>
      <c r="N85">
        <f>VLOOKUP(Table6[[#This Row],[Index]],tbl_mimu[],14,FALSE)</f>
        <v>97.550479999999993</v>
      </c>
      <c r="O85">
        <f>VLOOKUP(Table6[[#This Row],[Index]],tbl_mimu[],14,FALSE)</f>
        <v>97.550479999999993</v>
      </c>
      <c r="P85">
        <f>tbl_data[[#This Row],[Severity]]</f>
        <v>0</v>
      </c>
      <c r="Q85">
        <f>tbl_data[[#This Row],[Consequences (Human)]]</f>
        <v>0</v>
      </c>
      <c r="R85">
        <f>tbl_data[[#This Row],[Consequences (Agriculture)]]</f>
        <v>0</v>
      </c>
      <c r="S85">
        <f>tbl_data[[#This Row],[Consequences (Infrastructure)]]</f>
        <v>0</v>
      </c>
      <c r="T85">
        <f>tbl_data[[#This Row],[Consequences (Financial)]]</f>
        <v>0</v>
      </c>
      <c r="U85" t="e">
        <f>tbl_data[[#This Row],[Severity Numeric]]</f>
        <v>#N/A</v>
      </c>
      <c r="V85" t="e">
        <f>tbl_data[[#This Row],[Consequences Human Numeric]]</f>
        <v>#N/A</v>
      </c>
      <c r="W85" t="e">
        <f>tbl_data[[#This Row],[Consequences Agriculture Numeric]]</f>
        <v>#N/A</v>
      </c>
      <c r="X85" t="e">
        <f>tbl_data[[#This Row],[Consequences Infrastructure Numeric]]</f>
        <v>#N/A</v>
      </c>
      <c r="Y85" t="e">
        <f>tbl_data[[#This Row],[Consequences Financial Numeric]]</f>
        <v>#N/A</v>
      </c>
      <c r="Z85" t="e">
        <f>tbl_data[[#This Row],[Consequences Sum Values]]</f>
        <v>#N/A</v>
      </c>
    </row>
    <row r="86" spans="1:26" x14ac:dyDescent="0.25">
      <c r="A86" t="str">
        <f>tbl_data[[#This Row],[Town Code]]</f>
        <v>MMR017001704</v>
      </c>
      <c r="B86" t="str">
        <f>VLOOKUP(Table6[[#This Row],[Index]],tbl_mimu[],2,FALSE)</f>
        <v>MMR017</v>
      </c>
      <c r="C86" t="str">
        <f>VLOOKUP(Table6[[#This Row],[Index]],tbl_mimu[],3,FALSE)</f>
        <v>Ayeyarwady</v>
      </c>
      <c r="D86" t="str">
        <f>VLOOKUP(Table6[[#This Row],[Index]],tbl_mimu[],4,FALSE)</f>
        <v>ဧရာဝတီတိုင်းဒေသကြီး</v>
      </c>
      <c r="E86" t="str">
        <f>VLOOKUP(Table6[[#This Row],[Index]],tbl_mimu[],5,FALSE)</f>
        <v>MMR017D001</v>
      </c>
      <c r="F86" t="str">
        <f>VLOOKUP(Table6[[#This Row],[Index]],tbl_mimu[],6,FALSE)</f>
        <v>Pathein</v>
      </c>
      <c r="G86" t="str">
        <f>VLOOKUP(Table6[[#This Row],[Index]],tbl_mimu[],7,FALSE)</f>
        <v>ပုသိမ်ခရိုင်</v>
      </c>
      <c r="H86" t="str">
        <f>VLOOKUP(Table6[[#This Row],[Index]],tbl_mimu[],8,FALSE)</f>
        <v>MMR017001</v>
      </c>
      <c r="I86" t="str">
        <f>VLOOKUP(Table6[[#This Row],[Index]],tbl_mimu[],9,FALSE)</f>
        <v>Pathein</v>
      </c>
      <c r="J86" t="str">
        <f>VLOOKUP(Table6[[#This Row],[Index]],tbl_mimu[],10,FALSE)</f>
        <v>ပုသိမ်</v>
      </c>
      <c r="K86" t="str">
        <f>VLOOKUP(Table6[[#This Row],[Index]],tbl_mimu[],11,FALSE)</f>
        <v>MMR017001704</v>
      </c>
      <c r="L86" t="str">
        <f>VLOOKUP(Table6[[#This Row],[Index]],tbl_mimu[],12,FALSE)</f>
        <v>Chaung Thar Town</v>
      </c>
      <c r="M86" t="str">
        <f>VLOOKUP(Table6[[#This Row],[Index]],tbl_mimu[],13,FALSE)</f>
        <v>ချောင်းသာ</v>
      </c>
      <c r="N86">
        <f>VLOOKUP(Table6[[#This Row],[Index]],tbl_mimu[],14,FALSE)</f>
        <v>94.444699999999997</v>
      </c>
      <c r="O86">
        <f>VLOOKUP(Table6[[#This Row],[Index]],tbl_mimu[],14,FALSE)</f>
        <v>94.444699999999997</v>
      </c>
      <c r="P86">
        <f>tbl_data[[#This Row],[Severity]]</f>
        <v>0</v>
      </c>
      <c r="Q86">
        <f>tbl_data[[#This Row],[Consequences (Human)]]</f>
        <v>0</v>
      </c>
      <c r="R86">
        <f>tbl_data[[#This Row],[Consequences (Agriculture)]]</f>
        <v>0</v>
      </c>
      <c r="S86">
        <f>tbl_data[[#This Row],[Consequences (Infrastructure)]]</f>
        <v>0</v>
      </c>
      <c r="T86">
        <f>tbl_data[[#This Row],[Consequences (Financial)]]</f>
        <v>0</v>
      </c>
      <c r="U86" t="e">
        <f>tbl_data[[#This Row],[Severity Numeric]]</f>
        <v>#N/A</v>
      </c>
      <c r="V86" t="e">
        <f>tbl_data[[#This Row],[Consequences Human Numeric]]</f>
        <v>#N/A</v>
      </c>
      <c r="W86" t="e">
        <f>tbl_data[[#This Row],[Consequences Agriculture Numeric]]</f>
        <v>#N/A</v>
      </c>
      <c r="X86" t="e">
        <f>tbl_data[[#This Row],[Consequences Infrastructure Numeric]]</f>
        <v>#N/A</v>
      </c>
      <c r="Y86" t="e">
        <f>tbl_data[[#This Row],[Consequences Financial Numeric]]</f>
        <v>#N/A</v>
      </c>
      <c r="Z86" t="e">
        <f>tbl_data[[#This Row],[Consequences Sum Values]]</f>
        <v>#N/A</v>
      </c>
    </row>
    <row r="87" spans="1:26" x14ac:dyDescent="0.25">
      <c r="A87" t="str">
        <f>tbl_data[[#This Row],[Town Code]]</f>
        <v>MMR005015701</v>
      </c>
      <c r="B87" t="str">
        <f>VLOOKUP(Table6[[#This Row],[Index]],tbl_mimu[],2,FALSE)</f>
        <v>MMR005</v>
      </c>
      <c r="C87" t="str">
        <f>VLOOKUP(Table6[[#This Row],[Index]],tbl_mimu[],3,FALSE)</f>
        <v>Sagaing</v>
      </c>
      <c r="D87" t="str">
        <f>VLOOKUP(Table6[[#This Row],[Index]],tbl_mimu[],4,FALSE)</f>
        <v>စစ်ကိုင်းတိုင်းဒေသကြီး</v>
      </c>
      <c r="E87" t="str">
        <f>VLOOKUP(Table6[[#This Row],[Index]],tbl_mimu[],5,FALSE)</f>
        <v>MMR005D003</v>
      </c>
      <c r="F87" t="str">
        <f>VLOOKUP(Table6[[#This Row],[Index]],tbl_mimu[],6,FALSE)</f>
        <v>Monywa</v>
      </c>
      <c r="G87" t="str">
        <f>VLOOKUP(Table6[[#This Row],[Index]],tbl_mimu[],7,FALSE)</f>
        <v>မုံရွာခရိုင်</v>
      </c>
      <c r="H87" t="str">
        <f>VLOOKUP(Table6[[#This Row],[Index]],tbl_mimu[],8,FALSE)</f>
        <v>MMR005015</v>
      </c>
      <c r="I87" t="str">
        <f>VLOOKUP(Table6[[#This Row],[Index]],tbl_mimu[],9,FALSE)</f>
        <v>Chaung-U</v>
      </c>
      <c r="J87" t="str">
        <f>VLOOKUP(Table6[[#This Row],[Index]],tbl_mimu[],10,FALSE)</f>
        <v>ချောင်းဦး</v>
      </c>
      <c r="K87" t="str">
        <f>VLOOKUP(Table6[[#This Row],[Index]],tbl_mimu[],11,FALSE)</f>
        <v>MMR005015701</v>
      </c>
      <c r="L87" t="str">
        <f>VLOOKUP(Table6[[#This Row],[Index]],tbl_mimu[],12,FALSE)</f>
        <v>Chaung-U Town</v>
      </c>
      <c r="M87" t="str">
        <f>VLOOKUP(Table6[[#This Row],[Index]],tbl_mimu[],13,FALSE)</f>
        <v>ချောင်းဦး</v>
      </c>
      <c r="N87">
        <f>VLOOKUP(Table6[[#This Row],[Index]],tbl_mimu[],14,FALSE)</f>
        <v>95.273629999999997</v>
      </c>
      <c r="O87">
        <f>VLOOKUP(Table6[[#This Row],[Index]],tbl_mimu[],14,FALSE)</f>
        <v>95.273629999999997</v>
      </c>
      <c r="P87">
        <f>tbl_data[[#This Row],[Severity]]</f>
        <v>0</v>
      </c>
      <c r="Q87">
        <f>tbl_data[[#This Row],[Consequences (Human)]]</f>
        <v>0</v>
      </c>
      <c r="R87">
        <f>tbl_data[[#This Row],[Consequences (Agriculture)]]</f>
        <v>0</v>
      </c>
      <c r="S87">
        <f>tbl_data[[#This Row],[Consequences (Infrastructure)]]</f>
        <v>0</v>
      </c>
      <c r="T87">
        <f>tbl_data[[#This Row],[Consequences (Financial)]]</f>
        <v>0</v>
      </c>
      <c r="U87" t="e">
        <f>tbl_data[[#This Row],[Severity Numeric]]</f>
        <v>#N/A</v>
      </c>
      <c r="V87" t="e">
        <f>tbl_data[[#This Row],[Consequences Human Numeric]]</f>
        <v>#N/A</v>
      </c>
      <c r="W87" t="e">
        <f>tbl_data[[#This Row],[Consequences Agriculture Numeric]]</f>
        <v>#N/A</v>
      </c>
      <c r="X87" t="e">
        <f>tbl_data[[#This Row],[Consequences Infrastructure Numeric]]</f>
        <v>#N/A</v>
      </c>
      <c r="Y87" t="e">
        <f>tbl_data[[#This Row],[Consequences Financial Numeric]]</f>
        <v>#N/A</v>
      </c>
      <c r="Z87" t="e">
        <f>tbl_data[[#This Row],[Consequences Sum Values]]</f>
        <v>#N/A</v>
      </c>
    </row>
    <row r="88" spans="1:26" x14ac:dyDescent="0.25">
      <c r="A88" t="str">
        <f>tbl_data[[#This Row],[Town Code]]</f>
        <v>MMR013026701</v>
      </c>
      <c r="B88" t="str">
        <f>VLOOKUP(Table6[[#This Row],[Index]],tbl_mimu[],2,FALSE)</f>
        <v>MMR013</v>
      </c>
      <c r="C88" t="str">
        <f>VLOOKUP(Table6[[#This Row],[Index]],tbl_mimu[],3,FALSE)</f>
        <v>Yangon</v>
      </c>
      <c r="D88" t="str">
        <f>VLOOKUP(Table6[[#This Row],[Index]],tbl_mimu[],4,FALSE)</f>
        <v>ရန်ကုန်တိုင်းဒေသကြီး</v>
      </c>
      <c r="E88" t="str">
        <f>VLOOKUP(Table6[[#This Row],[Index]],tbl_mimu[],5,FALSE)</f>
        <v>MMR013D003</v>
      </c>
      <c r="F88" t="str">
        <f>VLOOKUP(Table6[[#This Row],[Index]],tbl_mimu[],6,FALSE)</f>
        <v>Yangon (South)</v>
      </c>
      <c r="G88" t="str">
        <f>VLOOKUP(Table6[[#This Row],[Index]],tbl_mimu[],7,FALSE)</f>
        <v>ရန်ကုန်(တောင်ပိုင်း)</v>
      </c>
      <c r="H88" t="str">
        <f>VLOOKUP(Table6[[#This Row],[Index]],tbl_mimu[],8,FALSE)</f>
        <v>MMR013026</v>
      </c>
      <c r="I88" t="str">
        <f>VLOOKUP(Table6[[#This Row],[Index]],tbl_mimu[],9,FALSE)</f>
        <v>Kayan</v>
      </c>
      <c r="J88" t="str">
        <f>VLOOKUP(Table6[[#This Row],[Index]],tbl_mimu[],10,FALSE)</f>
        <v>ခရမ်း</v>
      </c>
      <c r="K88" t="str">
        <f>VLOOKUP(Table6[[#This Row],[Index]],tbl_mimu[],11,FALSE)</f>
        <v>MMR013026701</v>
      </c>
      <c r="L88" t="str">
        <f>VLOOKUP(Table6[[#This Row],[Index]],tbl_mimu[],12,FALSE)</f>
        <v>Kayan Town</v>
      </c>
      <c r="M88" t="str">
        <f>VLOOKUP(Table6[[#This Row],[Index]],tbl_mimu[],13,FALSE)</f>
        <v>ခရမ်း</v>
      </c>
      <c r="N88">
        <f>VLOOKUP(Table6[[#This Row],[Index]],tbl_mimu[],14,FALSE)</f>
        <v>96.560500000000005</v>
      </c>
      <c r="O88">
        <f>VLOOKUP(Table6[[#This Row],[Index]],tbl_mimu[],14,FALSE)</f>
        <v>96.560500000000005</v>
      </c>
      <c r="P88">
        <f>tbl_data[[#This Row],[Severity]]</f>
        <v>0</v>
      </c>
      <c r="Q88">
        <f>tbl_data[[#This Row],[Consequences (Human)]]</f>
        <v>0</v>
      </c>
      <c r="R88">
        <f>tbl_data[[#This Row],[Consequences (Agriculture)]]</f>
        <v>0</v>
      </c>
      <c r="S88">
        <f>tbl_data[[#This Row],[Consequences (Infrastructure)]]</f>
        <v>0</v>
      </c>
      <c r="T88">
        <f>tbl_data[[#This Row],[Consequences (Financial)]]</f>
        <v>0</v>
      </c>
      <c r="U88" t="e">
        <f>tbl_data[[#This Row],[Severity Numeric]]</f>
        <v>#N/A</v>
      </c>
      <c r="V88" t="e">
        <f>tbl_data[[#This Row],[Consequences Human Numeric]]</f>
        <v>#N/A</v>
      </c>
      <c r="W88" t="e">
        <f>tbl_data[[#This Row],[Consequences Agriculture Numeric]]</f>
        <v>#N/A</v>
      </c>
      <c r="X88" t="e">
        <f>tbl_data[[#This Row],[Consequences Infrastructure Numeric]]</f>
        <v>#N/A</v>
      </c>
      <c r="Y88" t="e">
        <f>tbl_data[[#This Row],[Consequences Financial Numeric]]</f>
        <v>#N/A</v>
      </c>
      <c r="Z88" t="e">
        <f>tbl_data[[#This Row],[Consequences Sum Values]]</f>
        <v>#N/A</v>
      </c>
    </row>
    <row r="89" spans="1:26" x14ac:dyDescent="0.25">
      <c r="A89" t="str">
        <f>tbl_data[[#This Row],[Town Code]]</f>
        <v>MMR015306701</v>
      </c>
      <c r="B89" t="str">
        <f>VLOOKUP(Table6[[#This Row],[Index]],tbl_mimu[],2,FALSE)</f>
        <v>MMR015</v>
      </c>
      <c r="C89" t="str">
        <f>VLOOKUP(Table6[[#This Row],[Index]],tbl_mimu[],3,FALSE)</f>
        <v>Shan (North)</v>
      </c>
      <c r="D89" t="str">
        <f>VLOOKUP(Table6[[#This Row],[Index]],tbl_mimu[],4,FALSE)</f>
        <v>ရှမ်းပြည်နယ် (မြောက်)</v>
      </c>
      <c r="E89" t="str">
        <f>VLOOKUP(Table6[[#This Row],[Index]],tbl_mimu[],5,FALSE)</f>
        <v>MMR015D331</v>
      </c>
      <c r="F89" t="str">
        <f>VLOOKUP(Table6[[#This Row],[Index]],tbl_mimu[],6,FALSE)</f>
        <v>Mong Maw (Wa SAD)</v>
      </c>
      <c r="G89" t="str">
        <f>VLOOKUP(Table6[[#This Row],[Index]],tbl_mimu[],7,FALSE)</f>
        <v>မိုင်းမော-ဝအထူးဒေသ (၂)</v>
      </c>
      <c r="H89" t="str">
        <f>VLOOKUP(Table6[[#This Row],[Index]],tbl_mimu[],8,FALSE)</f>
        <v>MMR015306</v>
      </c>
      <c r="I89" t="str">
        <f>VLOOKUP(Table6[[#This Row],[Index]],tbl_mimu[],9,FALSE)</f>
        <v>Hkun Mar (Hkwin Ma)</v>
      </c>
      <c r="J89" t="str">
        <f>VLOOKUP(Table6[[#This Row],[Index]],tbl_mimu[],10,FALSE)</f>
        <v>ခွန်းမား</v>
      </c>
      <c r="K89" t="str">
        <f>VLOOKUP(Table6[[#This Row],[Index]],tbl_mimu[],11,FALSE)</f>
        <v>MMR015306701</v>
      </c>
      <c r="L89" t="str">
        <f>VLOOKUP(Table6[[#This Row],[Index]],tbl_mimu[],12,FALSE)</f>
        <v>Hkun Mar (Hkwin Ma) Town</v>
      </c>
      <c r="M89" t="str">
        <f>VLOOKUP(Table6[[#This Row],[Index]],tbl_mimu[],13,FALSE)</f>
        <v>ခွန်းမား</v>
      </c>
      <c r="N89">
        <f>VLOOKUP(Table6[[#This Row],[Index]],tbl_mimu[],14,FALSE)</f>
        <v>99.460160000000002</v>
      </c>
      <c r="O89">
        <f>VLOOKUP(Table6[[#This Row],[Index]],tbl_mimu[],14,FALSE)</f>
        <v>99.460160000000002</v>
      </c>
      <c r="P89">
        <f>tbl_data[[#This Row],[Severity]]</f>
        <v>0</v>
      </c>
      <c r="Q89">
        <f>tbl_data[[#This Row],[Consequences (Human)]]</f>
        <v>0</v>
      </c>
      <c r="R89">
        <f>tbl_data[[#This Row],[Consequences (Agriculture)]]</f>
        <v>0</v>
      </c>
      <c r="S89">
        <f>tbl_data[[#This Row],[Consequences (Infrastructure)]]</f>
        <v>0</v>
      </c>
      <c r="T89">
        <f>tbl_data[[#This Row],[Consequences (Financial)]]</f>
        <v>0</v>
      </c>
      <c r="U89" t="e">
        <f>tbl_data[[#This Row],[Severity Numeric]]</f>
        <v>#N/A</v>
      </c>
      <c r="V89" t="e">
        <f>tbl_data[[#This Row],[Consequences Human Numeric]]</f>
        <v>#N/A</v>
      </c>
      <c r="W89" t="e">
        <f>tbl_data[[#This Row],[Consequences Agriculture Numeric]]</f>
        <v>#N/A</v>
      </c>
      <c r="X89" t="e">
        <f>tbl_data[[#This Row],[Consequences Infrastructure Numeric]]</f>
        <v>#N/A</v>
      </c>
      <c r="Y89" t="e">
        <f>tbl_data[[#This Row],[Consequences Financial Numeric]]</f>
        <v>#N/A</v>
      </c>
      <c r="Z89" t="e">
        <f>tbl_data[[#This Row],[Consequences Sum Values]]</f>
        <v>#N/A</v>
      </c>
    </row>
    <row r="90" spans="1:26" x14ac:dyDescent="0.25">
      <c r="A90" t="str">
        <f>tbl_data[[#This Row],[Town Code]]</f>
        <v>MMR005030703</v>
      </c>
      <c r="B90" t="str">
        <f>VLOOKUP(Table6[[#This Row],[Index]],tbl_mimu[],2,FALSE)</f>
        <v>MMR005</v>
      </c>
      <c r="C90" t="str">
        <f>VLOOKUP(Table6[[#This Row],[Index]],tbl_mimu[],3,FALSE)</f>
        <v>Sagaing</v>
      </c>
      <c r="D90" t="str">
        <f>VLOOKUP(Table6[[#This Row],[Index]],tbl_mimu[],4,FALSE)</f>
        <v>စစ်ကိုင်းတိုင်းဒေသကြီး</v>
      </c>
      <c r="E90" t="str">
        <f>VLOOKUP(Table6[[#This Row],[Index]],tbl_mimu[],5,FALSE)</f>
        <v>MMR005D006</v>
      </c>
      <c r="F90" t="str">
        <f>VLOOKUP(Table6[[#This Row],[Index]],tbl_mimu[],6,FALSE)</f>
        <v>Tamu</v>
      </c>
      <c r="G90" t="str">
        <f>VLOOKUP(Table6[[#This Row],[Index]],tbl_mimu[],7,FALSE)</f>
        <v>တမူးခရိုင်</v>
      </c>
      <c r="H90" t="str">
        <f>VLOOKUP(Table6[[#This Row],[Index]],tbl_mimu[],8,FALSE)</f>
        <v>MMR005030</v>
      </c>
      <c r="I90" t="str">
        <f>VLOOKUP(Table6[[#This Row],[Index]],tbl_mimu[],9,FALSE)</f>
        <v>Tamu</v>
      </c>
      <c r="J90" t="str">
        <f>VLOOKUP(Table6[[#This Row],[Index]],tbl_mimu[],10,FALSE)</f>
        <v>တမူး</v>
      </c>
      <c r="K90" t="str">
        <f>VLOOKUP(Table6[[#This Row],[Index]],tbl_mimu[],11,FALSE)</f>
        <v>MMR005030703</v>
      </c>
      <c r="L90" t="str">
        <f>VLOOKUP(Table6[[#This Row],[Index]],tbl_mimu[],12,FALSE)</f>
        <v>Khampat Town</v>
      </c>
      <c r="M90" t="str">
        <f>VLOOKUP(Table6[[#This Row],[Index]],tbl_mimu[],13,FALSE)</f>
        <v>ခါမ်းပါတ်</v>
      </c>
      <c r="N90">
        <f>VLOOKUP(Table6[[#This Row],[Index]],tbl_mimu[],14,FALSE)</f>
        <v>94.145750000000007</v>
      </c>
      <c r="O90">
        <f>VLOOKUP(Table6[[#This Row],[Index]],tbl_mimu[],14,FALSE)</f>
        <v>94.145750000000007</v>
      </c>
      <c r="P90">
        <f>tbl_data[[#This Row],[Severity]]</f>
        <v>0</v>
      </c>
      <c r="Q90">
        <f>tbl_data[[#This Row],[Consequences (Human)]]</f>
        <v>0</v>
      </c>
      <c r="R90">
        <f>tbl_data[[#This Row],[Consequences (Agriculture)]]</f>
        <v>0</v>
      </c>
      <c r="S90">
        <f>tbl_data[[#This Row],[Consequences (Infrastructure)]]</f>
        <v>0</v>
      </c>
      <c r="T90">
        <f>tbl_data[[#This Row],[Consequences (Financial)]]</f>
        <v>0</v>
      </c>
      <c r="U90" t="e">
        <f>tbl_data[[#This Row],[Severity Numeric]]</f>
        <v>#N/A</v>
      </c>
      <c r="V90" t="e">
        <f>tbl_data[[#This Row],[Consequences Human Numeric]]</f>
        <v>#N/A</v>
      </c>
      <c r="W90" t="e">
        <f>tbl_data[[#This Row],[Consequences Agriculture Numeric]]</f>
        <v>#N/A</v>
      </c>
      <c r="X90" t="e">
        <f>tbl_data[[#This Row],[Consequences Infrastructure Numeric]]</f>
        <v>#N/A</v>
      </c>
      <c r="Y90" t="e">
        <f>tbl_data[[#This Row],[Consequences Financial Numeric]]</f>
        <v>#N/A</v>
      </c>
      <c r="Z90" t="e">
        <f>tbl_data[[#This Row],[Consequences Sum Values]]</f>
        <v>#N/A</v>
      </c>
    </row>
    <row r="91" spans="1:26" x14ac:dyDescent="0.25">
      <c r="A91" t="str">
        <f>tbl_data[[#This Row],[Town Code]]</f>
        <v>MMR004004702</v>
      </c>
      <c r="B91" t="str">
        <f>VLOOKUP(Table6[[#This Row],[Index]],tbl_mimu[],2,FALSE)</f>
        <v>MMR004</v>
      </c>
      <c r="C91" t="str">
        <f>VLOOKUP(Table6[[#This Row],[Index]],tbl_mimu[],3,FALSE)</f>
        <v>Chin</v>
      </c>
      <c r="D91" t="str">
        <f>VLOOKUP(Table6[[#This Row],[Index]],tbl_mimu[],4,FALSE)</f>
        <v>ချင်းပြည်နယ်</v>
      </c>
      <c r="E91" t="str">
        <f>VLOOKUP(Table6[[#This Row],[Index]],tbl_mimu[],5,FALSE)</f>
        <v>MMR004D001</v>
      </c>
      <c r="F91" t="str">
        <f>VLOOKUP(Table6[[#This Row],[Index]],tbl_mimu[],6,FALSE)</f>
        <v>Falam</v>
      </c>
      <c r="G91" t="str">
        <f>VLOOKUP(Table6[[#This Row],[Index]],tbl_mimu[],7,FALSE)</f>
        <v>ဖလမ်းခရိုင်</v>
      </c>
      <c r="H91" t="str">
        <f>VLOOKUP(Table6[[#This Row],[Index]],tbl_mimu[],8,FALSE)</f>
        <v>MMR004004</v>
      </c>
      <c r="I91" t="str">
        <f>VLOOKUP(Table6[[#This Row],[Index]],tbl_mimu[],9,FALSE)</f>
        <v>Tedim</v>
      </c>
      <c r="J91" t="str">
        <f>VLOOKUP(Table6[[#This Row],[Index]],tbl_mimu[],10,FALSE)</f>
        <v>တီးတိန်</v>
      </c>
      <c r="K91" t="str">
        <f>VLOOKUP(Table6[[#This Row],[Index]],tbl_mimu[],11,FALSE)</f>
        <v>MMR004004702</v>
      </c>
      <c r="L91" t="str">
        <f>VLOOKUP(Table6[[#This Row],[Index]],tbl_mimu[],12,FALSE)</f>
        <v>Khaikam Town</v>
      </c>
      <c r="M91" t="str">
        <f>VLOOKUP(Table6[[#This Row],[Index]],tbl_mimu[],13,FALSE)</f>
        <v>ခိုင်ကမ်း</v>
      </c>
      <c r="N91">
        <f>VLOOKUP(Table6[[#This Row],[Index]],tbl_mimu[],14,FALSE)</f>
        <v>93.955100000000002</v>
      </c>
      <c r="O91">
        <f>VLOOKUP(Table6[[#This Row],[Index]],tbl_mimu[],14,FALSE)</f>
        <v>93.955100000000002</v>
      </c>
      <c r="P91">
        <f>tbl_data[[#This Row],[Severity]]</f>
        <v>0</v>
      </c>
      <c r="Q91">
        <f>tbl_data[[#This Row],[Consequences (Human)]]</f>
        <v>0</v>
      </c>
      <c r="R91">
        <f>tbl_data[[#This Row],[Consequences (Agriculture)]]</f>
        <v>0</v>
      </c>
      <c r="S91">
        <f>tbl_data[[#This Row],[Consequences (Infrastructure)]]</f>
        <v>0</v>
      </c>
      <c r="T91">
        <f>tbl_data[[#This Row],[Consequences (Financial)]]</f>
        <v>0</v>
      </c>
      <c r="U91" t="e">
        <f>tbl_data[[#This Row],[Severity Numeric]]</f>
        <v>#N/A</v>
      </c>
      <c r="V91" t="e">
        <f>tbl_data[[#This Row],[Consequences Human Numeric]]</f>
        <v>#N/A</v>
      </c>
      <c r="W91" t="e">
        <f>tbl_data[[#This Row],[Consequences Agriculture Numeric]]</f>
        <v>#N/A</v>
      </c>
      <c r="X91" t="e">
        <f>tbl_data[[#This Row],[Consequences Infrastructure Numeric]]</f>
        <v>#N/A</v>
      </c>
      <c r="Y91" t="e">
        <f>tbl_data[[#This Row],[Consequences Financial Numeric]]</f>
        <v>#N/A</v>
      </c>
      <c r="Z91" t="e">
        <f>tbl_data[[#This Row],[Consequences Sum Values]]</f>
        <v>#N/A</v>
      </c>
    </row>
    <row r="92" spans="1:26" x14ac:dyDescent="0.25">
      <c r="A92" t="str">
        <f>tbl_data[[#This Row],[Town Code]]</f>
        <v>MMR014013702</v>
      </c>
      <c r="B92" t="str">
        <f>VLOOKUP(Table6[[#This Row],[Index]],tbl_mimu[],2,FALSE)</f>
        <v>MMR014</v>
      </c>
      <c r="C92" t="str">
        <f>VLOOKUP(Table6[[#This Row],[Index]],tbl_mimu[],3,FALSE)</f>
        <v>Shan (South)</v>
      </c>
      <c r="D92" t="str">
        <f>VLOOKUP(Table6[[#This Row],[Index]],tbl_mimu[],4,FALSE)</f>
        <v>ရှမ်းပြည်နယ် (တောင်)</v>
      </c>
      <c r="E92" t="str">
        <f>VLOOKUP(Table6[[#This Row],[Index]],tbl_mimu[],5,FALSE)</f>
        <v>MMR014D002</v>
      </c>
      <c r="F92" t="str">
        <f>VLOOKUP(Table6[[#This Row],[Index]],tbl_mimu[],6,FALSE)</f>
        <v>Loilen</v>
      </c>
      <c r="G92" t="str">
        <f>VLOOKUP(Table6[[#This Row],[Index]],tbl_mimu[],7,FALSE)</f>
        <v>လွိုင်လင်ခရိုင်</v>
      </c>
      <c r="H92" t="str">
        <f>VLOOKUP(Table6[[#This Row],[Index]],tbl_mimu[],8,FALSE)</f>
        <v>MMR014013</v>
      </c>
      <c r="I92" t="str">
        <f>VLOOKUP(Table6[[#This Row],[Index]],tbl_mimu[],9,FALSE)</f>
        <v>Nansang</v>
      </c>
      <c r="J92" t="str">
        <f>VLOOKUP(Table6[[#This Row],[Index]],tbl_mimu[],10,FALSE)</f>
        <v>နမ့်စန်</v>
      </c>
      <c r="K92" t="str">
        <f>VLOOKUP(Table6[[#This Row],[Index]],tbl_mimu[],11,FALSE)</f>
        <v>MMR014013702</v>
      </c>
      <c r="L92" t="str">
        <f>VLOOKUP(Table6[[#This Row],[Index]],tbl_mimu[],12,FALSE)</f>
        <v>Kho Lam Town</v>
      </c>
      <c r="M92" t="str">
        <f>VLOOKUP(Table6[[#This Row],[Index]],tbl_mimu[],13,FALSE)</f>
        <v>ခိုလမ်</v>
      </c>
      <c r="N92">
        <f>VLOOKUP(Table6[[#This Row],[Index]],tbl_mimu[],14,FALSE)</f>
        <v>98.100859999999997</v>
      </c>
      <c r="O92">
        <f>VLOOKUP(Table6[[#This Row],[Index]],tbl_mimu[],14,FALSE)</f>
        <v>98.100859999999997</v>
      </c>
      <c r="P92">
        <f>tbl_data[[#This Row],[Severity]]</f>
        <v>0</v>
      </c>
      <c r="Q92">
        <f>tbl_data[[#This Row],[Consequences (Human)]]</f>
        <v>0</v>
      </c>
      <c r="R92">
        <f>tbl_data[[#This Row],[Consequences (Agriculture)]]</f>
        <v>0</v>
      </c>
      <c r="S92">
        <f>tbl_data[[#This Row],[Consequences (Infrastructure)]]</f>
        <v>0</v>
      </c>
      <c r="T92">
        <f>tbl_data[[#This Row],[Consequences (Financial)]]</f>
        <v>0</v>
      </c>
      <c r="U92" t="e">
        <f>tbl_data[[#This Row],[Severity Numeric]]</f>
        <v>#N/A</v>
      </c>
      <c r="V92" t="e">
        <f>tbl_data[[#This Row],[Consequences Human Numeric]]</f>
        <v>#N/A</v>
      </c>
      <c r="W92" t="e">
        <f>tbl_data[[#This Row],[Consequences Agriculture Numeric]]</f>
        <v>#N/A</v>
      </c>
      <c r="X92" t="e">
        <f>tbl_data[[#This Row],[Consequences Infrastructure Numeric]]</f>
        <v>#N/A</v>
      </c>
      <c r="Y92" t="e">
        <f>tbl_data[[#This Row],[Consequences Financial Numeric]]</f>
        <v>#N/A</v>
      </c>
      <c r="Z92" t="e">
        <f>tbl_data[[#This Row],[Consequences Sum Values]]</f>
        <v>#N/A</v>
      </c>
    </row>
    <row r="93" spans="1:26" x14ac:dyDescent="0.25">
      <c r="A93" t="str">
        <f>tbl_data[[#This Row],[Town Code]]</f>
        <v>MMR001018701</v>
      </c>
      <c r="B93" t="str">
        <f>VLOOKUP(Table6[[#This Row],[Index]],tbl_mimu[],2,FALSE)</f>
        <v>MMR001</v>
      </c>
      <c r="C93" t="str">
        <f>VLOOKUP(Table6[[#This Row],[Index]],tbl_mimu[],3,FALSE)</f>
        <v>Kachin</v>
      </c>
      <c r="D93" t="str">
        <f>VLOOKUP(Table6[[#This Row],[Index]],tbl_mimu[],4,FALSE)</f>
        <v>ကချင်ပြည်နယ်</v>
      </c>
      <c r="E93" t="str">
        <f>VLOOKUP(Table6[[#This Row],[Index]],tbl_mimu[],5,FALSE)</f>
        <v>MMR001D004</v>
      </c>
      <c r="F93" t="str">
        <f>VLOOKUP(Table6[[#This Row],[Index]],tbl_mimu[],6,FALSE)</f>
        <v>Puta-O</v>
      </c>
      <c r="G93" t="str">
        <f>VLOOKUP(Table6[[#This Row],[Index]],tbl_mimu[],7,FALSE)</f>
        <v>ပူတာအိုခရိုင်</v>
      </c>
      <c r="H93" t="str">
        <f>VLOOKUP(Table6[[#This Row],[Index]],tbl_mimu[],8,FALSE)</f>
        <v>MMR001018</v>
      </c>
      <c r="I93" t="str">
        <f>VLOOKUP(Table6[[#This Row],[Index]],tbl_mimu[],9,FALSE)</f>
        <v>Khaunglanhpu</v>
      </c>
      <c r="J93" t="str">
        <f>VLOOKUP(Table6[[#This Row],[Index]],tbl_mimu[],10,FALSE)</f>
        <v>ခေါင်လန်ဖူး</v>
      </c>
      <c r="K93" t="str">
        <f>VLOOKUP(Table6[[#This Row],[Index]],tbl_mimu[],11,FALSE)</f>
        <v>MMR001018701</v>
      </c>
      <c r="L93" t="str">
        <f>VLOOKUP(Table6[[#This Row],[Index]],tbl_mimu[],12,FALSE)</f>
        <v>Khaunglanhpu Town</v>
      </c>
      <c r="M93" t="str">
        <f>VLOOKUP(Table6[[#This Row],[Index]],tbl_mimu[],13,FALSE)</f>
        <v>ခေါင်လန်ဖူး</v>
      </c>
      <c r="N93">
        <f>VLOOKUP(Table6[[#This Row],[Index]],tbl_mimu[],14,FALSE)</f>
        <v>98.360342738300005</v>
      </c>
      <c r="O93">
        <f>VLOOKUP(Table6[[#This Row],[Index]],tbl_mimu[],14,FALSE)</f>
        <v>98.360342738300005</v>
      </c>
      <c r="P93">
        <f>tbl_data[[#This Row],[Severity]]</f>
        <v>0</v>
      </c>
      <c r="Q93">
        <f>tbl_data[[#This Row],[Consequences (Human)]]</f>
        <v>0</v>
      </c>
      <c r="R93">
        <f>tbl_data[[#This Row],[Consequences (Agriculture)]]</f>
        <v>0</v>
      </c>
      <c r="S93">
        <f>tbl_data[[#This Row],[Consequences (Infrastructure)]]</f>
        <v>0</v>
      </c>
      <c r="T93">
        <f>tbl_data[[#This Row],[Consequences (Financial)]]</f>
        <v>0</v>
      </c>
      <c r="U93" t="e">
        <f>tbl_data[[#This Row],[Severity Numeric]]</f>
        <v>#N/A</v>
      </c>
      <c r="V93" t="e">
        <f>tbl_data[[#This Row],[Consequences Human Numeric]]</f>
        <v>#N/A</v>
      </c>
      <c r="W93" t="e">
        <f>tbl_data[[#This Row],[Consequences Agriculture Numeric]]</f>
        <v>#N/A</v>
      </c>
      <c r="X93" t="e">
        <f>tbl_data[[#This Row],[Consequences Infrastructure Numeric]]</f>
        <v>#N/A</v>
      </c>
      <c r="Y93" t="e">
        <f>tbl_data[[#This Row],[Consequences Financial Numeric]]</f>
        <v>#N/A</v>
      </c>
      <c r="Z93" t="e">
        <f>tbl_data[[#This Row],[Consequences Sum Values]]</f>
        <v>#N/A</v>
      </c>
    </row>
    <row r="94" spans="1:26" x14ac:dyDescent="0.25">
      <c r="A94" t="str">
        <f>tbl_data[[#This Row],[Town Code]]</f>
        <v>MMR011006703</v>
      </c>
      <c r="B94" t="str">
        <f>VLOOKUP(Table6[[#This Row],[Index]],tbl_mimu[],2,FALSE)</f>
        <v>MMR011</v>
      </c>
      <c r="C94" t="str">
        <f>VLOOKUP(Table6[[#This Row],[Index]],tbl_mimu[],3,FALSE)</f>
        <v>Mon</v>
      </c>
      <c r="D94" t="str">
        <f>VLOOKUP(Table6[[#This Row],[Index]],tbl_mimu[],4,FALSE)</f>
        <v>မွန်ပြည်နယ်</v>
      </c>
      <c r="E94" t="str">
        <f>VLOOKUP(Table6[[#This Row],[Index]],tbl_mimu[],5,FALSE)</f>
        <v>MMR011D001</v>
      </c>
      <c r="F94" t="str">
        <f>VLOOKUP(Table6[[#This Row],[Index]],tbl_mimu[],6,FALSE)</f>
        <v>Mawlamyine</v>
      </c>
      <c r="G94" t="str">
        <f>VLOOKUP(Table6[[#This Row],[Index]],tbl_mimu[],7,FALSE)</f>
        <v>မော်လမြိုင်ခရိုင်</v>
      </c>
      <c r="H94" t="str">
        <f>VLOOKUP(Table6[[#This Row],[Index]],tbl_mimu[],8,FALSE)</f>
        <v>MMR011006</v>
      </c>
      <c r="I94" t="str">
        <f>VLOOKUP(Table6[[#This Row],[Index]],tbl_mimu[],9,FALSE)</f>
        <v>Ye</v>
      </c>
      <c r="J94" t="str">
        <f>VLOOKUP(Table6[[#This Row],[Index]],tbl_mimu[],10,FALSE)</f>
        <v>ရေး</v>
      </c>
      <c r="K94" t="str">
        <f>VLOOKUP(Table6[[#This Row],[Index]],tbl_mimu[],11,FALSE)</f>
        <v>MMR011006703</v>
      </c>
      <c r="L94" t="str">
        <f>VLOOKUP(Table6[[#This Row],[Index]],tbl_mimu[],12,FALSE)</f>
        <v>Khawzar Town</v>
      </c>
      <c r="M94" t="str">
        <f>VLOOKUP(Table6[[#This Row],[Index]],tbl_mimu[],13,FALSE)</f>
        <v>ခေါဇာ</v>
      </c>
      <c r="N94">
        <f>VLOOKUP(Table6[[#This Row],[Index]],tbl_mimu[],14,FALSE)</f>
        <v>97.829350000000005</v>
      </c>
      <c r="O94">
        <f>VLOOKUP(Table6[[#This Row],[Index]],tbl_mimu[],14,FALSE)</f>
        <v>97.829350000000005</v>
      </c>
      <c r="P94">
        <f>tbl_data[[#This Row],[Severity]]</f>
        <v>0</v>
      </c>
      <c r="Q94">
        <f>tbl_data[[#This Row],[Consequences (Human)]]</f>
        <v>0</v>
      </c>
      <c r="R94">
        <f>tbl_data[[#This Row],[Consequences (Agriculture)]]</f>
        <v>0</v>
      </c>
      <c r="S94">
        <f>tbl_data[[#This Row],[Consequences (Infrastructure)]]</f>
        <v>0</v>
      </c>
      <c r="T94">
        <f>tbl_data[[#This Row],[Consequences (Financial)]]</f>
        <v>0</v>
      </c>
      <c r="U94" t="e">
        <f>tbl_data[[#This Row],[Severity Numeric]]</f>
        <v>#N/A</v>
      </c>
      <c r="V94" t="e">
        <f>tbl_data[[#This Row],[Consequences Human Numeric]]</f>
        <v>#N/A</v>
      </c>
      <c r="W94" t="e">
        <f>tbl_data[[#This Row],[Consequences Agriculture Numeric]]</f>
        <v>#N/A</v>
      </c>
      <c r="X94" t="e">
        <f>tbl_data[[#This Row],[Consequences Infrastructure Numeric]]</f>
        <v>#N/A</v>
      </c>
      <c r="Y94" t="e">
        <f>tbl_data[[#This Row],[Consequences Financial Numeric]]</f>
        <v>#N/A</v>
      </c>
      <c r="Z94" t="e">
        <f>tbl_data[[#This Row],[Consequences Sum Values]]</f>
        <v>#N/A</v>
      </c>
    </row>
    <row r="95" spans="1:26" x14ac:dyDescent="0.25">
      <c r="A95" t="str">
        <f>tbl_data[[#This Row],[Town Code]]</f>
        <v>MMR009023701</v>
      </c>
      <c r="B95" t="str">
        <f>VLOOKUP(Table6[[#This Row],[Index]],tbl_mimu[],2,FALSE)</f>
        <v>MMR009</v>
      </c>
      <c r="C95" t="str">
        <f>VLOOKUP(Table6[[#This Row],[Index]],tbl_mimu[],3,FALSE)</f>
        <v>Magway</v>
      </c>
      <c r="D95" t="str">
        <f>VLOOKUP(Table6[[#This Row],[Index]],tbl_mimu[],4,FALSE)</f>
        <v>မကွေးတိုင်းဒေသကြီး</v>
      </c>
      <c r="E95" t="str">
        <f>VLOOKUP(Table6[[#This Row],[Index]],tbl_mimu[],5,FALSE)</f>
        <v>MMR009D005</v>
      </c>
      <c r="F95" t="str">
        <f>VLOOKUP(Table6[[#This Row],[Index]],tbl_mimu[],6,FALSE)</f>
        <v>Gangaw</v>
      </c>
      <c r="G95" t="str">
        <f>VLOOKUP(Table6[[#This Row],[Index]],tbl_mimu[],7,FALSE)</f>
        <v>ဂန့်ဂေါခရိုင်</v>
      </c>
      <c r="H95" t="str">
        <f>VLOOKUP(Table6[[#This Row],[Index]],tbl_mimu[],8,FALSE)</f>
        <v>MMR009023</v>
      </c>
      <c r="I95" t="str">
        <f>VLOOKUP(Table6[[#This Row],[Index]],tbl_mimu[],9,FALSE)</f>
        <v>Gangaw</v>
      </c>
      <c r="J95" t="str">
        <f>VLOOKUP(Table6[[#This Row],[Index]],tbl_mimu[],10,FALSE)</f>
        <v>ဂန့်ဂေါ</v>
      </c>
      <c r="K95" t="str">
        <f>VLOOKUP(Table6[[#This Row],[Index]],tbl_mimu[],11,FALSE)</f>
        <v>MMR009023701</v>
      </c>
      <c r="L95" t="str">
        <f>VLOOKUP(Table6[[#This Row],[Index]],tbl_mimu[],12,FALSE)</f>
        <v>Gangaw Town</v>
      </c>
      <c r="M95" t="str">
        <f>VLOOKUP(Table6[[#This Row],[Index]],tbl_mimu[],13,FALSE)</f>
        <v>ဂန့်ဂေါ</v>
      </c>
      <c r="N95">
        <f>VLOOKUP(Table6[[#This Row],[Index]],tbl_mimu[],14,FALSE)</f>
        <v>94.135819999999995</v>
      </c>
      <c r="O95">
        <f>VLOOKUP(Table6[[#This Row],[Index]],tbl_mimu[],14,FALSE)</f>
        <v>94.135819999999995</v>
      </c>
      <c r="P95">
        <f>tbl_data[[#This Row],[Severity]]</f>
        <v>0</v>
      </c>
      <c r="Q95">
        <f>tbl_data[[#This Row],[Consequences (Human)]]</f>
        <v>0</v>
      </c>
      <c r="R95">
        <f>tbl_data[[#This Row],[Consequences (Agriculture)]]</f>
        <v>0</v>
      </c>
      <c r="S95">
        <f>tbl_data[[#This Row],[Consequences (Infrastructure)]]</f>
        <v>0</v>
      </c>
      <c r="T95">
        <f>tbl_data[[#This Row],[Consequences (Financial)]]</f>
        <v>0</v>
      </c>
      <c r="U95" t="e">
        <f>tbl_data[[#This Row],[Severity Numeric]]</f>
        <v>#N/A</v>
      </c>
      <c r="V95" t="e">
        <f>tbl_data[[#This Row],[Consequences Human Numeric]]</f>
        <v>#N/A</v>
      </c>
      <c r="W95" t="e">
        <f>tbl_data[[#This Row],[Consequences Agriculture Numeric]]</f>
        <v>#N/A</v>
      </c>
      <c r="X95" t="e">
        <f>tbl_data[[#This Row],[Consequences Infrastructure Numeric]]</f>
        <v>#N/A</v>
      </c>
      <c r="Y95" t="e">
        <f>tbl_data[[#This Row],[Consequences Financial Numeric]]</f>
        <v>#N/A</v>
      </c>
      <c r="Z95" t="e">
        <f>tbl_data[[#This Row],[Consequences Sum Values]]</f>
        <v>#N/A</v>
      </c>
    </row>
    <row r="96" spans="1:26" x14ac:dyDescent="0.25">
      <c r="A96" t="str">
        <f>tbl_data[[#This Row],[Town Code]]</f>
        <v>MMR012017701</v>
      </c>
      <c r="B96" t="str">
        <f>VLOOKUP(Table6[[#This Row],[Index]],tbl_mimu[],2,FALSE)</f>
        <v>MMR012</v>
      </c>
      <c r="C96" t="str">
        <f>VLOOKUP(Table6[[#This Row],[Index]],tbl_mimu[],3,FALSE)</f>
        <v>Rakhine</v>
      </c>
      <c r="D96" t="str">
        <f>VLOOKUP(Table6[[#This Row],[Index]],tbl_mimu[],4,FALSE)</f>
        <v>ရခိုင်ပြည်နယ်</v>
      </c>
      <c r="E96" t="str">
        <f>VLOOKUP(Table6[[#This Row],[Index]],tbl_mimu[],5,FALSE)</f>
        <v>MMR012D004</v>
      </c>
      <c r="F96" t="str">
        <f>VLOOKUP(Table6[[#This Row],[Index]],tbl_mimu[],6,FALSE)</f>
        <v>Thandwe</v>
      </c>
      <c r="G96" t="str">
        <f>VLOOKUP(Table6[[#This Row],[Index]],tbl_mimu[],7,FALSE)</f>
        <v>သံတွဲခရိုင်</v>
      </c>
      <c r="H96" t="str">
        <f>VLOOKUP(Table6[[#This Row],[Index]],tbl_mimu[],8,FALSE)</f>
        <v>MMR012017</v>
      </c>
      <c r="I96" t="str">
        <f>VLOOKUP(Table6[[#This Row],[Index]],tbl_mimu[],9,FALSE)</f>
        <v>Gwa</v>
      </c>
      <c r="J96" t="str">
        <f>VLOOKUP(Table6[[#This Row],[Index]],tbl_mimu[],10,FALSE)</f>
        <v>ဂွ</v>
      </c>
      <c r="K96" t="str">
        <f>VLOOKUP(Table6[[#This Row],[Index]],tbl_mimu[],11,FALSE)</f>
        <v>MMR012017701</v>
      </c>
      <c r="L96" t="str">
        <f>VLOOKUP(Table6[[#This Row],[Index]],tbl_mimu[],12,FALSE)</f>
        <v>Gwa Town</v>
      </c>
      <c r="M96" t="str">
        <f>VLOOKUP(Table6[[#This Row],[Index]],tbl_mimu[],13,FALSE)</f>
        <v>ဂွ</v>
      </c>
      <c r="N96">
        <f>VLOOKUP(Table6[[#This Row],[Index]],tbl_mimu[],14,FALSE)</f>
        <v>94.57996</v>
      </c>
      <c r="O96">
        <f>VLOOKUP(Table6[[#This Row],[Index]],tbl_mimu[],14,FALSE)</f>
        <v>94.57996</v>
      </c>
      <c r="P96">
        <f>tbl_data[[#This Row],[Severity]]</f>
        <v>0</v>
      </c>
      <c r="Q96">
        <f>tbl_data[[#This Row],[Consequences (Human)]]</f>
        <v>0</v>
      </c>
      <c r="R96">
        <f>tbl_data[[#This Row],[Consequences (Agriculture)]]</f>
        <v>0</v>
      </c>
      <c r="S96">
        <f>tbl_data[[#This Row],[Consequences (Infrastructure)]]</f>
        <v>0</v>
      </c>
      <c r="T96">
        <f>tbl_data[[#This Row],[Consequences (Financial)]]</f>
        <v>0</v>
      </c>
      <c r="U96" t="e">
        <f>tbl_data[[#This Row],[Severity Numeric]]</f>
        <v>#N/A</v>
      </c>
      <c r="V96" t="e">
        <f>tbl_data[[#This Row],[Consequences Human Numeric]]</f>
        <v>#N/A</v>
      </c>
      <c r="W96" t="e">
        <f>tbl_data[[#This Row],[Consequences Agriculture Numeric]]</f>
        <v>#N/A</v>
      </c>
      <c r="X96" t="e">
        <f>tbl_data[[#This Row],[Consequences Infrastructure Numeric]]</f>
        <v>#N/A</v>
      </c>
      <c r="Y96" t="e">
        <f>tbl_data[[#This Row],[Consequences Financial Numeric]]</f>
        <v>#N/A</v>
      </c>
      <c r="Z96" t="e">
        <f>tbl_data[[#This Row],[Consequences Sum Values]]</f>
        <v>#N/A</v>
      </c>
    </row>
    <row r="97" spans="1:26" x14ac:dyDescent="0.25">
      <c r="A97" t="str">
        <f>tbl_data[[#This Row],[Town Code]]</f>
        <v>MMR012015702</v>
      </c>
      <c r="B97" t="str">
        <f>VLOOKUP(Table6[[#This Row],[Index]],tbl_mimu[],2,FALSE)</f>
        <v>MMR012</v>
      </c>
      <c r="C97" t="str">
        <f>VLOOKUP(Table6[[#This Row],[Index]],tbl_mimu[],3,FALSE)</f>
        <v>Rakhine</v>
      </c>
      <c r="D97" t="str">
        <f>VLOOKUP(Table6[[#This Row],[Index]],tbl_mimu[],4,FALSE)</f>
        <v>ရခိုင်ပြည်နယ်</v>
      </c>
      <c r="E97" t="str">
        <f>VLOOKUP(Table6[[#This Row],[Index]],tbl_mimu[],5,FALSE)</f>
        <v>MMR012D004</v>
      </c>
      <c r="F97" t="str">
        <f>VLOOKUP(Table6[[#This Row],[Index]],tbl_mimu[],6,FALSE)</f>
        <v>Thandwe</v>
      </c>
      <c r="G97" t="str">
        <f>VLOOKUP(Table6[[#This Row],[Index]],tbl_mimu[],7,FALSE)</f>
        <v>သံတွဲခရိုင်</v>
      </c>
      <c r="H97" t="str">
        <f>VLOOKUP(Table6[[#This Row],[Index]],tbl_mimu[],8,FALSE)</f>
        <v>MMR012015</v>
      </c>
      <c r="I97" t="str">
        <f>VLOOKUP(Table6[[#This Row],[Index]],tbl_mimu[],9,FALSE)</f>
        <v>Thandwe</v>
      </c>
      <c r="J97" t="str">
        <f>VLOOKUP(Table6[[#This Row],[Index]],tbl_mimu[],10,FALSE)</f>
        <v>သံတွဲ</v>
      </c>
      <c r="K97" t="str">
        <f>VLOOKUP(Table6[[#This Row],[Index]],tbl_mimu[],11,FALSE)</f>
        <v>MMR012015702</v>
      </c>
      <c r="L97" t="str">
        <f>VLOOKUP(Table6[[#This Row],[Index]],tbl_mimu[],12,FALSE)</f>
        <v>Ngapali Town</v>
      </c>
      <c r="M97" t="str">
        <f>VLOOKUP(Table6[[#This Row],[Index]],tbl_mimu[],13,FALSE)</f>
        <v>ငပလီ</v>
      </c>
      <c r="N97">
        <f>VLOOKUP(Table6[[#This Row],[Index]],tbl_mimu[],14,FALSE)</f>
        <v>94.320599999999999</v>
      </c>
      <c r="O97">
        <f>VLOOKUP(Table6[[#This Row],[Index]],tbl_mimu[],14,FALSE)</f>
        <v>94.320599999999999</v>
      </c>
      <c r="P97">
        <f>tbl_data[[#This Row],[Severity]]</f>
        <v>0</v>
      </c>
      <c r="Q97">
        <f>tbl_data[[#This Row],[Consequences (Human)]]</f>
        <v>0</v>
      </c>
      <c r="R97">
        <f>tbl_data[[#This Row],[Consequences (Agriculture)]]</f>
        <v>0</v>
      </c>
      <c r="S97">
        <f>tbl_data[[#This Row],[Consequences (Infrastructure)]]</f>
        <v>0</v>
      </c>
      <c r="T97">
        <f>tbl_data[[#This Row],[Consequences (Financial)]]</f>
        <v>0</v>
      </c>
      <c r="U97" t="e">
        <f>tbl_data[[#This Row],[Severity Numeric]]</f>
        <v>#N/A</v>
      </c>
      <c r="V97" t="e">
        <f>tbl_data[[#This Row],[Consequences Human Numeric]]</f>
        <v>#N/A</v>
      </c>
      <c r="W97" t="e">
        <f>tbl_data[[#This Row],[Consequences Agriculture Numeric]]</f>
        <v>#N/A</v>
      </c>
      <c r="X97" t="e">
        <f>tbl_data[[#This Row],[Consequences Infrastructure Numeric]]</f>
        <v>#N/A</v>
      </c>
      <c r="Y97" t="e">
        <f>tbl_data[[#This Row],[Consequences Financial Numeric]]</f>
        <v>#N/A</v>
      </c>
      <c r="Z97" t="e">
        <f>tbl_data[[#This Row],[Consequences Sum Values]]</f>
        <v>#N/A</v>
      </c>
    </row>
    <row r="98" spans="1:26" x14ac:dyDescent="0.25">
      <c r="A98" t="str">
        <f>tbl_data[[#This Row],[Town Code]]</f>
        <v>MMR017004701</v>
      </c>
      <c r="B98" t="str">
        <f>VLOOKUP(Table6[[#This Row],[Index]],tbl_mimu[],2,FALSE)</f>
        <v>MMR017</v>
      </c>
      <c r="C98" t="str">
        <f>VLOOKUP(Table6[[#This Row],[Index]],tbl_mimu[],3,FALSE)</f>
        <v>Ayeyarwady</v>
      </c>
      <c r="D98" t="str">
        <f>VLOOKUP(Table6[[#This Row],[Index]],tbl_mimu[],4,FALSE)</f>
        <v>ဧရာဝတီတိုင်းဒေသကြီး</v>
      </c>
      <c r="E98" t="str">
        <f>VLOOKUP(Table6[[#This Row],[Index]],tbl_mimu[],5,FALSE)</f>
        <v>MMR017D001</v>
      </c>
      <c r="F98" t="str">
        <f>VLOOKUP(Table6[[#This Row],[Index]],tbl_mimu[],6,FALSE)</f>
        <v>Pathein</v>
      </c>
      <c r="G98" t="str">
        <f>VLOOKUP(Table6[[#This Row],[Index]],tbl_mimu[],7,FALSE)</f>
        <v>ပုသိမ်ခရိုင်</v>
      </c>
      <c r="H98" t="str">
        <f>VLOOKUP(Table6[[#This Row],[Index]],tbl_mimu[],8,FALSE)</f>
        <v>MMR017004</v>
      </c>
      <c r="I98" t="str">
        <f>VLOOKUP(Table6[[#This Row],[Index]],tbl_mimu[],9,FALSE)</f>
        <v>Ngapudaw</v>
      </c>
      <c r="J98" t="str">
        <f>VLOOKUP(Table6[[#This Row],[Index]],tbl_mimu[],10,FALSE)</f>
        <v>ငပုတော</v>
      </c>
      <c r="K98" t="str">
        <f>VLOOKUP(Table6[[#This Row],[Index]],tbl_mimu[],11,FALSE)</f>
        <v>MMR017004701</v>
      </c>
      <c r="L98" t="str">
        <f>VLOOKUP(Table6[[#This Row],[Index]],tbl_mimu[],12,FALSE)</f>
        <v>Ngapudaw Town</v>
      </c>
      <c r="M98" t="str">
        <f>VLOOKUP(Table6[[#This Row],[Index]],tbl_mimu[],13,FALSE)</f>
        <v>ငပုတော</v>
      </c>
      <c r="N98">
        <f>VLOOKUP(Table6[[#This Row],[Index]],tbl_mimu[],14,FALSE)</f>
        <v>94.692239999999998</v>
      </c>
      <c r="O98">
        <f>VLOOKUP(Table6[[#This Row],[Index]],tbl_mimu[],14,FALSE)</f>
        <v>94.692239999999998</v>
      </c>
      <c r="P98">
        <f>tbl_data[[#This Row],[Severity]]</f>
        <v>0</v>
      </c>
      <c r="Q98">
        <f>tbl_data[[#This Row],[Consequences (Human)]]</f>
        <v>0</v>
      </c>
      <c r="R98">
        <f>tbl_data[[#This Row],[Consequences (Agriculture)]]</f>
        <v>0</v>
      </c>
      <c r="S98">
        <f>tbl_data[[#This Row],[Consequences (Infrastructure)]]</f>
        <v>0</v>
      </c>
      <c r="T98">
        <f>tbl_data[[#This Row],[Consequences (Financial)]]</f>
        <v>0</v>
      </c>
      <c r="U98" t="e">
        <f>tbl_data[[#This Row],[Severity Numeric]]</f>
        <v>#N/A</v>
      </c>
      <c r="V98" t="e">
        <f>tbl_data[[#This Row],[Consequences Human Numeric]]</f>
        <v>#N/A</v>
      </c>
      <c r="W98" t="e">
        <f>tbl_data[[#This Row],[Consequences Agriculture Numeric]]</f>
        <v>#N/A</v>
      </c>
      <c r="X98" t="e">
        <f>tbl_data[[#This Row],[Consequences Infrastructure Numeric]]</f>
        <v>#N/A</v>
      </c>
      <c r="Y98" t="e">
        <f>tbl_data[[#This Row],[Consequences Financial Numeric]]</f>
        <v>#N/A</v>
      </c>
      <c r="Z98" t="e">
        <f>tbl_data[[#This Row],[Consequences Sum Values]]</f>
        <v>#N/A</v>
      </c>
    </row>
    <row r="99" spans="1:26" x14ac:dyDescent="0.25">
      <c r="A99" t="str">
        <f>tbl_data[[#This Row],[Town Code]]</f>
        <v>MMR009009701</v>
      </c>
      <c r="B99" t="str">
        <f>VLOOKUP(Table6[[#This Row],[Index]],tbl_mimu[],2,FALSE)</f>
        <v>MMR009</v>
      </c>
      <c r="C99" t="str">
        <f>VLOOKUP(Table6[[#This Row],[Index]],tbl_mimu[],3,FALSE)</f>
        <v>Magway</v>
      </c>
      <c r="D99" t="str">
        <f>VLOOKUP(Table6[[#This Row],[Index]],tbl_mimu[],4,FALSE)</f>
        <v>မကွေးတိုင်းဒေသကြီး</v>
      </c>
      <c r="E99" t="str">
        <f>VLOOKUP(Table6[[#This Row],[Index]],tbl_mimu[],5,FALSE)</f>
        <v>MMR009D002</v>
      </c>
      <c r="F99" t="str">
        <f>VLOOKUP(Table6[[#This Row],[Index]],tbl_mimu[],6,FALSE)</f>
        <v>Minbu</v>
      </c>
      <c r="G99" t="str">
        <f>VLOOKUP(Table6[[#This Row],[Index]],tbl_mimu[],7,FALSE)</f>
        <v>မင်းဘူးခရိုင်</v>
      </c>
      <c r="H99" t="str">
        <f>VLOOKUP(Table6[[#This Row],[Index]],tbl_mimu[],8,FALSE)</f>
        <v>MMR009009</v>
      </c>
      <c r="I99" t="str">
        <f>VLOOKUP(Table6[[#This Row],[Index]],tbl_mimu[],9,FALSE)</f>
        <v>Ngape</v>
      </c>
      <c r="J99" t="str">
        <f>VLOOKUP(Table6[[#This Row],[Index]],tbl_mimu[],10,FALSE)</f>
        <v>ငဖဲ</v>
      </c>
      <c r="K99" t="str">
        <f>VLOOKUP(Table6[[#This Row],[Index]],tbl_mimu[],11,FALSE)</f>
        <v>MMR009009701</v>
      </c>
      <c r="L99" t="str">
        <f>VLOOKUP(Table6[[#This Row],[Index]],tbl_mimu[],12,FALSE)</f>
        <v>Ngape Town</v>
      </c>
      <c r="M99" t="str">
        <f>VLOOKUP(Table6[[#This Row],[Index]],tbl_mimu[],13,FALSE)</f>
        <v>ငဖဲ</v>
      </c>
      <c r="N99">
        <f>VLOOKUP(Table6[[#This Row],[Index]],tbl_mimu[],14,FALSE)</f>
        <v>94.467669999999998</v>
      </c>
      <c r="O99">
        <f>VLOOKUP(Table6[[#This Row],[Index]],tbl_mimu[],14,FALSE)</f>
        <v>94.467669999999998</v>
      </c>
      <c r="P99">
        <f>tbl_data[[#This Row],[Severity]]</f>
        <v>0</v>
      </c>
      <c r="Q99">
        <f>tbl_data[[#This Row],[Consequences (Human)]]</f>
        <v>0</v>
      </c>
      <c r="R99">
        <f>tbl_data[[#This Row],[Consequences (Agriculture)]]</f>
        <v>0</v>
      </c>
      <c r="S99">
        <f>tbl_data[[#This Row],[Consequences (Infrastructure)]]</f>
        <v>0</v>
      </c>
      <c r="T99">
        <f>tbl_data[[#This Row],[Consequences (Financial)]]</f>
        <v>0</v>
      </c>
      <c r="U99" t="e">
        <f>tbl_data[[#This Row],[Severity Numeric]]</f>
        <v>#N/A</v>
      </c>
      <c r="V99" t="e">
        <f>tbl_data[[#This Row],[Consequences Human Numeric]]</f>
        <v>#N/A</v>
      </c>
      <c r="W99" t="e">
        <f>tbl_data[[#This Row],[Consequences Agriculture Numeric]]</f>
        <v>#N/A</v>
      </c>
      <c r="X99" t="e">
        <f>tbl_data[[#This Row],[Consequences Infrastructure Numeric]]</f>
        <v>#N/A</v>
      </c>
      <c r="Y99" t="e">
        <f>tbl_data[[#This Row],[Consequences Financial Numeric]]</f>
        <v>#N/A</v>
      </c>
      <c r="Z99" t="e">
        <f>tbl_data[[#This Row],[Consequences Sum Values]]</f>
        <v>#N/A</v>
      </c>
    </row>
    <row r="100" spans="1:26" x14ac:dyDescent="0.25">
      <c r="A100" t="str">
        <f>tbl_data[[#This Row],[Town Code]]</f>
        <v>MMR017004702</v>
      </c>
      <c r="B100" t="str">
        <f>VLOOKUP(Table6[[#This Row],[Index]],tbl_mimu[],2,FALSE)</f>
        <v>MMR017</v>
      </c>
      <c r="C100" t="str">
        <f>VLOOKUP(Table6[[#This Row],[Index]],tbl_mimu[],3,FALSE)</f>
        <v>Ayeyarwady</v>
      </c>
      <c r="D100" t="str">
        <f>VLOOKUP(Table6[[#This Row],[Index]],tbl_mimu[],4,FALSE)</f>
        <v>ဧရာဝတီတိုင်းဒေသကြီး</v>
      </c>
      <c r="E100" t="str">
        <f>VLOOKUP(Table6[[#This Row],[Index]],tbl_mimu[],5,FALSE)</f>
        <v>MMR017D001</v>
      </c>
      <c r="F100" t="str">
        <f>VLOOKUP(Table6[[#This Row],[Index]],tbl_mimu[],6,FALSE)</f>
        <v>Pathein</v>
      </c>
      <c r="G100" t="str">
        <f>VLOOKUP(Table6[[#This Row],[Index]],tbl_mimu[],7,FALSE)</f>
        <v>ပုသိမ်ခရိုင်</v>
      </c>
      <c r="H100" t="str">
        <f>VLOOKUP(Table6[[#This Row],[Index]],tbl_mimu[],8,FALSE)</f>
        <v>MMR017004</v>
      </c>
      <c r="I100" t="str">
        <f>VLOOKUP(Table6[[#This Row],[Index]],tbl_mimu[],9,FALSE)</f>
        <v>Ngapudaw</v>
      </c>
      <c r="J100" t="str">
        <f>VLOOKUP(Table6[[#This Row],[Index]],tbl_mimu[],10,FALSE)</f>
        <v>ငပုတော</v>
      </c>
      <c r="K100" t="str">
        <f>VLOOKUP(Table6[[#This Row],[Index]],tbl_mimu[],11,FALSE)</f>
        <v>MMR017004702</v>
      </c>
      <c r="L100" t="str">
        <f>VLOOKUP(Table6[[#This Row],[Index]],tbl_mimu[],12,FALSE)</f>
        <v>Ngayokekaung Town</v>
      </c>
      <c r="M100" t="str">
        <f>VLOOKUP(Table6[[#This Row],[Index]],tbl_mimu[],13,FALSE)</f>
        <v>ငရုတ်ကောင်း</v>
      </c>
      <c r="N100">
        <f>VLOOKUP(Table6[[#This Row],[Index]],tbl_mimu[],14,FALSE)</f>
        <v>94.301900000000003</v>
      </c>
      <c r="O100">
        <f>VLOOKUP(Table6[[#This Row],[Index]],tbl_mimu[],14,FALSE)</f>
        <v>94.301900000000003</v>
      </c>
      <c r="P100">
        <f>tbl_data[[#This Row],[Severity]]</f>
        <v>0</v>
      </c>
      <c r="Q100">
        <f>tbl_data[[#This Row],[Consequences (Human)]]</f>
        <v>0</v>
      </c>
      <c r="R100">
        <f>tbl_data[[#This Row],[Consequences (Agriculture)]]</f>
        <v>0</v>
      </c>
      <c r="S100">
        <f>tbl_data[[#This Row],[Consequences (Infrastructure)]]</f>
        <v>0</v>
      </c>
      <c r="T100">
        <f>tbl_data[[#This Row],[Consequences (Financial)]]</f>
        <v>0</v>
      </c>
      <c r="U100" t="e">
        <f>tbl_data[[#This Row],[Severity Numeric]]</f>
        <v>#N/A</v>
      </c>
      <c r="V100" t="e">
        <f>tbl_data[[#This Row],[Consequences Human Numeric]]</f>
        <v>#N/A</v>
      </c>
      <c r="W100" t="e">
        <f>tbl_data[[#This Row],[Consequences Agriculture Numeric]]</f>
        <v>#N/A</v>
      </c>
      <c r="X100" t="e">
        <f>tbl_data[[#This Row],[Consequences Infrastructure Numeric]]</f>
        <v>#N/A</v>
      </c>
      <c r="Y100" t="e">
        <f>tbl_data[[#This Row],[Consequences Financial Numeric]]</f>
        <v>#N/A</v>
      </c>
      <c r="Z100" t="e">
        <f>tbl_data[[#This Row],[Consequences Sum Values]]</f>
        <v>#N/A</v>
      </c>
    </row>
    <row r="101" spans="1:26" x14ac:dyDescent="0.25">
      <c r="A101" t="str">
        <f>tbl_data[[#This Row],[Town Code]]</f>
        <v>MMR017001703</v>
      </c>
      <c r="B101" t="str">
        <f>VLOOKUP(Table6[[#This Row],[Index]],tbl_mimu[],2,FALSE)</f>
        <v>MMR017</v>
      </c>
      <c r="C101" t="str">
        <f>VLOOKUP(Table6[[#This Row],[Index]],tbl_mimu[],3,FALSE)</f>
        <v>Ayeyarwady</v>
      </c>
      <c r="D101" t="str">
        <f>VLOOKUP(Table6[[#This Row],[Index]],tbl_mimu[],4,FALSE)</f>
        <v>ဧရာဝတီတိုင်းဒေသကြီး</v>
      </c>
      <c r="E101" t="str">
        <f>VLOOKUP(Table6[[#This Row],[Index]],tbl_mimu[],5,FALSE)</f>
        <v>MMR017D001</v>
      </c>
      <c r="F101" t="str">
        <f>VLOOKUP(Table6[[#This Row],[Index]],tbl_mimu[],6,FALSE)</f>
        <v>Pathein</v>
      </c>
      <c r="G101" t="str">
        <f>VLOOKUP(Table6[[#This Row],[Index]],tbl_mimu[],7,FALSE)</f>
        <v>ပုသိမ်ခရိုင်</v>
      </c>
      <c r="H101" t="str">
        <f>VLOOKUP(Table6[[#This Row],[Index]],tbl_mimu[],8,FALSE)</f>
        <v>MMR017001</v>
      </c>
      <c r="I101" t="str">
        <f>VLOOKUP(Table6[[#This Row],[Index]],tbl_mimu[],9,FALSE)</f>
        <v>Pathein</v>
      </c>
      <c r="J101" t="str">
        <f>VLOOKUP(Table6[[#This Row],[Index]],tbl_mimu[],10,FALSE)</f>
        <v>ပုသိမ်</v>
      </c>
      <c r="K101" t="str">
        <f>VLOOKUP(Table6[[#This Row],[Index]],tbl_mimu[],11,FALSE)</f>
        <v>MMR017001703</v>
      </c>
      <c r="L101" t="str">
        <f>VLOOKUP(Table6[[#This Row],[Index]],tbl_mimu[],12,FALSE)</f>
        <v>Ngwesaung Town</v>
      </c>
      <c r="M101" t="str">
        <f>VLOOKUP(Table6[[#This Row],[Index]],tbl_mimu[],13,FALSE)</f>
        <v>ငွေဆောင်</v>
      </c>
      <c r="N101">
        <f>VLOOKUP(Table6[[#This Row],[Index]],tbl_mimu[],14,FALSE)</f>
        <v>94.387110000000007</v>
      </c>
      <c r="O101">
        <f>VLOOKUP(Table6[[#This Row],[Index]],tbl_mimu[],14,FALSE)</f>
        <v>94.387110000000007</v>
      </c>
      <c r="P101">
        <f>tbl_data[[#This Row],[Severity]]</f>
        <v>0</v>
      </c>
      <c r="Q101">
        <f>tbl_data[[#This Row],[Consequences (Human)]]</f>
        <v>0</v>
      </c>
      <c r="R101">
        <f>tbl_data[[#This Row],[Consequences (Agriculture)]]</f>
        <v>0</v>
      </c>
      <c r="S101">
        <f>tbl_data[[#This Row],[Consequences (Infrastructure)]]</f>
        <v>0</v>
      </c>
      <c r="T101">
        <f>tbl_data[[#This Row],[Consequences (Financial)]]</f>
        <v>0</v>
      </c>
      <c r="U101" t="e">
        <f>tbl_data[[#This Row],[Severity Numeric]]</f>
        <v>#N/A</v>
      </c>
      <c r="V101" t="e">
        <f>tbl_data[[#This Row],[Consequences Human Numeric]]</f>
        <v>#N/A</v>
      </c>
      <c r="W101" t="e">
        <f>tbl_data[[#This Row],[Consequences Agriculture Numeric]]</f>
        <v>#N/A</v>
      </c>
      <c r="X101" t="e">
        <f>tbl_data[[#This Row],[Consequences Infrastructure Numeric]]</f>
        <v>#N/A</v>
      </c>
      <c r="Y101" t="e">
        <f>tbl_data[[#This Row],[Consequences Financial Numeric]]</f>
        <v>#N/A</v>
      </c>
      <c r="Z101" t="e">
        <f>tbl_data[[#This Row],[Consequences Sum Values]]</f>
        <v>#N/A</v>
      </c>
    </row>
    <row r="102" spans="1:26" x14ac:dyDescent="0.25">
      <c r="A102" t="str">
        <f>tbl_data[[#This Row],[Town Code]]</f>
        <v>MMR017006702</v>
      </c>
      <c r="B102" t="str">
        <f>VLOOKUP(Table6[[#This Row],[Index]],tbl_mimu[],2,FALSE)</f>
        <v>MMR017</v>
      </c>
      <c r="C102" t="str">
        <f>VLOOKUP(Table6[[#This Row],[Index]],tbl_mimu[],3,FALSE)</f>
        <v>Ayeyarwady</v>
      </c>
      <c r="D102" t="str">
        <f>VLOOKUP(Table6[[#This Row],[Index]],tbl_mimu[],4,FALSE)</f>
        <v>ဧရာဝတီတိုင်းဒေသကြီး</v>
      </c>
      <c r="E102" t="str">
        <f>VLOOKUP(Table6[[#This Row],[Index]],tbl_mimu[],5,FALSE)</f>
        <v>MMR017D001</v>
      </c>
      <c r="F102" t="str">
        <f>VLOOKUP(Table6[[#This Row],[Index]],tbl_mimu[],6,FALSE)</f>
        <v>Pathein</v>
      </c>
      <c r="G102" t="str">
        <f>VLOOKUP(Table6[[#This Row],[Index]],tbl_mimu[],7,FALSE)</f>
        <v>ပုသိမ်ခရိုင်</v>
      </c>
      <c r="H102" t="str">
        <f>VLOOKUP(Table6[[#This Row],[Index]],tbl_mimu[],8,FALSE)</f>
        <v>MMR017006</v>
      </c>
      <c r="I102" t="str">
        <f>VLOOKUP(Table6[[#This Row],[Index]],tbl_mimu[],9,FALSE)</f>
        <v>Yegyi</v>
      </c>
      <c r="J102" t="str">
        <f>VLOOKUP(Table6[[#This Row],[Index]],tbl_mimu[],10,FALSE)</f>
        <v>ရေကြည်</v>
      </c>
      <c r="K102" t="str">
        <f>VLOOKUP(Table6[[#This Row],[Index]],tbl_mimu[],11,FALSE)</f>
        <v>MMR017006702</v>
      </c>
      <c r="L102" t="str">
        <f>VLOOKUP(Table6[[#This Row],[Index]],tbl_mimu[],12,FALSE)</f>
        <v>Ngathaingchaung Town</v>
      </c>
      <c r="M102" t="str">
        <f>VLOOKUP(Table6[[#This Row],[Index]],tbl_mimu[],13,FALSE)</f>
        <v>ငသိုင်းချောင်း</v>
      </c>
      <c r="N102">
        <f>VLOOKUP(Table6[[#This Row],[Index]],tbl_mimu[],14,FALSE)</f>
        <v>95.077309999999997</v>
      </c>
      <c r="O102">
        <f>VLOOKUP(Table6[[#This Row],[Index]],tbl_mimu[],14,FALSE)</f>
        <v>95.077309999999997</v>
      </c>
      <c r="P102">
        <f>tbl_data[[#This Row],[Severity]]</f>
        <v>0</v>
      </c>
      <c r="Q102">
        <f>tbl_data[[#This Row],[Consequences (Human)]]</f>
        <v>0</v>
      </c>
      <c r="R102">
        <f>tbl_data[[#This Row],[Consequences (Agriculture)]]</f>
        <v>0</v>
      </c>
      <c r="S102">
        <f>tbl_data[[#This Row],[Consequences (Infrastructure)]]</f>
        <v>0</v>
      </c>
      <c r="T102">
        <f>tbl_data[[#This Row],[Consequences (Financial)]]</f>
        <v>0</v>
      </c>
      <c r="U102" t="e">
        <f>tbl_data[[#This Row],[Severity Numeric]]</f>
        <v>#N/A</v>
      </c>
      <c r="V102" t="e">
        <f>tbl_data[[#This Row],[Consequences Human Numeric]]</f>
        <v>#N/A</v>
      </c>
      <c r="W102" t="e">
        <f>tbl_data[[#This Row],[Consequences Agriculture Numeric]]</f>
        <v>#N/A</v>
      </c>
      <c r="X102" t="e">
        <f>tbl_data[[#This Row],[Consequences Infrastructure Numeric]]</f>
        <v>#N/A</v>
      </c>
      <c r="Y102" t="e">
        <f>tbl_data[[#This Row],[Consequences Financial Numeric]]</f>
        <v>#N/A</v>
      </c>
      <c r="Z102" t="e">
        <f>tbl_data[[#This Row],[Consequences Sum Values]]</f>
        <v>#N/A</v>
      </c>
    </row>
    <row r="103" spans="1:26" x14ac:dyDescent="0.25">
      <c r="A103" t="str">
        <f>tbl_data[[#This Row],[Town Code]]</f>
        <v>MMR010022703</v>
      </c>
      <c r="B103" t="str">
        <f>VLOOKUP(Table6[[#This Row],[Index]],tbl_mimu[],2,FALSE)</f>
        <v>MMR010</v>
      </c>
      <c r="C103" t="str">
        <f>VLOOKUP(Table6[[#This Row],[Index]],tbl_mimu[],3,FALSE)</f>
        <v>Mandalay</v>
      </c>
      <c r="D103" t="str">
        <f>VLOOKUP(Table6[[#This Row],[Index]],tbl_mimu[],4,FALSE)</f>
        <v>မန္တလေးတိုင်းဒေသကြီး</v>
      </c>
      <c r="E103" t="str">
        <f>VLOOKUP(Table6[[#This Row],[Index]],tbl_mimu[],5,FALSE)</f>
        <v>MMR010D005</v>
      </c>
      <c r="F103" t="str">
        <f>VLOOKUP(Table6[[#This Row],[Index]],tbl_mimu[],6,FALSE)</f>
        <v>Nyaung-U</v>
      </c>
      <c r="G103" t="str">
        <f>VLOOKUP(Table6[[#This Row],[Index]],tbl_mimu[],7,FALSE)</f>
        <v>ညောင်ဦးခရိုင်</v>
      </c>
      <c r="H103" t="str">
        <f>VLOOKUP(Table6[[#This Row],[Index]],tbl_mimu[],8,FALSE)</f>
        <v>MMR010022</v>
      </c>
      <c r="I103" t="str">
        <f>VLOOKUP(Table6[[#This Row],[Index]],tbl_mimu[],9,FALSE)</f>
        <v>Nyaung-U</v>
      </c>
      <c r="J103" t="str">
        <f>VLOOKUP(Table6[[#This Row],[Index]],tbl_mimu[],10,FALSE)</f>
        <v>ညောင်ဦး</v>
      </c>
      <c r="K103" t="str">
        <f>VLOOKUP(Table6[[#This Row],[Index]],tbl_mimu[],11,FALSE)</f>
        <v>MMR010022703</v>
      </c>
      <c r="L103" t="str">
        <f>VLOOKUP(Table6[[#This Row],[Index]],tbl_mimu[],12,FALSE)</f>
        <v>Ngathayauk Town</v>
      </c>
      <c r="M103" t="str">
        <f>VLOOKUP(Table6[[#This Row],[Index]],tbl_mimu[],13,FALSE)</f>
        <v>ငါ့သရောက်</v>
      </c>
      <c r="N103">
        <f>VLOOKUP(Table6[[#This Row],[Index]],tbl_mimu[],14,FALSE)</f>
        <v>95.137720000000002</v>
      </c>
      <c r="O103">
        <f>VLOOKUP(Table6[[#This Row],[Index]],tbl_mimu[],14,FALSE)</f>
        <v>95.137720000000002</v>
      </c>
      <c r="P103">
        <f>tbl_data[[#This Row],[Severity]]</f>
        <v>0</v>
      </c>
      <c r="Q103">
        <f>tbl_data[[#This Row],[Consequences (Human)]]</f>
        <v>0</v>
      </c>
      <c r="R103">
        <f>tbl_data[[#This Row],[Consequences (Agriculture)]]</f>
        <v>0</v>
      </c>
      <c r="S103">
        <f>tbl_data[[#This Row],[Consequences (Infrastructure)]]</f>
        <v>0</v>
      </c>
      <c r="T103">
        <f>tbl_data[[#This Row],[Consequences (Financial)]]</f>
        <v>0</v>
      </c>
      <c r="U103" t="e">
        <f>tbl_data[[#This Row],[Severity Numeric]]</f>
        <v>#N/A</v>
      </c>
      <c r="V103" t="e">
        <f>tbl_data[[#This Row],[Consequences Human Numeric]]</f>
        <v>#N/A</v>
      </c>
      <c r="W103" t="e">
        <f>tbl_data[[#This Row],[Consequences Agriculture Numeric]]</f>
        <v>#N/A</v>
      </c>
      <c r="X103" t="e">
        <f>tbl_data[[#This Row],[Consequences Infrastructure Numeric]]</f>
        <v>#N/A</v>
      </c>
      <c r="Y103" t="e">
        <f>tbl_data[[#This Row],[Consequences Financial Numeric]]</f>
        <v>#N/A</v>
      </c>
      <c r="Z103" t="e">
        <f>tbl_data[[#This Row],[Consequences Sum Values]]</f>
        <v>#N/A</v>
      </c>
    </row>
    <row r="104" spans="1:26" x14ac:dyDescent="0.25">
      <c r="A104" t="str">
        <f>tbl_data[[#This Row],[Town Code]]</f>
        <v>MMR010021701</v>
      </c>
      <c r="B104" t="str">
        <f>VLOOKUP(Table6[[#This Row],[Index]],tbl_mimu[],2,FALSE)</f>
        <v>MMR010</v>
      </c>
      <c r="C104" t="str">
        <f>VLOOKUP(Table6[[#This Row],[Index]],tbl_mimu[],3,FALSE)</f>
        <v>Mandalay</v>
      </c>
      <c r="D104" t="str">
        <f>VLOOKUP(Table6[[#This Row],[Index]],tbl_mimu[],4,FALSE)</f>
        <v>မန္တလေးတိုင်းဒေသကြီး</v>
      </c>
      <c r="E104" t="str">
        <f>VLOOKUP(Table6[[#This Row],[Index]],tbl_mimu[],5,FALSE)</f>
        <v>MMR010D004</v>
      </c>
      <c r="F104" t="str">
        <f>VLOOKUP(Table6[[#This Row],[Index]],tbl_mimu[],6,FALSE)</f>
        <v>Myingyan</v>
      </c>
      <c r="G104" t="str">
        <f>VLOOKUP(Table6[[#This Row],[Index]],tbl_mimu[],7,FALSE)</f>
        <v>မြင်းခြံခရိုင်</v>
      </c>
      <c r="H104" t="str">
        <f>VLOOKUP(Table6[[#This Row],[Index]],tbl_mimu[],8,FALSE)</f>
        <v>MMR010021</v>
      </c>
      <c r="I104" t="str">
        <f>VLOOKUP(Table6[[#This Row],[Index]],tbl_mimu[],9,FALSE)</f>
        <v>Ngazun</v>
      </c>
      <c r="J104" t="str">
        <f>VLOOKUP(Table6[[#This Row],[Index]],tbl_mimu[],10,FALSE)</f>
        <v>ငါန်းဇွန်</v>
      </c>
      <c r="K104" t="str">
        <f>VLOOKUP(Table6[[#This Row],[Index]],tbl_mimu[],11,FALSE)</f>
        <v>MMR010021701</v>
      </c>
      <c r="L104" t="str">
        <f>VLOOKUP(Table6[[#This Row],[Index]],tbl_mimu[],12,FALSE)</f>
        <v>Ngazun Town</v>
      </c>
      <c r="M104" t="str">
        <f>VLOOKUP(Table6[[#This Row],[Index]],tbl_mimu[],13,FALSE)</f>
        <v>ငါန်းဇွန်</v>
      </c>
      <c r="N104">
        <f>VLOOKUP(Table6[[#This Row],[Index]],tbl_mimu[],14,FALSE)</f>
        <v>95.687231514900006</v>
      </c>
      <c r="O104">
        <f>VLOOKUP(Table6[[#This Row],[Index]],tbl_mimu[],14,FALSE)</f>
        <v>95.687231514900006</v>
      </c>
      <c r="P104">
        <f>tbl_data[[#This Row],[Severity]]</f>
        <v>0</v>
      </c>
      <c r="Q104">
        <f>tbl_data[[#This Row],[Consequences (Human)]]</f>
        <v>0</v>
      </c>
      <c r="R104">
        <f>tbl_data[[#This Row],[Consequences (Agriculture)]]</f>
        <v>0</v>
      </c>
      <c r="S104">
        <f>tbl_data[[#This Row],[Consequences (Infrastructure)]]</f>
        <v>0</v>
      </c>
      <c r="T104">
        <f>tbl_data[[#This Row],[Consequences (Financial)]]</f>
        <v>0</v>
      </c>
      <c r="U104" t="e">
        <f>tbl_data[[#This Row],[Severity Numeric]]</f>
        <v>#N/A</v>
      </c>
      <c r="V104" t="e">
        <f>tbl_data[[#This Row],[Consequences Human Numeric]]</f>
        <v>#N/A</v>
      </c>
      <c r="W104" t="e">
        <f>tbl_data[[#This Row],[Consequences Agriculture Numeric]]</f>
        <v>#N/A</v>
      </c>
      <c r="X104" t="e">
        <f>tbl_data[[#This Row],[Consequences Infrastructure Numeric]]</f>
        <v>#N/A</v>
      </c>
      <c r="Y104" t="e">
        <f>tbl_data[[#This Row],[Consequences Financial Numeric]]</f>
        <v>#N/A</v>
      </c>
      <c r="Z104" t="e">
        <f>tbl_data[[#This Row],[Consequences Sum Values]]</f>
        <v>#N/A</v>
      </c>
    </row>
    <row r="105" spans="1:26" x14ac:dyDescent="0.25">
      <c r="A105" t="str">
        <f>tbl_data[[#This Row],[Town Code]]</f>
        <v>MMR009007702</v>
      </c>
      <c r="B105" t="str">
        <f>VLOOKUP(Table6[[#This Row],[Index]],tbl_mimu[],2,FALSE)</f>
        <v>MMR009</v>
      </c>
      <c r="C105" t="str">
        <f>VLOOKUP(Table6[[#This Row],[Index]],tbl_mimu[],3,FALSE)</f>
        <v>Magway</v>
      </c>
      <c r="D105" t="str">
        <f>VLOOKUP(Table6[[#This Row],[Index]],tbl_mimu[],4,FALSE)</f>
        <v>မကွေးတိုင်းဒေသကြီး</v>
      </c>
      <c r="E105" t="str">
        <f>VLOOKUP(Table6[[#This Row],[Index]],tbl_mimu[],5,FALSE)</f>
        <v>MMR009D002</v>
      </c>
      <c r="F105" t="str">
        <f>VLOOKUP(Table6[[#This Row],[Index]],tbl_mimu[],6,FALSE)</f>
        <v>Minbu</v>
      </c>
      <c r="G105" t="str">
        <f>VLOOKUP(Table6[[#This Row],[Index]],tbl_mimu[],7,FALSE)</f>
        <v>မင်းဘူးခရိုင်</v>
      </c>
      <c r="H105" t="str">
        <f>VLOOKUP(Table6[[#This Row],[Index]],tbl_mimu[],8,FALSE)</f>
        <v>MMR009007</v>
      </c>
      <c r="I105" t="str">
        <f>VLOOKUP(Table6[[#This Row],[Index]],tbl_mimu[],9,FALSE)</f>
        <v>Minbu</v>
      </c>
      <c r="J105" t="str">
        <f>VLOOKUP(Table6[[#This Row],[Index]],tbl_mimu[],10,FALSE)</f>
        <v>မင်းဘူး</v>
      </c>
      <c r="K105" t="str">
        <f>VLOOKUP(Table6[[#This Row],[Index]],tbl_mimu[],11,FALSE)</f>
        <v>MMR009007702</v>
      </c>
      <c r="L105" t="str">
        <f>VLOOKUP(Table6[[#This Row],[Index]],tbl_mimu[],12,FALSE)</f>
        <v>Saku Town</v>
      </c>
      <c r="M105" t="str">
        <f>VLOOKUP(Table6[[#This Row],[Index]],tbl_mimu[],13,FALSE)</f>
        <v>စကု</v>
      </c>
      <c r="N105">
        <f>VLOOKUP(Table6[[#This Row],[Index]],tbl_mimu[],14,FALSE)</f>
        <v>94.76831</v>
      </c>
      <c r="O105">
        <f>VLOOKUP(Table6[[#This Row],[Index]],tbl_mimu[],14,FALSE)</f>
        <v>94.76831</v>
      </c>
      <c r="P105">
        <f>tbl_data[[#This Row],[Severity]]</f>
        <v>0</v>
      </c>
      <c r="Q105">
        <f>tbl_data[[#This Row],[Consequences (Human)]]</f>
        <v>0</v>
      </c>
      <c r="R105">
        <f>tbl_data[[#This Row],[Consequences (Agriculture)]]</f>
        <v>0</v>
      </c>
      <c r="S105">
        <f>tbl_data[[#This Row],[Consequences (Infrastructure)]]</f>
        <v>0</v>
      </c>
      <c r="T105">
        <f>tbl_data[[#This Row],[Consequences (Financial)]]</f>
        <v>0</v>
      </c>
      <c r="U105" t="e">
        <f>tbl_data[[#This Row],[Severity Numeric]]</f>
        <v>#N/A</v>
      </c>
      <c r="V105" t="e">
        <f>tbl_data[[#This Row],[Consequences Human Numeric]]</f>
        <v>#N/A</v>
      </c>
      <c r="W105" t="e">
        <f>tbl_data[[#This Row],[Consequences Agriculture Numeric]]</f>
        <v>#N/A</v>
      </c>
      <c r="X105" t="e">
        <f>tbl_data[[#This Row],[Consequences Infrastructure Numeric]]</f>
        <v>#N/A</v>
      </c>
      <c r="Y105" t="e">
        <f>tbl_data[[#This Row],[Consequences Financial Numeric]]</f>
        <v>#N/A</v>
      </c>
      <c r="Z105" t="e">
        <f>tbl_data[[#This Row],[Consequences Sum Values]]</f>
        <v>#N/A</v>
      </c>
    </row>
    <row r="106" spans="1:26" x14ac:dyDescent="0.25">
      <c r="A106" t="str">
        <f>tbl_data[[#This Row],[Town Code]]</f>
        <v>MMR008009702</v>
      </c>
      <c r="B106" t="str">
        <f>VLOOKUP(Table6[[#This Row],[Index]],tbl_mimu[],2,FALSE)</f>
        <v>MMR008</v>
      </c>
      <c r="C106" t="str">
        <f>VLOOKUP(Table6[[#This Row],[Index]],tbl_mimu[],3,FALSE)</f>
        <v>Bago (West)</v>
      </c>
      <c r="D106" t="str">
        <f>VLOOKUP(Table6[[#This Row],[Index]],tbl_mimu[],4,FALSE)</f>
        <v>ပဲခူးတိုင်းဒေသကြီး (အနောက်)</v>
      </c>
      <c r="E106" t="str">
        <f>VLOOKUP(Table6[[#This Row],[Index]],tbl_mimu[],5,FALSE)</f>
        <v>MMR008D002</v>
      </c>
      <c r="F106" t="str">
        <f>VLOOKUP(Table6[[#This Row],[Index]],tbl_mimu[],6,FALSE)</f>
        <v>Thayarwady</v>
      </c>
      <c r="G106" t="str">
        <f>VLOOKUP(Table6[[#This Row],[Index]],tbl_mimu[],7,FALSE)</f>
        <v>သာယာဝတီခရိုင်</v>
      </c>
      <c r="H106" t="str">
        <f>VLOOKUP(Table6[[#This Row],[Index]],tbl_mimu[],8,FALSE)</f>
        <v>MMR008009</v>
      </c>
      <c r="I106" t="str">
        <f>VLOOKUP(Table6[[#This Row],[Index]],tbl_mimu[],9,FALSE)</f>
        <v>Minhla</v>
      </c>
      <c r="J106" t="str">
        <f>VLOOKUP(Table6[[#This Row],[Index]],tbl_mimu[],10,FALSE)</f>
        <v>မင်းလှ</v>
      </c>
      <c r="K106" t="str">
        <f>VLOOKUP(Table6[[#This Row],[Index]],tbl_mimu[],11,FALSE)</f>
        <v>MMR008009702</v>
      </c>
      <c r="L106" t="str">
        <f>VLOOKUP(Table6[[#This Row],[Index]],tbl_mimu[],12,FALSE)</f>
        <v>Sit Kwin Town</v>
      </c>
      <c r="M106" t="str">
        <f>VLOOKUP(Table6[[#This Row],[Index]],tbl_mimu[],13,FALSE)</f>
        <v>စစ်ကွင်း</v>
      </c>
      <c r="N106">
        <f>VLOOKUP(Table6[[#This Row],[Index]],tbl_mimu[],14,FALSE)</f>
        <v>95.723200000000006</v>
      </c>
      <c r="O106">
        <f>VLOOKUP(Table6[[#This Row],[Index]],tbl_mimu[],14,FALSE)</f>
        <v>95.723200000000006</v>
      </c>
      <c r="P106">
        <f>tbl_data[[#This Row],[Severity]]</f>
        <v>0</v>
      </c>
      <c r="Q106">
        <f>tbl_data[[#This Row],[Consequences (Human)]]</f>
        <v>0</v>
      </c>
      <c r="R106">
        <f>tbl_data[[#This Row],[Consequences (Agriculture)]]</f>
        <v>0</v>
      </c>
      <c r="S106">
        <f>tbl_data[[#This Row],[Consequences (Infrastructure)]]</f>
        <v>0</v>
      </c>
      <c r="T106">
        <f>tbl_data[[#This Row],[Consequences (Financial)]]</f>
        <v>0</v>
      </c>
      <c r="U106" t="e">
        <f>tbl_data[[#This Row],[Severity Numeric]]</f>
        <v>#N/A</v>
      </c>
      <c r="V106" t="e">
        <f>tbl_data[[#This Row],[Consequences Human Numeric]]</f>
        <v>#N/A</v>
      </c>
      <c r="W106" t="e">
        <f>tbl_data[[#This Row],[Consequences Agriculture Numeric]]</f>
        <v>#N/A</v>
      </c>
      <c r="X106" t="e">
        <f>tbl_data[[#This Row],[Consequences Infrastructure Numeric]]</f>
        <v>#N/A</v>
      </c>
      <c r="Y106" t="e">
        <f>tbl_data[[#This Row],[Consequences Financial Numeric]]</f>
        <v>#N/A</v>
      </c>
      <c r="Z106" t="e">
        <f>tbl_data[[#This Row],[Consequences Sum Values]]</f>
        <v>#N/A</v>
      </c>
    </row>
    <row r="107" spans="1:26" x14ac:dyDescent="0.25">
      <c r="A107" t="str">
        <f>tbl_data[[#This Row],[Town Code]]</f>
        <v>MMR005001701</v>
      </c>
      <c r="B107" t="str">
        <f>VLOOKUP(Table6[[#This Row],[Index]],tbl_mimu[],2,FALSE)</f>
        <v>MMR005</v>
      </c>
      <c r="C107" t="str">
        <f>VLOOKUP(Table6[[#This Row],[Index]],tbl_mimu[],3,FALSE)</f>
        <v>Sagaing</v>
      </c>
      <c r="D107" t="str">
        <f>VLOOKUP(Table6[[#This Row],[Index]],tbl_mimu[],4,FALSE)</f>
        <v>စစ်ကိုင်းတိုင်းဒေသကြီး</v>
      </c>
      <c r="E107" t="str">
        <f>VLOOKUP(Table6[[#This Row],[Index]],tbl_mimu[],5,FALSE)</f>
        <v>MMR005D001</v>
      </c>
      <c r="F107" t="str">
        <f>VLOOKUP(Table6[[#This Row],[Index]],tbl_mimu[],6,FALSE)</f>
        <v>Sagaing</v>
      </c>
      <c r="G107" t="str">
        <f>VLOOKUP(Table6[[#This Row],[Index]],tbl_mimu[],7,FALSE)</f>
        <v>စစ်ကိုင်းခရိုင်</v>
      </c>
      <c r="H107" t="str">
        <f>VLOOKUP(Table6[[#This Row],[Index]],tbl_mimu[],8,FALSE)</f>
        <v>MMR005001</v>
      </c>
      <c r="I107" t="str">
        <f>VLOOKUP(Table6[[#This Row],[Index]],tbl_mimu[],9,FALSE)</f>
        <v>Sagaing</v>
      </c>
      <c r="J107" t="str">
        <f>VLOOKUP(Table6[[#This Row],[Index]],tbl_mimu[],10,FALSE)</f>
        <v>စစ်ကိုင်း</v>
      </c>
      <c r="K107" t="str">
        <f>VLOOKUP(Table6[[#This Row],[Index]],tbl_mimu[],11,FALSE)</f>
        <v>MMR005001701</v>
      </c>
      <c r="L107" t="str">
        <f>VLOOKUP(Table6[[#This Row],[Index]],tbl_mimu[],12,FALSE)</f>
        <v>Sagaing Town</v>
      </c>
      <c r="M107" t="str">
        <f>VLOOKUP(Table6[[#This Row],[Index]],tbl_mimu[],13,FALSE)</f>
        <v>စစ်ကိုင်း</v>
      </c>
      <c r="N107">
        <f>VLOOKUP(Table6[[#This Row],[Index]],tbl_mimu[],14,FALSE)</f>
        <v>95.962310000000002</v>
      </c>
      <c r="O107">
        <f>VLOOKUP(Table6[[#This Row],[Index]],tbl_mimu[],14,FALSE)</f>
        <v>95.962310000000002</v>
      </c>
      <c r="P107">
        <f>tbl_data[[#This Row],[Severity]]</f>
        <v>0</v>
      </c>
      <c r="Q107">
        <f>tbl_data[[#This Row],[Consequences (Human)]]</f>
        <v>0</v>
      </c>
      <c r="R107">
        <f>tbl_data[[#This Row],[Consequences (Agriculture)]]</f>
        <v>0</v>
      </c>
      <c r="S107">
        <f>tbl_data[[#This Row],[Consequences (Infrastructure)]]</f>
        <v>0</v>
      </c>
      <c r="T107">
        <f>tbl_data[[#This Row],[Consequences (Financial)]]</f>
        <v>0</v>
      </c>
      <c r="U107" t="e">
        <f>tbl_data[[#This Row],[Severity Numeric]]</f>
        <v>#N/A</v>
      </c>
      <c r="V107" t="e">
        <f>tbl_data[[#This Row],[Consequences Human Numeric]]</f>
        <v>#N/A</v>
      </c>
      <c r="W107" t="e">
        <f>tbl_data[[#This Row],[Consequences Agriculture Numeric]]</f>
        <v>#N/A</v>
      </c>
      <c r="X107" t="e">
        <f>tbl_data[[#This Row],[Consequences Infrastructure Numeric]]</f>
        <v>#N/A</v>
      </c>
      <c r="Y107" t="e">
        <f>tbl_data[[#This Row],[Consequences Financial Numeric]]</f>
        <v>#N/A</v>
      </c>
      <c r="Z107" t="e">
        <f>tbl_data[[#This Row],[Consequences Sum Values]]</f>
        <v>#N/A</v>
      </c>
    </row>
    <row r="108" spans="1:26" x14ac:dyDescent="0.25">
      <c r="A108" t="str">
        <f>tbl_data[[#This Row],[Town Code]]</f>
        <v>MMR012001701</v>
      </c>
      <c r="B108" t="str">
        <f>VLOOKUP(Table6[[#This Row],[Index]],tbl_mimu[],2,FALSE)</f>
        <v>MMR012</v>
      </c>
      <c r="C108" t="str">
        <f>VLOOKUP(Table6[[#This Row],[Index]],tbl_mimu[],3,FALSE)</f>
        <v>Rakhine</v>
      </c>
      <c r="D108" t="str">
        <f>VLOOKUP(Table6[[#This Row],[Index]],tbl_mimu[],4,FALSE)</f>
        <v>ရခိုင်ပြည်နယ်</v>
      </c>
      <c r="E108" t="str">
        <f>VLOOKUP(Table6[[#This Row],[Index]],tbl_mimu[],5,FALSE)</f>
        <v>MMR012D001</v>
      </c>
      <c r="F108" t="str">
        <f>VLOOKUP(Table6[[#This Row],[Index]],tbl_mimu[],6,FALSE)</f>
        <v>Sittwe</v>
      </c>
      <c r="G108" t="str">
        <f>VLOOKUP(Table6[[#This Row],[Index]],tbl_mimu[],7,FALSE)</f>
        <v>စစ်တွေခရိုင်</v>
      </c>
      <c r="H108" t="str">
        <f>VLOOKUP(Table6[[#This Row],[Index]],tbl_mimu[],8,FALSE)</f>
        <v>MMR012001</v>
      </c>
      <c r="I108" t="str">
        <f>VLOOKUP(Table6[[#This Row],[Index]],tbl_mimu[],9,FALSE)</f>
        <v>Sittwe</v>
      </c>
      <c r="J108" t="str">
        <f>VLOOKUP(Table6[[#This Row],[Index]],tbl_mimu[],10,FALSE)</f>
        <v>စစ်တွေ</v>
      </c>
      <c r="K108" t="str">
        <f>VLOOKUP(Table6[[#This Row],[Index]],tbl_mimu[],11,FALSE)</f>
        <v>MMR012001701</v>
      </c>
      <c r="L108" t="str">
        <f>VLOOKUP(Table6[[#This Row],[Index]],tbl_mimu[],12,FALSE)</f>
        <v>Sittwe Town</v>
      </c>
      <c r="M108" t="str">
        <f>VLOOKUP(Table6[[#This Row],[Index]],tbl_mimu[],13,FALSE)</f>
        <v>စစ်တွေ</v>
      </c>
      <c r="N108">
        <f>VLOOKUP(Table6[[#This Row],[Index]],tbl_mimu[],14,FALSE)</f>
        <v>92.885509999999996</v>
      </c>
      <c r="O108">
        <f>VLOOKUP(Table6[[#This Row],[Index]],tbl_mimu[],14,FALSE)</f>
        <v>92.885509999999996</v>
      </c>
      <c r="P108">
        <f>tbl_data[[#This Row],[Severity]]</f>
        <v>0</v>
      </c>
      <c r="Q108">
        <f>tbl_data[[#This Row],[Consequences (Human)]]</f>
        <v>0</v>
      </c>
      <c r="R108">
        <f>tbl_data[[#This Row],[Consequences (Agriculture)]]</f>
        <v>0</v>
      </c>
      <c r="S108">
        <f>tbl_data[[#This Row],[Consequences (Infrastructure)]]</f>
        <v>0</v>
      </c>
      <c r="T108">
        <f>tbl_data[[#This Row],[Consequences (Financial)]]</f>
        <v>0</v>
      </c>
      <c r="U108" t="e">
        <f>tbl_data[[#This Row],[Severity Numeric]]</f>
        <v>#N/A</v>
      </c>
      <c r="V108" t="e">
        <f>tbl_data[[#This Row],[Consequences Human Numeric]]</f>
        <v>#N/A</v>
      </c>
      <c r="W108" t="e">
        <f>tbl_data[[#This Row],[Consequences Agriculture Numeric]]</f>
        <v>#N/A</v>
      </c>
      <c r="X108" t="e">
        <f>tbl_data[[#This Row],[Consequences Infrastructure Numeric]]</f>
        <v>#N/A</v>
      </c>
      <c r="Y108" t="e">
        <f>tbl_data[[#This Row],[Consequences Financial Numeric]]</f>
        <v>#N/A</v>
      </c>
      <c r="Z108" t="e">
        <f>tbl_data[[#This Row],[Consequences Sum Values]]</f>
        <v>#N/A</v>
      </c>
    </row>
    <row r="109" spans="1:26" x14ac:dyDescent="0.25">
      <c r="A109" t="str">
        <f>tbl_data[[#This Row],[Town Code]]</f>
        <v>MMR010014701</v>
      </c>
      <c r="B109" t="str">
        <f>VLOOKUP(Table6[[#This Row],[Index]],tbl_mimu[],2,FALSE)</f>
        <v>MMR010</v>
      </c>
      <c r="C109" t="str">
        <f>VLOOKUP(Table6[[#This Row],[Index]],tbl_mimu[],3,FALSE)</f>
        <v>Mandalay</v>
      </c>
      <c r="D109" t="str">
        <f>VLOOKUP(Table6[[#This Row],[Index]],tbl_mimu[],4,FALSE)</f>
        <v>မန္တလေးတိုင်းဒေသကြီး</v>
      </c>
      <c r="E109" t="str">
        <f>VLOOKUP(Table6[[#This Row],[Index]],tbl_mimu[],5,FALSE)</f>
        <v>MMR010D003</v>
      </c>
      <c r="F109" t="str">
        <f>VLOOKUP(Table6[[#This Row],[Index]],tbl_mimu[],6,FALSE)</f>
        <v>Kyaukse</v>
      </c>
      <c r="G109" t="str">
        <f>VLOOKUP(Table6[[#This Row],[Index]],tbl_mimu[],7,FALSE)</f>
        <v>ကျောက်ဆည်ခရိုင်</v>
      </c>
      <c r="H109" t="str">
        <f>VLOOKUP(Table6[[#This Row],[Index]],tbl_mimu[],8,FALSE)</f>
        <v>MMR010014</v>
      </c>
      <c r="I109" t="str">
        <f>VLOOKUP(Table6[[#This Row],[Index]],tbl_mimu[],9,FALSE)</f>
        <v>Sintgaing</v>
      </c>
      <c r="J109" t="str">
        <f>VLOOKUP(Table6[[#This Row],[Index]],tbl_mimu[],10,FALSE)</f>
        <v>စဉ့်ကိုင်</v>
      </c>
      <c r="K109" t="str">
        <f>VLOOKUP(Table6[[#This Row],[Index]],tbl_mimu[],11,FALSE)</f>
        <v>MMR010014701</v>
      </c>
      <c r="L109" t="str">
        <f>VLOOKUP(Table6[[#This Row],[Index]],tbl_mimu[],12,FALSE)</f>
        <v>Sintgaing Town</v>
      </c>
      <c r="M109" t="str">
        <f>VLOOKUP(Table6[[#This Row],[Index]],tbl_mimu[],13,FALSE)</f>
        <v>စဉ့်ကိုင်</v>
      </c>
      <c r="N109">
        <f>VLOOKUP(Table6[[#This Row],[Index]],tbl_mimu[],14,FALSE)</f>
        <v>96.106109817900006</v>
      </c>
      <c r="O109">
        <f>VLOOKUP(Table6[[#This Row],[Index]],tbl_mimu[],14,FALSE)</f>
        <v>96.106109817900006</v>
      </c>
      <c r="P109">
        <f>tbl_data[[#This Row],[Severity]]</f>
        <v>0</v>
      </c>
      <c r="Q109">
        <f>tbl_data[[#This Row],[Consequences (Human)]]</f>
        <v>0</v>
      </c>
      <c r="R109">
        <f>tbl_data[[#This Row],[Consequences (Agriculture)]]</f>
        <v>0</v>
      </c>
      <c r="S109">
        <f>tbl_data[[#This Row],[Consequences (Infrastructure)]]</f>
        <v>0</v>
      </c>
      <c r="T109">
        <f>tbl_data[[#This Row],[Consequences (Financial)]]</f>
        <v>0</v>
      </c>
      <c r="U109" t="e">
        <f>tbl_data[[#This Row],[Severity Numeric]]</f>
        <v>#N/A</v>
      </c>
      <c r="V109" t="e">
        <f>tbl_data[[#This Row],[Consequences Human Numeric]]</f>
        <v>#N/A</v>
      </c>
      <c r="W109" t="e">
        <f>tbl_data[[#This Row],[Consequences Agriculture Numeric]]</f>
        <v>#N/A</v>
      </c>
      <c r="X109" t="e">
        <f>tbl_data[[#This Row],[Consequences Infrastructure Numeric]]</f>
        <v>#N/A</v>
      </c>
      <c r="Y109" t="e">
        <f>tbl_data[[#This Row],[Consequences Financial Numeric]]</f>
        <v>#N/A</v>
      </c>
      <c r="Z109" t="e">
        <f>tbl_data[[#This Row],[Consequences Sum Values]]</f>
        <v>#N/A</v>
      </c>
    </row>
    <row r="110" spans="1:26" x14ac:dyDescent="0.25">
      <c r="A110" t="str">
        <f>tbl_data[[#This Row],[Town Code]]</f>
        <v>MMR010010701</v>
      </c>
      <c r="B110" t="str">
        <f>VLOOKUP(Table6[[#This Row],[Index]],tbl_mimu[],2,FALSE)</f>
        <v>MMR010</v>
      </c>
      <c r="C110" t="str">
        <f>VLOOKUP(Table6[[#This Row],[Index]],tbl_mimu[],3,FALSE)</f>
        <v>Mandalay</v>
      </c>
      <c r="D110" t="str">
        <f>VLOOKUP(Table6[[#This Row],[Index]],tbl_mimu[],4,FALSE)</f>
        <v>မန္တလေးတိုင်းဒေသကြီး</v>
      </c>
      <c r="E110" t="str">
        <f>VLOOKUP(Table6[[#This Row],[Index]],tbl_mimu[],5,FALSE)</f>
        <v>MMR010D002</v>
      </c>
      <c r="F110" t="str">
        <f>VLOOKUP(Table6[[#This Row],[Index]],tbl_mimu[],6,FALSE)</f>
        <v>Pyinoolwin</v>
      </c>
      <c r="G110" t="str">
        <f>VLOOKUP(Table6[[#This Row],[Index]],tbl_mimu[],7,FALSE)</f>
        <v>ပြင်ဦးလွင်ခရိုင်</v>
      </c>
      <c r="H110" t="str">
        <f>VLOOKUP(Table6[[#This Row],[Index]],tbl_mimu[],8,FALSE)</f>
        <v>MMR010010</v>
      </c>
      <c r="I110" t="str">
        <f>VLOOKUP(Table6[[#This Row],[Index]],tbl_mimu[],9,FALSE)</f>
        <v>Singu</v>
      </c>
      <c r="J110" t="str">
        <f>VLOOKUP(Table6[[#This Row],[Index]],tbl_mimu[],10,FALSE)</f>
        <v>စဉ့်ကူး</v>
      </c>
      <c r="K110" t="str">
        <f>VLOOKUP(Table6[[#This Row],[Index]],tbl_mimu[],11,FALSE)</f>
        <v>MMR010010701</v>
      </c>
      <c r="L110" t="str">
        <f>VLOOKUP(Table6[[#This Row],[Index]],tbl_mimu[],12,FALSE)</f>
        <v>Singu Town</v>
      </c>
      <c r="M110" t="str">
        <f>VLOOKUP(Table6[[#This Row],[Index]],tbl_mimu[],13,FALSE)</f>
        <v>စဉ့်ကူး</v>
      </c>
      <c r="N110">
        <f>VLOOKUP(Table6[[#This Row],[Index]],tbl_mimu[],14,FALSE)</f>
        <v>95.996551052499996</v>
      </c>
      <c r="O110">
        <f>VLOOKUP(Table6[[#This Row],[Index]],tbl_mimu[],14,FALSE)</f>
        <v>95.996551052499996</v>
      </c>
      <c r="P110">
        <f>tbl_data[[#This Row],[Severity]]</f>
        <v>0</v>
      </c>
      <c r="Q110">
        <f>tbl_data[[#This Row],[Consequences (Human)]]</f>
        <v>0</v>
      </c>
      <c r="R110">
        <f>tbl_data[[#This Row],[Consequences (Agriculture)]]</f>
        <v>0</v>
      </c>
      <c r="S110">
        <f>tbl_data[[#This Row],[Consequences (Infrastructure)]]</f>
        <v>0</v>
      </c>
      <c r="T110">
        <f>tbl_data[[#This Row],[Consequences (Financial)]]</f>
        <v>0</v>
      </c>
      <c r="U110" t="e">
        <f>tbl_data[[#This Row],[Severity Numeric]]</f>
        <v>#N/A</v>
      </c>
      <c r="V110" t="e">
        <f>tbl_data[[#This Row],[Consequences Human Numeric]]</f>
        <v>#N/A</v>
      </c>
      <c r="W110" t="e">
        <f>tbl_data[[#This Row],[Consequences Agriculture Numeric]]</f>
        <v>#N/A</v>
      </c>
      <c r="X110" t="e">
        <f>tbl_data[[#This Row],[Consequences Infrastructure Numeric]]</f>
        <v>#N/A</v>
      </c>
      <c r="Y110" t="e">
        <f>tbl_data[[#This Row],[Consequences Financial Numeric]]</f>
        <v>#N/A</v>
      </c>
      <c r="Z110" t="e">
        <f>tbl_data[[#This Row],[Consequences Sum Values]]</f>
        <v>#N/A</v>
      </c>
    </row>
    <row r="111" spans="1:26" x14ac:dyDescent="0.25">
      <c r="A111" t="str">
        <f>tbl_data[[#This Row],[Town Code]]</f>
        <v>MMR012011702</v>
      </c>
      <c r="B111" t="str">
        <f>VLOOKUP(Table6[[#This Row],[Index]],tbl_mimu[],2,FALSE)</f>
        <v>MMR012</v>
      </c>
      <c r="C111" t="str">
        <f>VLOOKUP(Table6[[#This Row],[Index]],tbl_mimu[],3,FALSE)</f>
        <v>Rakhine</v>
      </c>
      <c r="D111" t="str">
        <f>VLOOKUP(Table6[[#This Row],[Index]],tbl_mimu[],4,FALSE)</f>
        <v>ရခိုင်ပြည်နယ်</v>
      </c>
      <c r="E111" t="str">
        <f>VLOOKUP(Table6[[#This Row],[Index]],tbl_mimu[],5,FALSE)</f>
        <v>MMR012D003</v>
      </c>
      <c r="F111" t="str">
        <f>VLOOKUP(Table6[[#This Row],[Index]],tbl_mimu[],6,FALSE)</f>
        <v>Kyaukpyu</v>
      </c>
      <c r="G111" t="str">
        <f>VLOOKUP(Table6[[#This Row],[Index]],tbl_mimu[],7,FALSE)</f>
        <v>ကျောက်ဖြူခရိုင်</v>
      </c>
      <c r="H111" t="str">
        <f>VLOOKUP(Table6[[#This Row],[Index]],tbl_mimu[],8,FALSE)</f>
        <v>MMR012011</v>
      </c>
      <c r="I111" t="str">
        <f>VLOOKUP(Table6[[#This Row],[Index]],tbl_mimu[],9,FALSE)</f>
        <v>Kyaukpyu</v>
      </c>
      <c r="J111" t="str">
        <f>VLOOKUP(Table6[[#This Row],[Index]],tbl_mimu[],10,FALSE)</f>
        <v>ကျောက်ဖြူ</v>
      </c>
      <c r="K111" t="str">
        <f>VLOOKUP(Table6[[#This Row],[Index]],tbl_mimu[],11,FALSE)</f>
        <v>MMR012011702</v>
      </c>
      <c r="L111" t="str">
        <f>VLOOKUP(Table6[[#This Row],[Index]],tbl_mimu[],12,FALSE)</f>
        <v>Sa Ne Town</v>
      </c>
      <c r="M111" t="str">
        <f>VLOOKUP(Table6[[#This Row],[Index]],tbl_mimu[],13,FALSE)</f>
        <v>စနဲ</v>
      </c>
      <c r="N111">
        <f>VLOOKUP(Table6[[#This Row],[Index]],tbl_mimu[],14,FALSE)</f>
        <v>93.733599999999996</v>
      </c>
      <c r="O111">
        <f>VLOOKUP(Table6[[#This Row],[Index]],tbl_mimu[],14,FALSE)</f>
        <v>93.733599999999996</v>
      </c>
      <c r="P111">
        <f>tbl_data[[#This Row],[Severity]]</f>
        <v>0</v>
      </c>
      <c r="Q111">
        <f>tbl_data[[#This Row],[Consequences (Human)]]</f>
        <v>0</v>
      </c>
      <c r="R111">
        <f>tbl_data[[#This Row],[Consequences (Agriculture)]]</f>
        <v>0</v>
      </c>
      <c r="S111">
        <f>tbl_data[[#This Row],[Consequences (Infrastructure)]]</f>
        <v>0</v>
      </c>
      <c r="T111">
        <f>tbl_data[[#This Row],[Consequences (Financial)]]</f>
        <v>0</v>
      </c>
      <c r="U111" t="e">
        <f>tbl_data[[#This Row],[Severity Numeric]]</f>
        <v>#N/A</v>
      </c>
      <c r="V111" t="e">
        <f>tbl_data[[#This Row],[Consequences Human Numeric]]</f>
        <v>#N/A</v>
      </c>
      <c r="W111" t="e">
        <f>tbl_data[[#This Row],[Consequences Agriculture Numeric]]</f>
        <v>#N/A</v>
      </c>
      <c r="X111" t="e">
        <f>tbl_data[[#This Row],[Consequences Infrastructure Numeric]]</f>
        <v>#N/A</v>
      </c>
      <c r="Y111" t="e">
        <f>tbl_data[[#This Row],[Consequences Financial Numeric]]</f>
        <v>#N/A</v>
      </c>
      <c r="Z111" t="e">
        <f>tbl_data[[#This Row],[Consequences Sum Values]]</f>
        <v>#N/A</v>
      </c>
    </row>
    <row r="112" spans="1:26" x14ac:dyDescent="0.25">
      <c r="A112" t="str">
        <f>tbl_data[[#This Row],[Town Code]]</f>
        <v>MMR013039701</v>
      </c>
      <c r="B112" t="str">
        <f>VLOOKUP(Table6[[#This Row],[Index]],tbl_mimu[],2,FALSE)</f>
        <v>MMR013</v>
      </c>
      <c r="C112" t="str">
        <f>VLOOKUP(Table6[[#This Row],[Index]],tbl_mimu[],3,FALSE)</f>
        <v>Yangon</v>
      </c>
      <c r="D112" t="str">
        <f>VLOOKUP(Table6[[#This Row],[Index]],tbl_mimu[],4,FALSE)</f>
        <v>ရန်ကုန်တိုင်းဒေသကြီး</v>
      </c>
      <c r="E112" t="str">
        <f>VLOOKUP(Table6[[#This Row],[Index]],tbl_mimu[],5,FALSE)</f>
        <v>MMR013D004</v>
      </c>
      <c r="F112" t="str">
        <f>VLOOKUP(Table6[[#This Row],[Index]],tbl_mimu[],6,FALSE)</f>
        <v>Yangon (West)</v>
      </c>
      <c r="G112" t="str">
        <f>VLOOKUP(Table6[[#This Row],[Index]],tbl_mimu[],7,FALSE)</f>
        <v>ရန်ကုန်(အနောက်ပိုင်း)</v>
      </c>
      <c r="H112" t="str">
        <f>VLOOKUP(Table6[[#This Row],[Index]],tbl_mimu[],8,FALSE)</f>
        <v>MMR013039</v>
      </c>
      <c r="I112" t="str">
        <f>VLOOKUP(Table6[[#This Row],[Index]],tbl_mimu[],9,FALSE)</f>
        <v>Sanchaung</v>
      </c>
      <c r="J112" t="str">
        <f>VLOOKUP(Table6[[#This Row],[Index]],tbl_mimu[],10,FALSE)</f>
        <v>စမ်းချောင်း</v>
      </c>
      <c r="K112" t="str">
        <f>VLOOKUP(Table6[[#This Row],[Index]],tbl_mimu[],11,FALSE)</f>
        <v>MMR013039701</v>
      </c>
      <c r="L112" t="str">
        <f>VLOOKUP(Table6[[#This Row],[Index]],tbl_mimu[],12,FALSE)</f>
        <v>Sanchaung</v>
      </c>
      <c r="M112" t="str">
        <f>VLOOKUP(Table6[[#This Row],[Index]],tbl_mimu[],13,FALSE)</f>
        <v>စမ်းချောင်း</v>
      </c>
      <c r="N112">
        <f>VLOOKUP(Table6[[#This Row],[Index]],tbl_mimu[],14,FALSE)</f>
        <v>96.137291000000005</v>
      </c>
      <c r="O112">
        <f>VLOOKUP(Table6[[#This Row],[Index]],tbl_mimu[],14,FALSE)</f>
        <v>96.137291000000005</v>
      </c>
      <c r="P112">
        <f>tbl_data[[#This Row],[Severity]]</f>
        <v>0</v>
      </c>
      <c r="Q112">
        <f>tbl_data[[#This Row],[Consequences (Human)]]</f>
        <v>0</v>
      </c>
      <c r="R112">
        <f>tbl_data[[#This Row],[Consequences (Agriculture)]]</f>
        <v>0</v>
      </c>
      <c r="S112">
        <f>tbl_data[[#This Row],[Consequences (Infrastructure)]]</f>
        <v>0</v>
      </c>
      <c r="T112">
        <f>tbl_data[[#This Row],[Consequences (Financial)]]</f>
        <v>0</v>
      </c>
      <c r="U112" t="e">
        <f>tbl_data[[#This Row],[Severity Numeric]]</f>
        <v>#N/A</v>
      </c>
      <c r="V112" t="e">
        <f>tbl_data[[#This Row],[Consequences Human Numeric]]</f>
        <v>#N/A</v>
      </c>
      <c r="W112" t="e">
        <f>tbl_data[[#This Row],[Consequences Agriculture Numeric]]</f>
        <v>#N/A</v>
      </c>
      <c r="X112" t="e">
        <f>tbl_data[[#This Row],[Consequences Infrastructure Numeric]]</f>
        <v>#N/A</v>
      </c>
      <c r="Y112" t="e">
        <f>tbl_data[[#This Row],[Consequences Financial Numeric]]</f>
        <v>#N/A</v>
      </c>
      <c r="Z112" t="e">
        <f>tbl_data[[#This Row],[Consequences Sum Values]]</f>
        <v>#N/A</v>
      </c>
    </row>
    <row r="113" spans="1:26" x14ac:dyDescent="0.25">
      <c r="A113" t="str">
        <f>tbl_data[[#This Row],[Town Code]]</f>
        <v>MMR009010701</v>
      </c>
      <c r="B113" t="str">
        <f>VLOOKUP(Table6[[#This Row],[Index]],tbl_mimu[],2,FALSE)</f>
        <v>MMR009</v>
      </c>
      <c r="C113" t="str">
        <f>VLOOKUP(Table6[[#This Row],[Index]],tbl_mimu[],3,FALSE)</f>
        <v>Magway</v>
      </c>
      <c r="D113" t="str">
        <f>VLOOKUP(Table6[[#This Row],[Index]],tbl_mimu[],4,FALSE)</f>
        <v>မကွေးတိုင်းဒေသကြီး</v>
      </c>
      <c r="E113" t="str">
        <f>VLOOKUP(Table6[[#This Row],[Index]],tbl_mimu[],5,FALSE)</f>
        <v>MMR009D002</v>
      </c>
      <c r="F113" t="str">
        <f>VLOOKUP(Table6[[#This Row],[Index]],tbl_mimu[],6,FALSE)</f>
        <v>Minbu</v>
      </c>
      <c r="G113" t="str">
        <f>VLOOKUP(Table6[[#This Row],[Index]],tbl_mimu[],7,FALSE)</f>
        <v>မင်းဘူးခရိုင်</v>
      </c>
      <c r="H113" t="str">
        <f>VLOOKUP(Table6[[#This Row],[Index]],tbl_mimu[],8,FALSE)</f>
        <v>MMR009010</v>
      </c>
      <c r="I113" t="str">
        <f>VLOOKUP(Table6[[#This Row],[Index]],tbl_mimu[],9,FALSE)</f>
        <v>Salin</v>
      </c>
      <c r="J113" t="str">
        <f>VLOOKUP(Table6[[#This Row],[Index]],tbl_mimu[],10,FALSE)</f>
        <v>စလင်း</v>
      </c>
      <c r="K113" t="str">
        <f>VLOOKUP(Table6[[#This Row],[Index]],tbl_mimu[],11,FALSE)</f>
        <v>MMR009010701</v>
      </c>
      <c r="L113" t="str">
        <f>VLOOKUP(Table6[[#This Row],[Index]],tbl_mimu[],12,FALSE)</f>
        <v>Salin Town</v>
      </c>
      <c r="M113" t="str">
        <f>VLOOKUP(Table6[[#This Row],[Index]],tbl_mimu[],13,FALSE)</f>
        <v>စလင်း</v>
      </c>
      <c r="N113">
        <f>VLOOKUP(Table6[[#This Row],[Index]],tbl_mimu[],14,FALSE)</f>
        <v>94.659360000000007</v>
      </c>
      <c r="O113">
        <f>VLOOKUP(Table6[[#This Row],[Index]],tbl_mimu[],14,FALSE)</f>
        <v>94.659360000000007</v>
      </c>
      <c r="P113">
        <f>tbl_data[[#This Row],[Severity]]</f>
        <v>0</v>
      </c>
      <c r="Q113">
        <f>tbl_data[[#This Row],[Consequences (Human)]]</f>
        <v>0</v>
      </c>
      <c r="R113">
        <f>tbl_data[[#This Row],[Consequences (Agriculture)]]</f>
        <v>0</v>
      </c>
      <c r="S113">
        <f>tbl_data[[#This Row],[Consequences (Infrastructure)]]</f>
        <v>0</v>
      </c>
      <c r="T113">
        <f>tbl_data[[#This Row],[Consequences (Financial)]]</f>
        <v>0</v>
      </c>
      <c r="U113" t="e">
        <f>tbl_data[[#This Row],[Severity Numeric]]</f>
        <v>#N/A</v>
      </c>
      <c r="V113" t="e">
        <f>tbl_data[[#This Row],[Consequences Human Numeric]]</f>
        <v>#N/A</v>
      </c>
      <c r="W113" t="e">
        <f>tbl_data[[#This Row],[Consequences Agriculture Numeric]]</f>
        <v>#N/A</v>
      </c>
      <c r="X113" t="e">
        <f>tbl_data[[#This Row],[Consequences Infrastructure Numeric]]</f>
        <v>#N/A</v>
      </c>
      <c r="Y113" t="e">
        <f>tbl_data[[#This Row],[Consequences Financial Numeric]]</f>
        <v>#N/A</v>
      </c>
      <c r="Z113" t="e">
        <f>tbl_data[[#This Row],[Consequences Sum Values]]</f>
        <v>#N/A</v>
      </c>
    </row>
    <row r="114" spans="1:26" x14ac:dyDescent="0.25">
      <c r="A114" t="str">
        <f>tbl_data[[#This Row],[Town Code]]</f>
        <v>MMR009003702</v>
      </c>
      <c r="B114" t="str">
        <f>VLOOKUP(Table6[[#This Row],[Index]],tbl_mimu[],2,FALSE)</f>
        <v>MMR009</v>
      </c>
      <c r="C114" t="str">
        <f>VLOOKUP(Table6[[#This Row],[Index]],tbl_mimu[],3,FALSE)</f>
        <v>Magway</v>
      </c>
      <c r="D114" t="str">
        <f>VLOOKUP(Table6[[#This Row],[Index]],tbl_mimu[],4,FALSE)</f>
        <v>မကွေးတိုင်းဒေသကြီး</v>
      </c>
      <c r="E114" t="str">
        <f>VLOOKUP(Table6[[#This Row],[Index]],tbl_mimu[],5,FALSE)</f>
        <v>MMR009D001</v>
      </c>
      <c r="F114" t="str">
        <f>VLOOKUP(Table6[[#This Row],[Index]],tbl_mimu[],6,FALSE)</f>
        <v>Magway</v>
      </c>
      <c r="G114" t="str">
        <f>VLOOKUP(Table6[[#This Row],[Index]],tbl_mimu[],7,FALSE)</f>
        <v>မကွေးခရိုင်</v>
      </c>
      <c r="H114" t="str">
        <f>VLOOKUP(Table6[[#This Row],[Index]],tbl_mimu[],8,FALSE)</f>
        <v>MMR009003</v>
      </c>
      <c r="I114" t="str">
        <f>VLOOKUP(Table6[[#This Row],[Index]],tbl_mimu[],9,FALSE)</f>
        <v>Chauk</v>
      </c>
      <c r="J114" t="str">
        <f>VLOOKUP(Table6[[#This Row],[Index]],tbl_mimu[],10,FALSE)</f>
        <v>ချောက်</v>
      </c>
      <c r="K114" t="str">
        <f>VLOOKUP(Table6[[#This Row],[Index]],tbl_mimu[],11,FALSE)</f>
        <v>MMR009003702</v>
      </c>
      <c r="L114" t="str">
        <f>VLOOKUP(Table6[[#This Row],[Index]],tbl_mimu[],12,FALSE)</f>
        <v>Sa Lay Town</v>
      </c>
      <c r="M114" t="str">
        <f>VLOOKUP(Table6[[#This Row],[Index]],tbl_mimu[],13,FALSE)</f>
        <v>စလေ</v>
      </c>
      <c r="N114">
        <f>VLOOKUP(Table6[[#This Row],[Index]],tbl_mimu[],14,FALSE)</f>
        <v>94.742400000000004</v>
      </c>
      <c r="O114">
        <f>VLOOKUP(Table6[[#This Row],[Index]],tbl_mimu[],14,FALSE)</f>
        <v>94.742400000000004</v>
      </c>
      <c r="P114">
        <f>tbl_data[[#This Row],[Severity]]</f>
        <v>0</v>
      </c>
      <c r="Q114">
        <f>tbl_data[[#This Row],[Consequences (Human)]]</f>
        <v>0</v>
      </c>
      <c r="R114">
        <f>tbl_data[[#This Row],[Consequences (Agriculture)]]</f>
        <v>0</v>
      </c>
      <c r="S114">
        <f>tbl_data[[#This Row],[Consequences (Infrastructure)]]</f>
        <v>0</v>
      </c>
      <c r="T114">
        <f>tbl_data[[#This Row],[Consequences (Financial)]]</f>
        <v>0</v>
      </c>
      <c r="U114" t="e">
        <f>tbl_data[[#This Row],[Severity Numeric]]</f>
        <v>#N/A</v>
      </c>
      <c r="V114" t="e">
        <f>tbl_data[[#This Row],[Consequences Human Numeric]]</f>
        <v>#N/A</v>
      </c>
      <c r="W114" t="e">
        <f>tbl_data[[#This Row],[Consequences Agriculture Numeric]]</f>
        <v>#N/A</v>
      </c>
      <c r="X114" t="e">
        <f>tbl_data[[#This Row],[Consequences Infrastructure Numeric]]</f>
        <v>#N/A</v>
      </c>
      <c r="Y114" t="e">
        <f>tbl_data[[#This Row],[Consequences Financial Numeric]]</f>
        <v>#N/A</v>
      </c>
      <c r="Z114" t="e">
        <f>tbl_data[[#This Row],[Consequences Sum Values]]</f>
        <v>#N/A</v>
      </c>
    </row>
    <row r="115" spans="1:26" x14ac:dyDescent="0.25">
      <c r="A115" t="str">
        <f>tbl_data[[#This Row],[Town Code]]</f>
        <v>MMR005010702</v>
      </c>
      <c r="B115" t="str">
        <f>VLOOKUP(Table6[[#This Row],[Index]],tbl_mimu[],2,FALSE)</f>
        <v>MMR005</v>
      </c>
      <c r="C115" t="str">
        <f>VLOOKUP(Table6[[#This Row],[Index]],tbl_mimu[],3,FALSE)</f>
        <v>Sagaing</v>
      </c>
      <c r="D115" t="str">
        <f>VLOOKUP(Table6[[#This Row],[Index]],tbl_mimu[],4,FALSE)</f>
        <v>စစ်ကိုင်းတိုင်းဒေသကြီး</v>
      </c>
      <c r="E115" t="str">
        <f>VLOOKUP(Table6[[#This Row],[Index]],tbl_mimu[],5,FALSE)</f>
        <v>MMR005D002</v>
      </c>
      <c r="F115" t="str">
        <f>VLOOKUP(Table6[[#This Row],[Index]],tbl_mimu[],6,FALSE)</f>
        <v>Shwebo</v>
      </c>
      <c r="G115" t="str">
        <f>VLOOKUP(Table6[[#This Row],[Index]],tbl_mimu[],7,FALSE)</f>
        <v>ရွှေဘိုခရိုင်</v>
      </c>
      <c r="H115" t="str">
        <f>VLOOKUP(Table6[[#This Row],[Index]],tbl_mimu[],8,FALSE)</f>
        <v>MMR005010</v>
      </c>
      <c r="I115" t="str">
        <f>VLOOKUP(Table6[[#This Row],[Index]],tbl_mimu[],9,FALSE)</f>
        <v>Tabayin</v>
      </c>
      <c r="J115" t="str">
        <f>VLOOKUP(Table6[[#This Row],[Index]],tbl_mimu[],10,FALSE)</f>
        <v>ဒီပဲယင်း</v>
      </c>
      <c r="K115" t="str">
        <f>VLOOKUP(Table6[[#This Row],[Index]],tbl_mimu[],11,FALSE)</f>
        <v>MMR005010702</v>
      </c>
      <c r="L115" t="str">
        <f>VLOOKUP(Table6[[#This Row],[Index]],tbl_mimu[],12,FALSE)</f>
        <v>Saing Pyin Town</v>
      </c>
      <c r="M115" t="str">
        <f>VLOOKUP(Table6[[#This Row],[Index]],tbl_mimu[],13,FALSE)</f>
        <v>စိုင်ပြင်</v>
      </c>
      <c r="N115">
        <f>VLOOKUP(Table6[[#This Row],[Index]],tbl_mimu[],14,FALSE)</f>
        <v>95.236599999999996</v>
      </c>
      <c r="O115">
        <f>VLOOKUP(Table6[[#This Row],[Index]],tbl_mimu[],14,FALSE)</f>
        <v>95.236599999999996</v>
      </c>
      <c r="P115">
        <f>tbl_data[[#This Row],[Severity]]</f>
        <v>0</v>
      </c>
      <c r="Q115">
        <f>tbl_data[[#This Row],[Consequences (Human)]]</f>
        <v>0</v>
      </c>
      <c r="R115">
        <f>tbl_data[[#This Row],[Consequences (Agriculture)]]</f>
        <v>0</v>
      </c>
      <c r="S115">
        <f>tbl_data[[#This Row],[Consequences (Infrastructure)]]</f>
        <v>0</v>
      </c>
      <c r="T115">
        <f>tbl_data[[#This Row],[Consequences (Financial)]]</f>
        <v>0</v>
      </c>
      <c r="U115" t="e">
        <f>tbl_data[[#This Row],[Severity Numeric]]</f>
        <v>#N/A</v>
      </c>
      <c r="V115" t="e">
        <f>tbl_data[[#This Row],[Consequences Human Numeric]]</f>
        <v>#N/A</v>
      </c>
      <c r="W115" t="e">
        <f>tbl_data[[#This Row],[Consequences Agriculture Numeric]]</f>
        <v>#N/A</v>
      </c>
      <c r="X115" t="e">
        <f>tbl_data[[#This Row],[Consequences Infrastructure Numeric]]</f>
        <v>#N/A</v>
      </c>
      <c r="Y115" t="e">
        <f>tbl_data[[#This Row],[Consequences Financial Numeric]]</f>
        <v>#N/A</v>
      </c>
      <c r="Z115" t="e">
        <f>tbl_data[[#This Row],[Consequences Sum Values]]</f>
        <v>#N/A</v>
      </c>
    </row>
    <row r="116" spans="1:26" x14ac:dyDescent="0.25">
      <c r="A116" t="str">
        <f>tbl_data[[#This Row],[Town Code]]</f>
        <v>MMR003005702</v>
      </c>
      <c r="B116" t="str">
        <f>VLOOKUP(Table6[[#This Row],[Index]],tbl_mimu[],2,FALSE)</f>
        <v>MMR003</v>
      </c>
      <c r="C116" t="str">
        <f>VLOOKUP(Table6[[#This Row],[Index]],tbl_mimu[],3,FALSE)</f>
        <v>Kayin</v>
      </c>
      <c r="D116" t="str">
        <f>VLOOKUP(Table6[[#This Row],[Index]],tbl_mimu[],4,FALSE)</f>
        <v>ကရင်ပြည်နယ်</v>
      </c>
      <c r="E116" t="str">
        <f>VLOOKUP(Table6[[#This Row],[Index]],tbl_mimu[],5,FALSE)</f>
        <v>MMR003D002</v>
      </c>
      <c r="F116" t="str">
        <f>VLOOKUP(Table6[[#This Row],[Index]],tbl_mimu[],6,FALSE)</f>
        <v>Myawaddy</v>
      </c>
      <c r="G116" t="str">
        <f>VLOOKUP(Table6[[#This Row],[Index]],tbl_mimu[],7,FALSE)</f>
        <v>မြဝတီခရိုင်</v>
      </c>
      <c r="H116" t="str">
        <f>VLOOKUP(Table6[[#This Row],[Index]],tbl_mimu[],8,FALSE)</f>
        <v>MMR003005</v>
      </c>
      <c r="I116" t="str">
        <f>VLOOKUP(Table6[[#This Row],[Index]],tbl_mimu[],9,FALSE)</f>
        <v>Myawaddy</v>
      </c>
      <c r="J116" t="str">
        <f>VLOOKUP(Table6[[#This Row],[Index]],tbl_mimu[],10,FALSE)</f>
        <v>မြဝတီ</v>
      </c>
      <c r="K116" t="str">
        <f>VLOOKUP(Table6[[#This Row],[Index]],tbl_mimu[],11,FALSE)</f>
        <v>MMR003005702</v>
      </c>
      <c r="L116" t="str">
        <f>VLOOKUP(Table6[[#This Row],[Index]],tbl_mimu[],12,FALSE)</f>
        <v>Su Ka Li Town</v>
      </c>
      <c r="M116" t="str">
        <f>VLOOKUP(Table6[[#This Row],[Index]],tbl_mimu[],13,FALSE)</f>
        <v>စုကလိ</v>
      </c>
      <c r="N116">
        <f>VLOOKUP(Table6[[#This Row],[Index]],tbl_mimu[],14,FALSE)</f>
        <v>98.596209999999999</v>
      </c>
      <c r="O116">
        <f>VLOOKUP(Table6[[#This Row],[Index]],tbl_mimu[],14,FALSE)</f>
        <v>98.596209999999999</v>
      </c>
      <c r="P116">
        <f>tbl_data[[#This Row],[Severity]]</f>
        <v>0</v>
      </c>
      <c r="Q116">
        <f>tbl_data[[#This Row],[Consequences (Human)]]</f>
        <v>0</v>
      </c>
      <c r="R116">
        <f>tbl_data[[#This Row],[Consequences (Agriculture)]]</f>
        <v>0</v>
      </c>
      <c r="S116">
        <f>tbl_data[[#This Row],[Consequences (Infrastructure)]]</f>
        <v>0</v>
      </c>
      <c r="T116">
        <f>tbl_data[[#This Row],[Consequences (Financial)]]</f>
        <v>0</v>
      </c>
      <c r="U116" t="e">
        <f>tbl_data[[#This Row],[Severity Numeric]]</f>
        <v>#N/A</v>
      </c>
      <c r="V116" t="e">
        <f>tbl_data[[#This Row],[Consequences Human Numeric]]</f>
        <v>#N/A</v>
      </c>
      <c r="W116" t="e">
        <f>tbl_data[[#This Row],[Consequences Agriculture Numeric]]</f>
        <v>#N/A</v>
      </c>
      <c r="X116" t="e">
        <f>tbl_data[[#This Row],[Consequences Infrastructure Numeric]]</f>
        <v>#N/A</v>
      </c>
      <c r="Y116" t="e">
        <f>tbl_data[[#This Row],[Consequences Financial Numeric]]</f>
        <v>#N/A</v>
      </c>
      <c r="Z116" t="e">
        <f>tbl_data[[#This Row],[Consequences Sum Values]]</f>
        <v>#N/A</v>
      </c>
    </row>
    <row r="117" spans="1:26" x14ac:dyDescent="0.25">
      <c r="A117" t="str">
        <f>tbl_data[[#This Row],[Town Code]]</f>
        <v>MMR009011701</v>
      </c>
      <c r="B117" t="str">
        <f>VLOOKUP(Table6[[#This Row],[Index]],tbl_mimu[],2,FALSE)</f>
        <v>MMR009</v>
      </c>
      <c r="C117" t="str">
        <f>VLOOKUP(Table6[[#This Row],[Index]],tbl_mimu[],3,FALSE)</f>
        <v>Magway</v>
      </c>
      <c r="D117" t="str">
        <f>VLOOKUP(Table6[[#This Row],[Index]],tbl_mimu[],4,FALSE)</f>
        <v>မကွေးတိုင်းဒေသကြီး</v>
      </c>
      <c r="E117" t="str">
        <f>VLOOKUP(Table6[[#This Row],[Index]],tbl_mimu[],5,FALSE)</f>
        <v>MMR009D002</v>
      </c>
      <c r="F117" t="str">
        <f>VLOOKUP(Table6[[#This Row],[Index]],tbl_mimu[],6,FALSE)</f>
        <v>Minbu</v>
      </c>
      <c r="G117" t="str">
        <f>VLOOKUP(Table6[[#This Row],[Index]],tbl_mimu[],7,FALSE)</f>
        <v>မင်းဘူးခရိုင်</v>
      </c>
      <c r="H117" t="str">
        <f>VLOOKUP(Table6[[#This Row],[Index]],tbl_mimu[],8,FALSE)</f>
        <v>MMR009011</v>
      </c>
      <c r="I117" t="str">
        <f>VLOOKUP(Table6[[#This Row],[Index]],tbl_mimu[],9,FALSE)</f>
        <v>Sidoktaya</v>
      </c>
      <c r="J117" t="str">
        <f>VLOOKUP(Table6[[#This Row],[Index]],tbl_mimu[],10,FALSE)</f>
        <v>စေတုတ္ထရာ</v>
      </c>
      <c r="K117" t="str">
        <f>VLOOKUP(Table6[[#This Row],[Index]],tbl_mimu[],11,FALSE)</f>
        <v>MMR009011701</v>
      </c>
      <c r="L117" t="str">
        <f>VLOOKUP(Table6[[#This Row],[Index]],tbl_mimu[],12,FALSE)</f>
        <v>Sidoktaya Town</v>
      </c>
      <c r="M117" t="str">
        <f>VLOOKUP(Table6[[#This Row],[Index]],tbl_mimu[],13,FALSE)</f>
        <v>စေတုတ္ထရာ</v>
      </c>
      <c r="N117">
        <f>VLOOKUP(Table6[[#This Row],[Index]],tbl_mimu[],14,FALSE)</f>
        <v>94.245590000000007</v>
      </c>
      <c r="O117">
        <f>VLOOKUP(Table6[[#This Row],[Index]],tbl_mimu[],14,FALSE)</f>
        <v>94.245590000000007</v>
      </c>
      <c r="P117">
        <f>tbl_data[[#This Row],[Severity]]</f>
        <v>0</v>
      </c>
      <c r="Q117">
        <f>tbl_data[[#This Row],[Consequences (Human)]]</f>
        <v>0</v>
      </c>
      <c r="R117">
        <f>tbl_data[[#This Row],[Consequences (Agriculture)]]</f>
        <v>0</v>
      </c>
      <c r="S117">
        <f>tbl_data[[#This Row],[Consequences (Infrastructure)]]</f>
        <v>0</v>
      </c>
      <c r="T117">
        <f>tbl_data[[#This Row],[Consequences (Financial)]]</f>
        <v>0</v>
      </c>
      <c r="U117" t="e">
        <f>tbl_data[[#This Row],[Severity Numeric]]</f>
        <v>#N/A</v>
      </c>
      <c r="V117" t="e">
        <f>tbl_data[[#This Row],[Consequences Human Numeric]]</f>
        <v>#N/A</v>
      </c>
      <c r="W117" t="e">
        <f>tbl_data[[#This Row],[Consequences Agriculture Numeric]]</f>
        <v>#N/A</v>
      </c>
      <c r="X117" t="e">
        <f>tbl_data[[#This Row],[Consequences Infrastructure Numeric]]</f>
        <v>#N/A</v>
      </c>
      <c r="Y117" t="e">
        <f>tbl_data[[#This Row],[Consequences Financial Numeric]]</f>
        <v>#N/A</v>
      </c>
      <c r="Z117" t="e">
        <f>tbl_data[[#This Row],[Consequences Sum Values]]</f>
        <v>#N/A</v>
      </c>
    </row>
    <row r="118" spans="1:26" x14ac:dyDescent="0.25">
      <c r="A118" t="str">
        <f>tbl_data[[#This Row],[Town Code]]</f>
        <v>MMR009017701</v>
      </c>
      <c r="B118" t="str">
        <f>VLOOKUP(Table6[[#This Row],[Index]],tbl_mimu[],2,FALSE)</f>
        <v>MMR009</v>
      </c>
      <c r="C118" t="str">
        <f>VLOOKUP(Table6[[#This Row],[Index]],tbl_mimu[],3,FALSE)</f>
        <v>Magway</v>
      </c>
      <c r="D118" t="str">
        <f>VLOOKUP(Table6[[#This Row],[Index]],tbl_mimu[],4,FALSE)</f>
        <v>မကွေးတိုင်းဒေသကြီး</v>
      </c>
      <c r="E118" t="str">
        <f>VLOOKUP(Table6[[#This Row],[Index]],tbl_mimu[],5,FALSE)</f>
        <v>MMR009D003</v>
      </c>
      <c r="F118" t="str">
        <f>VLOOKUP(Table6[[#This Row],[Index]],tbl_mimu[],6,FALSE)</f>
        <v>Thayet</v>
      </c>
      <c r="G118" t="str">
        <f>VLOOKUP(Table6[[#This Row],[Index]],tbl_mimu[],7,FALSE)</f>
        <v>သရက်ခရိုင်</v>
      </c>
      <c r="H118" t="str">
        <f>VLOOKUP(Table6[[#This Row],[Index]],tbl_mimu[],8,FALSE)</f>
        <v>MMR009017</v>
      </c>
      <c r="I118" t="str">
        <f>VLOOKUP(Table6[[#This Row],[Index]],tbl_mimu[],9,FALSE)</f>
        <v>Sinbaungwe</v>
      </c>
      <c r="J118" t="str">
        <f>VLOOKUP(Table6[[#This Row],[Index]],tbl_mimu[],10,FALSE)</f>
        <v>ဆင်ပေါင်ဝဲ</v>
      </c>
      <c r="K118" t="str">
        <f>VLOOKUP(Table6[[#This Row],[Index]],tbl_mimu[],11,FALSE)</f>
        <v>MMR009017701</v>
      </c>
      <c r="L118" t="str">
        <f>VLOOKUP(Table6[[#This Row],[Index]],tbl_mimu[],12,FALSE)</f>
        <v>Sinbaungwe Town</v>
      </c>
      <c r="M118" t="str">
        <f>VLOOKUP(Table6[[#This Row],[Index]],tbl_mimu[],13,FALSE)</f>
        <v>ဆင်ပေါင်ဝဲ</v>
      </c>
      <c r="N118">
        <f>VLOOKUP(Table6[[#This Row],[Index]],tbl_mimu[],14,FALSE)</f>
        <v>95.161859863100005</v>
      </c>
      <c r="O118">
        <f>VLOOKUP(Table6[[#This Row],[Index]],tbl_mimu[],14,FALSE)</f>
        <v>95.161859863100005</v>
      </c>
      <c r="P118">
        <f>tbl_data[[#This Row],[Severity]]</f>
        <v>0</v>
      </c>
      <c r="Q118">
        <f>tbl_data[[#This Row],[Consequences (Human)]]</f>
        <v>0</v>
      </c>
      <c r="R118">
        <f>tbl_data[[#This Row],[Consequences (Agriculture)]]</f>
        <v>0</v>
      </c>
      <c r="S118">
        <f>tbl_data[[#This Row],[Consequences (Infrastructure)]]</f>
        <v>0</v>
      </c>
      <c r="T118">
        <f>tbl_data[[#This Row],[Consequences (Financial)]]</f>
        <v>0</v>
      </c>
      <c r="U118" t="e">
        <f>tbl_data[[#This Row],[Severity Numeric]]</f>
        <v>#N/A</v>
      </c>
      <c r="V118" t="e">
        <f>tbl_data[[#This Row],[Consequences Human Numeric]]</f>
        <v>#N/A</v>
      </c>
      <c r="W118" t="e">
        <f>tbl_data[[#This Row],[Consequences Agriculture Numeric]]</f>
        <v>#N/A</v>
      </c>
      <c r="X118" t="e">
        <f>tbl_data[[#This Row],[Consequences Infrastructure Numeric]]</f>
        <v>#N/A</v>
      </c>
      <c r="Y118" t="e">
        <f>tbl_data[[#This Row],[Consequences Financial Numeric]]</f>
        <v>#N/A</v>
      </c>
      <c r="Z118" t="e">
        <f>tbl_data[[#This Row],[Consequences Sum Values]]</f>
        <v>#N/A</v>
      </c>
    </row>
    <row r="119" spans="1:26" x14ac:dyDescent="0.25">
      <c r="A119" t="str">
        <f>tbl_data[[#This Row],[Town Code]]</f>
        <v>MMR009010702</v>
      </c>
      <c r="B119" t="str">
        <f>VLOOKUP(Table6[[#This Row],[Index]],tbl_mimu[],2,FALSE)</f>
        <v>MMR009</v>
      </c>
      <c r="C119" t="str">
        <f>VLOOKUP(Table6[[#This Row],[Index]],tbl_mimu[],3,FALSE)</f>
        <v>Magway</v>
      </c>
      <c r="D119" t="str">
        <f>VLOOKUP(Table6[[#This Row],[Index]],tbl_mimu[],4,FALSE)</f>
        <v>မကွေးတိုင်းဒေသကြီး</v>
      </c>
      <c r="E119" t="str">
        <f>VLOOKUP(Table6[[#This Row],[Index]],tbl_mimu[],5,FALSE)</f>
        <v>MMR009D002</v>
      </c>
      <c r="F119" t="str">
        <f>VLOOKUP(Table6[[#This Row],[Index]],tbl_mimu[],6,FALSE)</f>
        <v>Minbu</v>
      </c>
      <c r="G119" t="str">
        <f>VLOOKUP(Table6[[#This Row],[Index]],tbl_mimu[],7,FALSE)</f>
        <v>မင်းဘူးခရိုင်</v>
      </c>
      <c r="H119" t="str">
        <f>VLOOKUP(Table6[[#This Row],[Index]],tbl_mimu[],8,FALSE)</f>
        <v>MMR009010</v>
      </c>
      <c r="I119" t="str">
        <f>VLOOKUP(Table6[[#This Row],[Index]],tbl_mimu[],9,FALSE)</f>
        <v>Salin</v>
      </c>
      <c r="J119" t="str">
        <f>VLOOKUP(Table6[[#This Row],[Index]],tbl_mimu[],10,FALSE)</f>
        <v>စလင်း</v>
      </c>
      <c r="K119" t="str">
        <f>VLOOKUP(Table6[[#This Row],[Index]],tbl_mimu[],11,FALSE)</f>
        <v>MMR009010702</v>
      </c>
      <c r="L119" t="str">
        <f>VLOOKUP(Table6[[#This Row],[Index]],tbl_mimu[],12,FALSE)</f>
        <v>Sinphyukyun Town</v>
      </c>
      <c r="M119" t="str">
        <f>VLOOKUP(Table6[[#This Row],[Index]],tbl_mimu[],13,FALSE)</f>
        <v>ဆင်ဖြူကျွန်း</v>
      </c>
      <c r="N119">
        <f>VLOOKUP(Table6[[#This Row],[Index]],tbl_mimu[],14,FALSE)</f>
        <v>94.692904908900005</v>
      </c>
      <c r="O119">
        <f>VLOOKUP(Table6[[#This Row],[Index]],tbl_mimu[],14,FALSE)</f>
        <v>94.692904908900005</v>
      </c>
      <c r="P119">
        <f>tbl_data[[#This Row],[Severity]]</f>
        <v>0</v>
      </c>
      <c r="Q119">
        <f>tbl_data[[#This Row],[Consequences (Human)]]</f>
        <v>0</v>
      </c>
      <c r="R119">
        <f>tbl_data[[#This Row],[Consequences (Agriculture)]]</f>
        <v>0</v>
      </c>
      <c r="S119">
        <f>tbl_data[[#This Row],[Consequences (Infrastructure)]]</f>
        <v>0</v>
      </c>
      <c r="T119">
        <f>tbl_data[[#This Row],[Consequences (Financial)]]</f>
        <v>0</v>
      </c>
      <c r="U119" t="e">
        <f>tbl_data[[#This Row],[Severity Numeric]]</f>
        <v>#N/A</v>
      </c>
      <c r="V119" t="e">
        <f>tbl_data[[#This Row],[Consequences Human Numeric]]</f>
        <v>#N/A</v>
      </c>
      <c r="W119" t="e">
        <f>tbl_data[[#This Row],[Consequences Agriculture Numeric]]</f>
        <v>#N/A</v>
      </c>
      <c r="X119" t="e">
        <f>tbl_data[[#This Row],[Consequences Infrastructure Numeric]]</f>
        <v>#N/A</v>
      </c>
      <c r="Y119" t="e">
        <f>tbl_data[[#This Row],[Consequences Financial Numeric]]</f>
        <v>#N/A</v>
      </c>
      <c r="Z119" t="e">
        <f>tbl_data[[#This Row],[Consequences Sum Values]]</f>
        <v>#N/A</v>
      </c>
    </row>
    <row r="120" spans="1:26" x14ac:dyDescent="0.25">
      <c r="A120" t="str">
        <f>tbl_data[[#This Row],[Town Code]]</f>
        <v>MMR001001702</v>
      </c>
      <c r="B120" t="str">
        <f>VLOOKUP(Table6[[#This Row],[Index]],tbl_mimu[],2,FALSE)</f>
        <v>MMR001</v>
      </c>
      <c r="C120" t="str">
        <f>VLOOKUP(Table6[[#This Row],[Index]],tbl_mimu[],3,FALSE)</f>
        <v>Kachin</v>
      </c>
      <c r="D120" t="str">
        <f>VLOOKUP(Table6[[#This Row],[Index]],tbl_mimu[],4,FALSE)</f>
        <v>ကချင်ပြည်နယ်</v>
      </c>
      <c r="E120" t="str">
        <f>VLOOKUP(Table6[[#This Row],[Index]],tbl_mimu[],5,FALSE)</f>
        <v>MMR001D001</v>
      </c>
      <c r="F120" t="str">
        <f>VLOOKUP(Table6[[#This Row],[Index]],tbl_mimu[],6,FALSE)</f>
        <v>Myitkyina</v>
      </c>
      <c r="G120" t="str">
        <f>VLOOKUP(Table6[[#This Row],[Index]],tbl_mimu[],7,FALSE)</f>
        <v>မြစ်ကြီးနားခရိုင်</v>
      </c>
      <c r="H120" t="str">
        <f>VLOOKUP(Table6[[#This Row],[Index]],tbl_mimu[],8,FALSE)</f>
        <v>MMR001001</v>
      </c>
      <c r="I120" t="str">
        <f>VLOOKUP(Table6[[#This Row],[Index]],tbl_mimu[],9,FALSE)</f>
        <v>Myitkyina</v>
      </c>
      <c r="J120" t="str">
        <f>VLOOKUP(Table6[[#This Row],[Index]],tbl_mimu[],10,FALSE)</f>
        <v>မြစ်ကြီးနား</v>
      </c>
      <c r="K120" t="str">
        <f>VLOOKUP(Table6[[#This Row],[Index]],tbl_mimu[],11,FALSE)</f>
        <v>MMR001001702</v>
      </c>
      <c r="L120" t="str">
        <f>VLOOKUP(Table6[[#This Row],[Index]],tbl_mimu[],12,FALSE)</f>
        <v>Sinbo Town</v>
      </c>
      <c r="M120" t="str">
        <f>VLOOKUP(Table6[[#This Row],[Index]],tbl_mimu[],13,FALSE)</f>
        <v>ဆင်ဘို</v>
      </c>
      <c r="N120">
        <f>VLOOKUP(Table6[[#This Row],[Index]],tbl_mimu[],14,FALSE)</f>
        <v>97.039169999999999</v>
      </c>
      <c r="O120">
        <f>VLOOKUP(Table6[[#This Row],[Index]],tbl_mimu[],14,FALSE)</f>
        <v>97.039169999999999</v>
      </c>
      <c r="P120">
        <f>tbl_data[[#This Row],[Severity]]</f>
        <v>0</v>
      </c>
      <c r="Q120">
        <f>tbl_data[[#This Row],[Consequences (Human)]]</f>
        <v>0</v>
      </c>
      <c r="R120">
        <f>tbl_data[[#This Row],[Consequences (Agriculture)]]</f>
        <v>0</v>
      </c>
      <c r="S120">
        <f>tbl_data[[#This Row],[Consequences (Infrastructure)]]</f>
        <v>0</v>
      </c>
      <c r="T120">
        <f>tbl_data[[#This Row],[Consequences (Financial)]]</f>
        <v>0</v>
      </c>
      <c r="U120" t="e">
        <f>tbl_data[[#This Row],[Severity Numeric]]</f>
        <v>#N/A</v>
      </c>
      <c r="V120" t="e">
        <f>tbl_data[[#This Row],[Consequences Human Numeric]]</f>
        <v>#N/A</v>
      </c>
      <c r="W120" t="e">
        <f>tbl_data[[#This Row],[Consequences Agriculture Numeric]]</f>
        <v>#N/A</v>
      </c>
      <c r="X120" t="e">
        <f>tbl_data[[#This Row],[Consequences Infrastructure Numeric]]</f>
        <v>#N/A</v>
      </c>
      <c r="Y120" t="e">
        <f>tbl_data[[#This Row],[Consequences Financial Numeric]]</f>
        <v>#N/A</v>
      </c>
      <c r="Z120" t="e">
        <f>tbl_data[[#This Row],[Consequences Sum Values]]</f>
        <v>#N/A</v>
      </c>
    </row>
    <row r="121" spans="1:26" x14ac:dyDescent="0.25">
      <c r="A121" t="str">
        <f>tbl_data[[#This Row],[Town Code]]</f>
        <v>MMR008005704</v>
      </c>
      <c r="B121" t="str">
        <f>VLOOKUP(Table6[[#This Row],[Index]],tbl_mimu[],2,FALSE)</f>
        <v>MMR008</v>
      </c>
      <c r="C121" t="str">
        <f>VLOOKUP(Table6[[#This Row],[Index]],tbl_mimu[],3,FALSE)</f>
        <v>Bago (West)</v>
      </c>
      <c r="D121" t="str">
        <f>VLOOKUP(Table6[[#This Row],[Index]],tbl_mimu[],4,FALSE)</f>
        <v>ပဲခူးတိုင်းဒေသကြီး (အနောက်)</v>
      </c>
      <c r="E121" t="str">
        <f>VLOOKUP(Table6[[#This Row],[Index]],tbl_mimu[],5,FALSE)</f>
        <v>MMR008D001</v>
      </c>
      <c r="F121" t="str">
        <f>VLOOKUP(Table6[[#This Row],[Index]],tbl_mimu[],6,FALSE)</f>
        <v>Pyay</v>
      </c>
      <c r="G121" t="str">
        <f>VLOOKUP(Table6[[#This Row],[Index]],tbl_mimu[],7,FALSE)</f>
        <v>ပြည်ခရိုင်</v>
      </c>
      <c r="H121" t="str">
        <f>VLOOKUP(Table6[[#This Row],[Index]],tbl_mimu[],8,FALSE)</f>
        <v>MMR008005</v>
      </c>
      <c r="I121" t="str">
        <f>VLOOKUP(Table6[[#This Row],[Index]],tbl_mimu[],9,FALSE)</f>
        <v>Thegon</v>
      </c>
      <c r="J121" t="str">
        <f>VLOOKUP(Table6[[#This Row],[Index]],tbl_mimu[],10,FALSE)</f>
        <v>သဲကုန်း</v>
      </c>
      <c r="K121" t="str">
        <f>VLOOKUP(Table6[[#This Row],[Index]],tbl_mimu[],11,FALSE)</f>
        <v>MMR008005704</v>
      </c>
      <c r="L121" t="str">
        <f>VLOOKUP(Table6[[#This Row],[Index]],tbl_mimu[],12,FALSE)</f>
        <v>Sin Mee Swea Town</v>
      </c>
      <c r="M121" t="str">
        <f>VLOOKUP(Table6[[#This Row],[Index]],tbl_mimu[],13,FALSE)</f>
        <v>ဆင်မြီးဆွဲ</v>
      </c>
      <c r="N121">
        <f>VLOOKUP(Table6[[#This Row],[Index]],tbl_mimu[],14,FALSE)</f>
        <v>95.359399999999994</v>
      </c>
      <c r="O121">
        <f>VLOOKUP(Table6[[#This Row],[Index]],tbl_mimu[],14,FALSE)</f>
        <v>95.359399999999994</v>
      </c>
      <c r="P121">
        <f>tbl_data[[#This Row],[Severity]]</f>
        <v>0</v>
      </c>
      <c r="Q121">
        <f>tbl_data[[#This Row],[Consequences (Human)]]</f>
        <v>0</v>
      </c>
      <c r="R121">
        <f>tbl_data[[#This Row],[Consequences (Agriculture)]]</f>
        <v>0</v>
      </c>
      <c r="S121">
        <f>tbl_data[[#This Row],[Consequences (Infrastructure)]]</f>
        <v>0</v>
      </c>
      <c r="T121">
        <f>tbl_data[[#This Row],[Consequences (Financial)]]</f>
        <v>0</v>
      </c>
      <c r="U121" t="e">
        <f>tbl_data[[#This Row],[Severity Numeric]]</f>
        <v>#N/A</v>
      </c>
      <c r="V121" t="e">
        <f>tbl_data[[#This Row],[Consequences Human Numeric]]</f>
        <v>#N/A</v>
      </c>
      <c r="W121" t="e">
        <f>tbl_data[[#This Row],[Consequences Agriculture Numeric]]</f>
        <v>#N/A</v>
      </c>
      <c r="X121" t="e">
        <f>tbl_data[[#This Row],[Consequences Infrastructure Numeric]]</f>
        <v>#N/A</v>
      </c>
      <c r="Y121" t="e">
        <f>tbl_data[[#This Row],[Consequences Financial Numeric]]</f>
        <v>#N/A</v>
      </c>
      <c r="Z121" t="e">
        <f>tbl_data[[#This Row],[Consequences Sum Values]]</f>
        <v>#N/A</v>
      </c>
    </row>
    <row r="122" spans="1:26" x14ac:dyDescent="0.25">
      <c r="A122" t="str">
        <f>tbl_data[[#This Row],[Town Code]]</f>
        <v>MMR001002702</v>
      </c>
      <c r="B122" t="str">
        <f>VLOOKUP(Table6[[#This Row],[Index]],tbl_mimu[],2,FALSE)</f>
        <v>MMR001</v>
      </c>
      <c r="C122" t="str">
        <f>VLOOKUP(Table6[[#This Row],[Index]],tbl_mimu[],3,FALSE)</f>
        <v>Kachin</v>
      </c>
      <c r="D122" t="str">
        <f>VLOOKUP(Table6[[#This Row],[Index]],tbl_mimu[],4,FALSE)</f>
        <v>ကချင်ပြည်နယ်</v>
      </c>
      <c r="E122" t="str">
        <f>VLOOKUP(Table6[[#This Row],[Index]],tbl_mimu[],5,FALSE)</f>
        <v>MMR001D001</v>
      </c>
      <c r="F122" t="str">
        <f>VLOOKUP(Table6[[#This Row],[Index]],tbl_mimu[],6,FALSE)</f>
        <v>Myitkyina</v>
      </c>
      <c r="G122" t="str">
        <f>VLOOKUP(Table6[[#This Row],[Index]],tbl_mimu[],7,FALSE)</f>
        <v>မြစ်ကြီးနားခရိုင်</v>
      </c>
      <c r="H122" t="str">
        <f>VLOOKUP(Table6[[#This Row],[Index]],tbl_mimu[],8,FALSE)</f>
        <v>MMR001002</v>
      </c>
      <c r="I122" t="str">
        <f>VLOOKUP(Table6[[#This Row],[Index]],tbl_mimu[],9,FALSE)</f>
        <v>Waingmaw</v>
      </c>
      <c r="J122" t="str">
        <f>VLOOKUP(Table6[[#This Row],[Index]],tbl_mimu[],10,FALSE)</f>
        <v>ဝိုင်းမော်</v>
      </c>
      <c r="K122" t="str">
        <f>VLOOKUP(Table6[[#This Row],[Index]],tbl_mimu[],11,FALSE)</f>
        <v>MMR001002702</v>
      </c>
      <c r="L122" t="str">
        <f>VLOOKUP(Table6[[#This Row],[Index]],tbl_mimu[],12,FALSE)</f>
        <v>Sadung Town</v>
      </c>
      <c r="M122" t="str">
        <f>VLOOKUP(Table6[[#This Row],[Index]],tbl_mimu[],13,FALSE)</f>
        <v>ဆဒုံး</v>
      </c>
      <c r="N122">
        <f>VLOOKUP(Table6[[#This Row],[Index]],tbl_mimu[],14,FALSE)</f>
        <v>97.899960531600001</v>
      </c>
      <c r="O122">
        <f>VLOOKUP(Table6[[#This Row],[Index]],tbl_mimu[],14,FALSE)</f>
        <v>97.899960531600001</v>
      </c>
      <c r="P122">
        <f>tbl_data[[#This Row],[Severity]]</f>
        <v>0</v>
      </c>
      <c r="Q122">
        <f>tbl_data[[#This Row],[Consequences (Human)]]</f>
        <v>0</v>
      </c>
      <c r="R122">
        <f>tbl_data[[#This Row],[Consequences (Agriculture)]]</f>
        <v>0</v>
      </c>
      <c r="S122">
        <f>tbl_data[[#This Row],[Consequences (Infrastructure)]]</f>
        <v>0</v>
      </c>
      <c r="T122">
        <f>tbl_data[[#This Row],[Consequences (Financial)]]</f>
        <v>0</v>
      </c>
      <c r="U122" t="e">
        <f>tbl_data[[#This Row],[Severity Numeric]]</f>
        <v>#N/A</v>
      </c>
      <c r="V122" t="e">
        <f>tbl_data[[#This Row],[Consequences Human Numeric]]</f>
        <v>#N/A</v>
      </c>
      <c r="W122" t="e">
        <f>tbl_data[[#This Row],[Consequences Agriculture Numeric]]</f>
        <v>#N/A</v>
      </c>
      <c r="X122" t="e">
        <f>tbl_data[[#This Row],[Consequences Infrastructure Numeric]]</f>
        <v>#N/A</v>
      </c>
      <c r="Y122" t="e">
        <f>tbl_data[[#This Row],[Consequences Financial Numeric]]</f>
        <v>#N/A</v>
      </c>
      <c r="Z122" t="e">
        <f>tbl_data[[#This Row],[Consequences Sum Values]]</f>
        <v>#N/A</v>
      </c>
    </row>
    <row r="123" spans="1:26" x14ac:dyDescent="0.25">
      <c r="A123" t="str">
        <f>tbl_data[[#This Row],[Town Code]]</f>
        <v>MMR004009702</v>
      </c>
      <c r="B123" t="str">
        <f>VLOOKUP(Table6[[#This Row],[Index]],tbl_mimu[],2,FALSE)</f>
        <v>MMR004</v>
      </c>
      <c r="C123" t="str">
        <f>VLOOKUP(Table6[[#This Row],[Index]],tbl_mimu[],3,FALSE)</f>
        <v>Chin</v>
      </c>
      <c r="D123" t="str">
        <f>VLOOKUP(Table6[[#This Row],[Index]],tbl_mimu[],4,FALSE)</f>
        <v>ချင်းပြည်နယ်</v>
      </c>
      <c r="E123" t="str">
        <f>VLOOKUP(Table6[[#This Row],[Index]],tbl_mimu[],5,FALSE)</f>
        <v>MMR004D004</v>
      </c>
      <c r="F123" t="str">
        <f>VLOOKUP(Table6[[#This Row],[Index]],tbl_mimu[],6,FALSE)</f>
        <v>Matupi</v>
      </c>
      <c r="G123" t="str">
        <f>VLOOKUP(Table6[[#This Row],[Index]],tbl_mimu[],7,FALSE)</f>
        <v>မတူပီခရိုင်</v>
      </c>
      <c r="H123" t="str">
        <f>VLOOKUP(Table6[[#This Row],[Index]],tbl_mimu[],8,FALSE)</f>
        <v>MMR004009</v>
      </c>
      <c r="I123" t="str">
        <f>VLOOKUP(Table6[[#This Row],[Index]],tbl_mimu[],9,FALSE)</f>
        <v>Paletwa</v>
      </c>
      <c r="J123" t="str">
        <f>VLOOKUP(Table6[[#This Row],[Index]],tbl_mimu[],10,FALSE)</f>
        <v>ပလက်ဝ</v>
      </c>
      <c r="K123" t="str">
        <f>VLOOKUP(Table6[[#This Row],[Index]],tbl_mimu[],11,FALSE)</f>
        <v>MMR004009702</v>
      </c>
      <c r="L123" t="str">
        <f>VLOOKUP(Table6[[#This Row],[Index]],tbl_mimu[],12,FALSE)</f>
        <v>Samee Town</v>
      </c>
      <c r="M123" t="str">
        <f>VLOOKUP(Table6[[#This Row],[Index]],tbl_mimu[],13,FALSE)</f>
        <v>ဆမီး</v>
      </c>
      <c r="N123">
        <f>VLOOKUP(Table6[[#This Row],[Index]],tbl_mimu[],14,FALSE)</f>
        <v>93.096490000000003</v>
      </c>
      <c r="O123">
        <f>VLOOKUP(Table6[[#This Row],[Index]],tbl_mimu[],14,FALSE)</f>
        <v>93.096490000000003</v>
      </c>
      <c r="P123">
        <f>tbl_data[[#This Row],[Severity]]</f>
        <v>0</v>
      </c>
      <c r="Q123">
        <f>tbl_data[[#This Row],[Consequences (Human)]]</f>
        <v>0</v>
      </c>
      <c r="R123">
        <f>tbl_data[[#This Row],[Consequences (Agriculture)]]</f>
        <v>0</v>
      </c>
      <c r="S123">
        <f>tbl_data[[#This Row],[Consequences (Infrastructure)]]</f>
        <v>0</v>
      </c>
      <c r="T123">
        <f>tbl_data[[#This Row],[Consequences (Financial)]]</f>
        <v>0</v>
      </c>
      <c r="U123" t="e">
        <f>tbl_data[[#This Row],[Severity Numeric]]</f>
        <v>#N/A</v>
      </c>
      <c r="V123" t="e">
        <f>tbl_data[[#This Row],[Consequences Human Numeric]]</f>
        <v>#N/A</v>
      </c>
      <c r="W123" t="e">
        <f>tbl_data[[#This Row],[Consequences Agriculture Numeric]]</f>
        <v>#N/A</v>
      </c>
      <c r="X123" t="e">
        <f>tbl_data[[#This Row],[Consequences Infrastructure Numeric]]</f>
        <v>#N/A</v>
      </c>
      <c r="Y123" t="e">
        <f>tbl_data[[#This Row],[Consequences Financial Numeric]]</f>
        <v>#N/A</v>
      </c>
      <c r="Z123" t="e">
        <f>tbl_data[[#This Row],[Consequences Sum Values]]</f>
        <v>#N/A</v>
      </c>
    </row>
    <row r="124" spans="1:26" x14ac:dyDescent="0.25">
      <c r="A124" t="str">
        <f>tbl_data[[#This Row],[Town Code]]</f>
        <v>MMR005035703</v>
      </c>
      <c r="B124" t="str">
        <f>VLOOKUP(Table6[[#This Row],[Index]],tbl_mimu[],2,FALSE)</f>
        <v>MMR005</v>
      </c>
      <c r="C124" t="str">
        <f>VLOOKUP(Table6[[#This Row],[Index]],tbl_mimu[],3,FALSE)</f>
        <v>Sagaing</v>
      </c>
      <c r="D124" t="str">
        <f>VLOOKUP(Table6[[#This Row],[Index]],tbl_mimu[],4,FALSE)</f>
        <v>စစ်ကိုင်းတိုင်းဒေသကြီး</v>
      </c>
      <c r="E124" t="str">
        <f>VLOOKUP(Table6[[#This Row],[Index]],tbl_mimu[],5,FALSE)</f>
        <v>MMR005S001</v>
      </c>
      <c r="F124" t="str">
        <f>VLOOKUP(Table6[[#This Row],[Index]],tbl_mimu[],6,FALSE)</f>
        <v>Naga Self-Administered Zone</v>
      </c>
      <c r="G124" t="e">
        <f>VLOOKUP(Table6[[#This Row],[Index]],tbl_mimu[],7,FALSE)</f>
        <v>#N/A</v>
      </c>
      <c r="H124" t="str">
        <f>VLOOKUP(Table6[[#This Row],[Index]],tbl_mimu[],8,FALSE)</f>
        <v>MMR005035</v>
      </c>
      <c r="I124" t="str">
        <f>VLOOKUP(Table6[[#This Row],[Index]],tbl_mimu[],9,FALSE)</f>
        <v>Layshi</v>
      </c>
      <c r="J124" t="str">
        <f>VLOOKUP(Table6[[#This Row],[Index]],tbl_mimu[],10,FALSE)</f>
        <v>လေရှီး</v>
      </c>
      <c r="K124" t="str">
        <f>VLOOKUP(Table6[[#This Row],[Index]],tbl_mimu[],11,FALSE)</f>
        <v>MMR005035703</v>
      </c>
      <c r="L124" t="str">
        <f>VLOOKUP(Table6[[#This Row],[Index]],tbl_mimu[],12,FALSE)</f>
        <v>Somra Town</v>
      </c>
      <c r="M124" t="str">
        <f>VLOOKUP(Table6[[#This Row],[Index]],tbl_mimu[],13,FALSE)</f>
        <v>ဆွမ္မရာ</v>
      </c>
      <c r="N124">
        <f>VLOOKUP(Table6[[#This Row],[Index]],tbl_mimu[],14,FALSE)</f>
        <v>94.687290000000004</v>
      </c>
      <c r="O124">
        <f>VLOOKUP(Table6[[#This Row],[Index]],tbl_mimu[],14,FALSE)</f>
        <v>94.687290000000004</v>
      </c>
      <c r="P124">
        <f>tbl_data[[#This Row],[Severity]]</f>
        <v>0</v>
      </c>
      <c r="Q124">
        <f>tbl_data[[#This Row],[Consequences (Human)]]</f>
        <v>0</v>
      </c>
      <c r="R124">
        <f>tbl_data[[#This Row],[Consequences (Agriculture)]]</f>
        <v>0</v>
      </c>
      <c r="S124">
        <f>tbl_data[[#This Row],[Consequences (Infrastructure)]]</f>
        <v>0</v>
      </c>
      <c r="T124">
        <f>tbl_data[[#This Row],[Consequences (Financial)]]</f>
        <v>0</v>
      </c>
      <c r="U124" t="e">
        <f>tbl_data[[#This Row],[Severity Numeric]]</f>
        <v>#N/A</v>
      </c>
      <c r="V124" t="e">
        <f>tbl_data[[#This Row],[Consequences Human Numeric]]</f>
        <v>#N/A</v>
      </c>
      <c r="W124" t="e">
        <f>tbl_data[[#This Row],[Consequences Agriculture Numeric]]</f>
        <v>#N/A</v>
      </c>
      <c r="X124" t="e">
        <f>tbl_data[[#This Row],[Consequences Infrastructure Numeric]]</f>
        <v>#N/A</v>
      </c>
      <c r="Y124" t="e">
        <f>tbl_data[[#This Row],[Consequences Financial Numeric]]</f>
        <v>#N/A</v>
      </c>
      <c r="Z124" t="e">
        <f>tbl_data[[#This Row],[Consequences Sum Values]]</f>
        <v>#N/A</v>
      </c>
    </row>
    <row r="125" spans="1:26" x14ac:dyDescent="0.25">
      <c r="A125" t="str">
        <f>tbl_data[[#This Row],[Town Code]]</f>
        <v>MMR001015701</v>
      </c>
      <c r="B125" t="str">
        <f>VLOOKUP(Table6[[#This Row],[Index]],tbl_mimu[],2,FALSE)</f>
        <v>MMR001</v>
      </c>
      <c r="C125" t="str">
        <f>VLOOKUP(Table6[[#This Row],[Index]],tbl_mimu[],3,FALSE)</f>
        <v>Kachin</v>
      </c>
      <c r="D125" t="str">
        <f>VLOOKUP(Table6[[#This Row],[Index]],tbl_mimu[],4,FALSE)</f>
        <v>ကချင်ပြည်နယ်</v>
      </c>
      <c r="E125" t="str">
        <f>VLOOKUP(Table6[[#This Row],[Index]],tbl_mimu[],5,FALSE)</f>
        <v>MMR001D004</v>
      </c>
      <c r="F125" t="str">
        <f>VLOOKUP(Table6[[#This Row],[Index]],tbl_mimu[],6,FALSE)</f>
        <v>Puta-O</v>
      </c>
      <c r="G125" t="str">
        <f>VLOOKUP(Table6[[#This Row],[Index]],tbl_mimu[],7,FALSE)</f>
        <v>ပူတာအိုခရိုင်</v>
      </c>
      <c r="H125" t="str">
        <f>VLOOKUP(Table6[[#This Row],[Index]],tbl_mimu[],8,FALSE)</f>
        <v>MMR001015</v>
      </c>
      <c r="I125" t="str">
        <f>VLOOKUP(Table6[[#This Row],[Index]],tbl_mimu[],9,FALSE)</f>
        <v>Sumprabum</v>
      </c>
      <c r="J125" t="str">
        <f>VLOOKUP(Table6[[#This Row],[Index]],tbl_mimu[],10,FALSE)</f>
        <v>ဆွမ်ပရာဘွမ်</v>
      </c>
      <c r="K125" t="str">
        <f>VLOOKUP(Table6[[#This Row],[Index]],tbl_mimu[],11,FALSE)</f>
        <v>MMR001015701</v>
      </c>
      <c r="L125" t="str">
        <f>VLOOKUP(Table6[[#This Row],[Index]],tbl_mimu[],12,FALSE)</f>
        <v>Sumprabum Town</v>
      </c>
      <c r="M125" t="str">
        <f>VLOOKUP(Table6[[#This Row],[Index]],tbl_mimu[],13,FALSE)</f>
        <v>ဆွမ်ပရာဘွမ်</v>
      </c>
      <c r="N125">
        <f>VLOOKUP(Table6[[#This Row],[Index]],tbl_mimu[],14,FALSE)</f>
        <v>97.567700000000002</v>
      </c>
      <c r="O125">
        <f>VLOOKUP(Table6[[#This Row],[Index]],tbl_mimu[],14,FALSE)</f>
        <v>97.567700000000002</v>
      </c>
      <c r="P125">
        <f>tbl_data[[#This Row],[Severity]]</f>
        <v>0</v>
      </c>
      <c r="Q125">
        <f>tbl_data[[#This Row],[Consequences (Human)]]</f>
        <v>0</v>
      </c>
      <c r="R125">
        <f>tbl_data[[#This Row],[Consequences (Agriculture)]]</f>
        <v>0</v>
      </c>
      <c r="S125">
        <f>tbl_data[[#This Row],[Consequences (Infrastructure)]]</f>
        <v>0</v>
      </c>
      <c r="T125">
        <f>tbl_data[[#This Row],[Consequences (Financial)]]</f>
        <v>0</v>
      </c>
      <c r="U125" t="e">
        <f>tbl_data[[#This Row],[Severity Numeric]]</f>
        <v>#N/A</v>
      </c>
      <c r="V125" t="e">
        <f>tbl_data[[#This Row],[Consequences Human Numeric]]</f>
        <v>#N/A</v>
      </c>
      <c r="W125" t="e">
        <f>tbl_data[[#This Row],[Consequences Agriculture Numeric]]</f>
        <v>#N/A</v>
      </c>
      <c r="X125" t="e">
        <f>tbl_data[[#This Row],[Consequences Infrastructure Numeric]]</f>
        <v>#N/A</v>
      </c>
      <c r="Y125" t="e">
        <f>tbl_data[[#This Row],[Consequences Financial Numeric]]</f>
        <v>#N/A</v>
      </c>
      <c r="Z125" t="e">
        <f>tbl_data[[#This Row],[Consequences Sum Values]]</f>
        <v>#N/A</v>
      </c>
    </row>
    <row r="126" spans="1:26" x14ac:dyDescent="0.25">
      <c r="A126" t="str">
        <f>tbl_data[[#This Row],[Town Code]]</f>
        <v>MMR007010702</v>
      </c>
      <c r="B126" t="str">
        <f>VLOOKUP(Table6[[#This Row],[Index]],tbl_mimu[],2,FALSE)</f>
        <v>MMR007</v>
      </c>
      <c r="C126" t="str">
        <f>VLOOKUP(Table6[[#This Row],[Index]],tbl_mimu[],3,FALSE)</f>
        <v>Bago (East)</v>
      </c>
      <c r="D126" t="str">
        <f>VLOOKUP(Table6[[#This Row],[Index]],tbl_mimu[],4,FALSE)</f>
        <v>ပဲခူးတိုင်းဒေသကြီး (အရှေ့)</v>
      </c>
      <c r="E126" t="str">
        <f>VLOOKUP(Table6[[#This Row],[Index]],tbl_mimu[],5,FALSE)</f>
        <v>MMR007D002</v>
      </c>
      <c r="F126" t="str">
        <f>VLOOKUP(Table6[[#This Row],[Index]],tbl_mimu[],6,FALSE)</f>
        <v>Taungoo</v>
      </c>
      <c r="G126" t="str">
        <f>VLOOKUP(Table6[[#This Row],[Index]],tbl_mimu[],7,FALSE)</f>
        <v>တောင်ငူခရိုင်</v>
      </c>
      <c r="H126" t="str">
        <f>VLOOKUP(Table6[[#This Row],[Index]],tbl_mimu[],8,FALSE)</f>
        <v>MMR007010</v>
      </c>
      <c r="I126" t="str">
        <f>VLOOKUP(Table6[[#This Row],[Index]],tbl_mimu[],9,FALSE)</f>
        <v>Yedashe</v>
      </c>
      <c r="J126" t="str">
        <f>VLOOKUP(Table6[[#This Row],[Index]],tbl_mimu[],10,FALSE)</f>
        <v>ရေတာရှည်</v>
      </c>
      <c r="K126" t="str">
        <f>VLOOKUP(Table6[[#This Row],[Index]],tbl_mimu[],11,FALSE)</f>
        <v>MMR007010702</v>
      </c>
      <c r="L126" t="str">
        <f>VLOOKUP(Table6[[#This Row],[Index]],tbl_mimu[],12,FALSE)</f>
        <v>Hswar Town</v>
      </c>
      <c r="M126" t="str">
        <f>VLOOKUP(Table6[[#This Row],[Index]],tbl_mimu[],13,FALSE)</f>
        <v>ဆွာ</v>
      </c>
      <c r="N126">
        <f>VLOOKUP(Table6[[#This Row],[Index]],tbl_mimu[],14,FALSE)</f>
        <v>96.290719999999993</v>
      </c>
      <c r="O126">
        <f>VLOOKUP(Table6[[#This Row],[Index]],tbl_mimu[],14,FALSE)</f>
        <v>96.290719999999993</v>
      </c>
      <c r="P126">
        <f>tbl_data[[#This Row],[Severity]]</f>
        <v>0</v>
      </c>
      <c r="Q126">
        <f>tbl_data[[#This Row],[Consequences (Human)]]</f>
        <v>0</v>
      </c>
      <c r="R126">
        <f>tbl_data[[#This Row],[Consequences (Agriculture)]]</f>
        <v>0</v>
      </c>
      <c r="S126">
        <f>tbl_data[[#This Row],[Consequences (Infrastructure)]]</f>
        <v>0</v>
      </c>
      <c r="T126">
        <f>tbl_data[[#This Row],[Consequences (Financial)]]</f>
        <v>0</v>
      </c>
      <c r="U126" t="e">
        <f>tbl_data[[#This Row],[Severity Numeric]]</f>
        <v>#N/A</v>
      </c>
      <c r="V126" t="e">
        <f>tbl_data[[#This Row],[Consequences Human Numeric]]</f>
        <v>#N/A</v>
      </c>
      <c r="W126" t="e">
        <f>tbl_data[[#This Row],[Consequences Agriculture Numeric]]</f>
        <v>#N/A</v>
      </c>
      <c r="X126" t="e">
        <f>tbl_data[[#This Row],[Consequences Infrastructure Numeric]]</f>
        <v>#N/A</v>
      </c>
      <c r="Y126" t="e">
        <f>tbl_data[[#This Row],[Consequences Financial Numeric]]</f>
        <v>#N/A</v>
      </c>
      <c r="Z126" t="e">
        <f>tbl_data[[#This Row],[Consequences Sum Values]]</f>
        <v>#N/A</v>
      </c>
    </row>
    <row r="127" spans="1:26" x14ac:dyDescent="0.25">
      <c r="A127" t="str">
        <f>tbl_data[[#This Row],[Town Code]]</f>
        <v>MMR005001702</v>
      </c>
      <c r="B127" t="str">
        <f>VLOOKUP(Table6[[#This Row],[Index]],tbl_mimu[],2,FALSE)</f>
        <v>MMR005</v>
      </c>
      <c r="C127" t="str">
        <f>VLOOKUP(Table6[[#This Row],[Index]],tbl_mimu[],3,FALSE)</f>
        <v>Sagaing</v>
      </c>
      <c r="D127" t="str">
        <f>VLOOKUP(Table6[[#This Row],[Index]],tbl_mimu[],4,FALSE)</f>
        <v>စစ်ကိုင်းတိုင်းဒေသကြီး</v>
      </c>
      <c r="E127" t="str">
        <f>VLOOKUP(Table6[[#This Row],[Index]],tbl_mimu[],5,FALSE)</f>
        <v>MMR005D001</v>
      </c>
      <c r="F127" t="str">
        <f>VLOOKUP(Table6[[#This Row],[Index]],tbl_mimu[],6,FALSE)</f>
        <v>Sagaing</v>
      </c>
      <c r="G127" t="str">
        <f>VLOOKUP(Table6[[#This Row],[Index]],tbl_mimu[],7,FALSE)</f>
        <v>စစ်ကိုင်းခရိုင်</v>
      </c>
      <c r="H127" t="str">
        <f>VLOOKUP(Table6[[#This Row],[Index]],tbl_mimu[],8,FALSE)</f>
        <v>MMR005001</v>
      </c>
      <c r="I127" t="str">
        <f>VLOOKUP(Table6[[#This Row],[Index]],tbl_mimu[],9,FALSE)</f>
        <v>Sagaing</v>
      </c>
      <c r="J127" t="str">
        <f>VLOOKUP(Table6[[#This Row],[Index]],tbl_mimu[],10,FALSE)</f>
        <v>စစ်ကိုင်း</v>
      </c>
      <c r="K127" t="str">
        <f>VLOOKUP(Table6[[#This Row],[Index]],tbl_mimu[],11,FALSE)</f>
        <v>MMR005001702</v>
      </c>
      <c r="L127" t="str">
        <f>VLOOKUP(Table6[[#This Row],[Index]],tbl_mimu[],12,FALSE)</f>
        <v>Sar Taung Town</v>
      </c>
      <c r="M127" t="str">
        <f>VLOOKUP(Table6[[#This Row],[Index]],tbl_mimu[],13,FALSE)</f>
        <v>ဆားတောင်</v>
      </c>
      <c r="N127">
        <f>VLOOKUP(Table6[[#This Row],[Index]],tbl_mimu[],14,FALSE)</f>
        <v>95.757400000000004</v>
      </c>
      <c r="O127">
        <f>VLOOKUP(Table6[[#This Row],[Index]],tbl_mimu[],14,FALSE)</f>
        <v>95.757400000000004</v>
      </c>
      <c r="P127">
        <f>tbl_data[[#This Row],[Severity]]</f>
        <v>0</v>
      </c>
      <c r="Q127">
        <f>tbl_data[[#This Row],[Consequences (Human)]]</f>
        <v>0</v>
      </c>
      <c r="R127">
        <f>tbl_data[[#This Row],[Consequences (Agriculture)]]</f>
        <v>0</v>
      </c>
      <c r="S127">
        <f>tbl_data[[#This Row],[Consequences (Infrastructure)]]</f>
        <v>0</v>
      </c>
      <c r="T127">
        <f>tbl_data[[#This Row],[Consequences (Financial)]]</f>
        <v>0</v>
      </c>
      <c r="U127" t="e">
        <f>tbl_data[[#This Row],[Severity Numeric]]</f>
        <v>#N/A</v>
      </c>
      <c r="V127" t="e">
        <f>tbl_data[[#This Row],[Consequences Human Numeric]]</f>
        <v>#N/A</v>
      </c>
      <c r="W127" t="e">
        <f>tbl_data[[#This Row],[Consequences Agriculture Numeric]]</f>
        <v>#N/A</v>
      </c>
      <c r="X127" t="e">
        <f>tbl_data[[#This Row],[Consequences Infrastructure Numeric]]</f>
        <v>#N/A</v>
      </c>
      <c r="Y127" t="e">
        <f>tbl_data[[#This Row],[Consequences Financial Numeric]]</f>
        <v>#N/A</v>
      </c>
      <c r="Z127" t="e">
        <f>tbl_data[[#This Row],[Consequences Sum Values]]</f>
        <v>#N/A</v>
      </c>
    </row>
    <row r="128" spans="1:26" x14ac:dyDescent="0.25">
      <c r="A128" t="str">
        <f>tbl_data[[#This Row],[Town Code]]</f>
        <v>MMR005018701</v>
      </c>
      <c r="B128" t="str">
        <f>VLOOKUP(Table6[[#This Row],[Index]],tbl_mimu[],2,FALSE)</f>
        <v>MMR005</v>
      </c>
      <c r="C128" t="str">
        <f>VLOOKUP(Table6[[#This Row],[Index]],tbl_mimu[],3,FALSE)</f>
        <v>Sagaing</v>
      </c>
      <c r="D128" t="str">
        <f>VLOOKUP(Table6[[#This Row],[Index]],tbl_mimu[],4,FALSE)</f>
        <v>စစ်ကိုင်းတိုင်းဒေသကြီး</v>
      </c>
      <c r="E128" t="str">
        <f>VLOOKUP(Table6[[#This Row],[Index]],tbl_mimu[],5,FALSE)</f>
        <v>MMR005D009</v>
      </c>
      <c r="F128" t="str">
        <f>VLOOKUP(Table6[[#This Row],[Index]],tbl_mimu[],6,FALSE)</f>
        <v>Yinmarbin</v>
      </c>
      <c r="G128" t="str">
        <f>VLOOKUP(Table6[[#This Row],[Index]],tbl_mimu[],7,FALSE)</f>
        <v>ယင်းမာပင်ခရိုင်</v>
      </c>
      <c r="H128" t="str">
        <f>VLOOKUP(Table6[[#This Row],[Index]],tbl_mimu[],8,FALSE)</f>
        <v>MMR005018</v>
      </c>
      <c r="I128" t="str">
        <f>VLOOKUP(Table6[[#This Row],[Index]],tbl_mimu[],9,FALSE)</f>
        <v>Salingyi</v>
      </c>
      <c r="J128" t="str">
        <f>VLOOKUP(Table6[[#This Row],[Index]],tbl_mimu[],10,FALSE)</f>
        <v>ဆားလင်းကြီး</v>
      </c>
      <c r="K128" t="str">
        <f>VLOOKUP(Table6[[#This Row],[Index]],tbl_mimu[],11,FALSE)</f>
        <v>MMR005018701</v>
      </c>
      <c r="L128" t="str">
        <f>VLOOKUP(Table6[[#This Row],[Index]],tbl_mimu[],12,FALSE)</f>
        <v>Salingyi Town</v>
      </c>
      <c r="M128" t="str">
        <f>VLOOKUP(Table6[[#This Row],[Index]],tbl_mimu[],13,FALSE)</f>
        <v>ဆားလင်းကြီး</v>
      </c>
      <c r="N128">
        <f>VLOOKUP(Table6[[#This Row],[Index]],tbl_mimu[],14,FALSE)</f>
        <v>95.082693565300005</v>
      </c>
      <c r="O128">
        <f>VLOOKUP(Table6[[#This Row],[Index]],tbl_mimu[],14,FALSE)</f>
        <v>95.082693565300005</v>
      </c>
      <c r="P128">
        <f>tbl_data[[#This Row],[Severity]]</f>
        <v>0</v>
      </c>
      <c r="Q128">
        <f>tbl_data[[#This Row],[Consequences (Human)]]</f>
        <v>0</v>
      </c>
      <c r="R128">
        <f>tbl_data[[#This Row],[Consequences (Agriculture)]]</f>
        <v>0</v>
      </c>
      <c r="S128">
        <f>tbl_data[[#This Row],[Consequences (Infrastructure)]]</f>
        <v>0</v>
      </c>
      <c r="T128">
        <f>tbl_data[[#This Row],[Consequences (Financial)]]</f>
        <v>0</v>
      </c>
      <c r="U128" t="e">
        <f>tbl_data[[#This Row],[Severity Numeric]]</f>
        <v>#N/A</v>
      </c>
      <c r="V128" t="e">
        <f>tbl_data[[#This Row],[Consequences Human Numeric]]</f>
        <v>#N/A</v>
      </c>
      <c r="W128" t="e">
        <f>tbl_data[[#This Row],[Consequences Agriculture Numeric]]</f>
        <v>#N/A</v>
      </c>
      <c r="X128" t="e">
        <f>tbl_data[[#This Row],[Consequences Infrastructure Numeric]]</f>
        <v>#N/A</v>
      </c>
      <c r="Y128" t="e">
        <f>tbl_data[[#This Row],[Consequences Financial Numeric]]</f>
        <v>#N/A</v>
      </c>
      <c r="Z128" t="e">
        <f>tbl_data[[#This Row],[Consequences Sum Values]]</f>
        <v>#N/A</v>
      </c>
    </row>
    <row r="129" spans="1:26" x14ac:dyDescent="0.25">
      <c r="A129" t="str">
        <f>tbl_data[[#This Row],[Town Code]]</f>
        <v>MMR013045701</v>
      </c>
      <c r="B129" t="str">
        <f>VLOOKUP(Table6[[#This Row],[Index]],tbl_mimu[],2,FALSE)</f>
        <v>MMR013</v>
      </c>
      <c r="C129" t="str">
        <f>VLOOKUP(Table6[[#This Row],[Index]],tbl_mimu[],3,FALSE)</f>
        <v>Yangon</v>
      </c>
      <c r="D129" t="str">
        <f>VLOOKUP(Table6[[#This Row],[Index]],tbl_mimu[],4,FALSE)</f>
        <v>ရန်ကုန်တိုင်းဒေသကြီး</v>
      </c>
      <c r="E129" t="str">
        <f>VLOOKUP(Table6[[#This Row],[Index]],tbl_mimu[],5,FALSE)</f>
        <v>MMR013D004</v>
      </c>
      <c r="F129" t="str">
        <f>VLOOKUP(Table6[[#This Row],[Index]],tbl_mimu[],6,FALSE)</f>
        <v>Yangon (West)</v>
      </c>
      <c r="G129" t="str">
        <f>VLOOKUP(Table6[[#This Row],[Index]],tbl_mimu[],7,FALSE)</f>
        <v>ရန်ကုန်(အနောက်ပိုင်း)</v>
      </c>
      <c r="H129" t="str">
        <f>VLOOKUP(Table6[[#This Row],[Index]],tbl_mimu[],8,FALSE)</f>
        <v>MMR013045</v>
      </c>
      <c r="I129" t="str">
        <f>VLOOKUP(Table6[[#This Row],[Index]],tbl_mimu[],9,FALSE)</f>
        <v>Seikkan</v>
      </c>
      <c r="J129" t="str">
        <f>VLOOKUP(Table6[[#This Row],[Index]],tbl_mimu[],10,FALSE)</f>
        <v>ဆိပ်ကမ်း</v>
      </c>
      <c r="K129" t="str">
        <f>VLOOKUP(Table6[[#This Row],[Index]],tbl_mimu[],11,FALSE)</f>
        <v>MMR013045701</v>
      </c>
      <c r="L129" t="str">
        <f>VLOOKUP(Table6[[#This Row],[Index]],tbl_mimu[],12,FALSE)</f>
        <v>Seikkan</v>
      </c>
      <c r="M129" t="str">
        <f>VLOOKUP(Table6[[#This Row],[Index]],tbl_mimu[],13,FALSE)</f>
        <v>ဆိပ်ကမ်း</v>
      </c>
      <c r="N129">
        <f>VLOOKUP(Table6[[#This Row],[Index]],tbl_mimu[],14,FALSE)</f>
        <v>96.155050000000003</v>
      </c>
      <c r="O129">
        <f>VLOOKUP(Table6[[#This Row],[Index]],tbl_mimu[],14,FALSE)</f>
        <v>96.155050000000003</v>
      </c>
      <c r="P129">
        <f>tbl_data[[#This Row],[Severity]]</f>
        <v>0</v>
      </c>
      <c r="Q129">
        <f>tbl_data[[#This Row],[Consequences (Human)]]</f>
        <v>0</v>
      </c>
      <c r="R129">
        <f>tbl_data[[#This Row],[Consequences (Agriculture)]]</f>
        <v>0</v>
      </c>
      <c r="S129">
        <f>tbl_data[[#This Row],[Consequences (Infrastructure)]]</f>
        <v>0</v>
      </c>
      <c r="T129">
        <f>tbl_data[[#This Row],[Consequences (Financial)]]</f>
        <v>0</v>
      </c>
      <c r="U129" t="e">
        <f>tbl_data[[#This Row],[Severity Numeric]]</f>
        <v>#N/A</v>
      </c>
      <c r="V129" t="e">
        <f>tbl_data[[#This Row],[Consequences Human Numeric]]</f>
        <v>#N/A</v>
      </c>
      <c r="W129" t="e">
        <f>tbl_data[[#This Row],[Consequences Agriculture Numeric]]</f>
        <v>#N/A</v>
      </c>
      <c r="X129" t="e">
        <f>tbl_data[[#This Row],[Consequences Infrastructure Numeric]]</f>
        <v>#N/A</v>
      </c>
      <c r="Y129" t="e">
        <f>tbl_data[[#This Row],[Consequences Financial Numeric]]</f>
        <v>#N/A</v>
      </c>
      <c r="Z129" t="e">
        <f>tbl_data[[#This Row],[Consequences Sum Values]]</f>
        <v>#N/A</v>
      </c>
    </row>
    <row r="130" spans="1:26" x14ac:dyDescent="0.25">
      <c r="A130" t="str">
        <f>tbl_data[[#This Row],[Town Code]]</f>
        <v>MMR013031701</v>
      </c>
      <c r="B130" t="str">
        <f>VLOOKUP(Table6[[#This Row],[Index]],tbl_mimu[],2,FALSE)</f>
        <v>MMR013</v>
      </c>
      <c r="C130" t="str">
        <f>VLOOKUP(Table6[[#This Row],[Index]],tbl_mimu[],3,FALSE)</f>
        <v>Yangon</v>
      </c>
      <c r="D130" t="str">
        <f>VLOOKUP(Table6[[#This Row],[Index]],tbl_mimu[],4,FALSE)</f>
        <v>ရန်ကုန်တိုင်းဒေသကြီး</v>
      </c>
      <c r="E130" t="str">
        <f>VLOOKUP(Table6[[#This Row],[Index]],tbl_mimu[],5,FALSE)</f>
        <v>MMR013D003</v>
      </c>
      <c r="F130" t="str">
        <f>VLOOKUP(Table6[[#This Row],[Index]],tbl_mimu[],6,FALSE)</f>
        <v>Yangon (South)</v>
      </c>
      <c r="G130" t="str">
        <f>VLOOKUP(Table6[[#This Row],[Index]],tbl_mimu[],7,FALSE)</f>
        <v>ရန်ကုန်(တောင်ပိုင်း)</v>
      </c>
      <c r="H130" t="str">
        <f>VLOOKUP(Table6[[#This Row],[Index]],tbl_mimu[],8,FALSE)</f>
        <v>MMR013031</v>
      </c>
      <c r="I130" t="str">
        <f>VLOOKUP(Table6[[#This Row],[Index]],tbl_mimu[],9,FALSE)</f>
        <v>Seikgyikanaungto</v>
      </c>
      <c r="J130" t="str">
        <f>VLOOKUP(Table6[[#This Row],[Index]],tbl_mimu[],10,FALSE)</f>
        <v>ဆိပ်ကြီး/ခနောင်တို</v>
      </c>
      <c r="K130" t="str">
        <f>VLOOKUP(Table6[[#This Row],[Index]],tbl_mimu[],11,FALSE)</f>
        <v>MMR013031701</v>
      </c>
      <c r="L130" t="str">
        <f>VLOOKUP(Table6[[#This Row],[Index]],tbl_mimu[],12,FALSE)</f>
        <v>Seikgyikanaungto</v>
      </c>
      <c r="M130" t="str">
        <f>VLOOKUP(Table6[[#This Row],[Index]],tbl_mimu[],13,FALSE)</f>
        <v>ဆိပ်ကြီး/ခနောင်တို</v>
      </c>
      <c r="N130">
        <f>VLOOKUP(Table6[[#This Row],[Index]],tbl_mimu[],14,FALSE)</f>
        <v>96.116366999999997</v>
      </c>
      <c r="O130">
        <f>VLOOKUP(Table6[[#This Row],[Index]],tbl_mimu[],14,FALSE)</f>
        <v>96.116366999999997</v>
      </c>
      <c r="P130">
        <f>tbl_data[[#This Row],[Severity]]</f>
        <v>0</v>
      </c>
      <c r="Q130">
        <f>tbl_data[[#This Row],[Consequences (Human)]]</f>
        <v>0</v>
      </c>
      <c r="R130">
        <f>tbl_data[[#This Row],[Consequences (Agriculture)]]</f>
        <v>0</v>
      </c>
      <c r="S130">
        <f>tbl_data[[#This Row],[Consequences (Infrastructure)]]</f>
        <v>0</v>
      </c>
      <c r="T130">
        <f>tbl_data[[#This Row],[Consequences (Financial)]]</f>
        <v>0</v>
      </c>
      <c r="U130" t="e">
        <f>tbl_data[[#This Row],[Severity Numeric]]</f>
        <v>#N/A</v>
      </c>
      <c r="V130" t="e">
        <f>tbl_data[[#This Row],[Consequences Human Numeric]]</f>
        <v>#N/A</v>
      </c>
      <c r="W130" t="e">
        <f>tbl_data[[#This Row],[Consequences Agriculture Numeric]]</f>
        <v>#N/A</v>
      </c>
      <c r="X130" t="e">
        <f>tbl_data[[#This Row],[Consequences Infrastructure Numeric]]</f>
        <v>#N/A</v>
      </c>
      <c r="Y130" t="e">
        <f>tbl_data[[#This Row],[Consequences Financial Numeric]]</f>
        <v>#N/A</v>
      </c>
      <c r="Z130" t="e">
        <f>tbl_data[[#This Row],[Consequences Sum Values]]</f>
        <v>#N/A</v>
      </c>
    </row>
    <row r="131" spans="1:26" x14ac:dyDescent="0.25">
      <c r="A131" t="str">
        <f>tbl_data[[#This Row],[Town Code]]</f>
        <v>MMR009022701</v>
      </c>
      <c r="B131" t="str">
        <f>VLOOKUP(Table6[[#This Row],[Index]],tbl_mimu[],2,FALSE)</f>
        <v>MMR009</v>
      </c>
      <c r="C131" t="str">
        <f>VLOOKUP(Table6[[#This Row],[Index]],tbl_mimu[],3,FALSE)</f>
        <v>Magway</v>
      </c>
      <c r="D131" t="str">
        <f>VLOOKUP(Table6[[#This Row],[Index]],tbl_mimu[],4,FALSE)</f>
        <v>မကွေးတိုင်းဒေသကြီး</v>
      </c>
      <c r="E131" t="str">
        <f>VLOOKUP(Table6[[#This Row],[Index]],tbl_mimu[],5,FALSE)</f>
        <v>MMR009D004</v>
      </c>
      <c r="F131" t="str">
        <f>VLOOKUP(Table6[[#This Row],[Index]],tbl_mimu[],6,FALSE)</f>
        <v>Pakokku</v>
      </c>
      <c r="G131" t="str">
        <f>VLOOKUP(Table6[[#This Row],[Index]],tbl_mimu[],7,FALSE)</f>
        <v>ပခုက္ကူခရိုင်</v>
      </c>
      <c r="H131" t="str">
        <f>VLOOKUP(Table6[[#This Row],[Index]],tbl_mimu[],8,FALSE)</f>
        <v>MMR009022</v>
      </c>
      <c r="I131" t="str">
        <f>VLOOKUP(Table6[[#This Row],[Index]],tbl_mimu[],9,FALSE)</f>
        <v>Seikphyu</v>
      </c>
      <c r="J131" t="str">
        <f>VLOOKUP(Table6[[#This Row],[Index]],tbl_mimu[],10,FALSE)</f>
        <v>ဆိပ်ဖြူ</v>
      </c>
      <c r="K131" t="str">
        <f>VLOOKUP(Table6[[#This Row],[Index]],tbl_mimu[],11,FALSE)</f>
        <v>MMR009022701</v>
      </c>
      <c r="L131" t="str">
        <f>VLOOKUP(Table6[[#This Row],[Index]],tbl_mimu[],12,FALSE)</f>
        <v>Seikphyu Town</v>
      </c>
      <c r="M131" t="str">
        <f>VLOOKUP(Table6[[#This Row],[Index]],tbl_mimu[],13,FALSE)</f>
        <v>ဆိပ်ဖြူ</v>
      </c>
      <c r="N131">
        <f>VLOOKUP(Table6[[#This Row],[Index]],tbl_mimu[],14,FALSE)</f>
        <v>94.792429999999996</v>
      </c>
      <c r="O131">
        <f>VLOOKUP(Table6[[#This Row],[Index]],tbl_mimu[],14,FALSE)</f>
        <v>94.792429999999996</v>
      </c>
      <c r="P131">
        <f>tbl_data[[#This Row],[Severity]]</f>
        <v>0</v>
      </c>
      <c r="Q131">
        <f>tbl_data[[#This Row],[Consequences (Human)]]</f>
        <v>0</v>
      </c>
      <c r="R131">
        <f>tbl_data[[#This Row],[Consequences (Agriculture)]]</f>
        <v>0</v>
      </c>
      <c r="S131">
        <f>tbl_data[[#This Row],[Consequences (Infrastructure)]]</f>
        <v>0</v>
      </c>
      <c r="T131">
        <f>tbl_data[[#This Row],[Consequences (Financial)]]</f>
        <v>0</v>
      </c>
      <c r="U131" t="e">
        <f>tbl_data[[#This Row],[Severity Numeric]]</f>
        <v>#N/A</v>
      </c>
      <c r="V131" t="e">
        <f>tbl_data[[#This Row],[Consequences Human Numeric]]</f>
        <v>#N/A</v>
      </c>
      <c r="W131" t="e">
        <f>tbl_data[[#This Row],[Consequences Agriculture Numeric]]</f>
        <v>#N/A</v>
      </c>
      <c r="X131" t="e">
        <f>tbl_data[[#This Row],[Consequences Infrastructure Numeric]]</f>
        <v>#N/A</v>
      </c>
      <c r="Y131" t="e">
        <f>tbl_data[[#This Row],[Consequences Financial Numeric]]</f>
        <v>#N/A</v>
      </c>
      <c r="Z131" t="e">
        <f>tbl_data[[#This Row],[Consequences Sum Values]]</f>
        <v>#N/A</v>
      </c>
    </row>
    <row r="132" spans="1:26" x14ac:dyDescent="0.25">
      <c r="A132" t="str">
        <f>tbl_data[[#This Row],[Town Code]]</f>
        <v>MMR014004701</v>
      </c>
      <c r="B132" t="str">
        <f>VLOOKUP(Table6[[#This Row],[Index]],tbl_mimu[],2,FALSE)</f>
        <v>MMR014</v>
      </c>
      <c r="C132" t="str">
        <f>VLOOKUP(Table6[[#This Row],[Index]],tbl_mimu[],3,FALSE)</f>
        <v>Shan (South)</v>
      </c>
      <c r="D132" t="str">
        <f>VLOOKUP(Table6[[#This Row],[Index]],tbl_mimu[],4,FALSE)</f>
        <v>ရှမ်းပြည်နယ် (တောင်)</v>
      </c>
      <c r="E132" t="str">
        <f>VLOOKUP(Table6[[#This Row],[Index]],tbl_mimu[],5,FALSE)</f>
        <v>MMR014S002</v>
      </c>
      <c r="F132" t="str">
        <f>VLOOKUP(Table6[[#This Row],[Index]],tbl_mimu[],6,FALSE)</f>
        <v>Pa-O Self-Administered Zone</v>
      </c>
      <c r="G132" t="e">
        <f>VLOOKUP(Table6[[#This Row],[Index]],tbl_mimu[],7,FALSE)</f>
        <v>#N/A</v>
      </c>
      <c r="H132" t="str">
        <f>VLOOKUP(Table6[[#This Row],[Index]],tbl_mimu[],8,FALSE)</f>
        <v>MMR014004</v>
      </c>
      <c r="I132" t="str">
        <f>VLOOKUP(Table6[[#This Row],[Index]],tbl_mimu[],9,FALSE)</f>
        <v>Hsihseng</v>
      </c>
      <c r="J132" t="str">
        <f>VLOOKUP(Table6[[#This Row],[Index]],tbl_mimu[],10,FALSE)</f>
        <v>ဆီဆိုင်</v>
      </c>
      <c r="K132" t="str">
        <f>VLOOKUP(Table6[[#This Row],[Index]],tbl_mimu[],11,FALSE)</f>
        <v>MMR014004701</v>
      </c>
      <c r="L132" t="str">
        <f>VLOOKUP(Table6[[#This Row],[Index]],tbl_mimu[],12,FALSE)</f>
        <v>Hsihseng Town</v>
      </c>
      <c r="M132" t="str">
        <f>VLOOKUP(Table6[[#This Row],[Index]],tbl_mimu[],13,FALSE)</f>
        <v>ဆီဆိုင်</v>
      </c>
      <c r="N132">
        <f>VLOOKUP(Table6[[#This Row],[Index]],tbl_mimu[],14,FALSE)</f>
        <v>97.251903881999993</v>
      </c>
      <c r="O132">
        <f>VLOOKUP(Table6[[#This Row],[Index]],tbl_mimu[],14,FALSE)</f>
        <v>97.251903881999993</v>
      </c>
      <c r="P132">
        <f>tbl_data[[#This Row],[Severity]]</f>
        <v>0</v>
      </c>
      <c r="Q132">
        <f>tbl_data[[#This Row],[Consequences (Human)]]</f>
        <v>0</v>
      </c>
      <c r="R132">
        <f>tbl_data[[#This Row],[Consequences (Agriculture)]]</f>
        <v>0</v>
      </c>
      <c r="S132">
        <f>tbl_data[[#This Row],[Consequences (Infrastructure)]]</f>
        <v>0</v>
      </c>
      <c r="T132">
        <f>tbl_data[[#This Row],[Consequences (Financial)]]</f>
        <v>0</v>
      </c>
      <c r="U132" t="e">
        <f>tbl_data[[#This Row],[Severity Numeric]]</f>
        <v>#N/A</v>
      </c>
      <c r="V132" t="e">
        <f>tbl_data[[#This Row],[Consequences Human Numeric]]</f>
        <v>#N/A</v>
      </c>
      <c r="W132" t="e">
        <f>tbl_data[[#This Row],[Consequences Agriculture Numeric]]</f>
        <v>#N/A</v>
      </c>
      <c r="X132" t="e">
        <f>tbl_data[[#This Row],[Consequences Infrastructure Numeric]]</f>
        <v>#N/A</v>
      </c>
      <c r="Y132" t="e">
        <f>tbl_data[[#This Row],[Consequences Financial Numeric]]</f>
        <v>#N/A</v>
      </c>
      <c r="Z132" t="e">
        <f>tbl_data[[#This Row],[Consequences Sum Values]]</f>
        <v>#N/A</v>
      </c>
    </row>
    <row r="133" spans="1:26" x14ac:dyDescent="0.25">
      <c r="A133" t="str">
        <f>tbl_data[[#This Row],[Town Code]]</f>
        <v>MMR010017702</v>
      </c>
      <c r="B133" t="str">
        <f>VLOOKUP(Table6[[#This Row],[Index]],tbl_mimu[],2,FALSE)</f>
        <v>MMR010</v>
      </c>
      <c r="C133" t="str">
        <f>VLOOKUP(Table6[[#This Row],[Index]],tbl_mimu[],3,FALSE)</f>
        <v>Mandalay</v>
      </c>
      <c r="D133" t="str">
        <f>VLOOKUP(Table6[[#This Row],[Index]],tbl_mimu[],4,FALSE)</f>
        <v>မန္တလေးတိုင်းဒေသကြီး</v>
      </c>
      <c r="E133" t="str">
        <f>VLOOKUP(Table6[[#This Row],[Index]],tbl_mimu[],5,FALSE)</f>
        <v>MMR010D004</v>
      </c>
      <c r="F133" t="str">
        <f>VLOOKUP(Table6[[#This Row],[Index]],tbl_mimu[],6,FALSE)</f>
        <v>Myingyan</v>
      </c>
      <c r="G133" t="str">
        <f>VLOOKUP(Table6[[#This Row],[Index]],tbl_mimu[],7,FALSE)</f>
        <v>မြင်းခြံခရိုင်</v>
      </c>
      <c r="H133" t="str">
        <f>VLOOKUP(Table6[[#This Row],[Index]],tbl_mimu[],8,FALSE)</f>
        <v>MMR010017</v>
      </c>
      <c r="I133" t="str">
        <f>VLOOKUP(Table6[[#This Row],[Index]],tbl_mimu[],9,FALSE)</f>
        <v>Myingyan</v>
      </c>
      <c r="J133" t="str">
        <f>VLOOKUP(Table6[[#This Row],[Index]],tbl_mimu[],10,FALSE)</f>
        <v>မြင်းခြံ</v>
      </c>
      <c r="K133" t="str">
        <f>VLOOKUP(Table6[[#This Row],[Index]],tbl_mimu[],11,FALSE)</f>
        <v>MMR010017702</v>
      </c>
      <c r="L133" t="str">
        <f>VLOOKUP(Table6[[#This Row],[Index]],tbl_mimu[],12,FALSE)</f>
        <v>Si Mee Khon Town</v>
      </c>
      <c r="M133" t="str">
        <f>VLOOKUP(Table6[[#This Row],[Index]],tbl_mimu[],13,FALSE)</f>
        <v>ဆီမီးခုံ</v>
      </c>
      <c r="N133">
        <f>VLOOKUP(Table6[[#This Row],[Index]],tbl_mimu[],14,FALSE)</f>
        <v>95.4221</v>
      </c>
      <c r="O133">
        <f>VLOOKUP(Table6[[#This Row],[Index]],tbl_mimu[],14,FALSE)</f>
        <v>95.4221</v>
      </c>
      <c r="P133">
        <f>tbl_data[[#This Row],[Severity]]</f>
        <v>0</v>
      </c>
      <c r="Q133">
        <f>tbl_data[[#This Row],[Consequences (Human)]]</f>
        <v>0</v>
      </c>
      <c r="R133">
        <f>tbl_data[[#This Row],[Consequences (Agriculture)]]</f>
        <v>0</v>
      </c>
      <c r="S133">
        <f>tbl_data[[#This Row],[Consequences (Infrastructure)]]</f>
        <v>0</v>
      </c>
      <c r="T133">
        <f>tbl_data[[#This Row],[Consequences (Financial)]]</f>
        <v>0</v>
      </c>
      <c r="U133" t="e">
        <f>tbl_data[[#This Row],[Severity Numeric]]</f>
        <v>#N/A</v>
      </c>
      <c r="V133" t="e">
        <f>tbl_data[[#This Row],[Consequences Human Numeric]]</f>
        <v>#N/A</v>
      </c>
      <c r="W133" t="e">
        <f>tbl_data[[#This Row],[Consequences Agriculture Numeric]]</f>
        <v>#N/A</v>
      </c>
      <c r="X133" t="e">
        <f>tbl_data[[#This Row],[Consequences Infrastructure Numeric]]</f>
        <v>#N/A</v>
      </c>
      <c r="Y133" t="e">
        <f>tbl_data[[#This Row],[Consequences Financial Numeric]]</f>
        <v>#N/A</v>
      </c>
      <c r="Z133" t="e">
        <f>tbl_data[[#This Row],[Consequences Sum Values]]</f>
        <v>#N/A</v>
      </c>
    </row>
    <row r="134" spans="1:26" x14ac:dyDescent="0.25">
      <c r="A134" t="str">
        <f>tbl_data[[#This Row],[Town Code]]</f>
        <v>MMR004002702</v>
      </c>
      <c r="B134" t="str">
        <f>VLOOKUP(Table6[[#This Row],[Index]],tbl_mimu[],2,FALSE)</f>
        <v>MMR004</v>
      </c>
      <c r="C134" t="str">
        <f>VLOOKUP(Table6[[#This Row],[Index]],tbl_mimu[],3,FALSE)</f>
        <v>Chin</v>
      </c>
      <c r="D134" t="str">
        <f>VLOOKUP(Table6[[#This Row],[Index]],tbl_mimu[],4,FALSE)</f>
        <v>ချင်းပြည်နယ်</v>
      </c>
      <c r="E134" t="str">
        <f>VLOOKUP(Table6[[#This Row],[Index]],tbl_mimu[],5,FALSE)</f>
        <v>MMR004D003</v>
      </c>
      <c r="F134" t="str">
        <f>VLOOKUP(Table6[[#This Row],[Index]],tbl_mimu[],6,FALSE)</f>
        <v>Hakha</v>
      </c>
      <c r="G134" t="str">
        <f>VLOOKUP(Table6[[#This Row],[Index]],tbl_mimu[],7,FALSE)</f>
        <v>ဟားခါးခရိုင်</v>
      </c>
      <c r="H134" t="str">
        <f>VLOOKUP(Table6[[#This Row],[Index]],tbl_mimu[],8,FALSE)</f>
        <v>MMR004002</v>
      </c>
      <c r="I134" t="str">
        <f>VLOOKUP(Table6[[#This Row],[Index]],tbl_mimu[],9,FALSE)</f>
        <v>Hakha</v>
      </c>
      <c r="J134" t="str">
        <f>VLOOKUP(Table6[[#This Row],[Index]],tbl_mimu[],10,FALSE)</f>
        <v>ဟားခါး</v>
      </c>
      <c r="K134" t="str">
        <f>VLOOKUP(Table6[[#This Row],[Index]],tbl_mimu[],11,FALSE)</f>
        <v>MMR004002702</v>
      </c>
      <c r="L134" t="str">
        <f>VLOOKUP(Table6[[#This Row],[Index]],tbl_mimu[],12,FALSE)</f>
        <v>Surkhua Town</v>
      </c>
      <c r="M134" t="str">
        <f>VLOOKUP(Table6[[#This Row],[Index]],tbl_mimu[],13,FALSE)</f>
        <v>ဆူရ်ခွား</v>
      </c>
      <c r="N134">
        <f>VLOOKUP(Table6[[#This Row],[Index]],tbl_mimu[],14,FALSE)</f>
        <v>93.634163000000001</v>
      </c>
      <c r="O134">
        <f>VLOOKUP(Table6[[#This Row],[Index]],tbl_mimu[],14,FALSE)</f>
        <v>93.634163000000001</v>
      </c>
      <c r="P134">
        <f>tbl_data[[#This Row],[Severity]]</f>
        <v>0</v>
      </c>
      <c r="Q134">
        <f>tbl_data[[#This Row],[Consequences (Human)]]</f>
        <v>0</v>
      </c>
      <c r="R134">
        <f>tbl_data[[#This Row],[Consequences (Agriculture)]]</f>
        <v>0</v>
      </c>
      <c r="S134">
        <f>tbl_data[[#This Row],[Consequences (Infrastructure)]]</f>
        <v>0</v>
      </c>
      <c r="T134">
        <f>tbl_data[[#This Row],[Consequences (Financial)]]</f>
        <v>0</v>
      </c>
      <c r="U134" t="e">
        <f>tbl_data[[#This Row],[Severity Numeric]]</f>
        <v>#N/A</v>
      </c>
      <c r="V134" t="e">
        <f>tbl_data[[#This Row],[Consequences Human Numeric]]</f>
        <v>#N/A</v>
      </c>
      <c r="W134" t="e">
        <f>tbl_data[[#This Row],[Consequences Agriculture Numeric]]</f>
        <v>#N/A</v>
      </c>
      <c r="X134" t="e">
        <f>tbl_data[[#This Row],[Consequences Infrastructure Numeric]]</f>
        <v>#N/A</v>
      </c>
      <c r="Y134" t="e">
        <f>tbl_data[[#This Row],[Consequences Financial Numeric]]</f>
        <v>#N/A</v>
      </c>
      <c r="Z134" t="e">
        <f>tbl_data[[#This Row],[Consequences Sum Values]]</f>
        <v>#N/A</v>
      </c>
    </row>
    <row r="135" spans="1:26" x14ac:dyDescent="0.25">
      <c r="A135" t="str">
        <f>tbl_data[[#This Row],[Town Code]]</f>
        <v>MMR009025701</v>
      </c>
      <c r="B135" t="str">
        <f>VLOOKUP(Table6[[#This Row],[Index]],tbl_mimu[],2,FALSE)</f>
        <v>MMR009</v>
      </c>
      <c r="C135" t="str">
        <f>VLOOKUP(Table6[[#This Row],[Index]],tbl_mimu[],3,FALSE)</f>
        <v>Magway</v>
      </c>
      <c r="D135" t="str">
        <f>VLOOKUP(Table6[[#This Row],[Index]],tbl_mimu[],4,FALSE)</f>
        <v>မကွေးတိုင်းဒေသကြီး</v>
      </c>
      <c r="E135" t="str">
        <f>VLOOKUP(Table6[[#This Row],[Index]],tbl_mimu[],5,FALSE)</f>
        <v>MMR009D005</v>
      </c>
      <c r="F135" t="str">
        <f>VLOOKUP(Table6[[#This Row],[Index]],tbl_mimu[],6,FALSE)</f>
        <v>Gangaw</v>
      </c>
      <c r="G135" t="str">
        <f>VLOOKUP(Table6[[#This Row],[Index]],tbl_mimu[],7,FALSE)</f>
        <v>ဂန့်ဂေါခရိုင်</v>
      </c>
      <c r="H135" t="str">
        <f>VLOOKUP(Table6[[#This Row],[Index]],tbl_mimu[],8,FALSE)</f>
        <v>MMR009025</v>
      </c>
      <c r="I135" t="str">
        <f>VLOOKUP(Table6[[#This Row],[Index]],tbl_mimu[],9,FALSE)</f>
        <v>Saw</v>
      </c>
      <c r="J135" t="str">
        <f>VLOOKUP(Table6[[#This Row],[Index]],tbl_mimu[],10,FALSE)</f>
        <v>ဆော</v>
      </c>
      <c r="K135" t="str">
        <f>VLOOKUP(Table6[[#This Row],[Index]],tbl_mimu[],11,FALSE)</f>
        <v>MMR009025701</v>
      </c>
      <c r="L135" t="str">
        <f>VLOOKUP(Table6[[#This Row],[Index]],tbl_mimu[],12,FALSE)</f>
        <v>Saw Town</v>
      </c>
      <c r="M135" t="str">
        <f>VLOOKUP(Table6[[#This Row],[Index]],tbl_mimu[],13,FALSE)</f>
        <v>ဆော</v>
      </c>
      <c r="N135">
        <f>VLOOKUP(Table6[[#This Row],[Index]],tbl_mimu[],14,FALSE)</f>
        <v>94.154658215599994</v>
      </c>
      <c r="O135">
        <f>VLOOKUP(Table6[[#This Row],[Index]],tbl_mimu[],14,FALSE)</f>
        <v>94.154658215599994</v>
      </c>
      <c r="P135">
        <f>tbl_data[[#This Row],[Severity]]</f>
        <v>0</v>
      </c>
      <c r="Q135">
        <f>tbl_data[[#This Row],[Consequences (Human)]]</f>
        <v>0</v>
      </c>
      <c r="R135">
        <f>tbl_data[[#This Row],[Consequences (Agriculture)]]</f>
        <v>0</v>
      </c>
      <c r="S135">
        <f>tbl_data[[#This Row],[Consequences (Infrastructure)]]</f>
        <v>0</v>
      </c>
      <c r="T135">
        <f>tbl_data[[#This Row],[Consequences (Financial)]]</f>
        <v>0</v>
      </c>
      <c r="U135" t="e">
        <f>tbl_data[[#This Row],[Severity Numeric]]</f>
        <v>#N/A</v>
      </c>
      <c r="V135" t="e">
        <f>tbl_data[[#This Row],[Consequences Human Numeric]]</f>
        <v>#N/A</v>
      </c>
      <c r="W135" t="e">
        <f>tbl_data[[#This Row],[Consequences Agriculture Numeric]]</f>
        <v>#N/A</v>
      </c>
      <c r="X135" t="e">
        <f>tbl_data[[#This Row],[Consequences Infrastructure Numeric]]</f>
        <v>#N/A</v>
      </c>
      <c r="Y135" t="e">
        <f>tbl_data[[#This Row],[Consequences Financial Numeric]]</f>
        <v>#N/A</v>
      </c>
      <c r="Z135" t="e">
        <f>tbl_data[[#This Row],[Consequences Sum Values]]</f>
        <v>#N/A</v>
      </c>
    </row>
    <row r="136" spans="1:26" x14ac:dyDescent="0.25">
      <c r="A136" t="str">
        <f>tbl_data[[#This Row],[Town Code]]</f>
        <v>MMR001006701</v>
      </c>
      <c r="B136" t="str">
        <f>VLOOKUP(Table6[[#This Row],[Index]],tbl_mimu[],2,FALSE)</f>
        <v>MMR001</v>
      </c>
      <c r="C136" t="str">
        <f>VLOOKUP(Table6[[#This Row],[Index]],tbl_mimu[],3,FALSE)</f>
        <v>Kachin</v>
      </c>
      <c r="D136" t="str">
        <f>VLOOKUP(Table6[[#This Row],[Index]],tbl_mimu[],4,FALSE)</f>
        <v>ကချင်ပြည်နယ်</v>
      </c>
      <c r="E136" t="str">
        <f>VLOOKUP(Table6[[#This Row],[Index]],tbl_mimu[],5,FALSE)</f>
        <v>MMR001D001</v>
      </c>
      <c r="F136" t="str">
        <f>VLOOKUP(Table6[[#This Row],[Index]],tbl_mimu[],6,FALSE)</f>
        <v>Myitkyina</v>
      </c>
      <c r="G136" t="str">
        <f>VLOOKUP(Table6[[#This Row],[Index]],tbl_mimu[],7,FALSE)</f>
        <v>မြစ်ကြီးနားခရိုင်</v>
      </c>
      <c r="H136" t="str">
        <f>VLOOKUP(Table6[[#This Row],[Index]],tbl_mimu[],8,FALSE)</f>
        <v>MMR001006</v>
      </c>
      <c r="I136" t="str">
        <f>VLOOKUP(Table6[[#This Row],[Index]],tbl_mimu[],9,FALSE)</f>
        <v>Tsawlaw</v>
      </c>
      <c r="J136" t="str">
        <f>VLOOKUP(Table6[[#This Row],[Index]],tbl_mimu[],10,FALSE)</f>
        <v>ဆော့လော်</v>
      </c>
      <c r="K136" t="str">
        <f>VLOOKUP(Table6[[#This Row],[Index]],tbl_mimu[],11,FALSE)</f>
        <v>MMR001006701</v>
      </c>
      <c r="L136" t="str">
        <f>VLOOKUP(Table6[[#This Row],[Index]],tbl_mimu[],12,FALSE)</f>
        <v>Tsawlaw Town</v>
      </c>
      <c r="M136" t="str">
        <f>VLOOKUP(Table6[[#This Row],[Index]],tbl_mimu[],13,FALSE)</f>
        <v>ဆော့လော်</v>
      </c>
      <c r="N136">
        <f>VLOOKUP(Table6[[#This Row],[Index]],tbl_mimu[],14,FALSE)</f>
        <v>98.270486807500006</v>
      </c>
      <c r="O136">
        <f>VLOOKUP(Table6[[#This Row],[Index]],tbl_mimu[],14,FALSE)</f>
        <v>98.270486807500006</v>
      </c>
      <c r="P136">
        <f>tbl_data[[#This Row],[Severity]]</f>
        <v>0</v>
      </c>
      <c r="Q136">
        <f>tbl_data[[#This Row],[Consequences (Human)]]</f>
        <v>0</v>
      </c>
      <c r="R136">
        <f>tbl_data[[#This Row],[Consequences (Agriculture)]]</f>
        <v>0</v>
      </c>
      <c r="S136">
        <f>tbl_data[[#This Row],[Consequences (Infrastructure)]]</f>
        <v>0</v>
      </c>
      <c r="T136">
        <f>tbl_data[[#This Row],[Consequences (Financial)]]</f>
        <v>0</v>
      </c>
      <c r="U136" t="e">
        <f>tbl_data[[#This Row],[Severity Numeric]]</f>
        <v>#N/A</v>
      </c>
      <c r="V136" t="e">
        <f>tbl_data[[#This Row],[Consequences Human Numeric]]</f>
        <v>#N/A</v>
      </c>
      <c r="W136" t="e">
        <f>tbl_data[[#This Row],[Consequences Agriculture Numeric]]</f>
        <v>#N/A</v>
      </c>
      <c r="X136" t="e">
        <f>tbl_data[[#This Row],[Consequences Infrastructure Numeric]]</f>
        <v>#N/A</v>
      </c>
      <c r="Y136" t="e">
        <f>tbl_data[[#This Row],[Consequences Financial Numeric]]</f>
        <v>#N/A</v>
      </c>
      <c r="Z136" t="e">
        <f>tbl_data[[#This Row],[Consequences Sum Values]]</f>
        <v>#N/A</v>
      </c>
    </row>
    <row r="137" spans="1:26" x14ac:dyDescent="0.25">
      <c r="A137" t="str">
        <f>tbl_data[[#This Row],[Town Code]]</f>
        <v>MMR015305701</v>
      </c>
      <c r="B137" t="str">
        <f>VLOOKUP(Table6[[#This Row],[Index]],tbl_mimu[],2,FALSE)</f>
        <v>MMR015</v>
      </c>
      <c r="C137" t="str">
        <f>VLOOKUP(Table6[[#This Row],[Index]],tbl_mimu[],3,FALSE)</f>
        <v>Shan (North)</v>
      </c>
      <c r="D137" t="str">
        <f>VLOOKUP(Table6[[#This Row],[Index]],tbl_mimu[],4,FALSE)</f>
        <v>ရှမ်းပြည်နယ် (မြောက်)</v>
      </c>
      <c r="E137" t="str">
        <f>VLOOKUP(Table6[[#This Row],[Index]],tbl_mimu[],5,FALSE)</f>
        <v>MMR015D331</v>
      </c>
      <c r="F137" t="str">
        <f>VLOOKUP(Table6[[#This Row],[Index]],tbl_mimu[],6,FALSE)</f>
        <v>Mong Maw (Wa SAD)</v>
      </c>
      <c r="G137" t="str">
        <f>VLOOKUP(Table6[[#This Row],[Index]],tbl_mimu[],7,FALSE)</f>
        <v>မိုင်းမော-ဝအထူးဒေသ (၂)</v>
      </c>
      <c r="H137" t="str">
        <f>VLOOKUP(Table6[[#This Row],[Index]],tbl_mimu[],8,FALSE)</f>
        <v>MMR015305</v>
      </c>
      <c r="I137" t="str">
        <f>VLOOKUP(Table6[[#This Row],[Index]],tbl_mimu[],9,FALSE)</f>
        <v>Hsawng Hpa (Saun Pha)</v>
      </c>
      <c r="J137" t="str">
        <f>VLOOKUP(Table6[[#This Row],[Index]],tbl_mimu[],10,FALSE)</f>
        <v>ဆောင်ဖ</v>
      </c>
      <c r="K137" t="str">
        <f>VLOOKUP(Table6[[#This Row],[Index]],tbl_mimu[],11,FALSE)</f>
        <v>MMR015305701</v>
      </c>
      <c r="L137" t="str">
        <f>VLOOKUP(Table6[[#This Row],[Index]],tbl_mimu[],12,FALSE)</f>
        <v>Hsawng Hpa (Saun Pha) Town</v>
      </c>
      <c r="M137" t="str">
        <f>VLOOKUP(Table6[[#This Row],[Index]],tbl_mimu[],13,FALSE)</f>
        <v>ဆောင်ဖ</v>
      </c>
      <c r="N137">
        <f>VLOOKUP(Table6[[#This Row],[Index]],tbl_mimu[],14,FALSE)</f>
        <v>99.2236480153</v>
      </c>
      <c r="O137">
        <f>VLOOKUP(Table6[[#This Row],[Index]],tbl_mimu[],14,FALSE)</f>
        <v>99.2236480153</v>
      </c>
      <c r="P137">
        <f>tbl_data[[#This Row],[Severity]]</f>
        <v>0</v>
      </c>
      <c r="Q137">
        <f>tbl_data[[#This Row],[Consequences (Human)]]</f>
        <v>0</v>
      </c>
      <c r="R137">
        <f>tbl_data[[#This Row],[Consequences (Agriculture)]]</f>
        <v>0</v>
      </c>
      <c r="S137">
        <f>tbl_data[[#This Row],[Consequences (Infrastructure)]]</f>
        <v>0</v>
      </c>
      <c r="T137">
        <f>tbl_data[[#This Row],[Consequences (Financial)]]</f>
        <v>0</v>
      </c>
      <c r="U137" t="e">
        <f>tbl_data[[#This Row],[Severity Numeric]]</f>
        <v>#N/A</v>
      </c>
      <c r="V137" t="e">
        <f>tbl_data[[#This Row],[Consequences Human Numeric]]</f>
        <v>#N/A</v>
      </c>
      <c r="W137" t="e">
        <f>tbl_data[[#This Row],[Consequences Agriculture Numeric]]</f>
        <v>#N/A</v>
      </c>
      <c r="X137" t="e">
        <f>tbl_data[[#This Row],[Consequences Infrastructure Numeric]]</f>
        <v>#N/A</v>
      </c>
      <c r="Y137" t="e">
        <f>tbl_data[[#This Row],[Consequences Financial Numeric]]</f>
        <v>#N/A</v>
      </c>
      <c r="Z137" t="e">
        <f>tbl_data[[#This Row],[Consequences Sum Values]]</f>
        <v>#N/A</v>
      </c>
    </row>
    <row r="138" spans="1:26" x14ac:dyDescent="0.25">
      <c r="A138" t="str">
        <f>tbl_data[[#This Row],[Town Code]]</f>
        <v>MMR011008702</v>
      </c>
      <c r="B138" t="str">
        <f>VLOOKUP(Table6[[#This Row],[Index]],tbl_mimu[],2,FALSE)</f>
        <v>MMR011</v>
      </c>
      <c r="C138" t="str">
        <f>VLOOKUP(Table6[[#This Row],[Index]],tbl_mimu[],3,FALSE)</f>
        <v>Mon</v>
      </c>
      <c r="D138" t="str">
        <f>VLOOKUP(Table6[[#This Row],[Index]],tbl_mimu[],4,FALSE)</f>
        <v>မွန်ပြည်နယ်</v>
      </c>
      <c r="E138" t="str">
        <f>VLOOKUP(Table6[[#This Row],[Index]],tbl_mimu[],5,FALSE)</f>
        <v>MMR011D002</v>
      </c>
      <c r="F138" t="str">
        <f>VLOOKUP(Table6[[#This Row],[Index]],tbl_mimu[],6,FALSE)</f>
        <v>Thaton</v>
      </c>
      <c r="G138" t="str">
        <f>VLOOKUP(Table6[[#This Row],[Index]],tbl_mimu[],7,FALSE)</f>
        <v>သထုံခရိုင်</v>
      </c>
      <c r="H138" t="str">
        <f>VLOOKUP(Table6[[#This Row],[Index]],tbl_mimu[],8,FALSE)</f>
        <v>MMR011008</v>
      </c>
      <c r="I138" t="str">
        <f>VLOOKUP(Table6[[#This Row],[Index]],tbl_mimu[],9,FALSE)</f>
        <v>Paung</v>
      </c>
      <c r="J138" t="str">
        <f>VLOOKUP(Table6[[#This Row],[Index]],tbl_mimu[],10,FALSE)</f>
        <v>ပေါင်</v>
      </c>
      <c r="K138" t="str">
        <f>VLOOKUP(Table6[[#This Row],[Index]],tbl_mimu[],11,FALSE)</f>
        <v>MMR011008702</v>
      </c>
      <c r="L138" t="str">
        <f>VLOOKUP(Table6[[#This Row],[Index]],tbl_mimu[],12,FALSE)</f>
        <v>Zinkyaik Town</v>
      </c>
      <c r="M138" t="str">
        <f>VLOOKUP(Table6[[#This Row],[Index]],tbl_mimu[],13,FALSE)</f>
        <v>ဇင်းကျိုက်</v>
      </c>
      <c r="N138">
        <f>VLOOKUP(Table6[[#This Row],[Index]],tbl_mimu[],14,FALSE)</f>
        <v>97.42371</v>
      </c>
      <c r="O138">
        <f>VLOOKUP(Table6[[#This Row],[Index]],tbl_mimu[],14,FALSE)</f>
        <v>97.42371</v>
      </c>
      <c r="P138">
        <f>tbl_data[[#This Row],[Severity]]</f>
        <v>0</v>
      </c>
      <c r="Q138">
        <f>tbl_data[[#This Row],[Consequences (Human)]]</f>
        <v>0</v>
      </c>
      <c r="R138">
        <f>tbl_data[[#This Row],[Consequences (Agriculture)]]</f>
        <v>0</v>
      </c>
      <c r="S138">
        <f>tbl_data[[#This Row],[Consequences (Infrastructure)]]</f>
        <v>0</v>
      </c>
      <c r="T138">
        <f>tbl_data[[#This Row],[Consequences (Financial)]]</f>
        <v>0</v>
      </c>
      <c r="U138" t="e">
        <f>tbl_data[[#This Row],[Severity Numeric]]</f>
        <v>#N/A</v>
      </c>
      <c r="V138" t="e">
        <f>tbl_data[[#This Row],[Consequences Human Numeric]]</f>
        <v>#N/A</v>
      </c>
      <c r="W138" t="e">
        <f>tbl_data[[#This Row],[Consequences Agriculture Numeric]]</f>
        <v>#N/A</v>
      </c>
      <c r="X138" t="e">
        <f>tbl_data[[#This Row],[Consequences Infrastructure Numeric]]</f>
        <v>#N/A</v>
      </c>
      <c r="Y138" t="e">
        <f>tbl_data[[#This Row],[Consequences Financial Numeric]]</f>
        <v>#N/A</v>
      </c>
      <c r="Z138" t="e">
        <f>tbl_data[[#This Row],[Consequences Sum Values]]</f>
        <v>#N/A</v>
      </c>
    </row>
    <row r="139" spans="1:26" x14ac:dyDescent="0.25">
      <c r="A139" t="str">
        <f>tbl_data[[#This Row],[Town Code]]</f>
        <v>MMR018002701</v>
      </c>
      <c r="B139" t="str">
        <f>VLOOKUP(Table6[[#This Row],[Index]],tbl_mimu[],2,FALSE)</f>
        <v>MMR018</v>
      </c>
      <c r="C139" t="str">
        <f>VLOOKUP(Table6[[#This Row],[Index]],tbl_mimu[],3,FALSE)</f>
        <v>Nay Pyi Taw</v>
      </c>
      <c r="D139" t="str">
        <f>VLOOKUP(Table6[[#This Row],[Index]],tbl_mimu[],4,FALSE)</f>
        <v>နေပြည်တော်</v>
      </c>
      <c r="E139" t="str">
        <f>VLOOKUP(Table6[[#This Row],[Index]],tbl_mimu[],5,FALSE)</f>
        <v>MMR018D002</v>
      </c>
      <c r="F139" t="str">
        <f>VLOOKUP(Table6[[#This Row],[Index]],tbl_mimu[],6,FALSE)</f>
        <v>Det Khi Na</v>
      </c>
      <c r="G139" t="str">
        <f>VLOOKUP(Table6[[#This Row],[Index]],tbl_mimu[],7,FALSE)</f>
        <v>ဒက္ခိဏခရိုင်</v>
      </c>
      <c r="H139" t="str">
        <f>VLOOKUP(Table6[[#This Row],[Index]],tbl_mimu[],8,FALSE)</f>
        <v>MMR018002</v>
      </c>
      <c r="I139" t="str">
        <f>VLOOKUP(Table6[[#This Row],[Index]],tbl_mimu[],9,FALSE)</f>
        <v>Za Bu Thi Ri</v>
      </c>
      <c r="J139" t="str">
        <f>VLOOKUP(Table6[[#This Row],[Index]],tbl_mimu[],10,FALSE)</f>
        <v>ဇမ္ဗူသီရိ</v>
      </c>
      <c r="K139" t="str">
        <f>VLOOKUP(Table6[[#This Row],[Index]],tbl_mimu[],11,FALSE)</f>
        <v>MMR018002701</v>
      </c>
      <c r="L139" t="str">
        <f>VLOOKUP(Table6[[#This Row],[Index]],tbl_mimu[],12,FALSE)</f>
        <v>Za Bu Thi Ri Town</v>
      </c>
      <c r="M139" t="str">
        <f>VLOOKUP(Table6[[#This Row],[Index]],tbl_mimu[],13,FALSE)</f>
        <v>ဇမ္ဗူသီရိ</v>
      </c>
      <c r="N139">
        <f>VLOOKUP(Table6[[#This Row],[Index]],tbl_mimu[],14,FALSE)</f>
        <v>96.072608724000006</v>
      </c>
      <c r="O139">
        <f>VLOOKUP(Table6[[#This Row],[Index]],tbl_mimu[],14,FALSE)</f>
        <v>96.072608724000006</v>
      </c>
      <c r="P139">
        <f>tbl_data[[#This Row],[Severity]]</f>
        <v>0</v>
      </c>
      <c r="Q139">
        <f>tbl_data[[#This Row],[Consequences (Human)]]</f>
        <v>0</v>
      </c>
      <c r="R139">
        <f>tbl_data[[#This Row],[Consequences (Agriculture)]]</f>
        <v>0</v>
      </c>
      <c r="S139">
        <f>tbl_data[[#This Row],[Consequences (Infrastructure)]]</f>
        <v>0</v>
      </c>
      <c r="T139">
        <f>tbl_data[[#This Row],[Consequences (Financial)]]</f>
        <v>0</v>
      </c>
      <c r="U139" t="e">
        <f>tbl_data[[#This Row],[Severity Numeric]]</f>
        <v>#N/A</v>
      </c>
      <c r="V139" t="e">
        <f>tbl_data[[#This Row],[Consequences Human Numeric]]</f>
        <v>#N/A</v>
      </c>
      <c r="W139" t="e">
        <f>tbl_data[[#This Row],[Consequences Agriculture Numeric]]</f>
        <v>#N/A</v>
      </c>
      <c r="X139" t="e">
        <f>tbl_data[[#This Row],[Consequences Infrastructure Numeric]]</f>
        <v>#N/A</v>
      </c>
      <c r="Y139" t="e">
        <f>tbl_data[[#This Row],[Consequences Financial Numeric]]</f>
        <v>#N/A</v>
      </c>
      <c r="Z139" t="e">
        <f>tbl_data[[#This Row],[Consequences Sum Values]]</f>
        <v>#N/A</v>
      </c>
    </row>
    <row r="140" spans="1:26" x14ac:dyDescent="0.25">
      <c r="A140" t="str">
        <f>tbl_data[[#This Row],[Town Code]]</f>
        <v>MMR017009701</v>
      </c>
      <c r="B140" t="str">
        <f>VLOOKUP(Table6[[#This Row],[Index]],tbl_mimu[],2,FALSE)</f>
        <v>MMR017</v>
      </c>
      <c r="C140" t="str">
        <f>VLOOKUP(Table6[[#This Row],[Index]],tbl_mimu[],3,FALSE)</f>
        <v>Ayeyarwady</v>
      </c>
      <c r="D140" t="str">
        <f>VLOOKUP(Table6[[#This Row],[Index]],tbl_mimu[],4,FALSE)</f>
        <v>ဧရာဝတီတိုင်းဒေသကြီး</v>
      </c>
      <c r="E140" t="str">
        <f>VLOOKUP(Table6[[#This Row],[Index]],tbl_mimu[],5,FALSE)</f>
        <v>MMR017D002</v>
      </c>
      <c r="F140" t="str">
        <f>VLOOKUP(Table6[[#This Row],[Index]],tbl_mimu[],6,FALSE)</f>
        <v>Hinthada</v>
      </c>
      <c r="G140" t="str">
        <f>VLOOKUP(Table6[[#This Row],[Index]],tbl_mimu[],7,FALSE)</f>
        <v>ဟင်္သာတခရိုင်</v>
      </c>
      <c r="H140" t="str">
        <f>VLOOKUP(Table6[[#This Row],[Index]],tbl_mimu[],8,FALSE)</f>
        <v>MMR017009</v>
      </c>
      <c r="I140" t="str">
        <f>VLOOKUP(Table6[[#This Row],[Index]],tbl_mimu[],9,FALSE)</f>
        <v>Zalun</v>
      </c>
      <c r="J140" t="str">
        <f>VLOOKUP(Table6[[#This Row],[Index]],tbl_mimu[],10,FALSE)</f>
        <v>ဇလွန်</v>
      </c>
      <c r="K140" t="str">
        <f>VLOOKUP(Table6[[#This Row],[Index]],tbl_mimu[],11,FALSE)</f>
        <v>MMR017009701</v>
      </c>
      <c r="L140" t="str">
        <f>VLOOKUP(Table6[[#This Row],[Index]],tbl_mimu[],12,FALSE)</f>
        <v>Zalun Town</v>
      </c>
      <c r="M140" t="str">
        <f>VLOOKUP(Table6[[#This Row],[Index]],tbl_mimu[],13,FALSE)</f>
        <v>ဇလွန်</v>
      </c>
      <c r="N140">
        <f>VLOOKUP(Table6[[#This Row],[Index]],tbl_mimu[],14,FALSE)</f>
        <v>95.556659999999994</v>
      </c>
      <c r="O140">
        <f>VLOOKUP(Table6[[#This Row],[Index]],tbl_mimu[],14,FALSE)</f>
        <v>95.556659999999994</v>
      </c>
      <c r="P140">
        <f>tbl_data[[#This Row],[Severity]]</f>
        <v>0</v>
      </c>
      <c r="Q140">
        <f>tbl_data[[#This Row],[Consequences (Human)]]</f>
        <v>0</v>
      </c>
      <c r="R140">
        <f>tbl_data[[#This Row],[Consequences (Agriculture)]]</f>
        <v>0</v>
      </c>
      <c r="S140">
        <f>tbl_data[[#This Row],[Consequences (Infrastructure)]]</f>
        <v>0</v>
      </c>
      <c r="T140">
        <f>tbl_data[[#This Row],[Consequences (Financial)]]</f>
        <v>0</v>
      </c>
      <c r="U140" t="e">
        <f>tbl_data[[#This Row],[Severity Numeric]]</f>
        <v>#N/A</v>
      </c>
      <c r="V140" t="e">
        <f>tbl_data[[#This Row],[Consequences Human Numeric]]</f>
        <v>#N/A</v>
      </c>
      <c r="W140" t="e">
        <f>tbl_data[[#This Row],[Consequences Agriculture Numeric]]</f>
        <v>#N/A</v>
      </c>
      <c r="X140" t="e">
        <f>tbl_data[[#This Row],[Consequences Infrastructure Numeric]]</f>
        <v>#N/A</v>
      </c>
      <c r="Y140" t="e">
        <f>tbl_data[[#This Row],[Consequences Financial Numeric]]</f>
        <v>#N/A</v>
      </c>
      <c r="Z140" t="e">
        <f>tbl_data[[#This Row],[Consequences Sum Values]]</f>
        <v>#N/A</v>
      </c>
    </row>
    <row r="141" spans="1:26" x14ac:dyDescent="0.25">
      <c r="A141" t="str">
        <f>tbl_data[[#This Row],[Town Code]]</f>
        <v>MMR005007702</v>
      </c>
      <c r="B141" t="str">
        <f>VLOOKUP(Table6[[#This Row],[Index]],tbl_mimu[],2,FALSE)</f>
        <v>MMR005</v>
      </c>
      <c r="C141" t="str">
        <f>VLOOKUP(Table6[[#This Row],[Index]],tbl_mimu[],3,FALSE)</f>
        <v>Sagaing</v>
      </c>
      <c r="D141" t="str">
        <f>VLOOKUP(Table6[[#This Row],[Index]],tbl_mimu[],4,FALSE)</f>
        <v>စစ်ကိုင်းတိုင်းဒေသကြီး</v>
      </c>
      <c r="E141" t="str">
        <f>VLOOKUP(Table6[[#This Row],[Index]],tbl_mimu[],5,FALSE)</f>
        <v>MMR005D010</v>
      </c>
      <c r="F141" t="str">
        <f>VLOOKUP(Table6[[#This Row],[Index]],tbl_mimu[],6,FALSE)</f>
        <v>Kanbalu</v>
      </c>
      <c r="G141" t="str">
        <f>VLOOKUP(Table6[[#This Row],[Index]],tbl_mimu[],7,FALSE)</f>
        <v>ကန့်ဘလူခရိုင်</v>
      </c>
      <c r="H141" t="str">
        <f>VLOOKUP(Table6[[#This Row],[Index]],tbl_mimu[],8,FALSE)</f>
        <v>MMR005007</v>
      </c>
      <c r="I141" t="str">
        <f>VLOOKUP(Table6[[#This Row],[Index]],tbl_mimu[],9,FALSE)</f>
        <v>Kanbalu</v>
      </c>
      <c r="J141" t="str">
        <f>VLOOKUP(Table6[[#This Row],[Index]],tbl_mimu[],10,FALSE)</f>
        <v>ကန့်ဘလူ</v>
      </c>
      <c r="K141" t="str">
        <f>VLOOKUP(Table6[[#This Row],[Index]],tbl_mimu[],11,FALSE)</f>
        <v>MMR005007702</v>
      </c>
      <c r="L141" t="str">
        <f>VLOOKUP(Table6[[#This Row],[Index]],tbl_mimu[],12,FALSE)</f>
        <v>Zee Kone Town</v>
      </c>
      <c r="M141" t="str">
        <f>VLOOKUP(Table6[[#This Row],[Index]],tbl_mimu[],13,FALSE)</f>
        <v>ဇီးကုန်း</v>
      </c>
      <c r="N141">
        <f>VLOOKUP(Table6[[#This Row],[Index]],tbl_mimu[],14,FALSE)</f>
        <v>95.563599999999994</v>
      </c>
      <c r="O141">
        <f>VLOOKUP(Table6[[#This Row],[Index]],tbl_mimu[],14,FALSE)</f>
        <v>95.563599999999994</v>
      </c>
      <c r="P141">
        <f>tbl_data[[#This Row],[Severity]]</f>
        <v>0</v>
      </c>
      <c r="Q141">
        <f>tbl_data[[#This Row],[Consequences (Human)]]</f>
        <v>0</v>
      </c>
      <c r="R141">
        <f>tbl_data[[#This Row],[Consequences (Agriculture)]]</f>
        <v>0</v>
      </c>
      <c r="S141">
        <f>tbl_data[[#This Row],[Consequences (Infrastructure)]]</f>
        <v>0</v>
      </c>
      <c r="T141">
        <f>tbl_data[[#This Row],[Consequences (Financial)]]</f>
        <v>0</v>
      </c>
      <c r="U141" t="e">
        <f>tbl_data[[#This Row],[Severity Numeric]]</f>
        <v>#N/A</v>
      </c>
      <c r="V141" t="e">
        <f>tbl_data[[#This Row],[Consequences Human Numeric]]</f>
        <v>#N/A</v>
      </c>
      <c r="W141" t="e">
        <f>tbl_data[[#This Row],[Consequences Agriculture Numeric]]</f>
        <v>#N/A</v>
      </c>
      <c r="X141" t="e">
        <f>tbl_data[[#This Row],[Consequences Infrastructure Numeric]]</f>
        <v>#N/A</v>
      </c>
      <c r="Y141" t="e">
        <f>tbl_data[[#This Row],[Consequences Financial Numeric]]</f>
        <v>#N/A</v>
      </c>
      <c r="Z141" t="e">
        <f>tbl_data[[#This Row],[Consequences Sum Values]]</f>
        <v>#N/A</v>
      </c>
    </row>
    <row r="142" spans="1:26" x14ac:dyDescent="0.25">
      <c r="A142" t="str">
        <f>tbl_data[[#This Row],[Town Code]]</f>
        <v>MMR008011701</v>
      </c>
      <c r="B142" t="str">
        <f>VLOOKUP(Table6[[#This Row],[Index]],tbl_mimu[],2,FALSE)</f>
        <v>MMR008</v>
      </c>
      <c r="C142" t="str">
        <f>VLOOKUP(Table6[[#This Row],[Index]],tbl_mimu[],3,FALSE)</f>
        <v>Bago (West)</v>
      </c>
      <c r="D142" t="str">
        <f>VLOOKUP(Table6[[#This Row],[Index]],tbl_mimu[],4,FALSE)</f>
        <v>ပဲခူးတိုင်းဒေသကြီး (အနောက်)</v>
      </c>
      <c r="E142" t="str">
        <f>VLOOKUP(Table6[[#This Row],[Index]],tbl_mimu[],5,FALSE)</f>
        <v>MMR008D002</v>
      </c>
      <c r="F142" t="str">
        <f>VLOOKUP(Table6[[#This Row],[Index]],tbl_mimu[],6,FALSE)</f>
        <v>Thayarwady</v>
      </c>
      <c r="G142" t="str">
        <f>VLOOKUP(Table6[[#This Row],[Index]],tbl_mimu[],7,FALSE)</f>
        <v>သာယာဝတီခရိုင်</v>
      </c>
      <c r="H142" t="str">
        <f>VLOOKUP(Table6[[#This Row],[Index]],tbl_mimu[],8,FALSE)</f>
        <v>MMR008011</v>
      </c>
      <c r="I142" t="str">
        <f>VLOOKUP(Table6[[#This Row],[Index]],tbl_mimu[],9,FALSE)</f>
        <v>Zigon</v>
      </c>
      <c r="J142" t="str">
        <f>VLOOKUP(Table6[[#This Row],[Index]],tbl_mimu[],10,FALSE)</f>
        <v>ဇီးကုန်း</v>
      </c>
      <c r="K142" t="str">
        <f>VLOOKUP(Table6[[#This Row],[Index]],tbl_mimu[],11,FALSE)</f>
        <v>MMR008011701</v>
      </c>
      <c r="L142" t="str">
        <f>VLOOKUP(Table6[[#This Row],[Index]],tbl_mimu[],12,FALSE)</f>
        <v>Zigon Town</v>
      </c>
      <c r="M142" t="str">
        <f>VLOOKUP(Table6[[#This Row],[Index]],tbl_mimu[],13,FALSE)</f>
        <v>ဇီးကုန်း</v>
      </c>
      <c r="N142">
        <f>VLOOKUP(Table6[[#This Row],[Index]],tbl_mimu[],14,FALSE)</f>
        <v>95.623040000000003</v>
      </c>
      <c r="O142">
        <f>VLOOKUP(Table6[[#This Row],[Index]],tbl_mimu[],14,FALSE)</f>
        <v>95.623040000000003</v>
      </c>
      <c r="P142">
        <f>tbl_data[[#This Row],[Severity]]</f>
        <v>0</v>
      </c>
      <c r="Q142">
        <f>tbl_data[[#This Row],[Consequences (Human)]]</f>
        <v>0</v>
      </c>
      <c r="R142">
        <f>tbl_data[[#This Row],[Consequences (Agriculture)]]</f>
        <v>0</v>
      </c>
      <c r="S142">
        <f>tbl_data[[#This Row],[Consequences (Infrastructure)]]</f>
        <v>0</v>
      </c>
      <c r="T142">
        <f>tbl_data[[#This Row],[Consequences (Financial)]]</f>
        <v>0</v>
      </c>
      <c r="U142" t="e">
        <f>tbl_data[[#This Row],[Severity Numeric]]</f>
        <v>#N/A</v>
      </c>
      <c r="V142" t="e">
        <f>tbl_data[[#This Row],[Consequences Human Numeric]]</f>
        <v>#N/A</v>
      </c>
      <c r="W142" t="e">
        <f>tbl_data[[#This Row],[Consequences Agriculture Numeric]]</f>
        <v>#N/A</v>
      </c>
      <c r="X142" t="e">
        <f>tbl_data[[#This Row],[Consequences Infrastructure Numeric]]</f>
        <v>#N/A</v>
      </c>
      <c r="Y142" t="e">
        <f>tbl_data[[#This Row],[Consequences Financial Numeric]]</f>
        <v>#N/A</v>
      </c>
      <c r="Z142" t="e">
        <f>tbl_data[[#This Row],[Consequences Sum Values]]</f>
        <v>#N/A</v>
      </c>
    </row>
    <row r="143" spans="1:26" x14ac:dyDescent="0.25">
      <c r="A143" t="str">
        <f>tbl_data[[#This Row],[Town Code]]</f>
        <v>MMR007012703</v>
      </c>
      <c r="B143" t="str">
        <f>VLOOKUP(Table6[[#This Row],[Index]],tbl_mimu[],2,FALSE)</f>
        <v>MMR007</v>
      </c>
      <c r="C143" t="str">
        <f>VLOOKUP(Table6[[#This Row],[Index]],tbl_mimu[],3,FALSE)</f>
        <v>Bago (East)</v>
      </c>
      <c r="D143" t="str">
        <f>VLOOKUP(Table6[[#This Row],[Index]],tbl_mimu[],4,FALSE)</f>
        <v>ပဲခူးတိုင်းဒေသကြီး (အရှေ့)</v>
      </c>
      <c r="E143" t="str">
        <f>VLOOKUP(Table6[[#This Row],[Index]],tbl_mimu[],5,FALSE)</f>
        <v>MMR007D002</v>
      </c>
      <c r="F143" t="str">
        <f>VLOOKUP(Table6[[#This Row],[Index]],tbl_mimu[],6,FALSE)</f>
        <v>Taungoo</v>
      </c>
      <c r="G143" t="str">
        <f>VLOOKUP(Table6[[#This Row],[Index]],tbl_mimu[],7,FALSE)</f>
        <v>တောင်ငူခရိုင်</v>
      </c>
      <c r="H143" t="str">
        <f>VLOOKUP(Table6[[#This Row],[Index]],tbl_mimu[],8,FALSE)</f>
        <v>MMR007012</v>
      </c>
      <c r="I143" t="str">
        <f>VLOOKUP(Table6[[#This Row],[Index]],tbl_mimu[],9,FALSE)</f>
        <v>Phyu</v>
      </c>
      <c r="J143" t="str">
        <f>VLOOKUP(Table6[[#This Row],[Index]],tbl_mimu[],10,FALSE)</f>
        <v>ဖြူး</v>
      </c>
      <c r="K143" t="str">
        <f>VLOOKUP(Table6[[#This Row],[Index]],tbl_mimu[],11,FALSE)</f>
        <v>MMR007012703</v>
      </c>
      <c r="L143" t="str">
        <f>VLOOKUP(Table6[[#This Row],[Index]],tbl_mimu[],12,FALSE)</f>
        <v>Zayyawadi Town</v>
      </c>
      <c r="M143" t="str">
        <f>VLOOKUP(Table6[[#This Row],[Index]],tbl_mimu[],13,FALSE)</f>
        <v>ဇေယျ၀တီ</v>
      </c>
      <c r="N143">
        <f>VLOOKUP(Table6[[#This Row],[Index]],tbl_mimu[],14,FALSE)</f>
        <v>96.430840000000003</v>
      </c>
      <c r="O143">
        <f>VLOOKUP(Table6[[#This Row],[Index]],tbl_mimu[],14,FALSE)</f>
        <v>96.430840000000003</v>
      </c>
      <c r="P143">
        <f>tbl_data[[#This Row],[Severity]]</f>
        <v>0</v>
      </c>
      <c r="Q143">
        <f>tbl_data[[#This Row],[Consequences (Human)]]</f>
        <v>0</v>
      </c>
      <c r="R143">
        <f>tbl_data[[#This Row],[Consequences (Agriculture)]]</f>
        <v>0</v>
      </c>
      <c r="S143">
        <f>tbl_data[[#This Row],[Consequences (Infrastructure)]]</f>
        <v>0</v>
      </c>
      <c r="T143">
        <f>tbl_data[[#This Row],[Consequences (Financial)]]</f>
        <v>0</v>
      </c>
      <c r="U143" t="e">
        <f>tbl_data[[#This Row],[Severity Numeric]]</f>
        <v>#N/A</v>
      </c>
      <c r="V143" t="e">
        <f>tbl_data[[#This Row],[Consequences Human Numeric]]</f>
        <v>#N/A</v>
      </c>
      <c r="W143" t="e">
        <f>tbl_data[[#This Row],[Consequences Agriculture Numeric]]</f>
        <v>#N/A</v>
      </c>
      <c r="X143" t="e">
        <f>tbl_data[[#This Row],[Consequences Infrastructure Numeric]]</f>
        <v>#N/A</v>
      </c>
      <c r="Y143" t="e">
        <f>tbl_data[[#This Row],[Consequences Financial Numeric]]</f>
        <v>#N/A</v>
      </c>
      <c r="Z143" t="e">
        <f>tbl_data[[#This Row],[Consequences Sum Values]]</f>
        <v>#N/A</v>
      </c>
    </row>
    <row r="144" spans="1:26" x14ac:dyDescent="0.25">
      <c r="A144" t="str">
        <f>tbl_data[[#This Row],[Town Code]]</f>
        <v>MMR018001701</v>
      </c>
      <c r="B144" t="str">
        <f>VLOOKUP(Table6[[#This Row],[Index]],tbl_mimu[],2,FALSE)</f>
        <v>MMR018</v>
      </c>
      <c r="C144" t="str">
        <f>VLOOKUP(Table6[[#This Row],[Index]],tbl_mimu[],3,FALSE)</f>
        <v>Nay Pyi Taw</v>
      </c>
      <c r="D144" t="str">
        <f>VLOOKUP(Table6[[#This Row],[Index]],tbl_mimu[],4,FALSE)</f>
        <v>နေပြည်တော်</v>
      </c>
      <c r="E144" t="str">
        <f>VLOOKUP(Table6[[#This Row],[Index]],tbl_mimu[],5,FALSE)</f>
        <v>MMR018D001</v>
      </c>
      <c r="F144" t="str">
        <f>VLOOKUP(Table6[[#This Row],[Index]],tbl_mimu[],6,FALSE)</f>
        <v>Oke Ta Ra</v>
      </c>
      <c r="G144" t="str">
        <f>VLOOKUP(Table6[[#This Row],[Index]],tbl_mimu[],7,FALSE)</f>
        <v>ဥတ္တရခရိုင်</v>
      </c>
      <c r="H144" t="str">
        <f>VLOOKUP(Table6[[#This Row],[Index]],tbl_mimu[],8,FALSE)</f>
        <v>MMR018001</v>
      </c>
      <c r="I144" t="str">
        <f>VLOOKUP(Table6[[#This Row],[Index]],tbl_mimu[],9,FALSE)</f>
        <v>Zay Yar Thi Ri</v>
      </c>
      <c r="J144" t="str">
        <f>VLOOKUP(Table6[[#This Row],[Index]],tbl_mimu[],10,FALSE)</f>
        <v>ဇေယျာသီရိ</v>
      </c>
      <c r="K144" t="str">
        <f>VLOOKUP(Table6[[#This Row],[Index]],tbl_mimu[],11,FALSE)</f>
        <v>MMR018001701</v>
      </c>
      <c r="L144" t="str">
        <f>VLOOKUP(Table6[[#This Row],[Index]],tbl_mimu[],12,FALSE)</f>
        <v>Zay Yar Thi Ri Town</v>
      </c>
      <c r="M144" t="str">
        <f>VLOOKUP(Table6[[#This Row],[Index]],tbl_mimu[],13,FALSE)</f>
        <v>ဇေယျာသီရိ</v>
      </c>
      <c r="N144">
        <f>VLOOKUP(Table6[[#This Row],[Index]],tbl_mimu[],14,FALSE)</f>
        <v>96.308999999999997</v>
      </c>
      <c r="O144">
        <f>VLOOKUP(Table6[[#This Row],[Index]],tbl_mimu[],14,FALSE)</f>
        <v>96.308999999999997</v>
      </c>
      <c r="P144">
        <f>tbl_data[[#This Row],[Severity]]</f>
        <v>0</v>
      </c>
      <c r="Q144">
        <f>tbl_data[[#This Row],[Consequences (Human)]]</f>
        <v>0</v>
      </c>
      <c r="R144">
        <f>tbl_data[[#This Row],[Consequences (Agriculture)]]</f>
        <v>0</v>
      </c>
      <c r="S144">
        <f>tbl_data[[#This Row],[Consequences (Infrastructure)]]</f>
        <v>0</v>
      </c>
      <c r="T144">
        <f>tbl_data[[#This Row],[Consequences (Financial)]]</f>
        <v>0</v>
      </c>
      <c r="U144" t="e">
        <f>tbl_data[[#This Row],[Severity Numeric]]</f>
        <v>#N/A</v>
      </c>
      <c r="V144" t="e">
        <f>tbl_data[[#This Row],[Consequences Human Numeric]]</f>
        <v>#N/A</v>
      </c>
      <c r="W144" t="e">
        <f>tbl_data[[#This Row],[Consequences Agriculture Numeric]]</f>
        <v>#N/A</v>
      </c>
      <c r="X144" t="e">
        <f>tbl_data[[#This Row],[Consequences Infrastructure Numeric]]</f>
        <v>#N/A</v>
      </c>
      <c r="Y144" t="e">
        <f>tbl_data[[#This Row],[Consequences Financial Numeric]]</f>
        <v>#N/A</v>
      </c>
      <c r="Z144" t="e">
        <f>tbl_data[[#This Row],[Consequences Sum Values]]</f>
        <v>#N/A</v>
      </c>
    </row>
    <row r="145" spans="1:26" x14ac:dyDescent="0.25">
      <c r="A145" t="str">
        <f>tbl_data[[#This Row],[Town Code]]</f>
        <v>MMR017021701</v>
      </c>
      <c r="B145" t="str">
        <f>VLOOKUP(Table6[[#This Row],[Index]],tbl_mimu[],2,FALSE)</f>
        <v>MMR017</v>
      </c>
      <c r="C145" t="str">
        <f>VLOOKUP(Table6[[#This Row],[Index]],tbl_mimu[],3,FALSE)</f>
        <v>Ayeyarwady</v>
      </c>
      <c r="D145" t="str">
        <f>VLOOKUP(Table6[[#This Row],[Index]],tbl_mimu[],4,FALSE)</f>
        <v>ဧရာဝတီတိုင်းဒေသကြီး</v>
      </c>
      <c r="E145" t="str">
        <f>VLOOKUP(Table6[[#This Row],[Index]],tbl_mimu[],5,FALSE)</f>
        <v>MMR017D005</v>
      </c>
      <c r="F145" t="str">
        <f>VLOOKUP(Table6[[#This Row],[Index]],tbl_mimu[],6,FALSE)</f>
        <v>Maubin</v>
      </c>
      <c r="G145" t="str">
        <f>VLOOKUP(Table6[[#This Row],[Index]],tbl_mimu[],7,FALSE)</f>
        <v>မအူပင်ခရိုင်</v>
      </c>
      <c r="H145" t="str">
        <f>VLOOKUP(Table6[[#This Row],[Index]],tbl_mimu[],8,FALSE)</f>
        <v>MMR017021</v>
      </c>
      <c r="I145" t="str">
        <f>VLOOKUP(Table6[[#This Row],[Index]],tbl_mimu[],9,FALSE)</f>
        <v>Nyaungdon</v>
      </c>
      <c r="J145" t="str">
        <f>VLOOKUP(Table6[[#This Row],[Index]],tbl_mimu[],10,FALSE)</f>
        <v>ညောင်တုန်း</v>
      </c>
      <c r="K145" t="str">
        <f>VLOOKUP(Table6[[#This Row],[Index]],tbl_mimu[],11,FALSE)</f>
        <v>MMR017021701</v>
      </c>
      <c r="L145" t="str">
        <f>VLOOKUP(Table6[[#This Row],[Index]],tbl_mimu[],12,FALSE)</f>
        <v>Nyaungdon Town</v>
      </c>
      <c r="M145" t="str">
        <f>VLOOKUP(Table6[[#This Row],[Index]],tbl_mimu[],13,FALSE)</f>
        <v>ညောင်တုန်း</v>
      </c>
      <c r="N145">
        <f>VLOOKUP(Table6[[#This Row],[Index]],tbl_mimu[],14,FALSE)</f>
        <v>95.633589999999998</v>
      </c>
      <c r="O145">
        <f>VLOOKUP(Table6[[#This Row],[Index]],tbl_mimu[],14,FALSE)</f>
        <v>95.633589999999998</v>
      </c>
      <c r="P145">
        <f>tbl_data[[#This Row],[Severity]]</f>
        <v>0</v>
      </c>
      <c r="Q145">
        <f>tbl_data[[#This Row],[Consequences (Human)]]</f>
        <v>0</v>
      </c>
      <c r="R145">
        <f>tbl_data[[#This Row],[Consequences (Agriculture)]]</f>
        <v>0</v>
      </c>
      <c r="S145">
        <f>tbl_data[[#This Row],[Consequences (Infrastructure)]]</f>
        <v>0</v>
      </c>
      <c r="T145">
        <f>tbl_data[[#This Row],[Consequences (Financial)]]</f>
        <v>0</v>
      </c>
      <c r="U145" t="e">
        <f>tbl_data[[#This Row],[Severity Numeric]]</f>
        <v>#N/A</v>
      </c>
      <c r="V145" t="e">
        <f>tbl_data[[#This Row],[Consequences Human Numeric]]</f>
        <v>#N/A</v>
      </c>
      <c r="W145" t="e">
        <f>tbl_data[[#This Row],[Consequences Agriculture Numeric]]</f>
        <v>#N/A</v>
      </c>
      <c r="X145" t="e">
        <f>tbl_data[[#This Row],[Consequences Infrastructure Numeric]]</f>
        <v>#N/A</v>
      </c>
      <c r="Y145" t="e">
        <f>tbl_data[[#This Row],[Consequences Financial Numeric]]</f>
        <v>#N/A</v>
      </c>
      <c r="Z145" t="e">
        <f>tbl_data[[#This Row],[Consequences Sum Values]]</f>
        <v>#N/A</v>
      </c>
    </row>
    <row r="146" spans="1:26" x14ac:dyDescent="0.25">
      <c r="A146" t="str">
        <f>tbl_data[[#This Row],[Town Code]]</f>
        <v>MMR014002701</v>
      </c>
      <c r="B146" t="str">
        <f>VLOOKUP(Table6[[#This Row],[Index]],tbl_mimu[],2,FALSE)</f>
        <v>MMR014</v>
      </c>
      <c r="C146" t="str">
        <f>VLOOKUP(Table6[[#This Row],[Index]],tbl_mimu[],3,FALSE)</f>
        <v>Shan (South)</v>
      </c>
      <c r="D146" t="str">
        <f>VLOOKUP(Table6[[#This Row],[Index]],tbl_mimu[],4,FALSE)</f>
        <v>ရှမ်းပြည်နယ် (တောင်)</v>
      </c>
      <c r="E146" t="str">
        <f>VLOOKUP(Table6[[#This Row],[Index]],tbl_mimu[],5,FALSE)</f>
        <v>MMR014D001</v>
      </c>
      <c r="F146" t="str">
        <f>VLOOKUP(Table6[[#This Row],[Index]],tbl_mimu[],6,FALSE)</f>
        <v>Taunggyi</v>
      </c>
      <c r="G146" t="str">
        <f>VLOOKUP(Table6[[#This Row],[Index]],tbl_mimu[],7,FALSE)</f>
        <v>တောင်ကြီးခရိုင်</v>
      </c>
      <c r="H146" t="str">
        <f>VLOOKUP(Table6[[#This Row],[Index]],tbl_mimu[],8,FALSE)</f>
        <v>MMR014002</v>
      </c>
      <c r="I146" t="str">
        <f>VLOOKUP(Table6[[#This Row],[Index]],tbl_mimu[],9,FALSE)</f>
        <v>Nyaungshwe</v>
      </c>
      <c r="J146" t="str">
        <f>VLOOKUP(Table6[[#This Row],[Index]],tbl_mimu[],10,FALSE)</f>
        <v>ညောင်ရွှေ</v>
      </c>
      <c r="K146" t="str">
        <f>VLOOKUP(Table6[[#This Row],[Index]],tbl_mimu[],11,FALSE)</f>
        <v>MMR014002701</v>
      </c>
      <c r="L146" t="str">
        <f>VLOOKUP(Table6[[#This Row],[Index]],tbl_mimu[],12,FALSE)</f>
        <v>Nyaungshwe Town</v>
      </c>
      <c r="M146" t="str">
        <f>VLOOKUP(Table6[[#This Row],[Index]],tbl_mimu[],13,FALSE)</f>
        <v>ညောင်ရွှေ</v>
      </c>
      <c r="N146">
        <f>VLOOKUP(Table6[[#This Row],[Index]],tbl_mimu[],14,FALSE)</f>
        <v>96.932060000000007</v>
      </c>
      <c r="O146">
        <f>VLOOKUP(Table6[[#This Row],[Index]],tbl_mimu[],14,FALSE)</f>
        <v>96.932060000000007</v>
      </c>
      <c r="P146">
        <f>tbl_data[[#This Row],[Severity]]</f>
        <v>0</v>
      </c>
      <c r="Q146">
        <f>tbl_data[[#This Row],[Consequences (Human)]]</f>
        <v>0</v>
      </c>
      <c r="R146">
        <f>tbl_data[[#This Row],[Consequences (Agriculture)]]</f>
        <v>0</v>
      </c>
      <c r="S146">
        <f>tbl_data[[#This Row],[Consequences (Infrastructure)]]</f>
        <v>0</v>
      </c>
      <c r="T146">
        <f>tbl_data[[#This Row],[Consequences (Financial)]]</f>
        <v>0</v>
      </c>
      <c r="U146" t="e">
        <f>tbl_data[[#This Row],[Severity Numeric]]</f>
        <v>#N/A</v>
      </c>
      <c r="V146" t="e">
        <f>tbl_data[[#This Row],[Consequences Human Numeric]]</f>
        <v>#N/A</v>
      </c>
      <c r="W146" t="e">
        <f>tbl_data[[#This Row],[Consequences Agriculture Numeric]]</f>
        <v>#N/A</v>
      </c>
      <c r="X146" t="e">
        <f>tbl_data[[#This Row],[Consequences Infrastructure Numeric]]</f>
        <v>#N/A</v>
      </c>
      <c r="Y146" t="e">
        <f>tbl_data[[#This Row],[Consequences Financial Numeric]]</f>
        <v>#N/A</v>
      </c>
      <c r="Z146" t="e">
        <f>tbl_data[[#This Row],[Consequences Sum Values]]</f>
        <v>#N/A</v>
      </c>
    </row>
    <row r="147" spans="1:26" x14ac:dyDescent="0.25">
      <c r="A147" t="str">
        <f>tbl_data[[#This Row],[Town Code]]</f>
        <v>MMR007005701</v>
      </c>
      <c r="B147" t="str">
        <f>VLOOKUP(Table6[[#This Row],[Index]],tbl_mimu[],2,FALSE)</f>
        <v>MMR007</v>
      </c>
      <c r="C147" t="str">
        <f>VLOOKUP(Table6[[#This Row],[Index]],tbl_mimu[],3,FALSE)</f>
        <v>Bago (East)</v>
      </c>
      <c r="D147" t="str">
        <f>VLOOKUP(Table6[[#This Row],[Index]],tbl_mimu[],4,FALSE)</f>
        <v>ပဲခူးတိုင်းဒေသကြီး (အရှေ့)</v>
      </c>
      <c r="E147" t="str">
        <f>VLOOKUP(Table6[[#This Row],[Index]],tbl_mimu[],5,FALSE)</f>
        <v>MMR007D001</v>
      </c>
      <c r="F147" t="str">
        <f>VLOOKUP(Table6[[#This Row],[Index]],tbl_mimu[],6,FALSE)</f>
        <v>Bago</v>
      </c>
      <c r="G147" t="str">
        <f>VLOOKUP(Table6[[#This Row],[Index]],tbl_mimu[],7,FALSE)</f>
        <v>ပဲခူးခရိုင်</v>
      </c>
      <c r="H147" t="str">
        <f>VLOOKUP(Table6[[#This Row],[Index]],tbl_mimu[],8,FALSE)</f>
        <v>MMR007005</v>
      </c>
      <c r="I147" t="str">
        <f>VLOOKUP(Table6[[#This Row],[Index]],tbl_mimu[],9,FALSE)</f>
        <v>Nyaunglebin</v>
      </c>
      <c r="J147" t="str">
        <f>VLOOKUP(Table6[[#This Row],[Index]],tbl_mimu[],10,FALSE)</f>
        <v>ညောင်လေးပင်</v>
      </c>
      <c r="K147" t="str">
        <f>VLOOKUP(Table6[[#This Row],[Index]],tbl_mimu[],11,FALSE)</f>
        <v>MMR007005701</v>
      </c>
      <c r="L147" t="str">
        <f>VLOOKUP(Table6[[#This Row],[Index]],tbl_mimu[],12,FALSE)</f>
        <v>Nyaunglebin Town</v>
      </c>
      <c r="M147" t="str">
        <f>VLOOKUP(Table6[[#This Row],[Index]],tbl_mimu[],13,FALSE)</f>
        <v>ညောင်လေးပင်</v>
      </c>
      <c r="N147">
        <f>VLOOKUP(Table6[[#This Row],[Index]],tbl_mimu[],14,FALSE)</f>
        <v>96.721509999999995</v>
      </c>
      <c r="O147">
        <f>VLOOKUP(Table6[[#This Row],[Index]],tbl_mimu[],14,FALSE)</f>
        <v>96.721509999999995</v>
      </c>
      <c r="P147">
        <f>tbl_data[[#This Row],[Severity]]</f>
        <v>0</v>
      </c>
      <c r="Q147">
        <f>tbl_data[[#This Row],[Consequences (Human)]]</f>
        <v>0</v>
      </c>
      <c r="R147">
        <f>tbl_data[[#This Row],[Consequences (Agriculture)]]</f>
        <v>0</v>
      </c>
      <c r="S147">
        <f>tbl_data[[#This Row],[Consequences (Infrastructure)]]</f>
        <v>0</v>
      </c>
      <c r="T147">
        <f>tbl_data[[#This Row],[Consequences (Financial)]]</f>
        <v>0</v>
      </c>
      <c r="U147" t="e">
        <f>tbl_data[[#This Row],[Severity Numeric]]</f>
        <v>#N/A</v>
      </c>
      <c r="V147" t="e">
        <f>tbl_data[[#This Row],[Consequences Human Numeric]]</f>
        <v>#N/A</v>
      </c>
      <c r="W147" t="e">
        <f>tbl_data[[#This Row],[Consequences Agriculture Numeric]]</f>
        <v>#N/A</v>
      </c>
      <c r="X147" t="e">
        <f>tbl_data[[#This Row],[Consequences Infrastructure Numeric]]</f>
        <v>#N/A</v>
      </c>
      <c r="Y147" t="e">
        <f>tbl_data[[#This Row],[Consequences Financial Numeric]]</f>
        <v>#N/A</v>
      </c>
      <c r="Z147" t="e">
        <f>tbl_data[[#This Row],[Consequences Sum Values]]</f>
        <v>#N/A</v>
      </c>
    </row>
    <row r="148" spans="1:26" x14ac:dyDescent="0.25">
      <c r="A148" t="str">
        <f>tbl_data[[#This Row],[Town Code]]</f>
        <v>MMR010022701</v>
      </c>
      <c r="B148" t="str">
        <f>VLOOKUP(Table6[[#This Row],[Index]],tbl_mimu[],2,FALSE)</f>
        <v>MMR010</v>
      </c>
      <c r="C148" t="str">
        <f>VLOOKUP(Table6[[#This Row],[Index]],tbl_mimu[],3,FALSE)</f>
        <v>Mandalay</v>
      </c>
      <c r="D148" t="str">
        <f>VLOOKUP(Table6[[#This Row],[Index]],tbl_mimu[],4,FALSE)</f>
        <v>မန္တလေးတိုင်းဒေသကြီး</v>
      </c>
      <c r="E148" t="str">
        <f>VLOOKUP(Table6[[#This Row],[Index]],tbl_mimu[],5,FALSE)</f>
        <v>MMR010D005</v>
      </c>
      <c r="F148" t="str">
        <f>VLOOKUP(Table6[[#This Row],[Index]],tbl_mimu[],6,FALSE)</f>
        <v>Nyaung-U</v>
      </c>
      <c r="G148" t="str">
        <f>VLOOKUP(Table6[[#This Row],[Index]],tbl_mimu[],7,FALSE)</f>
        <v>ညောင်ဦးခရိုင်</v>
      </c>
      <c r="H148" t="str">
        <f>VLOOKUP(Table6[[#This Row],[Index]],tbl_mimu[],8,FALSE)</f>
        <v>MMR010022</v>
      </c>
      <c r="I148" t="str">
        <f>VLOOKUP(Table6[[#This Row],[Index]],tbl_mimu[],9,FALSE)</f>
        <v>Nyaung-U</v>
      </c>
      <c r="J148" t="str">
        <f>VLOOKUP(Table6[[#This Row],[Index]],tbl_mimu[],10,FALSE)</f>
        <v>ညောင်ဦး</v>
      </c>
      <c r="K148" t="str">
        <f>VLOOKUP(Table6[[#This Row],[Index]],tbl_mimu[],11,FALSE)</f>
        <v>MMR010022701</v>
      </c>
      <c r="L148" t="str">
        <f>VLOOKUP(Table6[[#This Row],[Index]],tbl_mimu[],12,FALSE)</f>
        <v>Nyaung-U Town</v>
      </c>
      <c r="M148" t="str">
        <f>VLOOKUP(Table6[[#This Row],[Index]],tbl_mimu[],13,FALSE)</f>
        <v>ညောင်ဦး</v>
      </c>
      <c r="N148">
        <f>VLOOKUP(Table6[[#This Row],[Index]],tbl_mimu[],14,FALSE)</f>
        <v>94.910110000000003</v>
      </c>
      <c r="O148">
        <f>VLOOKUP(Table6[[#This Row],[Index]],tbl_mimu[],14,FALSE)</f>
        <v>94.910110000000003</v>
      </c>
      <c r="P148">
        <f>tbl_data[[#This Row],[Severity]]</f>
        <v>0</v>
      </c>
      <c r="Q148">
        <f>tbl_data[[#This Row],[Consequences (Human)]]</f>
        <v>0</v>
      </c>
      <c r="R148">
        <f>tbl_data[[#This Row],[Consequences (Agriculture)]]</f>
        <v>0</v>
      </c>
      <c r="S148">
        <f>tbl_data[[#This Row],[Consequences (Infrastructure)]]</f>
        <v>0</v>
      </c>
      <c r="T148">
        <f>tbl_data[[#This Row],[Consequences (Financial)]]</f>
        <v>0</v>
      </c>
      <c r="U148" t="e">
        <f>tbl_data[[#This Row],[Severity Numeric]]</f>
        <v>#N/A</v>
      </c>
      <c r="V148" t="e">
        <f>tbl_data[[#This Row],[Consequences Human Numeric]]</f>
        <v>#N/A</v>
      </c>
      <c r="W148" t="e">
        <f>tbl_data[[#This Row],[Consequences Agriculture Numeric]]</f>
        <v>#N/A</v>
      </c>
      <c r="X148" t="e">
        <f>tbl_data[[#This Row],[Consequences Infrastructure Numeric]]</f>
        <v>#N/A</v>
      </c>
      <c r="Y148" t="e">
        <f>tbl_data[[#This Row],[Consequences Financial Numeric]]</f>
        <v>#N/A</v>
      </c>
      <c r="Z148" t="e">
        <f>tbl_data[[#This Row],[Consequences Sum Values]]</f>
        <v>#N/A</v>
      </c>
    </row>
    <row r="149" spans="1:26" x14ac:dyDescent="0.25">
      <c r="A149" t="str">
        <f>tbl_data[[#This Row],[Town Code]]</f>
        <v>MMR013024702</v>
      </c>
      <c r="B149" t="str">
        <f>VLOOKUP(Table6[[#This Row],[Index]],tbl_mimu[],2,FALSE)</f>
        <v>MMR013</v>
      </c>
      <c r="C149" t="str">
        <f>VLOOKUP(Table6[[#This Row],[Index]],tbl_mimu[],3,FALSE)</f>
        <v>Yangon</v>
      </c>
      <c r="D149" t="str">
        <f>VLOOKUP(Table6[[#This Row],[Index]],tbl_mimu[],4,FALSE)</f>
        <v>ရန်ကုန်တိုင်းဒေသကြီး</v>
      </c>
      <c r="E149" t="str">
        <f>VLOOKUP(Table6[[#This Row],[Index]],tbl_mimu[],5,FALSE)</f>
        <v>MMR013D003</v>
      </c>
      <c r="F149" t="str">
        <f>VLOOKUP(Table6[[#This Row],[Index]],tbl_mimu[],6,FALSE)</f>
        <v>Yangon (South)</v>
      </c>
      <c r="G149" t="str">
        <f>VLOOKUP(Table6[[#This Row],[Index]],tbl_mimu[],7,FALSE)</f>
        <v>ရန်ကုန်(တောင်ပိုင်း)</v>
      </c>
      <c r="H149" t="str">
        <f>VLOOKUP(Table6[[#This Row],[Index]],tbl_mimu[],8,FALSE)</f>
        <v>MMR013024</v>
      </c>
      <c r="I149" t="str">
        <f>VLOOKUP(Table6[[#This Row],[Index]],tbl_mimu[],9,FALSE)</f>
        <v>Kyauktan</v>
      </c>
      <c r="J149" t="str">
        <f>VLOOKUP(Table6[[#This Row],[Index]],tbl_mimu[],10,FALSE)</f>
        <v>ကျောက်တန်း</v>
      </c>
      <c r="K149" t="str">
        <f>VLOOKUP(Table6[[#This Row],[Index]],tbl_mimu[],11,FALSE)</f>
        <v>MMR013024702</v>
      </c>
      <c r="L149" t="str">
        <f>VLOOKUP(Table6[[#This Row],[Index]],tbl_mimu[],12,FALSE)</f>
        <v>Tadar Town</v>
      </c>
      <c r="M149" t="str">
        <f>VLOOKUP(Table6[[#This Row],[Index]],tbl_mimu[],13,FALSE)</f>
        <v>တံတား</v>
      </c>
      <c r="N149">
        <f>VLOOKUP(Table6[[#This Row],[Index]],tbl_mimu[],14,FALSE)</f>
        <v>96.539490000000001</v>
      </c>
      <c r="O149">
        <f>VLOOKUP(Table6[[#This Row],[Index]],tbl_mimu[],14,FALSE)</f>
        <v>96.539490000000001</v>
      </c>
      <c r="P149">
        <f>tbl_data[[#This Row],[Severity]]</f>
        <v>0</v>
      </c>
      <c r="Q149">
        <f>tbl_data[[#This Row],[Consequences (Human)]]</f>
        <v>0</v>
      </c>
      <c r="R149">
        <f>tbl_data[[#This Row],[Consequences (Agriculture)]]</f>
        <v>0</v>
      </c>
      <c r="S149">
        <f>tbl_data[[#This Row],[Consequences (Infrastructure)]]</f>
        <v>0</v>
      </c>
      <c r="T149">
        <f>tbl_data[[#This Row],[Consequences (Financial)]]</f>
        <v>0</v>
      </c>
      <c r="U149" t="e">
        <f>tbl_data[[#This Row],[Severity Numeric]]</f>
        <v>#N/A</v>
      </c>
      <c r="V149" t="e">
        <f>tbl_data[[#This Row],[Consequences Human Numeric]]</f>
        <v>#N/A</v>
      </c>
      <c r="W149" t="e">
        <f>tbl_data[[#This Row],[Consequences Agriculture Numeric]]</f>
        <v>#N/A</v>
      </c>
      <c r="X149" t="e">
        <f>tbl_data[[#This Row],[Consequences Infrastructure Numeric]]</f>
        <v>#N/A</v>
      </c>
      <c r="Y149" t="e">
        <f>tbl_data[[#This Row],[Consequences Financial Numeric]]</f>
        <v>#N/A</v>
      </c>
      <c r="Z149" t="e">
        <f>tbl_data[[#This Row],[Consequences Sum Values]]</f>
        <v>#N/A</v>
      </c>
    </row>
    <row r="150" spans="1:26" x14ac:dyDescent="0.25">
      <c r="A150" t="str">
        <f>tbl_data[[#This Row],[Town Code]]</f>
        <v>MMR010016701</v>
      </c>
      <c r="B150" t="str">
        <f>VLOOKUP(Table6[[#This Row],[Index]],tbl_mimu[],2,FALSE)</f>
        <v>MMR010</v>
      </c>
      <c r="C150" t="str">
        <f>VLOOKUP(Table6[[#This Row],[Index]],tbl_mimu[],3,FALSE)</f>
        <v>Mandalay</v>
      </c>
      <c r="D150" t="str">
        <f>VLOOKUP(Table6[[#This Row],[Index]],tbl_mimu[],4,FALSE)</f>
        <v>မန္တလေးတိုင်းဒေသကြီး</v>
      </c>
      <c r="E150" t="str">
        <f>VLOOKUP(Table6[[#This Row],[Index]],tbl_mimu[],5,FALSE)</f>
        <v>MMR010D003</v>
      </c>
      <c r="F150" t="str">
        <f>VLOOKUP(Table6[[#This Row],[Index]],tbl_mimu[],6,FALSE)</f>
        <v>Kyaukse</v>
      </c>
      <c r="G150" t="str">
        <f>VLOOKUP(Table6[[#This Row],[Index]],tbl_mimu[],7,FALSE)</f>
        <v>ကျောက်ဆည်ခရိုင်</v>
      </c>
      <c r="H150" t="str">
        <f>VLOOKUP(Table6[[#This Row],[Index]],tbl_mimu[],8,FALSE)</f>
        <v>MMR010016</v>
      </c>
      <c r="I150" t="str">
        <f>VLOOKUP(Table6[[#This Row],[Index]],tbl_mimu[],9,FALSE)</f>
        <v>Tada-U</v>
      </c>
      <c r="J150" t="str">
        <f>VLOOKUP(Table6[[#This Row],[Index]],tbl_mimu[],10,FALSE)</f>
        <v>တံတားဦး</v>
      </c>
      <c r="K150" t="str">
        <f>VLOOKUP(Table6[[#This Row],[Index]],tbl_mimu[],11,FALSE)</f>
        <v>MMR010016701</v>
      </c>
      <c r="L150" t="str">
        <f>VLOOKUP(Table6[[#This Row],[Index]],tbl_mimu[],12,FALSE)</f>
        <v>Tada-U Town</v>
      </c>
      <c r="M150" t="str">
        <f>VLOOKUP(Table6[[#This Row],[Index]],tbl_mimu[],13,FALSE)</f>
        <v>တံတားဦး</v>
      </c>
      <c r="N150">
        <f>VLOOKUP(Table6[[#This Row],[Index]],tbl_mimu[],14,FALSE)</f>
        <v>95.970694746999996</v>
      </c>
      <c r="O150">
        <f>VLOOKUP(Table6[[#This Row],[Index]],tbl_mimu[],14,FALSE)</f>
        <v>95.970694746999996</v>
      </c>
      <c r="P150">
        <f>tbl_data[[#This Row],[Severity]]</f>
        <v>0</v>
      </c>
      <c r="Q150">
        <f>tbl_data[[#This Row],[Consequences (Human)]]</f>
        <v>0</v>
      </c>
      <c r="R150">
        <f>tbl_data[[#This Row],[Consequences (Agriculture)]]</f>
        <v>0</v>
      </c>
      <c r="S150">
        <f>tbl_data[[#This Row],[Consequences (Infrastructure)]]</f>
        <v>0</v>
      </c>
      <c r="T150">
        <f>tbl_data[[#This Row],[Consequences (Financial)]]</f>
        <v>0</v>
      </c>
      <c r="U150" t="e">
        <f>tbl_data[[#This Row],[Severity Numeric]]</f>
        <v>#N/A</v>
      </c>
      <c r="V150" t="e">
        <f>tbl_data[[#This Row],[Consequences Human Numeric]]</f>
        <v>#N/A</v>
      </c>
      <c r="W150" t="e">
        <f>tbl_data[[#This Row],[Consequences Agriculture Numeric]]</f>
        <v>#N/A</v>
      </c>
      <c r="X150" t="e">
        <f>tbl_data[[#This Row],[Consequences Infrastructure Numeric]]</f>
        <v>#N/A</v>
      </c>
      <c r="Y150" t="e">
        <f>tbl_data[[#This Row],[Consequences Financial Numeric]]</f>
        <v>#N/A</v>
      </c>
      <c r="Z150" t="e">
        <f>tbl_data[[#This Row],[Consequences Sum Values]]</f>
        <v>#N/A</v>
      </c>
    </row>
    <row r="151" spans="1:26" x14ac:dyDescent="0.25">
      <c r="A151" t="str">
        <f>tbl_data[[#This Row],[Town Code]]</f>
        <v>MMR010012702</v>
      </c>
      <c r="B151" t="str">
        <f>VLOOKUP(Table6[[#This Row],[Index]],tbl_mimu[],2,FALSE)</f>
        <v>MMR010</v>
      </c>
      <c r="C151" t="str">
        <f>VLOOKUP(Table6[[#This Row],[Index]],tbl_mimu[],3,FALSE)</f>
        <v>Mandalay</v>
      </c>
      <c r="D151" t="str">
        <f>VLOOKUP(Table6[[#This Row],[Index]],tbl_mimu[],4,FALSE)</f>
        <v>မန္တလေးတိုင်းဒေသကြီး</v>
      </c>
      <c r="E151" t="str">
        <f>VLOOKUP(Table6[[#This Row],[Index]],tbl_mimu[],5,FALSE)</f>
        <v>MMR010D002</v>
      </c>
      <c r="F151" t="str">
        <f>VLOOKUP(Table6[[#This Row],[Index]],tbl_mimu[],6,FALSE)</f>
        <v>Pyinoolwin</v>
      </c>
      <c r="G151" t="str">
        <f>VLOOKUP(Table6[[#This Row],[Index]],tbl_mimu[],7,FALSE)</f>
        <v>ပြင်ဦးလွင်ခရိုင်</v>
      </c>
      <c r="H151" t="str">
        <f>VLOOKUP(Table6[[#This Row],[Index]],tbl_mimu[],8,FALSE)</f>
        <v>MMR010012</v>
      </c>
      <c r="I151" t="str">
        <f>VLOOKUP(Table6[[#This Row],[Index]],tbl_mimu[],9,FALSE)</f>
        <v>Thabeikkyin</v>
      </c>
      <c r="J151" t="str">
        <f>VLOOKUP(Table6[[#This Row],[Index]],tbl_mimu[],10,FALSE)</f>
        <v>သပိတ်ကျင်း</v>
      </c>
      <c r="K151" t="str">
        <f>VLOOKUP(Table6[[#This Row],[Index]],tbl_mimu[],11,FALSE)</f>
        <v>MMR010012702</v>
      </c>
      <c r="L151" t="str">
        <f>VLOOKUP(Table6[[#This Row],[Index]],tbl_mimu[],12,FALSE)</f>
        <v>Takaung Town</v>
      </c>
      <c r="M151" t="str">
        <f>VLOOKUP(Table6[[#This Row],[Index]],tbl_mimu[],13,FALSE)</f>
        <v>တကောင်း</v>
      </c>
      <c r="N151">
        <f>VLOOKUP(Table6[[#This Row],[Index]],tbl_mimu[],14,FALSE)</f>
        <v>96.013670000000005</v>
      </c>
      <c r="O151">
        <f>VLOOKUP(Table6[[#This Row],[Index]],tbl_mimu[],14,FALSE)</f>
        <v>96.013670000000005</v>
      </c>
      <c r="P151">
        <f>tbl_data[[#This Row],[Severity]]</f>
        <v>0</v>
      </c>
      <c r="Q151">
        <f>tbl_data[[#This Row],[Consequences (Human)]]</f>
        <v>0</v>
      </c>
      <c r="R151">
        <f>tbl_data[[#This Row],[Consequences (Agriculture)]]</f>
        <v>0</v>
      </c>
      <c r="S151">
        <f>tbl_data[[#This Row],[Consequences (Infrastructure)]]</f>
        <v>0</v>
      </c>
      <c r="T151">
        <f>tbl_data[[#This Row],[Consequences (Financial)]]</f>
        <v>0</v>
      </c>
      <c r="U151" t="e">
        <f>tbl_data[[#This Row],[Severity Numeric]]</f>
        <v>#N/A</v>
      </c>
      <c r="V151" t="e">
        <f>tbl_data[[#This Row],[Consequences Human Numeric]]</f>
        <v>#N/A</v>
      </c>
      <c r="W151" t="e">
        <f>tbl_data[[#This Row],[Consequences Agriculture Numeric]]</f>
        <v>#N/A</v>
      </c>
      <c r="X151" t="e">
        <f>tbl_data[[#This Row],[Consequences Infrastructure Numeric]]</f>
        <v>#N/A</v>
      </c>
      <c r="Y151" t="e">
        <f>tbl_data[[#This Row],[Consequences Financial Numeric]]</f>
        <v>#N/A</v>
      </c>
      <c r="Z151" t="e">
        <f>tbl_data[[#This Row],[Consequences Sum Values]]</f>
        <v>#N/A</v>
      </c>
    </row>
    <row r="152" spans="1:26" x14ac:dyDescent="0.25">
      <c r="A152" t="str">
        <f>tbl_data[[#This Row],[Town Code]]</f>
        <v>MMR006008701</v>
      </c>
      <c r="B152" t="str">
        <f>VLOOKUP(Table6[[#This Row],[Index]],tbl_mimu[],2,FALSE)</f>
        <v>MMR006</v>
      </c>
      <c r="C152" t="str">
        <f>VLOOKUP(Table6[[#This Row],[Index]],tbl_mimu[],3,FALSE)</f>
        <v>Tanintharyi</v>
      </c>
      <c r="D152" t="str">
        <f>VLOOKUP(Table6[[#This Row],[Index]],tbl_mimu[],4,FALSE)</f>
        <v>တနင်္သာရီတိုင်းဒေသကြီး</v>
      </c>
      <c r="E152" t="str">
        <f>VLOOKUP(Table6[[#This Row],[Index]],tbl_mimu[],5,FALSE)</f>
        <v>MMR006D002</v>
      </c>
      <c r="F152" t="str">
        <f>VLOOKUP(Table6[[#This Row],[Index]],tbl_mimu[],6,FALSE)</f>
        <v>Myeik</v>
      </c>
      <c r="G152" t="str">
        <f>VLOOKUP(Table6[[#This Row],[Index]],tbl_mimu[],7,FALSE)</f>
        <v>မြိတ်ခရိုင်</v>
      </c>
      <c r="H152" t="str">
        <f>VLOOKUP(Table6[[#This Row],[Index]],tbl_mimu[],8,FALSE)</f>
        <v>MMR006008</v>
      </c>
      <c r="I152" t="str">
        <f>VLOOKUP(Table6[[#This Row],[Index]],tbl_mimu[],9,FALSE)</f>
        <v>Tanintharyi</v>
      </c>
      <c r="J152" t="str">
        <f>VLOOKUP(Table6[[#This Row],[Index]],tbl_mimu[],10,FALSE)</f>
        <v>တနင်္သာရီ</v>
      </c>
      <c r="K152" t="str">
        <f>VLOOKUP(Table6[[#This Row],[Index]],tbl_mimu[],11,FALSE)</f>
        <v>MMR006008701</v>
      </c>
      <c r="L152" t="str">
        <f>VLOOKUP(Table6[[#This Row],[Index]],tbl_mimu[],12,FALSE)</f>
        <v>Tanintharyi Town</v>
      </c>
      <c r="M152" t="str">
        <f>VLOOKUP(Table6[[#This Row],[Index]],tbl_mimu[],13,FALSE)</f>
        <v>တနင်္သာရီ</v>
      </c>
      <c r="N152">
        <f>VLOOKUP(Table6[[#This Row],[Index]],tbl_mimu[],14,FALSE)</f>
        <v>99.012776491599993</v>
      </c>
      <c r="O152">
        <f>VLOOKUP(Table6[[#This Row],[Index]],tbl_mimu[],14,FALSE)</f>
        <v>99.012776491599993</v>
      </c>
      <c r="P152">
        <f>tbl_data[[#This Row],[Severity]]</f>
        <v>0</v>
      </c>
      <c r="Q152">
        <f>tbl_data[[#This Row],[Consequences (Human)]]</f>
        <v>0</v>
      </c>
      <c r="R152">
        <f>tbl_data[[#This Row],[Consequences (Agriculture)]]</f>
        <v>0</v>
      </c>
      <c r="S152">
        <f>tbl_data[[#This Row],[Consequences (Infrastructure)]]</f>
        <v>0</v>
      </c>
      <c r="T152">
        <f>tbl_data[[#This Row],[Consequences (Financial)]]</f>
        <v>0</v>
      </c>
      <c r="U152" t="e">
        <f>tbl_data[[#This Row],[Severity Numeric]]</f>
        <v>#N/A</v>
      </c>
      <c r="V152" t="e">
        <f>tbl_data[[#This Row],[Consequences Human Numeric]]</f>
        <v>#N/A</v>
      </c>
      <c r="W152" t="e">
        <f>tbl_data[[#This Row],[Consequences Agriculture Numeric]]</f>
        <v>#N/A</v>
      </c>
      <c r="X152" t="e">
        <f>tbl_data[[#This Row],[Consequences Infrastructure Numeric]]</f>
        <v>#N/A</v>
      </c>
      <c r="Y152" t="e">
        <f>tbl_data[[#This Row],[Consequences Financial Numeric]]</f>
        <v>#N/A</v>
      </c>
      <c r="Z152" t="e">
        <f>tbl_data[[#This Row],[Consequences Sum Values]]</f>
        <v>#N/A</v>
      </c>
    </row>
    <row r="153" spans="1:26" x14ac:dyDescent="0.25">
      <c r="A153" t="str">
        <f>tbl_data[[#This Row],[Town Code]]</f>
        <v>MMR001004701</v>
      </c>
      <c r="B153" t="str">
        <f>VLOOKUP(Table6[[#This Row],[Index]],tbl_mimu[],2,FALSE)</f>
        <v>MMR001</v>
      </c>
      <c r="C153" t="str">
        <f>VLOOKUP(Table6[[#This Row],[Index]],tbl_mimu[],3,FALSE)</f>
        <v>Kachin</v>
      </c>
      <c r="D153" t="str">
        <f>VLOOKUP(Table6[[#This Row],[Index]],tbl_mimu[],4,FALSE)</f>
        <v>ကချင်ပြည်နယ်</v>
      </c>
      <c r="E153" t="str">
        <f>VLOOKUP(Table6[[#This Row],[Index]],tbl_mimu[],5,FALSE)</f>
        <v>MMR001D001</v>
      </c>
      <c r="F153" t="str">
        <f>VLOOKUP(Table6[[#This Row],[Index]],tbl_mimu[],6,FALSE)</f>
        <v>Myitkyina</v>
      </c>
      <c r="G153" t="str">
        <f>VLOOKUP(Table6[[#This Row],[Index]],tbl_mimu[],7,FALSE)</f>
        <v>မြစ်ကြီးနားခရိုင်</v>
      </c>
      <c r="H153" t="str">
        <f>VLOOKUP(Table6[[#This Row],[Index]],tbl_mimu[],8,FALSE)</f>
        <v>MMR001004</v>
      </c>
      <c r="I153" t="str">
        <f>VLOOKUP(Table6[[#This Row],[Index]],tbl_mimu[],9,FALSE)</f>
        <v>Tanai</v>
      </c>
      <c r="J153" t="str">
        <f>VLOOKUP(Table6[[#This Row],[Index]],tbl_mimu[],10,FALSE)</f>
        <v>တနိုင်း</v>
      </c>
      <c r="K153" t="str">
        <f>VLOOKUP(Table6[[#This Row],[Index]],tbl_mimu[],11,FALSE)</f>
        <v>MMR001004701</v>
      </c>
      <c r="L153" t="str">
        <f>VLOOKUP(Table6[[#This Row],[Index]],tbl_mimu[],12,FALSE)</f>
        <v>Tanai Town</v>
      </c>
      <c r="M153" t="str">
        <f>VLOOKUP(Table6[[#This Row],[Index]],tbl_mimu[],13,FALSE)</f>
        <v>တနိုင်း</v>
      </c>
      <c r="N153">
        <f>VLOOKUP(Table6[[#This Row],[Index]],tbl_mimu[],14,FALSE)</f>
        <v>96.716549999999998</v>
      </c>
      <c r="O153">
        <f>VLOOKUP(Table6[[#This Row],[Index]],tbl_mimu[],14,FALSE)</f>
        <v>96.716549999999998</v>
      </c>
      <c r="P153">
        <f>tbl_data[[#This Row],[Severity]]</f>
        <v>0</v>
      </c>
      <c r="Q153">
        <f>tbl_data[[#This Row],[Consequences (Human)]]</f>
        <v>0</v>
      </c>
      <c r="R153">
        <f>tbl_data[[#This Row],[Consequences (Agriculture)]]</f>
        <v>0</v>
      </c>
      <c r="S153">
        <f>tbl_data[[#This Row],[Consequences (Infrastructure)]]</f>
        <v>0</v>
      </c>
      <c r="T153">
        <f>tbl_data[[#This Row],[Consequences (Financial)]]</f>
        <v>0</v>
      </c>
      <c r="U153" t="e">
        <f>tbl_data[[#This Row],[Severity Numeric]]</f>
        <v>#N/A</v>
      </c>
      <c r="V153" t="e">
        <f>tbl_data[[#This Row],[Consequences Human Numeric]]</f>
        <v>#N/A</v>
      </c>
      <c r="W153" t="e">
        <f>tbl_data[[#This Row],[Consequences Agriculture Numeric]]</f>
        <v>#N/A</v>
      </c>
      <c r="X153" t="e">
        <f>tbl_data[[#This Row],[Consequences Infrastructure Numeric]]</f>
        <v>#N/A</v>
      </c>
      <c r="Y153" t="e">
        <f>tbl_data[[#This Row],[Consequences Financial Numeric]]</f>
        <v>#N/A</v>
      </c>
      <c r="Z153" t="e">
        <f>tbl_data[[#This Row],[Consequences Sum Values]]</f>
        <v>#N/A</v>
      </c>
    </row>
    <row r="154" spans="1:26" x14ac:dyDescent="0.25">
      <c r="A154" t="str">
        <f>tbl_data[[#This Row],[Town Code]]</f>
        <v>MMR005011701</v>
      </c>
      <c r="B154" t="str">
        <f>VLOOKUP(Table6[[#This Row],[Index]],tbl_mimu[],2,FALSE)</f>
        <v>MMR005</v>
      </c>
      <c r="C154" t="str">
        <f>VLOOKUP(Table6[[#This Row],[Index]],tbl_mimu[],3,FALSE)</f>
        <v>Sagaing</v>
      </c>
      <c r="D154" t="str">
        <f>VLOOKUP(Table6[[#This Row],[Index]],tbl_mimu[],4,FALSE)</f>
        <v>စစ်ကိုင်းတိုင်းဒေသကြီး</v>
      </c>
      <c r="E154" t="str">
        <f>VLOOKUP(Table6[[#This Row],[Index]],tbl_mimu[],5,FALSE)</f>
        <v>MMR005D002</v>
      </c>
      <c r="F154" t="str">
        <f>VLOOKUP(Table6[[#This Row],[Index]],tbl_mimu[],6,FALSE)</f>
        <v>Shwebo</v>
      </c>
      <c r="G154" t="str">
        <f>VLOOKUP(Table6[[#This Row],[Index]],tbl_mimu[],7,FALSE)</f>
        <v>ရွှေဘိုခရိုင်</v>
      </c>
      <c r="H154" t="str">
        <f>VLOOKUP(Table6[[#This Row],[Index]],tbl_mimu[],8,FALSE)</f>
        <v>MMR005011</v>
      </c>
      <c r="I154" t="str">
        <f>VLOOKUP(Table6[[#This Row],[Index]],tbl_mimu[],9,FALSE)</f>
        <v>Taze</v>
      </c>
      <c r="J154" t="str">
        <f>VLOOKUP(Table6[[#This Row],[Index]],tbl_mimu[],10,FALSE)</f>
        <v>တန့်ဆည်</v>
      </c>
      <c r="K154" t="str">
        <f>VLOOKUP(Table6[[#This Row],[Index]],tbl_mimu[],11,FALSE)</f>
        <v>MMR005011701</v>
      </c>
      <c r="L154" t="str">
        <f>VLOOKUP(Table6[[#This Row],[Index]],tbl_mimu[],12,FALSE)</f>
        <v>Taze Town</v>
      </c>
      <c r="M154" t="str">
        <f>VLOOKUP(Table6[[#This Row],[Index]],tbl_mimu[],13,FALSE)</f>
        <v>တန့်ဆည်</v>
      </c>
      <c r="N154">
        <f>VLOOKUP(Table6[[#This Row],[Index]],tbl_mimu[],14,FALSE)</f>
        <v>95.373609999999999</v>
      </c>
      <c r="O154">
        <f>VLOOKUP(Table6[[#This Row],[Index]],tbl_mimu[],14,FALSE)</f>
        <v>95.373609999999999</v>
      </c>
      <c r="P154">
        <f>tbl_data[[#This Row],[Severity]]</f>
        <v>0</v>
      </c>
      <c r="Q154">
        <f>tbl_data[[#This Row],[Consequences (Human)]]</f>
        <v>0</v>
      </c>
      <c r="R154">
        <f>tbl_data[[#This Row],[Consequences (Agriculture)]]</f>
        <v>0</v>
      </c>
      <c r="S154">
        <f>tbl_data[[#This Row],[Consequences (Infrastructure)]]</f>
        <v>0</v>
      </c>
      <c r="T154">
        <f>tbl_data[[#This Row],[Consequences (Financial)]]</f>
        <v>0</v>
      </c>
      <c r="U154" t="e">
        <f>tbl_data[[#This Row],[Severity Numeric]]</f>
        <v>#N/A</v>
      </c>
      <c r="V154" t="e">
        <f>tbl_data[[#This Row],[Consequences Human Numeric]]</f>
        <v>#N/A</v>
      </c>
      <c r="W154" t="e">
        <f>tbl_data[[#This Row],[Consequences Agriculture Numeric]]</f>
        <v>#N/A</v>
      </c>
      <c r="X154" t="e">
        <f>tbl_data[[#This Row],[Consequences Infrastructure Numeric]]</f>
        <v>#N/A</v>
      </c>
      <c r="Y154" t="e">
        <f>tbl_data[[#This Row],[Consequences Financial Numeric]]</f>
        <v>#N/A</v>
      </c>
      <c r="Z154" t="e">
        <f>tbl_data[[#This Row],[Consequences Sum Values]]</f>
        <v>#N/A</v>
      </c>
    </row>
    <row r="155" spans="1:26" x14ac:dyDescent="0.25">
      <c r="A155" t="str">
        <f>tbl_data[[#This Row],[Town Code]]</f>
        <v>MMR015004701</v>
      </c>
      <c r="B155" t="str">
        <f>VLOOKUP(Table6[[#This Row],[Index]],tbl_mimu[],2,FALSE)</f>
        <v>MMR015</v>
      </c>
      <c r="C155" t="str">
        <f>VLOOKUP(Table6[[#This Row],[Index]],tbl_mimu[],3,FALSE)</f>
        <v>Shan (North)</v>
      </c>
      <c r="D155" t="str">
        <f>VLOOKUP(Table6[[#This Row],[Index]],tbl_mimu[],4,FALSE)</f>
        <v>ရှမ်းပြည်နယ် (မြောက်)</v>
      </c>
      <c r="E155" t="str">
        <f>VLOOKUP(Table6[[#This Row],[Index]],tbl_mimu[],5,FALSE)</f>
        <v>MMR015D001</v>
      </c>
      <c r="F155" t="str">
        <f>VLOOKUP(Table6[[#This Row],[Index]],tbl_mimu[],6,FALSE)</f>
        <v>Lashio</v>
      </c>
      <c r="G155" t="str">
        <f>VLOOKUP(Table6[[#This Row],[Index]],tbl_mimu[],7,FALSE)</f>
        <v>လားရှိုးခရိုင်</v>
      </c>
      <c r="H155" t="str">
        <f>VLOOKUP(Table6[[#This Row],[Index]],tbl_mimu[],8,FALSE)</f>
        <v>MMR015004</v>
      </c>
      <c r="I155" t="str">
        <f>VLOOKUP(Table6[[#This Row],[Index]],tbl_mimu[],9,FALSE)</f>
        <v>Tangyan</v>
      </c>
      <c r="J155" t="str">
        <f>VLOOKUP(Table6[[#This Row],[Index]],tbl_mimu[],10,FALSE)</f>
        <v>တန့်ယန်း</v>
      </c>
      <c r="K155" t="str">
        <f>VLOOKUP(Table6[[#This Row],[Index]],tbl_mimu[],11,FALSE)</f>
        <v>MMR015004701</v>
      </c>
      <c r="L155" t="str">
        <f>VLOOKUP(Table6[[#This Row],[Index]],tbl_mimu[],12,FALSE)</f>
        <v>Tangyan Town</v>
      </c>
      <c r="M155" t="str">
        <f>VLOOKUP(Table6[[#This Row],[Index]],tbl_mimu[],13,FALSE)</f>
        <v>တန့်ယန်း</v>
      </c>
      <c r="N155">
        <f>VLOOKUP(Table6[[#This Row],[Index]],tbl_mimu[],14,FALSE)</f>
        <v>98.396799999999999</v>
      </c>
      <c r="O155">
        <f>VLOOKUP(Table6[[#This Row],[Index]],tbl_mimu[],14,FALSE)</f>
        <v>98.396799999999999</v>
      </c>
      <c r="P155">
        <f>tbl_data[[#This Row],[Severity]]</f>
        <v>0</v>
      </c>
      <c r="Q155">
        <f>tbl_data[[#This Row],[Consequences (Human)]]</f>
        <v>0</v>
      </c>
      <c r="R155">
        <f>tbl_data[[#This Row],[Consequences (Agriculture)]]</f>
        <v>0</v>
      </c>
      <c r="S155">
        <f>tbl_data[[#This Row],[Consequences (Infrastructure)]]</f>
        <v>0</v>
      </c>
      <c r="T155">
        <f>tbl_data[[#This Row],[Consequences (Financial)]]</f>
        <v>0</v>
      </c>
      <c r="U155" t="e">
        <f>tbl_data[[#This Row],[Severity Numeric]]</f>
        <v>#N/A</v>
      </c>
      <c r="V155" t="e">
        <f>tbl_data[[#This Row],[Consequences Human Numeric]]</f>
        <v>#N/A</v>
      </c>
      <c r="W155" t="e">
        <f>tbl_data[[#This Row],[Consequences Agriculture Numeric]]</f>
        <v>#N/A</v>
      </c>
      <c r="X155" t="e">
        <f>tbl_data[[#This Row],[Consequences Infrastructure Numeric]]</f>
        <v>#N/A</v>
      </c>
      <c r="Y155" t="e">
        <f>tbl_data[[#This Row],[Consequences Financial Numeric]]</f>
        <v>#N/A</v>
      </c>
      <c r="Z155" t="e">
        <f>tbl_data[[#This Row],[Consequences Sum Values]]</f>
        <v>#N/A</v>
      </c>
    </row>
    <row r="156" spans="1:26" x14ac:dyDescent="0.25">
      <c r="A156" t="str">
        <f>tbl_data[[#This Row],[Town Code]]</f>
        <v>MMR012016703</v>
      </c>
      <c r="B156" t="str">
        <f>VLOOKUP(Table6[[#This Row],[Index]],tbl_mimu[],2,FALSE)</f>
        <v>MMR012</v>
      </c>
      <c r="C156" t="str">
        <f>VLOOKUP(Table6[[#This Row],[Index]],tbl_mimu[],3,FALSE)</f>
        <v>Rakhine</v>
      </c>
      <c r="D156" t="str">
        <f>VLOOKUP(Table6[[#This Row],[Index]],tbl_mimu[],4,FALSE)</f>
        <v>ရခိုင်ပြည်နယ်</v>
      </c>
      <c r="E156" t="str">
        <f>VLOOKUP(Table6[[#This Row],[Index]],tbl_mimu[],5,FALSE)</f>
        <v>MMR012D004</v>
      </c>
      <c r="F156" t="str">
        <f>VLOOKUP(Table6[[#This Row],[Index]],tbl_mimu[],6,FALSE)</f>
        <v>Thandwe</v>
      </c>
      <c r="G156" t="str">
        <f>VLOOKUP(Table6[[#This Row],[Index]],tbl_mimu[],7,FALSE)</f>
        <v>သံတွဲခရိုင်</v>
      </c>
      <c r="H156" t="str">
        <f>VLOOKUP(Table6[[#This Row],[Index]],tbl_mimu[],8,FALSE)</f>
        <v>MMR012016</v>
      </c>
      <c r="I156" t="str">
        <f>VLOOKUP(Table6[[#This Row],[Index]],tbl_mimu[],9,FALSE)</f>
        <v>Toungup</v>
      </c>
      <c r="J156" t="str">
        <f>VLOOKUP(Table6[[#This Row],[Index]],tbl_mimu[],10,FALSE)</f>
        <v>တောင်ကုတ်</v>
      </c>
      <c r="K156" t="str">
        <f>VLOOKUP(Table6[[#This Row],[Index]],tbl_mimu[],11,FALSE)</f>
        <v>MMR012016703</v>
      </c>
      <c r="L156" t="str">
        <f>VLOOKUP(Table6[[#This Row],[Index]],tbl_mimu[],12,FALSE)</f>
        <v>Tan Hlwe Ywar Ma Town</v>
      </c>
      <c r="M156" t="str">
        <f>VLOOKUP(Table6[[#This Row],[Index]],tbl_mimu[],13,FALSE)</f>
        <v>တန်းလွဲရွာမ</v>
      </c>
      <c r="N156">
        <f>VLOOKUP(Table6[[#This Row],[Index]],tbl_mimu[],14,FALSE)</f>
        <v>94.126450000000006</v>
      </c>
      <c r="O156">
        <f>VLOOKUP(Table6[[#This Row],[Index]],tbl_mimu[],14,FALSE)</f>
        <v>94.126450000000006</v>
      </c>
      <c r="P156">
        <f>tbl_data[[#This Row],[Severity]]</f>
        <v>0</v>
      </c>
      <c r="Q156">
        <f>tbl_data[[#This Row],[Consequences (Human)]]</f>
        <v>0</v>
      </c>
      <c r="R156">
        <f>tbl_data[[#This Row],[Consequences (Agriculture)]]</f>
        <v>0</v>
      </c>
      <c r="S156">
        <f>tbl_data[[#This Row],[Consequences (Infrastructure)]]</f>
        <v>0</v>
      </c>
      <c r="T156">
        <f>tbl_data[[#This Row],[Consequences (Financial)]]</f>
        <v>0</v>
      </c>
      <c r="U156" t="e">
        <f>tbl_data[[#This Row],[Severity Numeric]]</f>
        <v>#N/A</v>
      </c>
      <c r="V156" t="e">
        <f>tbl_data[[#This Row],[Consequences Human Numeric]]</f>
        <v>#N/A</v>
      </c>
      <c r="W156" t="e">
        <f>tbl_data[[#This Row],[Consequences Agriculture Numeric]]</f>
        <v>#N/A</v>
      </c>
      <c r="X156" t="e">
        <f>tbl_data[[#This Row],[Consequences Infrastructure Numeric]]</f>
        <v>#N/A</v>
      </c>
      <c r="Y156" t="e">
        <f>tbl_data[[#This Row],[Consequences Financial Numeric]]</f>
        <v>#N/A</v>
      </c>
      <c r="Z156" t="e">
        <f>tbl_data[[#This Row],[Consequences Sum Values]]</f>
        <v>#N/A</v>
      </c>
    </row>
    <row r="157" spans="1:26" x14ac:dyDescent="0.25">
      <c r="A157" t="str">
        <f>tbl_data[[#This Row],[Town Code]]</f>
        <v>MMR018003701</v>
      </c>
      <c r="B157" t="str">
        <f>VLOOKUP(Table6[[#This Row],[Index]],tbl_mimu[],2,FALSE)</f>
        <v>MMR018</v>
      </c>
      <c r="C157" t="str">
        <f>VLOOKUP(Table6[[#This Row],[Index]],tbl_mimu[],3,FALSE)</f>
        <v>Nay Pyi Taw</v>
      </c>
      <c r="D157" t="str">
        <f>VLOOKUP(Table6[[#This Row],[Index]],tbl_mimu[],4,FALSE)</f>
        <v>နေပြည်တော်</v>
      </c>
      <c r="E157" t="str">
        <f>VLOOKUP(Table6[[#This Row],[Index]],tbl_mimu[],5,FALSE)</f>
        <v>MMR018D001</v>
      </c>
      <c r="F157" t="str">
        <f>VLOOKUP(Table6[[#This Row],[Index]],tbl_mimu[],6,FALSE)</f>
        <v>Oke Ta Ra</v>
      </c>
      <c r="G157" t="str">
        <f>VLOOKUP(Table6[[#This Row],[Index]],tbl_mimu[],7,FALSE)</f>
        <v>ဥတ္တရခရိုင်</v>
      </c>
      <c r="H157" t="str">
        <f>VLOOKUP(Table6[[#This Row],[Index]],tbl_mimu[],8,FALSE)</f>
        <v>MMR018003</v>
      </c>
      <c r="I157" t="str">
        <f>VLOOKUP(Table6[[#This Row],[Index]],tbl_mimu[],9,FALSE)</f>
        <v>Tatkon</v>
      </c>
      <c r="J157" t="str">
        <f>VLOOKUP(Table6[[#This Row],[Index]],tbl_mimu[],10,FALSE)</f>
        <v>တပ်ကုန်း</v>
      </c>
      <c r="K157" t="str">
        <f>VLOOKUP(Table6[[#This Row],[Index]],tbl_mimu[],11,FALSE)</f>
        <v>MMR018003701</v>
      </c>
      <c r="L157" t="str">
        <f>VLOOKUP(Table6[[#This Row],[Index]],tbl_mimu[],12,FALSE)</f>
        <v>Tatkon Town</v>
      </c>
      <c r="M157" t="str">
        <f>VLOOKUP(Table6[[#This Row],[Index]],tbl_mimu[],13,FALSE)</f>
        <v>တပ်ကုန်း</v>
      </c>
      <c r="N157">
        <f>VLOOKUP(Table6[[#This Row],[Index]],tbl_mimu[],14,FALSE)</f>
        <v>96.202969999999993</v>
      </c>
      <c r="O157">
        <f>VLOOKUP(Table6[[#This Row],[Index]],tbl_mimu[],14,FALSE)</f>
        <v>96.202969999999993</v>
      </c>
      <c r="P157">
        <f>tbl_data[[#This Row],[Severity]]</f>
        <v>0</v>
      </c>
      <c r="Q157">
        <f>tbl_data[[#This Row],[Consequences (Human)]]</f>
        <v>0</v>
      </c>
      <c r="R157">
        <f>tbl_data[[#This Row],[Consequences (Agriculture)]]</f>
        <v>0</v>
      </c>
      <c r="S157">
        <f>tbl_data[[#This Row],[Consequences (Infrastructure)]]</f>
        <v>0</v>
      </c>
      <c r="T157">
        <f>tbl_data[[#This Row],[Consequences (Financial)]]</f>
        <v>0</v>
      </c>
      <c r="U157" t="e">
        <f>tbl_data[[#This Row],[Severity Numeric]]</f>
        <v>#N/A</v>
      </c>
      <c r="V157" t="e">
        <f>tbl_data[[#This Row],[Consequences Human Numeric]]</f>
        <v>#N/A</v>
      </c>
      <c r="W157" t="e">
        <f>tbl_data[[#This Row],[Consequences Agriculture Numeric]]</f>
        <v>#N/A</v>
      </c>
      <c r="X157" t="e">
        <f>tbl_data[[#This Row],[Consequences Infrastructure Numeric]]</f>
        <v>#N/A</v>
      </c>
      <c r="Y157" t="e">
        <f>tbl_data[[#This Row],[Consequences Financial Numeric]]</f>
        <v>#N/A</v>
      </c>
      <c r="Z157" t="e">
        <f>tbl_data[[#This Row],[Consequences Sum Values]]</f>
        <v>#N/A</v>
      </c>
    </row>
    <row r="158" spans="1:26" x14ac:dyDescent="0.25">
      <c r="A158" t="str">
        <f>tbl_data[[#This Row],[Town Code]]</f>
        <v>MMR012014702</v>
      </c>
      <c r="B158" t="str">
        <f>VLOOKUP(Table6[[#This Row],[Index]],tbl_mimu[],2,FALSE)</f>
        <v>MMR012</v>
      </c>
      <c r="C158" t="str">
        <f>VLOOKUP(Table6[[#This Row],[Index]],tbl_mimu[],3,FALSE)</f>
        <v>Rakhine</v>
      </c>
      <c r="D158" t="str">
        <f>VLOOKUP(Table6[[#This Row],[Index]],tbl_mimu[],4,FALSE)</f>
        <v>ရခိုင်ပြည်နယ်</v>
      </c>
      <c r="E158" t="str">
        <f>VLOOKUP(Table6[[#This Row],[Index]],tbl_mimu[],5,FALSE)</f>
        <v>MMR012D003</v>
      </c>
      <c r="F158" t="str">
        <f>VLOOKUP(Table6[[#This Row],[Index]],tbl_mimu[],6,FALSE)</f>
        <v>Kyaukpyu</v>
      </c>
      <c r="G158" t="str">
        <f>VLOOKUP(Table6[[#This Row],[Index]],tbl_mimu[],7,FALSE)</f>
        <v>ကျောက်ဖြူခရိုင်</v>
      </c>
      <c r="H158" t="str">
        <f>VLOOKUP(Table6[[#This Row],[Index]],tbl_mimu[],8,FALSE)</f>
        <v>MMR012014</v>
      </c>
      <c r="I158" t="str">
        <f>VLOOKUP(Table6[[#This Row],[Index]],tbl_mimu[],9,FALSE)</f>
        <v>Ann</v>
      </c>
      <c r="J158" t="str">
        <f>VLOOKUP(Table6[[#This Row],[Index]],tbl_mimu[],10,FALSE)</f>
        <v>အမ်း</v>
      </c>
      <c r="K158" t="str">
        <f>VLOOKUP(Table6[[#This Row],[Index]],tbl_mimu[],11,FALSE)</f>
        <v>MMR012014702</v>
      </c>
      <c r="L158" t="str">
        <f>VLOOKUP(Table6[[#This Row],[Index]],tbl_mimu[],12,FALSE)</f>
        <v>Tat Taung Town</v>
      </c>
      <c r="M158" t="str">
        <f>VLOOKUP(Table6[[#This Row],[Index]],tbl_mimu[],13,FALSE)</f>
        <v>တပ်တောင်</v>
      </c>
      <c r="N158">
        <f>VLOOKUP(Table6[[#This Row],[Index]],tbl_mimu[],14,FALSE)</f>
        <v>93.9358</v>
      </c>
      <c r="O158">
        <f>VLOOKUP(Table6[[#This Row],[Index]],tbl_mimu[],14,FALSE)</f>
        <v>93.9358</v>
      </c>
      <c r="P158">
        <f>tbl_data[[#This Row],[Severity]]</f>
        <v>0</v>
      </c>
      <c r="Q158">
        <f>tbl_data[[#This Row],[Consequences (Human)]]</f>
        <v>0</v>
      </c>
      <c r="R158">
        <f>tbl_data[[#This Row],[Consequences (Agriculture)]]</f>
        <v>0</v>
      </c>
      <c r="S158">
        <f>tbl_data[[#This Row],[Consequences (Infrastructure)]]</f>
        <v>0</v>
      </c>
      <c r="T158">
        <f>tbl_data[[#This Row],[Consequences (Financial)]]</f>
        <v>0</v>
      </c>
      <c r="U158" t="e">
        <f>tbl_data[[#This Row],[Severity Numeric]]</f>
        <v>#N/A</v>
      </c>
      <c r="V158" t="e">
        <f>tbl_data[[#This Row],[Consequences Human Numeric]]</f>
        <v>#N/A</v>
      </c>
      <c r="W158" t="e">
        <f>tbl_data[[#This Row],[Consequences Agriculture Numeric]]</f>
        <v>#N/A</v>
      </c>
      <c r="X158" t="e">
        <f>tbl_data[[#This Row],[Consequences Infrastructure Numeric]]</f>
        <v>#N/A</v>
      </c>
      <c r="Y158" t="e">
        <f>tbl_data[[#This Row],[Consequences Financial Numeric]]</f>
        <v>#N/A</v>
      </c>
      <c r="Z158" t="e">
        <f>tbl_data[[#This Row],[Consequences Sum Values]]</f>
        <v>#N/A</v>
      </c>
    </row>
    <row r="159" spans="1:26" x14ac:dyDescent="0.25">
      <c r="A159" t="str">
        <f>tbl_data[[#This Row],[Town Code]]</f>
        <v>MMR005030701</v>
      </c>
      <c r="B159" t="str">
        <f>VLOOKUP(Table6[[#This Row],[Index]],tbl_mimu[],2,FALSE)</f>
        <v>MMR005</v>
      </c>
      <c r="C159" t="str">
        <f>VLOOKUP(Table6[[#This Row],[Index]],tbl_mimu[],3,FALSE)</f>
        <v>Sagaing</v>
      </c>
      <c r="D159" t="str">
        <f>VLOOKUP(Table6[[#This Row],[Index]],tbl_mimu[],4,FALSE)</f>
        <v>စစ်ကိုင်းတိုင်းဒေသကြီး</v>
      </c>
      <c r="E159" t="str">
        <f>VLOOKUP(Table6[[#This Row],[Index]],tbl_mimu[],5,FALSE)</f>
        <v>MMR005D006</v>
      </c>
      <c r="F159" t="str">
        <f>VLOOKUP(Table6[[#This Row],[Index]],tbl_mimu[],6,FALSE)</f>
        <v>Tamu</v>
      </c>
      <c r="G159" t="str">
        <f>VLOOKUP(Table6[[#This Row],[Index]],tbl_mimu[],7,FALSE)</f>
        <v>တမူးခရိုင်</v>
      </c>
      <c r="H159" t="str">
        <f>VLOOKUP(Table6[[#This Row],[Index]],tbl_mimu[],8,FALSE)</f>
        <v>MMR005030</v>
      </c>
      <c r="I159" t="str">
        <f>VLOOKUP(Table6[[#This Row],[Index]],tbl_mimu[],9,FALSE)</f>
        <v>Tamu</v>
      </c>
      <c r="J159" t="str">
        <f>VLOOKUP(Table6[[#This Row],[Index]],tbl_mimu[],10,FALSE)</f>
        <v>တမူး</v>
      </c>
      <c r="K159" t="str">
        <f>VLOOKUP(Table6[[#This Row],[Index]],tbl_mimu[],11,FALSE)</f>
        <v>MMR005030701</v>
      </c>
      <c r="L159" t="str">
        <f>VLOOKUP(Table6[[#This Row],[Index]],tbl_mimu[],12,FALSE)</f>
        <v>Tamu Town</v>
      </c>
      <c r="M159" t="str">
        <f>VLOOKUP(Table6[[#This Row],[Index]],tbl_mimu[],13,FALSE)</f>
        <v>တမူး</v>
      </c>
      <c r="N159">
        <f>VLOOKUP(Table6[[#This Row],[Index]],tbl_mimu[],14,FALSE)</f>
        <v>94.315340000000006</v>
      </c>
      <c r="O159">
        <f>VLOOKUP(Table6[[#This Row],[Index]],tbl_mimu[],14,FALSE)</f>
        <v>94.315340000000006</v>
      </c>
      <c r="P159">
        <f>tbl_data[[#This Row],[Severity]]</f>
        <v>0</v>
      </c>
      <c r="Q159">
        <f>tbl_data[[#This Row],[Consequences (Human)]]</f>
        <v>0</v>
      </c>
      <c r="R159">
        <f>tbl_data[[#This Row],[Consequences (Agriculture)]]</f>
        <v>0</v>
      </c>
      <c r="S159">
        <f>tbl_data[[#This Row],[Consequences (Infrastructure)]]</f>
        <v>0</v>
      </c>
      <c r="T159">
        <f>tbl_data[[#This Row],[Consequences (Financial)]]</f>
        <v>0</v>
      </c>
      <c r="U159" t="e">
        <f>tbl_data[[#This Row],[Severity Numeric]]</f>
        <v>#N/A</v>
      </c>
      <c r="V159" t="e">
        <f>tbl_data[[#This Row],[Consequences Human Numeric]]</f>
        <v>#N/A</v>
      </c>
      <c r="W159" t="e">
        <f>tbl_data[[#This Row],[Consequences Agriculture Numeric]]</f>
        <v>#N/A</v>
      </c>
      <c r="X159" t="e">
        <f>tbl_data[[#This Row],[Consequences Infrastructure Numeric]]</f>
        <v>#N/A</v>
      </c>
      <c r="Y159" t="e">
        <f>tbl_data[[#This Row],[Consequences Financial Numeric]]</f>
        <v>#N/A</v>
      </c>
      <c r="Z159" t="e">
        <f>tbl_data[[#This Row],[Consequences Sum Values]]</f>
        <v>#N/A</v>
      </c>
    </row>
    <row r="160" spans="1:26" x14ac:dyDescent="0.25">
      <c r="A160" t="str">
        <f>tbl_data[[#This Row],[Town Code]]</f>
        <v>MMR017008702</v>
      </c>
      <c r="B160" t="str">
        <f>VLOOKUP(Table6[[#This Row],[Index]],tbl_mimu[],2,FALSE)</f>
        <v>MMR017</v>
      </c>
      <c r="C160" t="str">
        <f>VLOOKUP(Table6[[#This Row],[Index]],tbl_mimu[],3,FALSE)</f>
        <v>Ayeyarwady</v>
      </c>
      <c r="D160" t="str">
        <f>VLOOKUP(Table6[[#This Row],[Index]],tbl_mimu[],4,FALSE)</f>
        <v>ဧရာဝတီတိုင်းဒေသကြီး</v>
      </c>
      <c r="E160" t="str">
        <f>VLOOKUP(Table6[[#This Row],[Index]],tbl_mimu[],5,FALSE)</f>
        <v>MMR017D002</v>
      </c>
      <c r="F160" t="str">
        <f>VLOOKUP(Table6[[#This Row],[Index]],tbl_mimu[],6,FALSE)</f>
        <v>Hinthada</v>
      </c>
      <c r="G160" t="str">
        <f>VLOOKUP(Table6[[#This Row],[Index]],tbl_mimu[],7,FALSE)</f>
        <v>ဟင်္သာတခရိုင်</v>
      </c>
      <c r="H160" t="str">
        <f>VLOOKUP(Table6[[#This Row],[Index]],tbl_mimu[],8,FALSE)</f>
        <v>MMR017008</v>
      </c>
      <c r="I160" t="str">
        <f>VLOOKUP(Table6[[#This Row],[Index]],tbl_mimu[],9,FALSE)</f>
        <v>Hinthada</v>
      </c>
      <c r="J160" t="str">
        <f>VLOOKUP(Table6[[#This Row],[Index]],tbl_mimu[],10,FALSE)</f>
        <v>ဟင်္သာတ</v>
      </c>
      <c r="K160" t="str">
        <f>VLOOKUP(Table6[[#This Row],[Index]],tbl_mimu[],11,FALSE)</f>
        <v>MMR017008702</v>
      </c>
      <c r="L160" t="str">
        <f>VLOOKUP(Table6[[#This Row],[Index]],tbl_mimu[],12,FALSE)</f>
        <v>Ta Loke Htaw Town</v>
      </c>
      <c r="M160" t="str">
        <f>VLOOKUP(Table6[[#This Row],[Index]],tbl_mimu[],13,FALSE)</f>
        <v>တလုတ္ထော်</v>
      </c>
      <c r="N160">
        <f>VLOOKUP(Table6[[#This Row],[Index]],tbl_mimu[],14,FALSE)</f>
        <v>95.304599999999994</v>
      </c>
      <c r="O160">
        <f>VLOOKUP(Table6[[#This Row],[Index]],tbl_mimu[],14,FALSE)</f>
        <v>95.304599999999994</v>
      </c>
      <c r="P160">
        <f>tbl_data[[#This Row],[Severity]]</f>
        <v>0</v>
      </c>
      <c r="Q160">
        <f>tbl_data[[#This Row],[Consequences (Human)]]</f>
        <v>0</v>
      </c>
      <c r="R160">
        <f>tbl_data[[#This Row],[Consequences (Agriculture)]]</f>
        <v>0</v>
      </c>
      <c r="S160">
        <f>tbl_data[[#This Row],[Consequences (Infrastructure)]]</f>
        <v>0</v>
      </c>
      <c r="T160">
        <f>tbl_data[[#This Row],[Consequences (Financial)]]</f>
        <v>0</v>
      </c>
      <c r="U160" t="e">
        <f>tbl_data[[#This Row],[Severity Numeric]]</f>
        <v>#N/A</v>
      </c>
      <c r="V160" t="e">
        <f>tbl_data[[#This Row],[Consequences Human Numeric]]</f>
        <v>#N/A</v>
      </c>
      <c r="W160" t="e">
        <f>tbl_data[[#This Row],[Consequences Agriculture Numeric]]</f>
        <v>#N/A</v>
      </c>
      <c r="X160" t="e">
        <f>tbl_data[[#This Row],[Consequences Infrastructure Numeric]]</f>
        <v>#N/A</v>
      </c>
      <c r="Y160" t="e">
        <f>tbl_data[[#This Row],[Consequences Financial Numeric]]</f>
        <v>#N/A</v>
      </c>
      <c r="Z160" t="e">
        <f>tbl_data[[#This Row],[Consequences Sum Values]]</f>
        <v>#N/A</v>
      </c>
    </row>
    <row r="161" spans="1:26" x14ac:dyDescent="0.25">
      <c r="A161" t="str">
        <f>tbl_data[[#This Row],[Town Code]]</f>
        <v>MMR013027701</v>
      </c>
      <c r="B161" t="str">
        <f>VLOOKUP(Table6[[#This Row],[Index]],tbl_mimu[],2,FALSE)</f>
        <v>MMR013</v>
      </c>
      <c r="C161" t="str">
        <f>VLOOKUP(Table6[[#This Row],[Index]],tbl_mimu[],3,FALSE)</f>
        <v>Yangon</v>
      </c>
      <c r="D161" t="str">
        <f>VLOOKUP(Table6[[#This Row],[Index]],tbl_mimu[],4,FALSE)</f>
        <v>ရန်ကုန်တိုင်းဒေသကြီး</v>
      </c>
      <c r="E161" t="str">
        <f>VLOOKUP(Table6[[#This Row],[Index]],tbl_mimu[],5,FALSE)</f>
        <v>MMR013D003</v>
      </c>
      <c r="F161" t="str">
        <f>VLOOKUP(Table6[[#This Row],[Index]],tbl_mimu[],6,FALSE)</f>
        <v>Yangon (South)</v>
      </c>
      <c r="G161" t="str">
        <f>VLOOKUP(Table6[[#This Row],[Index]],tbl_mimu[],7,FALSE)</f>
        <v>ရန်ကုန်(တောင်ပိုင်း)</v>
      </c>
      <c r="H161" t="str">
        <f>VLOOKUP(Table6[[#This Row],[Index]],tbl_mimu[],8,FALSE)</f>
        <v>MMR013027</v>
      </c>
      <c r="I161" t="str">
        <f>VLOOKUP(Table6[[#This Row],[Index]],tbl_mimu[],9,FALSE)</f>
        <v>Twantay</v>
      </c>
      <c r="J161" t="str">
        <f>VLOOKUP(Table6[[#This Row],[Index]],tbl_mimu[],10,FALSE)</f>
        <v>တွံတေး</v>
      </c>
      <c r="K161" t="str">
        <f>VLOOKUP(Table6[[#This Row],[Index]],tbl_mimu[],11,FALSE)</f>
        <v>MMR013027701</v>
      </c>
      <c r="L161" t="str">
        <f>VLOOKUP(Table6[[#This Row],[Index]],tbl_mimu[],12,FALSE)</f>
        <v>Twantay Town</v>
      </c>
      <c r="M161" t="str">
        <f>VLOOKUP(Table6[[#This Row],[Index]],tbl_mimu[],13,FALSE)</f>
        <v>တွံတေး</v>
      </c>
      <c r="N161">
        <f>VLOOKUP(Table6[[#This Row],[Index]],tbl_mimu[],14,FALSE)</f>
        <v>95.93047</v>
      </c>
      <c r="O161">
        <f>VLOOKUP(Table6[[#This Row],[Index]],tbl_mimu[],14,FALSE)</f>
        <v>95.93047</v>
      </c>
      <c r="P161">
        <f>tbl_data[[#This Row],[Severity]]</f>
        <v>0</v>
      </c>
      <c r="Q161">
        <f>tbl_data[[#This Row],[Consequences (Human)]]</f>
        <v>0</v>
      </c>
      <c r="R161">
        <f>tbl_data[[#This Row],[Consequences (Agriculture)]]</f>
        <v>0</v>
      </c>
      <c r="S161">
        <f>tbl_data[[#This Row],[Consequences (Infrastructure)]]</f>
        <v>0</v>
      </c>
      <c r="T161">
        <f>tbl_data[[#This Row],[Consequences (Financial)]]</f>
        <v>0</v>
      </c>
      <c r="U161" t="e">
        <f>tbl_data[[#This Row],[Severity Numeric]]</f>
        <v>#N/A</v>
      </c>
      <c r="V161" t="e">
        <f>tbl_data[[#This Row],[Consequences Human Numeric]]</f>
        <v>#N/A</v>
      </c>
      <c r="W161" t="e">
        <f>tbl_data[[#This Row],[Consequences Agriculture Numeric]]</f>
        <v>#N/A</v>
      </c>
      <c r="X161" t="e">
        <f>tbl_data[[#This Row],[Consequences Infrastructure Numeric]]</f>
        <v>#N/A</v>
      </c>
      <c r="Y161" t="e">
        <f>tbl_data[[#This Row],[Consequences Financial Numeric]]</f>
        <v>#N/A</v>
      </c>
      <c r="Z161" t="e">
        <f>tbl_data[[#This Row],[Consequences Sum Values]]</f>
        <v>#N/A</v>
      </c>
    </row>
    <row r="162" spans="1:26" x14ac:dyDescent="0.25">
      <c r="A162" t="str">
        <f>tbl_data[[#This Row],[Town Code]]</f>
        <v>MMR004005701</v>
      </c>
      <c r="B162" t="str">
        <f>VLOOKUP(Table6[[#This Row],[Index]],tbl_mimu[],2,FALSE)</f>
        <v>MMR004</v>
      </c>
      <c r="C162" t="str">
        <f>VLOOKUP(Table6[[#This Row],[Index]],tbl_mimu[],3,FALSE)</f>
        <v>Chin</v>
      </c>
      <c r="D162" t="str">
        <f>VLOOKUP(Table6[[#This Row],[Index]],tbl_mimu[],4,FALSE)</f>
        <v>ချင်းပြည်နယ်</v>
      </c>
      <c r="E162" t="str">
        <f>VLOOKUP(Table6[[#This Row],[Index]],tbl_mimu[],5,FALSE)</f>
        <v>MMR004D001</v>
      </c>
      <c r="F162" t="str">
        <f>VLOOKUP(Table6[[#This Row],[Index]],tbl_mimu[],6,FALSE)</f>
        <v>Falam</v>
      </c>
      <c r="G162" t="str">
        <f>VLOOKUP(Table6[[#This Row],[Index]],tbl_mimu[],7,FALSE)</f>
        <v>ဖလမ်းခရိုင်</v>
      </c>
      <c r="H162" t="str">
        <f>VLOOKUP(Table6[[#This Row],[Index]],tbl_mimu[],8,FALSE)</f>
        <v>MMR004005</v>
      </c>
      <c r="I162" t="str">
        <f>VLOOKUP(Table6[[#This Row],[Index]],tbl_mimu[],9,FALSE)</f>
        <v>Tonzang</v>
      </c>
      <c r="J162" t="str">
        <f>VLOOKUP(Table6[[#This Row],[Index]],tbl_mimu[],10,FALSE)</f>
        <v>တွန်းဇန်</v>
      </c>
      <c r="K162" t="str">
        <f>VLOOKUP(Table6[[#This Row],[Index]],tbl_mimu[],11,FALSE)</f>
        <v>MMR004005701</v>
      </c>
      <c r="L162" t="str">
        <f>VLOOKUP(Table6[[#This Row],[Index]],tbl_mimu[],12,FALSE)</f>
        <v>Tonzang Town</v>
      </c>
      <c r="M162" t="str">
        <f>VLOOKUP(Table6[[#This Row],[Index]],tbl_mimu[],13,FALSE)</f>
        <v>တွန်းဇန်</v>
      </c>
      <c r="N162">
        <f>VLOOKUP(Table6[[#This Row],[Index]],tbl_mimu[],14,FALSE)</f>
        <v>93.691749999999999</v>
      </c>
      <c r="O162">
        <f>VLOOKUP(Table6[[#This Row],[Index]],tbl_mimu[],14,FALSE)</f>
        <v>93.691749999999999</v>
      </c>
      <c r="P162">
        <f>tbl_data[[#This Row],[Severity]]</f>
        <v>0</v>
      </c>
      <c r="Q162">
        <f>tbl_data[[#This Row],[Consequences (Human)]]</f>
        <v>0</v>
      </c>
      <c r="R162">
        <f>tbl_data[[#This Row],[Consequences (Agriculture)]]</f>
        <v>0</v>
      </c>
      <c r="S162">
        <f>tbl_data[[#This Row],[Consequences (Infrastructure)]]</f>
        <v>0</v>
      </c>
      <c r="T162">
        <f>tbl_data[[#This Row],[Consequences (Financial)]]</f>
        <v>0</v>
      </c>
      <c r="U162" t="e">
        <f>tbl_data[[#This Row],[Severity Numeric]]</f>
        <v>#N/A</v>
      </c>
      <c r="V162" t="e">
        <f>tbl_data[[#This Row],[Consequences Human Numeric]]</f>
        <v>#N/A</v>
      </c>
      <c r="W162" t="e">
        <f>tbl_data[[#This Row],[Consequences Agriculture Numeric]]</f>
        <v>#N/A</v>
      </c>
      <c r="X162" t="e">
        <f>tbl_data[[#This Row],[Consequences Infrastructure Numeric]]</f>
        <v>#N/A</v>
      </c>
      <c r="Y162" t="e">
        <f>tbl_data[[#This Row],[Consequences Financial Numeric]]</f>
        <v>#N/A</v>
      </c>
      <c r="Z162" t="e">
        <f>tbl_data[[#This Row],[Consequences Sum Values]]</f>
        <v>#N/A</v>
      </c>
    </row>
    <row r="163" spans="1:26" x14ac:dyDescent="0.25">
      <c r="A163" t="str">
        <f>tbl_data[[#This Row],[Town Code]]</f>
        <v>MMR016009701</v>
      </c>
      <c r="B163" t="str">
        <f>VLOOKUP(Table6[[#This Row],[Index]],tbl_mimu[],2,FALSE)</f>
        <v>MMR016</v>
      </c>
      <c r="C163" t="str">
        <f>VLOOKUP(Table6[[#This Row],[Index]],tbl_mimu[],3,FALSE)</f>
        <v>Shan (East)</v>
      </c>
      <c r="D163" t="str">
        <f>VLOOKUP(Table6[[#This Row],[Index]],tbl_mimu[],4,FALSE)</f>
        <v>ရှမ်းပြည်နယ် (အရှေ့)</v>
      </c>
      <c r="E163" t="str">
        <f>VLOOKUP(Table6[[#This Row],[Index]],tbl_mimu[],5,FALSE)</f>
        <v>MMR016D003</v>
      </c>
      <c r="F163" t="str">
        <f>VLOOKUP(Table6[[#This Row],[Index]],tbl_mimu[],6,FALSE)</f>
        <v>Tachileik</v>
      </c>
      <c r="G163" t="str">
        <f>VLOOKUP(Table6[[#This Row],[Index]],tbl_mimu[],7,FALSE)</f>
        <v>တာချီလိတ်ခရိုင်</v>
      </c>
      <c r="H163" t="str">
        <f>VLOOKUP(Table6[[#This Row],[Index]],tbl_mimu[],8,FALSE)</f>
        <v>MMR016009</v>
      </c>
      <c r="I163" t="str">
        <f>VLOOKUP(Table6[[#This Row],[Index]],tbl_mimu[],9,FALSE)</f>
        <v>Tachileik</v>
      </c>
      <c r="J163" t="str">
        <f>VLOOKUP(Table6[[#This Row],[Index]],tbl_mimu[],10,FALSE)</f>
        <v>တာချီလိတ်</v>
      </c>
      <c r="K163" t="str">
        <f>VLOOKUP(Table6[[#This Row],[Index]],tbl_mimu[],11,FALSE)</f>
        <v>MMR016009701</v>
      </c>
      <c r="L163" t="str">
        <f>VLOOKUP(Table6[[#This Row],[Index]],tbl_mimu[],12,FALSE)</f>
        <v>Tachileik Town</v>
      </c>
      <c r="M163" t="str">
        <f>VLOOKUP(Table6[[#This Row],[Index]],tbl_mimu[],13,FALSE)</f>
        <v>တာချီလိတ်</v>
      </c>
      <c r="N163">
        <f>VLOOKUP(Table6[[#This Row],[Index]],tbl_mimu[],14,FALSE)</f>
        <v>99.884029999999996</v>
      </c>
      <c r="O163">
        <f>VLOOKUP(Table6[[#This Row],[Index]],tbl_mimu[],14,FALSE)</f>
        <v>99.884029999999996</v>
      </c>
      <c r="P163">
        <f>tbl_data[[#This Row],[Severity]]</f>
        <v>0</v>
      </c>
      <c r="Q163">
        <f>tbl_data[[#This Row],[Consequences (Human)]]</f>
        <v>0</v>
      </c>
      <c r="R163">
        <f>tbl_data[[#This Row],[Consequences (Agriculture)]]</f>
        <v>0</v>
      </c>
      <c r="S163">
        <f>tbl_data[[#This Row],[Consequences (Infrastructure)]]</f>
        <v>0</v>
      </c>
      <c r="T163">
        <f>tbl_data[[#This Row],[Consequences (Financial)]]</f>
        <v>0</v>
      </c>
      <c r="U163" t="e">
        <f>tbl_data[[#This Row],[Severity Numeric]]</f>
        <v>#N/A</v>
      </c>
      <c r="V163" t="e">
        <f>tbl_data[[#This Row],[Consequences Human Numeric]]</f>
        <v>#N/A</v>
      </c>
      <c r="W163" t="e">
        <f>tbl_data[[#This Row],[Consequences Agriculture Numeric]]</f>
        <v>#N/A</v>
      </c>
      <c r="X163" t="e">
        <f>tbl_data[[#This Row],[Consequences Infrastructure Numeric]]</f>
        <v>#N/A</v>
      </c>
      <c r="Y163" t="e">
        <f>tbl_data[[#This Row],[Consequences Financial Numeric]]</f>
        <v>#N/A</v>
      </c>
      <c r="Z163" t="e">
        <f>tbl_data[[#This Row],[Consequences Sum Values]]</f>
        <v>#N/A</v>
      </c>
    </row>
    <row r="164" spans="1:26" x14ac:dyDescent="0.25">
      <c r="A164" t="str">
        <f>tbl_data[[#This Row],[Town Code]]</f>
        <v>MMR008012702</v>
      </c>
      <c r="B164" t="str">
        <f>VLOOKUP(Table6[[#This Row],[Index]],tbl_mimu[],2,FALSE)</f>
        <v>MMR008</v>
      </c>
      <c r="C164" t="str">
        <f>VLOOKUP(Table6[[#This Row],[Index]],tbl_mimu[],3,FALSE)</f>
        <v>Bago (West)</v>
      </c>
      <c r="D164" t="str">
        <f>VLOOKUP(Table6[[#This Row],[Index]],tbl_mimu[],4,FALSE)</f>
        <v>ပဲခူးတိုင်းဒေသကြီး (အနောက်)</v>
      </c>
      <c r="E164" t="str">
        <f>VLOOKUP(Table6[[#This Row],[Index]],tbl_mimu[],5,FALSE)</f>
        <v>MMR008D002</v>
      </c>
      <c r="F164" t="str">
        <f>VLOOKUP(Table6[[#This Row],[Index]],tbl_mimu[],6,FALSE)</f>
        <v>Thayarwady</v>
      </c>
      <c r="G164" t="str">
        <f>VLOOKUP(Table6[[#This Row],[Index]],tbl_mimu[],7,FALSE)</f>
        <v>သာယာဝတီခရိုင်</v>
      </c>
      <c r="H164" t="str">
        <f>VLOOKUP(Table6[[#This Row],[Index]],tbl_mimu[],8,FALSE)</f>
        <v>MMR008012</v>
      </c>
      <c r="I164" t="str">
        <f>VLOOKUP(Table6[[#This Row],[Index]],tbl_mimu[],9,FALSE)</f>
        <v>Nattalin</v>
      </c>
      <c r="J164" t="str">
        <f>VLOOKUP(Table6[[#This Row],[Index]],tbl_mimu[],10,FALSE)</f>
        <v>နတ်တလင်း</v>
      </c>
      <c r="K164" t="str">
        <f>VLOOKUP(Table6[[#This Row],[Index]],tbl_mimu[],11,FALSE)</f>
        <v>MMR008012702</v>
      </c>
      <c r="L164" t="str">
        <f>VLOOKUP(Table6[[#This Row],[Index]],tbl_mimu[],12,FALSE)</f>
        <v>Tar Pun Town</v>
      </c>
      <c r="M164" t="str">
        <f>VLOOKUP(Table6[[#This Row],[Index]],tbl_mimu[],13,FALSE)</f>
        <v>တာပွန်</v>
      </c>
      <c r="N164">
        <f>VLOOKUP(Table6[[#This Row],[Index]],tbl_mimu[],14,FALSE)</f>
        <v>95.454899999999995</v>
      </c>
      <c r="O164">
        <f>VLOOKUP(Table6[[#This Row],[Index]],tbl_mimu[],14,FALSE)</f>
        <v>95.454899999999995</v>
      </c>
      <c r="P164">
        <f>tbl_data[[#This Row],[Severity]]</f>
        <v>0</v>
      </c>
      <c r="Q164">
        <f>tbl_data[[#This Row],[Consequences (Human)]]</f>
        <v>0</v>
      </c>
      <c r="R164">
        <f>tbl_data[[#This Row],[Consequences (Agriculture)]]</f>
        <v>0</v>
      </c>
      <c r="S164">
        <f>tbl_data[[#This Row],[Consequences (Infrastructure)]]</f>
        <v>0</v>
      </c>
      <c r="T164">
        <f>tbl_data[[#This Row],[Consequences (Financial)]]</f>
        <v>0</v>
      </c>
      <c r="U164" t="e">
        <f>tbl_data[[#This Row],[Severity Numeric]]</f>
        <v>#N/A</v>
      </c>
      <c r="V164" t="e">
        <f>tbl_data[[#This Row],[Consequences Human Numeric]]</f>
        <v>#N/A</v>
      </c>
      <c r="W164" t="e">
        <f>tbl_data[[#This Row],[Consequences Agriculture Numeric]]</f>
        <v>#N/A</v>
      </c>
      <c r="X164" t="e">
        <f>tbl_data[[#This Row],[Consequences Infrastructure Numeric]]</f>
        <v>#N/A</v>
      </c>
      <c r="Y164" t="e">
        <f>tbl_data[[#This Row],[Consequences Financial Numeric]]</f>
        <v>#N/A</v>
      </c>
      <c r="Z164" t="e">
        <f>tbl_data[[#This Row],[Consequences Sum Values]]</f>
        <v>#N/A</v>
      </c>
    </row>
    <row r="165" spans="1:26" x14ac:dyDescent="0.25">
      <c r="A165" t="str">
        <f>tbl_data[[#This Row],[Town Code]]</f>
        <v>MMR013015701</v>
      </c>
      <c r="B165" t="str">
        <f>VLOOKUP(Table6[[#This Row],[Index]],tbl_mimu[],2,FALSE)</f>
        <v>MMR013</v>
      </c>
      <c r="C165" t="str">
        <f>VLOOKUP(Table6[[#This Row],[Index]],tbl_mimu[],3,FALSE)</f>
        <v>Yangon</v>
      </c>
      <c r="D165" t="str">
        <f>VLOOKUP(Table6[[#This Row],[Index]],tbl_mimu[],4,FALSE)</f>
        <v>ရန်ကုန်တိုင်းဒေသကြီး</v>
      </c>
      <c r="E165" t="str">
        <f>VLOOKUP(Table6[[#This Row],[Index]],tbl_mimu[],5,FALSE)</f>
        <v>MMR013D002</v>
      </c>
      <c r="F165" t="str">
        <f>VLOOKUP(Table6[[#This Row],[Index]],tbl_mimu[],6,FALSE)</f>
        <v>Yangon (East)</v>
      </c>
      <c r="G165" t="str">
        <f>VLOOKUP(Table6[[#This Row],[Index]],tbl_mimu[],7,FALSE)</f>
        <v>ရန်ကုန်(အရှေ့ပိုင်း)</v>
      </c>
      <c r="H165" t="str">
        <f>VLOOKUP(Table6[[#This Row],[Index]],tbl_mimu[],8,FALSE)</f>
        <v>MMR013015</v>
      </c>
      <c r="I165" t="str">
        <f>VLOOKUP(Table6[[#This Row],[Index]],tbl_mimu[],9,FALSE)</f>
        <v>Tamwe</v>
      </c>
      <c r="J165" t="str">
        <f>VLOOKUP(Table6[[#This Row],[Index]],tbl_mimu[],10,FALSE)</f>
        <v>တာမွေ</v>
      </c>
      <c r="K165" t="str">
        <f>VLOOKUP(Table6[[#This Row],[Index]],tbl_mimu[],11,FALSE)</f>
        <v>MMR013015701</v>
      </c>
      <c r="L165" t="str">
        <f>VLOOKUP(Table6[[#This Row],[Index]],tbl_mimu[],12,FALSE)</f>
        <v>Tamwe</v>
      </c>
      <c r="M165" t="str">
        <f>VLOOKUP(Table6[[#This Row],[Index]],tbl_mimu[],13,FALSE)</f>
        <v>တာမွေ</v>
      </c>
      <c r="N165">
        <f>VLOOKUP(Table6[[#This Row],[Index]],tbl_mimu[],14,FALSE)</f>
        <v>96.176460000000006</v>
      </c>
      <c r="O165">
        <f>VLOOKUP(Table6[[#This Row],[Index]],tbl_mimu[],14,FALSE)</f>
        <v>96.176460000000006</v>
      </c>
      <c r="P165">
        <f>tbl_data[[#This Row],[Severity]]</f>
        <v>0</v>
      </c>
      <c r="Q165">
        <f>tbl_data[[#This Row],[Consequences (Human)]]</f>
        <v>0</v>
      </c>
      <c r="R165">
        <f>tbl_data[[#This Row],[Consequences (Agriculture)]]</f>
        <v>0</v>
      </c>
      <c r="S165">
        <f>tbl_data[[#This Row],[Consequences (Infrastructure)]]</f>
        <v>0</v>
      </c>
      <c r="T165">
        <f>tbl_data[[#This Row],[Consequences (Financial)]]</f>
        <v>0</v>
      </c>
      <c r="U165" t="e">
        <f>tbl_data[[#This Row],[Severity Numeric]]</f>
        <v>#N/A</v>
      </c>
      <c r="V165" t="e">
        <f>tbl_data[[#This Row],[Consequences Human Numeric]]</f>
        <v>#N/A</v>
      </c>
      <c r="W165" t="e">
        <f>tbl_data[[#This Row],[Consequences Agriculture Numeric]]</f>
        <v>#N/A</v>
      </c>
      <c r="X165" t="e">
        <f>tbl_data[[#This Row],[Consequences Infrastructure Numeric]]</f>
        <v>#N/A</v>
      </c>
      <c r="Y165" t="e">
        <f>tbl_data[[#This Row],[Consequences Financial Numeric]]</f>
        <v>#N/A</v>
      </c>
      <c r="Z165" t="e">
        <f>tbl_data[[#This Row],[Consequences Sum Values]]</f>
        <v>#N/A</v>
      </c>
    </row>
    <row r="166" spans="1:26" x14ac:dyDescent="0.25">
      <c r="A166" t="str">
        <f>tbl_data[[#This Row],[Town Code]]</f>
        <v>MMR015011702</v>
      </c>
      <c r="B166" t="str">
        <f>VLOOKUP(Table6[[#This Row],[Index]],tbl_mimu[],2,FALSE)</f>
        <v>MMR015</v>
      </c>
      <c r="C166" t="str">
        <f>VLOOKUP(Table6[[#This Row],[Index]],tbl_mimu[],3,FALSE)</f>
        <v>Shan (North)</v>
      </c>
      <c r="D166" t="str">
        <f>VLOOKUP(Table6[[#This Row],[Index]],tbl_mimu[],4,FALSE)</f>
        <v>ရှမ်းပြည်နယ် (မြောက်)</v>
      </c>
      <c r="E166" t="str">
        <f>VLOOKUP(Table6[[#This Row],[Index]],tbl_mimu[],5,FALSE)</f>
        <v>MMR015D002</v>
      </c>
      <c r="F166" t="str">
        <f>VLOOKUP(Table6[[#This Row],[Index]],tbl_mimu[],6,FALSE)</f>
        <v>Muse</v>
      </c>
      <c r="G166" t="str">
        <f>VLOOKUP(Table6[[#This Row],[Index]],tbl_mimu[],7,FALSE)</f>
        <v>မူဆယ်ခရိုင်</v>
      </c>
      <c r="H166" t="str">
        <f>VLOOKUP(Table6[[#This Row],[Index]],tbl_mimu[],8,FALSE)</f>
        <v>MMR015011</v>
      </c>
      <c r="I166" t="str">
        <f>VLOOKUP(Table6[[#This Row],[Index]],tbl_mimu[],9,FALSE)</f>
        <v>Kutkai</v>
      </c>
      <c r="J166" t="str">
        <f>VLOOKUP(Table6[[#This Row],[Index]],tbl_mimu[],10,FALSE)</f>
        <v>ကွတ်ခိုင်</v>
      </c>
      <c r="K166" t="str">
        <f>VLOOKUP(Table6[[#This Row],[Index]],tbl_mimu[],11,FALSE)</f>
        <v>MMR015011702</v>
      </c>
      <c r="L166" t="str">
        <f>VLOOKUP(Table6[[#This Row],[Index]],tbl_mimu[],12,FALSE)</f>
        <v>Tarmoenye Town</v>
      </c>
      <c r="M166" t="str">
        <f>VLOOKUP(Table6[[#This Row],[Index]],tbl_mimu[],13,FALSE)</f>
        <v>တာမိုးညဲ</v>
      </c>
      <c r="N166">
        <f>VLOOKUP(Table6[[#This Row],[Index]],tbl_mimu[],14,FALSE)</f>
        <v>98.098619999999997</v>
      </c>
      <c r="O166">
        <f>VLOOKUP(Table6[[#This Row],[Index]],tbl_mimu[],14,FALSE)</f>
        <v>98.098619999999997</v>
      </c>
      <c r="P166">
        <f>tbl_data[[#This Row],[Severity]]</f>
        <v>0</v>
      </c>
      <c r="Q166">
        <f>tbl_data[[#This Row],[Consequences (Human)]]</f>
        <v>0</v>
      </c>
      <c r="R166">
        <f>tbl_data[[#This Row],[Consequences (Agriculture)]]</f>
        <v>0</v>
      </c>
      <c r="S166">
        <f>tbl_data[[#This Row],[Consequences (Infrastructure)]]</f>
        <v>0</v>
      </c>
      <c r="T166">
        <f>tbl_data[[#This Row],[Consequences (Financial)]]</f>
        <v>0</v>
      </c>
      <c r="U166" t="e">
        <f>tbl_data[[#This Row],[Severity Numeric]]</f>
        <v>#N/A</v>
      </c>
      <c r="V166" t="e">
        <f>tbl_data[[#This Row],[Consequences Human Numeric]]</f>
        <v>#N/A</v>
      </c>
      <c r="W166" t="e">
        <f>tbl_data[[#This Row],[Consequences Agriculture Numeric]]</f>
        <v>#N/A</v>
      </c>
      <c r="X166" t="e">
        <f>tbl_data[[#This Row],[Consequences Infrastructure Numeric]]</f>
        <v>#N/A</v>
      </c>
      <c r="Y166" t="e">
        <f>tbl_data[[#This Row],[Consequences Financial Numeric]]</f>
        <v>#N/A</v>
      </c>
      <c r="Z166" t="e">
        <f>tbl_data[[#This Row],[Consequences Sum Values]]</f>
        <v>#N/A</v>
      </c>
    </row>
    <row r="167" spans="1:26" x14ac:dyDescent="0.25">
      <c r="A167" t="str">
        <f>tbl_data[[#This Row],[Town Code]]</f>
        <v>MMR016009703</v>
      </c>
      <c r="B167" t="str">
        <f>VLOOKUP(Table6[[#This Row],[Index]],tbl_mimu[],2,FALSE)</f>
        <v>MMR016</v>
      </c>
      <c r="C167" t="str">
        <f>VLOOKUP(Table6[[#This Row],[Index]],tbl_mimu[],3,FALSE)</f>
        <v>Shan (East)</v>
      </c>
      <c r="D167" t="str">
        <f>VLOOKUP(Table6[[#This Row],[Index]],tbl_mimu[],4,FALSE)</f>
        <v>ရှမ်းပြည်နယ် (အရှေ့)</v>
      </c>
      <c r="E167" t="str">
        <f>VLOOKUP(Table6[[#This Row],[Index]],tbl_mimu[],5,FALSE)</f>
        <v>MMR016D003</v>
      </c>
      <c r="F167" t="str">
        <f>VLOOKUP(Table6[[#This Row],[Index]],tbl_mimu[],6,FALSE)</f>
        <v>Tachileik</v>
      </c>
      <c r="G167" t="str">
        <f>VLOOKUP(Table6[[#This Row],[Index]],tbl_mimu[],7,FALSE)</f>
        <v>တာချီလိတ်ခရိုင်</v>
      </c>
      <c r="H167" t="str">
        <f>VLOOKUP(Table6[[#This Row],[Index]],tbl_mimu[],8,FALSE)</f>
        <v>MMR016009</v>
      </c>
      <c r="I167" t="str">
        <f>VLOOKUP(Table6[[#This Row],[Index]],tbl_mimu[],9,FALSE)</f>
        <v>Tachileik</v>
      </c>
      <c r="J167" t="str">
        <f>VLOOKUP(Table6[[#This Row],[Index]],tbl_mimu[],10,FALSE)</f>
        <v>တာချီလိတ်</v>
      </c>
      <c r="K167" t="str">
        <f>VLOOKUP(Table6[[#This Row],[Index]],tbl_mimu[],11,FALSE)</f>
        <v>MMR016009703</v>
      </c>
      <c r="L167" t="str">
        <f>VLOOKUP(Table6[[#This Row],[Index]],tbl_mimu[],12,FALSE)</f>
        <v>Tarlay Town</v>
      </c>
      <c r="M167" t="str">
        <f>VLOOKUP(Table6[[#This Row],[Index]],tbl_mimu[],13,FALSE)</f>
        <v>တာလေ</v>
      </c>
      <c r="N167">
        <f>VLOOKUP(Table6[[#This Row],[Index]],tbl_mimu[],14,FALSE)</f>
        <v>100.09306914299999</v>
      </c>
      <c r="O167">
        <f>VLOOKUP(Table6[[#This Row],[Index]],tbl_mimu[],14,FALSE)</f>
        <v>100.09306914299999</v>
      </c>
      <c r="P167">
        <f>tbl_data[[#This Row],[Severity]]</f>
        <v>0</v>
      </c>
      <c r="Q167">
        <f>tbl_data[[#This Row],[Consequences (Human)]]</f>
        <v>0</v>
      </c>
      <c r="R167">
        <f>tbl_data[[#This Row],[Consequences (Agriculture)]]</f>
        <v>0</v>
      </c>
      <c r="S167">
        <f>tbl_data[[#This Row],[Consequences (Infrastructure)]]</f>
        <v>0</v>
      </c>
      <c r="T167">
        <f>tbl_data[[#This Row],[Consequences (Financial)]]</f>
        <v>0</v>
      </c>
      <c r="U167" t="e">
        <f>tbl_data[[#This Row],[Severity Numeric]]</f>
        <v>#N/A</v>
      </c>
      <c r="V167" t="e">
        <f>tbl_data[[#This Row],[Consequences Human Numeric]]</f>
        <v>#N/A</v>
      </c>
      <c r="W167" t="e">
        <f>tbl_data[[#This Row],[Consequences Agriculture Numeric]]</f>
        <v>#N/A</v>
      </c>
      <c r="X167" t="e">
        <f>tbl_data[[#This Row],[Consequences Infrastructure Numeric]]</f>
        <v>#N/A</v>
      </c>
      <c r="Y167" t="e">
        <f>tbl_data[[#This Row],[Consequences Financial Numeric]]</f>
        <v>#N/A</v>
      </c>
      <c r="Z167" t="e">
        <f>tbl_data[[#This Row],[Consequences Sum Values]]</f>
        <v>#N/A</v>
      </c>
    </row>
    <row r="168" spans="1:26" x14ac:dyDescent="0.25">
      <c r="A168" t="str">
        <f>tbl_data[[#This Row],[Town Code]]</f>
        <v>MMR013005701</v>
      </c>
      <c r="B168" t="str">
        <f>VLOOKUP(Table6[[#This Row],[Index]],tbl_mimu[],2,FALSE)</f>
        <v>MMR013</v>
      </c>
      <c r="C168" t="str">
        <f>VLOOKUP(Table6[[#This Row],[Index]],tbl_mimu[],3,FALSE)</f>
        <v>Yangon</v>
      </c>
      <c r="D168" t="str">
        <f>VLOOKUP(Table6[[#This Row],[Index]],tbl_mimu[],4,FALSE)</f>
        <v>ရန်ကုန်တိုင်းဒေသကြီး</v>
      </c>
      <c r="E168" t="str">
        <f>VLOOKUP(Table6[[#This Row],[Index]],tbl_mimu[],5,FALSE)</f>
        <v>MMR013D001</v>
      </c>
      <c r="F168" t="str">
        <f>VLOOKUP(Table6[[#This Row],[Index]],tbl_mimu[],6,FALSE)</f>
        <v>Yangon (North)</v>
      </c>
      <c r="G168" t="str">
        <f>VLOOKUP(Table6[[#This Row],[Index]],tbl_mimu[],7,FALSE)</f>
        <v>ရန်ကုန်(မြောက်ပိုင်း)</v>
      </c>
      <c r="H168" t="str">
        <f>VLOOKUP(Table6[[#This Row],[Index]],tbl_mimu[],8,FALSE)</f>
        <v>MMR013005</v>
      </c>
      <c r="I168" t="str">
        <f>VLOOKUP(Table6[[#This Row],[Index]],tbl_mimu[],9,FALSE)</f>
        <v>Taikkyi</v>
      </c>
      <c r="J168" t="str">
        <f>VLOOKUP(Table6[[#This Row],[Index]],tbl_mimu[],10,FALSE)</f>
        <v>တိုက်ကြီး</v>
      </c>
      <c r="K168" t="str">
        <f>VLOOKUP(Table6[[#This Row],[Index]],tbl_mimu[],11,FALSE)</f>
        <v>MMR013005701</v>
      </c>
      <c r="L168" t="str">
        <f>VLOOKUP(Table6[[#This Row],[Index]],tbl_mimu[],12,FALSE)</f>
        <v>Taikkyi Town</v>
      </c>
      <c r="M168" t="str">
        <f>VLOOKUP(Table6[[#This Row],[Index]],tbl_mimu[],13,FALSE)</f>
        <v>တိုက်ကြီး</v>
      </c>
      <c r="N168">
        <f>VLOOKUP(Table6[[#This Row],[Index]],tbl_mimu[],14,FALSE)</f>
        <v>95.963440000000006</v>
      </c>
      <c r="O168">
        <f>VLOOKUP(Table6[[#This Row],[Index]],tbl_mimu[],14,FALSE)</f>
        <v>95.963440000000006</v>
      </c>
      <c r="P168">
        <f>tbl_data[[#This Row],[Severity]]</f>
        <v>0</v>
      </c>
      <c r="Q168">
        <f>tbl_data[[#This Row],[Consequences (Human)]]</f>
        <v>0</v>
      </c>
      <c r="R168">
        <f>tbl_data[[#This Row],[Consequences (Agriculture)]]</f>
        <v>0</v>
      </c>
      <c r="S168">
        <f>tbl_data[[#This Row],[Consequences (Infrastructure)]]</f>
        <v>0</v>
      </c>
      <c r="T168">
        <f>tbl_data[[#This Row],[Consequences (Financial)]]</f>
        <v>0</v>
      </c>
      <c r="U168" t="e">
        <f>tbl_data[[#This Row],[Severity Numeric]]</f>
        <v>#N/A</v>
      </c>
      <c r="V168" t="e">
        <f>tbl_data[[#This Row],[Consequences Human Numeric]]</f>
        <v>#N/A</v>
      </c>
      <c r="W168" t="e">
        <f>tbl_data[[#This Row],[Consequences Agriculture Numeric]]</f>
        <v>#N/A</v>
      </c>
      <c r="X168" t="e">
        <f>tbl_data[[#This Row],[Consequences Infrastructure Numeric]]</f>
        <v>#N/A</v>
      </c>
      <c r="Y168" t="e">
        <f>tbl_data[[#This Row],[Consequences Financial Numeric]]</f>
        <v>#N/A</v>
      </c>
      <c r="Z168" t="e">
        <f>tbl_data[[#This Row],[Consequences Sum Values]]</f>
        <v>#N/A</v>
      </c>
    </row>
    <row r="169" spans="1:26" x14ac:dyDescent="0.25">
      <c r="A169" t="str">
        <f>tbl_data[[#This Row],[Town Code]]</f>
        <v>MMR004004701</v>
      </c>
      <c r="B169" t="str">
        <f>VLOOKUP(Table6[[#This Row],[Index]],tbl_mimu[],2,FALSE)</f>
        <v>MMR004</v>
      </c>
      <c r="C169" t="str">
        <f>VLOOKUP(Table6[[#This Row],[Index]],tbl_mimu[],3,FALSE)</f>
        <v>Chin</v>
      </c>
      <c r="D169" t="str">
        <f>VLOOKUP(Table6[[#This Row],[Index]],tbl_mimu[],4,FALSE)</f>
        <v>ချင်းပြည်နယ်</v>
      </c>
      <c r="E169" t="str">
        <f>VLOOKUP(Table6[[#This Row],[Index]],tbl_mimu[],5,FALSE)</f>
        <v>MMR004D001</v>
      </c>
      <c r="F169" t="str">
        <f>VLOOKUP(Table6[[#This Row],[Index]],tbl_mimu[],6,FALSE)</f>
        <v>Falam</v>
      </c>
      <c r="G169" t="str">
        <f>VLOOKUP(Table6[[#This Row],[Index]],tbl_mimu[],7,FALSE)</f>
        <v>ဖလမ်းခရိုင်</v>
      </c>
      <c r="H169" t="str">
        <f>VLOOKUP(Table6[[#This Row],[Index]],tbl_mimu[],8,FALSE)</f>
        <v>MMR004004</v>
      </c>
      <c r="I169" t="str">
        <f>VLOOKUP(Table6[[#This Row],[Index]],tbl_mimu[],9,FALSE)</f>
        <v>Tedim</v>
      </c>
      <c r="J169" t="str">
        <f>VLOOKUP(Table6[[#This Row],[Index]],tbl_mimu[],10,FALSE)</f>
        <v>တီးတိန်</v>
      </c>
      <c r="K169" t="str">
        <f>VLOOKUP(Table6[[#This Row],[Index]],tbl_mimu[],11,FALSE)</f>
        <v>MMR004004701</v>
      </c>
      <c r="L169" t="str">
        <f>VLOOKUP(Table6[[#This Row],[Index]],tbl_mimu[],12,FALSE)</f>
        <v>Tedim Town</v>
      </c>
      <c r="M169" t="str">
        <f>VLOOKUP(Table6[[#This Row],[Index]],tbl_mimu[],13,FALSE)</f>
        <v>တီးတိန်</v>
      </c>
      <c r="N169">
        <f>VLOOKUP(Table6[[#This Row],[Index]],tbl_mimu[],14,FALSE)</f>
        <v>93.656189999999995</v>
      </c>
      <c r="O169">
        <f>VLOOKUP(Table6[[#This Row],[Index]],tbl_mimu[],14,FALSE)</f>
        <v>93.656189999999995</v>
      </c>
      <c r="P169">
        <f>tbl_data[[#This Row],[Severity]]</f>
        <v>0</v>
      </c>
      <c r="Q169">
        <f>tbl_data[[#This Row],[Consequences (Human)]]</f>
        <v>0</v>
      </c>
      <c r="R169">
        <f>tbl_data[[#This Row],[Consequences (Agriculture)]]</f>
        <v>0</v>
      </c>
      <c r="S169">
        <f>tbl_data[[#This Row],[Consequences (Infrastructure)]]</f>
        <v>0</v>
      </c>
      <c r="T169">
        <f>tbl_data[[#This Row],[Consequences (Financial)]]</f>
        <v>0</v>
      </c>
      <c r="U169" t="e">
        <f>tbl_data[[#This Row],[Severity Numeric]]</f>
        <v>#N/A</v>
      </c>
      <c r="V169" t="e">
        <f>tbl_data[[#This Row],[Consequences Human Numeric]]</f>
        <v>#N/A</v>
      </c>
      <c r="W169" t="e">
        <f>tbl_data[[#This Row],[Consequences Agriculture Numeric]]</f>
        <v>#N/A</v>
      </c>
      <c r="X169" t="e">
        <f>tbl_data[[#This Row],[Consequences Infrastructure Numeric]]</f>
        <v>#N/A</v>
      </c>
      <c r="Y169" t="e">
        <f>tbl_data[[#This Row],[Consequences Financial Numeric]]</f>
        <v>#N/A</v>
      </c>
      <c r="Z169" t="e">
        <f>tbl_data[[#This Row],[Consequences Sum Values]]</f>
        <v>#N/A</v>
      </c>
    </row>
    <row r="170" spans="1:26" x14ac:dyDescent="0.25">
      <c r="A170" t="str">
        <f>tbl_data[[#This Row],[Town Code]]</f>
        <v>MMR016007702</v>
      </c>
      <c r="B170" t="str">
        <f>VLOOKUP(Table6[[#This Row],[Index]],tbl_mimu[],2,FALSE)</f>
        <v>MMR016</v>
      </c>
      <c r="C170" t="str">
        <f>VLOOKUP(Table6[[#This Row],[Index]],tbl_mimu[],3,FALSE)</f>
        <v>Shan (East)</v>
      </c>
      <c r="D170" t="str">
        <f>VLOOKUP(Table6[[#This Row],[Index]],tbl_mimu[],4,FALSE)</f>
        <v>ရှမ်းပြည်နယ် (အရှေ့)</v>
      </c>
      <c r="E170" t="str">
        <f>VLOOKUP(Table6[[#This Row],[Index]],tbl_mimu[],5,FALSE)</f>
        <v>MMR016D001</v>
      </c>
      <c r="F170" t="str">
        <f>VLOOKUP(Table6[[#This Row],[Index]],tbl_mimu[],6,FALSE)</f>
        <v>Kengtung</v>
      </c>
      <c r="G170" t="str">
        <f>VLOOKUP(Table6[[#This Row],[Index]],tbl_mimu[],7,FALSE)</f>
        <v>ကျိုင်းတုံခရိုင်</v>
      </c>
      <c r="H170" t="str">
        <f>VLOOKUP(Table6[[#This Row],[Index]],tbl_mimu[],8,FALSE)</f>
        <v>MMR016007</v>
      </c>
      <c r="I170" t="str">
        <f>VLOOKUP(Table6[[#This Row],[Index]],tbl_mimu[],9,FALSE)</f>
        <v>Mongping</v>
      </c>
      <c r="J170" t="str">
        <f>VLOOKUP(Table6[[#This Row],[Index]],tbl_mimu[],10,FALSE)</f>
        <v>မိုင်းပျဉ်း</v>
      </c>
      <c r="K170" t="str">
        <f>VLOOKUP(Table6[[#This Row],[Index]],tbl_mimu[],11,FALSE)</f>
        <v>MMR016007702</v>
      </c>
      <c r="L170" t="str">
        <f>VLOOKUP(Table6[[#This Row],[Index]],tbl_mimu[],12,FALSE)</f>
        <v>Tontar Town</v>
      </c>
      <c r="M170" t="str">
        <f>VLOOKUP(Table6[[#This Row],[Index]],tbl_mimu[],13,FALSE)</f>
        <v>တုံတာ</v>
      </c>
      <c r="N170">
        <f>VLOOKUP(Table6[[#This Row],[Index]],tbl_mimu[],14,FALSE)</f>
        <v>99.287809999999993</v>
      </c>
      <c r="O170">
        <f>VLOOKUP(Table6[[#This Row],[Index]],tbl_mimu[],14,FALSE)</f>
        <v>99.287809999999993</v>
      </c>
      <c r="P170">
        <f>tbl_data[[#This Row],[Severity]]</f>
        <v>0</v>
      </c>
      <c r="Q170">
        <f>tbl_data[[#This Row],[Consequences (Human)]]</f>
        <v>0</v>
      </c>
      <c r="R170">
        <f>tbl_data[[#This Row],[Consequences (Agriculture)]]</f>
        <v>0</v>
      </c>
      <c r="S170">
        <f>tbl_data[[#This Row],[Consequences (Infrastructure)]]</f>
        <v>0</v>
      </c>
      <c r="T170">
        <f>tbl_data[[#This Row],[Consequences (Financial)]]</f>
        <v>0</v>
      </c>
      <c r="U170" t="e">
        <f>tbl_data[[#This Row],[Severity Numeric]]</f>
        <v>#N/A</v>
      </c>
      <c r="V170" t="e">
        <f>tbl_data[[#This Row],[Consequences Human Numeric]]</f>
        <v>#N/A</v>
      </c>
      <c r="W170" t="e">
        <f>tbl_data[[#This Row],[Consequences Agriculture Numeric]]</f>
        <v>#N/A</v>
      </c>
      <c r="X170" t="e">
        <f>tbl_data[[#This Row],[Consequences Infrastructure Numeric]]</f>
        <v>#N/A</v>
      </c>
      <c r="Y170" t="e">
        <f>tbl_data[[#This Row],[Consequences Financial Numeric]]</f>
        <v>#N/A</v>
      </c>
      <c r="Z170" t="e">
        <f>tbl_data[[#This Row],[Consequences Sum Values]]</f>
        <v>#N/A</v>
      </c>
    </row>
    <row r="171" spans="1:26" x14ac:dyDescent="0.25">
      <c r="A171" t="str">
        <f>tbl_data[[#This Row],[Town Code]]</f>
        <v>MMR014001701</v>
      </c>
      <c r="B171" t="str">
        <f>VLOOKUP(Table6[[#This Row],[Index]],tbl_mimu[],2,FALSE)</f>
        <v>MMR014</v>
      </c>
      <c r="C171" t="str">
        <f>VLOOKUP(Table6[[#This Row],[Index]],tbl_mimu[],3,FALSE)</f>
        <v>Shan (South)</v>
      </c>
      <c r="D171" t="str">
        <f>VLOOKUP(Table6[[#This Row],[Index]],tbl_mimu[],4,FALSE)</f>
        <v>ရှမ်းပြည်နယ် (တောင်)</v>
      </c>
      <c r="E171" t="str">
        <f>VLOOKUP(Table6[[#This Row],[Index]],tbl_mimu[],5,FALSE)</f>
        <v>MMR014D001</v>
      </c>
      <c r="F171" t="str">
        <f>VLOOKUP(Table6[[#This Row],[Index]],tbl_mimu[],6,FALSE)</f>
        <v>Taunggyi</v>
      </c>
      <c r="G171" t="str">
        <f>VLOOKUP(Table6[[#This Row],[Index]],tbl_mimu[],7,FALSE)</f>
        <v>တောင်ကြီးခရိုင်</v>
      </c>
      <c r="H171" t="str">
        <f>VLOOKUP(Table6[[#This Row],[Index]],tbl_mimu[],8,FALSE)</f>
        <v>MMR014001</v>
      </c>
      <c r="I171" t="str">
        <f>VLOOKUP(Table6[[#This Row],[Index]],tbl_mimu[],9,FALSE)</f>
        <v>Taunggyi</v>
      </c>
      <c r="J171" t="str">
        <f>VLOOKUP(Table6[[#This Row],[Index]],tbl_mimu[],10,FALSE)</f>
        <v>တောင်ကြီး</v>
      </c>
      <c r="K171" t="str">
        <f>VLOOKUP(Table6[[#This Row],[Index]],tbl_mimu[],11,FALSE)</f>
        <v>MMR014001701</v>
      </c>
      <c r="L171" t="str">
        <f>VLOOKUP(Table6[[#This Row],[Index]],tbl_mimu[],12,FALSE)</f>
        <v>Taunggyi Town</v>
      </c>
      <c r="M171" t="str">
        <f>VLOOKUP(Table6[[#This Row],[Index]],tbl_mimu[],13,FALSE)</f>
        <v>တောင်ကြီး</v>
      </c>
      <c r="N171">
        <f>VLOOKUP(Table6[[#This Row],[Index]],tbl_mimu[],14,FALSE)</f>
        <v>97.035979999999995</v>
      </c>
      <c r="O171">
        <f>VLOOKUP(Table6[[#This Row],[Index]],tbl_mimu[],14,FALSE)</f>
        <v>97.035979999999995</v>
      </c>
      <c r="P171">
        <f>tbl_data[[#This Row],[Severity]]</f>
        <v>0</v>
      </c>
      <c r="Q171">
        <f>tbl_data[[#This Row],[Consequences (Human)]]</f>
        <v>0</v>
      </c>
      <c r="R171">
        <f>tbl_data[[#This Row],[Consequences (Agriculture)]]</f>
        <v>0</v>
      </c>
      <c r="S171">
        <f>tbl_data[[#This Row],[Consequences (Infrastructure)]]</f>
        <v>0</v>
      </c>
      <c r="T171">
        <f>tbl_data[[#This Row],[Consequences (Financial)]]</f>
        <v>0</v>
      </c>
      <c r="U171" t="e">
        <f>tbl_data[[#This Row],[Severity Numeric]]</f>
        <v>#N/A</v>
      </c>
      <c r="V171" t="e">
        <f>tbl_data[[#This Row],[Consequences Human Numeric]]</f>
        <v>#N/A</v>
      </c>
      <c r="W171" t="e">
        <f>tbl_data[[#This Row],[Consequences Agriculture Numeric]]</f>
        <v>#N/A</v>
      </c>
      <c r="X171" t="e">
        <f>tbl_data[[#This Row],[Consequences Infrastructure Numeric]]</f>
        <v>#N/A</v>
      </c>
      <c r="Y171" t="e">
        <f>tbl_data[[#This Row],[Consequences Financial Numeric]]</f>
        <v>#N/A</v>
      </c>
      <c r="Z171" t="e">
        <f>tbl_data[[#This Row],[Consequences Sum Values]]</f>
        <v>#N/A</v>
      </c>
    </row>
    <row r="172" spans="1:26" x14ac:dyDescent="0.25">
      <c r="A172" t="str">
        <f>tbl_data[[#This Row],[Town Code]]</f>
        <v>MMR012016701</v>
      </c>
      <c r="B172" t="str">
        <f>VLOOKUP(Table6[[#This Row],[Index]],tbl_mimu[],2,FALSE)</f>
        <v>MMR012</v>
      </c>
      <c r="C172" t="str">
        <f>VLOOKUP(Table6[[#This Row],[Index]],tbl_mimu[],3,FALSE)</f>
        <v>Rakhine</v>
      </c>
      <c r="D172" t="str">
        <f>VLOOKUP(Table6[[#This Row],[Index]],tbl_mimu[],4,FALSE)</f>
        <v>ရခိုင်ပြည်နယ်</v>
      </c>
      <c r="E172" t="str">
        <f>VLOOKUP(Table6[[#This Row],[Index]],tbl_mimu[],5,FALSE)</f>
        <v>MMR012D004</v>
      </c>
      <c r="F172" t="str">
        <f>VLOOKUP(Table6[[#This Row],[Index]],tbl_mimu[],6,FALSE)</f>
        <v>Thandwe</v>
      </c>
      <c r="G172" t="str">
        <f>VLOOKUP(Table6[[#This Row],[Index]],tbl_mimu[],7,FALSE)</f>
        <v>သံတွဲခရိုင်</v>
      </c>
      <c r="H172" t="str">
        <f>VLOOKUP(Table6[[#This Row],[Index]],tbl_mimu[],8,FALSE)</f>
        <v>MMR012016</v>
      </c>
      <c r="I172" t="str">
        <f>VLOOKUP(Table6[[#This Row],[Index]],tbl_mimu[],9,FALSE)</f>
        <v>Toungup</v>
      </c>
      <c r="J172" t="str">
        <f>VLOOKUP(Table6[[#This Row],[Index]],tbl_mimu[],10,FALSE)</f>
        <v>တောင်ကုတ်</v>
      </c>
      <c r="K172" t="str">
        <f>VLOOKUP(Table6[[#This Row],[Index]],tbl_mimu[],11,FALSE)</f>
        <v>MMR012016701</v>
      </c>
      <c r="L172" t="str">
        <f>VLOOKUP(Table6[[#This Row],[Index]],tbl_mimu[],12,FALSE)</f>
        <v>Toungup Town</v>
      </c>
      <c r="M172" t="str">
        <f>VLOOKUP(Table6[[#This Row],[Index]],tbl_mimu[],13,FALSE)</f>
        <v>တောင်ကုတ်</v>
      </c>
      <c r="N172">
        <f>VLOOKUP(Table6[[#This Row],[Index]],tbl_mimu[],14,FALSE)</f>
        <v>94.239720000000005</v>
      </c>
      <c r="O172">
        <f>VLOOKUP(Table6[[#This Row],[Index]],tbl_mimu[],14,FALSE)</f>
        <v>94.239720000000005</v>
      </c>
      <c r="P172">
        <f>tbl_data[[#This Row],[Severity]]</f>
        <v>0</v>
      </c>
      <c r="Q172">
        <f>tbl_data[[#This Row],[Consequences (Human)]]</f>
        <v>0</v>
      </c>
      <c r="R172">
        <f>tbl_data[[#This Row],[Consequences (Agriculture)]]</f>
        <v>0</v>
      </c>
      <c r="S172">
        <f>tbl_data[[#This Row],[Consequences (Infrastructure)]]</f>
        <v>0</v>
      </c>
      <c r="T172">
        <f>tbl_data[[#This Row],[Consequences (Financial)]]</f>
        <v>0</v>
      </c>
      <c r="U172" t="e">
        <f>tbl_data[[#This Row],[Severity Numeric]]</f>
        <v>#N/A</v>
      </c>
      <c r="V172" t="e">
        <f>tbl_data[[#This Row],[Consequences Human Numeric]]</f>
        <v>#N/A</v>
      </c>
      <c r="W172" t="e">
        <f>tbl_data[[#This Row],[Consequences Agriculture Numeric]]</f>
        <v>#N/A</v>
      </c>
      <c r="X172" t="e">
        <f>tbl_data[[#This Row],[Consequences Infrastructure Numeric]]</f>
        <v>#N/A</v>
      </c>
      <c r="Y172" t="e">
        <f>tbl_data[[#This Row],[Consequences Financial Numeric]]</f>
        <v>#N/A</v>
      </c>
      <c r="Z172" t="e">
        <f>tbl_data[[#This Row],[Consequences Sum Values]]</f>
        <v>#N/A</v>
      </c>
    </row>
    <row r="173" spans="1:26" x14ac:dyDescent="0.25">
      <c r="A173" t="str">
        <f>tbl_data[[#This Row],[Town Code]]</f>
        <v>MMR007009701</v>
      </c>
      <c r="B173" t="str">
        <f>VLOOKUP(Table6[[#This Row],[Index]],tbl_mimu[],2,FALSE)</f>
        <v>MMR007</v>
      </c>
      <c r="C173" t="str">
        <f>VLOOKUP(Table6[[#This Row],[Index]],tbl_mimu[],3,FALSE)</f>
        <v>Bago (East)</v>
      </c>
      <c r="D173" t="str">
        <f>VLOOKUP(Table6[[#This Row],[Index]],tbl_mimu[],4,FALSE)</f>
        <v>ပဲခူးတိုင်းဒေသကြီး (အရှေ့)</v>
      </c>
      <c r="E173" t="str">
        <f>VLOOKUP(Table6[[#This Row],[Index]],tbl_mimu[],5,FALSE)</f>
        <v>MMR007D002</v>
      </c>
      <c r="F173" t="str">
        <f>VLOOKUP(Table6[[#This Row],[Index]],tbl_mimu[],6,FALSE)</f>
        <v>Taungoo</v>
      </c>
      <c r="G173" t="str">
        <f>VLOOKUP(Table6[[#This Row],[Index]],tbl_mimu[],7,FALSE)</f>
        <v>တောင်ငူခရိုင်</v>
      </c>
      <c r="H173" t="str">
        <f>VLOOKUP(Table6[[#This Row],[Index]],tbl_mimu[],8,FALSE)</f>
        <v>MMR007009</v>
      </c>
      <c r="I173" t="str">
        <f>VLOOKUP(Table6[[#This Row],[Index]],tbl_mimu[],9,FALSE)</f>
        <v>Taungoo</v>
      </c>
      <c r="J173" t="str">
        <f>VLOOKUP(Table6[[#This Row],[Index]],tbl_mimu[],10,FALSE)</f>
        <v>တောင်ငူ</v>
      </c>
      <c r="K173" t="str">
        <f>VLOOKUP(Table6[[#This Row],[Index]],tbl_mimu[],11,FALSE)</f>
        <v>MMR007009701</v>
      </c>
      <c r="L173" t="str">
        <f>VLOOKUP(Table6[[#This Row],[Index]],tbl_mimu[],12,FALSE)</f>
        <v>Taungoo Town</v>
      </c>
      <c r="M173" t="str">
        <f>VLOOKUP(Table6[[#This Row],[Index]],tbl_mimu[],13,FALSE)</f>
        <v>တောင်ငူ</v>
      </c>
      <c r="N173">
        <f>VLOOKUP(Table6[[#This Row],[Index]],tbl_mimu[],14,FALSE)</f>
        <v>96.433139999999995</v>
      </c>
      <c r="O173">
        <f>VLOOKUP(Table6[[#This Row],[Index]],tbl_mimu[],14,FALSE)</f>
        <v>96.433139999999995</v>
      </c>
      <c r="P173">
        <f>tbl_data[[#This Row],[Severity]]</f>
        <v>0</v>
      </c>
      <c r="Q173">
        <f>tbl_data[[#This Row],[Consequences (Human)]]</f>
        <v>0</v>
      </c>
      <c r="R173">
        <f>tbl_data[[#This Row],[Consequences (Agriculture)]]</f>
        <v>0</v>
      </c>
      <c r="S173">
        <f>tbl_data[[#This Row],[Consequences (Infrastructure)]]</f>
        <v>0</v>
      </c>
      <c r="T173">
        <f>tbl_data[[#This Row],[Consequences (Financial)]]</f>
        <v>0</v>
      </c>
      <c r="U173" t="e">
        <f>tbl_data[[#This Row],[Severity Numeric]]</f>
        <v>#N/A</v>
      </c>
      <c r="V173" t="e">
        <f>tbl_data[[#This Row],[Consequences Human Numeric]]</f>
        <v>#N/A</v>
      </c>
      <c r="W173" t="e">
        <f>tbl_data[[#This Row],[Consequences Agriculture Numeric]]</f>
        <v>#N/A</v>
      </c>
      <c r="X173" t="e">
        <f>tbl_data[[#This Row],[Consequences Infrastructure Numeric]]</f>
        <v>#N/A</v>
      </c>
      <c r="Y173" t="e">
        <f>tbl_data[[#This Row],[Consequences Financial Numeric]]</f>
        <v>#N/A</v>
      </c>
      <c r="Z173" t="e">
        <f>tbl_data[[#This Row],[Consequences Sum Values]]</f>
        <v>#N/A</v>
      </c>
    </row>
    <row r="174" spans="1:26" x14ac:dyDescent="0.25">
      <c r="A174" t="str">
        <f>tbl_data[[#This Row],[Town Code]]</f>
        <v>MMR009004701</v>
      </c>
      <c r="B174" t="str">
        <f>VLOOKUP(Table6[[#This Row],[Index]],tbl_mimu[],2,FALSE)</f>
        <v>MMR009</v>
      </c>
      <c r="C174" t="str">
        <f>VLOOKUP(Table6[[#This Row],[Index]],tbl_mimu[],3,FALSE)</f>
        <v>Magway</v>
      </c>
      <c r="D174" t="str">
        <f>VLOOKUP(Table6[[#This Row],[Index]],tbl_mimu[],4,FALSE)</f>
        <v>မကွေးတိုင်းဒေသကြီး</v>
      </c>
      <c r="E174" t="str">
        <f>VLOOKUP(Table6[[#This Row],[Index]],tbl_mimu[],5,FALSE)</f>
        <v>MMR009D001</v>
      </c>
      <c r="F174" t="str">
        <f>VLOOKUP(Table6[[#This Row],[Index]],tbl_mimu[],6,FALSE)</f>
        <v>Magway</v>
      </c>
      <c r="G174" t="str">
        <f>VLOOKUP(Table6[[#This Row],[Index]],tbl_mimu[],7,FALSE)</f>
        <v>မကွေးခရိုင်</v>
      </c>
      <c r="H174" t="str">
        <f>VLOOKUP(Table6[[#This Row],[Index]],tbl_mimu[],8,FALSE)</f>
        <v>MMR009004</v>
      </c>
      <c r="I174" t="str">
        <f>VLOOKUP(Table6[[#This Row],[Index]],tbl_mimu[],9,FALSE)</f>
        <v>Taungdwingyi</v>
      </c>
      <c r="J174" t="str">
        <f>VLOOKUP(Table6[[#This Row],[Index]],tbl_mimu[],10,FALSE)</f>
        <v>တောင်တွင်းကြီး</v>
      </c>
      <c r="K174" t="str">
        <f>VLOOKUP(Table6[[#This Row],[Index]],tbl_mimu[],11,FALSE)</f>
        <v>MMR009004701</v>
      </c>
      <c r="L174" t="str">
        <f>VLOOKUP(Table6[[#This Row],[Index]],tbl_mimu[],12,FALSE)</f>
        <v>Taungdwingyi Town</v>
      </c>
      <c r="M174" t="str">
        <f>VLOOKUP(Table6[[#This Row],[Index]],tbl_mimu[],13,FALSE)</f>
        <v>တောင်တွင်းကြီး</v>
      </c>
      <c r="N174">
        <f>VLOOKUP(Table6[[#This Row],[Index]],tbl_mimu[],14,FALSE)</f>
        <v>95.546139999999994</v>
      </c>
      <c r="O174">
        <f>VLOOKUP(Table6[[#This Row],[Index]],tbl_mimu[],14,FALSE)</f>
        <v>95.546139999999994</v>
      </c>
      <c r="P174">
        <f>tbl_data[[#This Row],[Severity]]</f>
        <v>0</v>
      </c>
      <c r="Q174">
        <f>tbl_data[[#This Row],[Consequences (Human)]]</f>
        <v>0</v>
      </c>
      <c r="R174">
        <f>tbl_data[[#This Row],[Consequences (Agriculture)]]</f>
        <v>0</v>
      </c>
      <c r="S174">
        <f>tbl_data[[#This Row],[Consequences (Infrastructure)]]</f>
        <v>0</v>
      </c>
      <c r="T174">
        <f>tbl_data[[#This Row],[Consequences (Financial)]]</f>
        <v>0</v>
      </c>
      <c r="U174" t="e">
        <f>tbl_data[[#This Row],[Severity Numeric]]</f>
        <v>#N/A</v>
      </c>
      <c r="V174" t="e">
        <f>tbl_data[[#This Row],[Consequences Human Numeric]]</f>
        <v>#N/A</v>
      </c>
      <c r="W174" t="e">
        <f>tbl_data[[#This Row],[Consequences Agriculture Numeric]]</f>
        <v>#N/A</v>
      </c>
      <c r="X174" t="e">
        <f>tbl_data[[#This Row],[Consequences Infrastructure Numeric]]</f>
        <v>#N/A</v>
      </c>
      <c r="Y174" t="e">
        <f>tbl_data[[#This Row],[Consequences Financial Numeric]]</f>
        <v>#N/A</v>
      </c>
      <c r="Z174" t="e">
        <f>tbl_data[[#This Row],[Consequences Sum Values]]</f>
        <v>#N/A</v>
      </c>
    </row>
    <row r="175" spans="1:26" x14ac:dyDescent="0.25">
      <c r="A175" t="str">
        <f>tbl_data[[#This Row],[Town Code]]</f>
        <v>MMR012009702</v>
      </c>
      <c r="B175" t="str">
        <f>VLOOKUP(Table6[[#This Row],[Index]],tbl_mimu[],2,FALSE)</f>
        <v>MMR012</v>
      </c>
      <c r="C175" t="str">
        <f>VLOOKUP(Table6[[#This Row],[Index]],tbl_mimu[],3,FALSE)</f>
        <v>Rakhine</v>
      </c>
      <c r="D175" t="str">
        <f>VLOOKUP(Table6[[#This Row],[Index]],tbl_mimu[],4,FALSE)</f>
        <v>ရခိုင်ပြည်နယ်</v>
      </c>
      <c r="E175" t="str">
        <f>VLOOKUP(Table6[[#This Row],[Index]],tbl_mimu[],5,FALSE)</f>
        <v>MMR012D002</v>
      </c>
      <c r="F175" t="str">
        <f>VLOOKUP(Table6[[#This Row],[Index]],tbl_mimu[],6,FALSE)</f>
        <v>Maungdaw</v>
      </c>
      <c r="G175" t="str">
        <f>VLOOKUP(Table6[[#This Row],[Index]],tbl_mimu[],7,FALSE)</f>
        <v>မောင်တောခရိုင်</v>
      </c>
      <c r="H175" t="str">
        <f>VLOOKUP(Table6[[#This Row],[Index]],tbl_mimu[],8,FALSE)</f>
        <v>MMR012009</v>
      </c>
      <c r="I175" t="str">
        <f>VLOOKUP(Table6[[#This Row],[Index]],tbl_mimu[],9,FALSE)</f>
        <v>Maungdaw</v>
      </c>
      <c r="J175" t="str">
        <f>VLOOKUP(Table6[[#This Row],[Index]],tbl_mimu[],10,FALSE)</f>
        <v>မောင်တော</v>
      </c>
      <c r="K175" t="str">
        <f>VLOOKUP(Table6[[#This Row],[Index]],tbl_mimu[],11,FALSE)</f>
        <v>MMR012009702</v>
      </c>
      <c r="L175" t="str">
        <f>VLOOKUP(Table6[[#This Row],[Index]],tbl_mimu[],12,FALSE)</f>
        <v>Taungpyoletwea Town</v>
      </c>
      <c r="M175" t="str">
        <f>VLOOKUP(Table6[[#This Row],[Index]],tbl_mimu[],13,FALSE)</f>
        <v>တောင်ပြိုလက်ဝဲ</v>
      </c>
      <c r="N175">
        <f>VLOOKUP(Table6[[#This Row],[Index]],tbl_mimu[],14,FALSE)</f>
        <v>92.200684341100001</v>
      </c>
      <c r="O175">
        <f>VLOOKUP(Table6[[#This Row],[Index]],tbl_mimu[],14,FALSE)</f>
        <v>92.200684341100001</v>
      </c>
      <c r="P175">
        <f>tbl_data[[#This Row],[Severity]]</f>
        <v>0</v>
      </c>
      <c r="Q175">
        <f>tbl_data[[#This Row],[Consequences (Human)]]</f>
        <v>0</v>
      </c>
      <c r="R175">
        <f>tbl_data[[#This Row],[Consequences (Agriculture)]]</f>
        <v>0</v>
      </c>
      <c r="S175">
        <f>tbl_data[[#This Row],[Consequences (Infrastructure)]]</f>
        <v>0</v>
      </c>
      <c r="T175">
        <f>tbl_data[[#This Row],[Consequences (Financial)]]</f>
        <v>0</v>
      </c>
      <c r="U175" t="e">
        <f>tbl_data[[#This Row],[Severity Numeric]]</f>
        <v>#N/A</v>
      </c>
      <c r="V175" t="e">
        <f>tbl_data[[#This Row],[Consequences Human Numeric]]</f>
        <v>#N/A</v>
      </c>
      <c r="W175" t="e">
        <f>tbl_data[[#This Row],[Consequences Agriculture Numeric]]</f>
        <v>#N/A</v>
      </c>
      <c r="X175" t="e">
        <f>tbl_data[[#This Row],[Consequences Infrastructure Numeric]]</f>
        <v>#N/A</v>
      </c>
      <c r="Y175" t="e">
        <f>tbl_data[[#This Row],[Consequences Financial Numeric]]</f>
        <v>#N/A</v>
      </c>
      <c r="Z175" t="e">
        <f>tbl_data[[#This Row],[Consequences Sum Values]]</f>
        <v>#N/A</v>
      </c>
    </row>
    <row r="176" spans="1:26" x14ac:dyDescent="0.25">
      <c r="A176" t="str">
        <f>tbl_data[[#This Row],[Town Code]]</f>
        <v>MMR010018701</v>
      </c>
      <c r="B176" t="str">
        <f>VLOOKUP(Table6[[#This Row],[Index]],tbl_mimu[],2,FALSE)</f>
        <v>MMR010</v>
      </c>
      <c r="C176" t="str">
        <f>VLOOKUP(Table6[[#This Row],[Index]],tbl_mimu[],3,FALSE)</f>
        <v>Mandalay</v>
      </c>
      <c r="D176" t="str">
        <f>VLOOKUP(Table6[[#This Row],[Index]],tbl_mimu[],4,FALSE)</f>
        <v>မန္တလေးတိုင်းဒေသကြီး</v>
      </c>
      <c r="E176" t="str">
        <f>VLOOKUP(Table6[[#This Row],[Index]],tbl_mimu[],5,FALSE)</f>
        <v>MMR010D004</v>
      </c>
      <c r="F176" t="str">
        <f>VLOOKUP(Table6[[#This Row],[Index]],tbl_mimu[],6,FALSE)</f>
        <v>Myingyan</v>
      </c>
      <c r="G176" t="str">
        <f>VLOOKUP(Table6[[#This Row],[Index]],tbl_mimu[],7,FALSE)</f>
        <v>မြင်းခြံခရိုင်</v>
      </c>
      <c r="H176" t="str">
        <f>VLOOKUP(Table6[[#This Row],[Index]],tbl_mimu[],8,FALSE)</f>
        <v>MMR010018</v>
      </c>
      <c r="I176" t="str">
        <f>VLOOKUP(Table6[[#This Row],[Index]],tbl_mimu[],9,FALSE)</f>
        <v>Taungtha</v>
      </c>
      <c r="J176" t="str">
        <f>VLOOKUP(Table6[[#This Row],[Index]],tbl_mimu[],10,FALSE)</f>
        <v>တောင်သာ</v>
      </c>
      <c r="K176" t="str">
        <f>VLOOKUP(Table6[[#This Row],[Index]],tbl_mimu[],11,FALSE)</f>
        <v>MMR010018701</v>
      </c>
      <c r="L176" t="str">
        <f>VLOOKUP(Table6[[#This Row],[Index]],tbl_mimu[],12,FALSE)</f>
        <v>Taungtha Town</v>
      </c>
      <c r="M176" t="str">
        <f>VLOOKUP(Table6[[#This Row],[Index]],tbl_mimu[],13,FALSE)</f>
        <v>တောင်သာ</v>
      </c>
      <c r="N176">
        <f>VLOOKUP(Table6[[#This Row],[Index]],tbl_mimu[],14,FALSE)</f>
        <v>95.445409999999995</v>
      </c>
      <c r="O176">
        <f>VLOOKUP(Table6[[#This Row],[Index]],tbl_mimu[],14,FALSE)</f>
        <v>95.445409999999995</v>
      </c>
      <c r="P176">
        <f>tbl_data[[#This Row],[Severity]]</f>
        <v>0</v>
      </c>
      <c r="Q176">
        <f>tbl_data[[#This Row],[Consequences (Human)]]</f>
        <v>0</v>
      </c>
      <c r="R176">
        <f>tbl_data[[#This Row],[Consequences (Agriculture)]]</f>
        <v>0</v>
      </c>
      <c r="S176">
        <f>tbl_data[[#This Row],[Consequences (Infrastructure)]]</f>
        <v>0</v>
      </c>
      <c r="T176">
        <f>tbl_data[[#This Row],[Consequences (Financial)]]</f>
        <v>0</v>
      </c>
      <c r="U176" t="e">
        <f>tbl_data[[#This Row],[Severity Numeric]]</f>
        <v>#N/A</v>
      </c>
      <c r="V176" t="e">
        <f>tbl_data[[#This Row],[Consequences Human Numeric]]</f>
        <v>#N/A</v>
      </c>
      <c r="W176" t="e">
        <f>tbl_data[[#This Row],[Consequences Agriculture Numeric]]</f>
        <v>#N/A</v>
      </c>
      <c r="X176" t="e">
        <f>tbl_data[[#This Row],[Consequences Infrastructure Numeric]]</f>
        <v>#N/A</v>
      </c>
      <c r="Y176" t="e">
        <f>tbl_data[[#This Row],[Consequences Financial Numeric]]</f>
        <v>#N/A</v>
      </c>
      <c r="Z176" t="e">
        <f>tbl_data[[#This Row],[Consequences Sum Values]]</f>
        <v>#N/A</v>
      </c>
    </row>
    <row r="177" spans="1:26" x14ac:dyDescent="0.25">
      <c r="A177" t="str">
        <f>tbl_data[[#This Row],[Town Code]]</f>
        <v>MMR013011701</v>
      </c>
      <c r="B177" t="str">
        <f>VLOOKUP(Table6[[#This Row],[Index]],tbl_mimu[],2,FALSE)</f>
        <v>MMR013</v>
      </c>
      <c r="C177" t="str">
        <f>VLOOKUP(Table6[[#This Row],[Index]],tbl_mimu[],3,FALSE)</f>
        <v>Yangon</v>
      </c>
      <c r="D177" t="str">
        <f>VLOOKUP(Table6[[#This Row],[Index]],tbl_mimu[],4,FALSE)</f>
        <v>ရန်ကုန်တိုင်းဒေသကြီး</v>
      </c>
      <c r="E177" t="str">
        <f>VLOOKUP(Table6[[#This Row],[Index]],tbl_mimu[],5,FALSE)</f>
        <v>MMR013D002</v>
      </c>
      <c r="F177" t="str">
        <f>VLOOKUP(Table6[[#This Row],[Index]],tbl_mimu[],6,FALSE)</f>
        <v>Yangon (East)</v>
      </c>
      <c r="G177" t="str">
        <f>VLOOKUP(Table6[[#This Row],[Index]],tbl_mimu[],7,FALSE)</f>
        <v>ရန်ကုန်(အရှေ့ပိုင်း)</v>
      </c>
      <c r="H177" t="str">
        <f>VLOOKUP(Table6[[#This Row],[Index]],tbl_mimu[],8,FALSE)</f>
        <v>MMR013011</v>
      </c>
      <c r="I177" t="str">
        <f>VLOOKUP(Table6[[#This Row],[Index]],tbl_mimu[],9,FALSE)</f>
        <v>South Okkalapa</v>
      </c>
      <c r="J177" t="str">
        <f>VLOOKUP(Table6[[#This Row],[Index]],tbl_mimu[],10,FALSE)</f>
        <v>တောင်ဥက္ကလာပ</v>
      </c>
      <c r="K177" t="str">
        <f>VLOOKUP(Table6[[#This Row],[Index]],tbl_mimu[],11,FALSE)</f>
        <v>MMR013011701</v>
      </c>
      <c r="L177" t="str">
        <f>VLOOKUP(Table6[[#This Row],[Index]],tbl_mimu[],12,FALSE)</f>
        <v>South Okkalapa</v>
      </c>
      <c r="M177" t="str">
        <f>VLOOKUP(Table6[[#This Row],[Index]],tbl_mimu[],13,FALSE)</f>
        <v>တောင်ဥက္ကလာပ</v>
      </c>
      <c r="N177">
        <f>VLOOKUP(Table6[[#This Row],[Index]],tbl_mimu[],14,FALSE)</f>
        <v>96.179858999999993</v>
      </c>
      <c r="O177">
        <f>VLOOKUP(Table6[[#This Row],[Index]],tbl_mimu[],14,FALSE)</f>
        <v>96.179858999999993</v>
      </c>
      <c r="P177">
        <f>tbl_data[[#This Row],[Severity]]</f>
        <v>0</v>
      </c>
      <c r="Q177">
        <f>tbl_data[[#This Row],[Consequences (Human)]]</f>
        <v>0</v>
      </c>
      <c r="R177">
        <f>tbl_data[[#This Row],[Consequences (Agriculture)]]</f>
        <v>0</v>
      </c>
      <c r="S177">
        <f>tbl_data[[#This Row],[Consequences (Infrastructure)]]</f>
        <v>0</v>
      </c>
      <c r="T177">
        <f>tbl_data[[#This Row],[Consequences (Financial)]]</f>
        <v>0</v>
      </c>
      <c r="U177" t="e">
        <f>tbl_data[[#This Row],[Severity Numeric]]</f>
        <v>#N/A</v>
      </c>
      <c r="V177" t="e">
        <f>tbl_data[[#This Row],[Consequences Human Numeric]]</f>
        <v>#N/A</v>
      </c>
      <c r="W177" t="e">
        <f>tbl_data[[#This Row],[Consequences Agriculture Numeric]]</f>
        <v>#N/A</v>
      </c>
      <c r="X177" t="e">
        <f>tbl_data[[#This Row],[Consequences Infrastructure Numeric]]</f>
        <v>#N/A</v>
      </c>
      <c r="Y177" t="e">
        <f>tbl_data[[#This Row],[Consequences Financial Numeric]]</f>
        <v>#N/A</v>
      </c>
      <c r="Z177" t="e">
        <f>tbl_data[[#This Row],[Consequences Sum Values]]</f>
        <v>#N/A</v>
      </c>
    </row>
    <row r="178" spans="1:26" x14ac:dyDescent="0.25">
      <c r="A178" t="str">
        <f>tbl_data[[#This Row],[Town Code]]</f>
        <v>MMR007014701</v>
      </c>
      <c r="B178" t="str">
        <f>VLOOKUP(Table6[[#This Row],[Index]],tbl_mimu[],2,FALSE)</f>
        <v>MMR007</v>
      </c>
      <c r="C178" t="str">
        <f>VLOOKUP(Table6[[#This Row],[Index]],tbl_mimu[],3,FALSE)</f>
        <v>Bago (East)</v>
      </c>
      <c r="D178" t="str">
        <f>VLOOKUP(Table6[[#This Row],[Index]],tbl_mimu[],4,FALSE)</f>
        <v>ပဲခူးတိုင်းဒေသကြီး (အရှေ့)</v>
      </c>
      <c r="E178" t="str">
        <f>VLOOKUP(Table6[[#This Row],[Index]],tbl_mimu[],5,FALSE)</f>
        <v>MMR007D002</v>
      </c>
      <c r="F178" t="str">
        <f>VLOOKUP(Table6[[#This Row],[Index]],tbl_mimu[],6,FALSE)</f>
        <v>Taungoo</v>
      </c>
      <c r="G178" t="str">
        <f>VLOOKUP(Table6[[#This Row],[Index]],tbl_mimu[],7,FALSE)</f>
        <v>တောင်ငူခရိုင်</v>
      </c>
      <c r="H178" t="str">
        <f>VLOOKUP(Table6[[#This Row],[Index]],tbl_mimu[],8,FALSE)</f>
        <v>MMR007014</v>
      </c>
      <c r="I178" t="str">
        <f>VLOOKUP(Table6[[#This Row],[Index]],tbl_mimu[],9,FALSE)</f>
        <v>Htantabin</v>
      </c>
      <c r="J178" t="str">
        <f>VLOOKUP(Table6[[#This Row],[Index]],tbl_mimu[],10,FALSE)</f>
        <v>ထန်းတပင်</v>
      </c>
      <c r="K178" t="str">
        <f>VLOOKUP(Table6[[#This Row],[Index]],tbl_mimu[],11,FALSE)</f>
        <v>MMR007014701</v>
      </c>
      <c r="L178" t="str">
        <f>VLOOKUP(Table6[[#This Row],[Index]],tbl_mimu[],12,FALSE)</f>
        <v>Htantabin Town</v>
      </c>
      <c r="M178" t="str">
        <f>VLOOKUP(Table6[[#This Row],[Index]],tbl_mimu[],13,FALSE)</f>
        <v>ထန်းတပင်</v>
      </c>
      <c r="N178">
        <f>VLOOKUP(Table6[[#This Row],[Index]],tbl_mimu[],14,FALSE)</f>
        <v>96.483758789600003</v>
      </c>
      <c r="O178">
        <f>VLOOKUP(Table6[[#This Row],[Index]],tbl_mimu[],14,FALSE)</f>
        <v>96.483758789600003</v>
      </c>
      <c r="P178">
        <f>tbl_data[[#This Row],[Severity]]</f>
        <v>0</v>
      </c>
      <c r="Q178">
        <f>tbl_data[[#This Row],[Consequences (Human)]]</f>
        <v>0</v>
      </c>
      <c r="R178">
        <f>tbl_data[[#This Row],[Consequences (Agriculture)]]</f>
        <v>0</v>
      </c>
      <c r="S178">
        <f>tbl_data[[#This Row],[Consequences (Infrastructure)]]</f>
        <v>0</v>
      </c>
      <c r="T178">
        <f>tbl_data[[#This Row],[Consequences (Financial)]]</f>
        <v>0</v>
      </c>
      <c r="U178" t="e">
        <f>tbl_data[[#This Row],[Severity Numeric]]</f>
        <v>#N/A</v>
      </c>
      <c r="V178" t="e">
        <f>tbl_data[[#This Row],[Consequences Human Numeric]]</f>
        <v>#N/A</v>
      </c>
      <c r="W178" t="e">
        <f>tbl_data[[#This Row],[Consequences Agriculture Numeric]]</f>
        <v>#N/A</v>
      </c>
      <c r="X178" t="e">
        <f>tbl_data[[#This Row],[Consequences Infrastructure Numeric]]</f>
        <v>#N/A</v>
      </c>
      <c r="Y178" t="e">
        <f>tbl_data[[#This Row],[Consequences Financial Numeric]]</f>
        <v>#N/A</v>
      </c>
      <c r="Z178" t="e">
        <f>tbl_data[[#This Row],[Consequences Sum Values]]</f>
        <v>#N/A</v>
      </c>
    </row>
    <row r="179" spans="1:26" x14ac:dyDescent="0.25">
      <c r="A179" t="str">
        <f>tbl_data[[#This Row],[Town Code]]</f>
        <v>MMR013006701</v>
      </c>
      <c r="B179" t="str">
        <f>VLOOKUP(Table6[[#This Row],[Index]],tbl_mimu[],2,FALSE)</f>
        <v>MMR013</v>
      </c>
      <c r="C179" t="str">
        <f>VLOOKUP(Table6[[#This Row],[Index]],tbl_mimu[],3,FALSE)</f>
        <v>Yangon</v>
      </c>
      <c r="D179" t="str">
        <f>VLOOKUP(Table6[[#This Row],[Index]],tbl_mimu[],4,FALSE)</f>
        <v>ရန်ကုန်တိုင်းဒေသကြီး</v>
      </c>
      <c r="E179" t="str">
        <f>VLOOKUP(Table6[[#This Row],[Index]],tbl_mimu[],5,FALSE)</f>
        <v>MMR013D001</v>
      </c>
      <c r="F179" t="str">
        <f>VLOOKUP(Table6[[#This Row],[Index]],tbl_mimu[],6,FALSE)</f>
        <v>Yangon (North)</v>
      </c>
      <c r="G179" t="str">
        <f>VLOOKUP(Table6[[#This Row],[Index]],tbl_mimu[],7,FALSE)</f>
        <v>ရန်ကုန်(မြောက်ပိုင်း)</v>
      </c>
      <c r="H179" t="str">
        <f>VLOOKUP(Table6[[#This Row],[Index]],tbl_mimu[],8,FALSE)</f>
        <v>MMR013006</v>
      </c>
      <c r="I179" t="str">
        <f>VLOOKUP(Table6[[#This Row],[Index]],tbl_mimu[],9,FALSE)</f>
        <v>Htantabin</v>
      </c>
      <c r="J179" t="str">
        <f>VLOOKUP(Table6[[#This Row],[Index]],tbl_mimu[],10,FALSE)</f>
        <v>ထန်းတပင်</v>
      </c>
      <c r="K179" t="str">
        <f>VLOOKUP(Table6[[#This Row],[Index]],tbl_mimu[],11,FALSE)</f>
        <v>MMR013006701</v>
      </c>
      <c r="L179" t="str">
        <f>VLOOKUP(Table6[[#This Row],[Index]],tbl_mimu[],12,FALSE)</f>
        <v>Htantabin Town</v>
      </c>
      <c r="M179" t="str">
        <f>VLOOKUP(Table6[[#This Row],[Index]],tbl_mimu[],13,FALSE)</f>
        <v>ထန်းတပင်</v>
      </c>
      <c r="N179">
        <f>VLOOKUP(Table6[[#This Row],[Index]],tbl_mimu[],14,FALSE)</f>
        <v>95.982699999999994</v>
      </c>
      <c r="O179">
        <f>VLOOKUP(Table6[[#This Row],[Index]],tbl_mimu[],14,FALSE)</f>
        <v>95.982699999999994</v>
      </c>
      <c r="P179">
        <f>tbl_data[[#This Row],[Severity]]</f>
        <v>0</v>
      </c>
      <c r="Q179">
        <f>tbl_data[[#This Row],[Consequences (Human)]]</f>
        <v>0</v>
      </c>
      <c r="R179">
        <f>tbl_data[[#This Row],[Consequences (Agriculture)]]</f>
        <v>0</v>
      </c>
      <c r="S179">
        <f>tbl_data[[#This Row],[Consequences (Infrastructure)]]</f>
        <v>0</v>
      </c>
      <c r="T179">
        <f>tbl_data[[#This Row],[Consequences (Financial)]]</f>
        <v>0</v>
      </c>
      <c r="U179" t="e">
        <f>tbl_data[[#This Row],[Severity Numeric]]</f>
        <v>#N/A</v>
      </c>
      <c r="V179" t="e">
        <f>tbl_data[[#This Row],[Consequences Human Numeric]]</f>
        <v>#N/A</v>
      </c>
      <c r="W179" t="e">
        <f>tbl_data[[#This Row],[Consequences Agriculture Numeric]]</f>
        <v>#N/A</v>
      </c>
      <c r="X179" t="e">
        <f>tbl_data[[#This Row],[Consequences Infrastructure Numeric]]</f>
        <v>#N/A</v>
      </c>
      <c r="Y179" t="e">
        <f>tbl_data[[#This Row],[Consequences Financial Numeric]]</f>
        <v>#N/A</v>
      </c>
      <c r="Z179" t="e">
        <f>tbl_data[[#This Row],[Consequences Sum Values]]</f>
        <v>#N/A</v>
      </c>
    </row>
    <row r="180" spans="1:26" x14ac:dyDescent="0.25">
      <c r="A180" t="str">
        <f>tbl_data[[#This Row],[Town Code]]</f>
        <v>MMR004003701</v>
      </c>
      <c r="B180" t="str">
        <f>VLOOKUP(Table6[[#This Row],[Index]],tbl_mimu[],2,FALSE)</f>
        <v>MMR004</v>
      </c>
      <c r="C180" t="str">
        <f>VLOOKUP(Table6[[#This Row],[Index]],tbl_mimu[],3,FALSE)</f>
        <v>Chin</v>
      </c>
      <c r="D180" t="str">
        <f>VLOOKUP(Table6[[#This Row],[Index]],tbl_mimu[],4,FALSE)</f>
        <v>ချင်းပြည်နယ်</v>
      </c>
      <c r="E180" t="str">
        <f>VLOOKUP(Table6[[#This Row],[Index]],tbl_mimu[],5,FALSE)</f>
        <v>MMR004D003</v>
      </c>
      <c r="F180" t="str">
        <f>VLOOKUP(Table6[[#This Row],[Index]],tbl_mimu[],6,FALSE)</f>
        <v>Hakha</v>
      </c>
      <c r="G180" t="str">
        <f>VLOOKUP(Table6[[#This Row],[Index]],tbl_mimu[],7,FALSE)</f>
        <v>ဟားခါးခရိုင်</v>
      </c>
      <c r="H180" t="str">
        <f>VLOOKUP(Table6[[#This Row],[Index]],tbl_mimu[],8,FALSE)</f>
        <v>MMR004003</v>
      </c>
      <c r="I180" t="str">
        <f>VLOOKUP(Table6[[#This Row],[Index]],tbl_mimu[],9,FALSE)</f>
        <v>Thantlang</v>
      </c>
      <c r="J180" t="str">
        <f>VLOOKUP(Table6[[#This Row],[Index]],tbl_mimu[],10,FALSE)</f>
        <v>ထန်တလန်</v>
      </c>
      <c r="K180" t="str">
        <f>VLOOKUP(Table6[[#This Row],[Index]],tbl_mimu[],11,FALSE)</f>
        <v>MMR004003701</v>
      </c>
      <c r="L180" t="str">
        <f>VLOOKUP(Table6[[#This Row],[Index]],tbl_mimu[],12,FALSE)</f>
        <v>Thantlang Town</v>
      </c>
      <c r="M180" t="str">
        <f>VLOOKUP(Table6[[#This Row],[Index]],tbl_mimu[],13,FALSE)</f>
        <v>ထန်တလန်</v>
      </c>
      <c r="N180">
        <f>VLOOKUP(Table6[[#This Row],[Index]],tbl_mimu[],14,FALSE)</f>
        <v>93.427800000000005</v>
      </c>
      <c r="O180">
        <f>VLOOKUP(Table6[[#This Row],[Index]],tbl_mimu[],14,FALSE)</f>
        <v>93.427800000000005</v>
      </c>
      <c r="P180">
        <f>tbl_data[[#This Row],[Severity]]</f>
        <v>0</v>
      </c>
      <c r="Q180">
        <f>tbl_data[[#This Row],[Consequences (Human)]]</f>
        <v>0</v>
      </c>
      <c r="R180">
        <f>tbl_data[[#This Row],[Consequences (Agriculture)]]</f>
        <v>0</v>
      </c>
      <c r="S180">
        <f>tbl_data[[#This Row],[Consequences (Infrastructure)]]</f>
        <v>0</v>
      </c>
      <c r="T180">
        <f>tbl_data[[#This Row],[Consequences (Financial)]]</f>
        <v>0</v>
      </c>
      <c r="U180" t="e">
        <f>tbl_data[[#This Row],[Severity Numeric]]</f>
        <v>#N/A</v>
      </c>
      <c r="V180" t="e">
        <f>tbl_data[[#This Row],[Consequences Human Numeric]]</f>
        <v>#N/A</v>
      </c>
      <c r="W180" t="e">
        <f>tbl_data[[#This Row],[Consequences Agriculture Numeric]]</f>
        <v>#N/A</v>
      </c>
      <c r="X180" t="e">
        <f>tbl_data[[#This Row],[Consequences Infrastructure Numeric]]</f>
        <v>#N/A</v>
      </c>
      <c r="Y180" t="e">
        <f>tbl_data[[#This Row],[Consequences Financial Numeric]]</f>
        <v>#N/A</v>
      </c>
      <c r="Z180" t="e">
        <f>tbl_data[[#This Row],[Consequences Sum Values]]</f>
        <v>#N/A</v>
      </c>
    </row>
    <row r="181" spans="1:26" x14ac:dyDescent="0.25">
      <c r="A181" t="str">
        <f>tbl_data[[#This Row],[Town Code]]</f>
        <v>MMR005036702</v>
      </c>
      <c r="B181" t="str">
        <f>VLOOKUP(Table6[[#This Row],[Index]],tbl_mimu[],2,FALSE)</f>
        <v>MMR005</v>
      </c>
      <c r="C181" t="str">
        <f>VLOOKUP(Table6[[#This Row],[Index]],tbl_mimu[],3,FALSE)</f>
        <v>Sagaing</v>
      </c>
      <c r="D181" t="str">
        <f>VLOOKUP(Table6[[#This Row],[Index]],tbl_mimu[],4,FALSE)</f>
        <v>စစ်ကိုင်းတိုင်းဒေသကြီး</v>
      </c>
      <c r="E181" t="str">
        <f>VLOOKUP(Table6[[#This Row],[Index]],tbl_mimu[],5,FALSE)</f>
        <v>MMR005S001</v>
      </c>
      <c r="F181" t="str">
        <f>VLOOKUP(Table6[[#This Row],[Index]],tbl_mimu[],6,FALSE)</f>
        <v>Naga Self-Administered Zone</v>
      </c>
      <c r="G181" t="e">
        <f>VLOOKUP(Table6[[#This Row],[Index]],tbl_mimu[],7,FALSE)</f>
        <v>#N/A</v>
      </c>
      <c r="H181" t="str">
        <f>VLOOKUP(Table6[[#This Row],[Index]],tbl_mimu[],8,FALSE)</f>
        <v>MMR005036</v>
      </c>
      <c r="I181" t="str">
        <f>VLOOKUP(Table6[[#This Row],[Index]],tbl_mimu[],9,FALSE)</f>
        <v>Lahe</v>
      </c>
      <c r="J181" t="str">
        <f>VLOOKUP(Table6[[#This Row],[Index]],tbl_mimu[],10,FALSE)</f>
        <v>လဟယ်</v>
      </c>
      <c r="K181" t="str">
        <f>VLOOKUP(Table6[[#This Row],[Index]],tbl_mimu[],11,FALSE)</f>
        <v>MMR005036702</v>
      </c>
      <c r="L181" t="str">
        <f>VLOOKUP(Table6[[#This Row],[Index]],tbl_mimu[],12,FALSE)</f>
        <v>Thangpakwe Town</v>
      </c>
      <c r="M181" t="str">
        <f>VLOOKUP(Table6[[#This Row],[Index]],tbl_mimu[],13,FALSE)</f>
        <v>ထန်ပါခွေ</v>
      </c>
      <c r="N181">
        <f>VLOOKUP(Table6[[#This Row],[Index]],tbl_mimu[],14,FALSE)</f>
        <v>95.241479999999996</v>
      </c>
      <c r="O181">
        <f>VLOOKUP(Table6[[#This Row],[Index]],tbl_mimu[],14,FALSE)</f>
        <v>95.241479999999996</v>
      </c>
      <c r="P181">
        <f>tbl_data[[#This Row],[Severity]]</f>
        <v>0</v>
      </c>
      <c r="Q181">
        <f>tbl_data[[#This Row],[Consequences (Human)]]</f>
        <v>0</v>
      </c>
      <c r="R181">
        <f>tbl_data[[#This Row],[Consequences (Agriculture)]]</f>
        <v>0</v>
      </c>
      <c r="S181">
        <f>tbl_data[[#This Row],[Consequences (Infrastructure)]]</f>
        <v>0</v>
      </c>
      <c r="T181">
        <f>tbl_data[[#This Row],[Consequences (Financial)]]</f>
        <v>0</v>
      </c>
      <c r="U181" t="e">
        <f>tbl_data[[#This Row],[Severity Numeric]]</f>
        <v>#N/A</v>
      </c>
      <c r="V181" t="e">
        <f>tbl_data[[#This Row],[Consequences Human Numeric]]</f>
        <v>#N/A</v>
      </c>
      <c r="W181" t="e">
        <f>tbl_data[[#This Row],[Consequences Agriculture Numeric]]</f>
        <v>#N/A</v>
      </c>
      <c r="X181" t="e">
        <f>tbl_data[[#This Row],[Consequences Infrastructure Numeric]]</f>
        <v>#N/A</v>
      </c>
      <c r="Y181" t="e">
        <f>tbl_data[[#This Row],[Consequences Financial Numeric]]</f>
        <v>#N/A</v>
      </c>
      <c r="Z181" t="e">
        <f>tbl_data[[#This Row],[Consequences Sum Values]]</f>
        <v>#N/A</v>
      </c>
    </row>
    <row r="182" spans="1:26" x14ac:dyDescent="0.25">
      <c r="A182" t="str">
        <f>tbl_data[[#This Row],[Town Code]]</f>
        <v>MMR006001701</v>
      </c>
      <c r="B182" t="str">
        <f>VLOOKUP(Table6[[#This Row],[Index]],tbl_mimu[],2,FALSE)</f>
        <v>MMR006</v>
      </c>
      <c r="C182" t="str">
        <f>VLOOKUP(Table6[[#This Row],[Index]],tbl_mimu[],3,FALSE)</f>
        <v>Tanintharyi</v>
      </c>
      <c r="D182" t="str">
        <f>VLOOKUP(Table6[[#This Row],[Index]],tbl_mimu[],4,FALSE)</f>
        <v>တနင်္သာရီတိုင်းဒေသကြီး</v>
      </c>
      <c r="E182" t="str">
        <f>VLOOKUP(Table6[[#This Row],[Index]],tbl_mimu[],5,FALSE)</f>
        <v>MMR006D001</v>
      </c>
      <c r="F182" t="str">
        <f>VLOOKUP(Table6[[#This Row],[Index]],tbl_mimu[],6,FALSE)</f>
        <v>Dawei</v>
      </c>
      <c r="G182" t="str">
        <f>VLOOKUP(Table6[[#This Row],[Index]],tbl_mimu[],7,FALSE)</f>
        <v>ထားဝယ်ခရိုင်</v>
      </c>
      <c r="H182" t="str">
        <f>VLOOKUP(Table6[[#This Row],[Index]],tbl_mimu[],8,FALSE)</f>
        <v>MMR006001</v>
      </c>
      <c r="I182" t="str">
        <f>VLOOKUP(Table6[[#This Row],[Index]],tbl_mimu[],9,FALSE)</f>
        <v>Dawei</v>
      </c>
      <c r="J182" t="str">
        <f>VLOOKUP(Table6[[#This Row],[Index]],tbl_mimu[],10,FALSE)</f>
        <v>ထားဝယ်</v>
      </c>
      <c r="K182" t="str">
        <f>VLOOKUP(Table6[[#This Row],[Index]],tbl_mimu[],11,FALSE)</f>
        <v>MMR006001701</v>
      </c>
      <c r="L182" t="str">
        <f>VLOOKUP(Table6[[#This Row],[Index]],tbl_mimu[],12,FALSE)</f>
        <v>Dawei Town</v>
      </c>
      <c r="M182" t="str">
        <f>VLOOKUP(Table6[[#This Row],[Index]],tbl_mimu[],13,FALSE)</f>
        <v>ထားဝယ်</v>
      </c>
      <c r="N182">
        <f>VLOOKUP(Table6[[#This Row],[Index]],tbl_mimu[],14,FALSE)</f>
        <v>98.196359999999999</v>
      </c>
      <c r="O182">
        <f>VLOOKUP(Table6[[#This Row],[Index]],tbl_mimu[],14,FALSE)</f>
        <v>98.196359999999999</v>
      </c>
      <c r="P182">
        <f>tbl_data[[#This Row],[Severity]]</f>
        <v>0</v>
      </c>
      <c r="Q182">
        <f>tbl_data[[#This Row],[Consequences (Human)]]</f>
        <v>0</v>
      </c>
      <c r="R182">
        <f>tbl_data[[#This Row],[Consequences (Agriculture)]]</f>
        <v>0</v>
      </c>
      <c r="S182">
        <f>tbl_data[[#This Row],[Consequences (Infrastructure)]]</f>
        <v>0</v>
      </c>
      <c r="T182">
        <f>tbl_data[[#This Row],[Consequences (Financial)]]</f>
        <v>0</v>
      </c>
      <c r="U182" t="e">
        <f>tbl_data[[#This Row],[Severity Numeric]]</f>
        <v>#N/A</v>
      </c>
      <c r="V182" t="e">
        <f>tbl_data[[#This Row],[Consequences Human Numeric]]</f>
        <v>#N/A</v>
      </c>
      <c r="W182" t="e">
        <f>tbl_data[[#This Row],[Consequences Agriculture Numeric]]</f>
        <v>#N/A</v>
      </c>
      <c r="X182" t="e">
        <f>tbl_data[[#This Row],[Consequences Infrastructure Numeric]]</f>
        <v>#N/A</v>
      </c>
      <c r="Y182" t="e">
        <f>tbl_data[[#This Row],[Consequences Financial Numeric]]</f>
        <v>#N/A</v>
      </c>
      <c r="Z182" t="e">
        <f>tbl_data[[#This Row],[Consequences Sum Values]]</f>
        <v>#N/A</v>
      </c>
    </row>
    <row r="183" spans="1:26" x14ac:dyDescent="0.25">
      <c r="A183" t="str">
        <f>tbl_data[[#This Row],[Town Code]]</f>
        <v>MMR005022701</v>
      </c>
      <c r="B183" t="str">
        <f>VLOOKUP(Table6[[#This Row],[Index]],tbl_mimu[],2,FALSE)</f>
        <v>MMR005</v>
      </c>
      <c r="C183" t="str">
        <f>VLOOKUP(Table6[[#This Row],[Index]],tbl_mimu[],3,FALSE)</f>
        <v>Sagaing</v>
      </c>
      <c r="D183" t="str">
        <f>VLOOKUP(Table6[[#This Row],[Index]],tbl_mimu[],4,FALSE)</f>
        <v>စစ်ကိုင်းတိုင်းဒေသကြီး</v>
      </c>
      <c r="E183" t="str">
        <f>VLOOKUP(Table6[[#This Row],[Index]],tbl_mimu[],5,FALSE)</f>
        <v>MMR005D004</v>
      </c>
      <c r="F183" t="str">
        <f>VLOOKUP(Table6[[#This Row],[Index]],tbl_mimu[],6,FALSE)</f>
        <v>Katha</v>
      </c>
      <c r="G183" t="str">
        <f>VLOOKUP(Table6[[#This Row],[Index]],tbl_mimu[],7,FALSE)</f>
        <v>ကသာခရိုင်</v>
      </c>
      <c r="H183" t="str">
        <f>VLOOKUP(Table6[[#This Row],[Index]],tbl_mimu[],8,FALSE)</f>
        <v>MMR005022</v>
      </c>
      <c r="I183" t="str">
        <f>VLOOKUP(Table6[[#This Row],[Index]],tbl_mimu[],9,FALSE)</f>
        <v>Tigyaing</v>
      </c>
      <c r="J183" t="str">
        <f>VLOOKUP(Table6[[#This Row],[Index]],tbl_mimu[],10,FALSE)</f>
        <v>ထီးချိုင့်</v>
      </c>
      <c r="K183" t="str">
        <f>VLOOKUP(Table6[[#This Row],[Index]],tbl_mimu[],11,FALSE)</f>
        <v>MMR005022701</v>
      </c>
      <c r="L183" t="str">
        <f>VLOOKUP(Table6[[#This Row],[Index]],tbl_mimu[],12,FALSE)</f>
        <v>Tigyaing Town</v>
      </c>
      <c r="M183" t="str">
        <f>VLOOKUP(Table6[[#This Row],[Index]],tbl_mimu[],13,FALSE)</f>
        <v>ထီးချိုင့်</v>
      </c>
      <c r="N183">
        <f>VLOOKUP(Table6[[#This Row],[Index]],tbl_mimu[],14,FALSE)</f>
        <v>96.148330000000001</v>
      </c>
      <c r="O183">
        <f>VLOOKUP(Table6[[#This Row],[Index]],tbl_mimu[],14,FALSE)</f>
        <v>96.148330000000001</v>
      </c>
      <c r="P183">
        <f>tbl_data[[#This Row],[Severity]]</f>
        <v>0</v>
      </c>
      <c r="Q183">
        <f>tbl_data[[#This Row],[Consequences (Human)]]</f>
        <v>0</v>
      </c>
      <c r="R183">
        <f>tbl_data[[#This Row],[Consequences (Agriculture)]]</f>
        <v>0</v>
      </c>
      <c r="S183">
        <f>tbl_data[[#This Row],[Consequences (Infrastructure)]]</f>
        <v>0</v>
      </c>
      <c r="T183">
        <f>tbl_data[[#This Row],[Consequences (Financial)]]</f>
        <v>0</v>
      </c>
      <c r="U183" t="e">
        <f>tbl_data[[#This Row],[Severity Numeric]]</f>
        <v>#N/A</v>
      </c>
      <c r="V183" t="e">
        <f>tbl_data[[#This Row],[Consequences Human Numeric]]</f>
        <v>#N/A</v>
      </c>
      <c r="W183" t="e">
        <f>tbl_data[[#This Row],[Consequences Agriculture Numeric]]</f>
        <v>#N/A</v>
      </c>
      <c r="X183" t="e">
        <f>tbl_data[[#This Row],[Consequences Infrastructure Numeric]]</f>
        <v>#N/A</v>
      </c>
      <c r="Y183" t="e">
        <f>tbl_data[[#This Row],[Consequences Financial Numeric]]</f>
        <v>#N/A</v>
      </c>
      <c r="Z183" t="e">
        <f>tbl_data[[#This Row],[Consequences Sum Values]]</f>
        <v>#N/A</v>
      </c>
    </row>
    <row r="184" spans="1:26" x14ac:dyDescent="0.25">
      <c r="A184" t="str">
        <f>tbl_data[[#This Row],[Town Code]]</f>
        <v>MMR009024701</v>
      </c>
      <c r="B184" t="str">
        <f>VLOOKUP(Table6[[#This Row],[Index]],tbl_mimu[],2,FALSE)</f>
        <v>MMR009</v>
      </c>
      <c r="C184" t="str">
        <f>VLOOKUP(Table6[[#This Row],[Index]],tbl_mimu[],3,FALSE)</f>
        <v>Magway</v>
      </c>
      <c r="D184" t="str">
        <f>VLOOKUP(Table6[[#This Row],[Index]],tbl_mimu[],4,FALSE)</f>
        <v>မကွေးတိုင်းဒေသကြီး</v>
      </c>
      <c r="E184" t="str">
        <f>VLOOKUP(Table6[[#This Row],[Index]],tbl_mimu[],5,FALSE)</f>
        <v>MMR009D005</v>
      </c>
      <c r="F184" t="str">
        <f>VLOOKUP(Table6[[#This Row],[Index]],tbl_mimu[],6,FALSE)</f>
        <v>Gangaw</v>
      </c>
      <c r="G184" t="str">
        <f>VLOOKUP(Table6[[#This Row],[Index]],tbl_mimu[],7,FALSE)</f>
        <v>ဂန့်ဂေါခရိုင်</v>
      </c>
      <c r="H184" t="str">
        <f>VLOOKUP(Table6[[#This Row],[Index]],tbl_mimu[],8,FALSE)</f>
        <v>MMR009024</v>
      </c>
      <c r="I184" t="str">
        <f>VLOOKUP(Table6[[#This Row],[Index]],tbl_mimu[],9,FALSE)</f>
        <v>Tilin</v>
      </c>
      <c r="J184" t="str">
        <f>VLOOKUP(Table6[[#This Row],[Index]],tbl_mimu[],10,FALSE)</f>
        <v>ထီးလင်း</v>
      </c>
      <c r="K184" t="str">
        <f>VLOOKUP(Table6[[#This Row],[Index]],tbl_mimu[],11,FALSE)</f>
        <v>MMR009024701</v>
      </c>
      <c r="L184" t="str">
        <f>VLOOKUP(Table6[[#This Row],[Index]],tbl_mimu[],12,FALSE)</f>
        <v>Tilin Town</v>
      </c>
      <c r="M184" t="str">
        <f>VLOOKUP(Table6[[#This Row],[Index]],tbl_mimu[],13,FALSE)</f>
        <v>ထီးလင်း</v>
      </c>
      <c r="N184">
        <f>VLOOKUP(Table6[[#This Row],[Index]],tbl_mimu[],14,FALSE)</f>
        <v>94.092780000000005</v>
      </c>
      <c r="O184">
        <f>VLOOKUP(Table6[[#This Row],[Index]],tbl_mimu[],14,FALSE)</f>
        <v>94.092780000000005</v>
      </c>
      <c r="P184">
        <f>tbl_data[[#This Row],[Severity]]</f>
        <v>0</v>
      </c>
      <c r="Q184">
        <f>tbl_data[[#This Row],[Consequences (Human)]]</f>
        <v>0</v>
      </c>
      <c r="R184">
        <f>tbl_data[[#This Row],[Consequences (Agriculture)]]</f>
        <v>0</v>
      </c>
      <c r="S184">
        <f>tbl_data[[#This Row],[Consequences (Infrastructure)]]</f>
        <v>0</v>
      </c>
      <c r="T184">
        <f>tbl_data[[#This Row],[Consequences (Financial)]]</f>
        <v>0</v>
      </c>
      <c r="U184" t="e">
        <f>tbl_data[[#This Row],[Severity Numeric]]</f>
        <v>#N/A</v>
      </c>
      <c r="V184" t="e">
        <f>tbl_data[[#This Row],[Consequences Human Numeric]]</f>
        <v>#N/A</v>
      </c>
      <c r="W184" t="e">
        <f>tbl_data[[#This Row],[Consequences Agriculture Numeric]]</f>
        <v>#N/A</v>
      </c>
      <c r="X184" t="e">
        <f>tbl_data[[#This Row],[Consequences Infrastructure Numeric]]</f>
        <v>#N/A</v>
      </c>
      <c r="Y184" t="e">
        <f>tbl_data[[#This Row],[Consequences Financial Numeric]]</f>
        <v>#N/A</v>
      </c>
      <c r="Z184" t="e">
        <f>tbl_data[[#This Row],[Consequences Sum Values]]</f>
        <v>#N/A</v>
      </c>
    </row>
    <row r="185" spans="1:26" x14ac:dyDescent="0.25">
      <c r="A185" t="str">
        <f>tbl_data[[#This Row],[Town Code]]</f>
        <v>MMR017013702</v>
      </c>
      <c r="B185" t="str">
        <f>VLOOKUP(Table6[[#This Row],[Index]],tbl_mimu[],2,FALSE)</f>
        <v>MMR017</v>
      </c>
      <c r="C185" t="str">
        <f>VLOOKUP(Table6[[#This Row],[Index]],tbl_mimu[],3,FALSE)</f>
        <v>Ayeyarwady</v>
      </c>
      <c r="D185" t="str">
        <f>VLOOKUP(Table6[[#This Row],[Index]],tbl_mimu[],4,FALSE)</f>
        <v>ဧရာဝတီတိုင်းဒေသကြီး</v>
      </c>
      <c r="E185" t="str">
        <f>VLOOKUP(Table6[[#This Row],[Index]],tbl_mimu[],5,FALSE)</f>
        <v>MMR017D002</v>
      </c>
      <c r="F185" t="str">
        <f>VLOOKUP(Table6[[#This Row],[Index]],tbl_mimu[],6,FALSE)</f>
        <v>Hinthada</v>
      </c>
      <c r="G185" t="str">
        <f>VLOOKUP(Table6[[#This Row],[Index]],tbl_mimu[],7,FALSE)</f>
        <v>ဟင်္သာတခရိုင်</v>
      </c>
      <c r="H185" t="str">
        <f>VLOOKUP(Table6[[#This Row],[Index]],tbl_mimu[],8,FALSE)</f>
        <v>MMR017013</v>
      </c>
      <c r="I185" t="str">
        <f>VLOOKUP(Table6[[#This Row],[Index]],tbl_mimu[],9,FALSE)</f>
        <v>Ingapu</v>
      </c>
      <c r="J185" t="str">
        <f>VLOOKUP(Table6[[#This Row],[Index]],tbl_mimu[],10,FALSE)</f>
        <v>အင်္ဂပူ</v>
      </c>
      <c r="K185" t="str">
        <f>VLOOKUP(Table6[[#This Row],[Index]],tbl_mimu[],11,FALSE)</f>
        <v>MMR017013702</v>
      </c>
      <c r="L185" t="str">
        <f>VLOOKUP(Table6[[#This Row],[Index]],tbl_mimu[],12,FALSE)</f>
        <v>Htoogyi Town</v>
      </c>
      <c r="M185" t="str">
        <f>VLOOKUP(Table6[[#This Row],[Index]],tbl_mimu[],13,FALSE)</f>
        <v>ထူးကြီး</v>
      </c>
      <c r="N185">
        <f>VLOOKUP(Table6[[#This Row],[Index]],tbl_mimu[],14,FALSE)</f>
        <v>95.260729999999995</v>
      </c>
      <c r="O185">
        <f>VLOOKUP(Table6[[#This Row],[Index]],tbl_mimu[],14,FALSE)</f>
        <v>95.260729999999995</v>
      </c>
      <c r="P185">
        <f>tbl_data[[#This Row],[Severity]]</f>
        <v>0</v>
      </c>
      <c r="Q185">
        <f>tbl_data[[#This Row],[Consequences (Human)]]</f>
        <v>0</v>
      </c>
      <c r="R185">
        <f>tbl_data[[#This Row],[Consequences (Agriculture)]]</f>
        <v>0</v>
      </c>
      <c r="S185">
        <f>tbl_data[[#This Row],[Consequences (Infrastructure)]]</f>
        <v>0</v>
      </c>
      <c r="T185">
        <f>tbl_data[[#This Row],[Consequences (Financial)]]</f>
        <v>0</v>
      </c>
      <c r="U185" t="e">
        <f>tbl_data[[#This Row],[Severity Numeric]]</f>
        <v>#N/A</v>
      </c>
      <c r="V185" t="e">
        <f>tbl_data[[#This Row],[Consequences Human Numeric]]</f>
        <v>#N/A</v>
      </c>
      <c r="W185" t="e">
        <f>tbl_data[[#This Row],[Consequences Agriculture Numeric]]</f>
        <v>#N/A</v>
      </c>
      <c r="X185" t="e">
        <f>tbl_data[[#This Row],[Consequences Infrastructure Numeric]]</f>
        <v>#N/A</v>
      </c>
      <c r="Y185" t="e">
        <f>tbl_data[[#This Row],[Consequences Financial Numeric]]</f>
        <v>#N/A</v>
      </c>
      <c r="Z185" t="e">
        <f>tbl_data[[#This Row],[Consequences Sum Values]]</f>
        <v>#N/A</v>
      </c>
    </row>
    <row r="186" spans="1:26" x14ac:dyDescent="0.25">
      <c r="A186" t="str">
        <f>tbl_data[[#This Row],[Town Code]]</f>
        <v>MMR013002702</v>
      </c>
      <c r="B186" t="str">
        <f>VLOOKUP(Table6[[#This Row],[Index]],tbl_mimu[],2,FALSE)</f>
        <v>MMR013</v>
      </c>
      <c r="C186" t="str">
        <f>VLOOKUP(Table6[[#This Row],[Index]],tbl_mimu[],3,FALSE)</f>
        <v>Yangon</v>
      </c>
      <c r="D186" t="str">
        <f>VLOOKUP(Table6[[#This Row],[Index]],tbl_mimu[],4,FALSE)</f>
        <v>ရန်ကုန်တိုင်းဒေသကြီး</v>
      </c>
      <c r="E186" t="str">
        <f>VLOOKUP(Table6[[#This Row],[Index]],tbl_mimu[],5,FALSE)</f>
        <v>MMR013D001</v>
      </c>
      <c r="F186" t="str">
        <f>VLOOKUP(Table6[[#This Row],[Index]],tbl_mimu[],6,FALSE)</f>
        <v>Yangon (North)</v>
      </c>
      <c r="G186" t="str">
        <f>VLOOKUP(Table6[[#This Row],[Index]],tbl_mimu[],7,FALSE)</f>
        <v>ရန်ကုန်(မြောက်ပိုင်း)</v>
      </c>
      <c r="H186" t="str">
        <f>VLOOKUP(Table6[[#This Row],[Index]],tbl_mimu[],8,FALSE)</f>
        <v>MMR013002</v>
      </c>
      <c r="I186" t="str">
        <f>VLOOKUP(Table6[[#This Row],[Index]],tbl_mimu[],9,FALSE)</f>
        <v>Mingaladon</v>
      </c>
      <c r="J186" t="str">
        <f>VLOOKUP(Table6[[#This Row],[Index]],tbl_mimu[],10,FALSE)</f>
        <v>မင်္ဂလာဒုံ</v>
      </c>
      <c r="K186" t="str">
        <f>VLOOKUP(Table6[[#This Row],[Index]],tbl_mimu[],11,FALSE)</f>
        <v>MMR013002702</v>
      </c>
      <c r="L186" t="str">
        <f>VLOOKUP(Table6[[#This Row],[Index]],tbl_mimu[],12,FALSE)</f>
        <v>Htaukkyant Town</v>
      </c>
      <c r="M186" t="str">
        <f>VLOOKUP(Table6[[#This Row],[Index]],tbl_mimu[],13,FALSE)</f>
        <v>ထောက်ကြန့်</v>
      </c>
      <c r="N186">
        <f>VLOOKUP(Table6[[#This Row],[Index]],tbl_mimu[],14,FALSE)</f>
        <v>96.132312801300003</v>
      </c>
      <c r="O186">
        <f>VLOOKUP(Table6[[#This Row],[Index]],tbl_mimu[],14,FALSE)</f>
        <v>96.132312801300003</v>
      </c>
      <c r="P186">
        <f>tbl_data[[#This Row],[Severity]]</f>
        <v>0</v>
      </c>
      <c r="Q186">
        <f>tbl_data[[#This Row],[Consequences (Human)]]</f>
        <v>0</v>
      </c>
      <c r="R186">
        <f>tbl_data[[#This Row],[Consequences (Agriculture)]]</f>
        <v>0</v>
      </c>
      <c r="S186">
        <f>tbl_data[[#This Row],[Consequences (Infrastructure)]]</f>
        <v>0</v>
      </c>
      <c r="T186">
        <f>tbl_data[[#This Row],[Consequences (Financial)]]</f>
        <v>0</v>
      </c>
      <c r="U186" t="e">
        <f>tbl_data[[#This Row],[Severity Numeric]]</f>
        <v>#N/A</v>
      </c>
      <c r="V186" t="e">
        <f>tbl_data[[#This Row],[Consequences Human Numeric]]</f>
        <v>#N/A</v>
      </c>
      <c r="W186" t="e">
        <f>tbl_data[[#This Row],[Consequences Agriculture Numeric]]</f>
        <v>#N/A</v>
      </c>
      <c r="X186" t="e">
        <f>tbl_data[[#This Row],[Consequences Infrastructure Numeric]]</f>
        <v>#N/A</v>
      </c>
      <c r="Y186" t="e">
        <f>tbl_data[[#This Row],[Consequences Financial Numeric]]</f>
        <v>#N/A</v>
      </c>
      <c r="Z186" t="e">
        <f>tbl_data[[#This Row],[Consequences Sum Values]]</f>
        <v>#N/A</v>
      </c>
    </row>
    <row r="187" spans="1:26" x14ac:dyDescent="0.25">
      <c r="A187" t="str">
        <f>tbl_data[[#This Row],[Town Code]]</f>
        <v>MMR018004701</v>
      </c>
      <c r="B187" t="str">
        <f>VLOOKUP(Table6[[#This Row],[Index]],tbl_mimu[],2,FALSE)</f>
        <v>MMR018</v>
      </c>
      <c r="C187" t="str">
        <f>VLOOKUP(Table6[[#This Row],[Index]],tbl_mimu[],3,FALSE)</f>
        <v>Nay Pyi Taw</v>
      </c>
      <c r="D187" t="str">
        <f>VLOOKUP(Table6[[#This Row],[Index]],tbl_mimu[],4,FALSE)</f>
        <v>နေပြည်တော်</v>
      </c>
      <c r="E187" t="str">
        <f>VLOOKUP(Table6[[#This Row],[Index]],tbl_mimu[],5,FALSE)</f>
        <v>MMR018D002</v>
      </c>
      <c r="F187" t="str">
        <f>VLOOKUP(Table6[[#This Row],[Index]],tbl_mimu[],6,FALSE)</f>
        <v>Det Khi Na</v>
      </c>
      <c r="G187" t="str">
        <f>VLOOKUP(Table6[[#This Row],[Index]],tbl_mimu[],7,FALSE)</f>
        <v>ဒက္ခိဏခရိုင်</v>
      </c>
      <c r="H187" t="str">
        <f>VLOOKUP(Table6[[#This Row],[Index]],tbl_mimu[],8,FALSE)</f>
        <v>MMR018004</v>
      </c>
      <c r="I187" t="str">
        <f>VLOOKUP(Table6[[#This Row],[Index]],tbl_mimu[],9,FALSE)</f>
        <v>Det Khi Na Thi Ri</v>
      </c>
      <c r="J187" t="str">
        <f>VLOOKUP(Table6[[#This Row],[Index]],tbl_mimu[],10,FALSE)</f>
        <v>ဒက္ခိဏသီရိ</v>
      </c>
      <c r="K187" t="str">
        <f>VLOOKUP(Table6[[#This Row],[Index]],tbl_mimu[],11,FALSE)</f>
        <v>MMR018004701</v>
      </c>
      <c r="L187" t="str">
        <f>VLOOKUP(Table6[[#This Row],[Index]],tbl_mimu[],12,FALSE)</f>
        <v>Det Khi Na Thi Ri Town</v>
      </c>
      <c r="M187" t="str">
        <f>VLOOKUP(Table6[[#This Row],[Index]],tbl_mimu[],13,FALSE)</f>
        <v>ဒက္ခိဏသီရိ</v>
      </c>
      <c r="N187">
        <f>VLOOKUP(Table6[[#This Row],[Index]],tbl_mimu[],14,FALSE)</f>
        <v>96.090497177399996</v>
      </c>
      <c r="O187">
        <f>VLOOKUP(Table6[[#This Row],[Index]],tbl_mimu[],14,FALSE)</f>
        <v>96.090497177399996</v>
      </c>
      <c r="P187">
        <f>tbl_data[[#This Row],[Severity]]</f>
        <v>0</v>
      </c>
      <c r="Q187">
        <f>tbl_data[[#This Row],[Consequences (Human)]]</f>
        <v>0</v>
      </c>
      <c r="R187">
        <f>tbl_data[[#This Row],[Consequences (Agriculture)]]</f>
        <v>0</v>
      </c>
      <c r="S187">
        <f>tbl_data[[#This Row],[Consequences (Infrastructure)]]</f>
        <v>0</v>
      </c>
      <c r="T187">
        <f>tbl_data[[#This Row],[Consequences (Financial)]]</f>
        <v>0</v>
      </c>
      <c r="U187" t="e">
        <f>tbl_data[[#This Row],[Severity Numeric]]</f>
        <v>#N/A</v>
      </c>
      <c r="V187" t="e">
        <f>tbl_data[[#This Row],[Consequences Human Numeric]]</f>
        <v>#N/A</v>
      </c>
      <c r="W187" t="e">
        <f>tbl_data[[#This Row],[Consequences Agriculture Numeric]]</f>
        <v>#N/A</v>
      </c>
      <c r="X187" t="e">
        <f>tbl_data[[#This Row],[Consequences Infrastructure Numeric]]</f>
        <v>#N/A</v>
      </c>
      <c r="Y187" t="e">
        <f>tbl_data[[#This Row],[Consequences Financial Numeric]]</f>
        <v>#N/A</v>
      </c>
      <c r="Z187" t="e">
        <f>tbl_data[[#This Row],[Consequences Sum Values]]</f>
        <v>#N/A</v>
      </c>
    </row>
    <row r="188" spans="1:26" x14ac:dyDescent="0.25">
      <c r="A188" t="str">
        <f>tbl_data[[#This Row],[Town Code]]</f>
        <v>MMR013043701</v>
      </c>
      <c r="B188" t="str">
        <f>VLOOKUP(Table6[[#This Row],[Index]],tbl_mimu[],2,FALSE)</f>
        <v>MMR013</v>
      </c>
      <c r="C188" t="str">
        <f>VLOOKUP(Table6[[#This Row],[Index]],tbl_mimu[],3,FALSE)</f>
        <v>Yangon</v>
      </c>
      <c r="D188" t="str">
        <f>VLOOKUP(Table6[[#This Row],[Index]],tbl_mimu[],4,FALSE)</f>
        <v>ရန်ကုန်တိုင်းဒေသကြီး</v>
      </c>
      <c r="E188" t="str">
        <f>VLOOKUP(Table6[[#This Row],[Index]],tbl_mimu[],5,FALSE)</f>
        <v>MMR013D004</v>
      </c>
      <c r="F188" t="str">
        <f>VLOOKUP(Table6[[#This Row],[Index]],tbl_mimu[],6,FALSE)</f>
        <v>Yangon (West)</v>
      </c>
      <c r="G188" t="str">
        <f>VLOOKUP(Table6[[#This Row],[Index]],tbl_mimu[],7,FALSE)</f>
        <v>ရန်ကုန်(အနောက်ပိုင်း)</v>
      </c>
      <c r="H188" t="str">
        <f>VLOOKUP(Table6[[#This Row],[Index]],tbl_mimu[],8,FALSE)</f>
        <v>MMR013043</v>
      </c>
      <c r="I188" t="str">
        <f>VLOOKUP(Table6[[#This Row],[Index]],tbl_mimu[],9,FALSE)</f>
        <v>Dagon</v>
      </c>
      <c r="J188" t="str">
        <f>VLOOKUP(Table6[[#This Row],[Index]],tbl_mimu[],10,FALSE)</f>
        <v>ဒဂုံ</v>
      </c>
      <c r="K188" t="str">
        <f>VLOOKUP(Table6[[#This Row],[Index]],tbl_mimu[],11,FALSE)</f>
        <v>MMR013043701</v>
      </c>
      <c r="L188" t="str">
        <f>VLOOKUP(Table6[[#This Row],[Index]],tbl_mimu[],12,FALSE)</f>
        <v>Dagon</v>
      </c>
      <c r="M188" t="str">
        <f>VLOOKUP(Table6[[#This Row],[Index]],tbl_mimu[],13,FALSE)</f>
        <v>ဒဂုံ</v>
      </c>
      <c r="N188">
        <f>VLOOKUP(Table6[[#This Row],[Index]],tbl_mimu[],14,FALSE)</f>
        <v>96.146900000000002</v>
      </c>
      <c r="O188">
        <f>VLOOKUP(Table6[[#This Row],[Index]],tbl_mimu[],14,FALSE)</f>
        <v>96.146900000000002</v>
      </c>
      <c r="P188">
        <f>tbl_data[[#This Row],[Severity]]</f>
        <v>0</v>
      </c>
      <c r="Q188">
        <f>tbl_data[[#This Row],[Consequences (Human)]]</f>
        <v>0</v>
      </c>
      <c r="R188">
        <f>tbl_data[[#This Row],[Consequences (Agriculture)]]</f>
        <v>0</v>
      </c>
      <c r="S188">
        <f>tbl_data[[#This Row],[Consequences (Infrastructure)]]</f>
        <v>0</v>
      </c>
      <c r="T188">
        <f>tbl_data[[#This Row],[Consequences (Financial)]]</f>
        <v>0</v>
      </c>
      <c r="U188" t="e">
        <f>tbl_data[[#This Row],[Severity Numeric]]</f>
        <v>#N/A</v>
      </c>
      <c r="V188" t="e">
        <f>tbl_data[[#This Row],[Consequences Human Numeric]]</f>
        <v>#N/A</v>
      </c>
      <c r="W188" t="e">
        <f>tbl_data[[#This Row],[Consequences Agriculture Numeric]]</f>
        <v>#N/A</v>
      </c>
      <c r="X188" t="e">
        <f>tbl_data[[#This Row],[Consequences Infrastructure Numeric]]</f>
        <v>#N/A</v>
      </c>
      <c r="Y188" t="e">
        <f>tbl_data[[#This Row],[Consequences Financial Numeric]]</f>
        <v>#N/A</v>
      </c>
      <c r="Z188" t="e">
        <f>tbl_data[[#This Row],[Consequences Sum Values]]</f>
        <v>#N/A</v>
      </c>
    </row>
    <row r="189" spans="1:26" x14ac:dyDescent="0.25">
      <c r="A189" t="str">
        <f>tbl_data[[#This Row],[Town Code]]</f>
        <v>MMR013021701</v>
      </c>
      <c r="B189" t="str">
        <f>VLOOKUP(Table6[[#This Row],[Index]],tbl_mimu[],2,FALSE)</f>
        <v>MMR013</v>
      </c>
      <c r="C189" t="str">
        <f>VLOOKUP(Table6[[#This Row],[Index]],tbl_mimu[],3,FALSE)</f>
        <v>Yangon</v>
      </c>
      <c r="D189" t="str">
        <f>VLOOKUP(Table6[[#This Row],[Index]],tbl_mimu[],4,FALSE)</f>
        <v>ရန်ကုန်တိုင်းဒေသကြီး</v>
      </c>
      <c r="E189" t="str">
        <f>VLOOKUP(Table6[[#This Row],[Index]],tbl_mimu[],5,FALSE)</f>
        <v>MMR013D002</v>
      </c>
      <c r="F189" t="str">
        <f>VLOOKUP(Table6[[#This Row],[Index]],tbl_mimu[],6,FALSE)</f>
        <v>Yangon (East)</v>
      </c>
      <c r="G189" t="str">
        <f>VLOOKUP(Table6[[#This Row],[Index]],tbl_mimu[],7,FALSE)</f>
        <v>ရန်ကုန်(အရှေ့ပိုင်း)</v>
      </c>
      <c r="H189" t="str">
        <f>VLOOKUP(Table6[[#This Row],[Index]],tbl_mimu[],8,FALSE)</f>
        <v>MMR013021</v>
      </c>
      <c r="I189" t="str">
        <f>VLOOKUP(Table6[[#This Row],[Index]],tbl_mimu[],9,FALSE)</f>
        <v>Dagon Myothit (Seikkan)</v>
      </c>
      <c r="J189" t="str">
        <f>VLOOKUP(Table6[[#This Row],[Index]],tbl_mimu[],10,FALSE)</f>
        <v>ဒဂုံမြို့သစ် (ဆိပ်ကမ်း)</v>
      </c>
      <c r="K189" t="str">
        <f>VLOOKUP(Table6[[#This Row],[Index]],tbl_mimu[],11,FALSE)</f>
        <v>MMR013021701</v>
      </c>
      <c r="L189" t="str">
        <f>VLOOKUP(Table6[[#This Row],[Index]],tbl_mimu[],12,FALSE)</f>
        <v>Dagon Myothit (Seikkan)</v>
      </c>
      <c r="M189" t="str">
        <f>VLOOKUP(Table6[[#This Row],[Index]],tbl_mimu[],13,FALSE)</f>
        <v>ဒဂုံမြို့သစ် (ဆိပ်ကမ်း)</v>
      </c>
      <c r="N189">
        <f>VLOOKUP(Table6[[#This Row],[Index]],tbl_mimu[],14,FALSE)</f>
        <v>96.272564000000003</v>
      </c>
      <c r="O189">
        <f>VLOOKUP(Table6[[#This Row],[Index]],tbl_mimu[],14,FALSE)</f>
        <v>96.272564000000003</v>
      </c>
      <c r="P189">
        <f>tbl_data[[#This Row],[Severity]]</f>
        <v>0</v>
      </c>
      <c r="Q189">
        <f>tbl_data[[#This Row],[Consequences (Human)]]</f>
        <v>0</v>
      </c>
      <c r="R189">
        <f>tbl_data[[#This Row],[Consequences (Agriculture)]]</f>
        <v>0</v>
      </c>
      <c r="S189">
        <f>tbl_data[[#This Row],[Consequences (Infrastructure)]]</f>
        <v>0</v>
      </c>
      <c r="T189">
        <f>tbl_data[[#This Row],[Consequences (Financial)]]</f>
        <v>0</v>
      </c>
      <c r="U189" t="e">
        <f>tbl_data[[#This Row],[Severity Numeric]]</f>
        <v>#N/A</v>
      </c>
      <c r="V189" t="e">
        <f>tbl_data[[#This Row],[Consequences Human Numeric]]</f>
        <v>#N/A</v>
      </c>
      <c r="W189" t="e">
        <f>tbl_data[[#This Row],[Consequences Agriculture Numeric]]</f>
        <v>#N/A</v>
      </c>
      <c r="X189" t="e">
        <f>tbl_data[[#This Row],[Consequences Infrastructure Numeric]]</f>
        <v>#N/A</v>
      </c>
      <c r="Y189" t="e">
        <f>tbl_data[[#This Row],[Consequences Financial Numeric]]</f>
        <v>#N/A</v>
      </c>
      <c r="Z189" t="e">
        <f>tbl_data[[#This Row],[Consequences Sum Values]]</f>
        <v>#N/A</v>
      </c>
    </row>
    <row r="190" spans="1:26" x14ac:dyDescent="0.25">
      <c r="A190" t="str">
        <f>tbl_data[[#This Row],[Town Code]]</f>
        <v>MMR013020701</v>
      </c>
      <c r="B190" t="str">
        <f>VLOOKUP(Table6[[#This Row],[Index]],tbl_mimu[],2,FALSE)</f>
        <v>MMR013</v>
      </c>
      <c r="C190" t="str">
        <f>VLOOKUP(Table6[[#This Row],[Index]],tbl_mimu[],3,FALSE)</f>
        <v>Yangon</v>
      </c>
      <c r="D190" t="str">
        <f>VLOOKUP(Table6[[#This Row],[Index]],tbl_mimu[],4,FALSE)</f>
        <v>ရန်ကုန်တိုင်းဒေသကြီး</v>
      </c>
      <c r="E190" t="str">
        <f>VLOOKUP(Table6[[#This Row],[Index]],tbl_mimu[],5,FALSE)</f>
        <v>MMR013D002</v>
      </c>
      <c r="F190" t="str">
        <f>VLOOKUP(Table6[[#This Row],[Index]],tbl_mimu[],6,FALSE)</f>
        <v>Yangon (East)</v>
      </c>
      <c r="G190" t="str">
        <f>VLOOKUP(Table6[[#This Row],[Index]],tbl_mimu[],7,FALSE)</f>
        <v>ရန်ကုန်(အရှေ့ပိုင်း)</v>
      </c>
      <c r="H190" t="str">
        <f>VLOOKUP(Table6[[#This Row],[Index]],tbl_mimu[],8,FALSE)</f>
        <v>MMR013020</v>
      </c>
      <c r="I190" t="str">
        <f>VLOOKUP(Table6[[#This Row],[Index]],tbl_mimu[],9,FALSE)</f>
        <v>Dagon Myothit (East)</v>
      </c>
      <c r="J190" t="str">
        <f>VLOOKUP(Table6[[#This Row],[Index]],tbl_mimu[],10,FALSE)</f>
        <v>ဒဂုံမြို့သစ် (အရှေ့ပိုင်း)</v>
      </c>
      <c r="K190" t="str">
        <f>VLOOKUP(Table6[[#This Row],[Index]],tbl_mimu[],11,FALSE)</f>
        <v>MMR013020701</v>
      </c>
      <c r="L190" t="str">
        <f>VLOOKUP(Table6[[#This Row],[Index]],tbl_mimu[],12,FALSE)</f>
        <v>Dagon Myothit (East)</v>
      </c>
      <c r="M190" t="str">
        <f>VLOOKUP(Table6[[#This Row],[Index]],tbl_mimu[],13,FALSE)</f>
        <v>ဒဂုံမြို့သစ် (အရှေ့ပိုင်း)</v>
      </c>
      <c r="N190">
        <f>VLOOKUP(Table6[[#This Row],[Index]],tbl_mimu[],14,FALSE)</f>
        <v>96.213226000000006</v>
      </c>
      <c r="O190">
        <f>VLOOKUP(Table6[[#This Row],[Index]],tbl_mimu[],14,FALSE)</f>
        <v>96.213226000000006</v>
      </c>
      <c r="P190">
        <f>tbl_data[[#This Row],[Severity]]</f>
        <v>0</v>
      </c>
      <c r="Q190">
        <f>tbl_data[[#This Row],[Consequences (Human)]]</f>
        <v>0</v>
      </c>
      <c r="R190">
        <f>tbl_data[[#This Row],[Consequences (Agriculture)]]</f>
        <v>0</v>
      </c>
      <c r="S190">
        <f>tbl_data[[#This Row],[Consequences (Infrastructure)]]</f>
        <v>0</v>
      </c>
      <c r="T190">
        <f>tbl_data[[#This Row],[Consequences (Financial)]]</f>
        <v>0</v>
      </c>
      <c r="U190" t="e">
        <f>tbl_data[[#This Row],[Severity Numeric]]</f>
        <v>#N/A</v>
      </c>
      <c r="V190" t="e">
        <f>tbl_data[[#This Row],[Consequences Human Numeric]]</f>
        <v>#N/A</v>
      </c>
      <c r="W190" t="e">
        <f>tbl_data[[#This Row],[Consequences Agriculture Numeric]]</f>
        <v>#N/A</v>
      </c>
      <c r="X190" t="e">
        <f>tbl_data[[#This Row],[Consequences Infrastructure Numeric]]</f>
        <v>#N/A</v>
      </c>
      <c r="Y190" t="e">
        <f>tbl_data[[#This Row],[Consequences Financial Numeric]]</f>
        <v>#N/A</v>
      </c>
      <c r="Z190" t="e">
        <f>tbl_data[[#This Row],[Consequences Sum Values]]</f>
        <v>#N/A</v>
      </c>
    </row>
    <row r="191" spans="1:26" x14ac:dyDescent="0.25">
      <c r="A191" t="str">
        <f>tbl_data[[#This Row],[Town Code]]</f>
        <v>MMR013018701</v>
      </c>
      <c r="B191" t="str">
        <f>VLOOKUP(Table6[[#This Row],[Index]],tbl_mimu[],2,FALSE)</f>
        <v>MMR013</v>
      </c>
      <c r="C191" t="str">
        <f>VLOOKUP(Table6[[#This Row],[Index]],tbl_mimu[],3,FALSE)</f>
        <v>Yangon</v>
      </c>
      <c r="D191" t="str">
        <f>VLOOKUP(Table6[[#This Row],[Index]],tbl_mimu[],4,FALSE)</f>
        <v>ရန်ကုန်တိုင်းဒေသကြီး</v>
      </c>
      <c r="E191" t="str">
        <f>VLOOKUP(Table6[[#This Row],[Index]],tbl_mimu[],5,FALSE)</f>
        <v>MMR013D002</v>
      </c>
      <c r="F191" t="str">
        <f>VLOOKUP(Table6[[#This Row],[Index]],tbl_mimu[],6,FALSE)</f>
        <v>Yangon (East)</v>
      </c>
      <c r="G191" t="str">
        <f>VLOOKUP(Table6[[#This Row],[Index]],tbl_mimu[],7,FALSE)</f>
        <v>ရန်ကုန်(အရှေ့ပိုင်း)</v>
      </c>
      <c r="H191" t="str">
        <f>VLOOKUP(Table6[[#This Row],[Index]],tbl_mimu[],8,FALSE)</f>
        <v>MMR013018</v>
      </c>
      <c r="I191" t="str">
        <f>VLOOKUP(Table6[[#This Row],[Index]],tbl_mimu[],9,FALSE)</f>
        <v>Dagon Myothit (South)</v>
      </c>
      <c r="J191" t="str">
        <f>VLOOKUP(Table6[[#This Row],[Index]],tbl_mimu[],10,FALSE)</f>
        <v>ဒဂုံမြို့သစ် (တောင်ပိုင်း)</v>
      </c>
      <c r="K191" t="str">
        <f>VLOOKUP(Table6[[#This Row],[Index]],tbl_mimu[],11,FALSE)</f>
        <v>MMR013018701</v>
      </c>
      <c r="L191" t="str">
        <f>VLOOKUP(Table6[[#This Row],[Index]],tbl_mimu[],12,FALSE)</f>
        <v>Dagon Myothit (South) Town</v>
      </c>
      <c r="M191" t="str">
        <f>VLOOKUP(Table6[[#This Row],[Index]],tbl_mimu[],13,FALSE)</f>
        <v>ဒဂုံမြို့သစ်(တောင်ပိုင်း)</v>
      </c>
      <c r="N191">
        <f>VLOOKUP(Table6[[#This Row],[Index]],tbl_mimu[],14,FALSE)</f>
        <v>96.225819999999999</v>
      </c>
      <c r="O191">
        <f>VLOOKUP(Table6[[#This Row],[Index]],tbl_mimu[],14,FALSE)</f>
        <v>96.225819999999999</v>
      </c>
      <c r="P191">
        <f>tbl_data[[#This Row],[Severity]]</f>
        <v>0</v>
      </c>
      <c r="Q191">
        <f>tbl_data[[#This Row],[Consequences (Human)]]</f>
        <v>0</v>
      </c>
      <c r="R191">
        <f>tbl_data[[#This Row],[Consequences (Agriculture)]]</f>
        <v>0</v>
      </c>
      <c r="S191">
        <f>tbl_data[[#This Row],[Consequences (Infrastructure)]]</f>
        <v>0</v>
      </c>
      <c r="T191">
        <f>tbl_data[[#This Row],[Consequences (Financial)]]</f>
        <v>0</v>
      </c>
      <c r="U191" t="e">
        <f>tbl_data[[#This Row],[Severity Numeric]]</f>
        <v>#N/A</v>
      </c>
      <c r="V191" t="e">
        <f>tbl_data[[#This Row],[Consequences Human Numeric]]</f>
        <v>#N/A</v>
      </c>
      <c r="W191" t="e">
        <f>tbl_data[[#This Row],[Consequences Agriculture Numeric]]</f>
        <v>#N/A</v>
      </c>
      <c r="X191" t="e">
        <f>tbl_data[[#This Row],[Consequences Infrastructure Numeric]]</f>
        <v>#N/A</v>
      </c>
      <c r="Y191" t="e">
        <f>tbl_data[[#This Row],[Consequences Financial Numeric]]</f>
        <v>#N/A</v>
      </c>
      <c r="Z191" t="e">
        <f>tbl_data[[#This Row],[Consequences Sum Values]]</f>
        <v>#N/A</v>
      </c>
    </row>
    <row r="192" spans="1:26" x14ac:dyDescent="0.25">
      <c r="A192" t="str">
        <f>tbl_data[[#This Row],[Town Code]]</f>
        <v>MMR013019701</v>
      </c>
      <c r="B192" t="str">
        <f>VLOOKUP(Table6[[#This Row],[Index]],tbl_mimu[],2,FALSE)</f>
        <v>MMR013</v>
      </c>
      <c r="C192" t="str">
        <f>VLOOKUP(Table6[[#This Row],[Index]],tbl_mimu[],3,FALSE)</f>
        <v>Yangon</v>
      </c>
      <c r="D192" t="str">
        <f>VLOOKUP(Table6[[#This Row],[Index]],tbl_mimu[],4,FALSE)</f>
        <v>ရန်ကုန်တိုင်းဒေသကြီး</v>
      </c>
      <c r="E192" t="str">
        <f>VLOOKUP(Table6[[#This Row],[Index]],tbl_mimu[],5,FALSE)</f>
        <v>MMR013D002</v>
      </c>
      <c r="F192" t="str">
        <f>VLOOKUP(Table6[[#This Row],[Index]],tbl_mimu[],6,FALSE)</f>
        <v>Yangon (East)</v>
      </c>
      <c r="G192" t="str">
        <f>VLOOKUP(Table6[[#This Row],[Index]],tbl_mimu[],7,FALSE)</f>
        <v>ရန်ကုန်(အရှေ့ပိုင်း)</v>
      </c>
      <c r="H192" t="str">
        <f>VLOOKUP(Table6[[#This Row],[Index]],tbl_mimu[],8,FALSE)</f>
        <v>MMR013019</v>
      </c>
      <c r="I192" t="str">
        <f>VLOOKUP(Table6[[#This Row],[Index]],tbl_mimu[],9,FALSE)</f>
        <v>Dagon Myothit (North)</v>
      </c>
      <c r="J192" t="str">
        <f>VLOOKUP(Table6[[#This Row],[Index]],tbl_mimu[],10,FALSE)</f>
        <v>ဒဂုံမြို့သစ် (မြောက်ပိုင်း)</v>
      </c>
      <c r="K192" t="str">
        <f>VLOOKUP(Table6[[#This Row],[Index]],tbl_mimu[],11,FALSE)</f>
        <v>MMR013019701</v>
      </c>
      <c r="L192" t="str">
        <f>VLOOKUP(Table6[[#This Row],[Index]],tbl_mimu[],12,FALSE)</f>
        <v>Dagon Myothit (North) Town</v>
      </c>
      <c r="M192" t="str">
        <f>VLOOKUP(Table6[[#This Row],[Index]],tbl_mimu[],13,FALSE)</f>
        <v>ဒဂုံမြို့သစ်(မြောက်ပိုင်း)</v>
      </c>
      <c r="N192">
        <f>VLOOKUP(Table6[[#This Row],[Index]],tbl_mimu[],14,FALSE)</f>
        <v>96.190790000000007</v>
      </c>
      <c r="O192">
        <f>VLOOKUP(Table6[[#This Row],[Index]],tbl_mimu[],14,FALSE)</f>
        <v>96.190790000000007</v>
      </c>
      <c r="P192">
        <f>tbl_data[[#This Row],[Severity]]</f>
        <v>0</v>
      </c>
      <c r="Q192">
        <f>tbl_data[[#This Row],[Consequences (Human)]]</f>
        <v>0</v>
      </c>
      <c r="R192">
        <f>tbl_data[[#This Row],[Consequences (Agriculture)]]</f>
        <v>0</v>
      </c>
      <c r="S192">
        <f>tbl_data[[#This Row],[Consequences (Infrastructure)]]</f>
        <v>0</v>
      </c>
      <c r="T192">
        <f>tbl_data[[#This Row],[Consequences (Financial)]]</f>
        <v>0</v>
      </c>
      <c r="U192" t="e">
        <f>tbl_data[[#This Row],[Severity Numeric]]</f>
        <v>#N/A</v>
      </c>
      <c r="V192" t="e">
        <f>tbl_data[[#This Row],[Consequences Human Numeric]]</f>
        <v>#N/A</v>
      </c>
      <c r="W192" t="e">
        <f>tbl_data[[#This Row],[Consequences Agriculture Numeric]]</f>
        <v>#N/A</v>
      </c>
      <c r="X192" t="e">
        <f>tbl_data[[#This Row],[Consequences Infrastructure Numeric]]</f>
        <v>#N/A</v>
      </c>
      <c r="Y192" t="e">
        <f>tbl_data[[#This Row],[Consequences Financial Numeric]]</f>
        <v>#N/A</v>
      </c>
      <c r="Z192" t="e">
        <f>tbl_data[[#This Row],[Consequences Sum Values]]</f>
        <v>#N/A</v>
      </c>
    </row>
    <row r="193" spans="1:26" x14ac:dyDescent="0.25">
      <c r="A193" t="str">
        <f>tbl_data[[#This Row],[Town Code]]</f>
        <v>MMR013030701</v>
      </c>
      <c r="B193" t="str">
        <f>VLOOKUP(Table6[[#This Row],[Index]],tbl_mimu[],2,FALSE)</f>
        <v>MMR013</v>
      </c>
      <c r="C193" t="str">
        <f>VLOOKUP(Table6[[#This Row],[Index]],tbl_mimu[],3,FALSE)</f>
        <v>Yangon</v>
      </c>
      <c r="D193" t="str">
        <f>VLOOKUP(Table6[[#This Row],[Index]],tbl_mimu[],4,FALSE)</f>
        <v>ရန်ကုန်တိုင်းဒေသကြီး</v>
      </c>
      <c r="E193" t="str">
        <f>VLOOKUP(Table6[[#This Row],[Index]],tbl_mimu[],5,FALSE)</f>
        <v>MMR013D003</v>
      </c>
      <c r="F193" t="str">
        <f>VLOOKUP(Table6[[#This Row],[Index]],tbl_mimu[],6,FALSE)</f>
        <v>Yangon (South)</v>
      </c>
      <c r="G193" t="str">
        <f>VLOOKUP(Table6[[#This Row],[Index]],tbl_mimu[],7,FALSE)</f>
        <v>ရန်ကုန်(တောင်ပိုင်း)</v>
      </c>
      <c r="H193" t="str">
        <f>VLOOKUP(Table6[[#This Row],[Index]],tbl_mimu[],8,FALSE)</f>
        <v>MMR013030</v>
      </c>
      <c r="I193" t="str">
        <f>VLOOKUP(Table6[[#This Row],[Index]],tbl_mimu[],9,FALSE)</f>
        <v>Dala</v>
      </c>
      <c r="J193" t="str">
        <f>VLOOKUP(Table6[[#This Row],[Index]],tbl_mimu[],10,FALSE)</f>
        <v>ဒလ</v>
      </c>
      <c r="K193" t="str">
        <f>VLOOKUP(Table6[[#This Row],[Index]],tbl_mimu[],11,FALSE)</f>
        <v>MMR013030701</v>
      </c>
      <c r="L193" t="str">
        <f>VLOOKUP(Table6[[#This Row],[Index]],tbl_mimu[],12,FALSE)</f>
        <v>Dala</v>
      </c>
      <c r="M193" t="str">
        <f>VLOOKUP(Table6[[#This Row],[Index]],tbl_mimu[],13,FALSE)</f>
        <v>ဒလ</v>
      </c>
      <c r="N193">
        <f>VLOOKUP(Table6[[#This Row],[Index]],tbl_mimu[],14,FALSE)</f>
        <v>96.143000000000001</v>
      </c>
      <c r="O193">
        <f>VLOOKUP(Table6[[#This Row],[Index]],tbl_mimu[],14,FALSE)</f>
        <v>96.143000000000001</v>
      </c>
      <c r="P193">
        <f>tbl_data[[#This Row],[Severity]]</f>
        <v>0</v>
      </c>
      <c r="Q193">
        <f>tbl_data[[#This Row],[Consequences (Human)]]</f>
        <v>0</v>
      </c>
      <c r="R193">
        <f>tbl_data[[#This Row],[Consequences (Agriculture)]]</f>
        <v>0</v>
      </c>
      <c r="S193">
        <f>tbl_data[[#This Row],[Consequences (Infrastructure)]]</f>
        <v>0</v>
      </c>
      <c r="T193">
        <f>tbl_data[[#This Row],[Consequences (Financial)]]</f>
        <v>0</v>
      </c>
      <c r="U193" t="e">
        <f>tbl_data[[#This Row],[Severity Numeric]]</f>
        <v>#N/A</v>
      </c>
      <c r="V193" t="e">
        <f>tbl_data[[#This Row],[Consequences Human Numeric]]</f>
        <v>#N/A</v>
      </c>
      <c r="W193" t="e">
        <f>tbl_data[[#This Row],[Consequences Agriculture Numeric]]</f>
        <v>#N/A</v>
      </c>
      <c r="X193" t="e">
        <f>tbl_data[[#This Row],[Consequences Infrastructure Numeric]]</f>
        <v>#N/A</v>
      </c>
      <c r="Y193" t="e">
        <f>tbl_data[[#This Row],[Consequences Financial Numeric]]</f>
        <v>#N/A</v>
      </c>
      <c r="Z193" t="e">
        <f>tbl_data[[#This Row],[Consequences Sum Values]]</f>
        <v>#N/A</v>
      </c>
    </row>
    <row r="194" spans="1:26" x14ac:dyDescent="0.25">
      <c r="A194" t="str">
        <f>tbl_data[[#This Row],[Town Code]]</f>
        <v>MMR007007701</v>
      </c>
      <c r="B194" t="str">
        <f>VLOOKUP(Table6[[#This Row],[Index]],tbl_mimu[],2,FALSE)</f>
        <v>MMR007</v>
      </c>
      <c r="C194" t="str">
        <f>VLOOKUP(Table6[[#This Row],[Index]],tbl_mimu[],3,FALSE)</f>
        <v>Bago (East)</v>
      </c>
      <c r="D194" t="str">
        <f>VLOOKUP(Table6[[#This Row],[Index]],tbl_mimu[],4,FALSE)</f>
        <v>ပဲခူးတိုင်းဒေသကြီး (အရှေ့)</v>
      </c>
      <c r="E194" t="str">
        <f>VLOOKUP(Table6[[#This Row],[Index]],tbl_mimu[],5,FALSE)</f>
        <v>MMR007D001</v>
      </c>
      <c r="F194" t="str">
        <f>VLOOKUP(Table6[[#This Row],[Index]],tbl_mimu[],6,FALSE)</f>
        <v>Bago</v>
      </c>
      <c r="G194" t="str">
        <f>VLOOKUP(Table6[[#This Row],[Index]],tbl_mimu[],7,FALSE)</f>
        <v>ပဲခူးခရိုင်</v>
      </c>
      <c r="H194" t="str">
        <f>VLOOKUP(Table6[[#This Row],[Index]],tbl_mimu[],8,FALSE)</f>
        <v>MMR007007</v>
      </c>
      <c r="I194" t="str">
        <f>VLOOKUP(Table6[[#This Row],[Index]],tbl_mimu[],9,FALSE)</f>
        <v>Daik-U</v>
      </c>
      <c r="J194" t="str">
        <f>VLOOKUP(Table6[[#This Row],[Index]],tbl_mimu[],10,FALSE)</f>
        <v>ဒိုက်ဦး</v>
      </c>
      <c r="K194" t="str">
        <f>VLOOKUP(Table6[[#This Row],[Index]],tbl_mimu[],11,FALSE)</f>
        <v>MMR007007701</v>
      </c>
      <c r="L194" t="str">
        <f>VLOOKUP(Table6[[#This Row],[Index]],tbl_mimu[],12,FALSE)</f>
        <v>Daik-U Town</v>
      </c>
      <c r="M194" t="str">
        <f>VLOOKUP(Table6[[#This Row],[Index]],tbl_mimu[],13,FALSE)</f>
        <v>ဒိုက်ဦး</v>
      </c>
      <c r="N194">
        <f>VLOOKUP(Table6[[#This Row],[Index]],tbl_mimu[],14,FALSE)</f>
        <v>96.669690000000003</v>
      </c>
      <c r="O194">
        <f>VLOOKUP(Table6[[#This Row],[Index]],tbl_mimu[],14,FALSE)</f>
        <v>96.669690000000003</v>
      </c>
      <c r="P194">
        <f>tbl_data[[#This Row],[Severity]]</f>
        <v>0</v>
      </c>
      <c r="Q194">
        <f>tbl_data[[#This Row],[Consequences (Human)]]</f>
        <v>0</v>
      </c>
      <c r="R194">
        <f>tbl_data[[#This Row],[Consequences (Agriculture)]]</f>
        <v>0</v>
      </c>
      <c r="S194">
        <f>tbl_data[[#This Row],[Consequences (Infrastructure)]]</f>
        <v>0</v>
      </c>
      <c r="T194">
        <f>tbl_data[[#This Row],[Consequences (Financial)]]</f>
        <v>0</v>
      </c>
      <c r="U194" t="e">
        <f>tbl_data[[#This Row],[Severity Numeric]]</f>
        <v>#N/A</v>
      </c>
      <c r="V194" t="e">
        <f>tbl_data[[#This Row],[Consequences Human Numeric]]</f>
        <v>#N/A</v>
      </c>
      <c r="W194" t="e">
        <f>tbl_data[[#This Row],[Consequences Agriculture Numeric]]</f>
        <v>#N/A</v>
      </c>
      <c r="X194" t="e">
        <f>tbl_data[[#This Row],[Consequences Infrastructure Numeric]]</f>
        <v>#N/A</v>
      </c>
      <c r="Y194" t="e">
        <f>tbl_data[[#This Row],[Consequences Financial Numeric]]</f>
        <v>#N/A</v>
      </c>
      <c r="Z194" t="e">
        <f>tbl_data[[#This Row],[Consequences Sum Values]]</f>
        <v>#N/A</v>
      </c>
    </row>
    <row r="195" spans="1:26" x14ac:dyDescent="0.25">
      <c r="A195" t="str">
        <f>tbl_data[[#This Row],[Town Code]]</f>
        <v>MMR002002701</v>
      </c>
      <c r="B195" t="str">
        <f>VLOOKUP(Table6[[#This Row],[Index]],tbl_mimu[],2,FALSE)</f>
        <v>MMR002</v>
      </c>
      <c r="C195" t="str">
        <f>VLOOKUP(Table6[[#This Row],[Index]],tbl_mimu[],3,FALSE)</f>
        <v>Kayah</v>
      </c>
      <c r="D195" t="str">
        <f>VLOOKUP(Table6[[#This Row],[Index]],tbl_mimu[],4,FALSE)</f>
        <v>ကယားပြည်နယ်</v>
      </c>
      <c r="E195" t="str">
        <f>VLOOKUP(Table6[[#This Row],[Index]],tbl_mimu[],5,FALSE)</f>
        <v>MMR002D001</v>
      </c>
      <c r="F195" t="str">
        <f>VLOOKUP(Table6[[#This Row],[Index]],tbl_mimu[],6,FALSE)</f>
        <v>Loikaw</v>
      </c>
      <c r="G195" t="str">
        <f>VLOOKUP(Table6[[#This Row],[Index]],tbl_mimu[],7,FALSE)</f>
        <v>လွိုင်ကော်ခရိုင်</v>
      </c>
      <c r="H195" t="str">
        <f>VLOOKUP(Table6[[#This Row],[Index]],tbl_mimu[],8,FALSE)</f>
        <v>MMR002002</v>
      </c>
      <c r="I195" t="str">
        <f>VLOOKUP(Table6[[#This Row],[Index]],tbl_mimu[],9,FALSE)</f>
        <v>Demoso</v>
      </c>
      <c r="J195" t="str">
        <f>VLOOKUP(Table6[[#This Row],[Index]],tbl_mimu[],10,FALSE)</f>
        <v>ဒီးမော့ဆို</v>
      </c>
      <c r="K195" t="str">
        <f>VLOOKUP(Table6[[#This Row],[Index]],tbl_mimu[],11,FALSE)</f>
        <v>MMR002002701</v>
      </c>
      <c r="L195" t="str">
        <f>VLOOKUP(Table6[[#This Row],[Index]],tbl_mimu[],12,FALSE)</f>
        <v>Demoso Town</v>
      </c>
      <c r="M195" t="str">
        <f>VLOOKUP(Table6[[#This Row],[Index]],tbl_mimu[],13,FALSE)</f>
        <v>ဒီးမော့ဆို</v>
      </c>
      <c r="N195">
        <f>VLOOKUP(Table6[[#This Row],[Index]],tbl_mimu[],14,FALSE)</f>
        <v>97.158810000000003</v>
      </c>
      <c r="O195">
        <f>VLOOKUP(Table6[[#This Row],[Index]],tbl_mimu[],14,FALSE)</f>
        <v>97.158810000000003</v>
      </c>
      <c r="P195">
        <f>tbl_data[[#This Row],[Severity]]</f>
        <v>0</v>
      </c>
      <c r="Q195">
        <f>tbl_data[[#This Row],[Consequences (Human)]]</f>
        <v>0</v>
      </c>
      <c r="R195">
        <f>tbl_data[[#This Row],[Consequences (Agriculture)]]</f>
        <v>0</v>
      </c>
      <c r="S195">
        <f>tbl_data[[#This Row],[Consequences (Infrastructure)]]</f>
        <v>0</v>
      </c>
      <c r="T195">
        <f>tbl_data[[#This Row],[Consequences (Financial)]]</f>
        <v>0</v>
      </c>
      <c r="U195" t="e">
        <f>tbl_data[[#This Row],[Severity Numeric]]</f>
        <v>#N/A</v>
      </c>
      <c r="V195" t="e">
        <f>tbl_data[[#This Row],[Consequences Human Numeric]]</f>
        <v>#N/A</v>
      </c>
      <c r="W195" t="e">
        <f>tbl_data[[#This Row],[Consequences Agriculture Numeric]]</f>
        <v>#N/A</v>
      </c>
      <c r="X195" t="e">
        <f>tbl_data[[#This Row],[Consequences Infrastructure Numeric]]</f>
        <v>#N/A</v>
      </c>
      <c r="Y195" t="e">
        <f>tbl_data[[#This Row],[Consequences Financial Numeric]]</f>
        <v>#N/A</v>
      </c>
      <c r="Z195" t="e">
        <f>tbl_data[[#This Row],[Consequences Sum Values]]</f>
        <v>#N/A</v>
      </c>
    </row>
    <row r="196" spans="1:26" x14ac:dyDescent="0.25">
      <c r="A196" t="str">
        <f>tbl_data[[#This Row],[Town Code]]</f>
        <v>MMR005010701</v>
      </c>
      <c r="B196" t="str">
        <f>VLOOKUP(Table6[[#This Row],[Index]],tbl_mimu[],2,FALSE)</f>
        <v>MMR005</v>
      </c>
      <c r="C196" t="str">
        <f>VLOOKUP(Table6[[#This Row],[Index]],tbl_mimu[],3,FALSE)</f>
        <v>Sagaing</v>
      </c>
      <c r="D196" t="str">
        <f>VLOOKUP(Table6[[#This Row],[Index]],tbl_mimu[],4,FALSE)</f>
        <v>စစ်ကိုင်းတိုင်းဒေသကြီး</v>
      </c>
      <c r="E196" t="str">
        <f>VLOOKUP(Table6[[#This Row],[Index]],tbl_mimu[],5,FALSE)</f>
        <v>MMR005D002</v>
      </c>
      <c r="F196" t="str">
        <f>VLOOKUP(Table6[[#This Row],[Index]],tbl_mimu[],6,FALSE)</f>
        <v>Shwebo</v>
      </c>
      <c r="G196" t="str">
        <f>VLOOKUP(Table6[[#This Row],[Index]],tbl_mimu[],7,FALSE)</f>
        <v>ရွှေဘိုခရိုင်</v>
      </c>
      <c r="H196" t="str">
        <f>VLOOKUP(Table6[[#This Row],[Index]],tbl_mimu[],8,FALSE)</f>
        <v>MMR005010</v>
      </c>
      <c r="I196" t="str">
        <f>VLOOKUP(Table6[[#This Row],[Index]],tbl_mimu[],9,FALSE)</f>
        <v>Tabayin</v>
      </c>
      <c r="J196" t="str">
        <f>VLOOKUP(Table6[[#This Row],[Index]],tbl_mimu[],10,FALSE)</f>
        <v>ဒီပဲယင်း</v>
      </c>
      <c r="K196" t="str">
        <f>VLOOKUP(Table6[[#This Row],[Index]],tbl_mimu[],11,FALSE)</f>
        <v>MMR005010701</v>
      </c>
      <c r="L196" t="str">
        <f>VLOOKUP(Table6[[#This Row],[Index]],tbl_mimu[],12,FALSE)</f>
        <v>Tabayin Town</v>
      </c>
      <c r="M196" t="str">
        <f>VLOOKUP(Table6[[#This Row],[Index]],tbl_mimu[],13,FALSE)</f>
        <v>ဒီပဲယင်း</v>
      </c>
      <c r="N196">
        <f>VLOOKUP(Table6[[#This Row],[Index]],tbl_mimu[],14,FALSE)</f>
        <v>95.321209999999994</v>
      </c>
      <c r="O196">
        <f>VLOOKUP(Table6[[#This Row],[Index]],tbl_mimu[],14,FALSE)</f>
        <v>95.321209999999994</v>
      </c>
      <c r="P196">
        <f>tbl_data[[#This Row],[Severity]]</f>
        <v>0</v>
      </c>
      <c r="Q196">
        <f>tbl_data[[#This Row],[Consequences (Human)]]</f>
        <v>0</v>
      </c>
      <c r="R196">
        <f>tbl_data[[#This Row],[Consequences (Agriculture)]]</f>
        <v>0</v>
      </c>
      <c r="S196">
        <f>tbl_data[[#This Row],[Consequences (Infrastructure)]]</f>
        <v>0</v>
      </c>
      <c r="T196">
        <f>tbl_data[[#This Row],[Consequences (Financial)]]</f>
        <v>0</v>
      </c>
      <c r="U196" t="e">
        <f>tbl_data[[#This Row],[Severity Numeric]]</f>
        <v>#N/A</v>
      </c>
      <c r="V196" t="e">
        <f>tbl_data[[#This Row],[Consequences Human Numeric]]</f>
        <v>#N/A</v>
      </c>
      <c r="W196" t="e">
        <f>tbl_data[[#This Row],[Consequences Agriculture Numeric]]</f>
        <v>#N/A</v>
      </c>
      <c r="X196" t="e">
        <f>tbl_data[[#This Row],[Consequences Infrastructure Numeric]]</f>
        <v>#N/A</v>
      </c>
      <c r="Y196" t="e">
        <f>tbl_data[[#This Row],[Consequences Financial Numeric]]</f>
        <v>#N/A</v>
      </c>
      <c r="Z196" t="e">
        <f>tbl_data[[#This Row],[Consequences Sum Values]]</f>
        <v>#N/A</v>
      </c>
    </row>
    <row r="197" spans="1:26" x14ac:dyDescent="0.25">
      <c r="A197" t="str">
        <f>tbl_data[[#This Row],[Town Code]]</f>
        <v>MMR005037703</v>
      </c>
      <c r="B197" t="str">
        <f>VLOOKUP(Table6[[#This Row],[Index]],tbl_mimu[],2,FALSE)</f>
        <v>MMR005</v>
      </c>
      <c r="C197" t="str">
        <f>VLOOKUP(Table6[[#This Row],[Index]],tbl_mimu[],3,FALSE)</f>
        <v>Sagaing</v>
      </c>
      <c r="D197" t="str">
        <f>VLOOKUP(Table6[[#This Row],[Index]],tbl_mimu[],4,FALSE)</f>
        <v>စစ်ကိုင်းတိုင်းဒေသကြီး</v>
      </c>
      <c r="E197" t="str">
        <f>VLOOKUP(Table6[[#This Row],[Index]],tbl_mimu[],5,FALSE)</f>
        <v>MMR005S001</v>
      </c>
      <c r="F197" t="str">
        <f>VLOOKUP(Table6[[#This Row],[Index]],tbl_mimu[],6,FALSE)</f>
        <v>Naga Self-Administered Zone</v>
      </c>
      <c r="G197" t="e">
        <f>VLOOKUP(Table6[[#This Row],[Index]],tbl_mimu[],7,FALSE)</f>
        <v>#N/A</v>
      </c>
      <c r="H197" t="str">
        <f>VLOOKUP(Table6[[#This Row],[Index]],tbl_mimu[],8,FALSE)</f>
        <v>MMR005037</v>
      </c>
      <c r="I197" t="str">
        <f>VLOOKUP(Table6[[#This Row],[Index]],tbl_mimu[],9,FALSE)</f>
        <v>Nanyun</v>
      </c>
      <c r="J197" t="str">
        <f>VLOOKUP(Table6[[#This Row],[Index]],tbl_mimu[],10,FALSE)</f>
        <v>နန်းယွန်း</v>
      </c>
      <c r="K197" t="str">
        <f>VLOOKUP(Table6[[#This Row],[Index]],tbl_mimu[],11,FALSE)</f>
        <v>MMR005037703</v>
      </c>
      <c r="L197" t="str">
        <f>VLOOKUP(Table6[[#This Row],[Index]],tbl_mimu[],12,FALSE)</f>
        <v>Dohi Town</v>
      </c>
      <c r="M197" t="str">
        <f>VLOOKUP(Table6[[#This Row],[Index]],tbl_mimu[],13,FALSE)</f>
        <v>ဒုံဟီး</v>
      </c>
      <c r="N197">
        <f>VLOOKUP(Table6[[#This Row],[Index]],tbl_mimu[],14,FALSE)</f>
        <v>95.791654539099994</v>
      </c>
      <c r="O197">
        <f>VLOOKUP(Table6[[#This Row],[Index]],tbl_mimu[],14,FALSE)</f>
        <v>95.791654539099994</v>
      </c>
      <c r="P197">
        <f>tbl_data[[#This Row],[Severity]]</f>
        <v>0</v>
      </c>
      <c r="Q197">
        <f>tbl_data[[#This Row],[Consequences (Human)]]</f>
        <v>0</v>
      </c>
      <c r="R197">
        <f>tbl_data[[#This Row],[Consequences (Agriculture)]]</f>
        <v>0</v>
      </c>
      <c r="S197">
        <f>tbl_data[[#This Row],[Consequences (Infrastructure)]]</f>
        <v>0</v>
      </c>
      <c r="T197">
        <f>tbl_data[[#This Row],[Consequences (Financial)]]</f>
        <v>0</v>
      </c>
      <c r="U197" t="e">
        <f>tbl_data[[#This Row],[Severity Numeric]]</f>
        <v>#N/A</v>
      </c>
      <c r="V197" t="e">
        <f>tbl_data[[#This Row],[Consequences Human Numeric]]</f>
        <v>#N/A</v>
      </c>
      <c r="W197" t="e">
        <f>tbl_data[[#This Row],[Consequences Agriculture Numeric]]</f>
        <v>#N/A</v>
      </c>
      <c r="X197" t="e">
        <f>tbl_data[[#This Row],[Consequences Infrastructure Numeric]]</f>
        <v>#N/A</v>
      </c>
      <c r="Y197" t="e">
        <f>tbl_data[[#This Row],[Consequences Financial Numeric]]</f>
        <v>#N/A</v>
      </c>
      <c r="Z197" t="e">
        <f>tbl_data[[#This Row],[Consequences Sum Values]]</f>
        <v>#N/A</v>
      </c>
    </row>
    <row r="198" spans="1:26" x14ac:dyDescent="0.25">
      <c r="A198" t="str">
        <f>tbl_data[[#This Row],[Town Code]]</f>
        <v>MMR017008703</v>
      </c>
      <c r="B198" t="str">
        <f>VLOOKUP(Table6[[#This Row],[Index]],tbl_mimu[],2,FALSE)</f>
        <v>MMR017</v>
      </c>
      <c r="C198" t="str">
        <f>VLOOKUP(Table6[[#This Row],[Index]],tbl_mimu[],3,FALSE)</f>
        <v>Ayeyarwady</v>
      </c>
      <c r="D198" t="str">
        <f>VLOOKUP(Table6[[#This Row],[Index]],tbl_mimu[],4,FALSE)</f>
        <v>ဧရာဝတီတိုင်းဒေသကြီး</v>
      </c>
      <c r="E198" t="str">
        <f>VLOOKUP(Table6[[#This Row],[Index]],tbl_mimu[],5,FALSE)</f>
        <v>MMR017D002</v>
      </c>
      <c r="F198" t="str">
        <f>VLOOKUP(Table6[[#This Row],[Index]],tbl_mimu[],6,FALSE)</f>
        <v>Hinthada</v>
      </c>
      <c r="G198" t="str">
        <f>VLOOKUP(Table6[[#This Row],[Index]],tbl_mimu[],7,FALSE)</f>
        <v>ဟင်္သာတခရိုင်</v>
      </c>
      <c r="H198" t="str">
        <f>VLOOKUP(Table6[[#This Row],[Index]],tbl_mimu[],8,FALSE)</f>
        <v>MMR017008</v>
      </c>
      <c r="I198" t="str">
        <f>VLOOKUP(Table6[[#This Row],[Index]],tbl_mimu[],9,FALSE)</f>
        <v>Hinthada</v>
      </c>
      <c r="J198" t="str">
        <f>VLOOKUP(Table6[[#This Row],[Index]],tbl_mimu[],10,FALSE)</f>
        <v>ဟင်္သာတ</v>
      </c>
      <c r="K198" t="str">
        <f>VLOOKUP(Table6[[#This Row],[Index]],tbl_mimu[],11,FALSE)</f>
        <v>MMR017008703</v>
      </c>
      <c r="L198" t="str">
        <f>VLOOKUP(Table6[[#This Row],[Index]],tbl_mimu[],12,FALSE)</f>
        <v>Du Yar Town</v>
      </c>
      <c r="M198" t="str">
        <f>VLOOKUP(Table6[[#This Row],[Index]],tbl_mimu[],13,FALSE)</f>
        <v>ဒူးယား</v>
      </c>
      <c r="N198">
        <f>VLOOKUP(Table6[[#This Row],[Index]],tbl_mimu[],14,FALSE)</f>
        <v>95.480199999999996</v>
      </c>
      <c r="O198">
        <f>VLOOKUP(Table6[[#This Row],[Index]],tbl_mimu[],14,FALSE)</f>
        <v>95.480199999999996</v>
      </c>
      <c r="P198">
        <f>tbl_data[[#This Row],[Severity]]</f>
        <v>0</v>
      </c>
      <c r="Q198">
        <f>tbl_data[[#This Row],[Consequences (Human)]]</f>
        <v>0</v>
      </c>
      <c r="R198">
        <f>tbl_data[[#This Row],[Consequences (Agriculture)]]</f>
        <v>0</v>
      </c>
      <c r="S198">
        <f>tbl_data[[#This Row],[Consequences (Infrastructure)]]</f>
        <v>0</v>
      </c>
      <c r="T198">
        <f>tbl_data[[#This Row],[Consequences (Financial)]]</f>
        <v>0</v>
      </c>
      <c r="U198" t="e">
        <f>tbl_data[[#This Row],[Severity Numeric]]</f>
        <v>#N/A</v>
      </c>
      <c r="V198" t="e">
        <f>tbl_data[[#This Row],[Consequences Human Numeric]]</f>
        <v>#N/A</v>
      </c>
      <c r="W198" t="e">
        <f>tbl_data[[#This Row],[Consequences Agriculture Numeric]]</f>
        <v>#N/A</v>
      </c>
      <c r="X198" t="e">
        <f>tbl_data[[#This Row],[Consequences Infrastructure Numeric]]</f>
        <v>#N/A</v>
      </c>
      <c r="Y198" t="e">
        <f>tbl_data[[#This Row],[Consequences Financial Numeric]]</f>
        <v>#N/A</v>
      </c>
      <c r="Z198" t="e">
        <f>tbl_data[[#This Row],[Consequences Sum Values]]</f>
        <v>#N/A</v>
      </c>
    </row>
    <row r="199" spans="1:26" x14ac:dyDescent="0.25">
      <c r="A199" t="str">
        <f>tbl_data[[#This Row],[Town Code]]</f>
        <v>MMR017026701</v>
      </c>
      <c r="B199" t="str">
        <f>VLOOKUP(Table6[[#This Row],[Index]],tbl_mimu[],2,FALSE)</f>
        <v>MMR017</v>
      </c>
      <c r="C199" t="str">
        <f>VLOOKUP(Table6[[#This Row],[Index]],tbl_mimu[],3,FALSE)</f>
        <v>Ayeyarwady</v>
      </c>
      <c r="D199" t="str">
        <f>VLOOKUP(Table6[[#This Row],[Index]],tbl_mimu[],4,FALSE)</f>
        <v>ဧရာဝတီတိုင်းဒေသကြီး</v>
      </c>
      <c r="E199" t="str">
        <f>VLOOKUP(Table6[[#This Row],[Index]],tbl_mimu[],5,FALSE)</f>
        <v>MMR017D006</v>
      </c>
      <c r="F199" t="str">
        <f>VLOOKUP(Table6[[#This Row],[Index]],tbl_mimu[],6,FALSE)</f>
        <v>Pyapon</v>
      </c>
      <c r="G199" t="str">
        <f>VLOOKUP(Table6[[#This Row],[Index]],tbl_mimu[],7,FALSE)</f>
        <v>ဖျာပုံခရိုင်</v>
      </c>
      <c r="H199" t="str">
        <f>VLOOKUP(Table6[[#This Row],[Index]],tbl_mimu[],8,FALSE)</f>
        <v>MMR017026</v>
      </c>
      <c r="I199" t="str">
        <f>VLOOKUP(Table6[[#This Row],[Index]],tbl_mimu[],9,FALSE)</f>
        <v>Dedaye</v>
      </c>
      <c r="J199" t="str">
        <f>VLOOKUP(Table6[[#This Row],[Index]],tbl_mimu[],10,FALSE)</f>
        <v>ဒေးဒရဲ</v>
      </c>
      <c r="K199" t="str">
        <f>VLOOKUP(Table6[[#This Row],[Index]],tbl_mimu[],11,FALSE)</f>
        <v>MMR017026701</v>
      </c>
      <c r="L199" t="str">
        <f>VLOOKUP(Table6[[#This Row],[Index]],tbl_mimu[],12,FALSE)</f>
        <v>Dedaye Town</v>
      </c>
      <c r="M199" t="str">
        <f>VLOOKUP(Table6[[#This Row],[Index]],tbl_mimu[],13,FALSE)</f>
        <v>ဒေးဒရဲ</v>
      </c>
      <c r="N199">
        <f>VLOOKUP(Table6[[#This Row],[Index]],tbl_mimu[],14,FALSE)</f>
        <v>95.885120000000001</v>
      </c>
      <c r="O199">
        <f>VLOOKUP(Table6[[#This Row],[Index]],tbl_mimu[],14,FALSE)</f>
        <v>95.885120000000001</v>
      </c>
      <c r="P199">
        <f>tbl_data[[#This Row],[Severity]]</f>
        <v>0</v>
      </c>
      <c r="Q199">
        <f>tbl_data[[#This Row],[Consequences (Human)]]</f>
        <v>0</v>
      </c>
      <c r="R199">
        <f>tbl_data[[#This Row],[Consequences (Agriculture)]]</f>
        <v>0</v>
      </c>
      <c r="S199">
        <f>tbl_data[[#This Row],[Consequences (Infrastructure)]]</f>
        <v>0</v>
      </c>
      <c r="T199">
        <f>tbl_data[[#This Row],[Consequences (Financial)]]</f>
        <v>0</v>
      </c>
      <c r="U199" t="e">
        <f>tbl_data[[#This Row],[Severity Numeric]]</f>
        <v>#N/A</v>
      </c>
      <c r="V199" t="e">
        <f>tbl_data[[#This Row],[Consequences Human Numeric]]</f>
        <v>#N/A</v>
      </c>
      <c r="W199" t="e">
        <f>tbl_data[[#This Row],[Consequences Agriculture Numeric]]</f>
        <v>#N/A</v>
      </c>
      <c r="X199" t="e">
        <f>tbl_data[[#This Row],[Consequences Infrastructure Numeric]]</f>
        <v>#N/A</v>
      </c>
      <c r="Y199" t="e">
        <f>tbl_data[[#This Row],[Consequences Financial Numeric]]</f>
        <v>#N/A</v>
      </c>
      <c r="Z199" t="e">
        <f>tbl_data[[#This Row],[Consequences Sum Values]]</f>
        <v>#N/A</v>
      </c>
    </row>
    <row r="200" spans="1:26" x14ac:dyDescent="0.25">
      <c r="A200" t="str">
        <f>tbl_data[[#This Row],[Town Code]]</f>
        <v>MMR001012703</v>
      </c>
      <c r="B200" t="str">
        <f>VLOOKUP(Table6[[#This Row],[Index]],tbl_mimu[],2,FALSE)</f>
        <v>MMR001</v>
      </c>
      <c r="C200" t="str">
        <f>VLOOKUP(Table6[[#This Row],[Index]],tbl_mimu[],3,FALSE)</f>
        <v>Kachin</v>
      </c>
      <c r="D200" t="str">
        <f>VLOOKUP(Table6[[#This Row],[Index]],tbl_mimu[],4,FALSE)</f>
        <v>ကချင်ပြည်နယ်</v>
      </c>
      <c r="E200" t="str">
        <f>VLOOKUP(Table6[[#This Row],[Index]],tbl_mimu[],5,FALSE)</f>
        <v>MMR001D003</v>
      </c>
      <c r="F200" t="str">
        <f>VLOOKUP(Table6[[#This Row],[Index]],tbl_mimu[],6,FALSE)</f>
        <v>Bhamo</v>
      </c>
      <c r="G200" t="str">
        <f>VLOOKUP(Table6[[#This Row],[Index]],tbl_mimu[],7,FALSE)</f>
        <v>ဗန်းမော်ခရိုင်</v>
      </c>
      <c r="H200" t="str">
        <f>VLOOKUP(Table6[[#This Row],[Index]],tbl_mimu[],8,FALSE)</f>
        <v>MMR001012</v>
      </c>
      <c r="I200" t="str">
        <f>VLOOKUP(Table6[[#This Row],[Index]],tbl_mimu[],9,FALSE)</f>
        <v>Momauk</v>
      </c>
      <c r="J200" t="str">
        <f>VLOOKUP(Table6[[#This Row],[Index]],tbl_mimu[],10,FALSE)</f>
        <v>မိုးမောက်</v>
      </c>
      <c r="K200" t="str">
        <f>VLOOKUP(Table6[[#This Row],[Index]],tbl_mimu[],11,FALSE)</f>
        <v>MMR001012703</v>
      </c>
      <c r="L200" t="str">
        <f>VLOOKUP(Table6[[#This Row],[Index]],tbl_mimu[],12,FALSE)</f>
        <v>Dawthponeyan Town</v>
      </c>
      <c r="M200" t="str">
        <f>VLOOKUP(Table6[[#This Row],[Index]],tbl_mimu[],13,FALSE)</f>
        <v>ဒေါ့ဖုန်းယန်</v>
      </c>
      <c r="N200">
        <f>VLOOKUP(Table6[[#This Row],[Index]],tbl_mimu[],14,FALSE)</f>
        <v>97.461269999999999</v>
      </c>
      <c r="O200">
        <f>VLOOKUP(Table6[[#This Row],[Index]],tbl_mimu[],14,FALSE)</f>
        <v>97.461269999999999</v>
      </c>
      <c r="P200">
        <f>tbl_data[[#This Row],[Severity]]</f>
        <v>0</v>
      </c>
      <c r="Q200">
        <f>tbl_data[[#This Row],[Consequences (Human)]]</f>
        <v>0</v>
      </c>
      <c r="R200">
        <f>tbl_data[[#This Row],[Consequences (Agriculture)]]</f>
        <v>0</v>
      </c>
      <c r="S200">
        <f>tbl_data[[#This Row],[Consequences (Infrastructure)]]</f>
        <v>0</v>
      </c>
      <c r="T200">
        <f>tbl_data[[#This Row],[Consequences (Financial)]]</f>
        <v>0</v>
      </c>
      <c r="U200" t="e">
        <f>tbl_data[[#This Row],[Severity Numeric]]</f>
        <v>#N/A</v>
      </c>
      <c r="V200" t="e">
        <f>tbl_data[[#This Row],[Consequences Human Numeric]]</f>
        <v>#N/A</v>
      </c>
      <c r="W200" t="e">
        <f>tbl_data[[#This Row],[Consequences Agriculture Numeric]]</f>
        <v>#N/A</v>
      </c>
      <c r="X200" t="e">
        <f>tbl_data[[#This Row],[Consequences Infrastructure Numeric]]</f>
        <v>#N/A</v>
      </c>
      <c r="Y200" t="e">
        <f>tbl_data[[#This Row],[Consequences Financial Numeric]]</f>
        <v>#N/A</v>
      </c>
      <c r="Z200" t="e">
        <f>tbl_data[[#This Row],[Consequences Sum Values]]</f>
        <v>#N/A</v>
      </c>
    </row>
    <row r="201" spans="1:26" x14ac:dyDescent="0.25">
      <c r="A201" t="str">
        <f>tbl_data[[#This Row],[Town Code]]</f>
        <v>MMR013014701</v>
      </c>
      <c r="B201" t="str">
        <f>VLOOKUP(Table6[[#This Row],[Index]],tbl_mimu[],2,FALSE)</f>
        <v>MMR013</v>
      </c>
      <c r="C201" t="str">
        <f>VLOOKUP(Table6[[#This Row],[Index]],tbl_mimu[],3,FALSE)</f>
        <v>Yangon</v>
      </c>
      <c r="D201" t="str">
        <f>VLOOKUP(Table6[[#This Row],[Index]],tbl_mimu[],4,FALSE)</f>
        <v>ရန်ကုန်တိုင်းဒေသကြီး</v>
      </c>
      <c r="E201" t="str">
        <f>VLOOKUP(Table6[[#This Row],[Index]],tbl_mimu[],5,FALSE)</f>
        <v>MMR013D002</v>
      </c>
      <c r="F201" t="str">
        <f>VLOOKUP(Table6[[#This Row],[Index]],tbl_mimu[],6,FALSE)</f>
        <v>Yangon (East)</v>
      </c>
      <c r="G201" t="str">
        <f>VLOOKUP(Table6[[#This Row],[Index]],tbl_mimu[],7,FALSE)</f>
        <v>ရန်ကုန်(အရှေ့ပိုင်း)</v>
      </c>
      <c r="H201" t="str">
        <f>VLOOKUP(Table6[[#This Row],[Index]],tbl_mimu[],8,FALSE)</f>
        <v>MMR013014</v>
      </c>
      <c r="I201" t="str">
        <f>VLOOKUP(Table6[[#This Row],[Index]],tbl_mimu[],9,FALSE)</f>
        <v>Dawbon</v>
      </c>
      <c r="J201" t="str">
        <f>VLOOKUP(Table6[[#This Row],[Index]],tbl_mimu[],10,FALSE)</f>
        <v>ဒေါပုံ</v>
      </c>
      <c r="K201" t="str">
        <f>VLOOKUP(Table6[[#This Row],[Index]],tbl_mimu[],11,FALSE)</f>
        <v>MMR013014701</v>
      </c>
      <c r="L201" t="str">
        <f>VLOOKUP(Table6[[#This Row],[Index]],tbl_mimu[],12,FALSE)</f>
        <v>Dawbon</v>
      </c>
      <c r="M201" t="str">
        <f>VLOOKUP(Table6[[#This Row],[Index]],tbl_mimu[],13,FALSE)</f>
        <v>ဒေါပုံ</v>
      </c>
      <c r="N201">
        <f>VLOOKUP(Table6[[#This Row],[Index]],tbl_mimu[],14,FALSE)</f>
        <v>96.184349999999995</v>
      </c>
      <c r="O201">
        <f>VLOOKUP(Table6[[#This Row],[Index]],tbl_mimu[],14,FALSE)</f>
        <v>96.184349999999995</v>
      </c>
      <c r="P201">
        <f>tbl_data[[#This Row],[Severity]]</f>
        <v>0</v>
      </c>
      <c r="Q201">
        <f>tbl_data[[#This Row],[Consequences (Human)]]</f>
        <v>0</v>
      </c>
      <c r="R201">
        <f>tbl_data[[#This Row],[Consequences (Agriculture)]]</f>
        <v>0</v>
      </c>
      <c r="S201">
        <f>tbl_data[[#This Row],[Consequences (Infrastructure)]]</f>
        <v>0</v>
      </c>
      <c r="T201">
        <f>tbl_data[[#This Row],[Consequences (Financial)]]</f>
        <v>0</v>
      </c>
      <c r="U201" t="e">
        <f>tbl_data[[#This Row],[Severity Numeric]]</f>
        <v>#N/A</v>
      </c>
      <c r="V201" t="e">
        <f>tbl_data[[#This Row],[Consequences Human Numeric]]</f>
        <v>#N/A</v>
      </c>
      <c r="W201" t="e">
        <f>tbl_data[[#This Row],[Consequences Agriculture Numeric]]</f>
        <v>#N/A</v>
      </c>
      <c r="X201" t="e">
        <f>tbl_data[[#This Row],[Consequences Infrastructure Numeric]]</f>
        <v>#N/A</v>
      </c>
      <c r="Y201" t="e">
        <f>tbl_data[[#This Row],[Consequences Financial Numeric]]</f>
        <v>#N/A</v>
      </c>
      <c r="Z201" t="e">
        <f>tbl_data[[#This Row],[Consequences Sum Values]]</f>
        <v>#N/A</v>
      </c>
    </row>
    <row r="202" spans="1:26" x14ac:dyDescent="0.25">
      <c r="A202" t="str">
        <f>tbl_data[[#This Row],[Town Code]]</f>
        <v>MMR017022701</v>
      </c>
      <c r="B202" t="str">
        <f>VLOOKUP(Table6[[#This Row],[Index]],tbl_mimu[],2,FALSE)</f>
        <v>MMR017</v>
      </c>
      <c r="C202" t="str">
        <f>VLOOKUP(Table6[[#This Row],[Index]],tbl_mimu[],3,FALSE)</f>
        <v>Ayeyarwady</v>
      </c>
      <c r="D202" t="str">
        <f>VLOOKUP(Table6[[#This Row],[Index]],tbl_mimu[],4,FALSE)</f>
        <v>ဧရာဝတီတိုင်းဒေသကြီး</v>
      </c>
      <c r="E202" t="str">
        <f>VLOOKUP(Table6[[#This Row],[Index]],tbl_mimu[],5,FALSE)</f>
        <v>MMR017D005</v>
      </c>
      <c r="F202" t="str">
        <f>VLOOKUP(Table6[[#This Row],[Index]],tbl_mimu[],6,FALSE)</f>
        <v>Maubin</v>
      </c>
      <c r="G202" t="str">
        <f>VLOOKUP(Table6[[#This Row],[Index]],tbl_mimu[],7,FALSE)</f>
        <v>မအူပင်ခရိုင်</v>
      </c>
      <c r="H202" t="str">
        <f>VLOOKUP(Table6[[#This Row],[Index]],tbl_mimu[],8,FALSE)</f>
        <v>MMR017022</v>
      </c>
      <c r="I202" t="str">
        <f>VLOOKUP(Table6[[#This Row],[Index]],tbl_mimu[],9,FALSE)</f>
        <v>Danubyu</v>
      </c>
      <c r="J202" t="str">
        <f>VLOOKUP(Table6[[#This Row],[Index]],tbl_mimu[],10,FALSE)</f>
        <v>ဓနုဖြူ</v>
      </c>
      <c r="K202" t="str">
        <f>VLOOKUP(Table6[[#This Row],[Index]],tbl_mimu[],11,FALSE)</f>
        <v>MMR017022701</v>
      </c>
      <c r="L202" t="str">
        <f>VLOOKUP(Table6[[#This Row],[Index]],tbl_mimu[],12,FALSE)</f>
        <v>Danubyu Town</v>
      </c>
      <c r="M202" t="str">
        <f>VLOOKUP(Table6[[#This Row],[Index]],tbl_mimu[],13,FALSE)</f>
        <v>ဓနုဖြူ</v>
      </c>
      <c r="N202">
        <f>VLOOKUP(Table6[[#This Row],[Index]],tbl_mimu[],14,FALSE)</f>
        <v>95.595830000000007</v>
      </c>
      <c r="O202">
        <f>VLOOKUP(Table6[[#This Row],[Index]],tbl_mimu[],14,FALSE)</f>
        <v>95.595830000000007</v>
      </c>
      <c r="P202">
        <f>tbl_data[[#This Row],[Severity]]</f>
        <v>0</v>
      </c>
      <c r="Q202">
        <f>tbl_data[[#This Row],[Consequences (Human)]]</f>
        <v>0</v>
      </c>
      <c r="R202">
        <f>tbl_data[[#This Row],[Consequences (Agriculture)]]</f>
        <v>0</v>
      </c>
      <c r="S202">
        <f>tbl_data[[#This Row],[Consequences (Infrastructure)]]</f>
        <v>0</v>
      </c>
      <c r="T202">
        <f>tbl_data[[#This Row],[Consequences (Financial)]]</f>
        <v>0</v>
      </c>
      <c r="U202" t="e">
        <f>tbl_data[[#This Row],[Severity Numeric]]</f>
        <v>#N/A</v>
      </c>
      <c r="V202" t="e">
        <f>tbl_data[[#This Row],[Consequences Human Numeric]]</f>
        <v>#N/A</v>
      </c>
      <c r="W202" t="e">
        <f>tbl_data[[#This Row],[Consequences Agriculture Numeric]]</f>
        <v>#N/A</v>
      </c>
      <c r="X202" t="e">
        <f>tbl_data[[#This Row],[Consequences Infrastructure Numeric]]</f>
        <v>#N/A</v>
      </c>
      <c r="Y202" t="e">
        <f>tbl_data[[#This Row],[Consequences Financial Numeric]]</f>
        <v>#N/A</v>
      </c>
      <c r="Z202" t="e">
        <f>tbl_data[[#This Row],[Consequences Sum Values]]</f>
        <v>#N/A</v>
      </c>
    </row>
    <row r="203" spans="1:26" x14ac:dyDescent="0.25">
      <c r="A203" t="str">
        <f>tbl_data[[#This Row],[Town Code]]</f>
        <v>MMR008012701</v>
      </c>
      <c r="B203" t="str">
        <f>VLOOKUP(Table6[[#This Row],[Index]],tbl_mimu[],2,FALSE)</f>
        <v>MMR008</v>
      </c>
      <c r="C203" t="str">
        <f>VLOOKUP(Table6[[#This Row],[Index]],tbl_mimu[],3,FALSE)</f>
        <v>Bago (West)</v>
      </c>
      <c r="D203" t="str">
        <f>VLOOKUP(Table6[[#This Row],[Index]],tbl_mimu[],4,FALSE)</f>
        <v>ပဲခူးတိုင်းဒေသကြီး (အနောက်)</v>
      </c>
      <c r="E203" t="str">
        <f>VLOOKUP(Table6[[#This Row],[Index]],tbl_mimu[],5,FALSE)</f>
        <v>MMR008D002</v>
      </c>
      <c r="F203" t="str">
        <f>VLOOKUP(Table6[[#This Row],[Index]],tbl_mimu[],6,FALSE)</f>
        <v>Thayarwady</v>
      </c>
      <c r="G203" t="str">
        <f>VLOOKUP(Table6[[#This Row],[Index]],tbl_mimu[],7,FALSE)</f>
        <v>သာယာဝတီခရိုင်</v>
      </c>
      <c r="H203" t="str">
        <f>VLOOKUP(Table6[[#This Row],[Index]],tbl_mimu[],8,FALSE)</f>
        <v>MMR008012</v>
      </c>
      <c r="I203" t="str">
        <f>VLOOKUP(Table6[[#This Row],[Index]],tbl_mimu[],9,FALSE)</f>
        <v>Nattalin</v>
      </c>
      <c r="J203" t="str">
        <f>VLOOKUP(Table6[[#This Row],[Index]],tbl_mimu[],10,FALSE)</f>
        <v>နတ်တလင်း</v>
      </c>
      <c r="K203" t="str">
        <f>VLOOKUP(Table6[[#This Row],[Index]],tbl_mimu[],11,FALSE)</f>
        <v>MMR008012701</v>
      </c>
      <c r="L203" t="str">
        <f>VLOOKUP(Table6[[#This Row],[Index]],tbl_mimu[],12,FALSE)</f>
        <v>Nattalin Town</v>
      </c>
      <c r="M203" t="str">
        <f>VLOOKUP(Table6[[#This Row],[Index]],tbl_mimu[],13,FALSE)</f>
        <v>နတ်တလင်း</v>
      </c>
      <c r="N203">
        <f>VLOOKUP(Table6[[#This Row],[Index]],tbl_mimu[],14,FALSE)</f>
        <v>95.547309999999996</v>
      </c>
      <c r="O203">
        <f>VLOOKUP(Table6[[#This Row],[Index]],tbl_mimu[],14,FALSE)</f>
        <v>95.547309999999996</v>
      </c>
      <c r="P203">
        <f>tbl_data[[#This Row],[Severity]]</f>
        <v>0</v>
      </c>
      <c r="Q203">
        <f>tbl_data[[#This Row],[Consequences (Human)]]</f>
        <v>0</v>
      </c>
      <c r="R203">
        <f>tbl_data[[#This Row],[Consequences (Agriculture)]]</f>
        <v>0</v>
      </c>
      <c r="S203">
        <f>tbl_data[[#This Row],[Consequences (Infrastructure)]]</f>
        <v>0</v>
      </c>
      <c r="T203">
        <f>tbl_data[[#This Row],[Consequences (Financial)]]</f>
        <v>0</v>
      </c>
      <c r="U203" t="e">
        <f>tbl_data[[#This Row],[Severity Numeric]]</f>
        <v>#N/A</v>
      </c>
      <c r="V203" t="e">
        <f>tbl_data[[#This Row],[Consequences Human Numeric]]</f>
        <v>#N/A</v>
      </c>
      <c r="W203" t="e">
        <f>tbl_data[[#This Row],[Consequences Agriculture Numeric]]</f>
        <v>#N/A</v>
      </c>
      <c r="X203" t="e">
        <f>tbl_data[[#This Row],[Consequences Infrastructure Numeric]]</f>
        <v>#N/A</v>
      </c>
      <c r="Y203" t="e">
        <f>tbl_data[[#This Row],[Consequences Financial Numeric]]</f>
        <v>#N/A</v>
      </c>
      <c r="Z203" t="e">
        <f>tbl_data[[#This Row],[Consequences Sum Values]]</f>
        <v>#N/A</v>
      </c>
    </row>
    <row r="204" spans="1:26" x14ac:dyDescent="0.25">
      <c r="A204" t="str">
        <f>tbl_data[[#This Row],[Town Code]]</f>
        <v>MMR009006701</v>
      </c>
      <c r="B204" t="str">
        <f>VLOOKUP(Table6[[#This Row],[Index]],tbl_mimu[],2,FALSE)</f>
        <v>MMR009</v>
      </c>
      <c r="C204" t="str">
        <f>VLOOKUP(Table6[[#This Row],[Index]],tbl_mimu[],3,FALSE)</f>
        <v>Magway</v>
      </c>
      <c r="D204" t="str">
        <f>VLOOKUP(Table6[[#This Row],[Index]],tbl_mimu[],4,FALSE)</f>
        <v>မကွေးတိုင်းဒေသကြီး</v>
      </c>
      <c r="E204" t="str">
        <f>VLOOKUP(Table6[[#This Row],[Index]],tbl_mimu[],5,FALSE)</f>
        <v>MMR009D001</v>
      </c>
      <c r="F204" t="str">
        <f>VLOOKUP(Table6[[#This Row],[Index]],tbl_mimu[],6,FALSE)</f>
        <v>Magway</v>
      </c>
      <c r="G204" t="str">
        <f>VLOOKUP(Table6[[#This Row],[Index]],tbl_mimu[],7,FALSE)</f>
        <v>မကွေးခရိုင်</v>
      </c>
      <c r="H204" t="str">
        <f>VLOOKUP(Table6[[#This Row],[Index]],tbl_mimu[],8,FALSE)</f>
        <v>MMR009006</v>
      </c>
      <c r="I204" t="str">
        <f>VLOOKUP(Table6[[#This Row],[Index]],tbl_mimu[],9,FALSE)</f>
        <v>Natmauk</v>
      </c>
      <c r="J204" t="str">
        <f>VLOOKUP(Table6[[#This Row],[Index]],tbl_mimu[],10,FALSE)</f>
        <v>နတ်မောက်</v>
      </c>
      <c r="K204" t="str">
        <f>VLOOKUP(Table6[[#This Row],[Index]],tbl_mimu[],11,FALSE)</f>
        <v>MMR009006701</v>
      </c>
      <c r="L204" t="str">
        <f>VLOOKUP(Table6[[#This Row],[Index]],tbl_mimu[],12,FALSE)</f>
        <v>Natmauk Town</v>
      </c>
      <c r="M204" t="str">
        <f>VLOOKUP(Table6[[#This Row],[Index]],tbl_mimu[],13,FALSE)</f>
        <v>နတ်မောက်</v>
      </c>
      <c r="N204">
        <f>VLOOKUP(Table6[[#This Row],[Index]],tbl_mimu[],14,FALSE)</f>
        <v>95.399659999999997</v>
      </c>
      <c r="O204">
        <f>VLOOKUP(Table6[[#This Row],[Index]],tbl_mimu[],14,FALSE)</f>
        <v>95.399659999999997</v>
      </c>
      <c r="P204">
        <f>tbl_data[[#This Row],[Severity]]</f>
        <v>0</v>
      </c>
      <c r="Q204">
        <f>tbl_data[[#This Row],[Consequences (Human)]]</f>
        <v>0</v>
      </c>
      <c r="R204">
        <f>tbl_data[[#This Row],[Consequences (Agriculture)]]</f>
        <v>0</v>
      </c>
      <c r="S204">
        <f>tbl_data[[#This Row],[Consequences (Infrastructure)]]</f>
        <v>0</v>
      </c>
      <c r="T204">
        <f>tbl_data[[#This Row],[Consequences (Financial)]]</f>
        <v>0</v>
      </c>
      <c r="U204" t="e">
        <f>tbl_data[[#This Row],[Severity Numeric]]</f>
        <v>#N/A</v>
      </c>
      <c r="V204" t="e">
        <f>tbl_data[[#This Row],[Consequences Human Numeric]]</f>
        <v>#N/A</v>
      </c>
      <c r="W204" t="e">
        <f>tbl_data[[#This Row],[Consequences Agriculture Numeric]]</f>
        <v>#N/A</v>
      </c>
      <c r="X204" t="e">
        <f>tbl_data[[#This Row],[Consequences Infrastructure Numeric]]</f>
        <v>#N/A</v>
      </c>
      <c r="Y204" t="e">
        <f>tbl_data[[#This Row],[Consequences Financial Numeric]]</f>
        <v>#N/A</v>
      </c>
      <c r="Z204" t="e">
        <f>tbl_data[[#This Row],[Consequences Sum Values]]</f>
        <v>#N/A</v>
      </c>
    </row>
    <row r="205" spans="1:26" x14ac:dyDescent="0.25">
      <c r="A205" t="str">
        <f>tbl_data[[#This Row],[Town Code]]</f>
        <v>MMR001007704</v>
      </c>
      <c r="B205" t="str">
        <f>VLOOKUP(Table6[[#This Row],[Index]],tbl_mimu[],2,FALSE)</f>
        <v>MMR001</v>
      </c>
      <c r="C205" t="str">
        <f>VLOOKUP(Table6[[#This Row],[Index]],tbl_mimu[],3,FALSE)</f>
        <v>Kachin</v>
      </c>
      <c r="D205" t="str">
        <f>VLOOKUP(Table6[[#This Row],[Index]],tbl_mimu[],4,FALSE)</f>
        <v>ကချင်ပြည်နယ်</v>
      </c>
      <c r="E205" t="str">
        <f>VLOOKUP(Table6[[#This Row],[Index]],tbl_mimu[],5,FALSE)</f>
        <v>MMR001D002</v>
      </c>
      <c r="F205" t="str">
        <f>VLOOKUP(Table6[[#This Row],[Index]],tbl_mimu[],6,FALSE)</f>
        <v>Mohnyin</v>
      </c>
      <c r="G205" t="str">
        <f>VLOOKUP(Table6[[#This Row],[Index]],tbl_mimu[],7,FALSE)</f>
        <v>မိုးညှင်းခရိုင်</v>
      </c>
      <c r="H205" t="str">
        <f>VLOOKUP(Table6[[#This Row],[Index]],tbl_mimu[],8,FALSE)</f>
        <v>MMR001007</v>
      </c>
      <c r="I205" t="str">
        <f>VLOOKUP(Table6[[#This Row],[Index]],tbl_mimu[],9,FALSE)</f>
        <v>Mohnyin</v>
      </c>
      <c r="J205" t="str">
        <f>VLOOKUP(Table6[[#This Row],[Index]],tbl_mimu[],10,FALSE)</f>
        <v>မိုးညှင်း</v>
      </c>
      <c r="K205" t="str">
        <f>VLOOKUP(Table6[[#This Row],[Index]],tbl_mimu[],11,FALSE)</f>
        <v>MMR001007704</v>
      </c>
      <c r="L205" t="str">
        <f>VLOOKUP(Table6[[#This Row],[Index]],tbl_mimu[],12,FALSE)</f>
        <v>Nam Mun Town</v>
      </c>
      <c r="M205" t="str">
        <f>VLOOKUP(Table6[[#This Row],[Index]],tbl_mimu[],13,FALSE)</f>
        <v>နန့်မွန်း</v>
      </c>
      <c r="N205">
        <f>VLOOKUP(Table6[[#This Row],[Index]],tbl_mimu[],14,FALSE)</f>
        <v>96.354799999999997</v>
      </c>
      <c r="O205">
        <f>VLOOKUP(Table6[[#This Row],[Index]],tbl_mimu[],14,FALSE)</f>
        <v>96.354799999999997</v>
      </c>
      <c r="P205">
        <f>tbl_data[[#This Row],[Severity]]</f>
        <v>0</v>
      </c>
      <c r="Q205">
        <f>tbl_data[[#This Row],[Consequences (Human)]]</f>
        <v>0</v>
      </c>
      <c r="R205">
        <f>tbl_data[[#This Row],[Consequences (Agriculture)]]</f>
        <v>0</v>
      </c>
      <c r="S205">
        <f>tbl_data[[#This Row],[Consequences (Infrastructure)]]</f>
        <v>0</v>
      </c>
      <c r="T205">
        <f>tbl_data[[#This Row],[Consequences (Financial)]]</f>
        <v>0</v>
      </c>
      <c r="U205" t="e">
        <f>tbl_data[[#This Row],[Severity Numeric]]</f>
        <v>#N/A</v>
      </c>
      <c r="V205" t="e">
        <f>tbl_data[[#This Row],[Consequences Human Numeric]]</f>
        <v>#N/A</v>
      </c>
      <c r="W205" t="e">
        <f>tbl_data[[#This Row],[Consequences Agriculture Numeric]]</f>
        <v>#N/A</v>
      </c>
      <c r="X205" t="e">
        <f>tbl_data[[#This Row],[Consequences Infrastructure Numeric]]</f>
        <v>#N/A</v>
      </c>
      <c r="Y205" t="e">
        <f>tbl_data[[#This Row],[Consequences Financial Numeric]]</f>
        <v>#N/A</v>
      </c>
      <c r="Z205" t="e">
        <f>tbl_data[[#This Row],[Consequences Sum Values]]</f>
        <v>#N/A</v>
      </c>
    </row>
    <row r="206" spans="1:26" x14ac:dyDescent="0.25">
      <c r="A206" t="str">
        <f>tbl_data[[#This Row],[Town Code]]</f>
        <v>MMR014002702</v>
      </c>
      <c r="B206" t="str">
        <f>VLOOKUP(Table6[[#This Row],[Index]],tbl_mimu[],2,FALSE)</f>
        <v>MMR014</v>
      </c>
      <c r="C206" t="str">
        <f>VLOOKUP(Table6[[#This Row],[Index]],tbl_mimu[],3,FALSE)</f>
        <v>Shan (South)</v>
      </c>
      <c r="D206" t="str">
        <f>VLOOKUP(Table6[[#This Row],[Index]],tbl_mimu[],4,FALSE)</f>
        <v>ရှမ်းပြည်နယ် (တောင်)</v>
      </c>
      <c r="E206" t="str">
        <f>VLOOKUP(Table6[[#This Row],[Index]],tbl_mimu[],5,FALSE)</f>
        <v>MMR014D001</v>
      </c>
      <c r="F206" t="str">
        <f>VLOOKUP(Table6[[#This Row],[Index]],tbl_mimu[],6,FALSE)</f>
        <v>Taunggyi</v>
      </c>
      <c r="G206" t="str">
        <f>VLOOKUP(Table6[[#This Row],[Index]],tbl_mimu[],7,FALSE)</f>
        <v>တောင်ကြီးခရိုင်</v>
      </c>
      <c r="H206" t="str">
        <f>VLOOKUP(Table6[[#This Row],[Index]],tbl_mimu[],8,FALSE)</f>
        <v>MMR014002</v>
      </c>
      <c r="I206" t="str">
        <f>VLOOKUP(Table6[[#This Row],[Index]],tbl_mimu[],9,FALSE)</f>
        <v>Nyaungshwe</v>
      </c>
      <c r="J206" t="str">
        <f>VLOOKUP(Table6[[#This Row],[Index]],tbl_mimu[],10,FALSE)</f>
        <v>ညောင်ရွှေ</v>
      </c>
      <c r="K206" t="str">
        <f>VLOOKUP(Table6[[#This Row],[Index]],tbl_mimu[],11,FALSE)</f>
        <v>MMR014002702</v>
      </c>
      <c r="L206" t="str">
        <f>VLOOKUP(Table6[[#This Row],[Index]],tbl_mimu[],12,FALSE)</f>
        <v>Nang Pang Town</v>
      </c>
      <c r="M206" t="str">
        <f>VLOOKUP(Table6[[#This Row],[Index]],tbl_mimu[],13,FALSE)</f>
        <v>နန်းပန်</v>
      </c>
      <c r="N206">
        <f>VLOOKUP(Table6[[#This Row],[Index]],tbl_mimu[],14,FALSE)</f>
        <v>96.905960082999997</v>
      </c>
      <c r="O206">
        <f>VLOOKUP(Table6[[#This Row],[Index]],tbl_mimu[],14,FALSE)</f>
        <v>96.905960082999997</v>
      </c>
      <c r="P206">
        <f>tbl_data[[#This Row],[Severity]]</f>
        <v>0</v>
      </c>
      <c r="Q206">
        <f>tbl_data[[#This Row],[Consequences (Human)]]</f>
        <v>0</v>
      </c>
      <c r="R206">
        <f>tbl_data[[#This Row],[Consequences (Agriculture)]]</f>
        <v>0</v>
      </c>
      <c r="S206">
        <f>tbl_data[[#This Row],[Consequences (Infrastructure)]]</f>
        <v>0</v>
      </c>
      <c r="T206">
        <f>tbl_data[[#This Row],[Consequences (Financial)]]</f>
        <v>0</v>
      </c>
      <c r="U206" t="e">
        <f>tbl_data[[#This Row],[Severity Numeric]]</f>
        <v>#N/A</v>
      </c>
      <c r="V206" t="e">
        <f>tbl_data[[#This Row],[Consequences Human Numeric]]</f>
        <v>#N/A</v>
      </c>
      <c r="W206" t="e">
        <f>tbl_data[[#This Row],[Consequences Agriculture Numeric]]</f>
        <v>#N/A</v>
      </c>
      <c r="X206" t="e">
        <f>tbl_data[[#This Row],[Consequences Infrastructure Numeric]]</f>
        <v>#N/A</v>
      </c>
      <c r="Y206" t="e">
        <f>tbl_data[[#This Row],[Consequences Financial Numeric]]</f>
        <v>#N/A</v>
      </c>
      <c r="Z206" t="e">
        <f>tbl_data[[#This Row],[Consequences Sum Values]]</f>
        <v>#N/A</v>
      </c>
    </row>
    <row r="207" spans="1:26" x14ac:dyDescent="0.25">
      <c r="A207" t="str">
        <f>tbl_data[[#This Row],[Town Code]]</f>
        <v>MMR002002702</v>
      </c>
      <c r="B207" t="str">
        <f>VLOOKUP(Table6[[#This Row],[Index]],tbl_mimu[],2,FALSE)</f>
        <v>MMR002</v>
      </c>
      <c r="C207" t="str">
        <f>VLOOKUP(Table6[[#This Row],[Index]],tbl_mimu[],3,FALSE)</f>
        <v>Kayah</v>
      </c>
      <c r="D207" t="str">
        <f>VLOOKUP(Table6[[#This Row],[Index]],tbl_mimu[],4,FALSE)</f>
        <v>ကယားပြည်နယ်</v>
      </c>
      <c r="E207" t="str">
        <f>VLOOKUP(Table6[[#This Row],[Index]],tbl_mimu[],5,FALSE)</f>
        <v>MMR002D001</v>
      </c>
      <c r="F207" t="str">
        <f>VLOOKUP(Table6[[#This Row],[Index]],tbl_mimu[],6,FALSE)</f>
        <v>Loikaw</v>
      </c>
      <c r="G207" t="str">
        <f>VLOOKUP(Table6[[#This Row],[Index]],tbl_mimu[],7,FALSE)</f>
        <v>လွိုင်ကော်ခရိုင်</v>
      </c>
      <c r="H207" t="str">
        <f>VLOOKUP(Table6[[#This Row],[Index]],tbl_mimu[],8,FALSE)</f>
        <v>MMR002002</v>
      </c>
      <c r="I207" t="str">
        <f>VLOOKUP(Table6[[#This Row],[Index]],tbl_mimu[],9,FALSE)</f>
        <v>Demoso</v>
      </c>
      <c r="J207" t="str">
        <f>VLOOKUP(Table6[[#This Row],[Index]],tbl_mimu[],10,FALSE)</f>
        <v>ဒီးမော့ဆို</v>
      </c>
      <c r="K207" t="str">
        <f>VLOOKUP(Table6[[#This Row],[Index]],tbl_mimu[],11,FALSE)</f>
        <v>MMR002002702</v>
      </c>
      <c r="L207" t="str">
        <f>VLOOKUP(Table6[[#This Row],[Index]],tbl_mimu[],12,FALSE)</f>
        <v>Nan Mei Khon Town</v>
      </c>
      <c r="M207" t="str">
        <f>VLOOKUP(Table6[[#This Row],[Index]],tbl_mimu[],13,FALSE)</f>
        <v>နန်းမယ်ခုံ</v>
      </c>
      <c r="N207">
        <f>VLOOKUP(Table6[[#This Row],[Index]],tbl_mimu[],14,FALSE)</f>
        <v>97.109099999999998</v>
      </c>
      <c r="O207">
        <f>VLOOKUP(Table6[[#This Row],[Index]],tbl_mimu[],14,FALSE)</f>
        <v>97.109099999999998</v>
      </c>
      <c r="P207">
        <f>tbl_data[[#This Row],[Severity]]</f>
        <v>0</v>
      </c>
      <c r="Q207">
        <f>tbl_data[[#This Row],[Consequences (Human)]]</f>
        <v>0</v>
      </c>
      <c r="R207">
        <f>tbl_data[[#This Row],[Consequences (Agriculture)]]</f>
        <v>0</v>
      </c>
      <c r="S207">
        <f>tbl_data[[#This Row],[Consequences (Infrastructure)]]</f>
        <v>0</v>
      </c>
      <c r="T207">
        <f>tbl_data[[#This Row],[Consequences (Financial)]]</f>
        <v>0</v>
      </c>
      <c r="U207" t="e">
        <f>tbl_data[[#This Row],[Severity Numeric]]</f>
        <v>#N/A</v>
      </c>
      <c r="V207" t="e">
        <f>tbl_data[[#This Row],[Consequences Human Numeric]]</f>
        <v>#N/A</v>
      </c>
      <c r="W207" t="e">
        <f>tbl_data[[#This Row],[Consequences Agriculture Numeric]]</f>
        <v>#N/A</v>
      </c>
      <c r="X207" t="e">
        <f>tbl_data[[#This Row],[Consequences Infrastructure Numeric]]</f>
        <v>#N/A</v>
      </c>
      <c r="Y207" t="e">
        <f>tbl_data[[#This Row],[Consequences Financial Numeric]]</f>
        <v>#N/A</v>
      </c>
      <c r="Z207" t="e">
        <f>tbl_data[[#This Row],[Consequences Sum Values]]</f>
        <v>#N/A</v>
      </c>
    </row>
    <row r="208" spans="1:26" x14ac:dyDescent="0.25">
      <c r="A208" t="str">
        <f>tbl_data[[#This Row],[Town Code]]</f>
        <v>MMR001007705</v>
      </c>
      <c r="B208" t="str">
        <f>VLOOKUP(Table6[[#This Row],[Index]],tbl_mimu[],2,FALSE)</f>
        <v>MMR001</v>
      </c>
      <c r="C208" t="str">
        <f>VLOOKUP(Table6[[#This Row],[Index]],tbl_mimu[],3,FALSE)</f>
        <v>Kachin</v>
      </c>
      <c r="D208" t="str">
        <f>VLOOKUP(Table6[[#This Row],[Index]],tbl_mimu[],4,FALSE)</f>
        <v>ကချင်ပြည်နယ်</v>
      </c>
      <c r="E208" t="str">
        <f>VLOOKUP(Table6[[#This Row],[Index]],tbl_mimu[],5,FALSE)</f>
        <v>MMR001D002</v>
      </c>
      <c r="F208" t="str">
        <f>VLOOKUP(Table6[[#This Row],[Index]],tbl_mimu[],6,FALSE)</f>
        <v>Mohnyin</v>
      </c>
      <c r="G208" t="str">
        <f>VLOOKUP(Table6[[#This Row],[Index]],tbl_mimu[],7,FALSE)</f>
        <v>မိုးညှင်းခရိုင်</v>
      </c>
      <c r="H208" t="str">
        <f>VLOOKUP(Table6[[#This Row],[Index]],tbl_mimu[],8,FALSE)</f>
        <v>MMR001007</v>
      </c>
      <c r="I208" t="str">
        <f>VLOOKUP(Table6[[#This Row],[Index]],tbl_mimu[],9,FALSE)</f>
        <v>Mohnyin</v>
      </c>
      <c r="J208" t="str">
        <f>VLOOKUP(Table6[[#This Row],[Index]],tbl_mimu[],10,FALSE)</f>
        <v>မိုးညှင်း</v>
      </c>
      <c r="K208" t="str">
        <f>VLOOKUP(Table6[[#This Row],[Index]],tbl_mimu[],11,FALSE)</f>
        <v>MMR001007705</v>
      </c>
      <c r="L208" t="str">
        <f>VLOOKUP(Table6[[#This Row],[Index]],tbl_mimu[],12,FALSE)</f>
        <v>Nam Mar Town</v>
      </c>
      <c r="M208" t="str">
        <f>VLOOKUP(Table6[[#This Row],[Index]],tbl_mimu[],13,FALSE)</f>
        <v>နန်းမား</v>
      </c>
      <c r="N208">
        <f>VLOOKUP(Table6[[#This Row],[Index]],tbl_mimu[],14,FALSE)</f>
        <v>96.436250999999999</v>
      </c>
      <c r="O208">
        <f>VLOOKUP(Table6[[#This Row],[Index]],tbl_mimu[],14,FALSE)</f>
        <v>96.436250999999999</v>
      </c>
      <c r="P208">
        <f>tbl_data[[#This Row],[Severity]]</f>
        <v>0</v>
      </c>
      <c r="Q208">
        <f>tbl_data[[#This Row],[Consequences (Human)]]</f>
        <v>0</v>
      </c>
      <c r="R208">
        <f>tbl_data[[#This Row],[Consequences (Agriculture)]]</f>
        <v>0</v>
      </c>
      <c r="S208">
        <f>tbl_data[[#This Row],[Consequences (Infrastructure)]]</f>
        <v>0</v>
      </c>
      <c r="T208">
        <f>tbl_data[[#This Row],[Consequences (Financial)]]</f>
        <v>0</v>
      </c>
      <c r="U208" t="e">
        <f>tbl_data[[#This Row],[Severity Numeric]]</f>
        <v>#N/A</v>
      </c>
      <c r="V208" t="e">
        <f>tbl_data[[#This Row],[Consequences Human Numeric]]</f>
        <v>#N/A</v>
      </c>
      <c r="W208" t="e">
        <f>tbl_data[[#This Row],[Consequences Agriculture Numeric]]</f>
        <v>#N/A</v>
      </c>
      <c r="X208" t="e">
        <f>tbl_data[[#This Row],[Consequences Infrastructure Numeric]]</f>
        <v>#N/A</v>
      </c>
      <c r="Y208" t="e">
        <f>tbl_data[[#This Row],[Consequences Financial Numeric]]</f>
        <v>#N/A</v>
      </c>
      <c r="Z208" t="e">
        <f>tbl_data[[#This Row],[Consequences Sum Values]]</f>
        <v>#N/A</v>
      </c>
    </row>
    <row r="209" spans="1:26" x14ac:dyDescent="0.25">
      <c r="A209" t="str">
        <f>tbl_data[[#This Row],[Town Code]]</f>
        <v>MMR005037701</v>
      </c>
      <c r="B209" t="str">
        <f>VLOOKUP(Table6[[#This Row],[Index]],tbl_mimu[],2,FALSE)</f>
        <v>MMR005</v>
      </c>
      <c r="C209" t="str">
        <f>VLOOKUP(Table6[[#This Row],[Index]],tbl_mimu[],3,FALSE)</f>
        <v>Sagaing</v>
      </c>
      <c r="D209" t="str">
        <f>VLOOKUP(Table6[[#This Row],[Index]],tbl_mimu[],4,FALSE)</f>
        <v>စစ်ကိုင်းတိုင်းဒေသကြီး</v>
      </c>
      <c r="E209" t="str">
        <f>VLOOKUP(Table6[[#This Row],[Index]],tbl_mimu[],5,FALSE)</f>
        <v>MMR005S001</v>
      </c>
      <c r="F209" t="str">
        <f>VLOOKUP(Table6[[#This Row],[Index]],tbl_mimu[],6,FALSE)</f>
        <v>Naga Self-Administered Zone</v>
      </c>
      <c r="G209" t="e">
        <f>VLOOKUP(Table6[[#This Row],[Index]],tbl_mimu[],7,FALSE)</f>
        <v>#N/A</v>
      </c>
      <c r="H209" t="str">
        <f>VLOOKUP(Table6[[#This Row],[Index]],tbl_mimu[],8,FALSE)</f>
        <v>MMR005037</v>
      </c>
      <c r="I209" t="str">
        <f>VLOOKUP(Table6[[#This Row],[Index]],tbl_mimu[],9,FALSE)</f>
        <v>Nanyun</v>
      </c>
      <c r="J209" t="str">
        <f>VLOOKUP(Table6[[#This Row],[Index]],tbl_mimu[],10,FALSE)</f>
        <v>နန်းယွန်း</v>
      </c>
      <c r="K209" t="str">
        <f>VLOOKUP(Table6[[#This Row],[Index]],tbl_mimu[],11,FALSE)</f>
        <v>MMR005037701</v>
      </c>
      <c r="L209" t="str">
        <f>VLOOKUP(Table6[[#This Row],[Index]],tbl_mimu[],12,FALSE)</f>
        <v>Namyung Town</v>
      </c>
      <c r="M209" t="str">
        <f>VLOOKUP(Table6[[#This Row],[Index]],tbl_mimu[],13,FALSE)</f>
        <v>နန်းယွန်း</v>
      </c>
      <c r="N209">
        <f>VLOOKUP(Table6[[#This Row],[Index]],tbl_mimu[],14,FALSE)</f>
        <v>96.167050000000003</v>
      </c>
      <c r="O209">
        <f>VLOOKUP(Table6[[#This Row],[Index]],tbl_mimu[],14,FALSE)</f>
        <v>96.167050000000003</v>
      </c>
      <c r="P209">
        <f>tbl_data[[#This Row],[Severity]]</f>
        <v>0</v>
      </c>
      <c r="Q209">
        <f>tbl_data[[#This Row],[Consequences (Human)]]</f>
        <v>0</v>
      </c>
      <c r="R209">
        <f>tbl_data[[#This Row],[Consequences (Agriculture)]]</f>
        <v>0</v>
      </c>
      <c r="S209">
        <f>tbl_data[[#This Row],[Consequences (Infrastructure)]]</f>
        <v>0</v>
      </c>
      <c r="T209">
        <f>tbl_data[[#This Row],[Consequences (Financial)]]</f>
        <v>0</v>
      </c>
      <c r="U209" t="e">
        <f>tbl_data[[#This Row],[Severity Numeric]]</f>
        <v>#N/A</v>
      </c>
      <c r="V209" t="e">
        <f>tbl_data[[#This Row],[Consequences Human Numeric]]</f>
        <v>#N/A</v>
      </c>
      <c r="W209" t="e">
        <f>tbl_data[[#This Row],[Consequences Agriculture Numeric]]</f>
        <v>#N/A</v>
      </c>
      <c r="X209" t="e">
        <f>tbl_data[[#This Row],[Consequences Infrastructure Numeric]]</f>
        <v>#N/A</v>
      </c>
      <c r="Y209" t="e">
        <f>tbl_data[[#This Row],[Consequences Financial Numeric]]</f>
        <v>#N/A</v>
      </c>
      <c r="Z209" t="e">
        <f>tbl_data[[#This Row],[Consequences Sum Values]]</f>
        <v>#N/A</v>
      </c>
    </row>
    <row r="210" spans="1:26" x14ac:dyDescent="0.25">
      <c r="A210" t="str">
        <f>tbl_data[[#This Row],[Town Code]]</f>
        <v>MMR001008702</v>
      </c>
      <c r="B210" t="str">
        <f>VLOOKUP(Table6[[#This Row],[Index]],tbl_mimu[],2,FALSE)</f>
        <v>MMR001</v>
      </c>
      <c r="C210" t="str">
        <f>VLOOKUP(Table6[[#This Row],[Index]],tbl_mimu[],3,FALSE)</f>
        <v>Kachin</v>
      </c>
      <c r="D210" t="str">
        <f>VLOOKUP(Table6[[#This Row],[Index]],tbl_mimu[],4,FALSE)</f>
        <v>ကချင်ပြည်နယ်</v>
      </c>
      <c r="E210" t="str">
        <f>VLOOKUP(Table6[[#This Row],[Index]],tbl_mimu[],5,FALSE)</f>
        <v>MMR001D002</v>
      </c>
      <c r="F210" t="str">
        <f>VLOOKUP(Table6[[#This Row],[Index]],tbl_mimu[],6,FALSE)</f>
        <v>Mohnyin</v>
      </c>
      <c r="G210" t="str">
        <f>VLOOKUP(Table6[[#This Row],[Index]],tbl_mimu[],7,FALSE)</f>
        <v>မိုးညှင်းခရိုင်</v>
      </c>
      <c r="H210" t="str">
        <f>VLOOKUP(Table6[[#This Row],[Index]],tbl_mimu[],8,FALSE)</f>
        <v>MMR001008</v>
      </c>
      <c r="I210" t="str">
        <f>VLOOKUP(Table6[[#This Row],[Index]],tbl_mimu[],9,FALSE)</f>
        <v>Mogaung</v>
      </c>
      <c r="J210" t="str">
        <f>VLOOKUP(Table6[[#This Row],[Index]],tbl_mimu[],10,FALSE)</f>
        <v>မိုးကောင်း</v>
      </c>
      <c r="K210" t="str">
        <f>VLOOKUP(Table6[[#This Row],[Index]],tbl_mimu[],11,FALSE)</f>
        <v>MMR001008702</v>
      </c>
      <c r="L210" t="str">
        <f>VLOOKUP(Table6[[#This Row],[Index]],tbl_mimu[],12,FALSE)</f>
        <v>Nammatee Town</v>
      </c>
      <c r="M210" t="str">
        <f>VLOOKUP(Table6[[#This Row],[Index]],tbl_mimu[],13,FALSE)</f>
        <v>နမ္မတီး</v>
      </c>
      <c r="N210">
        <f>VLOOKUP(Table6[[#This Row],[Index]],tbl_mimu[],14,FALSE)</f>
        <v>97.008960000000002</v>
      </c>
      <c r="O210">
        <f>VLOOKUP(Table6[[#This Row],[Index]],tbl_mimu[],14,FALSE)</f>
        <v>97.008960000000002</v>
      </c>
      <c r="P210">
        <f>tbl_data[[#This Row],[Severity]]</f>
        <v>0</v>
      </c>
      <c r="Q210">
        <f>tbl_data[[#This Row],[Consequences (Human)]]</f>
        <v>0</v>
      </c>
      <c r="R210">
        <f>tbl_data[[#This Row],[Consequences (Agriculture)]]</f>
        <v>0</v>
      </c>
      <c r="S210">
        <f>tbl_data[[#This Row],[Consequences (Infrastructure)]]</f>
        <v>0</v>
      </c>
      <c r="T210">
        <f>tbl_data[[#This Row],[Consequences (Financial)]]</f>
        <v>0</v>
      </c>
      <c r="U210" t="e">
        <f>tbl_data[[#This Row],[Severity Numeric]]</f>
        <v>#N/A</v>
      </c>
      <c r="V210" t="e">
        <f>tbl_data[[#This Row],[Consequences Human Numeric]]</f>
        <v>#N/A</v>
      </c>
      <c r="W210" t="e">
        <f>tbl_data[[#This Row],[Consequences Agriculture Numeric]]</f>
        <v>#N/A</v>
      </c>
      <c r="X210" t="e">
        <f>tbl_data[[#This Row],[Consequences Infrastructure Numeric]]</f>
        <v>#N/A</v>
      </c>
      <c r="Y210" t="e">
        <f>tbl_data[[#This Row],[Consequences Financial Numeric]]</f>
        <v>#N/A</v>
      </c>
      <c r="Z210" t="e">
        <f>tbl_data[[#This Row],[Consequences Sum Values]]</f>
        <v>#N/A</v>
      </c>
    </row>
    <row r="211" spans="1:26" x14ac:dyDescent="0.25">
      <c r="A211" t="str">
        <f>tbl_data[[#This Row],[Town Code]]</f>
        <v>MMR015015701</v>
      </c>
      <c r="B211" t="str">
        <f>VLOOKUP(Table6[[#This Row],[Index]],tbl_mimu[],2,FALSE)</f>
        <v>MMR015</v>
      </c>
      <c r="C211" t="str">
        <f>VLOOKUP(Table6[[#This Row],[Index]],tbl_mimu[],3,FALSE)</f>
        <v>Shan (North)</v>
      </c>
      <c r="D211" t="str">
        <f>VLOOKUP(Table6[[#This Row],[Index]],tbl_mimu[],4,FALSE)</f>
        <v>ရှမ်းပြည်နယ် (မြောက်)</v>
      </c>
      <c r="E211" t="str">
        <f>VLOOKUP(Table6[[#This Row],[Index]],tbl_mimu[],5,FALSE)</f>
        <v>MMR015D003</v>
      </c>
      <c r="F211" t="str">
        <f>VLOOKUP(Table6[[#This Row],[Index]],tbl_mimu[],6,FALSE)</f>
        <v>Kyaukme</v>
      </c>
      <c r="G211" t="str">
        <f>VLOOKUP(Table6[[#This Row],[Index]],tbl_mimu[],7,FALSE)</f>
        <v>ကျောက်မဲခရိုင်</v>
      </c>
      <c r="H211" t="str">
        <f>VLOOKUP(Table6[[#This Row],[Index]],tbl_mimu[],8,FALSE)</f>
        <v>MMR015015</v>
      </c>
      <c r="I211" t="str">
        <f>VLOOKUP(Table6[[#This Row],[Index]],tbl_mimu[],9,FALSE)</f>
        <v>Namtu</v>
      </c>
      <c r="J211" t="str">
        <f>VLOOKUP(Table6[[#This Row],[Index]],tbl_mimu[],10,FALSE)</f>
        <v>နမ္မတူ</v>
      </c>
      <c r="K211" t="str">
        <f>VLOOKUP(Table6[[#This Row],[Index]],tbl_mimu[],11,FALSE)</f>
        <v>MMR015015701</v>
      </c>
      <c r="L211" t="str">
        <f>VLOOKUP(Table6[[#This Row],[Index]],tbl_mimu[],12,FALSE)</f>
        <v>Namtu Town</v>
      </c>
      <c r="M211" t="str">
        <f>VLOOKUP(Table6[[#This Row],[Index]],tbl_mimu[],13,FALSE)</f>
        <v>နမ္မတူ</v>
      </c>
      <c r="N211">
        <f>VLOOKUP(Table6[[#This Row],[Index]],tbl_mimu[],14,FALSE)</f>
        <v>97.400490000000005</v>
      </c>
      <c r="O211">
        <f>VLOOKUP(Table6[[#This Row],[Index]],tbl_mimu[],14,FALSE)</f>
        <v>97.400490000000005</v>
      </c>
      <c r="P211">
        <f>tbl_data[[#This Row],[Severity]]</f>
        <v>0</v>
      </c>
      <c r="Q211">
        <f>tbl_data[[#This Row],[Consequences (Human)]]</f>
        <v>0</v>
      </c>
      <c r="R211">
        <f>tbl_data[[#This Row],[Consequences (Agriculture)]]</f>
        <v>0</v>
      </c>
      <c r="S211">
        <f>tbl_data[[#This Row],[Consequences (Infrastructure)]]</f>
        <v>0</v>
      </c>
      <c r="T211">
        <f>tbl_data[[#This Row],[Consequences (Financial)]]</f>
        <v>0</v>
      </c>
      <c r="U211" t="e">
        <f>tbl_data[[#This Row],[Severity Numeric]]</f>
        <v>#N/A</v>
      </c>
      <c r="V211" t="e">
        <f>tbl_data[[#This Row],[Consequences Human Numeric]]</f>
        <v>#N/A</v>
      </c>
      <c r="W211" t="e">
        <f>tbl_data[[#This Row],[Consequences Agriculture Numeric]]</f>
        <v>#N/A</v>
      </c>
      <c r="X211" t="e">
        <f>tbl_data[[#This Row],[Consequences Infrastructure Numeric]]</f>
        <v>#N/A</v>
      </c>
      <c r="Y211" t="e">
        <f>tbl_data[[#This Row],[Consequences Financial Numeric]]</f>
        <v>#N/A</v>
      </c>
      <c r="Z211" t="e">
        <f>tbl_data[[#This Row],[Consequences Sum Values]]</f>
        <v>#N/A</v>
      </c>
    </row>
    <row r="212" spans="1:26" x14ac:dyDescent="0.25">
      <c r="A212" t="str">
        <f>tbl_data[[#This Row],[Town Code]]</f>
        <v>MMR015010701</v>
      </c>
      <c r="B212" t="str">
        <f>VLOOKUP(Table6[[#This Row],[Index]],tbl_mimu[],2,FALSE)</f>
        <v>MMR015</v>
      </c>
      <c r="C212" t="str">
        <f>VLOOKUP(Table6[[#This Row],[Index]],tbl_mimu[],3,FALSE)</f>
        <v>Shan (North)</v>
      </c>
      <c r="D212" t="str">
        <f>VLOOKUP(Table6[[#This Row],[Index]],tbl_mimu[],4,FALSE)</f>
        <v>ရှမ်းပြည်နယ် (မြောက်)</v>
      </c>
      <c r="E212" t="str">
        <f>VLOOKUP(Table6[[#This Row],[Index]],tbl_mimu[],5,FALSE)</f>
        <v>MMR015D002</v>
      </c>
      <c r="F212" t="str">
        <f>VLOOKUP(Table6[[#This Row],[Index]],tbl_mimu[],6,FALSE)</f>
        <v>Muse</v>
      </c>
      <c r="G212" t="str">
        <f>VLOOKUP(Table6[[#This Row],[Index]],tbl_mimu[],7,FALSE)</f>
        <v>မူဆယ်ခရိုင်</v>
      </c>
      <c r="H212" t="str">
        <f>VLOOKUP(Table6[[#This Row],[Index]],tbl_mimu[],8,FALSE)</f>
        <v>MMR015010</v>
      </c>
      <c r="I212" t="str">
        <f>VLOOKUP(Table6[[#This Row],[Index]],tbl_mimu[],9,FALSE)</f>
        <v>Namhkan</v>
      </c>
      <c r="J212" t="str">
        <f>VLOOKUP(Table6[[#This Row],[Index]],tbl_mimu[],10,FALSE)</f>
        <v>နမ့်ခမ်း</v>
      </c>
      <c r="K212" t="str">
        <f>VLOOKUP(Table6[[#This Row],[Index]],tbl_mimu[],11,FALSE)</f>
        <v>MMR015010701</v>
      </c>
      <c r="L212" t="str">
        <f>VLOOKUP(Table6[[#This Row],[Index]],tbl_mimu[],12,FALSE)</f>
        <v>Namhkan Town</v>
      </c>
      <c r="M212" t="str">
        <f>VLOOKUP(Table6[[#This Row],[Index]],tbl_mimu[],13,FALSE)</f>
        <v>နမ့်ခမ်း</v>
      </c>
      <c r="N212">
        <f>VLOOKUP(Table6[[#This Row],[Index]],tbl_mimu[],14,FALSE)</f>
        <v>97.681799999999996</v>
      </c>
      <c r="O212">
        <f>VLOOKUP(Table6[[#This Row],[Index]],tbl_mimu[],14,FALSE)</f>
        <v>97.681799999999996</v>
      </c>
      <c r="P212">
        <f>tbl_data[[#This Row],[Severity]]</f>
        <v>0</v>
      </c>
      <c r="Q212">
        <f>tbl_data[[#This Row],[Consequences (Human)]]</f>
        <v>0</v>
      </c>
      <c r="R212">
        <f>tbl_data[[#This Row],[Consequences (Agriculture)]]</f>
        <v>0</v>
      </c>
      <c r="S212">
        <f>tbl_data[[#This Row],[Consequences (Infrastructure)]]</f>
        <v>0</v>
      </c>
      <c r="T212">
        <f>tbl_data[[#This Row],[Consequences (Financial)]]</f>
        <v>0</v>
      </c>
      <c r="U212" t="e">
        <f>tbl_data[[#This Row],[Severity Numeric]]</f>
        <v>#N/A</v>
      </c>
      <c r="V212" t="e">
        <f>tbl_data[[#This Row],[Consequences Human Numeric]]</f>
        <v>#N/A</v>
      </c>
      <c r="W212" t="e">
        <f>tbl_data[[#This Row],[Consequences Agriculture Numeric]]</f>
        <v>#N/A</v>
      </c>
      <c r="X212" t="e">
        <f>tbl_data[[#This Row],[Consequences Infrastructure Numeric]]</f>
        <v>#N/A</v>
      </c>
      <c r="Y212" t="e">
        <f>tbl_data[[#This Row],[Consequences Financial Numeric]]</f>
        <v>#N/A</v>
      </c>
      <c r="Z212" t="e">
        <f>tbl_data[[#This Row],[Consequences Sum Values]]</f>
        <v>#N/A</v>
      </c>
    </row>
    <row r="213" spans="1:26" x14ac:dyDescent="0.25">
      <c r="A213" t="str">
        <f>tbl_data[[#This Row],[Town Code]]</f>
        <v>MMR014013701</v>
      </c>
      <c r="B213" t="str">
        <f>VLOOKUP(Table6[[#This Row],[Index]],tbl_mimu[],2,FALSE)</f>
        <v>MMR014</v>
      </c>
      <c r="C213" t="str">
        <f>VLOOKUP(Table6[[#This Row],[Index]],tbl_mimu[],3,FALSE)</f>
        <v>Shan (South)</v>
      </c>
      <c r="D213" t="str">
        <f>VLOOKUP(Table6[[#This Row],[Index]],tbl_mimu[],4,FALSE)</f>
        <v>ရှမ်းပြည်နယ် (တောင်)</v>
      </c>
      <c r="E213" t="str">
        <f>VLOOKUP(Table6[[#This Row],[Index]],tbl_mimu[],5,FALSE)</f>
        <v>MMR014D002</v>
      </c>
      <c r="F213" t="str">
        <f>VLOOKUP(Table6[[#This Row],[Index]],tbl_mimu[],6,FALSE)</f>
        <v>Loilen</v>
      </c>
      <c r="G213" t="str">
        <f>VLOOKUP(Table6[[#This Row],[Index]],tbl_mimu[],7,FALSE)</f>
        <v>လွိုင်လင်ခရိုင်</v>
      </c>
      <c r="H213" t="str">
        <f>VLOOKUP(Table6[[#This Row],[Index]],tbl_mimu[],8,FALSE)</f>
        <v>MMR014013</v>
      </c>
      <c r="I213" t="str">
        <f>VLOOKUP(Table6[[#This Row],[Index]],tbl_mimu[],9,FALSE)</f>
        <v>Nansang</v>
      </c>
      <c r="J213" t="str">
        <f>VLOOKUP(Table6[[#This Row],[Index]],tbl_mimu[],10,FALSE)</f>
        <v>နမ့်စန်</v>
      </c>
      <c r="K213" t="str">
        <f>VLOOKUP(Table6[[#This Row],[Index]],tbl_mimu[],11,FALSE)</f>
        <v>MMR014013701</v>
      </c>
      <c r="L213" t="str">
        <f>VLOOKUP(Table6[[#This Row],[Index]],tbl_mimu[],12,FALSE)</f>
        <v>Nansang Town</v>
      </c>
      <c r="M213" t="str">
        <f>VLOOKUP(Table6[[#This Row],[Index]],tbl_mimu[],13,FALSE)</f>
        <v>နမ့်စန်</v>
      </c>
      <c r="N213">
        <f>VLOOKUP(Table6[[#This Row],[Index]],tbl_mimu[],14,FALSE)</f>
        <v>97.720219999999998</v>
      </c>
      <c r="O213">
        <f>VLOOKUP(Table6[[#This Row],[Index]],tbl_mimu[],14,FALSE)</f>
        <v>97.720219999999998</v>
      </c>
      <c r="P213">
        <f>tbl_data[[#This Row],[Severity]]</f>
        <v>0</v>
      </c>
      <c r="Q213">
        <f>tbl_data[[#This Row],[Consequences (Human)]]</f>
        <v>0</v>
      </c>
      <c r="R213">
        <f>tbl_data[[#This Row],[Consequences (Agriculture)]]</f>
        <v>0</v>
      </c>
      <c r="S213">
        <f>tbl_data[[#This Row],[Consequences (Infrastructure)]]</f>
        <v>0</v>
      </c>
      <c r="T213">
        <f>tbl_data[[#This Row],[Consequences (Financial)]]</f>
        <v>0</v>
      </c>
      <c r="U213" t="e">
        <f>tbl_data[[#This Row],[Severity Numeric]]</f>
        <v>#N/A</v>
      </c>
      <c r="V213" t="e">
        <f>tbl_data[[#This Row],[Consequences Human Numeric]]</f>
        <v>#N/A</v>
      </c>
      <c r="W213" t="e">
        <f>tbl_data[[#This Row],[Consequences Agriculture Numeric]]</f>
        <v>#N/A</v>
      </c>
      <c r="X213" t="e">
        <f>tbl_data[[#This Row],[Consequences Infrastructure Numeric]]</f>
        <v>#N/A</v>
      </c>
      <c r="Y213" t="e">
        <f>tbl_data[[#This Row],[Consequences Financial Numeric]]</f>
        <v>#N/A</v>
      </c>
      <c r="Z213" t="e">
        <f>tbl_data[[#This Row],[Consequences Sum Values]]</f>
        <v>#N/A</v>
      </c>
    </row>
    <row r="214" spans="1:26" x14ac:dyDescent="0.25">
      <c r="A214" t="str">
        <f>tbl_data[[#This Row],[Town Code]]</f>
        <v>MMR015016701</v>
      </c>
      <c r="B214" t="str">
        <f>VLOOKUP(Table6[[#This Row],[Index]],tbl_mimu[],2,FALSE)</f>
        <v>MMR015</v>
      </c>
      <c r="C214" t="str">
        <f>VLOOKUP(Table6[[#This Row],[Index]],tbl_mimu[],3,FALSE)</f>
        <v>Shan (North)</v>
      </c>
      <c r="D214" t="str">
        <f>VLOOKUP(Table6[[#This Row],[Index]],tbl_mimu[],4,FALSE)</f>
        <v>ရှမ်းပြည်နယ် (မြောက်)</v>
      </c>
      <c r="E214" t="str">
        <f>VLOOKUP(Table6[[#This Row],[Index]],tbl_mimu[],5,FALSE)</f>
        <v>MMR015S001</v>
      </c>
      <c r="F214" t="str">
        <f>VLOOKUP(Table6[[#This Row],[Index]],tbl_mimu[],6,FALSE)</f>
        <v>Pa Laung Self-Administered Zone</v>
      </c>
      <c r="G214" t="e">
        <f>VLOOKUP(Table6[[#This Row],[Index]],tbl_mimu[],7,FALSE)</f>
        <v>#N/A</v>
      </c>
      <c r="H214" t="str">
        <f>VLOOKUP(Table6[[#This Row],[Index]],tbl_mimu[],8,FALSE)</f>
        <v>MMR015016</v>
      </c>
      <c r="I214" t="str">
        <f>VLOOKUP(Table6[[#This Row],[Index]],tbl_mimu[],9,FALSE)</f>
        <v>Namhsan</v>
      </c>
      <c r="J214" t="str">
        <f>VLOOKUP(Table6[[#This Row],[Index]],tbl_mimu[],10,FALSE)</f>
        <v>နမ့်ဆန်</v>
      </c>
      <c r="K214" t="str">
        <f>VLOOKUP(Table6[[#This Row],[Index]],tbl_mimu[],11,FALSE)</f>
        <v>MMR015016701</v>
      </c>
      <c r="L214" t="str">
        <f>VLOOKUP(Table6[[#This Row],[Index]],tbl_mimu[],12,FALSE)</f>
        <v>Namhsan Town</v>
      </c>
      <c r="M214" t="str">
        <f>VLOOKUP(Table6[[#This Row],[Index]],tbl_mimu[],13,FALSE)</f>
        <v>နမ့်ဆန်</v>
      </c>
      <c r="N214">
        <f>VLOOKUP(Table6[[#This Row],[Index]],tbl_mimu[],14,FALSE)</f>
        <v>97.161259999999999</v>
      </c>
      <c r="O214">
        <f>VLOOKUP(Table6[[#This Row],[Index]],tbl_mimu[],14,FALSE)</f>
        <v>97.161259999999999</v>
      </c>
      <c r="P214">
        <f>tbl_data[[#This Row],[Severity]]</f>
        <v>0</v>
      </c>
      <c r="Q214">
        <f>tbl_data[[#This Row],[Consequences (Human)]]</f>
        <v>0</v>
      </c>
      <c r="R214">
        <f>tbl_data[[#This Row],[Consequences (Agriculture)]]</f>
        <v>0</v>
      </c>
      <c r="S214">
        <f>tbl_data[[#This Row],[Consequences (Infrastructure)]]</f>
        <v>0</v>
      </c>
      <c r="T214">
        <f>tbl_data[[#This Row],[Consequences (Financial)]]</f>
        <v>0</v>
      </c>
      <c r="U214" t="e">
        <f>tbl_data[[#This Row],[Severity Numeric]]</f>
        <v>#N/A</v>
      </c>
      <c r="V214" t="e">
        <f>tbl_data[[#This Row],[Consequences Human Numeric]]</f>
        <v>#N/A</v>
      </c>
      <c r="W214" t="e">
        <f>tbl_data[[#This Row],[Consequences Agriculture Numeric]]</f>
        <v>#N/A</v>
      </c>
      <c r="X214" t="e">
        <f>tbl_data[[#This Row],[Consequences Infrastructure Numeric]]</f>
        <v>#N/A</v>
      </c>
      <c r="Y214" t="e">
        <f>tbl_data[[#This Row],[Consequences Financial Numeric]]</f>
        <v>#N/A</v>
      </c>
      <c r="Z214" t="e">
        <f>tbl_data[[#This Row],[Consequences Sum Values]]</f>
        <v>#N/A</v>
      </c>
    </row>
    <row r="215" spans="1:26" x14ac:dyDescent="0.25">
      <c r="A215" t="str">
        <f>tbl_data[[#This Row],[Town Code]]</f>
        <v>MMR015301701</v>
      </c>
      <c r="B215" t="str">
        <f>VLOOKUP(Table6[[#This Row],[Index]],tbl_mimu[],2,FALSE)</f>
        <v>MMR015</v>
      </c>
      <c r="C215" t="str">
        <f>VLOOKUP(Table6[[#This Row],[Index]],tbl_mimu[],3,FALSE)</f>
        <v>Shan (North)</v>
      </c>
      <c r="D215" t="str">
        <f>VLOOKUP(Table6[[#This Row],[Index]],tbl_mimu[],4,FALSE)</f>
        <v>ရှမ်းပြည်နယ် (မြောက်)</v>
      </c>
      <c r="E215" t="str">
        <f>VLOOKUP(Table6[[#This Row],[Index]],tbl_mimu[],5,FALSE)</f>
        <v>MMR015D331</v>
      </c>
      <c r="F215" t="str">
        <f>VLOOKUP(Table6[[#This Row],[Index]],tbl_mimu[],6,FALSE)</f>
        <v>Mong Maw (Wa SAD)</v>
      </c>
      <c r="G215" t="str">
        <f>VLOOKUP(Table6[[#This Row],[Index]],tbl_mimu[],7,FALSE)</f>
        <v>မိုင်းမော-ဝအထူးဒေသ (၂)</v>
      </c>
      <c r="H215" t="str">
        <f>VLOOKUP(Table6[[#This Row],[Index]],tbl_mimu[],8,FALSE)</f>
        <v>MMR015301</v>
      </c>
      <c r="I215" t="str">
        <f>VLOOKUP(Table6[[#This Row],[Index]],tbl_mimu[],9,FALSE)</f>
        <v>Nam Tit</v>
      </c>
      <c r="J215" t="str">
        <f>VLOOKUP(Table6[[#This Row],[Index]],tbl_mimu[],10,FALSE)</f>
        <v>နမ့် တစ်</v>
      </c>
      <c r="K215" t="str">
        <f>VLOOKUP(Table6[[#This Row],[Index]],tbl_mimu[],11,FALSE)</f>
        <v>MMR015301701</v>
      </c>
      <c r="L215" t="str">
        <f>VLOOKUP(Table6[[#This Row],[Index]],tbl_mimu[],12,FALSE)</f>
        <v>Nam Tit Town</v>
      </c>
      <c r="M215" t="str">
        <f>VLOOKUP(Table6[[#This Row],[Index]],tbl_mimu[],13,FALSE)</f>
        <v>နမ့်တစ်</v>
      </c>
      <c r="N215">
        <f>VLOOKUP(Table6[[#This Row],[Index]],tbl_mimu[],14,FALSE)</f>
        <v>98.867180000000005</v>
      </c>
      <c r="O215">
        <f>VLOOKUP(Table6[[#This Row],[Index]],tbl_mimu[],14,FALSE)</f>
        <v>98.867180000000005</v>
      </c>
      <c r="P215">
        <f>tbl_data[[#This Row],[Severity]]</f>
        <v>0</v>
      </c>
      <c r="Q215">
        <f>tbl_data[[#This Row],[Consequences (Human)]]</f>
        <v>0</v>
      </c>
      <c r="R215">
        <f>tbl_data[[#This Row],[Consequences (Agriculture)]]</f>
        <v>0</v>
      </c>
      <c r="S215">
        <f>tbl_data[[#This Row],[Consequences (Infrastructure)]]</f>
        <v>0</v>
      </c>
      <c r="T215">
        <f>tbl_data[[#This Row],[Consequences (Financial)]]</f>
        <v>0</v>
      </c>
      <c r="U215" t="e">
        <f>tbl_data[[#This Row],[Severity Numeric]]</f>
        <v>#N/A</v>
      </c>
      <c r="V215" t="e">
        <f>tbl_data[[#This Row],[Consequences Human Numeric]]</f>
        <v>#N/A</v>
      </c>
      <c r="W215" t="e">
        <f>tbl_data[[#This Row],[Consequences Agriculture Numeric]]</f>
        <v>#N/A</v>
      </c>
      <c r="X215" t="e">
        <f>tbl_data[[#This Row],[Consequences Infrastructure Numeric]]</f>
        <v>#N/A</v>
      </c>
      <c r="Y215" t="e">
        <f>tbl_data[[#This Row],[Consequences Financial Numeric]]</f>
        <v>#N/A</v>
      </c>
      <c r="Z215" t="e">
        <f>tbl_data[[#This Row],[Consequences Sum Values]]</f>
        <v>#N/A</v>
      </c>
    </row>
    <row r="216" spans="1:26" x14ac:dyDescent="0.25">
      <c r="A216" t="str">
        <f>tbl_data[[#This Row],[Town Code]]</f>
        <v>MMR015021702</v>
      </c>
      <c r="B216" t="str">
        <f>VLOOKUP(Table6[[#This Row],[Index]],tbl_mimu[],2,FALSE)</f>
        <v>MMR015</v>
      </c>
      <c r="C216" t="str">
        <f>VLOOKUP(Table6[[#This Row],[Index]],tbl_mimu[],3,FALSE)</f>
        <v>Shan (North)</v>
      </c>
      <c r="D216" t="str">
        <f>VLOOKUP(Table6[[#This Row],[Index]],tbl_mimu[],4,FALSE)</f>
        <v>ရှမ်းပြည်နယ် (မြောက်)</v>
      </c>
      <c r="E216" t="str">
        <f>VLOOKUP(Table6[[#This Row],[Index]],tbl_mimu[],5,FALSE)</f>
        <v>MMR015D006</v>
      </c>
      <c r="F216" t="str">
        <f>VLOOKUP(Table6[[#This Row],[Index]],tbl_mimu[],6,FALSE)</f>
        <v>Hopang</v>
      </c>
      <c r="G216" t="str">
        <f>VLOOKUP(Table6[[#This Row],[Index]],tbl_mimu[],7,FALSE)</f>
        <v>ဟိုပန်ခရိုင်</v>
      </c>
      <c r="H216" t="str">
        <f>VLOOKUP(Table6[[#This Row],[Index]],tbl_mimu[],8,FALSE)</f>
        <v>MMR015021</v>
      </c>
      <c r="I216" t="str">
        <f>VLOOKUP(Table6[[#This Row],[Index]],tbl_mimu[],9,FALSE)</f>
        <v>Hopang</v>
      </c>
      <c r="J216" t="str">
        <f>VLOOKUP(Table6[[#This Row],[Index]],tbl_mimu[],10,FALSE)</f>
        <v>ဟိုပန်</v>
      </c>
      <c r="K216" t="str">
        <f>VLOOKUP(Table6[[#This Row],[Index]],tbl_mimu[],11,FALSE)</f>
        <v>MMR015021702</v>
      </c>
      <c r="L216" t="str">
        <f>VLOOKUP(Table6[[#This Row],[Index]],tbl_mimu[],12,FALSE)</f>
        <v>Namtit Town</v>
      </c>
      <c r="M216" t="str">
        <f>VLOOKUP(Table6[[#This Row],[Index]],tbl_mimu[],13,FALSE)</f>
        <v>နမ့်တစ်</v>
      </c>
      <c r="N216">
        <f>VLOOKUP(Table6[[#This Row],[Index]],tbl_mimu[],14,FALSE)</f>
        <v>98.867219275699995</v>
      </c>
      <c r="O216">
        <f>VLOOKUP(Table6[[#This Row],[Index]],tbl_mimu[],14,FALSE)</f>
        <v>98.867219275699995</v>
      </c>
      <c r="P216">
        <f>tbl_data[[#This Row],[Severity]]</f>
        <v>0</v>
      </c>
      <c r="Q216">
        <f>tbl_data[[#This Row],[Consequences (Human)]]</f>
        <v>0</v>
      </c>
      <c r="R216">
        <f>tbl_data[[#This Row],[Consequences (Agriculture)]]</f>
        <v>0</v>
      </c>
      <c r="S216">
        <f>tbl_data[[#This Row],[Consequences (Infrastructure)]]</f>
        <v>0</v>
      </c>
      <c r="T216">
        <f>tbl_data[[#This Row],[Consequences (Financial)]]</f>
        <v>0</v>
      </c>
      <c r="U216" t="e">
        <f>tbl_data[[#This Row],[Severity Numeric]]</f>
        <v>#N/A</v>
      </c>
      <c r="V216" t="e">
        <f>tbl_data[[#This Row],[Consequences Human Numeric]]</f>
        <v>#N/A</v>
      </c>
      <c r="W216" t="e">
        <f>tbl_data[[#This Row],[Consequences Agriculture Numeric]]</f>
        <v>#N/A</v>
      </c>
      <c r="X216" t="e">
        <f>tbl_data[[#This Row],[Consequences Infrastructure Numeric]]</f>
        <v>#N/A</v>
      </c>
      <c r="Y216" t="e">
        <f>tbl_data[[#This Row],[Consequences Financial Numeric]]</f>
        <v>#N/A</v>
      </c>
      <c r="Z216" t="e">
        <f>tbl_data[[#This Row],[Consequences Sum Values]]</f>
        <v>#N/A</v>
      </c>
    </row>
    <row r="217" spans="1:26" x14ac:dyDescent="0.25">
      <c r="A217" t="str">
        <f>tbl_data[[#This Row],[Town Code]]</f>
        <v>MMR016323701</v>
      </c>
      <c r="B217" t="str">
        <f>VLOOKUP(Table6[[#This Row],[Index]],tbl_mimu[],2,FALSE)</f>
        <v>MMR016</v>
      </c>
      <c r="C217" t="str">
        <f>VLOOKUP(Table6[[#This Row],[Index]],tbl_mimu[],3,FALSE)</f>
        <v>Shan (East)</v>
      </c>
      <c r="D217" t="str">
        <f>VLOOKUP(Table6[[#This Row],[Index]],tbl_mimu[],4,FALSE)</f>
        <v>ရှမ်းပြည်နယ် (အရှေ့)</v>
      </c>
      <c r="E217" t="str">
        <f>VLOOKUP(Table6[[#This Row],[Index]],tbl_mimu[],5,FALSE)</f>
        <v>MMR016D333</v>
      </c>
      <c r="F217" t="str">
        <f>VLOOKUP(Table6[[#This Row],[Index]],tbl_mimu[],6,FALSE)</f>
        <v>Mong Pawk (Wa SAD)</v>
      </c>
      <c r="G217" t="str">
        <f>VLOOKUP(Table6[[#This Row],[Index]],tbl_mimu[],7,FALSE)</f>
        <v>မိုင်းပေါက်-ဝအထူးဒေသ (၂)</v>
      </c>
      <c r="H217" t="str">
        <f>VLOOKUP(Table6[[#This Row],[Index]],tbl_mimu[],8,FALSE)</f>
        <v>MMR016323</v>
      </c>
      <c r="I217" t="str">
        <f>VLOOKUP(Table6[[#This Row],[Index]],tbl_mimu[],9,FALSE)</f>
        <v>Nam Hpai</v>
      </c>
      <c r="J217" t="str">
        <f>VLOOKUP(Table6[[#This Row],[Index]],tbl_mimu[],10,FALSE)</f>
        <v>နမ့်ဖိုင်</v>
      </c>
      <c r="K217" t="str">
        <f>VLOOKUP(Table6[[#This Row],[Index]],tbl_mimu[],11,FALSE)</f>
        <v>MMR016323701</v>
      </c>
      <c r="L217" t="str">
        <f>VLOOKUP(Table6[[#This Row],[Index]],tbl_mimu[],12,FALSE)</f>
        <v>Nam Hpai Town</v>
      </c>
      <c r="M217" t="str">
        <f>VLOOKUP(Table6[[#This Row],[Index]],tbl_mimu[],13,FALSE)</f>
        <v>နမ့်ဖိုင်</v>
      </c>
      <c r="N217">
        <f>VLOOKUP(Table6[[#This Row],[Index]],tbl_mimu[],14,FALSE)</f>
        <v>99.200349191499996</v>
      </c>
      <c r="O217">
        <f>VLOOKUP(Table6[[#This Row],[Index]],tbl_mimu[],14,FALSE)</f>
        <v>99.200349191499996</v>
      </c>
      <c r="P217">
        <f>tbl_data[[#This Row],[Severity]]</f>
        <v>0</v>
      </c>
      <c r="Q217">
        <f>tbl_data[[#This Row],[Consequences (Human)]]</f>
        <v>0</v>
      </c>
      <c r="R217">
        <f>tbl_data[[#This Row],[Consequences (Agriculture)]]</f>
        <v>0</v>
      </c>
      <c r="S217">
        <f>tbl_data[[#This Row],[Consequences (Infrastructure)]]</f>
        <v>0</v>
      </c>
      <c r="T217">
        <f>tbl_data[[#This Row],[Consequences (Financial)]]</f>
        <v>0</v>
      </c>
      <c r="U217" t="e">
        <f>tbl_data[[#This Row],[Severity Numeric]]</f>
        <v>#N/A</v>
      </c>
      <c r="V217" t="e">
        <f>tbl_data[[#This Row],[Consequences Human Numeric]]</f>
        <v>#N/A</v>
      </c>
      <c r="W217" t="e">
        <f>tbl_data[[#This Row],[Consequences Agriculture Numeric]]</f>
        <v>#N/A</v>
      </c>
      <c r="X217" t="e">
        <f>tbl_data[[#This Row],[Consequences Infrastructure Numeric]]</f>
        <v>#N/A</v>
      </c>
      <c r="Y217" t="e">
        <f>tbl_data[[#This Row],[Consequences Financial Numeric]]</f>
        <v>#N/A</v>
      </c>
      <c r="Z217" t="e">
        <f>tbl_data[[#This Row],[Consequences Sum Values]]</f>
        <v>#N/A</v>
      </c>
    </row>
    <row r="218" spans="1:26" x14ac:dyDescent="0.25">
      <c r="A218" t="str">
        <f>tbl_data[[#This Row],[Town Code]]</f>
        <v>MMR015315701</v>
      </c>
      <c r="B218" t="str">
        <f>VLOOKUP(Table6[[#This Row],[Index]],tbl_mimu[],2,FALSE)</f>
        <v>MMR015</v>
      </c>
      <c r="C218" t="str">
        <f>VLOOKUP(Table6[[#This Row],[Index]],tbl_mimu[],3,FALSE)</f>
        <v>Shan (North)</v>
      </c>
      <c r="D218" t="str">
        <f>VLOOKUP(Table6[[#This Row],[Index]],tbl_mimu[],4,FALSE)</f>
        <v>ရှမ်းပြည်နယ် (မြောက်)</v>
      </c>
      <c r="E218" t="str">
        <f>VLOOKUP(Table6[[#This Row],[Index]],tbl_mimu[],5,FALSE)</f>
        <v>MMR015D332</v>
      </c>
      <c r="F218" t="str">
        <f>VLOOKUP(Table6[[#This Row],[Index]],tbl_mimu[],6,FALSE)</f>
        <v>Wein Kawng (Wein Kao) (Wa SAD)</v>
      </c>
      <c r="G218" t="str">
        <f>VLOOKUP(Table6[[#This Row],[Index]],tbl_mimu[],7,FALSE)</f>
        <v>ဝိန်းကောင်-ဝအထူးဒေသ (၂)</v>
      </c>
      <c r="H218" t="str">
        <f>VLOOKUP(Table6[[#This Row],[Index]],tbl_mimu[],8,FALSE)</f>
        <v>MMR015315</v>
      </c>
      <c r="I218" t="str">
        <f>VLOOKUP(Table6[[#This Row],[Index]],tbl_mimu[],9,FALSE)</f>
        <v>Nam Hkam Wu</v>
      </c>
      <c r="J218" t="str">
        <f>VLOOKUP(Table6[[#This Row],[Index]],tbl_mimu[],10,FALSE)</f>
        <v>နမ်ခမ်းဝူး</v>
      </c>
      <c r="K218" t="str">
        <f>VLOOKUP(Table6[[#This Row],[Index]],tbl_mimu[],11,FALSE)</f>
        <v>MMR015315701</v>
      </c>
      <c r="L218" t="str">
        <f>VLOOKUP(Table6[[#This Row],[Index]],tbl_mimu[],12,FALSE)</f>
        <v>Nam Hkam Wu Town</v>
      </c>
      <c r="M218" t="str">
        <f>VLOOKUP(Table6[[#This Row],[Index]],tbl_mimu[],13,FALSE)</f>
        <v>နမ်ခမ်းဝူး</v>
      </c>
      <c r="N218">
        <f>VLOOKUP(Table6[[#This Row],[Index]],tbl_mimu[],14,FALSE)</f>
        <v>99.186639999999997</v>
      </c>
      <c r="O218">
        <f>VLOOKUP(Table6[[#This Row],[Index]],tbl_mimu[],14,FALSE)</f>
        <v>99.186639999999997</v>
      </c>
      <c r="P218">
        <f>tbl_data[[#This Row],[Severity]]</f>
        <v>0</v>
      </c>
      <c r="Q218">
        <f>tbl_data[[#This Row],[Consequences (Human)]]</f>
        <v>0</v>
      </c>
      <c r="R218">
        <f>tbl_data[[#This Row],[Consequences (Agriculture)]]</f>
        <v>0</v>
      </c>
      <c r="S218">
        <f>tbl_data[[#This Row],[Consequences (Infrastructure)]]</f>
        <v>0</v>
      </c>
      <c r="T218">
        <f>tbl_data[[#This Row],[Consequences (Financial)]]</f>
        <v>0</v>
      </c>
      <c r="U218" t="e">
        <f>tbl_data[[#This Row],[Severity Numeric]]</f>
        <v>#N/A</v>
      </c>
      <c r="V218" t="e">
        <f>tbl_data[[#This Row],[Consequences Human Numeric]]</f>
        <v>#N/A</v>
      </c>
      <c r="W218" t="e">
        <f>tbl_data[[#This Row],[Consequences Agriculture Numeric]]</f>
        <v>#N/A</v>
      </c>
      <c r="X218" t="e">
        <f>tbl_data[[#This Row],[Consequences Infrastructure Numeric]]</f>
        <v>#N/A</v>
      </c>
      <c r="Y218" t="e">
        <f>tbl_data[[#This Row],[Consequences Financial Numeric]]</f>
        <v>#N/A</v>
      </c>
      <c r="Z218" t="e">
        <f>tbl_data[[#This Row],[Consequences Sum Values]]</f>
        <v>#N/A</v>
      </c>
    </row>
    <row r="219" spans="1:26" x14ac:dyDescent="0.25">
      <c r="A219" t="str">
        <f>tbl_data[[#This Row],[Town Code]]</f>
        <v>MMR010019701</v>
      </c>
      <c r="B219" t="str">
        <f>VLOOKUP(Table6[[#This Row],[Index]],tbl_mimu[],2,FALSE)</f>
        <v>MMR010</v>
      </c>
      <c r="C219" t="str">
        <f>VLOOKUP(Table6[[#This Row],[Index]],tbl_mimu[],3,FALSE)</f>
        <v>Mandalay</v>
      </c>
      <c r="D219" t="str">
        <f>VLOOKUP(Table6[[#This Row],[Index]],tbl_mimu[],4,FALSE)</f>
        <v>မန္တလေးတိုင်းဒေသကြီး</v>
      </c>
      <c r="E219" t="str">
        <f>VLOOKUP(Table6[[#This Row],[Index]],tbl_mimu[],5,FALSE)</f>
        <v>MMR010D004</v>
      </c>
      <c r="F219" t="str">
        <f>VLOOKUP(Table6[[#This Row],[Index]],tbl_mimu[],6,FALSE)</f>
        <v>Myingyan</v>
      </c>
      <c r="G219" t="str">
        <f>VLOOKUP(Table6[[#This Row],[Index]],tbl_mimu[],7,FALSE)</f>
        <v>မြင်းခြံခရိုင်</v>
      </c>
      <c r="H219" t="str">
        <f>VLOOKUP(Table6[[#This Row],[Index]],tbl_mimu[],8,FALSE)</f>
        <v>MMR010019</v>
      </c>
      <c r="I219" t="str">
        <f>VLOOKUP(Table6[[#This Row],[Index]],tbl_mimu[],9,FALSE)</f>
        <v>Natogyi</v>
      </c>
      <c r="J219" t="str">
        <f>VLOOKUP(Table6[[#This Row],[Index]],tbl_mimu[],10,FALSE)</f>
        <v>နွားထိုးကြီး</v>
      </c>
      <c r="K219" t="str">
        <f>VLOOKUP(Table6[[#This Row],[Index]],tbl_mimu[],11,FALSE)</f>
        <v>MMR010019701</v>
      </c>
      <c r="L219" t="str">
        <f>VLOOKUP(Table6[[#This Row],[Index]],tbl_mimu[],12,FALSE)</f>
        <v>Natogyi Town</v>
      </c>
      <c r="M219" t="str">
        <f>VLOOKUP(Table6[[#This Row],[Index]],tbl_mimu[],13,FALSE)</f>
        <v>နွားထိုးကြီး</v>
      </c>
      <c r="N219">
        <f>VLOOKUP(Table6[[#This Row],[Index]],tbl_mimu[],14,FALSE)</f>
        <v>95.654499999999999</v>
      </c>
      <c r="O219">
        <f>VLOOKUP(Table6[[#This Row],[Index]],tbl_mimu[],14,FALSE)</f>
        <v>95.654499999999999</v>
      </c>
      <c r="P219">
        <f>tbl_data[[#This Row],[Severity]]</f>
        <v>0</v>
      </c>
      <c r="Q219">
        <f>tbl_data[[#This Row],[Consequences (Human)]]</f>
        <v>0</v>
      </c>
      <c r="R219">
        <f>tbl_data[[#This Row],[Consequences (Agriculture)]]</f>
        <v>0</v>
      </c>
      <c r="S219">
        <f>tbl_data[[#This Row],[Consequences (Infrastructure)]]</f>
        <v>0</v>
      </c>
      <c r="T219">
        <f>tbl_data[[#This Row],[Consequences (Financial)]]</f>
        <v>0</v>
      </c>
      <c r="U219" t="e">
        <f>tbl_data[[#This Row],[Severity Numeric]]</f>
        <v>#N/A</v>
      </c>
      <c r="V219" t="e">
        <f>tbl_data[[#This Row],[Consequences Human Numeric]]</f>
        <v>#N/A</v>
      </c>
      <c r="W219" t="e">
        <f>tbl_data[[#This Row],[Consequences Agriculture Numeric]]</f>
        <v>#N/A</v>
      </c>
      <c r="X219" t="e">
        <f>tbl_data[[#This Row],[Consequences Infrastructure Numeric]]</f>
        <v>#N/A</v>
      </c>
      <c r="Y219" t="e">
        <f>tbl_data[[#This Row],[Consequences Financial Numeric]]</f>
        <v>#N/A</v>
      </c>
      <c r="Z219" t="e">
        <f>tbl_data[[#This Row],[Consequences Sum Values]]</f>
        <v>#N/A</v>
      </c>
    </row>
    <row r="220" spans="1:26" x14ac:dyDescent="0.25">
      <c r="A220" t="str">
        <f>tbl_data[[#This Row],[Town Code]]</f>
        <v>MMR004003702</v>
      </c>
      <c r="B220" t="str">
        <f>VLOOKUP(Table6[[#This Row],[Index]],tbl_mimu[],2,FALSE)</f>
        <v>MMR004</v>
      </c>
      <c r="C220" t="str">
        <f>VLOOKUP(Table6[[#This Row],[Index]],tbl_mimu[],3,FALSE)</f>
        <v>Chin</v>
      </c>
      <c r="D220" t="str">
        <f>VLOOKUP(Table6[[#This Row],[Index]],tbl_mimu[],4,FALSE)</f>
        <v>ချင်းပြည်နယ်</v>
      </c>
      <c r="E220" t="str">
        <f>VLOOKUP(Table6[[#This Row],[Index]],tbl_mimu[],5,FALSE)</f>
        <v>MMR004D003</v>
      </c>
      <c r="F220" t="str">
        <f>VLOOKUP(Table6[[#This Row],[Index]],tbl_mimu[],6,FALSE)</f>
        <v>Hakha</v>
      </c>
      <c r="G220" t="str">
        <f>VLOOKUP(Table6[[#This Row],[Index]],tbl_mimu[],7,FALSE)</f>
        <v>ဟားခါးခရိုင်</v>
      </c>
      <c r="H220" t="str">
        <f>VLOOKUP(Table6[[#This Row],[Index]],tbl_mimu[],8,FALSE)</f>
        <v>MMR004003</v>
      </c>
      <c r="I220" t="str">
        <f>VLOOKUP(Table6[[#This Row],[Index]],tbl_mimu[],9,FALSE)</f>
        <v>Thantlang</v>
      </c>
      <c r="J220" t="str">
        <f>VLOOKUP(Table6[[#This Row],[Index]],tbl_mimu[],10,FALSE)</f>
        <v>ထန်တလန်</v>
      </c>
      <c r="K220" t="str">
        <f>VLOOKUP(Table6[[#This Row],[Index]],tbl_mimu[],11,FALSE)</f>
        <v>MMR004003702</v>
      </c>
      <c r="L220" t="str">
        <f>VLOOKUP(Table6[[#This Row],[Index]],tbl_mimu[],12,FALSE)</f>
        <v>Hnaring Town</v>
      </c>
      <c r="M220" t="str">
        <f>VLOOKUP(Table6[[#This Row],[Index]],tbl_mimu[],13,FALSE)</f>
        <v>နှာဟရိန်</v>
      </c>
      <c r="N220">
        <f>VLOOKUP(Table6[[#This Row],[Index]],tbl_mimu[],14,FALSE)</f>
        <v>93.436099999999996</v>
      </c>
      <c r="O220">
        <f>VLOOKUP(Table6[[#This Row],[Index]],tbl_mimu[],14,FALSE)</f>
        <v>93.436099999999996</v>
      </c>
      <c r="P220">
        <f>tbl_data[[#This Row],[Severity]]</f>
        <v>0</v>
      </c>
      <c r="Q220">
        <f>tbl_data[[#This Row],[Consequences (Human)]]</f>
        <v>0</v>
      </c>
      <c r="R220">
        <f>tbl_data[[#This Row],[Consequences (Agriculture)]]</f>
        <v>0</v>
      </c>
      <c r="S220">
        <f>tbl_data[[#This Row],[Consequences (Infrastructure)]]</f>
        <v>0</v>
      </c>
      <c r="T220">
        <f>tbl_data[[#This Row],[Consequences (Financial)]]</f>
        <v>0</v>
      </c>
      <c r="U220" t="e">
        <f>tbl_data[[#This Row],[Severity Numeric]]</f>
        <v>#N/A</v>
      </c>
      <c r="V220" t="e">
        <f>tbl_data[[#This Row],[Consequences Human Numeric]]</f>
        <v>#N/A</v>
      </c>
      <c r="W220" t="e">
        <f>tbl_data[[#This Row],[Consequences Agriculture Numeric]]</f>
        <v>#N/A</v>
      </c>
      <c r="X220" t="e">
        <f>tbl_data[[#This Row],[Consequences Infrastructure Numeric]]</f>
        <v>#N/A</v>
      </c>
      <c r="Y220" t="e">
        <f>tbl_data[[#This Row],[Consequences Financial Numeric]]</f>
        <v>#N/A</v>
      </c>
      <c r="Z220" t="e">
        <f>tbl_data[[#This Row],[Consequences Sum Values]]</f>
        <v>#N/A</v>
      </c>
    </row>
    <row r="221" spans="1:26" x14ac:dyDescent="0.25">
      <c r="A221" t="str">
        <f>tbl_data[[#This Row],[Town Code]]</f>
        <v>MMR015316701</v>
      </c>
      <c r="B221" t="str">
        <f>VLOOKUP(Table6[[#This Row],[Index]],tbl_mimu[],2,FALSE)</f>
        <v>MMR015</v>
      </c>
      <c r="C221" t="str">
        <f>VLOOKUP(Table6[[#This Row],[Index]],tbl_mimu[],3,FALSE)</f>
        <v>Shan (North)</v>
      </c>
      <c r="D221" t="str">
        <f>VLOOKUP(Table6[[#This Row],[Index]],tbl_mimu[],4,FALSE)</f>
        <v>ရှမ်းပြည်နယ် (မြောက်)</v>
      </c>
      <c r="E221" t="str">
        <f>VLOOKUP(Table6[[#This Row],[Index]],tbl_mimu[],5,FALSE)</f>
        <v>MMR015D332</v>
      </c>
      <c r="F221" t="str">
        <f>VLOOKUP(Table6[[#This Row],[Index]],tbl_mimu[],6,FALSE)</f>
        <v>Wein Kawng (Wein Kao) (Wa SAD)</v>
      </c>
      <c r="G221" t="str">
        <f>VLOOKUP(Table6[[#This Row],[Index]],tbl_mimu[],7,FALSE)</f>
        <v>ဝိန်းကောင်-ဝအထူးဒေသ (၂)</v>
      </c>
      <c r="H221" t="str">
        <f>VLOOKUP(Table6[[#This Row],[Index]],tbl_mimu[],8,FALSE)</f>
        <v>MMR015316</v>
      </c>
      <c r="I221" t="str">
        <f>VLOOKUP(Table6[[#This Row],[Index]],tbl_mimu[],9,FALSE)</f>
        <v>Nar Kawng</v>
      </c>
      <c r="J221" t="str">
        <f>VLOOKUP(Table6[[#This Row],[Index]],tbl_mimu[],10,FALSE)</f>
        <v>နားကောင်</v>
      </c>
      <c r="K221" t="str">
        <f>VLOOKUP(Table6[[#This Row],[Index]],tbl_mimu[],11,FALSE)</f>
        <v>MMR015316701</v>
      </c>
      <c r="L221" t="str">
        <f>VLOOKUP(Table6[[#This Row],[Index]],tbl_mimu[],12,FALSE)</f>
        <v>Nar Kawng Town</v>
      </c>
      <c r="M221" t="str">
        <f>VLOOKUP(Table6[[#This Row],[Index]],tbl_mimu[],13,FALSE)</f>
        <v>နားကောင်</v>
      </c>
      <c r="N221">
        <f>VLOOKUP(Table6[[#This Row],[Index]],tbl_mimu[],14,FALSE)</f>
        <v>98.710269249899994</v>
      </c>
      <c r="O221">
        <f>VLOOKUP(Table6[[#This Row],[Index]],tbl_mimu[],14,FALSE)</f>
        <v>98.710269249899994</v>
      </c>
      <c r="P221">
        <f>tbl_data[[#This Row],[Severity]]</f>
        <v>0</v>
      </c>
      <c r="Q221">
        <f>tbl_data[[#This Row],[Consequences (Human)]]</f>
        <v>0</v>
      </c>
      <c r="R221">
        <f>tbl_data[[#This Row],[Consequences (Agriculture)]]</f>
        <v>0</v>
      </c>
      <c r="S221">
        <f>tbl_data[[#This Row],[Consequences (Infrastructure)]]</f>
        <v>0</v>
      </c>
      <c r="T221">
        <f>tbl_data[[#This Row],[Consequences (Financial)]]</f>
        <v>0</v>
      </c>
      <c r="U221" t="e">
        <f>tbl_data[[#This Row],[Severity Numeric]]</f>
        <v>#N/A</v>
      </c>
      <c r="V221" t="e">
        <f>tbl_data[[#This Row],[Consequences Human Numeric]]</f>
        <v>#N/A</v>
      </c>
      <c r="W221" t="e">
        <f>tbl_data[[#This Row],[Consequences Agriculture Numeric]]</f>
        <v>#N/A</v>
      </c>
      <c r="X221" t="e">
        <f>tbl_data[[#This Row],[Consequences Infrastructure Numeric]]</f>
        <v>#N/A</v>
      </c>
      <c r="Y221" t="e">
        <f>tbl_data[[#This Row],[Consequences Financial Numeric]]</f>
        <v>#N/A</v>
      </c>
      <c r="Z221" t="e">
        <f>tbl_data[[#This Row],[Consequences Sum Values]]</f>
        <v>#N/A</v>
      </c>
    </row>
    <row r="222" spans="1:26" x14ac:dyDescent="0.25">
      <c r="A222" t="str">
        <f>tbl_data[[#This Row],[Town Code]]</f>
        <v>MMR015006701</v>
      </c>
      <c r="B222" t="str">
        <f>VLOOKUP(Table6[[#This Row],[Index]],tbl_mimu[],2,FALSE)</f>
        <v>MMR015</v>
      </c>
      <c r="C222" t="str">
        <f>VLOOKUP(Table6[[#This Row],[Index]],tbl_mimu[],3,FALSE)</f>
        <v>Shan (North)</v>
      </c>
      <c r="D222" t="str">
        <f>VLOOKUP(Table6[[#This Row],[Index]],tbl_mimu[],4,FALSE)</f>
        <v>ရှမ်းပြည်နယ် (မြောက်)</v>
      </c>
      <c r="E222" t="str">
        <f>VLOOKUP(Table6[[#This Row],[Index]],tbl_mimu[],5,FALSE)</f>
        <v>MMR015D007</v>
      </c>
      <c r="F222" t="str">
        <f>VLOOKUP(Table6[[#This Row],[Index]],tbl_mimu[],6,FALSE)</f>
        <v>Matman</v>
      </c>
      <c r="G222" t="str">
        <f>VLOOKUP(Table6[[#This Row],[Index]],tbl_mimu[],7,FALSE)</f>
        <v>မက်မန်းခရိုင်</v>
      </c>
      <c r="H222" t="str">
        <f>VLOOKUP(Table6[[#This Row],[Index]],tbl_mimu[],8,FALSE)</f>
        <v>MMR015006</v>
      </c>
      <c r="I222" t="str">
        <f>VLOOKUP(Table6[[#This Row],[Index]],tbl_mimu[],9,FALSE)</f>
        <v>Narphan</v>
      </c>
      <c r="J222" t="str">
        <f>VLOOKUP(Table6[[#This Row],[Index]],tbl_mimu[],10,FALSE)</f>
        <v>နားဖန်း</v>
      </c>
      <c r="K222" t="str">
        <f>VLOOKUP(Table6[[#This Row],[Index]],tbl_mimu[],11,FALSE)</f>
        <v>MMR015006701</v>
      </c>
      <c r="L222" t="str">
        <f>VLOOKUP(Table6[[#This Row],[Index]],tbl_mimu[],12,FALSE)</f>
        <v>Narphan Town</v>
      </c>
      <c r="M222" t="str">
        <f>VLOOKUP(Table6[[#This Row],[Index]],tbl_mimu[],13,FALSE)</f>
        <v>နားဖန်</v>
      </c>
      <c r="N222">
        <f>VLOOKUP(Table6[[#This Row],[Index]],tbl_mimu[],14,FALSE)</f>
        <v>99.0925765259</v>
      </c>
      <c r="O222">
        <f>VLOOKUP(Table6[[#This Row],[Index]],tbl_mimu[],14,FALSE)</f>
        <v>99.0925765259</v>
      </c>
      <c r="P222">
        <f>tbl_data[[#This Row],[Severity]]</f>
        <v>0</v>
      </c>
      <c r="Q222">
        <f>tbl_data[[#This Row],[Consequences (Human)]]</f>
        <v>0</v>
      </c>
      <c r="R222">
        <f>tbl_data[[#This Row],[Consequences (Agriculture)]]</f>
        <v>0</v>
      </c>
      <c r="S222">
        <f>tbl_data[[#This Row],[Consequences (Infrastructure)]]</f>
        <v>0</v>
      </c>
      <c r="T222">
        <f>tbl_data[[#This Row],[Consequences (Financial)]]</f>
        <v>0</v>
      </c>
      <c r="U222" t="e">
        <f>tbl_data[[#This Row],[Severity Numeric]]</f>
        <v>#N/A</v>
      </c>
      <c r="V222" t="e">
        <f>tbl_data[[#This Row],[Consequences Human Numeric]]</f>
        <v>#N/A</v>
      </c>
      <c r="W222" t="e">
        <f>tbl_data[[#This Row],[Consequences Agriculture Numeric]]</f>
        <v>#N/A</v>
      </c>
      <c r="X222" t="e">
        <f>tbl_data[[#This Row],[Consequences Infrastructure Numeric]]</f>
        <v>#N/A</v>
      </c>
      <c r="Y222" t="e">
        <f>tbl_data[[#This Row],[Consequences Financial Numeric]]</f>
        <v>#N/A</v>
      </c>
      <c r="Z222" t="e">
        <f>tbl_data[[#This Row],[Consequences Sum Values]]</f>
        <v>#N/A</v>
      </c>
    </row>
    <row r="223" spans="1:26" x14ac:dyDescent="0.25">
      <c r="A223" t="str">
        <f>tbl_data[[#This Row],[Town Code]]</f>
        <v>MMR015302701</v>
      </c>
      <c r="B223" t="str">
        <f>VLOOKUP(Table6[[#This Row],[Index]],tbl_mimu[],2,FALSE)</f>
        <v>MMR015</v>
      </c>
      <c r="C223" t="str">
        <f>VLOOKUP(Table6[[#This Row],[Index]],tbl_mimu[],3,FALSE)</f>
        <v>Shan (North)</v>
      </c>
      <c r="D223" t="str">
        <f>VLOOKUP(Table6[[#This Row],[Index]],tbl_mimu[],4,FALSE)</f>
        <v>ရှမ်းပြည်နယ် (မြောက်)</v>
      </c>
      <c r="E223" t="str">
        <f>VLOOKUP(Table6[[#This Row],[Index]],tbl_mimu[],5,FALSE)</f>
        <v>MMR015D331</v>
      </c>
      <c r="F223" t="str">
        <f>VLOOKUP(Table6[[#This Row],[Index]],tbl_mimu[],6,FALSE)</f>
        <v>Mong Maw (Wa SAD)</v>
      </c>
      <c r="G223" t="str">
        <f>VLOOKUP(Table6[[#This Row],[Index]],tbl_mimu[],7,FALSE)</f>
        <v>မိုင်းမော-ဝအထူးဒေသ (၂)</v>
      </c>
      <c r="H223" t="str">
        <f>VLOOKUP(Table6[[#This Row],[Index]],tbl_mimu[],8,FALSE)</f>
        <v>MMR015302</v>
      </c>
      <c r="I223" t="str">
        <f>VLOOKUP(Table6[[#This Row],[Index]],tbl_mimu[],9,FALSE)</f>
        <v>Nar Wee (Na Wi)</v>
      </c>
      <c r="J223" t="str">
        <f>VLOOKUP(Table6[[#This Row],[Index]],tbl_mimu[],10,FALSE)</f>
        <v>နာဝီး</v>
      </c>
      <c r="K223" t="str">
        <f>VLOOKUP(Table6[[#This Row],[Index]],tbl_mimu[],11,FALSE)</f>
        <v>MMR015302701</v>
      </c>
      <c r="L223" t="str">
        <f>VLOOKUP(Table6[[#This Row],[Index]],tbl_mimu[],12,FALSE)</f>
        <v>Nar Wee (Na Wi) Town</v>
      </c>
      <c r="M223" t="str">
        <f>VLOOKUP(Table6[[#This Row],[Index]],tbl_mimu[],13,FALSE)</f>
        <v>နာဝီး</v>
      </c>
      <c r="N223">
        <f>VLOOKUP(Table6[[#This Row],[Index]],tbl_mimu[],14,FALSE)</f>
        <v>98.663539999999998</v>
      </c>
      <c r="O223">
        <f>VLOOKUP(Table6[[#This Row],[Index]],tbl_mimu[],14,FALSE)</f>
        <v>98.663539999999998</v>
      </c>
      <c r="P223">
        <f>tbl_data[[#This Row],[Severity]]</f>
        <v>0</v>
      </c>
      <c r="Q223">
        <f>tbl_data[[#This Row],[Consequences (Human)]]</f>
        <v>0</v>
      </c>
      <c r="R223">
        <f>tbl_data[[#This Row],[Consequences (Agriculture)]]</f>
        <v>0</v>
      </c>
      <c r="S223">
        <f>tbl_data[[#This Row],[Consequences (Infrastructure)]]</f>
        <v>0</v>
      </c>
      <c r="T223">
        <f>tbl_data[[#This Row],[Consequences (Financial)]]</f>
        <v>0</v>
      </c>
      <c r="U223" t="e">
        <f>tbl_data[[#This Row],[Severity Numeric]]</f>
        <v>#N/A</v>
      </c>
      <c r="V223" t="e">
        <f>tbl_data[[#This Row],[Consequences Human Numeric]]</f>
        <v>#N/A</v>
      </c>
      <c r="W223" t="e">
        <f>tbl_data[[#This Row],[Consequences Agriculture Numeric]]</f>
        <v>#N/A</v>
      </c>
      <c r="X223" t="e">
        <f>tbl_data[[#This Row],[Consequences Infrastructure Numeric]]</f>
        <v>#N/A</v>
      </c>
      <c r="Y223" t="e">
        <f>tbl_data[[#This Row],[Consequences Financial Numeric]]</f>
        <v>#N/A</v>
      </c>
      <c r="Z223" t="e">
        <f>tbl_data[[#This Row],[Consequences Sum Values]]</f>
        <v>#N/A</v>
      </c>
    </row>
    <row r="224" spans="1:26" x14ac:dyDescent="0.25">
      <c r="A224" t="str">
        <f>tbl_data[[#This Row],[Town Code]]</f>
        <v>MMR018000777</v>
      </c>
      <c r="B224" t="str">
        <f>VLOOKUP(Table6[[#This Row],[Index]],tbl_mimu[],2,FALSE)</f>
        <v>MMR018</v>
      </c>
      <c r="C224" t="str">
        <f>VLOOKUP(Table6[[#This Row],[Index]],tbl_mimu[],3,FALSE)</f>
        <v>Nay Pyi Taw</v>
      </c>
      <c r="D224" t="str">
        <f>VLOOKUP(Table6[[#This Row],[Index]],tbl_mimu[],4,FALSE)</f>
        <v>နေပြည်တော်</v>
      </c>
      <c r="E224" t="str">
        <f>VLOOKUP(Table6[[#This Row],[Index]],tbl_mimu[],5,FALSE)</f>
        <v>MMR018D001</v>
      </c>
      <c r="F224" t="str">
        <f>VLOOKUP(Table6[[#This Row],[Index]],tbl_mimu[],6,FALSE)</f>
        <v>Oke Ta Ra</v>
      </c>
      <c r="G224" t="str">
        <f>VLOOKUP(Table6[[#This Row],[Index]],tbl_mimu[],7,FALSE)</f>
        <v>ဥတ္တရခရိုင်</v>
      </c>
      <c r="H224" t="str">
        <f>VLOOKUP(Table6[[#This Row],[Index]],tbl_mimu[],8,FALSE)</f>
        <v>MMR018001</v>
      </c>
      <c r="I224" t="str">
        <f>VLOOKUP(Table6[[#This Row],[Index]],tbl_mimu[],9,FALSE)</f>
        <v>Zay Yar Thi Ri</v>
      </c>
      <c r="J224" t="str">
        <f>VLOOKUP(Table6[[#This Row],[Index]],tbl_mimu[],10,FALSE)</f>
        <v>ဇေယျာသီရိ</v>
      </c>
      <c r="K224" t="str">
        <f>VLOOKUP(Table6[[#This Row],[Index]],tbl_mimu[],11,FALSE)</f>
        <v>MMR018000777</v>
      </c>
      <c r="L224" t="str">
        <f>VLOOKUP(Table6[[#This Row],[Index]],tbl_mimu[],12,FALSE)</f>
        <v>Nay Pyi Taw Town</v>
      </c>
      <c r="M224" t="str">
        <f>VLOOKUP(Table6[[#This Row],[Index]],tbl_mimu[],13,FALSE)</f>
        <v>နေပြည်တော်</v>
      </c>
      <c r="N224">
        <f>VLOOKUP(Table6[[#This Row],[Index]],tbl_mimu[],14,FALSE)</f>
        <v>96.185659999999999</v>
      </c>
      <c r="O224">
        <f>VLOOKUP(Table6[[#This Row],[Index]],tbl_mimu[],14,FALSE)</f>
        <v>96.185659999999999</v>
      </c>
      <c r="P224">
        <f>tbl_data[[#This Row],[Severity]]</f>
        <v>0</v>
      </c>
      <c r="Q224">
        <f>tbl_data[[#This Row],[Consequences (Human)]]</f>
        <v>0</v>
      </c>
      <c r="R224">
        <f>tbl_data[[#This Row],[Consequences (Agriculture)]]</f>
        <v>0</v>
      </c>
      <c r="S224">
        <f>tbl_data[[#This Row],[Consequences (Infrastructure)]]</f>
        <v>0</v>
      </c>
      <c r="T224">
        <f>tbl_data[[#This Row],[Consequences (Financial)]]</f>
        <v>0</v>
      </c>
      <c r="U224" t="e">
        <f>tbl_data[[#This Row],[Severity Numeric]]</f>
        <v>#N/A</v>
      </c>
      <c r="V224" t="e">
        <f>tbl_data[[#This Row],[Consequences Human Numeric]]</f>
        <v>#N/A</v>
      </c>
      <c r="W224" t="e">
        <f>tbl_data[[#This Row],[Consequences Agriculture Numeric]]</f>
        <v>#N/A</v>
      </c>
      <c r="X224" t="e">
        <f>tbl_data[[#This Row],[Consequences Infrastructure Numeric]]</f>
        <v>#N/A</v>
      </c>
      <c r="Y224" t="e">
        <f>tbl_data[[#This Row],[Consequences Financial Numeric]]</f>
        <v>#N/A</v>
      </c>
      <c r="Z224" t="e">
        <f>tbl_data[[#This Row],[Consequences Sum Values]]</f>
        <v>#N/A</v>
      </c>
    </row>
    <row r="225" spans="1:26" x14ac:dyDescent="0.25">
      <c r="A225" t="str">
        <f>tbl_data[[#This Row],[Town Code]]</f>
        <v>MMR015314701</v>
      </c>
      <c r="B225" t="str">
        <f>VLOOKUP(Table6[[#This Row],[Index]],tbl_mimu[],2,FALSE)</f>
        <v>MMR015</v>
      </c>
      <c r="C225" t="str">
        <f>VLOOKUP(Table6[[#This Row],[Index]],tbl_mimu[],3,FALSE)</f>
        <v>Shan (North)</v>
      </c>
      <c r="D225" t="str">
        <f>VLOOKUP(Table6[[#This Row],[Index]],tbl_mimu[],4,FALSE)</f>
        <v>ရှမ်းပြည်နယ် (မြောက်)</v>
      </c>
      <c r="E225" t="str">
        <f>VLOOKUP(Table6[[#This Row],[Index]],tbl_mimu[],5,FALSE)</f>
        <v>MMR015D332</v>
      </c>
      <c r="F225" t="str">
        <f>VLOOKUP(Table6[[#This Row],[Index]],tbl_mimu[],6,FALSE)</f>
        <v>Wein Kawng (Wein Kao) (Wa SAD)</v>
      </c>
      <c r="G225" t="str">
        <f>VLOOKUP(Table6[[#This Row],[Index]],tbl_mimu[],7,FALSE)</f>
        <v>ဝိန်းကောင်-ဝအထူးဒေသ (၂)</v>
      </c>
      <c r="H225" t="str">
        <f>VLOOKUP(Table6[[#This Row],[Index]],tbl_mimu[],8,FALSE)</f>
        <v>MMR015314</v>
      </c>
      <c r="I225" t="str">
        <f>VLOOKUP(Table6[[#This Row],[Index]],tbl_mimu[],9,FALSE)</f>
        <v>Nawng Hkit</v>
      </c>
      <c r="J225" t="str">
        <f>VLOOKUP(Table6[[#This Row],[Index]],tbl_mimu[],10,FALSE)</f>
        <v>နောင်ခစ်</v>
      </c>
      <c r="K225" t="str">
        <f>VLOOKUP(Table6[[#This Row],[Index]],tbl_mimu[],11,FALSE)</f>
        <v>MMR015314701</v>
      </c>
      <c r="L225" t="str">
        <f>VLOOKUP(Table6[[#This Row],[Index]],tbl_mimu[],12,FALSE)</f>
        <v>Nawng Hkit Town</v>
      </c>
      <c r="M225" t="str">
        <f>VLOOKUP(Table6[[#This Row],[Index]],tbl_mimu[],13,FALSE)</f>
        <v>နောင်ခစ်</v>
      </c>
      <c r="N225">
        <f>VLOOKUP(Table6[[#This Row],[Index]],tbl_mimu[],14,FALSE)</f>
        <v>98.924800000000005</v>
      </c>
      <c r="O225">
        <f>VLOOKUP(Table6[[#This Row],[Index]],tbl_mimu[],14,FALSE)</f>
        <v>98.924800000000005</v>
      </c>
      <c r="P225">
        <f>tbl_data[[#This Row],[Severity]]</f>
        <v>0</v>
      </c>
      <c r="Q225">
        <f>tbl_data[[#This Row],[Consequences (Human)]]</f>
        <v>0</v>
      </c>
      <c r="R225">
        <f>tbl_data[[#This Row],[Consequences (Agriculture)]]</f>
        <v>0</v>
      </c>
      <c r="S225">
        <f>tbl_data[[#This Row],[Consequences (Infrastructure)]]</f>
        <v>0</v>
      </c>
      <c r="T225">
        <f>tbl_data[[#This Row],[Consequences (Financial)]]</f>
        <v>0</v>
      </c>
      <c r="U225" t="e">
        <f>tbl_data[[#This Row],[Severity Numeric]]</f>
        <v>#N/A</v>
      </c>
      <c r="V225" t="e">
        <f>tbl_data[[#This Row],[Consequences Human Numeric]]</f>
        <v>#N/A</v>
      </c>
      <c r="W225" t="e">
        <f>tbl_data[[#This Row],[Consequences Agriculture Numeric]]</f>
        <v>#N/A</v>
      </c>
      <c r="X225" t="e">
        <f>tbl_data[[#This Row],[Consequences Infrastructure Numeric]]</f>
        <v>#N/A</v>
      </c>
      <c r="Y225" t="e">
        <f>tbl_data[[#This Row],[Consequences Financial Numeric]]</f>
        <v>#N/A</v>
      </c>
      <c r="Z225" t="e">
        <f>tbl_data[[#This Row],[Consequences Sum Values]]</f>
        <v>#N/A</v>
      </c>
    </row>
    <row r="226" spans="1:26" x14ac:dyDescent="0.25">
      <c r="A226" t="str">
        <f>tbl_data[[#This Row],[Town Code]]</f>
        <v>MMR015013701</v>
      </c>
      <c r="B226" t="str">
        <f>VLOOKUP(Table6[[#This Row],[Index]],tbl_mimu[],2,FALSE)</f>
        <v>MMR015</v>
      </c>
      <c r="C226" t="str">
        <f>VLOOKUP(Table6[[#This Row],[Index]],tbl_mimu[],3,FALSE)</f>
        <v>Shan (North)</v>
      </c>
      <c r="D226" t="str">
        <f>VLOOKUP(Table6[[#This Row],[Index]],tbl_mimu[],4,FALSE)</f>
        <v>ရှမ်းပြည်နယ် (မြောက်)</v>
      </c>
      <c r="E226" t="str">
        <f>VLOOKUP(Table6[[#This Row],[Index]],tbl_mimu[],5,FALSE)</f>
        <v>MMR015D003</v>
      </c>
      <c r="F226" t="str">
        <f>VLOOKUP(Table6[[#This Row],[Index]],tbl_mimu[],6,FALSE)</f>
        <v>Kyaukme</v>
      </c>
      <c r="G226" t="str">
        <f>VLOOKUP(Table6[[#This Row],[Index]],tbl_mimu[],7,FALSE)</f>
        <v>ကျောက်မဲခရိုင်</v>
      </c>
      <c r="H226" t="str">
        <f>VLOOKUP(Table6[[#This Row],[Index]],tbl_mimu[],8,FALSE)</f>
        <v>MMR015013</v>
      </c>
      <c r="I226" t="str">
        <f>VLOOKUP(Table6[[#This Row],[Index]],tbl_mimu[],9,FALSE)</f>
        <v>Nawnghkio</v>
      </c>
      <c r="J226" t="str">
        <f>VLOOKUP(Table6[[#This Row],[Index]],tbl_mimu[],10,FALSE)</f>
        <v>နောင်ချို</v>
      </c>
      <c r="K226" t="str">
        <f>VLOOKUP(Table6[[#This Row],[Index]],tbl_mimu[],11,FALSE)</f>
        <v>MMR015013701</v>
      </c>
      <c r="L226" t="str">
        <f>VLOOKUP(Table6[[#This Row],[Index]],tbl_mimu[],12,FALSE)</f>
        <v>Nawnghkio Town</v>
      </c>
      <c r="M226" t="str">
        <f>VLOOKUP(Table6[[#This Row],[Index]],tbl_mimu[],13,FALSE)</f>
        <v>နောင်ချို</v>
      </c>
      <c r="N226">
        <f>VLOOKUP(Table6[[#This Row],[Index]],tbl_mimu[],14,FALSE)</f>
        <v>96.798950000000005</v>
      </c>
      <c r="O226">
        <f>VLOOKUP(Table6[[#This Row],[Index]],tbl_mimu[],14,FALSE)</f>
        <v>96.798950000000005</v>
      </c>
      <c r="P226">
        <f>tbl_data[[#This Row],[Severity]]</f>
        <v>0</v>
      </c>
      <c r="Q226">
        <f>tbl_data[[#This Row],[Consequences (Human)]]</f>
        <v>0</v>
      </c>
      <c r="R226">
        <f>tbl_data[[#This Row],[Consequences (Agriculture)]]</f>
        <v>0</v>
      </c>
      <c r="S226">
        <f>tbl_data[[#This Row],[Consequences (Infrastructure)]]</f>
        <v>0</v>
      </c>
      <c r="T226">
        <f>tbl_data[[#This Row],[Consequences (Financial)]]</f>
        <v>0</v>
      </c>
      <c r="U226" t="e">
        <f>tbl_data[[#This Row],[Severity Numeric]]</f>
        <v>#N/A</v>
      </c>
      <c r="V226" t="e">
        <f>tbl_data[[#This Row],[Consequences Human Numeric]]</f>
        <v>#N/A</v>
      </c>
      <c r="W226" t="e">
        <f>tbl_data[[#This Row],[Consequences Agriculture Numeric]]</f>
        <v>#N/A</v>
      </c>
      <c r="X226" t="e">
        <f>tbl_data[[#This Row],[Consequences Infrastructure Numeric]]</f>
        <v>#N/A</v>
      </c>
      <c r="Y226" t="e">
        <f>tbl_data[[#This Row],[Consequences Financial Numeric]]</f>
        <v>#N/A</v>
      </c>
      <c r="Z226" t="e">
        <f>tbl_data[[#This Row],[Consequences Sum Values]]</f>
        <v>#N/A</v>
      </c>
    </row>
    <row r="227" spans="1:26" x14ac:dyDescent="0.25">
      <c r="A227" t="str">
        <f>tbl_data[[#This Row],[Town Code]]</f>
        <v>MMR014009702</v>
      </c>
      <c r="B227" t="str">
        <f>VLOOKUP(Table6[[#This Row],[Index]],tbl_mimu[],2,FALSE)</f>
        <v>MMR014</v>
      </c>
      <c r="C227" t="str">
        <f>VLOOKUP(Table6[[#This Row],[Index]],tbl_mimu[],3,FALSE)</f>
        <v>Shan (South)</v>
      </c>
      <c r="D227" t="str">
        <f>VLOOKUP(Table6[[#This Row],[Index]],tbl_mimu[],4,FALSE)</f>
        <v>ရှမ်းပြည်နယ် (တောင်)</v>
      </c>
      <c r="E227" t="str">
        <f>VLOOKUP(Table6[[#This Row],[Index]],tbl_mimu[],5,FALSE)</f>
        <v>MMR014S002</v>
      </c>
      <c r="F227" t="str">
        <f>VLOOKUP(Table6[[#This Row],[Index]],tbl_mimu[],6,FALSE)</f>
        <v>Pa-O Self-Administered Zone</v>
      </c>
      <c r="G227" t="e">
        <f>VLOOKUP(Table6[[#This Row],[Index]],tbl_mimu[],7,FALSE)</f>
        <v>#N/A</v>
      </c>
      <c r="H227" t="str">
        <f>VLOOKUP(Table6[[#This Row],[Index]],tbl_mimu[],8,FALSE)</f>
        <v>MMR014009</v>
      </c>
      <c r="I227" t="str">
        <f>VLOOKUP(Table6[[#This Row],[Index]],tbl_mimu[],9,FALSE)</f>
        <v>Pinlaung</v>
      </c>
      <c r="J227" t="str">
        <f>VLOOKUP(Table6[[#This Row],[Index]],tbl_mimu[],10,FALSE)</f>
        <v>ပင်လောင်း</v>
      </c>
      <c r="K227" t="str">
        <f>VLOOKUP(Table6[[#This Row],[Index]],tbl_mimu[],11,FALSE)</f>
        <v>MMR014009702</v>
      </c>
      <c r="L227" t="str">
        <f>VLOOKUP(Table6[[#This Row],[Index]],tbl_mimu[],12,FALSE)</f>
        <v>Naungtayar Town</v>
      </c>
      <c r="M227" t="str">
        <f>VLOOKUP(Table6[[#This Row],[Index]],tbl_mimu[],13,FALSE)</f>
        <v>နောင်တရား</v>
      </c>
      <c r="N227">
        <f>VLOOKUP(Table6[[#This Row],[Index]],tbl_mimu[],14,FALSE)</f>
        <v>96.756910000000005</v>
      </c>
      <c r="O227">
        <f>VLOOKUP(Table6[[#This Row],[Index]],tbl_mimu[],14,FALSE)</f>
        <v>96.756910000000005</v>
      </c>
      <c r="P227">
        <f>tbl_data[[#This Row],[Severity]]</f>
        <v>0</v>
      </c>
      <c r="Q227">
        <f>tbl_data[[#This Row],[Consequences (Human)]]</f>
        <v>0</v>
      </c>
      <c r="R227">
        <f>tbl_data[[#This Row],[Consequences (Agriculture)]]</f>
        <v>0</v>
      </c>
      <c r="S227">
        <f>tbl_data[[#This Row],[Consequences (Infrastructure)]]</f>
        <v>0</v>
      </c>
      <c r="T227">
        <f>tbl_data[[#This Row],[Consequences (Financial)]]</f>
        <v>0</v>
      </c>
      <c r="U227" t="e">
        <f>tbl_data[[#This Row],[Severity Numeric]]</f>
        <v>#N/A</v>
      </c>
      <c r="V227" t="e">
        <f>tbl_data[[#This Row],[Consequences Human Numeric]]</f>
        <v>#N/A</v>
      </c>
      <c r="W227" t="e">
        <f>tbl_data[[#This Row],[Consequences Agriculture Numeric]]</f>
        <v>#N/A</v>
      </c>
      <c r="X227" t="e">
        <f>tbl_data[[#This Row],[Consequences Infrastructure Numeric]]</f>
        <v>#N/A</v>
      </c>
      <c r="Y227" t="e">
        <f>tbl_data[[#This Row],[Consequences Financial Numeric]]</f>
        <v>#N/A</v>
      </c>
      <c r="Z227" t="e">
        <f>tbl_data[[#This Row],[Consequences Sum Values]]</f>
        <v>#N/A</v>
      </c>
    </row>
    <row r="228" spans="1:26" x14ac:dyDescent="0.25">
      <c r="A228" t="str">
        <f>tbl_data[[#This Row],[Town Code]]</f>
        <v>MMR001017701</v>
      </c>
      <c r="B228" t="str">
        <f>VLOOKUP(Table6[[#This Row],[Index]],tbl_mimu[],2,FALSE)</f>
        <v>MMR001</v>
      </c>
      <c r="C228" t="str">
        <f>VLOOKUP(Table6[[#This Row],[Index]],tbl_mimu[],3,FALSE)</f>
        <v>Kachin</v>
      </c>
      <c r="D228" t="str">
        <f>VLOOKUP(Table6[[#This Row],[Index]],tbl_mimu[],4,FALSE)</f>
        <v>ကချင်ပြည်နယ်</v>
      </c>
      <c r="E228" t="str">
        <f>VLOOKUP(Table6[[#This Row],[Index]],tbl_mimu[],5,FALSE)</f>
        <v>MMR001D004</v>
      </c>
      <c r="F228" t="str">
        <f>VLOOKUP(Table6[[#This Row],[Index]],tbl_mimu[],6,FALSE)</f>
        <v>Puta-O</v>
      </c>
      <c r="G228" t="str">
        <f>VLOOKUP(Table6[[#This Row],[Index]],tbl_mimu[],7,FALSE)</f>
        <v>ပူတာအိုခရိုင်</v>
      </c>
      <c r="H228" t="str">
        <f>VLOOKUP(Table6[[#This Row],[Index]],tbl_mimu[],8,FALSE)</f>
        <v>MMR001017</v>
      </c>
      <c r="I228" t="str">
        <f>VLOOKUP(Table6[[#This Row],[Index]],tbl_mimu[],9,FALSE)</f>
        <v>Nawngmun</v>
      </c>
      <c r="J228" t="str">
        <f>VLOOKUP(Table6[[#This Row],[Index]],tbl_mimu[],10,FALSE)</f>
        <v>နောင်မွန်း</v>
      </c>
      <c r="K228" t="str">
        <f>VLOOKUP(Table6[[#This Row],[Index]],tbl_mimu[],11,FALSE)</f>
        <v>MMR001017701</v>
      </c>
      <c r="L228" t="str">
        <f>VLOOKUP(Table6[[#This Row],[Index]],tbl_mimu[],12,FALSE)</f>
        <v>Nawngmun Town</v>
      </c>
      <c r="M228" t="str">
        <f>VLOOKUP(Table6[[#This Row],[Index]],tbl_mimu[],13,FALSE)</f>
        <v>နောင်မွန်း</v>
      </c>
      <c r="N228">
        <f>VLOOKUP(Table6[[#This Row],[Index]],tbl_mimu[],14,FALSE)</f>
        <v>97.817850000000007</v>
      </c>
      <c r="O228">
        <f>VLOOKUP(Table6[[#This Row],[Index]],tbl_mimu[],14,FALSE)</f>
        <v>97.817850000000007</v>
      </c>
      <c r="P228">
        <f>tbl_data[[#This Row],[Severity]]</f>
        <v>0</v>
      </c>
      <c r="Q228">
        <f>tbl_data[[#This Row],[Consequences (Human)]]</f>
        <v>0</v>
      </c>
      <c r="R228">
        <f>tbl_data[[#This Row],[Consequences (Agriculture)]]</f>
        <v>0</v>
      </c>
      <c r="S228">
        <f>tbl_data[[#This Row],[Consequences (Infrastructure)]]</f>
        <v>0</v>
      </c>
      <c r="T228">
        <f>tbl_data[[#This Row],[Consequences (Financial)]]</f>
        <v>0</v>
      </c>
      <c r="U228" t="e">
        <f>tbl_data[[#This Row],[Severity Numeric]]</f>
        <v>#N/A</v>
      </c>
      <c r="V228" t="e">
        <f>tbl_data[[#This Row],[Consequences Human Numeric]]</f>
        <v>#N/A</v>
      </c>
      <c r="W228" t="e">
        <f>tbl_data[[#This Row],[Consequences Agriculture Numeric]]</f>
        <v>#N/A</v>
      </c>
      <c r="X228" t="e">
        <f>tbl_data[[#This Row],[Consequences Infrastructure Numeric]]</f>
        <v>#N/A</v>
      </c>
      <c r="Y228" t="e">
        <f>tbl_data[[#This Row],[Consequences Financial Numeric]]</f>
        <v>#N/A</v>
      </c>
      <c r="Z228" t="e">
        <f>tbl_data[[#This Row],[Consequences Sum Values]]</f>
        <v>#N/A</v>
      </c>
    </row>
    <row r="229" spans="1:26" x14ac:dyDescent="0.25">
      <c r="A229" t="str">
        <f>tbl_data[[#This Row],[Town Code]]</f>
        <v>MMR009018701</v>
      </c>
      <c r="B229" t="str">
        <f>VLOOKUP(Table6[[#This Row],[Index]],tbl_mimu[],2,FALSE)</f>
        <v>MMR009</v>
      </c>
      <c r="C229" t="str">
        <f>VLOOKUP(Table6[[#This Row],[Index]],tbl_mimu[],3,FALSE)</f>
        <v>Magway</v>
      </c>
      <c r="D229" t="str">
        <f>VLOOKUP(Table6[[#This Row],[Index]],tbl_mimu[],4,FALSE)</f>
        <v>မကွေးတိုင်းဒေသကြီး</v>
      </c>
      <c r="E229" t="str">
        <f>VLOOKUP(Table6[[#This Row],[Index]],tbl_mimu[],5,FALSE)</f>
        <v>MMR009D004</v>
      </c>
      <c r="F229" t="str">
        <f>VLOOKUP(Table6[[#This Row],[Index]],tbl_mimu[],6,FALSE)</f>
        <v>Pakokku</v>
      </c>
      <c r="G229" t="str">
        <f>VLOOKUP(Table6[[#This Row],[Index]],tbl_mimu[],7,FALSE)</f>
        <v>ပခုက္ကူခရိုင်</v>
      </c>
      <c r="H229" t="str">
        <f>VLOOKUP(Table6[[#This Row],[Index]],tbl_mimu[],8,FALSE)</f>
        <v>MMR009018</v>
      </c>
      <c r="I229" t="str">
        <f>VLOOKUP(Table6[[#This Row],[Index]],tbl_mimu[],9,FALSE)</f>
        <v>Pakokku</v>
      </c>
      <c r="J229" t="str">
        <f>VLOOKUP(Table6[[#This Row],[Index]],tbl_mimu[],10,FALSE)</f>
        <v>ပခုက္ကူ</v>
      </c>
      <c r="K229" t="str">
        <f>VLOOKUP(Table6[[#This Row],[Index]],tbl_mimu[],11,FALSE)</f>
        <v>MMR009018701</v>
      </c>
      <c r="L229" t="str">
        <f>VLOOKUP(Table6[[#This Row],[Index]],tbl_mimu[],12,FALSE)</f>
        <v>Pakokku Town</v>
      </c>
      <c r="M229" t="str">
        <f>VLOOKUP(Table6[[#This Row],[Index]],tbl_mimu[],13,FALSE)</f>
        <v>ပခုက္ကူ</v>
      </c>
      <c r="N229">
        <f>VLOOKUP(Table6[[#This Row],[Index]],tbl_mimu[],14,FALSE)</f>
        <v>95.082269999999994</v>
      </c>
      <c r="O229">
        <f>VLOOKUP(Table6[[#This Row],[Index]],tbl_mimu[],14,FALSE)</f>
        <v>95.082269999999994</v>
      </c>
      <c r="P229">
        <f>tbl_data[[#This Row],[Severity]]</f>
        <v>0</v>
      </c>
      <c r="Q229">
        <f>tbl_data[[#This Row],[Consequences (Human)]]</f>
        <v>0</v>
      </c>
      <c r="R229">
        <f>tbl_data[[#This Row],[Consequences (Agriculture)]]</f>
        <v>0</v>
      </c>
      <c r="S229">
        <f>tbl_data[[#This Row],[Consequences (Infrastructure)]]</f>
        <v>0</v>
      </c>
      <c r="T229">
        <f>tbl_data[[#This Row],[Consequences (Financial)]]</f>
        <v>0</v>
      </c>
      <c r="U229" t="e">
        <f>tbl_data[[#This Row],[Severity Numeric]]</f>
        <v>#N/A</v>
      </c>
      <c r="V229" t="e">
        <f>tbl_data[[#This Row],[Consequences Human Numeric]]</f>
        <v>#N/A</v>
      </c>
      <c r="W229" t="e">
        <f>tbl_data[[#This Row],[Consequences Agriculture Numeric]]</f>
        <v>#N/A</v>
      </c>
      <c r="X229" t="e">
        <f>tbl_data[[#This Row],[Consequences Infrastructure Numeric]]</f>
        <v>#N/A</v>
      </c>
      <c r="Y229" t="e">
        <f>tbl_data[[#This Row],[Consequences Financial Numeric]]</f>
        <v>#N/A</v>
      </c>
      <c r="Z229" t="e">
        <f>tbl_data[[#This Row],[Consequences Sum Values]]</f>
        <v>#N/A</v>
      </c>
    </row>
    <row r="230" spans="1:26" x14ac:dyDescent="0.25">
      <c r="A230" t="str">
        <f>tbl_data[[#This Row],[Town Code]]</f>
        <v>MMR014006701</v>
      </c>
      <c r="B230" t="str">
        <f>VLOOKUP(Table6[[#This Row],[Index]],tbl_mimu[],2,FALSE)</f>
        <v>MMR014</v>
      </c>
      <c r="C230" t="str">
        <f>VLOOKUP(Table6[[#This Row],[Index]],tbl_mimu[],3,FALSE)</f>
        <v>Shan (South)</v>
      </c>
      <c r="D230" t="str">
        <f>VLOOKUP(Table6[[#This Row],[Index]],tbl_mimu[],4,FALSE)</f>
        <v>ရှမ်းပြည်နယ် (တောင်)</v>
      </c>
      <c r="E230" t="str">
        <f>VLOOKUP(Table6[[#This Row],[Index]],tbl_mimu[],5,FALSE)</f>
        <v>MMR014S001</v>
      </c>
      <c r="F230" t="str">
        <f>VLOOKUP(Table6[[#This Row],[Index]],tbl_mimu[],6,FALSE)</f>
        <v>Danu Self-Administered Zone</v>
      </c>
      <c r="G230" t="e">
        <f>VLOOKUP(Table6[[#This Row],[Index]],tbl_mimu[],7,FALSE)</f>
        <v>#N/A</v>
      </c>
      <c r="H230" t="str">
        <f>VLOOKUP(Table6[[#This Row],[Index]],tbl_mimu[],8,FALSE)</f>
        <v>MMR014006</v>
      </c>
      <c r="I230" t="str">
        <f>VLOOKUP(Table6[[#This Row],[Index]],tbl_mimu[],9,FALSE)</f>
        <v>Pindaya</v>
      </c>
      <c r="J230" t="str">
        <f>VLOOKUP(Table6[[#This Row],[Index]],tbl_mimu[],10,FALSE)</f>
        <v>ပင်းတယ</v>
      </c>
      <c r="K230" t="str">
        <f>VLOOKUP(Table6[[#This Row],[Index]],tbl_mimu[],11,FALSE)</f>
        <v>MMR014006701</v>
      </c>
      <c r="L230" t="str">
        <f>VLOOKUP(Table6[[#This Row],[Index]],tbl_mimu[],12,FALSE)</f>
        <v>Pindaya Town</v>
      </c>
      <c r="M230" t="str">
        <f>VLOOKUP(Table6[[#This Row],[Index]],tbl_mimu[],13,FALSE)</f>
        <v>ပင်းတယ</v>
      </c>
      <c r="N230">
        <f>VLOOKUP(Table6[[#This Row],[Index]],tbl_mimu[],14,FALSE)</f>
        <v>96.662790000000001</v>
      </c>
      <c r="O230">
        <f>VLOOKUP(Table6[[#This Row],[Index]],tbl_mimu[],14,FALSE)</f>
        <v>96.662790000000001</v>
      </c>
      <c r="P230">
        <f>tbl_data[[#This Row],[Severity]]</f>
        <v>0</v>
      </c>
      <c r="Q230">
        <f>tbl_data[[#This Row],[Consequences (Human)]]</f>
        <v>0</v>
      </c>
      <c r="R230">
        <f>tbl_data[[#This Row],[Consequences (Agriculture)]]</f>
        <v>0</v>
      </c>
      <c r="S230">
        <f>tbl_data[[#This Row],[Consequences (Infrastructure)]]</f>
        <v>0</v>
      </c>
      <c r="T230">
        <f>tbl_data[[#This Row],[Consequences (Financial)]]</f>
        <v>0</v>
      </c>
      <c r="U230" t="e">
        <f>tbl_data[[#This Row],[Severity Numeric]]</f>
        <v>#N/A</v>
      </c>
      <c r="V230" t="e">
        <f>tbl_data[[#This Row],[Consequences Human Numeric]]</f>
        <v>#N/A</v>
      </c>
      <c r="W230" t="e">
        <f>tbl_data[[#This Row],[Consequences Agriculture Numeric]]</f>
        <v>#N/A</v>
      </c>
      <c r="X230" t="e">
        <f>tbl_data[[#This Row],[Consequences Infrastructure Numeric]]</f>
        <v>#N/A</v>
      </c>
      <c r="Y230" t="e">
        <f>tbl_data[[#This Row],[Consequences Financial Numeric]]</f>
        <v>#N/A</v>
      </c>
      <c r="Z230" t="e">
        <f>tbl_data[[#This Row],[Consequences Sum Values]]</f>
        <v>#N/A</v>
      </c>
    </row>
    <row r="231" spans="1:26" x14ac:dyDescent="0.25">
      <c r="A231" t="str">
        <f>tbl_data[[#This Row],[Town Code]]</f>
        <v>MMR005026701</v>
      </c>
      <c r="B231" t="str">
        <f>VLOOKUP(Table6[[#This Row],[Index]],tbl_mimu[],2,FALSE)</f>
        <v>MMR005</v>
      </c>
      <c r="C231" t="str">
        <f>VLOOKUP(Table6[[#This Row],[Index]],tbl_mimu[],3,FALSE)</f>
        <v>Sagaing</v>
      </c>
      <c r="D231" t="str">
        <f>VLOOKUP(Table6[[#This Row],[Index]],tbl_mimu[],4,FALSE)</f>
        <v>စစ်ကိုင်းတိုင်းဒေသကြီး</v>
      </c>
      <c r="E231" t="str">
        <f>VLOOKUP(Table6[[#This Row],[Index]],tbl_mimu[],5,FALSE)</f>
        <v>MMR005D011</v>
      </c>
      <c r="F231" t="str">
        <f>VLOOKUP(Table6[[#This Row],[Index]],tbl_mimu[],6,FALSE)</f>
        <v>Kawlin</v>
      </c>
      <c r="G231" t="str">
        <f>VLOOKUP(Table6[[#This Row],[Index]],tbl_mimu[],7,FALSE)</f>
        <v>ကောလင်းခရိုင်</v>
      </c>
      <c r="H231" t="str">
        <f>VLOOKUP(Table6[[#This Row],[Index]],tbl_mimu[],8,FALSE)</f>
        <v>MMR005026</v>
      </c>
      <c r="I231" t="str">
        <f>VLOOKUP(Table6[[#This Row],[Index]],tbl_mimu[],9,FALSE)</f>
        <v>Pinlebu</v>
      </c>
      <c r="J231" t="str">
        <f>VLOOKUP(Table6[[#This Row],[Index]],tbl_mimu[],10,FALSE)</f>
        <v>ပင်လည်ဘူး</v>
      </c>
      <c r="K231" t="str">
        <f>VLOOKUP(Table6[[#This Row],[Index]],tbl_mimu[],11,FALSE)</f>
        <v>MMR005026701</v>
      </c>
      <c r="L231" t="str">
        <f>VLOOKUP(Table6[[#This Row],[Index]],tbl_mimu[],12,FALSE)</f>
        <v>Pinlebu Town</v>
      </c>
      <c r="M231" t="str">
        <f>VLOOKUP(Table6[[#This Row],[Index]],tbl_mimu[],13,FALSE)</f>
        <v>ပင်လည်ဘူး</v>
      </c>
      <c r="N231">
        <f>VLOOKUP(Table6[[#This Row],[Index]],tbl_mimu[],14,FALSE)</f>
        <v>95.370260000000002</v>
      </c>
      <c r="O231">
        <f>VLOOKUP(Table6[[#This Row],[Index]],tbl_mimu[],14,FALSE)</f>
        <v>95.370260000000002</v>
      </c>
      <c r="P231">
        <f>tbl_data[[#This Row],[Severity]]</f>
        <v>0</v>
      </c>
      <c r="Q231">
        <f>tbl_data[[#This Row],[Consequences (Human)]]</f>
        <v>0</v>
      </c>
      <c r="R231">
        <f>tbl_data[[#This Row],[Consequences (Agriculture)]]</f>
        <v>0</v>
      </c>
      <c r="S231">
        <f>tbl_data[[#This Row],[Consequences (Infrastructure)]]</f>
        <v>0</v>
      </c>
      <c r="T231">
        <f>tbl_data[[#This Row],[Consequences (Financial)]]</f>
        <v>0</v>
      </c>
      <c r="U231" t="e">
        <f>tbl_data[[#This Row],[Severity Numeric]]</f>
        <v>#N/A</v>
      </c>
      <c r="V231" t="e">
        <f>tbl_data[[#This Row],[Consequences Human Numeric]]</f>
        <v>#N/A</v>
      </c>
      <c r="W231" t="e">
        <f>tbl_data[[#This Row],[Consequences Agriculture Numeric]]</f>
        <v>#N/A</v>
      </c>
      <c r="X231" t="e">
        <f>tbl_data[[#This Row],[Consequences Infrastructure Numeric]]</f>
        <v>#N/A</v>
      </c>
      <c r="Y231" t="e">
        <f>tbl_data[[#This Row],[Consequences Financial Numeric]]</f>
        <v>#N/A</v>
      </c>
      <c r="Z231" t="e">
        <f>tbl_data[[#This Row],[Consequences Sum Values]]</f>
        <v>#N/A</v>
      </c>
    </row>
    <row r="232" spans="1:26" x14ac:dyDescent="0.25">
      <c r="A232" t="str">
        <f>tbl_data[[#This Row],[Town Code]]</f>
        <v>MMR014011702</v>
      </c>
      <c r="B232" t="str">
        <f>VLOOKUP(Table6[[#This Row],[Index]],tbl_mimu[],2,FALSE)</f>
        <v>MMR014</v>
      </c>
      <c r="C232" t="str">
        <f>VLOOKUP(Table6[[#This Row],[Index]],tbl_mimu[],3,FALSE)</f>
        <v>Shan (South)</v>
      </c>
      <c r="D232" t="str">
        <f>VLOOKUP(Table6[[#This Row],[Index]],tbl_mimu[],4,FALSE)</f>
        <v>ရှမ်းပြည်နယ် (တောင်)</v>
      </c>
      <c r="E232" t="str">
        <f>VLOOKUP(Table6[[#This Row],[Index]],tbl_mimu[],5,FALSE)</f>
        <v>MMR014D002</v>
      </c>
      <c r="F232" t="str">
        <f>VLOOKUP(Table6[[#This Row],[Index]],tbl_mimu[],6,FALSE)</f>
        <v>Loilen</v>
      </c>
      <c r="G232" t="str">
        <f>VLOOKUP(Table6[[#This Row],[Index]],tbl_mimu[],7,FALSE)</f>
        <v>လွိုင်လင်ခရိုင်</v>
      </c>
      <c r="H232" t="str">
        <f>VLOOKUP(Table6[[#This Row],[Index]],tbl_mimu[],8,FALSE)</f>
        <v>MMR014011</v>
      </c>
      <c r="I232" t="str">
        <f>VLOOKUP(Table6[[#This Row],[Index]],tbl_mimu[],9,FALSE)</f>
        <v>Loilen</v>
      </c>
      <c r="J232" t="str">
        <f>VLOOKUP(Table6[[#This Row],[Index]],tbl_mimu[],10,FALSE)</f>
        <v>လွိုင်လင်</v>
      </c>
      <c r="K232" t="str">
        <f>VLOOKUP(Table6[[#This Row],[Index]],tbl_mimu[],11,FALSE)</f>
        <v>MMR014011702</v>
      </c>
      <c r="L232" t="str">
        <f>VLOOKUP(Table6[[#This Row],[Index]],tbl_mimu[],12,FALSE)</f>
        <v>Pinlon Town</v>
      </c>
      <c r="M232" t="str">
        <f>VLOOKUP(Table6[[#This Row],[Index]],tbl_mimu[],13,FALSE)</f>
        <v>ပင်လုံ</v>
      </c>
      <c r="N232">
        <f>VLOOKUP(Table6[[#This Row],[Index]],tbl_mimu[],14,FALSE)</f>
        <v>97.531999999999996</v>
      </c>
      <c r="O232">
        <f>VLOOKUP(Table6[[#This Row],[Index]],tbl_mimu[],14,FALSE)</f>
        <v>97.531999999999996</v>
      </c>
      <c r="P232">
        <f>tbl_data[[#This Row],[Severity]]</f>
        <v>0</v>
      </c>
      <c r="Q232">
        <f>tbl_data[[#This Row],[Consequences (Human)]]</f>
        <v>0</v>
      </c>
      <c r="R232">
        <f>tbl_data[[#This Row],[Consequences (Agriculture)]]</f>
        <v>0</v>
      </c>
      <c r="S232">
        <f>tbl_data[[#This Row],[Consequences (Infrastructure)]]</f>
        <v>0</v>
      </c>
      <c r="T232">
        <f>tbl_data[[#This Row],[Consequences (Financial)]]</f>
        <v>0</v>
      </c>
      <c r="U232" t="e">
        <f>tbl_data[[#This Row],[Severity Numeric]]</f>
        <v>#N/A</v>
      </c>
      <c r="V232" t="e">
        <f>tbl_data[[#This Row],[Consequences Human Numeric]]</f>
        <v>#N/A</v>
      </c>
      <c r="W232" t="e">
        <f>tbl_data[[#This Row],[Consequences Agriculture Numeric]]</f>
        <v>#N/A</v>
      </c>
      <c r="X232" t="e">
        <f>tbl_data[[#This Row],[Consequences Infrastructure Numeric]]</f>
        <v>#N/A</v>
      </c>
      <c r="Y232" t="e">
        <f>tbl_data[[#This Row],[Consequences Financial Numeric]]</f>
        <v>#N/A</v>
      </c>
      <c r="Z232" t="e">
        <f>tbl_data[[#This Row],[Consequences Sum Values]]</f>
        <v>#N/A</v>
      </c>
    </row>
    <row r="233" spans="1:26" x14ac:dyDescent="0.25">
      <c r="A233" t="str">
        <f>tbl_data[[#This Row],[Town Code]]</f>
        <v>MMR014009701</v>
      </c>
      <c r="B233" t="str">
        <f>VLOOKUP(Table6[[#This Row],[Index]],tbl_mimu[],2,FALSE)</f>
        <v>MMR014</v>
      </c>
      <c r="C233" t="str">
        <f>VLOOKUP(Table6[[#This Row],[Index]],tbl_mimu[],3,FALSE)</f>
        <v>Shan (South)</v>
      </c>
      <c r="D233" t="str">
        <f>VLOOKUP(Table6[[#This Row],[Index]],tbl_mimu[],4,FALSE)</f>
        <v>ရှမ်းပြည်နယ် (တောင်)</v>
      </c>
      <c r="E233" t="str">
        <f>VLOOKUP(Table6[[#This Row],[Index]],tbl_mimu[],5,FALSE)</f>
        <v>MMR014S002</v>
      </c>
      <c r="F233" t="str">
        <f>VLOOKUP(Table6[[#This Row],[Index]],tbl_mimu[],6,FALSE)</f>
        <v>Pa-O Self-Administered Zone</v>
      </c>
      <c r="G233" t="e">
        <f>VLOOKUP(Table6[[#This Row],[Index]],tbl_mimu[],7,FALSE)</f>
        <v>#N/A</v>
      </c>
      <c r="H233" t="str">
        <f>VLOOKUP(Table6[[#This Row],[Index]],tbl_mimu[],8,FALSE)</f>
        <v>MMR014009</v>
      </c>
      <c r="I233" t="str">
        <f>VLOOKUP(Table6[[#This Row],[Index]],tbl_mimu[],9,FALSE)</f>
        <v>Pinlaung</v>
      </c>
      <c r="J233" t="str">
        <f>VLOOKUP(Table6[[#This Row],[Index]],tbl_mimu[],10,FALSE)</f>
        <v>ပင်လောင်း</v>
      </c>
      <c r="K233" t="str">
        <f>VLOOKUP(Table6[[#This Row],[Index]],tbl_mimu[],11,FALSE)</f>
        <v>MMR014009701</v>
      </c>
      <c r="L233" t="str">
        <f>VLOOKUP(Table6[[#This Row],[Index]],tbl_mimu[],12,FALSE)</f>
        <v>Pinlaung Town</v>
      </c>
      <c r="M233" t="str">
        <f>VLOOKUP(Table6[[#This Row],[Index]],tbl_mimu[],13,FALSE)</f>
        <v>ပင်လောင်း</v>
      </c>
      <c r="N233">
        <f>VLOOKUP(Table6[[#This Row],[Index]],tbl_mimu[],14,FALSE)</f>
        <v>96.78219</v>
      </c>
      <c r="O233">
        <f>VLOOKUP(Table6[[#This Row],[Index]],tbl_mimu[],14,FALSE)</f>
        <v>96.78219</v>
      </c>
      <c r="P233">
        <f>tbl_data[[#This Row],[Severity]]</f>
        <v>0</v>
      </c>
      <c r="Q233">
        <f>tbl_data[[#This Row],[Consequences (Human)]]</f>
        <v>0</v>
      </c>
      <c r="R233">
        <f>tbl_data[[#This Row],[Consequences (Agriculture)]]</f>
        <v>0</v>
      </c>
      <c r="S233">
        <f>tbl_data[[#This Row],[Consequences (Infrastructure)]]</f>
        <v>0</v>
      </c>
      <c r="T233">
        <f>tbl_data[[#This Row],[Consequences (Financial)]]</f>
        <v>0</v>
      </c>
      <c r="U233" t="e">
        <f>tbl_data[[#This Row],[Severity Numeric]]</f>
        <v>#N/A</v>
      </c>
      <c r="V233" t="e">
        <f>tbl_data[[#This Row],[Consequences Human Numeric]]</f>
        <v>#N/A</v>
      </c>
      <c r="W233" t="e">
        <f>tbl_data[[#This Row],[Consequences Agriculture Numeric]]</f>
        <v>#N/A</v>
      </c>
      <c r="X233" t="e">
        <f>tbl_data[[#This Row],[Consequences Infrastructure Numeric]]</f>
        <v>#N/A</v>
      </c>
      <c r="Y233" t="e">
        <f>tbl_data[[#This Row],[Consequences Financial Numeric]]</f>
        <v>#N/A</v>
      </c>
      <c r="Z233" t="e">
        <f>tbl_data[[#This Row],[Consequences Sum Values]]</f>
        <v>#N/A</v>
      </c>
    </row>
    <row r="234" spans="1:26" x14ac:dyDescent="0.25">
      <c r="A234" t="str">
        <f>tbl_data[[#This Row],[Town Code]]</f>
        <v>MMR017020701</v>
      </c>
      <c r="B234" t="str">
        <f>VLOOKUP(Table6[[#This Row],[Index]],tbl_mimu[],2,FALSE)</f>
        <v>MMR017</v>
      </c>
      <c r="C234" t="str">
        <f>VLOOKUP(Table6[[#This Row],[Index]],tbl_mimu[],3,FALSE)</f>
        <v>Ayeyarwady</v>
      </c>
      <c r="D234" t="str">
        <f>VLOOKUP(Table6[[#This Row],[Index]],tbl_mimu[],4,FALSE)</f>
        <v>ဧရာဝတီတိုင်းဒေသကြီး</v>
      </c>
      <c r="E234" t="str">
        <f>VLOOKUP(Table6[[#This Row],[Index]],tbl_mimu[],5,FALSE)</f>
        <v>MMR017D005</v>
      </c>
      <c r="F234" t="str">
        <f>VLOOKUP(Table6[[#This Row],[Index]],tbl_mimu[],6,FALSE)</f>
        <v>Maubin</v>
      </c>
      <c r="G234" t="str">
        <f>VLOOKUP(Table6[[#This Row],[Index]],tbl_mimu[],7,FALSE)</f>
        <v>မအူပင်ခရိုင်</v>
      </c>
      <c r="H234" t="str">
        <f>VLOOKUP(Table6[[#This Row],[Index]],tbl_mimu[],8,FALSE)</f>
        <v>MMR017020</v>
      </c>
      <c r="I234" t="str">
        <f>VLOOKUP(Table6[[#This Row],[Index]],tbl_mimu[],9,FALSE)</f>
        <v>Pantanaw</v>
      </c>
      <c r="J234" t="str">
        <f>VLOOKUP(Table6[[#This Row],[Index]],tbl_mimu[],10,FALSE)</f>
        <v>ပန်းတနော်</v>
      </c>
      <c r="K234" t="str">
        <f>VLOOKUP(Table6[[#This Row],[Index]],tbl_mimu[],11,FALSE)</f>
        <v>MMR017020701</v>
      </c>
      <c r="L234" t="str">
        <f>VLOOKUP(Table6[[#This Row],[Index]],tbl_mimu[],12,FALSE)</f>
        <v>Pantanaw Town</v>
      </c>
      <c r="M234" t="str">
        <f>VLOOKUP(Table6[[#This Row],[Index]],tbl_mimu[],13,FALSE)</f>
        <v>ပန်းတနော်</v>
      </c>
      <c r="N234">
        <f>VLOOKUP(Table6[[#This Row],[Index]],tbl_mimu[],14,FALSE)</f>
        <v>95.465950000000007</v>
      </c>
      <c r="O234">
        <f>VLOOKUP(Table6[[#This Row],[Index]],tbl_mimu[],14,FALSE)</f>
        <v>95.465950000000007</v>
      </c>
      <c r="P234">
        <f>tbl_data[[#This Row],[Severity]]</f>
        <v>0</v>
      </c>
      <c r="Q234">
        <f>tbl_data[[#This Row],[Consequences (Human)]]</f>
        <v>0</v>
      </c>
      <c r="R234">
        <f>tbl_data[[#This Row],[Consequences (Agriculture)]]</f>
        <v>0</v>
      </c>
      <c r="S234">
        <f>tbl_data[[#This Row],[Consequences (Infrastructure)]]</f>
        <v>0</v>
      </c>
      <c r="T234">
        <f>tbl_data[[#This Row],[Consequences (Financial)]]</f>
        <v>0</v>
      </c>
      <c r="U234" t="e">
        <f>tbl_data[[#This Row],[Severity Numeric]]</f>
        <v>#N/A</v>
      </c>
      <c r="V234" t="e">
        <f>tbl_data[[#This Row],[Consequences Human Numeric]]</f>
        <v>#N/A</v>
      </c>
      <c r="W234" t="e">
        <f>tbl_data[[#This Row],[Consequences Agriculture Numeric]]</f>
        <v>#N/A</v>
      </c>
      <c r="X234" t="e">
        <f>tbl_data[[#This Row],[Consequences Infrastructure Numeric]]</f>
        <v>#N/A</v>
      </c>
      <c r="Y234" t="e">
        <f>tbl_data[[#This Row],[Consequences Financial Numeric]]</f>
        <v>#N/A</v>
      </c>
      <c r="Z234" t="e">
        <f>tbl_data[[#This Row],[Consequences Sum Values]]</f>
        <v>#N/A</v>
      </c>
    </row>
    <row r="235" spans="1:26" x14ac:dyDescent="0.25">
      <c r="A235" t="str">
        <f>tbl_data[[#This Row],[Town Code]]</f>
        <v>MMR008003701</v>
      </c>
      <c r="B235" t="str">
        <f>VLOOKUP(Table6[[#This Row],[Index]],tbl_mimu[],2,FALSE)</f>
        <v>MMR008</v>
      </c>
      <c r="C235" t="str">
        <f>VLOOKUP(Table6[[#This Row],[Index]],tbl_mimu[],3,FALSE)</f>
        <v>Bago (West)</v>
      </c>
      <c r="D235" t="str">
        <f>VLOOKUP(Table6[[#This Row],[Index]],tbl_mimu[],4,FALSE)</f>
        <v>ပဲခူးတိုင်းဒေသကြီး (အနောက်)</v>
      </c>
      <c r="E235" t="str">
        <f>VLOOKUP(Table6[[#This Row],[Index]],tbl_mimu[],5,FALSE)</f>
        <v>MMR008D001</v>
      </c>
      <c r="F235" t="str">
        <f>VLOOKUP(Table6[[#This Row],[Index]],tbl_mimu[],6,FALSE)</f>
        <v>Pyay</v>
      </c>
      <c r="G235" t="str">
        <f>VLOOKUP(Table6[[#This Row],[Index]],tbl_mimu[],7,FALSE)</f>
        <v>ပြည်ခရိုင်</v>
      </c>
      <c r="H235" t="str">
        <f>VLOOKUP(Table6[[#This Row],[Index]],tbl_mimu[],8,FALSE)</f>
        <v>MMR008003</v>
      </c>
      <c r="I235" t="str">
        <f>VLOOKUP(Table6[[#This Row],[Index]],tbl_mimu[],9,FALSE)</f>
        <v>Padaung</v>
      </c>
      <c r="J235" t="str">
        <f>VLOOKUP(Table6[[#This Row],[Index]],tbl_mimu[],10,FALSE)</f>
        <v>ပန်းတောင်း</v>
      </c>
      <c r="K235" t="str">
        <f>VLOOKUP(Table6[[#This Row],[Index]],tbl_mimu[],11,FALSE)</f>
        <v>MMR008003701</v>
      </c>
      <c r="L235" t="str">
        <f>VLOOKUP(Table6[[#This Row],[Index]],tbl_mimu[],12,FALSE)</f>
        <v>Padaung Town</v>
      </c>
      <c r="M235" t="str">
        <f>VLOOKUP(Table6[[#This Row],[Index]],tbl_mimu[],13,FALSE)</f>
        <v>ပန်းတောင်း</v>
      </c>
      <c r="N235">
        <f>VLOOKUP(Table6[[#This Row],[Index]],tbl_mimu[],14,FALSE)</f>
        <v>95.153530000000003</v>
      </c>
      <c r="O235">
        <f>VLOOKUP(Table6[[#This Row],[Index]],tbl_mimu[],14,FALSE)</f>
        <v>95.153530000000003</v>
      </c>
      <c r="P235">
        <f>tbl_data[[#This Row],[Severity]]</f>
        <v>0</v>
      </c>
      <c r="Q235">
        <f>tbl_data[[#This Row],[Consequences (Human)]]</f>
        <v>0</v>
      </c>
      <c r="R235">
        <f>tbl_data[[#This Row],[Consequences (Agriculture)]]</f>
        <v>0</v>
      </c>
      <c r="S235">
        <f>tbl_data[[#This Row],[Consequences (Infrastructure)]]</f>
        <v>0</v>
      </c>
      <c r="T235">
        <f>tbl_data[[#This Row],[Consequences (Financial)]]</f>
        <v>0</v>
      </c>
      <c r="U235" t="e">
        <f>tbl_data[[#This Row],[Severity Numeric]]</f>
        <v>#N/A</v>
      </c>
      <c r="V235" t="e">
        <f>tbl_data[[#This Row],[Consequences Human Numeric]]</f>
        <v>#N/A</v>
      </c>
      <c r="W235" t="e">
        <f>tbl_data[[#This Row],[Consequences Agriculture Numeric]]</f>
        <v>#N/A</v>
      </c>
      <c r="X235" t="e">
        <f>tbl_data[[#This Row],[Consequences Infrastructure Numeric]]</f>
        <v>#N/A</v>
      </c>
      <c r="Y235" t="e">
        <f>tbl_data[[#This Row],[Consequences Financial Numeric]]</f>
        <v>#N/A</v>
      </c>
      <c r="Z235" t="e">
        <f>tbl_data[[#This Row],[Consequences Sum Values]]</f>
        <v>#N/A</v>
      </c>
    </row>
    <row r="236" spans="1:26" x14ac:dyDescent="0.25">
      <c r="A236" t="str">
        <f>tbl_data[[#This Row],[Town Code]]</f>
        <v>MMR013034701</v>
      </c>
      <c r="B236" t="str">
        <f>VLOOKUP(Table6[[#This Row],[Index]],tbl_mimu[],2,FALSE)</f>
        <v>MMR013</v>
      </c>
      <c r="C236" t="str">
        <f>VLOOKUP(Table6[[#This Row],[Index]],tbl_mimu[],3,FALSE)</f>
        <v>Yangon</v>
      </c>
      <c r="D236" t="str">
        <f>VLOOKUP(Table6[[#This Row],[Index]],tbl_mimu[],4,FALSE)</f>
        <v>ရန်ကုန်တိုင်းဒေသကြီး</v>
      </c>
      <c r="E236" t="str">
        <f>VLOOKUP(Table6[[#This Row],[Index]],tbl_mimu[],5,FALSE)</f>
        <v>MMR013D004</v>
      </c>
      <c r="F236" t="str">
        <f>VLOOKUP(Table6[[#This Row],[Index]],tbl_mimu[],6,FALSE)</f>
        <v>Yangon (West)</v>
      </c>
      <c r="G236" t="str">
        <f>VLOOKUP(Table6[[#This Row],[Index]],tbl_mimu[],7,FALSE)</f>
        <v>ရန်ကုန်(အနောက်ပိုင်း)</v>
      </c>
      <c r="H236" t="str">
        <f>VLOOKUP(Table6[[#This Row],[Index]],tbl_mimu[],8,FALSE)</f>
        <v>MMR013034</v>
      </c>
      <c r="I236" t="str">
        <f>VLOOKUP(Table6[[#This Row],[Index]],tbl_mimu[],9,FALSE)</f>
        <v>Pabedan</v>
      </c>
      <c r="J236" t="str">
        <f>VLOOKUP(Table6[[#This Row],[Index]],tbl_mimu[],10,FALSE)</f>
        <v>ပန်းဘဲတန်း</v>
      </c>
      <c r="K236" t="str">
        <f>VLOOKUP(Table6[[#This Row],[Index]],tbl_mimu[],11,FALSE)</f>
        <v>MMR013034701</v>
      </c>
      <c r="L236" t="str">
        <f>VLOOKUP(Table6[[#This Row],[Index]],tbl_mimu[],12,FALSE)</f>
        <v>Pabedan</v>
      </c>
      <c r="M236" t="str">
        <f>VLOOKUP(Table6[[#This Row],[Index]],tbl_mimu[],13,FALSE)</f>
        <v>ပန်းဘဲတန်း</v>
      </c>
      <c r="N236">
        <f>VLOOKUP(Table6[[#This Row],[Index]],tbl_mimu[],14,FALSE)</f>
        <v>96.156009999999995</v>
      </c>
      <c r="O236">
        <f>VLOOKUP(Table6[[#This Row],[Index]],tbl_mimu[],14,FALSE)</f>
        <v>96.156009999999995</v>
      </c>
      <c r="P236">
        <f>tbl_data[[#This Row],[Severity]]</f>
        <v>0</v>
      </c>
      <c r="Q236">
        <f>tbl_data[[#This Row],[Consequences (Human)]]</f>
        <v>0</v>
      </c>
      <c r="R236">
        <f>tbl_data[[#This Row],[Consequences (Agriculture)]]</f>
        <v>0</v>
      </c>
      <c r="S236">
        <f>tbl_data[[#This Row],[Consequences (Infrastructure)]]</f>
        <v>0</v>
      </c>
      <c r="T236">
        <f>tbl_data[[#This Row],[Consequences (Financial)]]</f>
        <v>0</v>
      </c>
      <c r="U236" t="e">
        <f>tbl_data[[#This Row],[Severity Numeric]]</f>
        <v>#N/A</v>
      </c>
      <c r="V236" t="e">
        <f>tbl_data[[#This Row],[Consequences Human Numeric]]</f>
        <v>#N/A</v>
      </c>
      <c r="W236" t="e">
        <f>tbl_data[[#This Row],[Consequences Agriculture Numeric]]</f>
        <v>#N/A</v>
      </c>
      <c r="X236" t="e">
        <f>tbl_data[[#This Row],[Consequences Infrastructure Numeric]]</f>
        <v>#N/A</v>
      </c>
      <c r="Y236" t="e">
        <f>tbl_data[[#This Row],[Consequences Financial Numeric]]</f>
        <v>#N/A</v>
      </c>
      <c r="Z236" t="e">
        <f>tbl_data[[#This Row],[Consequences Sum Values]]</f>
        <v>#N/A</v>
      </c>
    </row>
    <row r="237" spans="1:26" x14ac:dyDescent="0.25">
      <c r="A237" t="str">
        <f>tbl_data[[#This Row],[Town Code]]</f>
        <v>MMR015317701</v>
      </c>
      <c r="B237" t="str">
        <f>VLOOKUP(Table6[[#This Row],[Index]],tbl_mimu[],2,FALSE)</f>
        <v>MMR015</v>
      </c>
      <c r="C237" t="str">
        <f>VLOOKUP(Table6[[#This Row],[Index]],tbl_mimu[],3,FALSE)</f>
        <v>Shan (North)</v>
      </c>
      <c r="D237" t="str">
        <f>VLOOKUP(Table6[[#This Row],[Index]],tbl_mimu[],4,FALSE)</f>
        <v>ရှမ်းပြည်နယ် (မြောက်)</v>
      </c>
      <c r="E237" t="str">
        <f>VLOOKUP(Table6[[#This Row],[Index]],tbl_mimu[],5,FALSE)</f>
        <v>MMR015D332</v>
      </c>
      <c r="F237" t="str">
        <f>VLOOKUP(Table6[[#This Row],[Index]],tbl_mimu[],6,FALSE)</f>
        <v>Wein Kawng (Wein Kao) (Wa SAD)</v>
      </c>
      <c r="G237" t="str">
        <f>VLOOKUP(Table6[[#This Row],[Index]],tbl_mimu[],7,FALSE)</f>
        <v>ဝိန်းကောင်-ဝအထူးဒေသ (၂)</v>
      </c>
      <c r="H237" t="str">
        <f>VLOOKUP(Table6[[#This Row],[Index]],tbl_mimu[],8,FALSE)</f>
        <v>MMR015317</v>
      </c>
      <c r="I237" t="str">
        <f>VLOOKUP(Table6[[#This Row],[Index]],tbl_mimu[],9,FALSE)</f>
        <v>Pang Hkam</v>
      </c>
      <c r="J237" t="str">
        <f>VLOOKUP(Table6[[#This Row],[Index]],tbl_mimu[],10,FALSE)</f>
        <v>ပန်ခမ့်</v>
      </c>
      <c r="K237" t="str">
        <f>VLOOKUP(Table6[[#This Row],[Index]],tbl_mimu[],11,FALSE)</f>
        <v>MMR015317701</v>
      </c>
      <c r="L237" t="str">
        <f>VLOOKUP(Table6[[#This Row],[Index]],tbl_mimu[],12,FALSE)</f>
        <v>Pang Hkam Town</v>
      </c>
      <c r="M237" t="str">
        <f>VLOOKUP(Table6[[#This Row],[Index]],tbl_mimu[],13,FALSE)</f>
        <v>ပန်ခမ့်</v>
      </c>
      <c r="N237">
        <f>VLOOKUP(Table6[[#This Row],[Index]],tbl_mimu[],14,FALSE)</f>
        <v>99.170439999999999</v>
      </c>
      <c r="O237">
        <f>VLOOKUP(Table6[[#This Row],[Index]],tbl_mimu[],14,FALSE)</f>
        <v>99.170439999999999</v>
      </c>
      <c r="P237">
        <f>tbl_data[[#This Row],[Severity]]</f>
        <v>0</v>
      </c>
      <c r="Q237">
        <f>tbl_data[[#This Row],[Consequences (Human)]]</f>
        <v>0</v>
      </c>
      <c r="R237">
        <f>tbl_data[[#This Row],[Consequences (Agriculture)]]</f>
        <v>0</v>
      </c>
      <c r="S237">
        <f>tbl_data[[#This Row],[Consequences (Infrastructure)]]</f>
        <v>0</v>
      </c>
      <c r="T237">
        <f>tbl_data[[#This Row],[Consequences (Financial)]]</f>
        <v>0</v>
      </c>
      <c r="U237" t="e">
        <f>tbl_data[[#This Row],[Severity Numeric]]</f>
        <v>#N/A</v>
      </c>
      <c r="V237" t="e">
        <f>tbl_data[[#This Row],[Consequences Human Numeric]]</f>
        <v>#N/A</v>
      </c>
      <c r="W237" t="e">
        <f>tbl_data[[#This Row],[Consequences Agriculture Numeric]]</f>
        <v>#N/A</v>
      </c>
      <c r="X237" t="e">
        <f>tbl_data[[#This Row],[Consequences Infrastructure Numeric]]</f>
        <v>#N/A</v>
      </c>
      <c r="Y237" t="e">
        <f>tbl_data[[#This Row],[Consequences Financial Numeric]]</f>
        <v>#N/A</v>
      </c>
      <c r="Z237" t="e">
        <f>tbl_data[[#This Row],[Consequences Sum Values]]</f>
        <v>#N/A</v>
      </c>
    </row>
    <row r="238" spans="1:26" x14ac:dyDescent="0.25">
      <c r="A238" t="str">
        <f>tbl_data[[#This Row],[Town Code]]</f>
        <v>MMR015005701</v>
      </c>
      <c r="B238" t="str">
        <f>VLOOKUP(Table6[[#This Row],[Index]],tbl_mimu[],2,FALSE)</f>
        <v>MMR015</v>
      </c>
      <c r="C238" t="str">
        <f>VLOOKUP(Table6[[#This Row],[Index]],tbl_mimu[],3,FALSE)</f>
        <v>Shan (North)</v>
      </c>
      <c r="D238" t="str">
        <f>VLOOKUP(Table6[[#This Row],[Index]],tbl_mimu[],4,FALSE)</f>
        <v>ရှမ်းပြည်နယ် (မြောက်)</v>
      </c>
      <c r="E238" t="str">
        <f>VLOOKUP(Table6[[#This Row],[Index]],tbl_mimu[],5,FALSE)</f>
        <v>MMR015D007</v>
      </c>
      <c r="F238" t="str">
        <f>VLOOKUP(Table6[[#This Row],[Index]],tbl_mimu[],6,FALSE)</f>
        <v>Matman</v>
      </c>
      <c r="G238" t="str">
        <f>VLOOKUP(Table6[[#This Row],[Index]],tbl_mimu[],7,FALSE)</f>
        <v>မက်မန်းခရိုင်</v>
      </c>
      <c r="H238" t="str">
        <f>VLOOKUP(Table6[[#This Row],[Index]],tbl_mimu[],8,FALSE)</f>
        <v>MMR015005</v>
      </c>
      <c r="I238" t="str">
        <f>VLOOKUP(Table6[[#This Row],[Index]],tbl_mimu[],9,FALSE)</f>
        <v>Pangsang (Panghkam)</v>
      </c>
      <c r="J238" t="str">
        <f>VLOOKUP(Table6[[#This Row],[Index]],tbl_mimu[],10,FALSE)</f>
        <v>ပန်ဆန်း (ပန်ခမ်း)</v>
      </c>
      <c r="K238" t="str">
        <f>VLOOKUP(Table6[[#This Row],[Index]],tbl_mimu[],11,FALSE)</f>
        <v>MMR015005701</v>
      </c>
      <c r="L238" t="str">
        <f>VLOOKUP(Table6[[#This Row],[Index]],tbl_mimu[],12,FALSE)</f>
        <v>Pangsang (Panghkam) Town</v>
      </c>
      <c r="M238" t="str">
        <f>VLOOKUP(Table6[[#This Row],[Index]],tbl_mimu[],13,FALSE)</f>
        <v>ပန်ဆန်း (ပန်ခမ်း)</v>
      </c>
      <c r="N238">
        <f>VLOOKUP(Table6[[#This Row],[Index]],tbl_mimu[],14,FALSE)</f>
        <v>99.170439999999999</v>
      </c>
      <c r="O238">
        <f>VLOOKUP(Table6[[#This Row],[Index]],tbl_mimu[],14,FALSE)</f>
        <v>99.170439999999999</v>
      </c>
      <c r="P238">
        <f>tbl_data[[#This Row],[Severity]]</f>
        <v>0</v>
      </c>
      <c r="Q238">
        <f>tbl_data[[#This Row],[Consequences (Human)]]</f>
        <v>0</v>
      </c>
      <c r="R238">
        <f>tbl_data[[#This Row],[Consequences (Agriculture)]]</f>
        <v>0</v>
      </c>
      <c r="S238">
        <f>tbl_data[[#This Row],[Consequences (Infrastructure)]]</f>
        <v>0</v>
      </c>
      <c r="T238">
        <f>tbl_data[[#This Row],[Consequences (Financial)]]</f>
        <v>0</v>
      </c>
      <c r="U238" t="e">
        <f>tbl_data[[#This Row],[Severity Numeric]]</f>
        <v>#N/A</v>
      </c>
      <c r="V238" t="e">
        <f>tbl_data[[#This Row],[Consequences Human Numeric]]</f>
        <v>#N/A</v>
      </c>
      <c r="W238" t="e">
        <f>tbl_data[[#This Row],[Consequences Agriculture Numeric]]</f>
        <v>#N/A</v>
      </c>
      <c r="X238" t="e">
        <f>tbl_data[[#This Row],[Consequences Infrastructure Numeric]]</f>
        <v>#N/A</v>
      </c>
      <c r="Y238" t="e">
        <f>tbl_data[[#This Row],[Consequences Financial Numeric]]</f>
        <v>#N/A</v>
      </c>
      <c r="Z238" t="e">
        <f>tbl_data[[#This Row],[Consequences Sum Values]]</f>
        <v>#N/A</v>
      </c>
    </row>
    <row r="239" spans="1:26" x14ac:dyDescent="0.25">
      <c r="A239" t="str">
        <f>tbl_data[[#This Row],[Town Code]]</f>
        <v>MMR015009704</v>
      </c>
      <c r="B239" t="str">
        <f>VLOOKUP(Table6[[#This Row],[Index]],tbl_mimu[],2,FALSE)</f>
        <v>MMR015</v>
      </c>
      <c r="C239" t="str">
        <f>VLOOKUP(Table6[[#This Row],[Index]],tbl_mimu[],3,FALSE)</f>
        <v>Shan (North)</v>
      </c>
      <c r="D239" t="str">
        <f>VLOOKUP(Table6[[#This Row],[Index]],tbl_mimu[],4,FALSE)</f>
        <v>ရှမ်းပြည်နယ် (မြောက်)</v>
      </c>
      <c r="E239" t="str">
        <f>VLOOKUP(Table6[[#This Row],[Index]],tbl_mimu[],5,FALSE)</f>
        <v>MMR015D002</v>
      </c>
      <c r="F239" t="str">
        <f>VLOOKUP(Table6[[#This Row],[Index]],tbl_mimu[],6,FALSE)</f>
        <v>Muse</v>
      </c>
      <c r="G239" t="str">
        <f>VLOOKUP(Table6[[#This Row],[Index]],tbl_mimu[],7,FALSE)</f>
        <v>မူဆယ်ခရိုင်</v>
      </c>
      <c r="H239" t="str">
        <f>VLOOKUP(Table6[[#This Row],[Index]],tbl_mimu[],8,FALSE)</f>
        <v>MMR015009</v>
      </c>
      <c r="I239" t="str">
        <f>VLOOKUP(Table6[[#This Row],[Index]],tbl_mimu[],9,FALSE)</f>
        <v>Muse</v>
      </c>
      <c r="J239" t="str">
        <f>VLOOKUP(Table6[[#This Row],[Index]],tbl_mimu[],10,FALSE)</f>
        <v>မူဆယ်</v>
      </c>
      <c r="K239" t="str">
        <f>VLOOKUP(Table6[[#This Row],[Index]],tbl_mimu[],11,FALSE)</f>
        <v>MMR015009704</v>
      </c>
      <c r="L239" t="str">
        <f>VLOOKUP(Table6[[#This Row],[Index]],tbl_mimu[],12,FALSE)</f>
        <v>Pang Hseng (Kyu Koke) Town</v>
      </c>
      <c r="M239" t="str">
        <f>VLOOKUP(Table6[[#This Row],[Index]],tbl_mimu[],13,FALSE)</f>
        <v>ပန်ဆိုင်း (ကြူကုတ်)</v>
      </c>
      <c r="N239">
        <f>VLOOKUP(Table6[[#This Row],[Index]],tbl_mimu[],14,FALSE)</f>
        <v>98.062290000000004</v>
      </c>
      <c r="O239">
        <f>VLOOKUP(Table6[[#This Row],[Index]],tbl_mimu[],14,FALSE)</f>
        <v>98.062290000000004</v>
      </c>
      <c r="P239">
        <f>tbl_data[[#This Row],[Severity]]</f>
        <v>0</v>
      </c>
      <c r="Q239">
        <f>tbl_data[[#This Row],[Consequences (Human)]]</f>
        <v>0</v>
      </c>
      <c r="R239">
        <f>tbl_data[[#This Row],[Consequences (Agriculture)]]</f>
        <v>0</v>
      </c>
      <c r="S239">
        <f>tbl_data[[#This Row],[Consequences (Infrastructure)]]</f>
        <v>0</v>
      </c>
      <c r="T239">
        <f>tbl_data[[#This Row],[Consequences (Financial)]]</f>
        <v>0</v>
      </c>
      <c r="U239" t="e">
        <f>tbl_data[[#This Row],[Severity Numeric]]</f>
        <v>#N/A</v>
      </c>
      <c r="V239" t="e">
        <f>tbl_data[[#This Row],[Consequences Human Numeric]]</f>
        <v>#N/A</v>
      </c>
      <c r="W239" t="e">
        <f>tbl_data[[#This Row],[Consequences Agriculture Numeric]]</f>
        <v>#N/A</v>
      </c>
      <c r="X239" t="e">
        <f>tbl_data[[#This Row],[Consequences Infrastructure Numeric]]</f>
        <v>#N/A</v>
      </c>
      <c r="Y239" t="e">
        <f>tbl_data[[#This Row],[Consequences Financial Numeric]]</f>
        <v>#N/A</v>
      </c>
      <c r="Z239" t="e">
        <f>tbl_data[[#This Row],[Consequences Sum Values]]</f>
        <v>#N/A</v>
      </c>
    </row>
    <row r="240" spans="1:26" x14ac:dyDescent="0.25">
      <c r="A240" t="str">
        <f>tbl_data[[#This Row],[Town Code]]</f>
        <v>MMR005037702</v>
      </c>
      <c r="B240" t="str">
        <f>VLOOKUP(Table6[[#This Row],[Index]],tbl_mimu[],2,FALSE)</f>
        <v>MMR005</v>
      </c>
      <c r="C240" t="str">
        <f>VLOOKUP(Table6[[#This Row],[Index]],tbl_mimu[],3,FALSE)</f>
        <v>Sagaing</v>
      </c>
      <c r="D240" t="str">
        <f>VLOOKUP(Table6[[#This Row],[Index]],tbl_mimu[],4,FALSE)</f>
        <v>စစ်ကိုင်းတိုင်းဒေသကြီး</v>
      </c>
      <c r="E240" t="str">
        <f>VLOOKUP(Table6[[#This Row],[Index]],tbl_mimu[],5,FALSE)</f>
        <v>MMR005S001</v>
      </c>
      <c r="F240" t="str">
        <f>VLOOKUP(Table6[[#This Row],[Index]],tbl_mimu[],6,FALSE)</f>
        <v>Naga Self-Administered Zone</v>
      </c>
      <c r="G240" t="e">
        <f>VLOOKUP(Table6[[#This Row],[Index]],tbl_mimu[],7,FALSE)</f>
        <v>#N/A</v>
      </c>
      <c r="H240" t="str">
        <f>VLOOKUP(Table6[[#This Row],[Index]],tbl_mimu[],8,FALSE)</f>
        <v>MMR005037</v>
      </c>
      <c r="I240" t="str">
        <f>VLOOKUP(Table6[[#This Row],[Index]],tbl_mimu[],9,FALSE)</f>
        <v>Nanyun</v>
      </c>
      <c r="J240" t="str">
        <f>VLOOKUP(Table6[[#This Row],[Index]],tbl_mimu[],10,FALSE)</f>
        <v>နန်းယွန်း</v>
      </c>
      <c r="K240" t="str">
        <f>VLOOKUP(Table6[[#This Row],[Index]],tbl_mimu[],11,FALSE)</f>
        <v>MMR005037702</v>
      </c>
      <c r="L240" t="str">
        <f>VLOOKUP(Table6[[#This Row],[Index]],tbl_mimu[],12,FALSE)</f>
        <v>Pansau Town</v>
      </c>
      <c r="M240" t="str">
        <f>VLOOKUP(Table6[[#This Row],[Index]],tbl_mimu[],13,FALSE)</f>
        <v>ပန်ဆောင်</v>
      </c>
      <c r="N240">
        <f>VLOOKUP(Table6[[#This Row],[Index]],tbl_mimu[],14,FALSE)</f>
        <v>96.167116103300003</v>
      </c>
      <c r="O240">
        <f>VLOOKUP(Table6[[#This Row],[Index]],tbl_mimu[],14,FALSE)</f>
        <v>96.167116103300003</v>
      </c>
      <c r="P240">
        <f>tbl_data[[#This Row],[Severity]]</f>
        <v>0</v>
      </c>
      <c r="Q240">
        <f>tbl_data[[#This Row],[Consequences (Human)]]</f>
        <v>0</v>
      </c>
      <c r="R240">
        <f>tbl_data[[#This Row],[Consequences (Agriculture)]]</f>
        <v>0</v>
      </c>
      <c r="S240">
        <f>tbl_data[[#This Row],[Consequences (Infrastructure)]]</f>
        <v>0</v>
      </c>
      <c r="T240">
        <f>tbl_data[[#This Row],[Consequences (Financial)]]</f>
        <v>0</v>
      </c>
      <c r="U240" t="e">
        <f>tbl_data[[#This Row],[Severity Numeric]]</f>
        <v>#N/A</v>
      </c>
      <c r="V240" t="e">
        <f>tbl_data[[#This Row],[Consequences Human Numeric]]</f>
        <v>#N/A</v>
      </c>
      <c r="W240" t="e">
        <f>tbl_data[[#This Row],[Consequences Agriculture Numeric]]</f>
        <v>#N/A</v>
      </c>
      <c r="X240" t="e">
        <f>tbl_data[[#This Row],[Consequences Infrastructure Numeric]]</f>
        <v>#N/A</v>
      </c>
      <c r="Y240" t="e">
        <f>tbl_data[[#This Row],[Consequences Financial Numeric]]</f>
        <v>#N/A</v>
      </c>
      <c r="Z240" t="e">
        <f>tbl_data[[#This Row],[Consequences Sum Values]]</f>
        <v>#N/A</v>
      </c>
    </row>
    <row r="241" spans="1:26" x14ac:dyDescent="0.25">
      <c r="A241" t="str">
        <f>tbl_data[[#This Row],[Town Code]]</f>
        <v>MMR001017702</v>
      </c>
      <c r="B241" t="str">
        <f>VLOOKUP(Table6[[#This Row],[Index]],tbl_mimu[],2,FALSE)</f>
        <v>MMR001</v>
      </c>
      <c r="C241" t="str">
        <f>VLOOKUP(Table6[[#This Row],[Index]],tbl_mimu[],3,FALSE)</f>
        <v>Kachin</v>
      </c>
      <c r="D241" t="str">
        <f>VLOOKUP(Table6[[#This Row],[Index]],tbl_mimu[],4,FALSE)</f>
        <v>ကချင်ပြည်နယ်</v>
      </c>
      <c r="E241" t="str">
        <f>VLOOKUP(Table6[[#This Row],[Index]],tbl_mimu[],5,FALSE)</f>
        <v>MMR001D004</v>
      </c>
      <c r="F241" t="str">
        <f>VLOOKUP(Table6[[#This Row],[Index]],tbl_mimu[],6,FALSE)</f>
        <v>Puta-O</v>
      </c>
      <c r="G241" t="str">
        <f>VLOOKUP(Table6[[#This Row],[Index]],tbl_mimu[],7,FALSE)</f>
        <v>ပူတာအိုခရိုင်</v>
      </c>
      <c r="H241" t="str">
        <f>VLOOKUP(Table6[[#This Row],[Index]],tbl_mimu[],8,FALSE)</f>
        <v>MMR001017</v>
      </c>
      <c r="I241" t="str">
        <f>VLOOKUP(Table6[[#This Row],[Index]],tbl_mimu[],9,FALSE)</f>
        <v>Nawngmun</v>
      </c>
      <c r="J241" t="str">
        <f>VLOOKUP(Table6[[#This Row],[Index]],tbl_mimu[],10,FALSE)</f>
        <v>နောင်မွန်း</v>
      </c>
      <c r="K241" t="str">
        <f>VLOOKUP(Table6[[#This Row],[Index]],tbl_mimu[],11,FALSE)</f>
        <v>MMR001017702</v>
      </c>
      <c r="L241" t="str">
        <f>VLOOKUP(Table6[[#This Row],[Index]],tbl_mimu[],12,FALSE)</f>
        <v>Pannandin Town</v>
      </c>
      <c r="M241" t="str">
        <f>VLOOKUP(Table6[[#This Row],[Index]],tbl_mimu[],13,FALSE)</f>
        <v>ပန်နန်းဒင်</v>
      </c>
      <c r="N241">
        <f>VLOOKUP(Table6[[#This Row],[Index]],tbl_mimu[],14,FALSE)</f>
        <v>97.876618418899994</v>
      </c>
      <c r="O241">
        <f>VLOOKUP(Table6[[#This Row],[Index]],tbl_mimu[],14,FALSE)</f>
        <v>97.876618418899994</v>
      </c>
      <c r="P241">
        <f>tbl_data[[#This Row],[Severity]]</f>
        <v>0</v>
      </c>
      <c r="Q241">
        <f>tbl_data[[#This Row],[Consequences (Human)]]</f>
        <v>0</v>
      </c>
      <c r="R241">
        <f>tbl_data[[#This Row],[Consequences (Agriculture)]]</f>
        <v>0</v>
      </c>
      <c r="S241">
        <f>tbl_data[[#This Row],[Consequences (Infrastructure)]]</f>
        <v>0</v>
      </c>
      <c r="T241">
        <f>tbl_data[[#This Row],[Consequences (Financial)]]</f>
        <v>0</v>
      </c>
      <c r="U241" t="e">
        <f>tbl_data[[#This Row],[Severity Numeric]]</f>
        <v>#N/A</v>
      </c>
      <c r="V241" t="e">
        <f>tbl_data[[#This Row],[Consequences Human Numeric]]</f>
        <v>#N/A</v>
      </c>
      <c r="W241" t="e">
        <f>tbl_data[[#This Row],[Consequences Agriculture Numeric]]</f>
        <v>#N/A</v>
      </c>
      <c r="X241" t="e">
        <f>tbl_data[[#This Row],[Consequences Infrastructure Numeric]]</f>
        <v>#N/A</v>
      </c>
      <c r="Y241" t="e">
        <f>tbl_data[[#This Row],[Consequences Financial Numeric]]</f>
        <v>#N/A</v>
      </c>
      <c r="Z241" t="e">
        <f>tbl_data[[#This Row],[Consequences Sum Values]]</f>
        <v>#N/A</v>
      </c>
    </row>
    <row r="242" spans="1:26" x14ac:dyDescent="0.25">
      <c r="A242" t="str">
        <f>tbl_data[[#This Row],[Town Code]]</f>
        <v>MMR015318701</v>
      </c>
      <c r="B242" t="str">
        <f>VLOOKUP(Table6[[#This Row],[Index]],tbl_mimu[],2,FALSE)</f>
        <v>MMR015</v>
      </c>
      <c r="C242" t="str">
        <f>VLOOKUP(Table6[[#This Row],[Index]],tbl_mimu[],3,FALSE)</f>
        <v>Shan (North)</v>
      </c>
      <c r="D242" t="str">
        <f>VLOOKUP(Table6[[#This Row],[Index]],tbl_mimu[],4,FALSE)</f>
        <v>ရှမ်းပြည်နယ် (မြောက်)</v>
      </c>
      <c r="E242" t="str">
        <f>VLOOKUP(Table6[[#This Row],[Index]],tbl_mimu[],5,FALSE)</f>
        <v>MMR015D332</v>
      </c>
      <c r="F242" t="str">
        <f>VLOOKUP(Table6[[#This Row],[Index]],tbl_mimu[],6,FALSE)</f>
        <v>Wein Kawng (Wein Kao) (Wa SAD)</v>
      </c>
      <c r="G242" t="str">
        <f>VLOOKUP(Table6[[#This Row],[Index]],tbl_mimu[],7,FALSE)</f>
        <v>ဝိန်းကောင်-ဝအထူးဒေသ (၂)</v>
      </c>
      <c r="H242" t="str">
        <f>VLOOKUP(Table6[[#This Row],[Index]],tbl_mimu[],8,FALSE)</f>
        <v>MMR015318</v>
      </c>
      <c r="I242" t="str">
        <f>VLOOKUP(Table6[[#This Row],[Index]],tbl_mimu[],9,FALSE)</f>
        <v>Pang Yang</v>
      </c>
      <c r="J242" t="str">
        <f>VLOOKUP(Table6[[#This Row],[Index]],tbl_mimu[],10,FALSE)</f>
        <v>ပန်ယန်း</v>
      </c>
      <c r="K242" t="str">
        <f>VLOOKUP(Table6[[#This Row],[Index]],tbl_mimu[],11,FALSE)</f>
        <v>MMR015318701</v>
      </c>
      <c r="L242" t="str">
        <f>VLOOKUP(Table6[[#This Row],[Index]],tbl_mimu[],12,FALSE)</f>
        <v>Pang Yang Town</v>
      </c>
      <c r="M242" t="str">
        <f>VLOOKUP(Table6[[#This Row],[Index]],tbl_mimu[],13,FALSE)</f>
        <v>ပန်ယန်း</v>
      </c>
      <c r="N242">
        <f>VLOOKUP(Table6[[#This Row],[Index]],tbl_mimu[],14,FALSE)</f>
        <v>98.796751474100006</v>
      </c>
      <c r="O242">
        <f>VLOOKUP(Table6[[#This Row],[Index]],tbl_mimu[],14,FALSE)</f>
        <v>98.796751474100006</v>
      </c>
      <c r="P242">
        <f>tbl_data[[#This Row],[Severity]]</f>
        <v>0</v>
      </c>
      <c r="Q242">
        <f>tbl_data[[#This Row],[Consequences (Human)]]</f>
        <v>0</v>
      </c>
      <c r="R242">
        <f>tbl_data[[#This Row],[Consequences (Agriculture)]]</f>
        <v>0</v>
      </c>
      <c r="S242">
        <f>tbl_data[[#This Row],[Consequences (Infrastructure)]]</f>
        <v>0</v>
      </c>
      <c r="T242">
        <f>tbl_data[[#This Row],[Consequences (Financial)]]</f>
        <v>0</v>
      </c>
      <c r="U242" t="e">
        <f>tbl_data[[#This Row],[Severity Numeric]]</f>
        <v>#N/A</v>
      </c>
      <c r="V242" t="e">
        <f>tbl_data[[#This Row],[Consequences Human Numeric]]</f>
        <v>#N/A</v>
      </c>
      <c r="W242" t="e">
        <f>tbl_data[[#This Row],[Consequences Agriculture Numeric]]</f>
        <v>#N/A</v>
      </c>
      <c r="X242" t="e">
        <f>tbl_data[[#This Row],[Consequences Infrastructure Numeric]]</f>
        <v>#N/A</v>
      </c>
      <c r="Y242" t="e">
        <f>tbl_data[[#This Row],[Consequences Financial Numeric]]</f>
        <v>#N/A</v>
      </c>
      <c r="Z242" t="e">
        <f>tbl_data[[#This Row],[Consequences Sum Values]]</f>
        <v>#N/A</v>
      </c>
    </row>
    <row r="243" spans="1:26" x14ac:dyDescent="0.25">
      <c r="A243" t="str">
        <f>tbl_data[[#This Row],[Town Code]]</f>
        <v>MMR015021703</v>
      </c>
      <c r="B243" t="str">
        <f>VLOOKUP(Table6[[#This Row],[Index]],tbl_mimu[],2,FALSE)</f>
        <v>MMR015</v>
      </c>
      <c r="C243" t="str">
        <f>VLOOKUP(Table6[[#This Row],[Index]],tbl_mimu[],3,FALSE)</f>
        <v>Shan (North)</v>
      </c>
      <c r="D243" t="str">
        <f>VLOOKUP(Table6[[#This Row],[Index]],tbl_mimu[],4,FALSE)</f>
        <v>ရှမ်းပြည်နယ် (မြောက်)</v>
      </c>
      <c r="E243" t="str">
        <f>VLOOKUP(Table6[[#This Row],[Index]],tbl_mimu[],5,FALSE)</f>
        <v>MMR015D006</v>
      </c>
      <c r="F243" t="str">
        <f>VLOOKUP(Table6[[#This Row],[Index]],tbl_mimu[],6,FALSE)</f>
        <v>Hopang</v>
      </c>
      <c r="G243" t="str">
        <f>VLOOKUP(Table6[[#This Row],[Index]],tbl_mimu[],7,FALSE)</f>
        <v>ဟိုပန်ခရိုင်</v>
      </c>
      <c r="H243" t="str">
        <f>VLOOKUP(Table6[[#This Row],[Index]],tbl_mimu[],8,FALSE)</f>
        <v>MMR015021</v>
      </c>
      <c r="I243" t="str">
        <f>VLOOKUP(Table6[[#This Row],[Index]],tbl_mimu[],9,FALSE)</f>
        <v>Hopang</v>
      </c>
      <c r="J243" t="str">
        <f>VLOOKUP(Table6[[#This Row],[Index]],tbl_mimu[],10,FALSE)</f>
        <v>ဟိုပန်</v>
      </c>
      <c r="K243" t="str">
        <f>VLOOKUP(Table6[[#This Row],[Index]],tbl_mimu[],11,FALSE)</f>
        <v>MMR015021703</v>
      </c>
      <c r="L243" t="str">
        <f>VLOOKUP(Table6[[#This Row],[Index]],tbl_mimu[],12,FALSE)</f>
        <v>Pan Lon Town</v>
      </c>
      <c r="M243" t="str">
        <f>VLOOKUP(Table6[[#This Row],[Index]],tbl_mimu[],13,FALSE)</f>
        <v>ပန်လုံ</v>
      </c>
      <c r="N243">
        <f>VLOOKUP(Table6[[#This Row],[Index]],tbl_mimu[],14,FALSE)</f>
        <v>98.785709999999995</v>
      </c>
      <c r="O243">
        <f>VLOOKUP(Table6[[#This Row],[Index]],tbl_mimu[],14,FALSE)</f>
        <v>98.785709999999995</v>
      </c>
      <c r="P243">
        <f>tbl_data[[#This Row],[Severity]]</f>
        <v>0</v>
      </c>
      <c r="Q243">
        <f>tbl_data[[#This Row],[Consequences (Human)]]</f>
        <v>0</v>
      </c>
      <c r="R243">
        <f>tbl_data[[#This Row],[Consequences (Agriculture)]]</f>
        <v>0</v>
      </c>
      <c r="S243">
        <f>tbl_data[[#This Row],[Consequences (Infrastructure)]]</f>
        <v>0</v>
      </c>
      <c r="T243">
        <f>tbl_data[[#This Row],[Consequences (Financial)]]</f>
        <v>0</v>
      </c>
      <c r="U243" t="e">
        <f>tbl_data[[#This Row],[Severity Numeric]]</f>
        <v>#N/A</v>
      </c>
      <c r="V243" t="e">
        <f>tbl_data[[#This Row],[Consequences Human Numeric]]</f>
        <v>#N/A</v>
      </c>
      <c r="W243" t="e">
        <f>tbl_data[[#This Row],[Consequences Agriculture Numeric]]</f>
        <v>#N/A</v>
      </c>
      <c r="X243" t="e">
        <f>tbl_data[[#This Row],[Consequences Infrastructure Numeric]]</f>
        <v>#N/A</v>
      </c>
      <c r="Y243" t="e">
        <f>tbl_data[[#This Row],[Consequences Financial Numeric]]</f>
        <v>#N/A</v>
      </c>
      <c r="Z243" t="e">
        <f>tbl_data[[#This Row],[Consequences Sum Values]]</f>
        <v>#N/A</v>
      </c>
    </row>
    <row r="244" spans="1:26" x14ac:dyDescent="0.25">
      <c r="A244" t="str">
        <f>tbl_data[[#This Row],[Town Code]]</f>
        <v>MMR001005702</v>
      </c>
      <c r="B244" t="str">
        <f>VLOOKUP(Table6[[#This Row],[Index]],tbl_mimu[],2,FALSE)</f>
        <v>MMR001</v>
      </c>
      <c r="C244" t="str">
        <f>VLOOKUP(Table6[[#This Row],[Index]],tbl_mimu[],3,FALSE)</f>
        <v>Kachin</v>
      </c>
      <c r="D244" t="str">
        <f>VLOOKUP(Table6[[#This Row],[Index]],tbl_mimu[],4,FALSE)</f>
        <v>ကချင်ပြည်နယ်</v>
      </c>
      <c r="E244" t="str">
        <f>VLOOKUP(Table6[[#This Row],[Index]],tbl_mimu[],5,FALSE)</f>
        <v>MMR001D001</v>
      </c>
      <c r="F244" t="str">
        <f>VLOOKUP(Table6[[#This Row],[Index]],tbl_mimu[],6,FALSE)</f>
        <v>Myitkyina</v>
      </c>
      <c r="G244" t="str">
        <f>VLOOKUP(Table6[[#This Row],[Index]],tbl_mimu[],7,FALSE)</f>
        <v>မြစ်ကြီးနားခရိုင်</v>
      </c>
      <c r="H244" t="str">
        <f>VLOOKUP(Table6[[#This Row],[Index]],tbl_mimu[],8,FALSE)</f>
        <v>MMR001005</v>
      </c>
      <c r="I244" t="str">
        <f>VLOOKUP(Table6[[#This Row],[Index]],tbl_mimu[],9,FALSE)</f>
        <v>Chipwi</v>
      </c>
      <c r="J244" t="str">
        <f>VLOOKUP(Table6[[#This Row],[Index]],tbl_mimu[],10,FALSE)</f>
        <v>ချီ​ဖွေ</v>
      </c>
      <c r="K244" t="str">
        <f>VLOOKUP(Table6[[#This Row],[Index]],tbl_mimu[],11,FALSE)</f>
        <v>MMR001005702</v>
      </c>
      <c r="L244" t="str">
        <f>VLOOKUP(Table6[[#This Row],[Index]],tbl_mimu[],12,FALSE)</f>
        <v>Pang War Town</v>
      </c>
      <c r="M244" t="str">
        <f>VLOOKUP(Table6[[#This Row],[Index]],tbl_mimu[],13,FALSE)</f>
        <v>ပန်ဝါ</v>
      </c>
      <c r="N244">
        <f>VLOOKUP(Table6[[#This Row],[Index]],tbl_mimu[],14,FALSE)</f>
        <v>98.378630000000001</v>
      </c>
      <c r="O244">
        <f>VLOOKUP(Table6[[#This Row],[Index]],tbl_mimu[],14,FALSE)</f>
        <v>98.378630000000001</v>
      </c>
      <c r="P244">
        <f>tbl_data[[#This Row],[Severity]]</f>
        <v>0</v>
      </c>
      <c r="Q244">
        <f>tbl_data[[#This Row],[Consequences (Human)]]</f>
        <v>0</v>
      </c>
      <c r="R244">
        <f>tbl_data[[#This Row],[Consequences (Agriculture)]]</f>
        <v>0</v>
      </c>
      <c r="S244">
        <f>tbl_data[[#This Row],[Consequences (Infrastructure)]]</f>
        <v>0</v>
      </c>
      <c r="T244">
        <f>tbl_data[[#This Row],[Consequences (Financial)]]</f>
        <v>0</v>
      </c>
      <c r="U244" t="e">
        <f>tbl_data[[#This Row],[Severity Numeric]]</f>
        <v>#N/A</v>
      </c>
      <c r="V244" t="e">
        <f>tbl_data[[#This Row],[Consequences Human Numeric]]</f>
        <v>#N/A</v>
      </c>
      <c r="W244" t="e">
        <f>tbl_data[[#This Row],[Consequences Agriculture Numeric]]</f>
        <v>#N/A</v>
      </c>
      <c r="X244" t="e">
        <f>tbl_data[[#This Row],[Consequences Infrastructure Numeric]]</f>
        <v>#N/A</v>
      </c>
      <c r="Y244" t="e">
        <f>tbl_data[[#This Row],[Consequences Financial Numeric]]</f>
        <v>#N/A</v>
      </c>
      <c r="Z244" t="e">
        <f>tbl_data[[#This Row],[Consequences Sum Values]]</f>
        <v>#N/A</v>
      </c>
    </row>
    <row r="245" spans="1:26" x14ac:dyDescent="0.25">
      <c r="A245" t="str">
        <f>tbl_data[[#This Row],[Town Code]]</f>
        <v>MMR015007701</v>
      </c>
      <c r="B245" t="str">
        <f>VLOOKUP(Table6[[#This Row],[Index]],tbl_mimu[],2,FALSE)</f>
        <v>MMR015</v>
      </c>
      <c r="C245" t="str">
        <f>VLOOKUP(Table6[[#This Row],[Index]],tbl_mimu[],3,FALSE)</f>
        <v>Shan (North)</v>
      </c>
      <c r="D245" t="str">
        <f>VLOOKUP(Table6[[#This Row],[Index]],tbl_mimu[],4,FALSE)</f>
        <v>ရှမ်းပြည်နယ် (မြောက်)</v>
      </c>
      <c r="E245" t="str">
        <f>VLOOKUP(Table6[[#This Row],[Index]],tbl_mimu[],5,FALSE)</f>
        <v>MMR015D006</v>
      </c>
      <c r="F245" t="str">
        <f>VLOOKUP(Table6[[#This Row],[Index]],tbl_mimu[],6,FALSE)</f>
        <v>Hopang</v>
      </c>
      <c r="G245" t="str">
        <f>VLOOKUP(Table6[[#This Row],[Index]],tbl_mimu[],7,FALSE)</f>
        <v>ဟိုပန်ခရိုင်</v>
      </c>
      <c r="H245" t="str">
        <f>VLOOKUP(Table6[[#This Row],[Index]],tbl_mimu[],8,FALSE)</f>
        <v>MMR015007</v>
      </c>
      <c r="I245" t="str">
        <f>VLOOKUP(Table6[[#This Row],[Index]],tbl_mimu[],9,FALSE)</f>
        <v>Pangwaun</v>
      </c>
      <c r="J245" t="str">
        <f>VLOOKUP(Table6[[#This Row],[Index]],tbl_mimu[],10,FALSE)</f>
        <v>ပန်ဝိုင်</v>
      </c>
      <c r="K245" t="str">
        <f>VLOOKUP(Table6[[#This Row],[Index]],tbl_mimu[],11,FALSE)</f>
        <v>MMR015007701</v>
      </c>
      <c r="L245" t="str">
        <f>VLOOKUP(Table6[[#This Row],[Index]],tbl_mimu[],12,FALSE)</f>
        <v>Pangwaun Town</v>
      </c>
      <c r="M245" t="str">
        <f>VLOOKUP(Table6[[#This Row],[Index]],tbl_mimu[],13,FALSE)</f>
        <v>ပန်ဝိုင်</v>
      </c>
      <c r="N245">
        <f>VLOOKUP(Table6[[#This Row],[Index]],tbl_mimu[],14,FALSE)</f>
        <v>99.3090833264</v>
      </c>
      <c r="O245">
        <f>VLOOKUP(Table6[[#This Row],[Index]],tbl_mimu[],14,FALSE)</f>
        <v>99.3090833264</v>
      </c>
      <c r="P245">
        <f>tbl_data[[#This Row],[Severity]]</f>
        <v>0</v>
      </c>
      <c r="Q245">
        <f>tbl_data[[#This Row],[Consequences (Human)]]</f>
        <v>0</v>
      </c>
      <c r="R245">
        <f>tbl_data[[#This Row],[Consequences (Agriculture)]]</f>
        <v>0</v>
      </c>
      <c r="S245">
        <f>tbl_data[[#This Row],[Consequences (Infrastructure)]]</f>
        <v>0</v>
      </c>
      <c r="T245">
        <f>tbl_data[[#This Row],[Consequences (Financial)]]</f>
        <v>0</v>
      </c>
      <c r="U245" t="e">
        <f>tbl_data[[#This Row],[Severity Numeric]]</f>
        <v>#N/A</v>
      </c>
      <c r="V245" t="e">
        <f>tbl_data[[#This Row],[Consequences Human Numeric]]</f>
        <v>#N/A</v>
      </c>
      <c r="W245" t="e">
        <f>tbl_data[[#This Row],[Consequences Agriculture Numeric]]</f>
        <v>#N/A</v>
      </c>
      <c r="X245" t="e">
        <f>tbl_data[[#This Row],[Consequences Infrastructure Numeric]]</f>
        <v>#N/A</v>
      </c>
      <c r="Y245" t="e">
        <f>tbl_data[[#This Row],[Consequences Financial Numeric]]</f>
        <v>#N/A</v>
      </c>
      <c r="Z245" t="e">
        <f>tbl_data[[#This Row],[Consequences Sum Values]]</f>
        <v>#N/A</v>
      </c>
    </row>
    <row r="246" spans="1:26" x14ac:dyDescent="0.25">
      <c r="A246" t="str">
        <f>tbl_data[[#This Row],[Town Code]]</f>
        <v>MMR018006701</v>
      </c>
      <c r="B246" t="str">
        <f>VLOOKUP(Table6[[#This Row],[Index]],tbl_mimu[],2,FALSE)</f>
        <v>MMR018</v>
      </c>
      <c r="C246" t="str">
        <f>VLOOKUP(Table6[[#This Row],[Index]],tbl_mimu[],3,FALSE)</f>
        <v>Nay Pyi Taw</v>
      </c>
      <c r="D246" t="str">
        <f>VLOOKUP(Table6[[#This Row],[Index]],tbl_mimu[],4,FALSE)</f>
        <v>နေပြည်တော်</v>
      </c>
      <c r="E246" t="str">
        <f>VLOOKUP(Table6[[#This Row],[Index]],tbl_mimu[],5,FALSE)</f>
        <v>MMR018D002</v>
      </c>
      <c r="F246" t="str">
        <f>VLOOKUP(Table6[[#This Row],[Index]],tbl_mimu[],6,FALSE)</f>
        <v>Det Khi Na</v>
      </c>
      <c r="G246" t="str">
        <f>VLOOKUP(Table6[[#This Row],[Index]],tbl_mimu[],7,FALSE)</f>
        <v>ဒက္ခိဏခရိုင်</v>
      </c>
      <c r="H246" t="str">
        <f>VLOOKUP(Table6[[#This Row],[Index]],tbl_mimu[],8,FALSE)</f>
        <v>MMR018006</v>
      </c>
      <c r="I246" t="str">
        <f>VLOOKUP(Table6[[#This Row],[Index]],tbl_mimu[],9,FALSE)</f>
        <v>Pyinmana</v>
      </c>
      <c r="J246" t="str">
        <f>VLOOKUP(Table6[[#This Row],[Index]],tbl_mimu[],10,FALSE)</f>
        <v>ပျဉ်းမနား</v>
      </c>
      <c r="K246" t="str">
        <f>VLOOKUP(Table6[[#This Row],[Index]],tbl_mimu[],11,FALSE)</f>
        <v>MMR018006701</v>
      </c>
      <c r="L246" t="str">
        <f>VLOOKUP(Table6[[#This Row],[Index]],tbl_mimu[],12,FALSE)</f>
        <v>Pyinmana Town</v>
      </c>
      <c r="M246" t="str">
        <f>VLOOKUP(Table6[[#This Row],[Index]],tbl_mimu[],13,FALSE)</f>
        <v>ပျဉ်းမနား</v>
      </c>
      <c r="N246">
        <f>VLOOKUP(Table6[[#This Row],[Index]],tbl_mimu[],14,FALSE)</f>
        <v>96.208950000000002</v>
      </c>
      <c r="O246">
        <f>VLOOKUP(Table6[[#This Row],[Index]],tbl_mimu[],14,FALSE)</f>
        <v>96.208950000000002</v>
      </c>
      <c r="P246">
        <f>tbl_data[[#This Row],[Severity]]</f>
        <v>0</v>
      </c>
      <c r="Q246">
        <f>tbl_data[[#This Row],[Consequences (Human)]]</f>
        <v>0</v>
      </c>
      <c r="R246">
        <f>tbl_data[[#This Row],[Consequences (Agriculture)]]</f>
        <v>0</v>
      </c>
      <c r="S246">
        <f>tbl_data[[#This Row],[Consequences (Infrastructure)]]</f>
        <v>0</v>
      </c>
      <c r="T246">
        <f>tbl_data[[#This Row],[Consequences (Financial)]]</f>
        <v>0</v>
      </c>
      <c r="U246" t="e">
        <f>tbl_data[[#This Row],[Severity Numeric]]</f>
        <v>#N/A</v>
      </c>
      <c r="V246" t="e">
        <f>tbl_data[[#This Row],[Consequences Human Numeric]]</f>
        <v>#N/A</v>
      </c>
      <c r="W246" t="e">
        <f>tbl_data[[#This Row],[Consequences Agriculture Numeric]]</f>
        <v>#N/A</v>
      </c>
      <c r="X246" t="e">
        <f>tbl_data[[#This Row],[Consequences Infrastructure Numeric]]</f>
        <v>#N/A</v>
      </c>
      <c r="Y246" t="e">
        <f>tbl_data[[#This Row],[Consequences Financial Numeric]]</f>
        <v>#N/A</v>
      </c>
      <c r="Z246" t="e">
        <f>tbl_data[[#This Row],[Consequences Sum Values]]</f>
        <v>#N/A</v>
      </c>
    </row>
    <row r="247" spans="1:26" x14ac:dyDescent="0.25">
      <c r="A247" t="str">
        <f>tbl_data[[#This Row],[Town Code]]</f>
        <v>MMR010024701</v>
      </c>
      <c r="B247" t="str">
        <f>VLOOKUP(Table6[[#This Row],[Index]],tbl_mimu[],2,FALSE)</f>
        <v>MMR010</v>
      </c>
      <c r="C247" t="str">
        <f>VLOOKUP(Table6[[#This Row],[Index]],tbl_mimu[],3,FALSE)</f>
        <v>Mandalay</v>
      </c>
      <c r="D247" t="str">
        <f>VLOOKUP(Table6[[#This Row],[Index]],tbl_mimu[],4,FALSE)</f>
        <v>မန္တလေးတိုင်းဒေသကြီး</v>
      </c>
      <c r="E247" t="str">
        <f>VLOOKUP(Table6[[#This Row],[Index]],tbl_mimu[],5,FALSE)</f>
        <v>MMR010D006</v>
      </c>
      <c r="F247" t="str">
        <f>VLOOKUP(Table6[[#This Row],[Index]],tbl_mimu[],6,FALSE)</f>
        <v>Yamethin</v>
      </c>
      <c r="G247" t="str">
        <f>VLOOKUP(Table6[[#This Row],[Index]],tbl_mimu[],7,FALSE)</f>
        <v>ရမည်းသင်းခရိုင်</v>
      </c>
      <c r="H247" t="str">
        <f>VLOOKUP(Table6[[#This Row],[Index]],tbl_mimu[],8,FALSE)</f>
        <v>MMR010024</v>
      </c>
      <c r="I247" t="str">
        <f>VLOOKUP(Table6[[#This Row],[Index]],tbl_mimu[],9,FALSE)</f>
        <v>Pyawbwe</v>
      </c>
      <c r="J247" t="str">
        <f>VLOOKUP(Table6[[#This Row],[Index]],tbl_mimu[],10,FALSE)</f>
        <v>ပျော်ဘွယ်</v>
      </c>
      <c r="K247" t="str">
        <f>VLOOKUP(Table6[[#This Row],[Index]],tbl_mimu[],11,FALSE)</f>
        <v>MMR010024701</v>
      </c>
      <c r="L247" t="str">
        <f>VLOOKUP(Table6[[#This Row],[Index]],tbl_mimu[],12,FALSE)</f>
        <v>Pyawbwe Town</v>
      </c>
      <c r="M247" t="str">
        <f>VLOOKUP(Table6[[#This Row],[Index]],tbl_mimu[],13,FALSE)</f>
        <v>ပျော်ဘွယ်</v>
      </c>
      <c r="N247">
        <f>VLOOKUP(Table6[[#This Row],[Index]],tbl_mimu[],14,FALSE)</f>
        <v>96.050939999999997</v>
      </c>
      <c r="O247">
        <f>VLOOKUP(Table6[[#This Row],[Index]],tbl_mimu[],14,FALSE)</f>
        <v>96.050939999999997</v>
      </c>
      <c r="P247">
        <f>tbl_data[[#This Row],[Severity]]</f>
        <v>0</v>
      </c>
      <c r="Q247">
        <f>tbl_data[[#This Row],[Consequences (Human)]]</f>
        <v>0</v>
      </c>
      <c r="R247">
        <f>tbl_data[[#This Row],[Consequences (Agriculture)]]</f>
        <v>0</v>
      </c>
      <c r="S247">
        <f>tbl_data[[#This Row],[Consequences (Infrastructure)]]</f>
        <v>0</v>
      </c>
      <c r="T247">
        <f>tbl_data[[#This Row],[Consequences (Financial)]]</f>
        <v>0</v>
      </c>
      <c r="U247" t="e">
        <f>tbl_data[[#This Row],[Severity Numeric]]</f>
        <v>#N/A</v>
      </c>
      <c r="V247" t="e">
        <f>tbl_data[[#This Row],[Consequences Human Numeric]]</f>
        <v>#N/A</v>
      </c>
      <c r="W247" t="e">
        <f>tbl_data[[#This Row],[Consequences Agriculture Numeric]]</f>
        <v>#N/A</v>
      </c>
      <c r="X247" t="e">
        <f>tbl_data[[#This Row],[Consequences Infrastructure Numeric]]</f>
        <v>#N/A</v>
      </c>
      <c r="Y247" t="e">
        <f>tbl_data[[#This Row],[Consequences Financial Numeric]]</f>
        <v>#N/A</v>
      </c>
      <c r="Z247" t="e">
        <f>tbl_data[[#This Row],[Consequences Sum Values]]</f>
        <v>#N/A</v>
      </c>
    </row>
    <row r="248" spans="1:26" x14ac:dyDescent="0.25">
      <c r="A248" t="str">
        <f>tbl_data[[#This Row],[Town Code]]</f>
        <v>MMR017016702</v>
      </c>
      <c r="B248" t="str">
        <f>VLOOKUP(Table6[[#This Row],[Index]],tbl_mimu[],2,FALSE)</f>
        <v>MMR017</v>
      </c>
      <c r="C248" t="str">
        <f>VLOOKUP(Table6[[#This Row],[Index]],tbl_mimu[],3,FALSE)</f>
        <v>Ayeyarwady</v>
      </c>
      <c r="D248" t="str">
        <f>VLOOKUP(Table6[[#This Row],[Index]],tbl_mimu[],4,FALSE)</f>
        <v>ဧရာဝတီတိုင်းဒေသကြီး</v>
      </c>
      <c r="E248" t="str">
        <f>VLOOKUP(Table6[[#This Row],[Index]],tbl_mimu[],5,FALSE)</f>
        <v>MMR017D004</v>
      </c>
      <c r="F248" t="str">
        <f>VLOOKUP(Table6[[#This Row],[Index]],tbl_mimu[],6,FALSE)</f>
        <v>Labutta</v>
      </c>
      <c r="G248" t="str">
        <f>VLOOKUP(Table6[[#This Row],[Index]],tbl_mimu[],7,FALSE)</f>
        <v>လပွတ္တာခရိုင်</v>
      </c>
      <c r="H248" t="str">
        <f>VLOOKUP(Table6[[#This Row],[Index]],tbl_mimu[],8,FALSE)</f>
        <v>MMR017016</v>
      </c>
      <c r="I248" t="str">
        <f>VLOOKUP(Table6[[#This Row],[Index]],tbl_mimu[],9,FALSE)</f>
        <v>Labutta</v>
      </c>
      <c r="J248" t="str">
        <f>VLOOKUP(Table6[[#This Row],[Index]],tbl_mimu[],10,FALSE)</f>
        <v>လပွတ္တာ</v>
      </c>
      <c r="K248" t="str">
        <f>VLOOKUP(Table6[[#This Row],[Index]],tbl_mimu[],11,FALSE)</f>
        <v>MMR017016702</v>
      </c>
      <c r="L248" t="str">
        <f>VLOOKUP(Table6[[#This Row],[Index]],tbl_mimu[],12,FALSE)</f>
        <v>Pyinsalu Town</v>
      </c>
      <c r="M248" t="str">
        <f>VLOOKUP(Table6[[#This Row],[Index]],tbl_mimu[],13,FALSE)</f>
        <v>ပြင်စလူ</v>
      </c>
      <c r="N248">
        <f>VLOOKUP(Table6[[#This Row],[Index]],tbl_mimu[],14,FALSE)</f>
        <v>94.809433332200001</v>
      </c>
      <c r="O248">
        <f>VLOOKUP(Table6[[#This Row],[Index]],tbl_mimu[],14,FALSE)</f>
        <v>94.809433332200001</v>
      </c>
      <c r="P248">
        <f>tbl_data[[#This Row],[Severity]]</f>
        <v>0</v>
      </c>
      <c r="Q248">
        <f>tbl_data[[#This Row],[Consequences (Human)]]</f>
        <v>0</v>
      </c>
      <c r="R248">
        <f>tbl_data[[#This Row],[Consequences (Agriculture)]]</f>
        <v>0</v>
      </c>
      <c r="S248">
        <f>tbl_data[[#This Row],[Consequences (Infrastructure)]]</f>
        <v>0</v>
      </c>
      <c r="T248">
        <f>tbl_data[[#This Row],[Consequences (Financial)]]</f>
        <v>0</v>
      </c>
      <c r="U248" t="e">
        <f>tbl_data[[#This Row],[Severity Numeric]]</f>
        <v>#N/A</v>
      </c>
      <c r="V248" t="e">
        <f>tbl_data[[#This Row],[Consequences Human Numeric]]</f>
        <v>#N/A</v>
      </c>
      <c r="W248" t="e">
        <f>tbl_data[[#This Row],[Consequences Agriculture Numeric]]</f>
        <v>#N/A</v>
      </c>
      <c r="X248" t="e">
        <f>tbl_data[[#This Row],[Consequences Infrastructure Numeric]]</f>
        <v>#N/A</v>
      </c>
      <c r="Y248" t="e">
        <f>tbl_data[[#This Row],[Consequences Financial Numeric]]</f>
        <v>#N/A</v>
      </c>
      <c r="Z248" t="e">
        <f>tbl_data[[#This Row],[Consequences Sum Values]]</f>
        <v>#N/A</v>
      </c>
    </row>
    <row r="249" spans="1:26" x14ac:dyDescent="0.25">
      <c r="A249" t="str">
        <f>tbl_data[[#This Row],[Town Code]]</f>
        <v>MMR010008701</v>
      </c>
      <c r="B249" t="str">
        <f>VLOOKUP(Table6[[#This Row],[Index]],tbl_mimu[],2,FALSE)</f>
        <v>MMR010</v>
      </c>
      <c r="C249" t="str">
        <f>VLOOKUP(Table6[[#This Row],[Index]],tbl_mimu[],3,FALSE)</f>
        <v>Mandalay</v>
      </c>
      <c r="D249" t="str">
        <f>VLOOKUP(Table6[[#This Row],[Index]],tbl_mimu[],4,FALSE)</f>
        <v>မန္တလေးတိုင်းဒေသကြီး</v>
      </c>
      <c r="E249" t="str">
        <f>VLOOKUP(Table6[[#This Row],[Index]],tbl_mimu[],5,FALSE)</f>
        <v>MMR010D002</v>
      </c>
      <c r="F249" t="str">
        <f>VLOOKUP(Table6[[#This Row],[Index]],tbl_mimu[],6,FALSE)</f>
        <v>Pyinoolwin</v>
      </c>
      <c r="G249" t="str">
        <f>VLOOKUP(Table6[[#This Row],[Index]],tbl_mimu[],7,FALSE)</f>
        <v>ပြင်ဦးလွင်ခရိုင်</v>
      </c>
      <c r="H249" t="str">
        <f>VLOOKUP(Table6[[#This Row],[Index]],tbl_mimu[],8,FALSE)</f>
        <v>MMR010008</v>
      </c>
      <c r="I249" t="str">
        <f>VLOOKUP(Table6[[#This Row],[Index]],tbl_mimu[],9,FALSE)</f>
        <v>Pyinoolwin</v>
      </c>
      <c r="J249" t="str">
        <f>VLOOKUP(Table6[[#This Row],[Index]],tbl_mimu[],10,FALSE)</f>
        <v>ပြင်ဦးလွင်</v>
      </c>
      <c r="K249" t="str">
        <f>VLOOKUP(Table6[[#This Row],[Index]],tbl_mimu[],11,FALSE)</f>
        <v>MMR010008701</v>
      </c>
      <c r="L249" t="str">
        <f>VLOOKUP(Table6[[#This Row],[Index]],tbl_mimu[],12,FALSE)</f>
        <v>Pyinoolwin Town</v>
      </c>
      <c r="M249" t="str">
        <f>VLOOKUP(Table6[[#This Row],[Index]],tbl_mimu[],13,FALSE)</f>
        <v>ပြင်ဦးလွင်</v>
      </c>
      <c r="N249">
        <f>VLOOKUP(Table6[[#This Row],[Index]],tbl_mimu[],14,FALSE)</f>
        <v>96.456339999999997</v>
      </c>
      <c r="O249">
        <f>VLOOKUP(Table6[[#This Row],[Index]],tbl_mimu[],14,FALSE)</f>
        <v>96.456339999999997</v>
      </c>
      <c r="P249">
        <f>tbl_data[[#This Row],[Severity]]</f>
        <v>0</v>
      </c>
      <c r="Q249">
        <f>tbl_data[[#This Row],[Consequences (Human)]]</f>
        <v>0</v>
      </c>
      <c r="R249">
        <f>tbl_data[[#This Row],[Consequences (Agriculture)]]</f>
        <v>0</v>
      </c>
      <c r="S249">
        <f>tbl_data[[#This Row],[Consequences (Infrastructure)]]</f>
        <v>0</v>
      </c>
      <c r="T249">
        <f>tbl_data[[#This Row],[Consequences (Financial)]]</f>
        <v>0</v>
      </c>
      <c r="U249" t="e">
        <f>tbl_data[[#This Row],[Severity Numeric]]</f>
        <v>#N/A</v>
      </c>
      <c r="V249" t="e">
        <f>tbl_data[[#This Row],[Consequences Human Numeric]]</f>
        <v>#N/A</v>
      </c>
      <c r="W249" t="e">
        <f>tbl_data[[#This Row],[Consequences Agriculture Numeric]]</f>
        <v>#N/A</v>
      </c>
      <c r="X249" t="e">
        <f>tbl_data[[#This Row],[Consequences Infrastructure Numeric]]</f>
        <v>#N/A</v>
      </c>
      <c r="Y249" t="e">
        <f>tbl_data[[#This Row],[Consequences Financial Numeric]]</f>
        <v>#N/A</v>
      </c>
      <c r="Z249" t="e">
        <f>tbl_data[[#This Row],[Consequences Sum Values]]</f>
        <v>#N/A</v>
      </c>
    </row>
    <row r="250" spans="1:26" x14ac:dyDescent="0.25">
      <c r="A250" t="str">
        <f>tbl_data[[#This Row],[Town Code]]</f>
        <v>MMR008001701</v>
      </c>
      <c r="B250" t="str">
        <f>VLOOKUP(Table6[[#This Row],[Index]],tbl_mimu[],2,FALSE)</f>
        <v>MMR008</v>
      </c>
      <c r="C250" t="str">
        <f>VLOOKUP(Table6[[#This Row],[Index]],tbl_mimu[],3,FALSE)</f>
        <v>Bago (West)</v>
      </c>
      <c r="D250" t="str">
        <f>VLOOKUP(Table6[[#This Row],[Index]],tbl_mimu[],4,FALSE)</f>
        <v>ပဲခူးတိုင်းဒေသကြီး (အနောက်)</v>
      </c>
      <c r="E250" t="str">
        <f>VLOOKUP(Table6[[#This Row],[Index]],tbl_mimu[],5,FALSE)</f>
        <v>MMR008D001</v>
      </c>
      <c r="F250" t="str">
        <f>VLOOKUP(Table6[[#This Row],[Index]],tbl_mimu[],6,FALSE)</f>
        <v>Pyay</v>
      </c>
      <c r="G250" t="str">
        <f>VLOOKUP(Table6[[#This Row],[Index]],tbl_mimu[],7,FALSE)</f>
        <v>ပြည်ခရိုင်</v>
      </c>
      <c r="H250" t="str">
        <f>VLOOKUP(Table6[[#This Row],[Index]],tbl_mimu[],8,FALSE)</f>
        <v>MMR008001</v>
      </c>
      <c r="I250" t="str">
        <f>VLOOKUP(Table6[[#This Row],[Index]],tbl_mimu[],9,FALSE)</f>
        <v>Pyay</v>
      </c>
      <c r="J250" t="str">
        <f>VLOOKUP(Table6[[#This Row],[Index]],tbl_mimu[],10,FALSE)</f>
        <v>ပြည်</v>
      </c>
      <c r="K250" t="str">
        <f>VLOOKUP(Table6[[#This Row],[Index]],tbl_mimu[],11,FALSE)</f>
        <v>MMR008001701</v>
      </c>
      <c r="L250" t="str">
        <f>VLOOKUP(Table6[[#This Row],[Index]],tbl_mimu[],12,FALSE)</f>
        <v>Pyay Town</v>
      </c>
      <c r="M250" t="str">
        <f>VLOOKUP(Table6[[#This Row],[Index]],tbl_mimu[],13,FALSE)</f>
        <v>ပြည်</v>
      </c>
      <c r="N250">
        <f>VLOOKUP(Table6[[#This Row],[Index]],tbl_mimu[],14,FALSE)</f>
        <v>95.221029999999999</v>
      </c>
      <c r="O250">
        <f>VLOOKUP(Table6[[#This Row],[Index]],tbl_mimu[],14,FALSE)</f>
        <v>95.221029999999999</v>
      </c>
      <c r="P250">
        <f>tbl_data[[#This Row],[Severity]]</f>
        <v>0</v>
      </c>
      <c r="Q250">
        <f>tbl_data[[#This Row],[Consequences (Human)]]</f>
        <v>0</v>
      </c>
      <c r="R250">
        <f>tbl_data[[#This Row],[Consequences (Agriculture)]]</f>
        <v>0</v>
      </c>
      <c r="S250">
        <f>tbl_data[[#This Row],[Consequences (Infrastructure)]]</f>
        <v>0</v>
      </c>
      <c r="T250">
        <f>tbl_data[[#This Row],[Consequences (Financial)]]</f>
        <v>0</v>
      </c>
      <c r="U250" t="e">
        <f>tbl_data[[#This Row],[Severity Numeric]]</f>
        <v>#N/A</v>
      </c>
      <c r="V250" t="e">
        <f>tbl_data[[#This Row],[Consequences Human Numeric]]</f>
        <v>#N/A</v>
      </c>
      <c r="W250" t="e">
        <f>tbl_data[[#This Row],[Consequences Agriculture Numeric]]</f>
        <v>#N/A</v>
      </c>
      <c r="X250" t="e">
        <f>tbl_data[[#This Row],[Consequences Infrastructure Numeric]]</f>
        <v>#N/A</v>
      </c>
      <c r="Y250" t="e">
        <f>tbl_data[[#This Row],[Consequences Financial Numeric]]</f>
        <v>#N/A</v>
      </c>
      <c r="Z250" t="e">
        <f>tbl_data[[#This Row],[Consequences Sum Values]]</f>
        <v>#N/A</v>
      </c>
    </row>
    <row r="251" spans="1:26" x14ac:dyDescent="0.25">
      <c r="A251" t="str">
        <f>tbl_data[[#This Row],[Town Code]]</f>
        <v>MMR010005701</v>
      </c>
      <c r="B251" t="str">
        <f>VLOOKUP(Table6[[#This Row],[Index]],tbl_mimu[],2,FALSE)</f>
        <v>MMR010</v>
      </c>
      <c r="C251" t="str">
        <f>VLOOKUP(Table6[[#This Row],[Index]],tbl_mimu[],3,FALSE)</f>
        <v>Mandalay</v>
      </c>
      <c r="D251" t="str">
        <f>VLOOKUP(Table6[[#This Row],[Index]],tbl_mimu[],4,FALSE)</f>
        <v>မန္တလေးတိုင်းဒေသကြီး</v>
      </c>
      <c r="E251" t="str">
        <f>VLOOKUP(Table6[[#This Row],[Index]],tbl_mimu[],5,FALSE)</f>
        <v>MMR010D001</v>
      </c>
      <c r="F251" t="str">
        <f>VLOOKUP(Table6[[#This Row],[Index]],tbl_mimu[],6,FALSE)</f>
        <v>Mandalay</v>
      </c>
      <c r="G251" t="str">
        <f>VLOOKUP(Table6[[#This Row],[Index]],tbl_mimu[],7,FALSE)</f>
        <v>မန္တလေးခရိုင်</v>
      </c>
      <c r="H251" t="str">
        <f>VLOOKUP(Table6[[#This Row],[Index]],tbl_mimu[],8,FALSE)</f>
        <v>MMR010005</v>
      </c>
      <c r="I251" t="str">
        <f>VLOOKUP(Table6[[#This Row],[Index]],tbl_mimu[],9,FALSE)</f>
        <v>Pyigyitagon</v>
      </c>
      <c r="J251" t="str">
        <f>VLOOKUP(Table6[[#This Row],[Index]],tbl_mimu[],10,FALSE)</f>
        <v>ပြည်ကြီးတံခွန်</v>
      </c>
      <c r="K251" t="str">
        <f>VLOOKUP(Table6[[#This Row],[Index]],tbl_mimu[],11,FALSE)</f>
        <v>MMR010005701</v>
      </c>
      <c r="L251" t="str">
        <f>VLOOKUP(Table6[[#This Row],[Index]],tbl_mimu[],12,FALSE)</f>
        <v>Pyigyitagon Town</v>
      </c>
      <c r="M251" t="str">
        <f>VLOOKUP(Table6[[#This Row],[Index]],tbl_mimu[],13,FALSE)</f>
        <v>ပြည်ကြီးတံခွန်</v>
      </c>
      <c r="N251">
        <f>VLOOKUP(Table6[[#This Row],[Index]],tbl_mimu[],14,FALSE)</f>
        <v>96.104180999999997</v>
      </c>
      <c r="O251">
        <f>VLOOKUP(Table6[[#This Row],[Index]],tbl_mimu[],14,FALSE)</f>
        <v>96.104180999999997</v>
      </c>
      <c r="P251">
        <f>tbl_data[[#This Row],[Severity]]</f>
        <v>0</v>
      </c>
      <c r="Q251">
        <f>tbl_data[[#This Row],[Consequences (Human)]]</f>
        <v>0</v>
      </c>
      <c r="R251">
        <f>tbl_data[[#This Row],[Consequences (Agriculture)]]</f>
        <v>0</v>
      </c>
      <c r="S251">
        <f>tbl_data[[#This Row],[Consequences (Infrastructure)]]</f>
        <v>0</v>
      </c>
      <c r="T251">
        <f>tbl_data[[#This Row],[Consequences (Financial)]]</f>
        <v>0</v>
      </c>
      <c r="U251" t="e">
        <f>tbl_data[[#This Row],[Severity Numeric]]</f>
        <v>#N/A</v>
      </c>
      <c r="V251" t="e">
        <f>tbl_data[[#This Row],[Consequences Human Numeric]]</f>
        <v>#N/A</v>
      </c>
      <c r="W251" t="e">
        <f>tbl_data[[#This Row],[Consequences Agriculture Numeric]]</f>
        <v>#N/A</v>
      </c>
      <c r="X251" t="e">
        <f>tbl_data[[#This Row],[Consequences Infrastructure Numeric]]</f>
        <v>#N/A</v>
      </c>
      <c r="Y251" t="e">
        <f>tbl_data[[#This Row],[Consequences Financial Numeric]]</f>
        <v>#N/A</v>
      </c>
      <c r="Z251" t="e">
        <f>tbl_data[[#This Row],[Consequences Sum Values]]</f>
        <v>#N/A</v>
      </c>
    </row>
    <row r="252" spans="1:26" x14ac:dyDescent="0.25">
      <c r="A252" t="str">
        <f>tbl_data[[#This Row],[Town Code]]</f>
        <v>MMR006010702</v>
      </c>
      <c r="B252" t="str">
        <f>VLOOKUP(Table6[[#This Row],[Index]],tbl_mimu[],2,FALSE)</f>
        <v>MMR006</v>
      </c>
      <c r="C252" t="str">
        <f>VLOOKUP(Table6[[#This Row],[Index]],tbl_mimu[],3,FALSE)</f>
        <v>Tanintharyi</v>
      </c>
      <c r="D252" t="str">
        <f>VLOOKUP(Table6[[#This Row],[Index]],tbl_mimu[],4,FALSE)</f>
        <v>တနင်္သာရီတိုင်းဒေသကြီး</v>
      </c>
      <c r="E252" t="str">
        <f>VLOOKUP(Table6[[#This Row],[Index]],tbl_mimu[],5,FALSE)</f>
        <v>MMR006D003</v>
      </c>
      <c r="F252" t="str">
        <f>VLOOKUP(Table6[[#This Row],[Index]],tbl_mimu[],6,FALSE)</f>
        <v>Kawthoung</v>
      </c>
      <c r="G252" t="str">
        <f>VLOOKUP(Table6[[#This Row],[Index]],tbl_mimu[],7,FALSE)</f>
        <v>ကော့သောင်းခရိုင်</v>
      </c>
      <c r="H252" t="str">
        <f>VLOOKUP(Table6[[#This Row],[Index]],tbl_mimu[],8,FALSE)</f>
        <v>MMR006010</v>
      </c>
      <c r="I252" t="str">
        <f>VLOOKUP(Table6[[#This Row],[Index]],tbl_mimu[],9,FALSE)</f>
        <v>Bokpyin</v>
      </c>
      <c r="J252" t="str">
        <f>VLOOKUP(Table6[[#This Row],[Index]],tbl_mimu[],10,FALSE)</f>
        <v>ဘုတ်ပြင်း</v>
      </c>
      <c r="K252" t="str">
        <f>VLOOKUP(Table6[[#This Row],[Index]],tbl_mimu[],11,FALSE)</f>
        <v>MMR006010702</v>
      </c>
      <c r="L252" t="str">
        <f>VLOOKUP(Table6[[#This Row],[Index]],tbl_mimu[],12,FALSE)</f>
        <v>Pyigyimandaing Town</v>
      </c>
      <c r="M252" t="str">
        <f>VLOOKUP(Table6[[#This Row],[Index]],tbl_mimu[],13,FALSE)</f>
        <v>ပြည်ကြီးမဏ္ဍိုင်</v>
      </c>
      <c r="N252">
        <f>VLOOKUP(Table6[[#This Row],[Index]],tbl_mimu[],14,FALSE)</f>
        <v>99.001438329500004</v>
      </c>
      <c r="O252">
        <f>VLOOKUP(Table6[[#This Row],[Index]],tbl_mimu[],14,FALSE)</f>
        <v>99.001438329500004</v>
      </c>
      <c r="P252">
        <f>tbl_data[[#This Row],[Severity]]</f>
        <v>0</v>
      </c>
      <c r="Q252">
        <f>tbl_data[[#This Row],[Consequences (Human)]]</f>
        <v>0</v>
      </c>
      <c r="R252">
        <f>tbl_data[[#This Row],[Consequences (Agriculture)]]</f>
        <v>0</v>
      </c>
      <c r="S252">
        <f>tbl_data[[#This Row],[Consequences (Infrastructure)]]</f>
        <v>0</v>
      </c>
      <c r="T252">
        <f>tbl_data[[#This Row],[Consequences (Financial)]]</f>
        <v>0</v>
      </c>
      <c r="U252" t="e">
        <f>tbl_data[[#This Row],[Severity Numeric]]</f>
        <v>#N/A</v>
      </c>
      <c r="V252" t="e">
        <f>tbl_data[[#This Row],[Consequences Human Numeric]]</f>
        <v>#N/A</v>
      </c>
      <c r="W252" t="e">
        <f>tbl_data[[#This Row],[Consequences Agriculture Numeric]]</f>
        <v>#N/A</v>
      </c>
      <c r="X252" t="e">
        <f>tbl_data[[#This Row],[Consequences Infrastructure Numeric]]</f>
        <v>#N/A</v>
      </c>
      <c r="Y252" t="e">
        <f>tbl_data[[#This Row],[Consequences Financial Numeric]]</f>
        <v>#N/A</v>
      </c>
      <c r="Z252" t="e">
        <f>tbl_data[[#This Row],[Consequences Sum Values]]</f>
        <v>#N/A</v>
      </c>
    </row>
    <row r="253" spans="1:26" x14ac:dyDescent="0.25">
      <c r="A253" t="str">
        <f>tbl_data[[#This Row],[Town Code]]</f>
        <v>MMR007005703</v>
      </c>
      <c r="B253" t="str">
        <f>VLOOKUP(Table6[[#This Row],[Index]],tbl_mimu[],2,FALSE)</f>
        <v>MMR007</v>
      </c>
      <c r="C253" t="str">
        <f>VLOOKUP(Table6[[#This Row],[Index]],tbl_mimu[],3,FALSE)</f>
        <v>Bago (East)</v>
      </c>
      <c r="D253" t="str">
        <f>VLOOKUP(Table6[[#This Row],[Index]],tbl_mimu[],4,FALSE)</f>
        <v>ပဲခူးတိုင်းဒေသကြီး (အရှေ့)</v>
      </c>
      <c r="E253" t="str">
        <f>VLOOKUP(Table6[[#This Row],[Index]],tbl_mimu[],5,FALSE)</f>
        <v>MMR007D001</v>
      </c>
      <c r="F253" t="str">
        <f>VLOOKUP(Table6[[#This Row],[Index]],tbl_mimu[],6,FALSE)</f>
        <v>Bago</v>
      </c>
      <c r="G253" t="str">
        <f>VLOOKUP(Table6[[#This Row],[Index]],tbl_mimu[],7,FALSE)</f>
        <v>ပဲခူးခရိုင်</v>
      </c>
      <c r="H253" t="str">
        <f>VLOOKUP(Table6[[#This Row],[Index]],tbl_mimu[],8,FALSE)</f>
        <v>MMR007005</v>
      </c>
      <c r="I253" t="str">
        <f>VLOOKUP(Table6[[#This Row],[Index]],tbl_mimu[],9,FALSE)</f>
        <v>Nyaunglebin</v>
      </c>
      <c r="J253" t="str">
        <f>VLOOKUP(Table6[[#This Row],[Index]],tbl_mimu[],10,FALSE)</f>
        <v>ညောင်လေးပင်</v>
      </c>
      <c r="K253" t="str">
        <f>VLOOKUP(Table6[[#This Row],[Index]],tbl_mimu[],11,FALSE)</f>
        <v>MMR007005703</v>
      </c>
      <c r="L253" t="str">
        <f>VLOOKUP(Table6[[#This Row],[Index]],tbl_mimu[],12,FALSE)</f>
        <v>Pyuntasa Town</v>
      </c>
      <c r="M253" t="str">
        <f>VLOOKUP(Table6[[#This Row],[Index]],tbl_mimu[],13,FALSE)</f>
        <v>ပြွန်တန်ဆာ</v>
      </c>
      <c r="N253">
        <f>VLOOKUP(Table6[[#This Row],[Index]],tbl_mimu[],14,FALSE)</f>
        <v>96.715969999999999</v>
      </c>
      <c r="O253">
        <f>VLOOKUP(Table6[[#This Row],[Index]],tbl_mimu[],14,FALSE)</f>
        <v>96.715969999999999</v>
      </c>
      <c r="P253">
        <f>tbl_data[[#This Row],[Severity]]</f>
        <v>0</v>
      </c>
      <c r="Q253">
        <f>tbl_data[[#This Row],[Consequences (Human)]]</f>
        <v>0</v>
      </c>
      <c r="R253">
        <f>tbl_data[[#This Row],[Consequences (Agriculture)]]</f>
        <v>0</v>
      </c>
      <c r="S253">
        <f>tbl_data[[#This Row],[Consequences (Infrastructure)]]</f>
        <v>0</v>
      </c>
      <c r="T253">
        <f>tbl_data[[#This Row],[Consequences (Financial)]]</f>
        <v>0</v>
      </c>
      <c r="U253" t="e">
        <f>tbl_data[[#This Row],[Severity Numeric]]</f>
        <v>#N/A</v>
      </c>
      <c r="V253" t="e">
        <f>tbl_data[[#This Row],[Consequences Human Numeric]]</f>
        <v>#N/A</v>
      </c>
      <c r="W253" t="e">
        <f>tbl_data[[#This Row],[Consequences Agriculture Numeric]]</f>
        <v>#N/A</v>
      </c>
      <c r="X253" t="e">
        <f>tbl_data[[#This Row],[Consequences Infrastructure Numeric]]</f>
        <v>#N/A</v>
      </c>
      <c r="Y253" t="e">
        <f>tbl_data[[#This Row],[Consequences Financial Numeric]]</f>
        <v>#N/A</v>
      </c>
      <c r="Z253" t="e">
        <f>tbl_data[[#This Row],[Consequences Sum Values]]</f>
        <v>#N/A</v>
      </c>
    </row>
    <row r="254" spans="1:26" x14ac:dyDescent="0.25">
      <c r="A254" t="str">
        <f>tbl_data[[#This Row],[Town Code]]</f>
        <v>MMR006007703</v>
      </c>
      <c r="B254" t="str">
        <f>VLOOKUP(Table6[[#This Row],[Index]],tbl_mimu[],2,FALSE)</f>
        <v>MMR006</v>
      </c>
      <c r="C254" t="str">
        <f>VLOOKUP(Table6[[#This Row],[Index]],tbl_mimu[],3,FALSE)</f>
        <v>Tanintharyi</v>
      </c>
      <c r="D254" t="str">
        <f>VLOOKUP(Table6[[#This Row],[Index]],tbl_mimu[],4,FALSE)</f>
        <v>တနင်္သာရီတိုင်းဒေသကြီး</v>
      </c>
      <c r="E254" t="str">
        <f>VLOOKUP(Table6[[#This Row],[Index]],tbl_mimu[],5,FALSE)</f>
        <v>MMR006D002</v>
      </c>
      <c r="F254" t="str">
        <f>VLOOKUP(Table6[[#This Row],[Index]],tbl_mimu[],6,FALSE)</f>
        <v>Myeik</v>
      </c>
      <c r="G254" t="str">
        <f>VLOOKUP(Table6[[#This Row],[Index]],tbl_mimu[],7,FALSE)</f>
        <v>မြိတ်ခရိုင်</v>
      </c>
      <c r="H254" t="str">
        <f>VLOOKUP(Table6[[#This Row],[Index]],tbl_mimu[],8,FALSE)</f>
        <v>MMR006007</v>
      </c>
      <c r="I254" t="str">
        <f>VLOOKUP(Table6[[#This Row],[Index]],tbl_mimu[],9,FALSE)</f>
        <v>Palaw</v>
      </c>
      <c r="J254" t="str">
        <f>VLOOKUP(Table6[[#This Row],[Index]],tbl_mimu[],10,FALSE)</f>
        <v>ပုလော</v>
      </c>
      <c r="K254" t="str">
        <f>VLOOKUP(Table6[[#This Row],[Index]],tbl_mimu[],11,FALSE)</f>
        <v>MMR006007703</v>
      </c>
      <c r="L254" t="str">
        <f>VLOOKUP(Table6[[#This Row],[Index]],tbl_mimu[],12,FALSE)</f>
        <v>Pala Town</v>
      </c>
      <c r="M254" t="str">
        <f>VLOOKUP(Table6[[#This Row],[Index]],tbl_mimu[],13,FALSE)</f>
        <v>ပလ</v>
      </c>
      <c r="N254">
        <f>VLOOKUP(Table6[[#This Row],[Index]],tbl_mimu[],14,FALSE)</f>
        <v>98.661882599999998</v>
      </c>
      <c r="O254">
        <f>VLOOKUP(Table6[[#This Row],[Index]],tbl_mimu[],14,FALSE)</f>
        <v>98.661882599999998</v>
      </c>
      <c r="P254">
        <f>tbl_data[[#This Row],[Severity]]</f>
        <v>0</v>
      </c>
      <c r="Q254">
        <f>tbl_data[[#This Row],[Consequences (Human)]]</f>
        <v>0</v>
      </c>
      <c r="R254">
        <f>tbl_data[[#This Row],[Consequences (Agriculture)]]</f>
        <v>0</v>
      </c>
      <c r="S254">
        <f>tbl_data[[#This Row],[Consequences (Infrastructure)]]</f>
        <v>0</v>
      </c>
      <c r="T254">
        <f>tbl_data[[#This Row],[Consequences (Financial)]]</f>
        <v>0</v>
      </c>
      <c r="U254" t="e">
        <f>tbl_data[[#This Row],[Severity Numeric]]</f>
        <v>#N/A</v>
      </c>
      <c r="V254" t="e">
        <f>tbl_data[[#This Row],[Consequences Human Numeric]]</f>
        <v>#N/A</v>
      </c>
      <c r="W254" t="e">
        <f>tbl_data[[#This Row],[Consequences Agriculture Numeric]]</f>
        <v>#N/A</v>
      </c>
      <c r="X254" t="e">
        <f>tbl_data[[#This Row],[Consequences Infrastructure Numeric]]</f>
        <v>#N/A</v>
      </c>
      <c r="Y254" t="e">
        <f>tbl_data[[#This Row],[Consequences Financial Numeric]]</f>
        <v>#N/A</v>
      </c>
      <c r="Z254" t="e">
        <f>tbl_data[[#This Row],[Consequences Sum Values]]</f>
        <v>#N/A</v>
      </c>
    </row>
    <row r="255" spans="1:26" x14ac:dyDescent="0.25">
      <c r="A255" t="str">
        <f>tbl_data[[#This Row],[Town Code]]</f>
        <v>MMR004009701</v>
      </c>
      <c r="B255" t="str">
        <f>VLOOKUP(Table6[[#This Row],[Index]],tbl_mimu[],2,FALSE)</f>
        <v>MMR004</v>
      </c>
      <c r="C255" t="str">
        <f>VLOOKUP(Table6[[#This Row],[Index]],tbl_mimu[],3,FALSE)</f>
        <v>Chin</v>
      </c>
      <c r="D255" t="str">
        <f>VLOOKUP(Table6[[#This Row],[Index]],tbl_mimu[],4,FALSE)</f>
        <v>ချင်းပြည်နယ်</v>
      </c>
      <c r="E255" t="str">
        <f>VLOOKUP(Table6[[#This Row],[Index]],tbl_mimu[],5,FALSE)</f>
        <v>MMR004D004</v>
      </c>
      <c r="F255" t="str">
        <f>VLOOKUP(Table6[[#This Row],[Index]],tbl_mimu[],6,FALSE)</f>
        <v>Matupi</v>
      </c>
      <c r="G255" t="str">
        <f>VLOOKUP(Table6[[#This Row],[Index]],tbl_mimu[],7,FALSE)</f>
        <v>မတူပီခရိုင်</v>
      </c>
      <c r="H255" t="str">
        <f>VLOOKUP(Table6[[#This Row],[Index]],tbl_mimu[],8,FALSE)</f>
        <v>MMR004009</v>
      </c>
      <c r="I255" t="str">
        <f>VLOOKUP(Table6[[#This Row],[Index]],tbl_mimu[],9,FALSE)</f>
        <v>Paletwa</v>
      </c>
      <c r="J255" t="str">
        <f>VLOOKUP(Table6[[#This Row],[Index]],tbl_mimu[],10,FALSE)</f>
        <v>ပလက်ဝ</v>
      </c>
      <c r="K255" t="str">
        <f>VLOOKUP(Table6[[#This Row],[Index]],tbl_mimu[],11,FALSE)</f>
        <v>MMR004009701</v>
      </c>
      <c r="L255" t="str">
        <f>VLOOKUP(Table6[[#This Row],[Index]],tbl_mimu[],12,FALSE)</f>
        <v>Paletwa Town</v>
      </c>
      <c r="M255" t="str">
        <f>VLOOKUP(Table6[[#This Row],[Index]],tbl_mimu[],13,FALSE)</f>
        <v>ပလက်ဝ</v>
      </c>
      <c r="N255">
        <f>VLOOKUP(Table6[[#This Row],[Index]],tbl_mimu[],14,FALSE)</f>
        <v>92.854609999999994</v>
      </c>
      <c r="O255">
        <f>VLOOKUP(Table6[[#This Row],[Index]],tbl_mimu[],14,FALSE)</f>
        <v>92.854609999999994</v>
      </c>
      <c r="P255">
        <f>tbl_data[[#This Row],[Severity]]</f>
        <v>0</v>
      </c>
      <c r="Q255">
        <f>tbl_data[[#This Row],[Consequences (Human)]]</f>
        <v>0</v>
      </c>
      <c r="R255">
        <f>tbl_data[[#This Row],[Consequences (Agriculture)]]</f>
        <v>0</v>
      </c>
      <c r="S255">
        <f>tbl_data[[#This Row],[Consequences (Infrastructure)]]</f>
        <v>0</v>
      </c>
      <c r="T255">
        <f>tbl_data[[#This Row],[Consequences (Financial)]]</f>
        <v>0</v>
      </c>
      <c r="U255" t="e">
        <f>tbl_data[[#This Row],[Severity Numeric]]</f>
        <v>#N/A</v>
      </c>
      <c r="V255" t="e">
        <f>tbl_data[[#This Row],[Consequences Human Numeric]]</f>
        <v>#N/A</v>
      </c>
      <c r="W255" t="e">
        <f>tbl_data[[#This Row],[Consequences Agriculture Numeric]]</f>
        <v>#N/A</v>
      </c>
      <c r="X255" t="e">
        <f>tbl_data[[#This Row],[Consequences Infrastructure Numeric]]</f>
        <v>#N/A</v>
      </c>
      <c r="Y255" t="e">
        <f>tbl_data[[#This Row],[Consequences Financial Numeric]]</f>
        <v>#N/A</v>
      </c>
      <c r="Z255" t="e">
        <f>tbl_data[[#This Row],[Consequences Sum Values]]</f>
        <v>#N/A</v>
      </c>
    </row>
    <row r="256" spans="1:26" x14ac:dyDescent="0.25">
      <c r="A256" t="str">
        <f>tbl_data[[#This Row],[Town Code]]</f>
        <v>MMR006007702</v>
      </c>
      <c r="B256" t="str">
        <f>VLOOKUP(Table6[[#This Row],[Index]],tbl_mimu[],2,FALSE)</f>
        <v>MMR006</v>
      </c>
      <c r="C256" t="str">
        <f>VLOOKUP(Table6[[#This Row],[Index]],tbl_mimu[],3,FALSE)</f>
        <v>Tanintharyi</v>
      </c>
      <c r="D256" t="str">
        <f>VLOOKUP(Table6[[#This Row],[Index]],tbl_mimu[],4,FALSE)</f>
        <v>တနင်္သာရီတိုင်းဒေသကြီး</v>
      </c>
      <c r="E256" t="str">
        <f>VLOOKUP(Table6[[#This Row],[Index]],tbl_mimu[],5,FALSE)</f>
        <v>MMR006D002</v>
      </c>
      <c r="F256" t="str">
        <f>VLOOKUP(Table6[[#This Row],[Index]],tbl_mimu[],6,FALSE)</f>
        <v>Myeik</v>
      </c>
      <c r="G256" t="str">
        <f>VLOOKUP(Table6[[#This Row],[Index]],tbl_mimu[],7,FALSE)</f>
        <v>မြိတ်ခရိုင်</v>
      </c>
      <c r="H256" t="str">
        <f>VLOOKUP(Table6[[#This Row],[Index]],tbl_mimu[],8,FALSE)</f>
        <v>MMR006007</v>
      </c>
      <c r="I256" t="str">
        <f>VLOOKUP(Table6[[#This Row],[Index]],tbl_mimu[],9,FALSE)</f>
        <v>Palaw</v>
      </c>
      <c r="J256" t="str">
        <f>VLOOKUP(Table6[[#This Row],[Index]],tbl_mimu[],10,FALSE)</f>
        <v>ပုလော</v>
      </c>
      <c r="K256" t="str">
        <f>VLOOKUP(Table6[[#This Row],[Index]],tbl_mimu[],11,FALSE)</f>
        <v>MMR006007702</v>
      </c>
      <c r="L256" t="str">
        <f>VLOOKUP(Table6[[#This Row],[Index]],tbl_mimu[],12,FALSE)</f>
        <v>Palauk Town</v>
      </c>
      <c r="M256" t="str">
        <f>VLOOKUP(Table6[[#This Row],[Index]],tbl_mimu[],13,FALSE)</f>
        <v>ပလောက်</v>
      </c>
      <c r="N256">
        <f>VLOOKUP(Table6[[#This Row],[Index]],tbl_mimu[],14,FALSE)</f>
        <v>98.622482636399994</v>
      </c>
      <c r="O256">
        <f>VLOOKUP(Table6[[#This Row],[Index]],tbl_mimu[],14,FALSE)</f>
        <v>98.622482636399994</v>
      </c>
      <c r="P256">
        <f>tbl_data[[#This Row],[Severity]]</f>
        <v>0</v>
      </c>
      <c r="Q256">
        <f>tbl_data[[#This Row],[Consequences (Human)]]</f>
        <v>0</v>
      </c>
      <c r="R256">
        <f>tbl_data[[#This Row],[Consequences (Agriculture)]]</f>
        <v>0</v>
      </c>
      <c r="S256">
        <f>tbl_data[[#This Row],[Consequences (Infrastructure)]]</f>
        <v>0</v>
      </c>
      <c r="T256">
        <f>tbl_data[[#This Row],[Consequences (Financial)]]</f>
        <v>0</v>
      </c>
      <c r="U256" t="e">
        <f>tbl_data[[#This Row],[Severity Numeric]]</f>
        <v>#N/A</v>
      </c>
      <c r="V256" t="e">
        <f>tbl_data[[#This Row],[Consequences Human Numeric]]</f>
        <v>#N/A</v>
      </c>
      <c r="W256" t="e">
        <f>tbl_data[[#This Row],[Consequences Agriculture Numeric]]</f>
        <v>#N/A</v>
      </c>
      <c r="X256" t="e">
        <f>tbl_data[[#This Row],[Consequences Infrastructure Numeric]]</f>
        <v>#N/A</v>
      </c>
      <c r="Y256" t="e">
        <f>tbl_data[[#This Row],[Consequences Financial Numeric]]</f>
        <v>#N/A</v>
      </c>
      <c r="Z256" t="e">
        <f>tbl_data[[#This Row],[Consequences Sum Values]]</f>
        <v>#N/A</v>
      </c>
    </row>
    <row r="257" spans="1:26" x14ac:dyDescent="0.25">
      <c r="A257" t="str">
        <f>tbl_data[[#This Row],[Town Code]]</f>
        <v>MMR009008701</v>
      </c>
      <c r="B257" t="str">
        <f>VLOOKUP(Table6[[#This Row],[Index]],tbl_mimu[],2,FALSE)</f>
        <v>MMR009</v>
      </c>
      <c r="C257" t="str">
        <f>VLOOKUP(Table6[[#This Row],[Index]],tbl_mimu[],3,FALSE)</f>
        <v>Magway</v>
      </c>
      <c r="D257" t="str">
        <f>VLOOKUP(Table6[[#This Row],[Index]],tbl_mimu[],4,FALSE)</f>
        <v>မကွေးတိုင်းဒေသကြီး</v>
      </c>
      <c r="E257" t="str">
        <f>VLOOKUP(Table6[[#This Row],[Index]],tbl_mimu[],5,FALSE)</f>
        <v>MMR009D002</v>
      </c>
      <c r="F257" t="str">
        <f>VLOOKUP(Table6[[#This Row],[Index]],tbl_mimu[],6,FALSE)</f>
        <v>Minbu</v>
      </c>
      <c r="G257" t="str">
        <f>VLOOKUP(Table6[[#This Row],[Index]],tbl_mimu[],7,FALSE)</f>
        <v>မင်းဘူးခရိုင်</v>
      </c>
      <c r="H257" t="str">
        <f>VLOOKUP(Table6[[#This Row],[Index]],tbl_mimu[],8,FALSE)</f>
        <v>MMR009008</v>
      </c>
      <c r="I257" t="str">
        <f>VLOOKUP(Table6[[#This Row],[Index]],tbl_mimu[],9,FALSE)</f>
        <v>Pwintbyu</v>
      </c>
      <c r="J257" t="str">
        <f>VLOOKUP(Table6[[#This Row],[Index]],tbl_mimu[],10,FALSE)</f>
        <v>ပွင့်ဖြူ</v>
      </c>
      <c r="K257" t="str">
        <f>VLOOKUP(Table6[[#This Row],[Index]],tbl_mimu[],11,FALSE)</f>
        <v>MMR009008701</v>
      </c>
      <c r="L257" t="str">
        <f>VLOOKUP(Table6[[#This Row],[Index]],tbl_mimu[],12,FALSE)</f>
        <v>Pwintbyu Town</v>
      </c>
      <c r="M257" t="str">
        <f>VLOOKUP(Table6[[#This Row],[Index]],tbl_mimu[],13,FALSE)</f>
        <v>ပွင့်ဖြူ</v>
      </c>
      <c r="N257">
        <f>VLOOKUP(Table6[[#This Row],[Index]],tbl_mimu[],14,FALSE)</f>
        <v>94.669330000000002</v>
      </c>
      <c r="O257">
        <f>VLOOKUP(Table6[[#This Row],[Index]],tbl_mimu[],14,FALSE)</f>
        <v>94.669330000000002</v>
      </c>
      <c r="P257">
        <f>tbl_data[[#This Row],[Severity]]</f>
        <v>0</v>
      </c>
      <c r="Q257">
        <f>tbl_data[[#This Row],[Consequences (Human)]]</f>
        <v>0</v>
      </c>
      <c r="R257">
        <f>tbl_data[[#This Row],[Consequences (Agriculture)]]</f>
        <v>0</v>
      </c>
      <c r="S257">
        <f>tbl_data[[#This Row],[Consequences (Infrastructure)]]</f>
        <v>0</v>
      </c>
      <c r="T257">
        <f>tbl_data[[#This Row],[Consequences (Financial)]]</f>
        <v>0</v>
      </c>
      <c r="U257" t="e">
        <f>tbl_data[[#This Row],[Severity Numeric]]</f>
        <v>#N/A</v>
      </c>
      <c r="V257" t="e">
        <f>tbl_data[[#This Row],[Consequences Human Numeric]]</f>
        <v>#N/A</v>
      </c>
      <c r="W257" t="e">
        <f>tbl_data[[#This Row],[Consequences Agriculture Numeric]]</f>
        <v>#N/A</v>
      </c>
      <c r="X257" t="e">
        <f>tbl_data[[#This Row],[Consequences Infrastructure Numeric]]</f>
        <v>#N/A</v>
      </c>
      <c r="Y257" t="e">
        <f>tbl_data[[#This Row],[Consequences Financial Numeric]]</f>
        <v>#N/A</v>
      </c>
      <c r="Z257" t="e">
        <f>tbl_data[[#This Row],[Consequences Sum Values]]</f>
        <v>#N/A</v>
      </c>
    </row>
    <row r="258" spans="1:26" x14ac:dyDescent="0.25">
      <c r="A258" t="str">
        <f>tbl_data[[#This Row],[Town Code]]</f>
        <v>MMR007005704</v>
      </c>
      <c r="B258" t="str">
        <f>VLOOKUP(Table6[[#This Row],[Index]],tbl_mimu[],2,FALSE)</f>
        <v>MMR007</v>
      </c>
      <c r="C258" t="str">
        <f>VLOOKUP(Table6[[#This Row],[Index]],tbl_mimu[],3,FALSE)</f>
        <v>Bago (East)</v>
      </c>
      <c r="D258" t="str">
        <f>VLOOKUP(Table6[[#This Row],[Index]],tbl_mimu[],4,FALSE)</f>
        <v>ပဲခူးတိုင်းဒေသကြီး (အရှေ့)</v>
      </c>
      <c r="E258" t="str">
        <f>VLOOKUP(Table6[[#This Row],[Index]],tbl_mimu[],5,FALSE)</f>
        <v>MMR007D001</v>
      </c>
      <c r="F258" t="str">
        <f>VLOOKUP(Table6[[#This Row],[Index]],tbl_mimu[],6,FALSE)</f>
        <v>Bago</v>
      </c>
      <c r="G258" t="str">
        <f>VLOOKUP(Table6[[#This Row],[Index]],tbl_mimu[],7,FALSE)</f>
        <v>ပဲခူးခရိုင်</v>
      </c>
      <c r="H258" t="str">
        <f>VLOOKUP(Table6[[#This Row],[Index]],tbl_mimu[],8,FALSE)</f>
        <v>MMR007005</v>
      </c>
      <c r="I258" t="str">
        <f>VLOOKUP(Table6[[#This Row],[Index]],tbl_mimu[],9,FALSE)</f>
        <v>Nyaunglebin</v>
      </c>
      <c r="J258" t="str">
        <f>VLOOKUP(Table6[[#This Row],[Index]],tbl_mimu[],10,FALSE)</f>
        <v>ညောင်လေးပင်</v>
      </c>
      <c r="K258" t="str">
        <f>VLOOKUP(Table6[[#This Row],[Index]],tbl_mimu[],11,FALSE)</f>
        <v>MMR007005704</v>
      </c>
      <c r="L258" t="str">
        <f>VLOOKUP(Table6[[#This Row],[Index]],tbl_mimu[],12,FALSE)</f>
        <v>Peinzalok Town</v>
      </c>
      <c r="M258" t="str">
        <f>VLOOKUP(Table6[[#This Row],[Index]],tbl_mimu[],13,FALSE)</f>
        <v>ပိန်းဇလုပ်</v>
      </c>
      <c r="N258">
        <f>VLOOKUP(Table6[[#This Row],[Index]],tbl_mimu[],14,FALSE)</f>
        <v>96.668360000000007</v>
      </c>
      <c r="O258">
        <f>VLOOKUP(Table6[[#This Row],[Index]],tbl_mimu[],14,FALSE)</f>
        <v>96.668360000000007</v>
      </c>
      <c r="P258">
        <f>tbl_data[[#This Row],[Severity]]</f>
        <v>0</v>
      </c>
      <c r="Q258">
        <f>tbl_data[[#This Row],[Consequences (Human)]]</f>
        <v>0</v>
      </c>
      <c r="R258">
        <f>tbl_data[[#This Row],[Consequences (Agriculture)]]</f>
        <v>0</v>
      </c>
      <c r="S258">
        <f>tbl_data[[#This Row],[Consequences (Infrastructure)]]</f>
        <v>0</v>
      </c>
      <c r="T258">
        <f>tbl_data[[#This Row],[Consequences (Financial)]]</f>
        <v>0</v>
      </c>
      <c r="U258" t="e">
        <f>tbl_data[[#This Row],[Severity Numeric]]</f>
        <v>#N/A</v>
      </c>
      <c r="V258" t="e">
        <f>tbl_data[[#This Row],[Consequences Human Numeric]]</f>
        <v>#N/A</v>
      </c>
      <c r="W258" t="e">
        <f>tbl_data[[#This Row],[Consequences Agriculture Numeric]]</f>
        <v>#N/A</v>
      </c>
      <c r="X258" t="e">
        <f>tbl_data[[#This Row],[Consequences Infrastructure Numeric]]</f>
        <v>#N/A</v>
      </c>
      <c r="Y258" t="e">
        <f>tbl_data[[#This Row],[Consequences Financial Numeric]]</f>
        <v>#N/A</v>
      </c>
      <c r="Z258" t="e">
        <f>tbl_data[[#This Row],[Consequences Sum Values]]</f>
        <v>#N/A</v>
      </c>
    </row>
    <row r="259" spans="1:26" x14ac:dyDescent="0.25">
      <c r="A259" t="str">
        <f>tbl_data[[#This Row],[Town Code]]</f>
        <v>MMR003002702</v>
      </c>
      <c r="B259" t="str">
        <f>VLOOKUP(Table6[[#This Row],[Index]],tbl_mimu[],2,FALSE)</f>
        <v>MMR003</v>
      </c>
      <c r="C259" t="str">
        <f>VLOOKUP(Table6[[#This Row],[Index]],tbl_mimu[],3,FALSE)</f>
        <v>Kayin</v>
      </c>
      <c r="D259" t="str">
        <f>VLOOKUP(Table6[[#This Row],[Index]],tbl_mimu[],4,FALSE)</f>
        <v>ကရင်ပြည်နယ်</v>
      </c>
      <c r="E259" t="str">
        <f>VLOOKUP(Table6[[#This Row],[Index]],tbl_mimu[],5,FALSE)</f>
        <v>MMR003D001</v>
      </c>
      <c r="F259" t="str">
        <f>VLOOKUP(Table6[[#This Row],[Index]],tbl_mimu[],6,FALSE)</f>
        <v>Hpa-An</v>
      </c>
      <c r="G259" t="str">
        <f>VLOOKUP(Table6[[#This Row],[Index]],tbl_mimu[],7,FALSE)</f>
        <v>ဘားအံခရိုင်</v>
      </c>
      <c r="H259" t="str">
        <f>VLOOKUP(Table6[[#This Row],[Index]],tbl_mimu[],8,FALSE)</f>
        <v>MMR003002</v>
      </c>
      <c r="I259" t="str">
        <f>VLOOKUP(Table6[[#This Row],[Index]],tbl_mimu[],9,FALSE)</f>
        <v>Hlaingbwe</v>
      </c>
      <c r="J259" t="str">
        <f>VLOOKUP(Table6[[#This Row],[Index]],tbl_mimu[],10,FALSE)</f>
        <v>လှိုင်းဘွဲ့</v>
      </c>
      <c r="K259" t="str">
        <f>VLOOKUP(Table6[[#This Row],[Index]],tbl_mimu[],11,FALSE)</f>
        <v>MMR003002702</v>
      </c>
      <c r="L259" t="str">
        <f>VLOOKUP(Table6[[#This Row],[Index]],tbl_mimu[],12,FALSE)</f>
        <v>Paingkyon Town</v>
      </c>
      <c r="M259" t="str">
        <f>VLOOKUP(Table6[[#This Row],[Index]],tbl_mimu[],13,FALSE)</f>
        <v>ပိုင်ကျုံ</v>
      </c>
      <c r="N259">
        <f>VLOOKUP(Table6[[#This Row],[Index]],tbl_mimu[],14,FALSE)</f>
        <v>97.985965004700006</v>
      </c>
      <c r="O259">
        <f>VLOOKUP(Table6[[#This Row],[Index]],tbl_mimu[],14,FALSE)</f>
        <v>97.985965004700006</v>
      </c>
      <c r="P259">
        <f>tbl_data[[#This Row],[Severity]]</f>
        <v>0</v>
      </c>
      <c r="Q259">
        <f>tbl_data[[#This Row],[Consequences (Human)]]</f>
        <v>0</v>
      </c>
      <c r="R259">
        <f>tbl_data[[#This Row],[Consequences (Agriculture)]]</f>
        <v>0</v>
      </c>
      <c r="S259">
        <f>tbl_data[[#This Row],[Consequences (Infrastructure)]]</f>
        <v>0</v>
      </c>
      <c r="T259">
        <f>tbl_data[[#This Row],[Consequences (Financial)]]</f>
        <v>0</v>
      </c>
      <c r="U259" t="e">
        <f>tbl_data[[#This Row],[Severity Numeric]]</f>
        <v>#N/A</v>
      </c>
      <c r="V259" t="e">
        <f>tbl_data[[#This Row],[Consequences Human Numeric]]</f>
        <v>#N/A</v>
      </c>
      <c r="W259" t="e">
        <f>tbl_data[[#This Row],[Consequences Agriculture Numeric]]</f>
        <v>#N/A</v>
      </c>
      <c r="X259" t="e">
        <f>tbl_data[[#This Row],[Consequences Infrastructure Numeric]]</f>
        <v>#N/A</v>
      </c>
      <c r="Y259" t="e">
        <f>tbl_data[[#This Row],[Consequences Financial Numeric]]</f>
        <v>#N/A</v>
      </c>
      <c r="Z259" t="e">
        <f>tbl_data[[#This Row],[Consequences Sum Values]]</f>
        <v>#N/A</v>
      </c>
    </row>
    <row r="260" spans="1:26" x14ac:dyDescent="0.25">
      <c r="A260" t="str">
        <f>tbl_data[[#This Row],[Town Code]]</f>
        <v>MMR016008702</v>
      </c>
      <c r="B260" t="str">
        <f>VLOOKUP(Table6[[#This Row],[Index]],tbl_mimu[],2,FALSE)</f>
        <v>MMR016</v>
      </c>
      <c r="C260" t="str">
        <f>VLOOKUP(Table6[[#This Row],[Index]],tbl_mimu[],3,FALSE)</f>
        <v>Shan (East)</v>
      </c>
      <c r="D260" t="str">
        <f>VLOOKUP(Table6[[#This Row],[Index]],tbl_mimu[],4,FALSE)</f>
        <v>ရှမ်းပြည်နယ် (အရှေ့)</v>
      </c>
      <c r="E260" t="str">
        <f>VLOOKUP(Table6[[#This Row],[Index]],tbl_mimu[],5,FALSE)</f>
        <v>MMR016D002</v>
      </c>
      <c r="F260" t="str">
        <f>VLOOKUP(Table6[[#This Row],[Index]],tbl_mimu[],6,FALSE)</f>
        <v>Monghsat</v>
      </c>
      <c r="G260" t="str">
        <f>VLOOKUP(Table6[[#This Row],[Index]],tbl_mimu[],7,FALSE)</f>
        <v>မိုင်းဆတ်ခရိုင်</v>
      </c>
      <c r="H260" t="str">
        <f>VLOOKUP(Table6[[#This Row],[Index]],tbl_mimu[],8,FALSE)</f>
        <v>MMR016008</v>
      </c>
      <c r="I260" t="str">
        <f>VLOOKUP(Table6[[#This Row],[Index]],tbl_mimu[],9,FALSE)</f>
        <v>Mongton</v>
      </c>
      <c r="J260" t="str">
        <f>VLOOKUP(Table6[[#This Row],[Index]],tbl_mimu[],10,FALSE)</f>
        <v>မိုင်းတုံ</v>
      </c>
      <c r="K260" t="str">
        <f>VLOOKUP(Table6[[#This Row],[Index]],tbl_mimu[],11,FALSE)</f>
        <v>MMR016008702</v>
      </c>
      <c r="L260" t="str">
        <f>VLOOKUP(Table6[[#This Row],[Index]],tbl_mimu[],12,FALSE)</f>
        <v>Ponparkyin Town</v>
      </c>
      <c r="M260" t="str">
        <f>VLOOKUP(Table6[[#This Row],[Index]],tbl_mimu[],13,FALSE)</f>
        <v>ပုံပါကျင်</v>
      </c>
      <c r="N260">
        <f>VLOOKUP(Table6[[#This Row],[Index]],tbl_mimu[],14,FALSE)</f>
        <v>98.938199999999995</v>
      </c>
      <c r="O260">
        <f>VLOOKUP(Table6[[#This Row],[Index]],tbl_mimu[],14,FALSE)</f>
        <v>98.938199999999995</v>
      </c>
      <c r="P260">
        <f>tbl_data[[#This Row],[Severity]]</f>
        <v>0</v>
      </c>
      <c r="Q260">
        <f>tbl_data[[#This Row],[Consequences (Human)]]</f>
        <v>0</v>
      </c>
      <c r="R260">
        <f>tbl_data[[#This Row],[Consequences (Agriculture)]]</f>
        <v>0</v>
      </c>
      <c r="S260">
        <f>tbl_data[[#This Row],[Consequences (Infrastructure)]]</f>
        <v>0</v>
      </c>
      <c r="T260">
        <f>tbl_data[[#This Row],[Consequences (Financial)]]</f>
        <v>0</v>
      </c>
      <c r="U260" t="e">
        <f>tbl_data[[#This Row],[Severity Numeric]]</f>
        <v>#N/A</v>
      </c>
      <c r="V260" t="e">
        <f>tbl_data[[#This Row],[Consequences Human Numeric]]</f>
        <v>#N/A</v>
      </c>
      <c r="W260" t="e">
        <f>tbl_data[[#This Row],[Consequences Agriculture Numeric]]</f>
        <v>#N/A</v>
      </c>
      <c r="X260" t="e">
        <f>tbl_data[[#This Row],[Consequences Infrastructure Numeric]]</f>
        <v>#N/A</v>
      </c>
      <c r="Y260" t="e">
        <f>tbl_data[[#This Row],[Consequences Financial Numeric]]</f>
        <v>#N/A</v>
      </c>
      <c r="Z260" t="e">
        <f>tbl_data[[#This Row],[Consequences Sum Values]]</f>
        <v>#N/A</v>
      </c>
    </row>
    <row r="261" spans="1:26" x14ac:dyDescent="0.25">
      <c r="A261" t="str">
        <f>tbl_data[[#This Row],[Town Code]]</f>
        <v>MMR010022702</v>
      </c>
      <c r="B261" t="str">
        <f>VLOOKUP(Table6[[#This Row],[Index]],tbl_mimu[],2,FALSE)</f>
        <v>MMR010</v>
      </c>
      <c r="C261" t="str">
        <f>VLOOKUP(Table6[[#This Row],[Index]],tbl_mimu[],3,FALSE)</f>
        <v>Mandalay</v>
      </c>
      <c r="D261" t="str">
        <f>VLOOKUP(Table6[[#This Row],[Index]],tbl_mimu[],4,FALSE)</f>
        <v>မန္တလေးတိုင်းဒေသကြီး</v>
      </c>
      <c r="E261" t="str">
        <f>VLOOKUP(Table6[[#This Row],[Index]],tbl_mimu[],5,FALSE)</f>
        <v>MMR010D005</v>
      </c>
      <c r="F261" t="str">
        <f>VLOOKUP(Table6[[#This Row],[Index]],tbl_mimu[],6,FALSE)</f>
        <v>Nyaung-U</v>
      </c>
      <c r="G261" t="str">
        <f>VLOOKUP(Table6[[#This Row],[Index]],tbl_mimu[],7,FALSE)</f>
        <v>ညောင်ဦးခရိုင်</v>
      </c>
      <c r="H261" t="str">
        <f>VLOOKUP(Table6[[#This Row],[Index]],tbl_mimu[],8,FALSE)</f>
        <v>MMR010022</v>
      </c>
      <c r="I261" t="str">
        <f>VLOOKUP(Table6[[#This Row],[Index]],tbl_mimu[],9,FALSE)</f>
        <v>Nyaung-U</v>
      </c>
      <c r="J261" t="str">
        <f>VLOOKUP(Table6[[#This Row],[Index]],tbl_mimu[],10,FALSE)</f>
        <v>ညောင်ဦး</v>
      </c>
      <c r="K261" t="str">
        <f>VLOOKUP(Table6[[#This Row],[Index]],tbl_mimu[],11,FALSE)</f>
        <v>MMR010022702</v>
      </c>
      <c r="L261" t="str">
        <f>VLOOKUP(Table6[[#This Row],[Index]],tbl_mimu[],12,FALSE)</f>
        <v>Bagan Town</v>
      </c>
      <c r="M261" t="str">
        <f>VLOOKUP(Table6[[#This Row],[Index]],tbl_mimu[],13,FALSE)</f>
        <v>ပုဂံ</v>
      </c>
      <c r="N261">
        <f>VLOOKUP(Table6[[#This Row],[Index]],tbl_mimu[],14,FALSE)</f>
        <v>94.862570000000005</v>
      </c>
      <c r="O261">
        <f>VLOOKUP(Table6[[#This Row],[Index]],tbl_mimu[],14,FALSE)</f>
        <v>94.862570000000005</v>
      </c>
      <c r="P261">
        <f>tbl_data[[#This Row],[Severity]]</f>
        <v>0</v>
      </c>
      <c r="Q261">
        <f>tbl_data[[#This Row],[Consequences (Human)]]</f>
        <v>0</v>
      </c>
      <c r="R261">
        <f>tbl_data[[#This Row],[Consequences (Agriculture)]]</f>
        <v>0</v>
      </c>
      <c r="S261">
        <f>tbl_data[[#This Row],[Consequences (Infrastructure)]]</f>
        <v>0</v>
      </c>
      <c r="T261">
        <f>tbl_data[[#This Row],[Consequences (Financial)]]</f>
        <v>0</v>
      </c>
      <c r="U261" t="e">
        <f>tbl_data[[#This Row],[Severity Numeric]]</f>
        <v>#N/A</v>
      </c>
      <c r="V261" t="e">
        <f>tbl_data[[#This Row],[Consequences Human Numeric]]</f>
        <v>#N/A</v>
      </c>
      <c r="W261" t="e">
        <f>tbl_data[[#This Row],[Consequences Agriculture Numeric]]</f>
        <v>#N/A</v>
      </c>
      <c r="X261" t="e">
        <f>tbl_data[[#This Row],[Consequences Infrastructure Numeric]]</f>
        <v>#N/A</v>
      </c>
      <c r="Y261" t="e">
        <f>tbl_data[[#This Row],[Consequences Financial Numeric]]</f>
        <v>#N/A</v>
      </c>
      <c r="Z261" t="e">
        <f>tbl_data[[#This Row],[Consequences Sum Values]]</f>
        <v>#N/A</v>
      </c>
    </row>
    <row r="262" spans="1:26" x14ac:dyDescent="0.25">
      <c r="A262" t="str">
        <f>tbl_data[[#This Row],[Town Code]]</f>
        <v>MMR013016701</v>
      </c>
      <c r="B262" t="str">
        <f>VLOOKUP(Table6[[#This Row],[Index]],tbl_mimu[],2,FALSE)</f>
        <v>MMR013</v>
      </c>
      <c r="C262" t="str">
        <f>VLOOKUP(Table6[[#This Row],[Index]],tbl_mimu[],3,FALSE)</f>
        <v>Yangon</v>
      </c>
      <c r="D262" t="str">
        <f>VLOOKUP(Table6[[#This Row],[Index]],tbl_mimu[],4,FALSE)</f>
        <v>ရန်ကုန်တိုင်းဒေသကြီး</v>
      </c>
      <c r="E262" t="str">
        <f>VLOOKUP(Table6[[#This Row],[Index]],tbl_mimu[],5,FALSE)</f>
        <v>MMR013D002</v>
      </c>
      <c r="F262" t="str">
        <f>VLOOKUP(Table6[[#This Row],[Index]],tbl_mimu[],6,FALSE)</f>
        <v>Yangon (East)</v>
      </c>
      <c r="G262" t="str">
        <f>VLOOKUP(Table6[[#This Row],[Index]],tbl_mimu[],7,FALSE)</f>
        <v>ရန်ကုန်(အရှေ့ပိုင်း)</v>
      </c>
      <c r="H262" t="str">
        <f>VLOOKUP(Table6[[#This Row],[Index]],tbl_mimu[],8,FALSE)</f>
        <v>MMR013016</v>
      </c>
      <c r="I262" t="str">
        <f>VLOOKUP(Table6[[#This Row],[Index]],tbl_mimu[],9,FALSE)</f>
        <v>Pazundaung</v>
      </c>
      <c r="J262" t="str">
        <f>VLOOKUP(Table6[[#This Row],[Index]],tbl_mimu[],10,FALSE)</f>
        <v>ပုဇွန်တောင်</v>
      </c>
      <c r="K262" t="str">
        <f>VLOOKUP(Table6[[#This Row],[Index]],tbl_mimu[],11,FALSE)</f>
        <v>MMR013016701</v>
      </c>
      <c r="L262" t="str">
        <f>VLOOKUP(Table6[[#This Row],[Index]],tbl_mimu[],12,FALSE)</f>
        <v>Pazundaung</v>
      </c>
      <c r="M262" t="str">
        <f>VLOOKUP(Table6[[#This Row],[Index]],tbl_mimu[],13,FALSE)</f>
        <v>ပုဇွန်တောင်</v>
      </c>
      <c r="N262">
        <f>VLOOKUP(Table6[[#This Row],[Index]],tbl_mimu[],14,FALSE)</f>
        <v>96.174391999999997</v>
      </c>
      <c r="O262">
        <f>VLOOKUP(Table6[[#This Row],[Index]],tbl_mimu[],14,FALSE)</f>
        <v>96.174391999999997</v>
      </c>
      <c r="P262">
        <f>tbl_data[[#This Row],[Severity]]</f>
        <v>0</v>
      </c>
      <c r="Q262">
        <f>tbl_data[[#This Row],[Consequences (Human)]]</f>
        <v>0</v>
      </c>
      <c r="R262">
        <f>tbl_data[[#This Row],[Consequences (Agriculture)]]</f>
        <v>0</v>
      </c>
      <c r="S262">
        <f>tbl_data[[#This Row],[Consequences (Infrastructure)]]</f>
        <v>0</v>
      </c>
      <c r="T262">
        <f>tbl_data[[#This Row],[Consequences (Financial)]]</f>
        <v>0</v>
      </c>
      <c r="U262" t="e">
        <f>tbl_data[[#This Row],[Severity Numeric]]</f>
        <v>#N/A</v>
      </c>
      <c r="V262" t="e">
        <f>tbl_data[[#This Row],[Consequences Human Numeric]]</f>
        <v>#N/A</v>
      </c>
      <c r="W262" t="e">
        <f>tbl_data[[#This Row],[Consequences Agriculture Numeric]]</f>
        <v>#N/A</v>
      </c>
      <c r="X262" t="e">
        <f>tbl_data[[#This Row],[Consequences Infrastructure Numeric]]</f>
        <v>#N/A</v>
      </c>
      <c r="Y262" t="e">
        <f>tbl_data[[#This Row],[Consequences Financial Numeric]]</f>
        <v>#N/A</v>
      </c>
      <c r="Z262" t="e">
        <f>tbl_data[[#This Row],[Consequences Sum Values]]</f>
        <v>#N/A</v>
      </c>
    </row>
    <row r="263" spans="1:26" x14ac:dyDescent="0.25">
      <c r="A263" t="str">
        <f>tbl_data[[#This Row],[Town Code]]</f>
        <v>MMR012002701</v>
      </c>
      <c r="B263" t="str">
        <f>VLOOKUP(Table6[[#This Row],[Index]],tbl_mimu[],2,FALSE)</f>
        <v>MMR012</v>
      </c>
      <c r="C263" t="str">
        <f>VLOOKUP(Table6[[#This Row],[Index]],tbl_mimu[],3,FALSE)</f>
        <v>Rakhine</v>
      </c>
      <c r="D263" t="str">
        <f>VLOOKUP(Table6[[#This Row],[Index]],tbl_mimu[],4,FALSE)</f>
        <v>ရခိုင်ပြည်နယ်</v>
      </c>
      <c r="E263" t="str">
        <f>VLOOKUP(Table6[[#This Row],[Index]],tbl_mimu[],5,FALSE)</f>
        <v>MMR012D001</v>
      </c>
      <c r="F263" t="str">
        <f>VLOOKUP(Table6[[#This Row],[Index]],tbl_mimu[],6,FALSE)</f>
        <v>Sittwe</v>
      </c>
      <c r="G263" t="str">
        <f>VLOOKUP(Table6[[#This Row],[Index]],tbl_mimu[],7,FALSE)</f>
        <v>စစ်တွေခရိုင်</v>
      </c>
      <c r="H263" t="str">
        <f>VLOOKUP(Table6[[#This Row],[Index]],tbl_mimu[],8,FALSE)</f>
        <v>MMR012002</v>
      </c>
      <c r="I263" t="str">
        <f>VLOOKUP(Table6[[#This Row],[Index]],tbl_mimu[],9,FALSE)</f>
        <v>Ponnagyun</v>
      </c>
      <c r="J263" t="str">
        <f>VLOOKUP(Table6[[#This Row],[Index]],tbl_mimu[],10,FALSE)</f>
        <v>ပုဏ္ဏားကျွန်း</v>
      </c>
      <c r="K263" t="str">
        <f>VLOOKUP(Table6[[#This Row],[Index]],tbl_mimu[],11,FALSE)</f>
        <v>MMR012002701</v>
      </c>
      <c r="L263" t="str">
        <f>VLOOKUP(Table6[[#This Row],[Index]],tbl_mimu[],12,FALSE)</f>
        <v>Ponnagyun Town</v>
      </c>
      <c r="M263" t="str">
        <f>VLOOKUP(Table6[[#This Row],[Index]],tbl_mimu[],13,FALSE)</f>
        <v>ပုဏ္ဏားကျွန်း</v>
      </c>
      <c r="N263">
        <f>VLOOKUP(Table6[[#This Row],[Index]],tbl_mimu[],14,FALSE)</f>
        <v>93.004300000000001</v>
      </c>
      <c r="O263">
        <f>VLOOKUP(Table6[[#This Row],[Index]],tbl_mimu[],14,FALSE)</f>
        <v>93.004300000000001</v>
      </c>
      <c r="P263">
        <f>tbl_data[[#This Row],[Severity]]</f>
        <v>0</v>
      </c>
      <c r="Q263">
        <f>tbl_data[[#This Row],[Consequences (Human)]]</f>
        <v>0</v>
      </c>
      <c r="R263">
        <f>tbl_data[[#This Row],[Consequences (Agriculture)]]</f>
        <v>0</v>
      </c>
      <c r="S263">
        <f>tbl_data[[#This Row],[Consequences (Infrastructure)]]</f>
        <v>0</v>
      </c>
      <c r="T263">
        <f>tbl_data[[#This Row],[Consequences (Financial)]]</f>
        <v>0</v>
      </c>
      <c r="U263" t="e">
        <f>tbl_data[[#This Row],[Severity Numeric]]</f>
        <v>#N/A</v>
      </c>
      <c r="V263" t="e">
        <f>tbl_data[[#This Row],[Consequences Human Numeric]]</f>
        <v>#N/A</v>
      </c>
      <c r="W263" t="e">
        <f>tbl_data[[#This Row],[Consequences Agriculture Numeric]]</f>
        <v>#N/A</v>
      </c>
      <c r="X263" t="e">
        <f>tbl_data[[#This Row],[Consequences Infrastructure Numeric]]</f>
        <v>#N/A</v>
      </c>
      <c r="Y263" t="e">
        <f>tbl_data[[#This Row],[Consequences Financial Numeric]]</f>
        <v>#N/A</v>
      </c>
      <c r="Z263" t="e">
        <f>tbl_data[[#This Row],[Consequences Sum Values]]</f>
        <v>#N/A</v>
      </c>
    </row>
    <row r="264" spans="1:26" x14ac:dyDescent="0.25">
      <c r="A264" t="str">
        <f>tbl_data[[#This Row],[Town Code]]</f>
        <v>MMR008005702</v>
      </c>
      <c r="B264" t="str">
        <f>VLOOKUP(Table6[[#This Row],[Index]],tbl_mimu[],2,FALSE)</f>
        <v>MMR008</v>
      </c>
      <c r="C264" t="str">
        <f>VLOOKUP(Table6[[#This Row],[Index]],tbl_mimu[],3,FALSE)</f>
        <v>Bago (West)</v>
      </c>
      <c r="D264" t="str">
        <f>VLOOKUP(Table6[[#This Row],[Index]],tbl_mimu[],4,FALSE)</f>
        <v>ပဲခူးတိုင်းဒေသကြီး (အနောက်)</v>
      </c>
      <c r="E264" t="str">
        <f>VLOOKUP(Table6[[#This Row],[Index]],tbl_mimu[],5,FALSE)</f>
        <v>MMR008D001</v>
      </c>
      <c r="F264" t="str">
        <f>VLOOKUP(Table6[[#This Row],[Index]],tbl_mimu[],6,FALSE)</f>
        <v>Pyay</v>
      </c>
      <c r="G264" t="str">
        <f>VLOOKUP(Table6[[#This Row],[Index]],tbl_mimu[],7,FALSE)</f>
        <v>ပြည်ခရိုင်</v>
      </c>
      <c r="H264" t="str">
        <f>VLOOKUP(Table6[[#This Row],[Index]],tbl_mimu[],8,FALSE)</f>
        <v>MMR008005</v>
      </c>
      <c r="I264" t="str">
        <f>VLOOKUP(Table6[[#This Row],[Index]],tbl_mimu[],9,FALSE)</f>
        <v>Thegon</v>
      </c>
      <c r="J264" t="str">
        <f>VLOOKUP(Table6[[#This Row],[Index]],tbl_mimu[],10,FALSE)</f>
        <v>သဲကုန်း</v>
      </c>
      <c r="K264" t="str">
        <f>VLOOKUP(Table6[[#This Row],[Index]],tbl_mimu[],11,FALSE)</f>
        <v>MMR008005702</v>
      </c>
      <c r="L264" t="str">
        <f>VLOOKUP(Table6[[#This Row],[Index]],tbl_mimu[],12,FALSE)</f>
        <v>Puteekone Town</v>
      </c>
      <c r="M264" t="str">
        <f>VLOOKUP(Table6[[#This Row],[Index]],tbl_mimu[],13,FALSE)</f>
        <v>ပုတီးကုန်း</v>
      </c>
      <c r="N264">
        <f>VLOOKUP(Table6[[#This Row],[Index]],tbl_mimu[],14,FALSE)</f>
        <v>95.456450000000004</v>
      </c>
      <c r="O264">
        <f>VLOOKUP(Table6[[#This Row],[Index]],tbl_mimu[],14,FALSE)</f>
        <v>95.456450000000004</v>
      </c>
      <c r="P264">
        <f>tbl_data[[#This Row],[Severity]]</f>
        <v>0</v>
      </c>
      <c r="Q264">
        <f>tbl_data[[#This Row],[Consequences (Human)]]</f>
        <v>0</v>
      </c>
      <c r="R264">
        <f>tbl_data[[#This Row],[Consequences (Agriculture)]]</f>
        <v>0</v>
      </c>
      <c r="S264">
        <f>tbl_data[[#This Row],[Consequences (Infrastructure)]]</f>
        <v>0</v>
      </c>
      <c r="T264">
        <f>tbl_data[[#This Row],[Consequences (Financial)]]</f>
        <v>0</v>
      </c>
      <c r="U264" t="e">
        <f>tbl_data[[#This Row],[Severity Numeric]]</f>
        <v>#N/A</v>
      </c>
      <c r="V264" t="e">
        <f>tbl_data[[#This Row],[Consequences Human Numeric]]</f>
        <v>#N/A</v>
      </c>
      <c r="W264" t="e">
        <f>tbl_data[[#This Row],[Consequences Agriculture Numeric]]</f>
        <v>#N/A</v>
      </c>
      <c r="X264" t="e">
        <f>tbl_data[[#This Row],[Consequences Infrastructure Numeric]]</f>
        <v>#N/A</v>
      </c>
      <c r="Y264" t="e">
        <f>tbl_data[[#This Row],[Consequences Financial Numeric]]</f>
        <v>#N/A</v>
      </c>
      <c r="Z264" t="e">
        <f>tbl_data[[#This Row],[Consequences Sum Values]]</f>
        <v>#N/A</v>
      </c>
    </row>
    <row r="265" spans="1:26" x14ac:dyDescent="0.25">
      <c r="A265" t="str">
        <f>tbl_data[[#This Row],[Town Code]]</f>
        <v>MMR018005701</v>
      </c>
      <c r="B265" t="str">
        <f>VLOOKUP(Table6[[#This Row],[Index]],tbl_mimu[],2,FALSE)</f>
        <v>MMR018</v>
      </c>
      <c r="C265" t="str">
        <f>VLOOKUP(Table6[[#This Row],[Index]],tbl_mimu[],3,FALSE)</f>
        <v>Nay Pyi Taw</v>
      </c>
      <c r="D265" t="str">
        <f>VLOOKUP(Table6[[#This Row],[Index]],tbl_mimu[],4,FALSE)</f>
        <v>နေပြည်တော်</v>
      </c>
      <c r="E265" t="str">
        <f>VLOOKUP(Table6[[#This Row],[Index]],tbl_mimu[],5,FALSE)</f>
        <v>MMR018D001</v>
      </c>
      <c r="F265" t="str">
        <f>VLOOKUP(Table6[[#This Row],[Index]],tbl_mimu[],6,FALSE)</f>
        <v>Oke Ta Ra</v>
      </c>
      <c r="G265" t="str">
        <f>VLOOKUP(Table6[[#This Row],[Index]],tbl_mimu[],7,FALSE)</f>
        <v>ဥတ္တရခရိုင်</v>
      </c>
      <c r="H265" t="str">
        <f>VLOOKUP(Table6[[#This Row],[Index]],tbl_mimu[],8,FALSE)</f>
        <v>MMR018005</v>
      </c>
      <c r="I265" t="str">
        <f>VLOOKUP(Table6[[#This Row],[Index]],tbl_mimu[],9,FALSE)</f>
        <v>Poke Ba Thi Ri</v>
      </c>
      <c r="J265" t="str">
        <f>VLOOKUP(Table6[[#This Row],[Index]],tbl_mimu[],10,FALSE)</f>
        <v>ပုဗ္ဗသီရိ</v>
      </c>
      <c r="K265" t="str">
        <f>VLOOKUP(Table6[[#This Row],[Index]],tbl_mimu[],11,FALSE)</f>
        <v>MMR018005701</v>
      </c>
      <c r="L265" t="str">
        <f>VLOOKUP(Table6[[#This Row],[Index]],tbl_mimu[],12,FALSE)</f>
        <v>Poke Ba Thi RiTown</v>
      </c>
      <c r="M265" t="str">
        <f>VLOOKUP(Table6[[#This Row],[Index]],tbl_mimu[],13,FALSE)</f>
        <v>ပုဗ္ဗသီရိ</v>
      </c>
      <c r="N265">
        <f>VLOOKUP(Table6[[#This Row],[Index]],tbl_mimu[],14,FALSE)</f>
        <v>96.182524107800006</v>
      </c>
      <c r="O265">
        <f>VLOOKUP(Table6[[#This Row],[Index]],tbl_mimu[],14,FALSE)</f>
        <v>96.182524107800006</v>
      </c>
      <c r="P265">
        <f>tbl_data[[#This Row],[Severity]]</f>
        <v>0</v>
      </c>
      <c r="Q265">
        <f>tbl_data[[#This Row],[Consequences (Human)]]</f>
        <v>0</v>
      </c>
      <c r="R265">
        <f>tbl_data[[#This Row],[Consequences (Agriculture)]]</f>
        <v>0</v>
      </c>
      <c r="S265">
        <f>tbl_data[[#This Row],[Consequences (Infrastructure)]]</f>
        <v>0</v>
      </c>
      <c r="T265">
        <f>tbl_data[[#This Row],[Consequences (Financial)]]</f>
        <v>0</v>
      </c>
      <c r="U265" t="e">
        <f>tbl_data[[#This Row],[Severity Numeric]]</f>
        <v>#N/A</v>
      </c>
      <c r="V265" t="e">
        <f>tbl_data[[#This Row],[Consequences Human Numeric]]</f>
        <v>#N/A</v>
      </c>
      <c r="W265" t="e">
        <f>tbl_data[[#This Row],[Consequences Agriculture Numeric]]</f>
        <v>#N/A</v>
      </c>
      <c r="X265" t="e">
        <f>tbl_data[[#This Row],[Consequences Infrastructure Numeric]]</f>
        <v>#N/A</v>
      </c>
      <c r="Y265" t="e">
        <f>tbl_data[[#This Row],[Consequences Financial Numeric]]</f>
        <v>#N/A</v>
      </c>
      <c r="Z265" t="e">
        <f>tbl_data[[#This Row],[Consequences Sum Values]]</f>
        <v>#N/A</v>
      </c>
    </row>
    <row r="266" spans="1:26" x14ac:dyDescent="0.25">
      <c r="A266" t="str">
        <f>tbl_data[[#This Row],[Town Code]]</f>
        <v>MMR006007701</v>
      </c>
      <c r="B266" t="str">
        <f>VLOOKUP(Table6[[#This Row],[Index]],tbl_mimu[],2,FALSE)</f>
        <v>MMR006</v>
      </c>
      <c r="C266" t="str">
        <f>VLOOKUP(Table6[[#This Row],[Index]],tbl_mimu[],3,FALSE)</f>
        <v>Tanintharyi</v>
      </c>
      <c r="D266" t="str">
        <f>VLOOKUP(Table6[[#This Row],[Index]],tbl_mimu[],4,FALSE)</f>
        <v>တနင်္သာရီတိုင်းဒေသကြီး</v>
      </c>
      <c r="E266" t="str">
        <f>VLOOKUP(Table6[[#This Row],[Index]],tbl_mimu[],5,FALSE)</f>
        <v>MMR006D002</v>
      </c>
      <c r="F266" t="str">
        <f>VLOOKUP(Table6[[#This Row],[Index]],tbl_mimu[],6,FALSE)</f>
        <v>Myeik</v>
      </c>
      <c r="G266" t="str">
        <f>VLOOKUP(Table6[[#This Row],[Index]],tbl_mimu[],7,FALSE)</f>
        <v>မြိတ်ခရိုင်</v>
      </c>
      <c r="H266" t="str">
        <f>VLOOKUP(Table6[[#This Row],[Index]],tbl_mimu[],8,FALSE)</f>
        <v>MMR006007</v>
      </c>
      <c r="I266" t="str">
        <f>VLOOKUP(Table6[[#This Row],[Index]],tbl_mimu[],9,FALSE)</f>
        <v>Palaw</v>
      </c>
      <c r="J266" t="str">
        <f>VLOOKUP(Table6[[#This Row],[Index]],tbl_mimu[],10,FALSE)</f>
        <v>ပုလော</v>
      </c>
      <c r="K266" t="str">
        <f>VLOOKUP(Table6[[#This Row],[Index]],tbl_mimu[],11,FALSE)</f>
        <v>MMR006007701</v>
      </c>
      <c r="L266" t="str">
        <f>VLOOKUP(Table6[[#This Row],[Index]],tbl_mimu[],12,FALSE)</f>
        <v>Palaw Town</v>
      </c>
      <c r="M266" t="str">
        <f>VLOOKUP(Table6[[#This Row],[Index]],tbl_mimu[],13,FALSE)</f>
        <v>ပုလော</v>
      </c>
      <c r="N266">
        <f>VLOOKUP(Table6[[#This Row],[Index]],tbl_mimu[],14,FALSE)</f>
        <v>98.6457918957</v>
      </c>
      <c r="O266">
        <f>VLOOKUP(Table6[[#This Row],[Index]],tbl_mimu[],14,FALSE)</f>
        <v>98.6457918957</v>
      </c>
      <c r="P266">
        <f>tbl_data[[#This Row],[Severity]]</f>
        <v>0</v>
      </c>
      <c r="Q266">
        <f>tbl_data[[#This Row],[Consequences (Human)]]</f>
        <v>0</v>
      </c>
      <c r="R266">
        <f>tbl_data[[#This Row],[Consequences (Agriculture)]]</f>
        <v>0</v>
      </c>
      <c r="S266">
        <f>tbl_data[[#This Row],[Consequences (Infrastructure)]]</f>
        <v>0</v>
      </c>
      <c r="T266">
        <f>tbl_data[[#This Row],[Consequences (Financial)]]</f>
        <v>0</v>
      </c>
      <c r="U266" t="e">
        <f>tbl_data[[#This Row],[Severity Numeric]]</f>
        <v>#N/A</v>
      </c>
      <c r="V266" t="e">
        <f>tbl_data[[#This Row],[Consequences Human Numeric]]</f>
        <v>#N/A</v>
      </c>
      <c r="W266" t="e">
        <f>tbl_data[[#This Row],[Consequences Agriculture Numeric]]</f>
        <v>#N/A</v>
      </c>
      <c r="X266" t="e">
        <f>tbl_data[[#This Row],[Consequences Infrastructure Numeric]]</f>
        <v>#N/A</v>
      </c>
      <c r="Y266" t="e">
        <f>tbl_data[[#This Row],[Consequences Financial Numeric]]</f>
        <v>#N/A</v>
      </c>
      <c r="Z266" t="e">
        <f>tbl_data[[#This Row],[Consequences Sum Values]]</f>
        <v>#N/A</v>
      </c>
    </row>
    <row r="267" spans="1:26" x14ac:dyDescent="0.25">
      <c r="A267" t="str">
        <f>tbl_data[[#This Row],[Town Code]]</f>
        <v>MMR005019701</v>
      </c>
      <c r="B267" t="str">
        <f>VLOOKUP(Table6[[#This Row],[Index]],tbl_mimu[],2,FALSE)</f>
        <v>MMR005</v>
      </c>
      <c r="C267" t="str">
        <f>VLOOKUP(Table6[[#This Row],[Index]],tbl_mimu[],3,FALSE)</f>
        <v>Sagaing</v>
      </c>
      <c r="D267" t="str">
        <f>VLOOKUP(Table6[[#This Row],[Index]],tbl_mimu[],4,FALSE)</f>
        <v>စစ်ကိုင်းတိုင်းဒေသကြီး</v>
      </c>
      <c r="E267" t="str">
        <f>VLOOKUP(Table6[[#This Row],[Index]],tbl_mimu[],5,FALSE)</f>
        <v>MMR005D009</v>
      </c>
      <c r="F267" t="str">
        <f>VLOOKUP(Table6[[#This Row],[Index]],tbl_mimu[],6,FALSE)</f>
        <v>Yinmarbin</v>
      </c>
      <c r="G267" t="str">
        <f>VLOOKUP(Table6[[#This Row],[Index]],tbl_mimu[],7,FALSE)</f>
        <v>ယင်းမာပင်ခရိုင်</v>
      </c>
      <c r="H267" t="str">
        <f>VLOOKUP(Table6[[#This Row],[Index]],tbl_mimu[],8,FALSE)</f>
        <v>MMR005019</v>
      </c>
      <c r="I267" t="str">
        <f>VLOOKUP(Table6[[#This Row],[Index]],tbl_mimu[],9,FALSE)</f>
        <v>Pale</v>
      </c>
      <c r="J267" t="str">
        <f>VLOOKUP(Table6[[#This Row],[Index]],tbl_mimu[],10,FALSE)</f>
        <v>ပုလဲ</v>
      </c>
      <c r="K267" t="str">
        <f>VLOOKUP(Table6[[#This Row],[Index]],tbl_mimu[],11,FALSE)</f>
        <v>MMR005019701</v>
      </c>
      <c r="L267" t="str">
        <f>VLOOKUP(Table6[[#This Row],[Index]],tbl_mimu[],12,FALSE)</f>
        <v>Pale Town</v>
      </c>
      <c r="M267" t="str">
        <f>VLOOKUP(Table6[[#This Row],[Index]],tbl_mimu[],13,FALSE)</f>
        <v>ပုလဲ</v>
      </c>
      <c r="N267">
        <f>VLOOKUP(Table6[[#This Row],[Index]],tbl_mimu[],14,FALSE)</f>
        <v>94.874859999999998</v>
      </c>
      <c r="O267">
        <f>VLOOKUP(Table6[[#This Row],[Index]],tbl_mimu[],14,FALSE)</f>
        <v>94.874859999999998</v>
      </c>
      <c r="P267">
        <f>tbl_data[[#This Row],[Severity]]</f>
        <v>0</v>
      </c>
      <c r="Q267">
        <f>tbl_data[[#This Row],[Consequences (Human)]]</f>
        <v>0</v>
      </c>
      <c r="R267">
        <f>tbl_data[[#This Row],[Consequences (Agriculture)]]</f>
        <v>0</v>
      </c>
      <c r="S267">
        <f>tbl_data[[#This Row],[Consequences (Infrastructure)]]</f>
        <v>0</v>
      </c>
      <c r="T267">
        <f>tbl_data[[#This Row],[Consequences (Financial)]]</f>
        <v>0</v>
      </c>
      <c r="U267" t="e">
        <f>tbl_data[[#This Row],[Severity Numeric]]</f>
        <v>#N/A</v>
      </c>
      <c r="V267" t="e">
        <f>tbl_data[[#This Row],[Consequences Human Numeric]]</f>
        <v>#N/A</v>
      </c>
      <c r="W267" t="e">
        <f>tbl_data[[#This Row],[Consequences Agriculture Numeric]]</f>
        <v>#N/A</v>
      </c>
      <c r="X267" t="e">
        <f>tbl_data[[#This Row],[Consequences Infrastructure Numeric]]</f>
        <v>#N/A</v>
      </c>
      <c r="Y267" t="e">
        <f>tbl_data[[#This Row],[Consequences Financial Numeric]]</f>
        <v>#N/A</v>
      </c>
      <c r="Z267" t="e">
        <f>tbl_data[[#This Row],[Consequences Sum Values]]</f>
        <v>#N/A</v>
      </c>
    </row>
    <row r="268" spans="1:26" x14ac:dyDescent="0.25">
      <c r="A268" t="str">
        <f>tbl_data[[#This Row],[Town Code]]</f>
        <v>MMR017001701</v>
      </c>
      <c r="B268" t="str">
        <f>VLOOKUP(Table6[[#This Row],[Index]],tbl_mimu[],2,FALSE)</f>
        <v>MMR017</v>
      </c>
      <c r="C268" t="str">
        <f>VLOOKUP(Table6[[#This Row],[Index]],tbl_mimu[],3,FALSE)</f>
        <v>Ayeyarwady</v>
      </c>
      <c r="D268" t="str">
        <f>VLOOKUP(Table6[[#This Row],[Index]],tbl_mimu[],4,FALSE)</f>
        <v>ဧရာဝတီတိုင်းဒေသကြီး</v>
      </c>
      <c r="E268" t="str">
        <f>VLOOKUP(Table6[[#This Row],[Index]],tbl_mimu[],5,FALSE)</f>
        <v>MMR017D001</v>
      </c>
      <c r="F268" t="str">
        <f>VLOOKUP(Table6[[#This Row],[Index]],tbl_mimu[],6,FALSE)</f>
        <v>Pathein</v>
      </c>
      <c r="G268" t="str">
        <f>VLOOKUP(Table6[[#This Row],[Index]],tbl_mimu[],7,FALSE)</f>
        <v>ပုသိမ်ခရိုင်</v>
      </c>
      <c r="H268" t="str">
        <f>VLOOKUP(Table6[[#This Row],[Index]],tbl_mimu[],8,FALSE)</f>
        <v>MMR017001</v>
      </c>
      <c r="I268" t="str">
        <f>VLOOKUP(Table6[[#This Row],[Index]],tbl_mimu[],9,FALSE)</f>
        <v>Pathein</v>
      </c>
      <c r="J268" t="str">
        <f>VLOOKUP(Table6[[#This Row],[Index]],tbl_mimu[],10,FALSE)</f>
        <v>ပုသိမ်</v>
      </c>
      <c r="K268" t="str">
        <f>VLOOKUP(Table6[[#This Row],[Index]],tbl_mimu[],11,FALSE)</f>
        <v>MMR017001701</v>
      </c>
      <c r="L268" t="str">
        <f>VLOOKUP(Table6[[#This Row],[Index]],tbl_mimu[],12,FALSE)</f>
        <v>Pathein Town</v>
      </c>
      <c r="M268" t="str">
        <f>VLOOKUP(Table6[[#This Row],[Index]],tbl_mimu[],13,FALSE)</f>
        <v>ပုသိမ်</v>
      </c>
      <c r="N268">
        <f>VLOOKUP(Table6[[#This Row],[Index]],tbl_mimu[],14,FALSE)</f>
        <v>94.733029999999999</v>
      </c>
      <c r="O268">
        <f>VLOOKUP(Table6[[#This Row],[Index]],tbl_mimu[],14,FALSE)</f>
        <v>94.733029999999999</v>
      </c>
      <c r="P268">
        <f>tbl_data[[#This Row],[Severity]]</f>
        <v>0</v>
      </c>
      <c r="Q268">
        <f>tbl_data[[#This Row],[Consequences (Human)]]</f>
        <v>0</v>
      </c>
      <c r="R268">
        <f>tbl_data[[#This Row],[Consequences (Agriculture)]]</f>
        <v>0</v>
      </c>
      <c r="S268">
        <f>tbl_data[[#This Row],[Consequences (Infrastructure)]]</f>
        <v>0</v>
      </c>
      <c r="T268">
        <f>tbl_data[[#This Row],[Consequences (Financial)]]</f>
        <v>0</v>
      </c>
      <c r="U268" t="e">
        <f>tbl_data[[#This Row],[Severity Numeric]]</f>
        <v>#N/A</v>
      </c>
      <c r="V268" t="e">
        <f>tbl_data[[#This Row],[Consequences Human Numeric]]</f>
        <v>#N/A</v>
      </c>
      <c r="W268" t="e">
        <f>tbl_data[[#This Row],[Consequences Agriculture Numeric]]</f>
        <v>#N/A</v>
      </c>
      <c r="X268" t="e">
        <f>tbl_data[[#This Row],[Consequences Infrastructure Numeric]]</f>
        <v>#N/A</v>
      </c>
      <c r="Y268" t="e">
        <f>tbl_data[[#This Row],[Consequences Financial Numeric]]</f>
        <v>#N/A</v>
      </c>
      <c r="Z268" t="e">
        <f>tbl_data[[#This Row],[Consequences Sum Values]]</f>
        <v>#N/A</v>
      </c>
    </row>
    <row r="269" spans="1:26" x14ac:dyDescent="0.25">
      <c r="A269" t="str">
        <f>tbl_data[[#This Row],[Town Code]]</f>
        <v>MMR010007701</v>
      </c>
      <c r="B269" t="str">
        <f>VLOOKUP(Table6[[#This Row],[Index]],tbl_mimu[],2,FALSE)</f>
        <v>MMR010</v>
      </c>
      <c r="C269" t="str">
        <f>VLOOKUP(Table6[[#This Row],[Index]],tbl_mimu[],3,FALSE)</f>
        <v>Mandalay</v>
      </c>
      <c r="D269" t="str">
        <f>VLOOKUP(Table6[[#This Row],[Index]],tbl_mimu[],4,FALSE)</f>
        <v>မန္တလေးတိုင်းဒေသကြီး</v>
      </c>
      <c r="E269" t="str">
        <f>VLOOKUP(Table6[[#This Row],[Index]],tbl_mimu[],5,FALSE)</f>
        <v>MMR010D001</v>
      </c>
      <c r="F269" t="str">
        <f>VLOOKUP(Table6[[#This Row],[Index]],tbl_mimu[],6,FALSE)</f>
        <v>Mandalay</v>
      </c>
      <c r="G269" t="str">
        <f>VLOOKUP(Table6[[#This Row],[Index]],tbl_mimu[],7,FALSE)</f>
        <v>မန္တလေးခရိုင်</v>
      </c>
      <c r="H269" t="str">
        <f>VLOOKUP(Table6[[#This Row],[Index]],tbl_mimu[],8,FALSE)</f>
        <v>MMR010007</v>
      </c>
      <c r="I269" t="str">
        <f>VLOOKUP(Table6[[#This Row],[Index]],tbl_mimu[],9,FALSE)</f>
        <v>Patheingyi</v>
      </c>
      <c r="J269" t="str">
        <f>VLOOKUP(Table6[[#This Row],[Index]],tbl_mimu[],10,FALSE)</f>
        <v>ပုသိမ်ကြီး</v>
      </c>
      <c r="K269" t="str">
        <f>VLOOKUP(Table6[[#This Row],[Index]],tbl_mimu[],11,FALSE)</f>
        <v>MMR010007701</v>
      </c>
      <c r="L269" t="str">
        <f>VLOOKUP(Table6[[#This Row],[Index]],tbl_mimu[],12,FALSE)</f>
        <v>Patheingyi Town</v>
      </c>
      <c r="M269" t="str">
        <f>VLOOKUP(Table6[[#This Row],[Index]],tbl_mimu[],13,FALSE)</f>
        <v>ပုသိမ်ကြီး</v>
      </c>
      <c r="N269">
        <f>VLOOKUP(Table6[[#This Row],[Index]],tbl_mimu[],14,FALSE)</f>
        <v>96.164650655399996</v>
      </c>
      <c r="O269">
        <f>VLOOKUP(Table6[[#This Row],[Index]],tbl_mimu[],14,FALSE)</f>
        <v>96.164650655399996</v>
      </c>
      <c r="P269">
        <f>tbl_data[[#This Row],[Severity]]</f>
        <v>0</v>
      </c>
      <c r="Q269">
        <f>tbl_data[[#This Row],[Consequences (Human)]]</f>
        <v>0</v>
      </c>
      <c r="R269">
        <f>tbl_data[[#This Row],[Consequences (Agriculture)]]</f>
        <v>0</v>
      </c>
      <c r="S269">
        <f>tbl_data[[#This Row],[Consequences (Infrastructure)]]</f>
        <v>0</v>
      </c>
      <c r="T269">
        <f>tbl_data[[#This Row],[Consequences (Financial)]]</f>
        <v>0</v>
      </c>
      <c r="U269" t="e">
        <f>tbl_data[[#This Row],[Severity Numeric]]</f>
        <v>#N/A</v>
      </c>
      <c r="V269" t="e">
        <f>tbl_data[[#This Row],[Consequences Human Numeric]]</f>
        <v>#N/A</v>
      </c>
      <c r="W269" t="e">
        <f>tbl_data[[#This Row],[Consequences Agriculture Numeric]]</f>
        <v>#N/A</v>
      </c>
      <c r="X269" t="e">
        <f>tbl_data[[#This Row],[Consequences Infrastructure Numeric]]</f>
        <v>#N/A</v>
      </c>
      <c r="Y269" t="e">
        <f>tbl_data[[#This Row],[Consequences Financial Numeric]]</f>
        <v>#N/A</v>
      </c>
      <c r="Z269" t="e">
        <f>tbl_data[[#This Row],[Consequences Sum Values]]</f>
        <v>#N/A</v>
      </c>
    </row>
    <row r="270" spans="1:26" x14ac:dyDescent="0.25">
      <c r="A270" t="str">
        <f>tbl_data[[#This Row],[Town Code]]</f>
        <v>MMR001014701</v>
      </c>
      <c r="B270" t="str">
        <f>VLOOKUP(Table6[[#This Row],[Index]],tbl_mimu[],2,FALSE)</f>
        <v>MMR001</v>
      </c>
      <c r="C270" t="str">
        <f>VLOOKUP(Table6[[#This Row],[Index]],tbl_mimu[],3,FALSE)</f>
        <v>Kachin</v>
      </c>
      <c r="D270" t="str">
        <f>VLOOKUP(Table6[[#This Row],[Index]],tbl_mimu[],4,FALSE)</f>
        <v>ကချင်ပြည်နယ်</v>
      </c>
      <c r="E270" t="str">
        <f>VLOOKUP(Table6[[#This Row],[Index]],tbl_mimu[],5,FALSE)</f>
        <v>MMR001D004</v>
      </c>
      <c r="F270" t="str">
        <f>VLOOKUP(Table6[[#This Row],[Index]],tbl_mimu[],6,FALSE)</f>
        <v>Puta-O</v>
      </c>
      <c r="G270" t="str">
        <f>VLOOKUP(Table6[[#This Row],[Index]],tbl_mimu[],7,FALSE)</f>
        <v>ပူတာအိုခရိုင်</v>
      </c>
      <c r="H270" t="str">
        <f>VLOOKUP(Table6[[#This Row],[Index]],tbl_mimu[],8,FALSE)</f>
        <v>MMR001014</v>
      </c>
      <c r="I270" t="str">
        <f>VLOOKUP(Table6[[#This Row],[Index]],tbl_mimu[],9,FALSE)</f>
        <v>Puta-O</v>
      </c>
      <c r="J270" t="str">
        <f>VLOOKUP(Table6[[#This Row],[Index]],tbl_mimu[],10,FALSE)</f>
        <v>ပူတာအို</v>
      </c>
      <c r="K270" t="str">
        <f>VLOOKUP(Table6[[#This Row],[Index]],tbl_mimu[],11,FALSE)</f>
        <v>MMR001014701</v>
      </c>
      <c r="L270" t="str">
        <f>VLOOKUP(Table6[[#This Row],[Index]],tbl_mimu[],12,FALSE)</f>
        <v>Puta-O Town</v>
      </c>
      <c r="M270" t="str">
        <f>VLOOKUP(Table6[[#This Row],[Index]],tbl_mimu[],13,FALSE)</f>
        <v>ပူတာအို</v>
      </c>
      <c r="N270">
        <f>VLOOKUP(Table6[[#This Row],[Index]],tbl_mimu[],14,FALSE)</f>
        <v>97.415899999999993</v>
      </c>
      <c r="O270">
        <f>VLOOKUP(Table6[[#This Row],[Index]],tbl_mimu[],14,FALSE)</f>
        <v>97.415899999999993</v>
      </c>
      <c r="P270">
        <f>tbl_data[[#This Row],[Severity]]</f>
        <v>0</v>
      </c>
      <c r="Q270">
        <f>tbl_data[[#This Row],[Consequences (Human)]]</f>
        <v>0</v>
      </c>
      <c r="R270">
        <f>tbl_data[[#This Row],[Consequences (Agriculture)]]</f>
        <v>0</v>
      </c>
      <c r="S270">
        <f>tbl_data[[#This Row],[Consequences (Infrastructure)]]</f>
        <v>0</v>
      </c>
      <c r="T270">
        <f>tbl_data[[#This Row],[Consequences (Financial)]]</f>
        <v>0</v>
      </c>
      <c r="U270" t="e">
        <f>tbl_data[[#This Row],[Severity Numeric]]</f>
        <v>#N/A</v>
      </c>
      <c r="V270" t="e">
        <f>tbl_data[[#This Row],[Consequences Human Numeric]]</f>
        <v>#N/A</v>
      </c>
      <c r="W270" t="e">
        <f>tbl_data[[#This Row],[Consequences Agriculture Numeric]]</f>
        <v>#N/A</v>
      </c>
      <c r="X270" t="e">
        <f>tbl_data[[#This Row],[Consequences Infrastructure Numeric]]</f>
        <v>#N/A</v>
      </c>
      <c r="Y270" t="e">
        <f>tbl_data[[#This Row],[Consequences Financial Numeric]]</f>
        <v>#N/A</v>
      </c>
      <c r="Z270" t="e">
        <f>tbl_data[[#This Row],[Consequences Sum Values]]</f>
        <v>#N/A</v>
      </c>
    </row>
    <row r="271" spans="1:26" x14ac:dyDescent="0.25">
      <c r="A271" t="str">
        <f>tbl_data[[#This Row],[Town Code]]</f>
        <v>MMR009021701</v>
      </c>
      <c r="B271" t="str">
        <f>VLOOKUP(Table6[[#This Row],[Index]],tbl_mimu[],2,FALSE)</f>
        <v>MMR009</v>
      </c>
      <c r="C271" t="str">
        <f>VLOOKUP(Table6[[#This Row],[Index]],tbl_mimu[],3,FALSE)</f>
        <v>Magway</v>
      </c>
      <c r="D271" t="str">
        <f>VLOOKUP(Table6[[#This Row],[Index]],tbl_mimu[],4,FALSE)</f>
        <v>မကွေးတိုင်းဒေသကြီး</v>
      </c>
      <c r="E271" t="str">
        <f>VLOOKUP(Table6[[#This Row],[Index]],tbl_mimu[],5,FALSE)</f>
        <v>MMR009D004</v>
      </c>
      <c r="F271" t="str">
        <f>VLOOKUP(Table6[[#This Row],[Index]],tbl_mimu[],6,FALSE)</f>
        <v>Pakokku</v>
      </c>
      <c r="G271" t="str">
        <f>VLOOKUP(Table6[[#This Row],[Index]],tbl_mimu[],7,FALSE)</f>
        <v>ပခုက္ကူခရိုင်</v>
      </c>
      <c r="H271" t="str">
        <f>VLOOKUP(Table6[[#This Row],[Index]],tbl_mimu[],8,FALSE)</f>
        <v>MMR009021</v>
      </c>
      <c r="I271" t="str">
        <f>VLOOKUP(Table6[[#This Row],[Index]],tbl_mimu[],9,FALSE)</f>
        <v>Pauk</v>
      </c>
      <c r="J271" t="str">
        <f>VLOOKUP(Table6[[#This Row],[Index]],tbl_mimu[],10,FALSE)</f>
        <v>ပေါက်</v>
      </c>
      <c r="K271" t="str">
        <f>VLOOKUP(Table6[[#This Row],[Index]],tbl_mimu[],11,FALSE)</f>
        <v>MMR009021701</v>
      </c>
      <c r="L271" t="str">
        <f>VLOOKUP(Table6[[#This Row],[Index]],tbl_mimu[],12,FALSE)</f>
        <v>Pauk Town</v>
      </c>
      <c r="M271" t="str">
        <f>VLOOKUP(Table6[[#This Row],[Index]],tbl_mimu[],13,FALSE)</f>
        <v>ပေါက်</v>
      </c>
      <c r="N271">
        <f>VLOOKUP(Table6[[#This Row],[Index]],tbl_mimu[],14,FALSE)</f>
        <v>94.473740000000006</v>
      </c>
      <c r="O271">
        <f>VLOOKUP(Table6[[#This Row],[Index]],tbl_mimu[],14,FALSE)</f>
        <v>94.473740000000006</v>
      </c>
      <c r="P271">
        <f>tbl_data[[#This Row],[Severity]]</f>
        <v>0</v>
      </c>
      <c r="Q271">
        <f>tbl_data[[#This Row],[Consequences (Human)]]</f>
        <v>0</v>
      </c>
      <c r="R271">
        <f>tbl_data[[#This Row],[Consequences (Agriculture)]]</f>
        <v>0</v>
      </c>
      <c r="S271">
        <f>tbl_data[[#This Row],[Consequences (Infrastructure)]]</f>
        <v>0</v>
      </c>
      <c r="T271">
        <f>tbl_data[[#This Row],[Consequences (Financial)]]</f>
        <v>0</v>
      </c>
      <c r="U271" t="e">
        <f>tbl_data[[#This Row],[Severity Numeric]]</f>
        <v>#N/A</v>
      </c>
      <c r="V271" t="e">
        <f>tbl_data[[#This Row],[Consequences Human Numeric]]</f>
        <v>#N/A</v>
      </c>
      <c r="W271" t="e">
        <f>tbl_data[[#This Row],[Consequences Agriculture Numeric]]</f>
        <v>#N/A</v>
      </c>
      <c r="X271" t="e">
        <f>tbl_data[[#This Row],[Consequences Infrastructure Numeric]]</f>
        <v>#N/A</v>
      </c>
      <c r="Y271" t="e">
        <f>tbl_data[[#This Row],[Consequences Financial Numeric]]</f>
        <v>#N/A</v>
      </c>
      <c r="Z271" t="e">
        <f>tbl_data[[#This Row],[Consequences Sum Values]]</f>
        <v>#N/A</v>
      </c>
    </row>
    <row r="272" spans="1:26" x14ac:dyDescent="0.25">
      <c r="A272" t="str">
        <f>tbl_data[[#This Row],[Town Code]]</f>
        <v>MMR008002701</v>
      </c>
      <c r="B272" t="str">
        <f>VLOOKUP(Table6[[#This Row],[Index]],tbl_mimu[],2,FALSE)</f>
        <v>MMR008</v>
      </c>
      <c r="C272" t="str">
        <f>VLOOKUP(Table6[[#This Row],[Index]],tbl_mimu[],3,FALSE)</f>
        <v>Bago (West)</v>
      </c>
      <c r="D272" t="str">
        <f>VLOOKUP(Table6[[#This Row],[Index]],tbl_mimu[],4,FALSE)</f>
        <v>ပဲခူးတိုင်းဒေသကြီး (အနောက်)</v>
      </c>
      <c r="E272" t="str">
        <f>VLOOKUP(Table6[[#This Row],[Index]],tbl_mimu[],5,FALSE)</f>
        <v>MMR008D001</v>
      </c>
      <c r="F272" t="str">
        <f>VLOOKUP(Table6[[#This Row],[Index]],tbl_mimu[],6,FALSE)</f>
        <v>Pyay</v>
      </c>
      <c r="G272" t="str">
        <f>VLOOKUP(Table6[[#This Row],[Index]],tbl_mimu[],7,FALSE)</f>
        <v>ပြည်ခရိုင်</v>
      </c>
      <c r="H272" t="str">
        <f>VLOOKUP(Table6[[#This Row],[Index]],tbl_mimu[],8,FALSE)</f>
        <v>MMR008002</v>
      </c>
      <c r="I272" t="str">
        <f>VLOOKUP(Table6[[#This Row],[Index]],tbl_mimu[],9,FALSE)</f>
        <v>Paukkhaung</v>
      </c>
      <c r="J272" t="str">
        <f>VLOOKUP(Table6[[#This Row],[Index]],tbl_mimu[],10,FALSE)</f>
        <v>ပေါက်ခေါင်း</v>
      </c>
      <c r="K272" t="str">
        <f>VLOOKUP(Table6[[#This Row],[Index]],tbl_mimu[],11,FALSE)</f>
        <v>MMR008002701</v>
      </c>
      <c r="L272" t="str">
        <f>VLOOKUP(Table6[[#This Row],[Index]],tbl_mimu[],12,FALSE)</f>
        <v>Paukkhaung Town</v>
      </c>
      <c r="M272" t="str">
        <f>VLOOKUP(Table6[[#This Row],[Index]],tbl_mimu[],13,FALSE)</f>
        <v>ပေါက်ခေါင်း</v>
      </c>
      <c r="N272">
        <f>VLOOKUP(Table6[[#This Row],[Index]],tbl_mimu[],14,FALSE)</f>
        <v>95.548190000000005</v>
      </c>
      <c r="O272">
        <f>VLOOKUP(Table6[[#This Row],[Index]],tbl_mimu[],14,FALSE)</f>
        <v>95.548190000000005</v>
      </c>
      <c r="P272">
        <f>tbl_data[[#This Row],[Severity]]</f>
        <v>0</v>
      </c>
      <c r="Q272">
        <f>tbl_data[[#This Row],[Consequences (Human)]]</f>
        <v>0</v>
      </c>
      <c r="R272">
        <f>tbl_data[[#This Row],[Consequences (Agriculture)]]</f>
        <v>0</v>
      </c>
      <c r="S272">
        <f>tbl_data[[#This Row],[Consequences (Infrastructure)]]</f>
        <v>0</v>
      </c>
      <c r="T272">
        <f>tbl_data[[#This Row],[Consequences (Financial)]]</f>
        <v>0</v>
      </c>
      <c r="U272" t="e">
        <f>tbl_data[[#This Row],[Severity Numeric]]</f>
        <v>#N/A</v>
      </c>
      <c r="V272" t="e">
        <f>tbl_data[[#This Row],[Consequences Human Numeric]]</f>
        <v>#N/A</v>
      </c>
      <c r="W272" t="e">
        <f>tbl_data[[#This Row],[Consequences Agriculture Numeric]]</f>
        <v>#N/A</v>
      </c>
      <c r="X272" t="e">
        <f>tbl_data[[#This Row],[Consequences Infrastructure Numeric]]</f>
        <v>#N/A</v>
      </c>
      <c r="Y272" t="e">
        <f>tbl_data[[#This Row],[Consequences Financial Numeric]]</f>
        <v>#N/A</v>
      </c>
      <c r="Z272" t="e">
        <f>tbl_data[[#This Row],[Consequences Sum Values]]</f>
        <v>#N/A</v>
      </c>
    </row>
    <row r="273" spans="1:26" x14ac:dyDescent="0.25">
      <c r="A273" t="str">
        <f>tbl_data[[#This Row],[Town Code]]</f>
        <v>MMR012007701</v>
      </c>
      <c r="B273" t="str">
        <f>VLOOKUP(Table6[[#This Row],[Index]],tbl_mimu[],2,FALSE)</f>
        <v>MMR012</v>
      </c>
      <c r="C273" t="str">
        <f>VLOOKUP(Table6[[#This Row],[Index]],tbl_mimu[],3,FALSE)</f>
        <v>Rakhine</v>
      </c>
      <c r="D273" t="str">
        <f>VLOOKUP(Table6[[#This Row],[Index]],tbl_mimu[],4,FALSE)</f>
        <v>ရခိုင်ပြည်နယ်</v>
      </c>
      <c r="E273" t="str">
        <f>VLOOKUP(Table6[[#This Row],[Index]],tbl_mimu[],5,FALSE)</f>
        <v>MMR012D001</v>
      </c>
      <c r="F273" t="str">
        <f>VLOOKUP(Table6[[#This Row],[Index]],tbl_mimu[],6,FALSE)</f>
        <v>Sittwe</v>
      </c>
      <c r="G273" t="str">
        <f>VLOOKUP(Table6[[#This Row],[Index]],tbl_mimu[],7,FALSE)</f>
        <v>စစ်တွေခရိုင်</v>
      </c>
      <c r="H273" t="str">
        <f>VLOOKUP(Table6[[#This Row],[Index]],tbl_mimu[],8,FALSE)</f>
        <v>MMR012007</v>
      </c>
      <c r="I273" t="str">
        <f>VLOOKUP(Table6[[#This Row],[Index]],tbl_mimu[],9,FALSE)</f>
        <v>Pauktaw</v>
      </c>
      <c r="J273" t="str">
        <f>VLOOKUP(Table6[[#This Row],[Index]],tbl_mimu[],10,FALSE)</f>
        <v>ပေါက်တော</v>
      </c>
      <c r="K273" t="str">
        <f>VLOOKUP(Table6[[#This Row],[Index]],tbl_mimu[],11,FALSE)</f>
        <v>MMR012007701</v>
      </c>
      <c r="L273" t="str">
        <f>VLOOKUP(Table6[[#This Row],[Index]],tbl_mimu[],12,FALSE)</f>
        <v>Pauktaw Town</v>
      </c>
      <c r="M273" t="str">
        <f>VLOOKUP(Table6[[#This Row],[Index]],tbl_mimu[],13,FALSE)</f>
        <v>ပေါက်တော</v>
      </c>
      <c r="N273">
        <f>VLOOKUP(Table6[[#This Row],[Index]],tbl_mimu[],14,FALSE)</f>
        <v>93.068169999999995</v>
      </c>
      <c r="O273">
        <f>VLOOKUP(Table6[[#This Row],[Index]],tbl_mimu[],14,FALSE)</f>
        <v>93.068169999999995</v>
      </c>
      <c r="P273">
        <f>tbl_data[[#This Row],[Severity]]</f>
        <v>0</v>
      </c>
      <c r="Q273">
        <f>tbl_data[[#This Row],[Consequences (Human)]]</f>
        <v>0</v>
      </c>
      <c r="R273">
        <f>tbl_data[[#This Row],[Consequences (Agriculture)]]</f>
        <v>0</v>
      </c>
      <c r="S273">
        <f>tbl_data[[#This Row],[Consequences (Infrastructure)]]</f>
        <v>0</v>
      </c>
      <c r="T273">
        <f>tbl_data[[#This Row],[Consequences (Financial)]]</f>
        <v>0</v>
      </c>
      <c r="U273" t="e">
        <f>tbl_data[[#This Row],[Severity Numeric]]</f>
        <v>#N/A</v>
      </c>
      <c r="V273" t="e">
        <f>tbl_data[[#This Row],[Consequences Human Numeric]]</f>
        <v>#N/A</v>
      </c>
      <c r="W273" t="e">
        <f>tbl_data[[#This Row],[Consequences Agriculture Numeric]]</f>
        <v>#N/A</v>
      </c>
      <c r="X273" t="e">
        <f>tbl_data[[#This Row],[Consequences Infrastructure Numeric]]</f>
        <v>#N/A</v>
      </c>
      <c r="Y273" t="e">
        <f>tbl_data[[#This Row],[Consequences Financial Numeric]]</f>
        <v>#N/A</v>
      </c>
      <c r="Z273" t="e">
        <f>tbl_data[[#This Row],[Consequences Sum Values]]</f>
        <v>#N/A</v>
      </c>
    </row>
    <row r="274" spans="1:26" x14ac:dyDescent="0.25">
      <c r="A274" t="str">
        <f>tbl_data[[#This Row],[Town Code]]</f>
        <v>MMR011008701</v>
      </c>
      <c r="B274" t="str">
        <f>VLOOKUP(Table6[[#This Row],[Index]],tbl_mimu[],2,FALSE)</f>
        <v>MMR011</v>
      </c>
      <c r="C274" t="str">
        <f>VLOOKUP(Table6[[#This Row],[Index]],tbl_mimu[],3,FALSE)</f>
        <v>Mon</v>
      </c>
      <c r="D274" t="str">
        <f>VLOOKUP(Table6[[#This Row],[Index]],tbl_mimu[],4,FALSE)</f>
        <v>မွန်ပြည်နယ်</v>
      </c>
      <c r="E274" t="str">
        <f>VLOOKUP(Table6[[#This Row],[Index]],tbl_mimu[],5,FALSE)</f>
        <v>MMR011D002</v>
      </c>
      <c r="F274" t="str">
        <f>VLOOKUP(Table6[[#This Row],[Index]],tbl_mimu[],6,FALSE)</f>
        <v>Thaton</v>
      </c>
      <c r="G274" t="str">
        <f>VLOOKUP(Table6[[#This Row],[Index]],tbl_mimu[],7,FALSE)</f>
        <v>သထုံခရိုင်</v>
      </c>
      <c r="H274" t="str">
        <f>VLOOKUP(Table6[[#This Row],[Index]],tbl_mimu[],8,FALSE)</f>
        <v>MMR011008</v>
      </c>
      <c r="I274" t="str">
        <f>VLOOKUP(Table6[[#This Row],[Index]],tbl_mimu[],9,FALSE)</f>
        <v>Paung</v>
      </c>
      <c r="J274" t="str">
        <f>VLOOKUP(Table6[[#This Row],[Index]],tbl_mimu[],10,FALSE)</f>
        <v>ပေါင်</v>
      </c>
      <c r="K274" t="str">
        <f>VLOOKUP(Table6[[#This Row],[Index]],tbl_mimu[],11,FALSE)</f>
        <v>MMR011008701</v>
      </c>
      <c r="L274" t="str">
        <f>VLOOKUP(Table6[[#This Row],[Index]],tbl_mimu[],12,FALSE)</f>
        <v>Paung Town</v>
      </c>
      <c r="M274" t="str">
        <f>VLOOKUP(Table6[[#This Row],[Index]],tbl_mimu[],13,FALSE)</f>
        <v>ပေါင်</v>
      </c>
      <c r="N274">
        <f>VLOOKUP(Table6[[#This Row],[Index]],tbl_mimu[],14,FALSE)</f>
        <v>97.456720000000004</v>
      </c>
      <c r="O274">
        <f>VLOOKUP(Table6[[#This Row],[Index]],tbl_mimu[],14,FALSE)</f>
        <v>97.456720000000004</v>
      </c>
      <c r="P274">
        <f>tbl_data[[#This Row],[Severity]]</f>
        <v>0</v>
      </c>
      <c r="Q274">
        <f>tbl_data[[#This Row],[Consequences (Human)]]</f>
        <v>0</v>
      </c>
      <c r="R274">
        <f>tbl_data[[#This Row],[Consequences (Agriculture)]]</f>
        <v>0</v>
      </c>
      <c r="S274">
        <f>tbl_data[[#This Row],[Consequences (Infrastructure)]]</f>
        <v>0</v>
      </c>
      <c r="T274">
        <f>tbl_data[[#This Row],[Consequences (Financial)]]</f>
        <v>0</v>
      </c>
      <c r="U274" t="e">
        <f>tbl_data[[#This Row],[Severity Numeric]]</f>
        <v>#N/A</v>
      </c>
      <c r="V274" t="e">
        <f>tbl_data[[#This Row],[Consequences Human Numeric]]</f>
        <v>#N/A</v>
      </c>
      <c r="W274" t="e">
        <f>tbl_data[[#This Row],[Consequences Agriculture Numeric]]</f>
        <v>#N/A</v>
      </c>
      <c r="X274" t="e">
        <f>tbl_data[[#This Row],[Consequences Infrastructure Numeric]]</f>
        <v>#N/A</v>
      </c>
      <c r="Y274" t="e">
        <f>tbl_data[[#This Row],[Consequences Financial Numeric]]</f>
        <v>#N/A</v>
      </c>
      <c r="Z274" t="e">
        <f>tbl_data[[#This Row],[Consequences Sum Values]]</f>
        <v>#N/A</v>
      </c>
    </row>
    <row r="275" spans="1:26" x14ac:dyDescent="0.25">
      <c r="A275" t="str">
        <f>tbl_data[[#This Row],[Town Code]]</f>
        <v>MMR008004701</v>
      </c>
      <c r="B275" t="str">
        <f>VLOOKUP(Table6[[#This Row],[Index]],tbl_mimu[],2,FALSE)</f>
        <v>MMR008</v>
      </c>
      <c r="C275" t="str">
        <f>VLOOKUP(Table6[[#This Row],[Index]],tbl_mimu[],3,FALSE)</f>
        <v>Bago (West)</v>
      </c>
      <c r="D275" t="str">
        <f>VLOOKUP(Table6[[#This Row],[Index]],tbl_mimu[],4,FALSE)</f>
        <v>ပဲခူးတိုင်းဒေသကြီး (အနောက်)</v>
      </c>
      <c r="E275" t="str">
        <f>VLOOKUP(Table6[[#This Row],[Index]],tbl_mimu[],5,FALSE)</f>
        <v>MMR008D001</v>
      </c>
      <c r="F275" t="str">
        <f>VLOOKUP(Table6[[#This Row],[Index]],tbl_mimu[],6,FALSE)</f>
        <v>Pyay</v>
      </c>
      <c r="G275" t="str">
        <f>VLOOKUP(Table6[[#This Row],[Index]],tbl_mimu[],7,FALSE)</f>
        <v>ပြည်ခရိုင်</v>
      </c>
      <c r="H275" t="str">
        <f>VLOOKUP(Table6[[#This Row],[Index]],tbl_mimu[],8,FALSE)</f>
        <v>MMR008004</v>
      </c>
      <c r="I275" t="str">
        <f>VLOOKUP(Table6[[#This Row],[Index]],tbl_mimu[],9,FALSE)</f>
        <v>Paungde</v>
      </c>
      <c r="J275" t="str">
        <f>VLOOKUP(Table6[[#This Row],[Index]],tbl_mimu[],10,FALSE)</f>
        <v>ပေါင်းတည်</v>
      </c>
      <c r="K275" t="str">
        <f>VLOOKUP(Table6[[#This Row],[Index]],tbl_mimu[],11,FALSE)</f>
        <v>MMR008004701</v>
      </c>
      <c r="L275" t="str">
        <f>VLOOKUP(Table6[[#This Row],[Index]],tbl_mimu[],12,FALSE)</f>
        <v>Paungde Town</v>
      </c>
      <c r="M275" t="str">
        <f>VLOOKUP(Table6[[#This Row],[Index]],tbl_mimu[],13,FALSE)</f>
        <v>ပေါင်းတည်</v>
      </c>
      <c r="N275">
        <f>VLOOKUP(Table6[[#This Row],[Index]],tbl_mimu[],14,FALSE)</f>
        <v>95.507210000000001</v>
      </c>
      <c r="O275">
        <f>VLOOKUP(Table6[[#This Row],[Index]],tbl_mimu[],14,FALSE)</f>
        <v>95.507210000000001</v>
      </c>
      <c r="P275">
        <f>tbl_data[[#This Row],[Severity]]</f>
        <v>0</v>
      </c>
      <c r="Q275">
        <f>tbl_data[[#This Row],[Consequences (Human)]]</f>
        <v>0</v>
      </c>
      <c r="R275">
        <f>tbl_data[[#This Row],[Consequences (Agriculture)]]</f>
        <v>0</v>
      </c>
      <c r="S275">
        <f>tbl_data[[#This Row],[Consequences (Infrastructure)]]</f>
        <v>0</v>
      </c>
      <c r="T275">
        <f>tbl_data[[#This Row],[Consequences (Financial)]]</f>
        <v>0</v>
      </c>
      <c r="U275" t="e">
        <f>tbl_data[[#This Row],[Severity Numeric]]</f>
        <v>#N/A</v>
      </c>
      <c r="V275" t="e">
        <f>tbl_data[[#This Row],[Consequences Human Numeric]]</f>
        <v>#N/A</v>
      </c>
      <c r="W275" t="e">
        <f>tbl_data[[#This Row],[Consequences Agriculture Numeric]]</f>
        <v>#N/A</v>
      </c>
      <c r="X275" t="e">
        <f>tbl_data[[#This Row],[Consequences Infrastructure Numeric]]</f>
        <v>#N/A</v>
      </c>
      <c r="Y275" t="e">
        <f>tbl_data[[#This Row],[Consequences Financial Numeric]]</f>
        <v>#N/A</v>
      </c>
      <c r="Z275" t="e">
        <f>tbl_data[[#This Row],[Consequences Sum Values]]</f>
        <v>#N/A</v>
      </c>
    </row>
    <row r="276" spans="1:26" x14ac:dyDescent="0.25">
      <c r="A276" t="str">
        <f>tbl_data[[#This Row],[Town Code]]</f>
        <v>MMR008001702</v>
      </c>
      <c r="B276" t="str">
        <f>VLOOKUP(Table6[[#This Row],[Index]],tbl_mimu[],2,FALSE)</f>
        <v>MMR008</v>
      </c>
      <c r="C276" t="str">
        <f>VLOOKUP(Table6[[#This Row],[Index]],tbl_mimu[],3,FALSE)</f>
        <v>Bago (West)</v>
      </c>
      <c r="D276" t="str">
        <f>VLOOKUP(Table6[[#This Row],[Index]],tbl_mimu[],4,FALSE)</f>
        <v>ပဲခူးတိုင်းဒေသကြီး (အနောက်)</v>
      </c>
      <c r="E276" t="str">
        <f>VLOOKUP(Table6[[#This Row],[Index]],tbl_mimu[],5,FALSE)</f>
        <v>MMR008D001</v>
      </c>
      <c r="F276" t="str">
        <f>VLOOKUP(Table6[[#This Row],[Index]],tbl_mimu[],6,FALSE)</f>
        <v>Pyay</v>
      </c>
      <c r="G276" t="str">
        <f>VLOOKUP(Table6[[#This Row],[Index]],tbl_mimu[],7,FALSE)</f>
        <v>ပြည်ခရိုင်</v>
      </c>
      <c r="H276" t="str">
        <f>VLOOKUP(Table6[[#This Row],[Index]],tbl_mimu[],8,FALSE)</f>
        <v>MMR008001</v>
      </c>
      <c r="I276" t="str">
        <f>VLOOKUP(Table6[[#This Row],[Index]],tbl_mimu[],9,FALSE)</f>
        <v>Pyay</v>
      </c>
      <c r="J276" t="str">
        <f>VLOOKUP(Table6[[#This Row],[Index]],tbl_mimu[],10,FALSE)</f>
        <v>ပြည်</v>
      </c>
      <c r="K276" t="str">
        <f>VLOOKUP(Table6[[#This Row],[Index]],tbl_mimu[],11,FALSE)</f>
        <v>MMR008001702</v>
      </c>
      <c r="L276" t="str">
        <f>VLOOKUP(Table6[[#This Row],[Index]],tbl_mimu[],12,FALSE)</f>
        <v>Paungdale Town</v>
      </c>
      <c r="M276" t="str">
        <f>VLOOKUP(Table6[[#This Row],[Index]],tbl_mimu[],13,FALSE)</f>
        <v>ပေါင်းတလည်</v>
      </c>
      <c r="N276">
        <f>VLOOKUP(Table6[[#This Row],[Index]],tbl_mimu[],14,FALSE)</f>
        <v>95.384590000000003</v>
      </c>
      <c r="O276">
        <f>VLOOKUP(Table6[[#This Row],[Index]],tbl_mimu[],14,FALSE)</f>
        <v>95.384590000000003</v>
      </c>
      <c r="P276">
        <f>tbl_data[[#This Row],[Severity]]</f>
        <v>0</v>
      </c>
      <c r="Q276">
        <f>tbl_data[[#This Row],[Consequences (Human)]]</f>
        <v>0</v>
      </c>
      <c r="R276">
        <f>tbl_data[[#This Row],[Consequences (Agriculture)]]</f>
        <v>0</v>
      </c>
      <c r="S276">
        <f>tbl_data[[#This Row],[Consequences (Infrastructure)]]</f>
        <v>0</v>
      </c>
      <c r="T276">
        <f>tbl_data[[#This Row],[Consequences (Financial)]]</f>
        <v>0</v>
      </c>
      <c r="U276" t="e">
        <f>tbl_data[[#This Row],[Severity Numeric]]</f>
        <v>#N/A</v>
      </c>
      <c r="V276" t="e">
        <f>tbl_data[[#This Row],[Consequences Human Numeric]]</f>
        <v>#N/A</v>
      </c>
      <c r="W276" t="e">
        <f>tbl_data[[#This Row],[Consequences Agriculture Numeric]]</f>
        <v>#N/A</v>
      </c>
      <c r="X276" t="e">
        <f>tbl_data[[#This Row],[Consequences Infrastructure Numeric]]</f>
        <v>#N/A</v>
      </c>
      <c r="Y276" t="e">
        <f>tbl_data[[#This Row],[Consequences Financial Numeric]]</f>
        <v>#N/A</v>
      </c>
      <c r="Z276" t="e">
        <f>tbl_data[[#This Row],[Consequences Sum Values]]</f>
        <v>#N/A</v>
      </c>
    </row>
    <row r="277" spans="1:26" x14ac:dyDescent="0.25">
      <c r="A277" t="str">
        <f>tbl_data[[#This Row],[Town Code]]</f>
        <v>MMR014009703</v>
      </c>
      <c r="B277" t="str">
        <f>VLOOKUP(Table6[[#This Row],[Index]],tbl_mimu[],2,FALSE)</f>
        <v>MMR014</v>
      </c>
      <c r="C277" t="str">
        <f>VLOOKUP(Table6[[#This Row],[Index]],tbl_mimu[],3,FALSE)</f>
        <v>Shan (South)</v>
      </c>
      <c r="D277" t="str">
        <f>VLOOKUP(Table6[[#This Row],[Index]],tbl_mimu[],4,FALSE)</f>
        <v>ရှမ်းပြည်နယ် (တောင်)</v>
      </c>
      <c r="E277" t="str">
        <f>VLOOKUP(Table6[[#This Row],[Index]],tbl_mimu[],5,FALSE)</f>
        <v>MMR014S002</v>
      </c>
      <c r="F277" t="str">
        <f>VLOOKUP(Table6[[#This Row],[Index]],tbl_mimu[],6,FALSE)</f>
        <v>Pa-O Self-Administered Zone</v>
      </c>
      <c r="G277" t="e">
        <f>VLOOKUP(Table6[[#This Row],[Index]],tbl_mimu[],7,FALSE)</f>
        <v>#N/A</v>
      </c>
      <c r="H277" t="str">
        <f>VLOOKUP(Table6[[#This Row],[Index]],tbl_mimu[],8,FALSE)</f>
        <v>MMR014009</v>
      </c>
      <c r="I277" t="str">
        <f>VLOOKUP(Table6[[#This Row],[Index]],tbl_mimu[],9,FALSE)</f>
        <v>Pinlaung</v>
      </c>
      <c r="J277" t="str">
        <f>VLOOKUP(Table6[[#This Row],[Index]],tbl_mimu[],10,FALSE)</f>
        <v>ပင်လောင်း</v>
      </c>
      <c r="K277" t="str">
        <f>VLOOKUP(Table6[[#This Row],[Index]],tbl_mimu[],11,FALSE)</f>
        <v>MMR014009703</v>
      </c>
      <c r="L277" t="str">
        <f>VLOOKUP(Table6[[#This Row],[Index]],tbl_mimu[],12,FALSE)</f>
        <v>Pawng Lawng Town</v>
      </c>
      <c r="M277" t="str">
        <f>VLOOKUP(Table6[[#This Row],[Index]],tbl_mimu[],13,FALSE)</f>
        <v>ပေါင်းလောင်း</v>
      </c>
      <c r="N277">
        <f>VLOOKUP(Table6[[#This Row],[Index]],tbl_mimu[],14,FALSE)</f>
        <v>96.582544617300002</v>
      </c>
      <c r="O277">
        <f>VLOOKUP(Table6[[#This Row],[Index]],tbl_mimu[],14,FALSE)</f>
        <v>96.582544617300002</v>
      </c>
      <c r="P277">
        <f>tbl_data[[#This Row],[Severity]]</f>
        <v>0</v>
      </c>
      <c r="Q277">
        <f>tbl_data[[#This Row],[Consequences (Human)]]</f>
        <v>0</v>
      </c>
      <c r="R277">
        <f>tbl_data[[#This Row],[Consequences (Agriculture)]]</f>
        <v>0</v>
      </c>
      <c r="S277">
        <f>tbl_data[[#This Row],[Consequences (Infrastructure)]]</f>
        <v>0</v>
      </c>
      <c r="T277">
        <f>tbl_data[[#This Row],[Consequences (Financial)]]</f>
        <v>0</v>
      </c>
      <c r="U277" t="e">
        <f>tbl_data[[#This Row],[Severity Numeric]]</f>
        <v>#N/A</v>
      </c>
      <c r="V277" t="e">
        <f>tbl_data[[#This Row],[Consequences Human Numeric]]</f>
        <v>#N/A</v>
      </c>
      <c r="W277" t="e">
        <f>tbl_data[[#This Row],[Consequences Agriculture Numeric]]</f>
        <v>#N/A</v>
      </c>
      <c r="X277" t="e">
        <f>tbl_data[[#This Row],[Consequences Infrastructure Numeric]]</f>
        <v>#N/A</v>
      </c>
      <c r="Y277" t="e">
        <f>tbl_data[[#This Row],[Consequences Financial Numeric]]</f>
        <v>#N/A</v>
      </c>
      <c r="Z277" t="e">
        <f>tbl_data[[#This Row],[Consequences Sum Values]]</f>
        <v>#N/A</v>
      </c>
    </row>
    <row r="278" spans="1:26" x14ac:dyDescent="0.25">
      <c r="A278" t="str">
        <f>tbl_data[[#This Row],[Town Code]]</f>
        <v>MMR007001701</v>
      </c>
      <c r="B278" t="str">
        <f>VLOOKUP(Table6[[#This Row],[Index]],tbl_mimu[],2,FALSE)</f>
        <v>MMR007</v>
      </c>
      <c r="C278" t="str">
        <f>VLOOKUP(Table6[[#This Row],[Index]],tbl_mimu[],3,FALSE)</f>
        <v>Bago (East)</v>
      </c>
      <c r="D278" t="str">
        <f>VLOOKUP(Table6[[#This Row],[Index]],tbl_mimu[],4,FALSE)</f>
        <v>ပဲခူးတိုင်းဒေသကြီး (အရှေ့)</v>
      </c>
      <c r="E278" t="str">
        <f>VLOOKUP(Table6[[#This Row],[Index]],tbl_mimu[],5,FALSE)</f>
        <v>MMR007D001</v>
      </c>
      <c r="F278" t="str">
        <f>VLOOKUP(Table6[[#This Row],[Index]],tbl_mimu[],6,FALSE)</f>
        <v>Bago</v>
      </c>
      <c r="G278" t="str">
        <f>VLOOKUP(Table6[[#This Row],[Index]],tbl_mimu[],7,FALSE)</f>
        <v>ပဲခူးခရိုင်</v>
      </c>
      <c r="H278" t="str">
        <f>VLOOKUP(Table6[[#This Row],[Index]],tbl_mimu[],8,FALSE)</f>
        <v>MMR007001</v>
      </c>
      <c r="I278" t="str">
        <f>VLOOKUP(Table6[[#This Row],[Index]],tbl_mimu[],9,FALSE)</f>
        <v>Bago</v>
      </c>
      <c r="J278" t="str">
        <f>VLOOKUP(Table6[[#This Row],[Index]],tbl_mimu[],10,FALSE)</f>
        <v>ပဲခူး</v>
      </c>
      <c r="K278" t="str">
        <f>VLOOKUP(Table6[[#This Row],[Index]],tbl_mimu[],11,FALSE)</f>
        <v>MMR007001701</v>
      </c>
      <c r="L278" t="str">
        <f>VLOOKUP(Table6[[#This Row],[Index]],tbl_mimu[],12,FALSE)</f>
        <v>Bago Town</v>
      </c>
      <c r="M278" t="str">
        <f>VLOOKUP(Table6[[#This Row],[Index]],tbl_mimu[],13,FALSE)</f>
        <v>ပဲခူး</v>
      </c>
      <c r="N278">
        <f>VLOOKUP(Table6[[#This Row],[Index]],tbl_mimu[],14,FALSE)</f>
        <v>96.483890000000002</v>
      </c>
      <c r="O278">
        <f>VLOOKUP(Table6[[#This Row],[Index]],tbl_mimu[],14,FALSE)</f>
        <v>96.483890000000002</v>
      </c>
      <c r="P278">
        <f>tbl_data[[#This Row],[Severity]]</f>
        <v>0</v>
      </c>
      <c r="Q278">
        <f>tbl_data[[#This Row],[Consequences (Human)]]</f>
        <v>0</v>
      </c>
      <c r="R278">
        <f>tbl_data[[#This Row],[Consequences (Agriculture)]]</f>
        <v>0</v>
      </c>
      <c r="S278">
        <f>tbl_data[[#This Row],[Consequences (Infrastructure)]]</f>
        <v>0</v>
      </c>
      <c r="T278">
        <f>tbl_data[[#This Row],[Consequences (Financial)]]</f>
        <v>0</v>
      </c>
      <c r="U278" t="e">
        <f>tbl_data[[#This Row],[Severity Numeric]]</f>
        <v>#N/A</v>
      </c>
      <c r="V278" t="e">
        <f>tbl_data[[#This Row],[Consequences Human Numeric]]</f>
        <v>#N/A</v>
      </c>
      <c r="W278" t="e">
        <f>tbl_data[[#This Row],[Consequences Agriculture Numeric]]</f>
        <v>#N/A</v>
      </c>
      <c r="X278" t="e">
        <f>tbl_data[[#This Row],[Consequences Infrastructure Numeric]]</f>
        <v>#N/A</v>
      </c>
      <c r="Y278" t="e">
        <f>tbl_data[[#This Row],[Consequences Financial Numeric]]</f>
        <v>#N/A</v>
      </c>
      <c r="Z278" t="e">
        <f>tbl_data[[#This Row],[Consequences Sum Values]]</f>
        <v>#N/A</v>
      </c>
    </row>
    <row r="279" spans="1:26" x14ac:dyDescent="0.25">
      <c r="A279" t="str">
        <f>tbl_data[[#This Row],[Town Code]]</f>
        <v>MMR007006702</v>
      </c>
      <c r="B279" t="str">
        <f>VLOOKUP(Table6[[#This Row],[Index]],tbl_mimu[],2,FALSE)</f>
        <v>MMR007</v>
      </c>
      <c r="C279" t="str">
        <f>VLOOKUP(Table6[[#This Row],[Index]],tbl_mimu[],3,FALSE)</f>
        <v>Bago (East)</v>
      </c>
      <c r="D279" t="str">
        <f>VLOOKUP(Table6[[#This Row],[Index]],tbl_mimu[],4,FALSE)</f>
        <v>ပဲခူးတိုင်းဒေသကြီး (အရှေ့)</v>
      </c>
      <c r="E279" t="str">
        <f>VLOOKUP(Table6[[#This Row],[Index]],tbl_mimu[],5,FALSE)</f>
        <v>MMR007D001</v>
      </c>
      <c r="F279" t="str">
        <f>VLOOKUP(Table6[[#This Row],[Index]],tbl_mimu[],6,FALSE)</f>
        <v>Bago</v>
      </c>
      <c r="G279" t="str">
        <f>VLOOKUP(Table6[[#This Row],[Index]],tbl_mimu[],7,FALSE)</f>
        <v>ပဲခူးခရိုင်</v>
      </c>
      <c r="H279" t="str">
        <f>VLOOKUP(Table6[[#This Row],[Index]],tbl_mimu[],8,FALSE)</f>
        <v>MMR007006</v>
      </c>
      <c r="I279" t="str">
        <f>VLOOKUP(Table6[[#This Row],[Index]],tbl_mimu[],9,FALSE)</f>
        <v>Kyauktaga</v>
      </c>
      <c r="J279" t="str">
        <f>VLOOKUP(Table6[[#This Row],[Index]],tbl_mimu[],10,FALSE)</f>
        <v>ကျောက်တံခါး</v>
      </c>
      <c r="K279" t="str">
        <f>VLOOKUP(Table6[[#This Row],[Index]],tbl_mimu[],11,FALSE)</f>
        <v>MMR007006702</v>
      </c>
      <c r="L279" t="str">
        <f>VLOOKUP(Table6[[#This Row],[Index]],tbl_mimu[],12,FALSE)</f>
        <v>Penwegon Town</v>
      </c>
      <c r="M279" t="str">
        <f>VLOOKUP(Table6[[#This Row],[Index]],tbl_mimu[],13,FALSE)</f>
        <v>ပဲနွယ်ကုန်း</v>
      </c>
      <c r="N279">
        <f>VLOOKUP(Table6[[#This Row],[Index]],tbl_mimu[],14,FALSE)</f>
        <v>96.568860000000001</v>
      </c>
      <c r="O279">
        <f>VLOOKUP(Table6[[#This Row],[Index]],tbl_mimu[],14,FALSE)</f>
        <v>96.568860000000001</v>
      </c>
      <c r="P279">
        <f>tbl_data[[#This Row],[Severity]]</f>
        <v>0</v>
      </c>
      <c r="Q279">
        <f>tbl_data[[#This Row],[Consequences (Human)]]</f>
        <v>0</v>
      </c>
      <c r="R279">
        <f>tbl_data[[#This Row],[Consequences (Agriculture)]]</f>
        <v>0</v>
      </c>
      <c r="S279">
        <f>tbl_data[[#This Row],[Consequences (Infrastructure)]]</f>
        <v>0</v>
      </c>
      <c r="T279">
        <f>tbl_data[[#This Row],[Consequences (Financial)]]</f>
        <v>0</v>
      </c>
      <c r="U279" t="e">
        <f>tbl_data[[#This Row],[Severity Numeric]]</f>
        <v>#N/A</v>
      </c>
      <c r="V279" t="e">
        <f>tbl_data[[#This Row],[Consequences Human Numeric]]</f>
        <v>#N/A</v>
      </c>
      <c r="W279" t="e">
        <f>tbl_data[[#This Row],[Consequences Agriculture Numeric]]</f>
        <v>#N/A</v>
      </c>
      <c r="X279" t="e">
        <f>tbl_data[[#This Row],[Consequences Infrastructure Numeric]]</f>
        <v>#N/A</v>
      </c>
      <c r="Y279" t="e">
        <f>tbl_data[[#This Row],[Consequences Financial Numeric]]</f>
        <v>#N/A</v>
      </c>
      <c r="Z279" t="e">
        <f>tbl_data[[#This Row],[Consequences Sum Values]]</f>
        <v>#N/A</v>
      </c>
    </row>
    <row r="280" spans="1:26" x14ac:dyDescent="0.25">
      <c r="A280" t="str">
        <f>tbl_data[[#This Row],[Town Code]]</f>
        <v>MMR007006703</v>
      </c>
      <c r="B280" t="str">
        <f>VLOOKUP(Table6[[#This Row],[Index]],tbl_mimu[],2,FALSE)</f>
        <v>MMR007</v>
      </c>
      <c r="C280" t="str">
        <f>VLOOKUP(Table6[[#This Row],[Index]],tbl_mimu[],3,FALSE)</f>
        <v>Bago (East)</v>
      </c>
      <c r="D280" t="str">
        <f>VLOOKUP(Table6[[#This Row],[Index]],tbl_mimu[],4,FALSE)</f>
        <v>ပဲခူးတိုင်းဒေသကြီး (အရှေ့)</v>
      </c>
      <c r="E280" t="str">
        <f>VLOOKUP(Table6[[#This Row],[Index]],tbl_mimu[],5,FALSE)</f>
        <v>MMR007D001</v>
      </c>
      <c r="F280" t="str">
        <f>VLOOKUP(Table6[[#This Row],[Index]],tbl_mimu[],6,FALSE)</f>
        <v>Bago</v>
      </c>
      <c r="G280" t="str">
        <f>VLOOKUP(Table6[[#This Row],[Index]],tbl_mimu[],7,FALSE)</f>
        <v>ပဲခူးခရိုင်</v>
      </c>
      <c r="H280" t="str">
        <f>VLOOKUP(Table6[[#This Row],[Index]],tbl_mimu[],8,FALSE)</f>
        <v>MMR007006</v>
      </c>
      <c r="I280" t="str">
        <f>VLOOKUP(Table6[[#This Row],[Index]],tbl_mimu[],9,FALSE)</f>
        <v>Kyauktaga</v>
      </c>
      <c r="J280" t="str">
        <f>VLOOKUP(Table6[[#This Row],[Index]],tbl_mimu[],10,FALSE)</f>
        <v>ကျောက်တံခါး</v>
      </c>
      <c r="K280" t="str">
        <f>VLOOKUP(Table6[[#This Row],[Index]],tbl_mimu[],11,FALSE)</f>
        <v>MMR007006703</v>
      </c>
      <c r="L280" t="str">
        <f>VLOOKUP(Table6[[#This Row],[Index]],tbl_mimu[],12,FALSE)</f>
        <v>Hpa Do Town</v>
      </c>
      <c r="M280" t="str">
        <f>VLOOKUP(Table6[[#This Row],[Index]],tbl_mimu[],13,FALSE)</f>
        <v>ဖဒို</v>
      </c>
      <c r="N280">
        <f>VLOOKUP(Table6[[#This Row],[Index]],tbl_mimu[],14,FALSE)</f>
        <v>96.554900000000004</v>
      </c>
      <c r="O280">
        <f>VLOOKUP(Table6[[#This Row],[Index]],tbl_mimu[],14,FALSE)</f>
        <v>96.554900000000004</v>
      </c>
      <c r="P280">
        <f>tbl_data[[#This Row],[Severity]]</f>
        <v>0</v>
      </c>
      <c r="Q280">
        <f>tbl_data[[#This Row],[Consequences (Human)]]</f>
        <v>0</v>
      </c>
      <c r="R280">
        <f>tbl_data[[#This Row],[Consequences (Agriculture)]]</f>
        <v>0</v>
      </c>
      <c r="S280">
        <f>tbl_data[[#This Row],[Consequences (Infrastructure)]]</f>
        <v>0</v>
      </c>
      <c r="T280">
        <f>tbl_data[[#This Row],[Consequences (Financial)]]</f>
        <v>0</v>
      </c>
      <c r="U280" t="e">
        <f>tbl_data[[#This Row],[Severity Numeric]]</f>
        <v>#N/A</v>
      </c>
      <c r="V280" t="e">
        <f>tbl_data[[#This Row],[Consequences Human Numeric]]</f>
        <v>#N/A</v>
      </c>
      <c r="W280" t="e">
        <f>tbl_data[[#This Row],[Consequences Agriculture Numeric]]</f>
        <v>#N/A</v>
      </c>
      <c r="X280" t="e">
        <f>tbl_data[[#This Row],[Consequences Infrastructure Numeric]]</f>
        <v>#N/A</v>
      </c>
      <c r="Y280" t="e">
        <f>tbl_data[[#This Row],[Consequences Financial Numeric]]</f>
        <v>#N/A</v>
      </c>
      <c r="Z280" t="e">
        <f>tbl_data[[#This Row],[Consequences Sum Values]]</f>
        <v>#N/A</v>
      </c>
    </row>
    <row r="281" spans="1:26" x14ac:dyDescent="0.25">
      <c r="A281" t="str">
        <f>tbl_data[[#This Row],[Town Code]]</f>
        <v>MMR014010701</v>
      </c>
      <c r="B281" t="str">
        <f>VLOOKUP(Table6[[#This Row],[Index]],tbl_mimu[],2,FALSE)</f>
        <v>MMR014</v>
      </c>
      <c r="C281" t="str">
        <f>VLOOKUP(Table6[[#This Row],[Index]],tbl_mimu[],3,FALSE)</f>
        <v>Shan (South)</v>
      </c>
      <c r="D281" t="str">
        <f>VLOOKUP(Table6[[#This Row],[Index]],tbl_mimu[],4,FALSE)</f>
        <v>ရှမ်းပြည်နယ် (တောင်)</v>
      </c>
      <c r="E281" t="str">
        <f>VLOOKUP(Table6[[#This Row],[Index]],tbl_mimu[],5,FALSE)</f>
        <v>MMR014D001</v>
      </c>
      <c r="F281" t="str">
        <f>VLOOKUP(Table6[[#This Row],[Index]],tbl_mimu[],6,FALSE)</f>
        <v>Taunggyi</v>
      </c>
      <c r="G281" t="str">
        <f>VLOOKUP(Table6[[#This Row],[Index]],tbl_mimu[],7,FALSE)</f>
        <v>တောင်ကြီးခရိုင်</v>
      </c>
      <c r="H281" t="str">
        <f>VLOOKUP(Table6[[#This Row],[Index]],tbl_mimu[],8,FALSE)</f>
        <v>MMR014010</v>
      </c>
      <c r="I281" t="str">
        <f>VLOOKUP(Table6[[#This Row],[Index]],tbl_mimu[],9,FALSE)</f>
        <v>Pekon</v>
      </c>
      <c r="J281" t="str">
        <f>VLOOKUP(Table6[[#This Row],[Index]],tbl_mimu[],10,FALSE)</f>
        <v>ဖယ်ခုံ</v>
      </c>
      <c r="K281" t="str">
        <f>VLOOKUP(Table6[[#This Row],[Index]],tbl_mimu[],11,FALSE)</f>
        <v>MMR014010701</v>
      </c>
      <c r="L281" t="str">
        <f>VLOOKUP(Table6[[#This Row],[Index]],tbl_mimu[],12,FALSE)</f>
        <v>Pekon Town</v>
      </c>
      <c r="M281" t="str">
        <f>VLOOKUP(Table6[[#This Row],[Index]],tbl_mimu[],13,FALSE)</f>
        <v>ဖယ်ခုံ</v>
      </c>
      <c r="N281">
        <f>VLOOKUP(Table6[[#This Row],[Index]],tbl_mimu[],14,FALSE)</f>
        <v>97.008309999999994</v>
      </c>
      <c r="O281">
        <f>VLOOKUP(Table6[[#This Row],[Index]],tbl_mimu[],14,FALSE)</f>
        <v>97.008309999999994</v>
      </c>
      <c r="P281">
        <f>tbl_data[[#This Row],[Severity]]</f>
        <v>0</v>
      </c>
      <c r="Q281">
        <f>tbl_data[[#This Row],[Consequences (Human)]]</f>
        <v>0</v>
      </c>
      <c r="R281">
        <f>tbl_data[[#This Row],[Consequences (Agriculture)]]</f>
        <v>0</v>
      </c>
      <c r="S281">
        <f>tbl_data[[#This Row],[Consequences (Infrastructure)]]</f>
        <v>0</v>
      </c>
      <c r="T281">
        <f>tbl_data[[#This Row],[Consequences (Financial)]]</f>
        <v>0</v>
      </c>
      <c r="U281" t="e">
        <f>tbl_data[[#This Row],[Severity Numeric]]</f>
        <v>#N/A</v>
      </c>
      <c r="V281" t="e">
        <f>tbl_data[[#This Row],[Consequences Human Numeric]]</f>
        <v>#N/A</v>
      </c>
      <c r="W281" t="e">
        <f>tbl_data[[#This Row],[Consequences Agriculture Numeric]]</f>
        <v>#N/A</v>
      </c>
      <c r="X281" t="e">
        <f>tbl_data[[#This Row],[Consequences Infrastructure Numeric]]</f>
        <v>#N/A</v>
      </c>
      <c r="Y281" t="e">
        <f>tbl_data[[#This Row],[Consequences Financial Numeric]]</f>
        <v>#N/A</v>
      </c>
      <c r="Z281" t="e">
        <f>tbl_data[[#This Row],[Consequences Sum Values]]</f>
        <v>#N/A</v>
      </c>
    </row>
    <row r="282" spans="1:26" x14ac:dyDescent="0.25">
      <c r="A282" t="str">
        <f>tbl_data[[#This Row],[Town Code]]</f>
        <v>MMR017023701</v>
      </c>
      <c r="B282" t="str">
        <f>VLOOKUP(Table6[[#This Row],[Index]],tbl_mimu[],2,FALSE)</f>
        <v>MMR017</v>
      </c>
      <c r="C282" t="str">
        <f>VLOOKUP(Table6[[#This Row],[Index]],tbl_mimu[],3,FALSE)</f>
        <v>Ayeyarwady</v>
      </c>
      <c r="D282" t="str">
        <f>VLOOKUP(Table6[[#This Row],[Index]],tbl_mimu[],4,FALSE)</f>
        <v>ဧရာဝတီတိုင်းဒေသကြီး</v>
      </c>
      <c r="E282" t="str">
        <f>VLOOKUP(Table6[[#This Row],[Index]],tbl_mimu[],5,FALSE)</f>
        <v>MMR017D006</v>
      </c>
      <c r="F282" t="str">
        <f>VLOOKUP(Table6[[#This Row],[Index]],tbl_mimu[],6,FALSE)</f>
        <v>Pyapon</v>
      </c>
      <c r="G282" t="str">
        <f>VLOOKUP(Table6[[#This Row],[Index]],tbl_mimu[],7,FALSE)</f>
        <v>ဖျာပုံခရိုင်</v>
      </c>
      <c r="H282" t="str">
        <f>VLOOKUP(Table6[[#This Row],[Index]],tbl_mimu[],8,FALSE)</f>
        <v>MMR017023</v>
      </c>
      <c r="I282" t="str">
        <f>VLOOKUP(Table6[[#This Row],[Index]],tbl_mimu[],9,FALSE)</f>
        <v>Pyapon</v>
      </c>
      <c r="J282" t="str">
        <f>VLOOKUP(Table6[[#This Row],[Index]],tbl_mimu[],10,FALSE)</f>
        <v>ဖျာပုံ</v>
      </c>
      <c r="K282" t="str">
        <f>VLOOKUP(Table6[[#This Row],[Index]],tbl_mimu[],11,FALSE)</f>
        <v>MMR017023701</v>
      </c>
      <c r="L282" t="str">
        <f>VLOOKUP(Table6[[#This Row],[Index]],tbl_mimu[],12,FALSE)</f>
        <v>Pyapon Town</v>
      </c>
      <c r="M282" t="str">
        <f>VLOOKUP(Table6[[#This Row],[Index]],tbl_mimu[],13,FALSE)</f>
        <v>ဖျာပုံ</v>
      </c>
      <c r="N282">
        <f>VLOOKUP(Table6[[#This Row],[Index]],tbl_mimu[],14,FALSE)</f>
        <v>95.680193325600001</v>
      </c>
      <c r="O282">
        <f>VLOOKUP(Table6[[#This Row],[Index]],tbl_mimu[],14,FALSE)</f>
        <v>95.680193325600001</v>
      </c>
      <c r="P282">
        <f>tbl_data[[#This Row],[Severity]]</f>
        <v>0</v>
      </c>
      <c r="Q282">
        <f>tbl_data[[#This Row],[Consequences (Human)]]</f>
        <v>0</v>
      </c>
      <c r="R282">
        <f>tbl_data[[#This Row],[Consequences (Agriculture)]]</f>
        <v>0</v>
      </c>
      <c r="S282">
        <f>tbl_data[[#This Row],[Consequences (Infrastructure)]]</f>
        <v>0</v>
      </c>
      <c r="T282">
        <f>tbl_data[[#This Row],[Consequences (Financial)]]</f>
        <v>0</v>
      </c>
      <c r="U282" t="e">
        <f>tbl_data[[#This Row],[Severity Numeric]]</f>
        <v>#N/A</v>
      </c>
      <c r="V282" t="e">
        <f>tbl_data[[#This Row],[Consequences Human Numeric]]</f>
        <v>#N/A</v>
      </c>
      <c r="W282" t="e">
        <f>tbl_data[[#This Row],[Consequences Agriculture Numeric]]</f>
        <v>#N/A</v>
      </c>
      <c r="X282" t="e">
        <f>tbl_data[[#This Row],[Consequences Infrastructure Numeric]]</f>
        <v>#N/A</v>
      </c>
      <c r="Y282" t="e">
        <f>tbl_data[[#This Row],[Consequences Financial Numeric]]</f>
        <v>#N/A</v>
      </c>
      <c r="Z282" t="e">
        <f>tbl_data[[#This Row],[Consequences Sum Values]]</f>
        <v>#N/A</v>
      </c>
    </row>
    <row r="283" spans="1:26" x14ac:dyDescent="0.25">
      <c r="A283" t="str">
        <f>tbl_data[[#This Row],[Town Code]]</f>
        <v>MMR002003701</v>
      </c>
      <c r="B283" t="str">
        <f>VLOOKUP(Table6[[#This Row],[Index]],tbl_mimu[],2,FALSE)</f>
        <v>MMR002</v>
      </c>
      <c r="C283" t="str">
        <f>VLOOKUP(Table6[[#This Row],[Index]],tbl_mimu[],3,FALSE)</f>
        <v>Kayah</v>
      </c>
      <c r="D283" t="str">
        <f>VLOOKUP(Table6[[#This Row],[Index]],tbl_mimu[],4,FALSE)</f>
        <v>ကယားပြည်နယ်</v>
      </c>
      <c r="E283" t="str">
        <f>VLOOKUP(Table6[[#This Row],[Index]],tbl_mimu[],5,FALSE)</f>
        <v>MMR002D001</v>
      </c>
      <c r="F283" t="str">
        <f>VLOOKUP(Table6[[#This Row],[Index]],tbl_mimu[],6,FALSE)</f>
        <v>Loikaw</v>
      </c>
      <c r="G283" t="str">
        <f>VLOOKUP(Table6[[#This Row],[Index]],tbl_mimu[],7,FALSE)</f>
        <v>လွိုင်ကော်ခရိုင်</v>
      </c>
      <c r="H283" t="str">
        <f>VLOOKUP(Table6[[#This Row],[Index]],tbl_mimu[],8,FALSE)</f>
        <v>MMR002003</v>
      </c>
      <c r="I283" t="str">
        <f>VLOOKUP(Table6[[#This Row],[Index]],tbl_mimu[],9,FALSE)</f>
        <v>Hpruso</v>
      </c>
      <c r="J283" t="str">
        <f>VLOOKUP(Table6[[#This Row],[Index]],tbl_mimu[],10,FALSE)</f>
        <v>ဖရူဆို</v>
      </c>
      <c r="K283" t="str">
        <f>VLOOKUP(Table6[[#This Row],[Index]],tbl_mimu[],11,FALSE)</f>
        <v>MMR002003701</v>
      </c>
      <c r="L283" t="str">
        <f>VLOOKUP(Table6[[#This Row],[Index]],tbl_mimu[],12,FALSE)</f>
        <v>Hpruso Town</v>
      </c>
      <c r="M283" t="str">
        <f>VLOOKUP(Table6[[#This Row],[Index]],tbl_mimu[],13,FALSE)</f>
        <v>ဖရူဆို</v>
      </c>
      <c r="N283">
        <f>VLOOKUP(Table6[[#This Row],[Index]],tbl_mimu[],14,FALSE)</f>
        <v>97.127993929900001</v>
      </c>
      <c r="O283">
        <f>VLOOKUP(Table6[[#This Row],[Index]],tbl_mimu[],14,FALSE)</f>
        <v>97.127993929900001</v>
      </c>
      <c r="P283">
        <f>tbl_data[[#This Row],[Severity]]</f>
        <v>0</v>
      </c>
      <c r="Q283">
        <f>tbl_data[[#This Row],[Consequences (Human)]]</f>
        <v>0</v>
      </c>
      <c r="R283">
        <f>tbl_data[[#This Row],[Consequences (Agriculture)]]</f>
        <v>0</v>
      </c>
      <c r="S283">
        <f>tbl_data[[#This Row],[Consequences (Infrastructure)]]</f>
        <v>0</v>
      </c>
      <c r="T283">
        <f>tbl_data[[#This Row],[Consequences (Financial)]]</f>
        <v>0</v>
      </c>
      <c r="U283" t="e">
        <f>tbl_data[[#This Row],[Severity Numeric]]</f>
        <v>#N/A</v>
      </c>
      <c r="V283" t="e">
        <f>tbl_data[[#This Row],[Consequences Human Numeric]]</f>
        <v>#N/A</v>
      </c>
      <c r="W283" t="e">
        <f>tbl_data[[#This Row],[Consequences Agriculture Numeric]]</f>
        <v>#N/A</v>
      </c>
      <c r="X283" t="e">
        <f>tbl_data[[#This Row],[Consequences Infrastructure Numeric]]</f>
        <v>#N/A</v>
      </c>
      <c r="Y283" t="e">
        <f>tbl_data[[#This Row],[Consequences Financial Numeric]]</f>
        <v>#N/A</v>
      </c>
      <c r="Z283" t="e">
        <f>tbl_data[[#This Row],[Consequences Sum Values]]</f>
        <v>#N/A</v>
      </c>
    </row>
    <row r="284" spans="1:26" x14ac:dyDescent="0.25">
      <c r="A284" t="str">
        <f>tbl_data[[#This Row],[Town Code]]</f>
        <v>MMR007012701</v>
      </c>
      <c r="B284" t="str">
        <f>VLOOKUP(Table6[[#This Row],[Index]],tbl_mimu[],2,FALSE)</f>
        <v>MMR007</v>
      </c>
      <c r="C284" t="str">
        <f>VLOOKUP(Table6[[#This Row],[Index]],tbl_mimu[],3,FALSE)</f>
        <v>Bago (East)</v>
      </c>
      <c r="D284" t="str">
        <f>VLOOKUP(Table6[[#This Row],[Index]],tbl_mimu[],4,FALSE)</f>
        <v>ပဲခူးတိုင်းဒေသကြီး (အရှေ့)</v>
      </c>
      <c r="E284" t="str">
        <f>VLOOKUP(Table6[[#This Row],[Index]],tbl_mimu[],5,FALSE)</f>
        <v>MMR007D002</v>
      </c>
      <c r="F284" t="str">
        <f>VLOOKUP(Table6[[#This Row],[Index]],tbl_mimu[],6,FALSE)</f>
        <v>Taungoo</v>
      </c>
      <c r="G284" t="str">
        <f>VLOOKUP(Table6[[#This Row],[Index]],tbl_mimu[],7,FALSE)</f>
        <v>တောင်ငူခရိုင်</v>
      </c>
      <c r="H284" t="str">
        <f>VLOOKUP(Table6[[#This Row],[Index]],tbl_mimu[],8,FALSE)</f>
        <v>MMR007012</v>
      </c>
      <c r="I284" t="str">
        <f>VLOOKUP(Table6[[#This Row],[Index]],tbl_mimu[],9,FALSE)</f>
        <v>Phyu</v>
      </c>
      <c r="J284" t="str">
        <f>VLOOKUP(Table6[[#This Row],[Index]],tbl_mimu[],10,FALSE)</f>
        <v>ဖြူး</v>
      </c>
      <c r="K284" t="str">
        <f>VLOOKUP(Table6[[#This Row],[Index]],tbl_mimu[],11,FALSE)</f>
        <v>MMR007012701</v>
      </c>
      <c r="L284" t="str">
        <f>VLOOKUP(Table6[[#This Row],[Index]],tbl_mimu[],12,FALSE)</f>
        <v>Phyu Town</v>
      </c>
      <c r="M284" t="str">
        <f>VLOOKUP(Table6[[#This Row],[Index]],tbl_mimu[],13,FALSE)</f>
        <v>ဖြူး</v>
      </c>
      <c r="N284">
        <f>VLOOKUP(Table6[[#This Row],[Index]],tbl_mimu[],14,FALSE)</f>
        <v>96.435720000000003</v>
      </c>
      <c r="O284">
        <f>VLOOKUP(Table6[[#This Row],[Index]],tbl_mimu[],14,FALSE)</f>
        <v>96.435720000000003</v>
      </c>
      <c r="P284">
        <f>tbl_data[[#This Row],[Severity]]</f>
        <v>0</v>
      </c>
      <c r="Q284">
        <f>tbl_data[[#This Row],[Consequences (Human)]]</f>
        <v>0</v>
      </c>
      <c r="R284">
        <f>tbl_data[[#This Row],[Consequences (Agriculture)]]</f>
        <v>0</v>
      </c>
      <c r="S284">
        <f>tbl_data[[#This Row],[Consequences (Infrastructure)]]</f>
        <v>0</v>
      </c>
      <c r="T284">
        <f>tbl_data[[#This Row],[Consequences (Financial)]]</f>
        <v>0</v>
      </c>
      <c r="U284" t="e">
        <f>tbl_data[[#This Row],[Severity Numeric]]</f>
        <v>#N/A</v>
      </c>
      <c r="V284" t="e">
        <f>tbl_data[[#This Row],[Consequences Human Numeric]]</f>
        <v>#N/A</v>
      </c>
      <c r="W284" t="e">
        <f>tbl_data[[#This Row],[Consequences Agriculture Numeric]]</f>
        <v>#N/A</v>
      </c>
      <c r="X284" t="e">
        <f>tbl_data[[#This Row],[Consequences Infrastructure Numeric]]</f>
        <v>#N/A</v>
      </c>
      <c r="Y284" t="e">
        <f>tbl_data[[#This Row],[Consequences Financial Numeric]]</f>
        <v>#N/A</v>
      </c>
      <c r="Z284" t="e">
        <f>tbl_data[[#This Row],[Consequences Sum Values]]</f>
        <v>#N/A</v>
      </c>
    </row>
    <row r="285" spans="1:26" x14ac:dyDescent="0.25">
      <c r="A285" t="str">
        <f>tbl_data[[#This Row],[Town Code]]</f>
        <v>MMR004001701</v>
      </c>
      <c r="B285" t="str">
        <f>VLOOKUP(Table6[[#This Row],[Index]],tbl_mimu[],2,FALSE)</f>
        <v>MMR004</v>
      </c>
      <c r="C285" t="str">
        <f>VLOOKUP(Table6[[#This Row],[Index]],tbl_mimu[],3,FALSE)</f>
        <v>Chin</v>
      </c>
      <c r="D285" t="str">
        <f>VLOOKUP(Table6[[#This Row],[Index]],tbl_mimu[],4,FALSE)</f>
        <v>ချင်းပြည်နယ်</v>
      </c>
      <c r="E285" t="str">
        <f>VLOOKUP(Table6[[#This Row],[Index]],tbl_mimu[],5,FALSE)</f>
        <v>MMR004D001</v>
      </c>
      <c r="F285" t="str">
        <f>VLOOKUP(Table6[[#This Row],[Index]],tbl_mimu[],6,FALSE)</f>
        <v>Falam</v>
      </c>
      <c r="G285" t="str">
        <f>VLOOKUP(Table6[[#This Row],[Index]],tbl_mimu[],7,FALSE)</f>
        <v>ဖလမ်းခရိုင်</v>
      </c>
      <c r="H285" t="str">
        <f>VLOOKUP(Table6[[#This Row],[Index]],tbl_mimu[],8,FALSE)</f>
        <v>MMR004001</v>
      </c>
      <c r="I285" t="str">
        <f>VLOOKUP(Table6[[#This Row],[Index]],tbl_mimu[],9,FALSE)</f>
        <v>Falam</v>
      </c>
      <c r="J285" t="str">
        <f>VLOOKUP(Table6[[#This Row],[Index]],tbl_mimu[],10,FALSE)</f>
        <v>ဖလမ်း</v>
      </c>
      <c r="K285" t="str">
        <f>VLOOKUP(Table6[[#This Row],[Index]],tbl_mimu[],11,FALSE)</f>
        <v>MMR004001701</v>
      </c>
      <c r="L285" t="str">
        <f>VLOOKUP(Table6[[#This Row],[Index]],tbl_mimu[],12,FALSE)</f>
        <v>Falam Town</v>
      </c>
      <c r="M285" t="str">
        <f>VLOOKUP(Table6[[#This Row],[Index]],tbl_mimu[],13,FALSE)</f>
        <v>ဖလမ်း</v>
      </c>
      <c r="N285">
        <f>VLOOKUP(Table6[[#This Row],[Index]],tbl_mimu[],14,FALSE)</f>
        <v>93.680340000000001</v>
      </c>
      <c r="O285">
        <f>VLOOKUP(Table6[[#This Row],[Index]],tbl_mimu[],14,FALSE)</f>
        <v>93.680340000000001</v>
      </c>
      <c r="P285">
        <f>tbl_data[[#This Row],[Severity]]</f>
        <v>0</v>
      </c>
      <c r="Q285">
        <f>tbl_data[[#This Row],[Consequences (Human)]]</f>
        <v>0</v>
      </c>
      <c r="R285">
        <f>tbl_data[[#This Row],[Consequences (Agriculture)]]</f>
        <v>0</v>
      </c>
      <c r="S285">
        <f>tbl_data[[#This Row],[Consequences (Infrastructure)]]</f>
        <v>0</v>
      </c>
      <c r="T285">
        <f>tbl_data[[#This Row],[Consequences (Financial)]]</f>
        <v>0</v>
      </c>
      <c r="U285" t="e">
        <f>tbl_data[[#This Row],[Severity Numeric]]</f>
        <v>#N/A</v>
      </c>
      <c r="V285" t="e">
        <f>tbl_data[[#This Row],[Consequences Human Numeric]]</f>
        <v>#N/A</v>
      </c>
      <c r="W285" t="e">
        <f>tbl_data[[#This Row],[Consequences Agriculture Numeric]]</f>
        <v>#N/A</v>
      </c>
      <c r="X285" t="e">
        <f>tbl_data[[#This Row],[Consequences Infrastructure Numeric]]</f>
        <v>#N/A</v>
      </c>
      <c r="Y285" t="e">
        <f>tbl_data[[#This Row],[Consequences Financial Numeric]]</f>
        <v>#N/A</v>
      </c>
      <c r="Z285" t="e">
        <f>tbl_data[[#This Row],[Consequences Sum Values]]</f>
        <v>#N/A</v>
      </c>
    </row>
    <row r="286" spans="1:26" x14ac:dyDescent="0.25">
      <c r="A286" t="str">
        <f>tbl_data[[#This Row],[Town Code]]</f>
        <v>MMR001009701</v>
      </c>
      <c r="B286" t="str">
        <f>VLOOKUP(Table6[[#This Row],[Index]],tbl_mimu[],2,FALSE)</f>
        <v>MMR001</v>
      </c>
      <c r="C286" t="str">
        <f>VLOOKUP(Table6[[#This Row],[Index]],tbl_mimu[],3,FALSE)</f>
        <v>Kachin</v>
      </c>
      <c r="D286" t="str">
        <f>VLOOKUP(Table6[[#This Row],[Index]],tbl_mimu[],4,FALSE)</f>
        <v>ကချင်ပြည်နယ်</v>
      </c>
      <c r="E286" t="str">
        <f>VLOOKUP(Table6[[#This Row],[Index]],tbl_mimu[],5,FALSE)</f>
        <v>MMR001D002</v>
      </c>
      <c r="F286" t="str">
        <f>VLOOKUP(Table6[[#This Row],[Index]],tbl_mimu[],6,FALSE)</f>
        <v>Mohnyin</v>
      </c>
      <c r="G286" t="str">
        <f>VLOOKUP(Table6[[#This Row],[Index]],tbl_mimu[],7,FALSE)</f>
        <v>မိုးညှင်းခရိုင်</v>
      </c>
      <c r="H286" t="str">
        <f>VLOOKUP(Table6[[#This Row],[Index]],tbl_mimu[],8,FALSE)</f>
        <v>MMR001009</v>
      </c>
      <c r="I286" t="str">
        <f>VLOOKUP(Table6[[#This Row],[Index]],tbl_mimu[],9,FALSE)</f>
        <v>Hpakant</v>
      </c>
      <c r="J286" t="str">
        <f>VLOOKUP(Table6[[#This Row],[Index]],tbl_mimu[],10,FALSE)</f>
        <v>ဖားကန့်</v>
      </c>
      <c r="K286" t="str">
        <f>VLOOKUP(Table6[[#This Row],[Index]],tbl_mimu[],11,FALSE)</f>
        <v>MMR001009701</v>
      </c>
      <c r="L286" t="str">
        <f>VLOOKUP(Table6[[#This Row],[Index]],tbl_mimu[],12,FALSE)</f>
        <v>Hpakant Town</v>
      </c>
      <c r="M286" t="str">
        <f>VLOOKUP(Table6[[#This Row],[Index]],tbl_mimu[],13,FALSE)</f>
        <v>ဖားကန့်</v>
      </c>
      <c r="N286">
        <f>VLOOKUP(Table6[[#This Row],[Index]],tbl_mimu[],14,FALSE)</f>
        <v>96.312119999999993</v>
      </c>
      <c r="O286">
        <f>VLOOKUP(Table6[[#This Row],[Index]],tbl_mimu[],14,FALSE)</f>
        <v>96.312119999999993</v>
      </c>
      <c r="P286">
        <f>tbl_data[[#This Row],[Severity]]</f>
        <v>0</v>
      </c>
      <c r="Q286">
        <f>tbl_data[[#This Row],[Consequences (Human)]]</f>
        <v>0</v>
      </c>
      <c r="R286">
        <f>tbl_data[[#This Row],[Consequences (Agriculture)]]</f>
        <v>0</v>
      </c>
      <c r="S286">
        <f>tbl_data[[#This Row],[Consequences (Infrastructure)]]</f>
        <v>0</v>
      </c>
      <c r="T286">
        <f>tbl_data[[#This Row],[Consequences (Financial)]]</f>
        <v>0</v>
      </c>
      <c r="U286" t="e">
        <f>tbl_data[[#This Row],[Severity Numeric]]</f>
        <v>#N/A</v>
      </c>
      <c r="V286" t="e">
        <f>tbl_data[[#This Row],[Consequences Human Numeric]]</f>
        <v>#N/A</v>
      </c>
      <c r="W286" t="e">
        <f>tbl_data[[#This Row],[Consequences Agriculture Numeric]]</f>
        <v>#N/A</v>
      </c>
      <c r="X286" t="e">
        <f>tbl_data[[#This Row],[Consequences Infrastructure Numeric]]</f>
        <v>#N/A</v>
      </c>
      <c r="Y286" t="e">
        <f>tbl_data[[#This Row],[Consequences Financial Numeric]]</f>
        <v>#N/A</v>
      </c>
      <c r="Z286" t="e">
        <f>tbl_data[[#This Row],[Consequences Sum Values]]</f>
        <v>#N/A</v>
      </c>
    </row>
    <row r="287" spans="1:26" x14ac:dyDescent="0.25">
      <c r="A287" t="str">
        <f>tbl_data[[#This Row],[Town Code]]</f>
        <v>MMR002006701</v>
      </c>
      <c r="B287" t="str">
        <f>VLOOKUP(Table6[[#This Row],[Index]],tbl_mimu[],2,FALSE)</f>
        <v>MMR002</v>
      </c>
      <c r="C287" t="str">
        <f>VLOOKUP(Table6[[#This Row],[Index]],tbl_mimu[],3,FALSE)</f>
        <v>Kayah</v>
      </c>
      <c r="D287" t="str">
        <f>VLOOKUP(Table6[[#This Row],[Index]],tbl_mimu[],4,FALSE)</f>
        <v>ကယားပြည်နယ်</v>
      </c>
      <c r="E287" t="str">
        <f>VLOOKUP(Table6[[#This Row],[Index]],tbl_mimu[],5,FALSE)</f>
        <v>MMR002D002</v>
      </c>
      <c r="F287" t="str">
        <f>VLOOKUP(Table6[[#This Row],[Index]],tbl_mimu[],6,FALSE)</f>
        <v>Bawlake</v>
      </c>
      <c r="G287" t="str">
        <f>VLOOKUP(Table6[[#This Row],[Index]],tbl_mimu[],7,FALSE)</f>
        <v>ဘောလခဲခရိုင်</v>
      </c>
      <c r="H287" t="str">
        <f>VLOOKUP(Table6[[#This Row],[Index]],tbl_mimu[],8,FALSE)</f>
        <v>MMR002006</v>
      </c>
      <c r="I287" t="str">
        <f>VLOOKUP(Table6[[#This Row],[Index]],tbl_mimu[],9,FALSE)</f>
        <v>Hpasawng</v>
      </c>
      <c r="J287" t="str">
        <f>VLOOKUP(Table6[[#This Row],[Index]],tbl_mimu[],10,FALSE)</f>
        <v>ဖားဆောင်း</v>
      </c>
      <c r="K287" t="str">
        <f>VLOOKUP(Table6[[#This Row],[Index]],tbl_mimu[],11,FALSE)</f>
        <v>MMR002006701</v>
      </c>
      <c r="L287" t="str">
        <f>VLOOKUP(Table6[[#This Row],[Index]],tbl_mimu[],12,FALSE)</f>
        <v>Hpasawng Town</v>
      </c>
      <c r="M287" t="str">
        <f>VLOOKUP(Table6[[#This Row],[Index]],tbl_mimu[],13,FALSE)</f>
        <v>ဖားဆောင်း</v>
      </c>
      <c r="N287">
        <f>VLOOKUP(Table6[[#This Row],[Index]],tbl_mimu[],14,FALSE)</f>
        <v>97.315920000000006</v>
      </c>
      <c r="O287">
        <f>VLOOKUP(Table6[[#This Row],[Index]],tbl_mimu[],14,FALSE)</f>
        <v>97.315920000000006</v>
      </c>
      <c r="P287">
        <f>tbl_data[[#This Row],[Severity]]</f>
        <v>0</v>
      </c>
      <c r="Q287">
        <f>tbl_data[[#This Row],[Consequences (Human)]]</f>
        <v>0</v>
      </c>
      <c r="R287">
        <f>tbl_data[[#This Row],[Consequences (Agriculture)]]</f>
        <v>0</v>
      </c>
      <c r="S287">
        <f>tbl_data[[#This Row],[Consequences (Infrastructure)]]</f>
        <v>0</v>
      </c>
      <c r="T287">
        <f>tbl_data[[#This Row],[Consequences (Financial)]]</f>
        <v>0</v>
      </c>
      <c r="U287" t="e">
        <f>tbl_data[[#This Row],[Severity Numeric]]</f>
        <v>#N/A</v>
      </c>
      <c r="V287" t="e">
        <f>tbl_data[[#This Row],[Consequences Human Numeric]]</f>
        <v>#N/A</v>
      </c>
      <c r="W287" t="e">
        <f>tbl_data[[#This Row],[Consequences Agriculture Numeric]]</f>
        <v>#N/A</v>
      </c>
      <c r="X287" t="e">
        <f>tbl_data[[#This Row],[Consequences Infrastructure Numeric]]</f>
        <v>#N/A</v>
      </c>
      <c r="Y287" t="e">
        <f>tbl_data[[#This Row],[Consequences Financial Numeric]]</f>
        <v>#N/A</v>
      </c>
      <c r="Z287" t="e">
        <f>tbl_data[[#This Row],[Consequences Sum Values]]</f>
        <v>#N/A</v>
      </c>
    </row>
    <row r="288" spans="1:26" x14ac:dyDescent="0.25">
      <c r="A288" t="str">
        <f>tbl_data[[#This Row],[Town Code]]</f>
        <v>MMR003003701</v>
      </c>
      <c r="B288" t="str">
        <f>VLOOKUP(Table6[[#This Row],[Index]],tbl_mimu[],2,FALSE)</f>
        <v>MMR003</v>
      </c>
      <c r="C288" t="str">
        <f>VLOOKUP(Table6[[#This Row],[Index]],tbl_mimu[],3,FALSE)</f>
        <v>Kayin</v>
      </c>
      <c r="D288" t="str">
        <f>VLOOKUP(Table6[[#This Row],[Index]],tbl_mimu[],4,FALSE)</f>
        <v>ကရင်ပြည်နယ်</v>
      </c>
      <c r="E288" t="str">
        <f>VLOOKUP(Table6[[#This Row],[Index]],tbl_mimu[],5,FALSE)</f>
        <v>MMR003D004</v>
      </c>
      <c r="F288" t="str">
        <f>VLOOKUP(Table6[[#This Row],[Index]],tbl_mimu[],6,FALSE)</f>
        <v>Hpapun</v>
      </c>
      <c r="G288" t="str">
        <f>VLOOKUP(Table6[[#This Row],[Index]],tbl_mimu[],7,FALSE)</f>
        <v>ဖာပွန်ခရိုင်</v>
      </c>
      <c r="H288" t="str">
        <f>VLOOKUP(Table6[[#This Row],[Index]],tbl_mimu[],8,FALSE)</f>
        <v>MMR003003</v>
      </c>
      <c r="I288" t="str">
        <f>VLOOKUP(Table6[[#This Row],[Index]],tbl_mimu[],9,FALSE)</f>
        <v>Hpapun</v>
      </c>
      <c r="J288" t="str">
        <f>VLOOKUP(Table6[[#This Row],[Index]],tbl_mimu[],10,FALSE)</f>
        <v>ဖာပွန်</v>
      </c>
      <c r="K288" t="str">
        <f>VLOOKUP(Table6[[#This Row],[Index]],tbl_mimu[],11,FALSE)</f>
        <v>MMR003003701</v>
      </c>
      <c r="L288" t="str">
        <f>VLOOKUP(Table6[[#This Row],[Index]],tbl_mimu[],12,FALSE)</f>
        <v>Hpapun Town</v>
      </c>
      <c r="M288" t="str">
        <f>VLOOKUP(Table6[[#This Row],[Index]],tbl_mimu[],13,FALSE)</f>
        <v>ဖာပွန်</v>
      </c>
      <c r="N288">
        <f>VLOOKUP(Table6[[#This Row],[Index]],tbl_mimu[],14,FALSE)</f>
        <v>97.443214377299995</v>
      </c>
      <c r="O288">
        <f>VLOOKUP(Table6[[#This Row],[Index]],tbl_mimu[],14,FALSE)</f>
        <v>97.443214377299995</v>
      </c>
      <c r="P288">
        <f>tbl_data[[#This Row],[Severity]]</f>
        <v>0</v>
      </c>
      <c r="Q288">
        <f>tbl_data[[#This Row],[Consequences (Human)]]</f>
        <v>0</v>
      </c>
      <c r="R288">
        <f>tbl_data[[#This Row],[Consequences (Agriculture)]]</f>
        <v>0</v>
      </c>
      <c r="S288">
        <f>tbl_data[[#This Row],[Consequences (Infrastructure)]]</f>
        <v>0</v>
      </c>
      <c r="T288">
        <f>tbl_data[[#This Row],[Consequences (Financial)]]</f>
        <v>0</v>
      </c>
      <c r="U288" t="e">
        <f>tbl_data[[#This Row],[Severity Numeric]]</f>
        <v>#N/A</v>
      </c>
      <c r="V288" t="e">
        <f>tbl_data[[#This Row],[Consequences Human Numeric]]</f>
        <v>#N/A</v>
      </c>
      <c r="W288" t="e">
        <f>tbl_data[[#This Row],[Consequences Agriculture Numeric]]</f>
        <v>#N/A</v>
      </c>
      <c r="X288" t="e">
        <f>tbl_data[[#This Row],[Consequences Infrastructure Numeric]]</f>
        <v>#N/A</v>
      </c>
      <c r="Y288" t="e">
        <f>tbl_data[[#This Row],[Consequences Financial Numeric]]</f>
        <v>#N/A</v>
      </c>
      <c r="Z288" t="e">
        <f>tbl_data[[#This Row],[Consequences Sum Values]]</f>
        <v>#N/A</v>
      </c>
    </row>
    <row r="289" spans="1:26" x14ac:dyDescent="0.25">
      <c r="A289" t="str">
        <f>tbl_data[[#This Row],[Town Code]]</f>
        <v>MMR005032701</v>
      </c>
      <c r="B289" t="str">
        <f>VLOOKUP(Table6[[#This Row],[Index]],tbl_mimu[],2,FALSE)</f>
        <v>MMR005</v>
      </c>
      <c r="C289" t="str">
        <f>VLOOKUP(Table6[[#This Row],[Index]],tbl_mimu[],3,FALSE)</f>
        <v>Sagaing</v>
      </c>
      <c r="D289" t="str">
        <f>VLOOKUP(Table6[[#This Row],[Index]],tbl_mimu[],4,FALSE)</f>
        <v>စစ်ကိုင်းတိုင်းဒေသကြီး</v>
      </c>
      <c r="E289" t="str">
        <f>VLOOKUP(Table6[[#This Row],[Index]],tbl_mimu[],5,FALSE)</f>
        <v>MMR005D007</v>
      </c>
      <c r="F289" t="str">
        <f>VLOOKUP(Table6[[#This Row],[Index]],tbl_mimu[],6,FALSE)</f>
        <v>Mawlaik</v>
      </c>
      <c r="G289" t="str">
        <f>VLOOKUP(Table6[[#This Row],[Index]],tbl_mimu[],7,FALSE)</f>
        <v>မော်လိုက်ခရိုင်</v>
      </c>
      <c r="H289" t="str">
        <f>VLOOKUP(Table6[[#This Row],[Index]],tbl_mimu[],8,FALSE)</f>
        <v>MMR005032</v>
      </c>
      <c r="I289" t="str">
        <f>VLOOKUP(Table6[[#This Row],[Index]],tbl_mimu[],9,FALSE)</f>
        <v>Paungbyin</v>
      </c>
      <c r="J289" t="str">
        <f>VLOOKUP(Table6[[#This Row],[Index]],tbl_mimu[],10,FALSE)</f>
        <v>ဖောင်းပြင်</v>
      </c>
      <c r="K289" t="str">
        <f>VLOOKUP(Table6[[#This Row],[Index]],tbl_mimu[],11,FALSE)</f>
        <v>MMR005032701</v>
      </c>
      <c r="L289" t="str">
        <f>VLOOKUP(Table6[[#This Row],[Index]],tbl_mimu[],12,FALSE)</f>
        <v>Paungbyin Town</v>
      </c>
      <c r="M289" t="str">
        <f>VLOOKUP(Table6[[#This Row],[Index]],tbl_mimu[],13,FALSE)</f>
        <v>ဖောင်းပြင်</v>
      </c>
      <c r="N289">
        <f>VLOOKUP(Table6[[#This Row],[Index]],tbl_mimu[],14,FALSE)</f>
        <v>94.816860000000005</v>
      </c>
      <c r="O289">
        <f>VLOOKUP(Table6[[#This Row],[Index]],tbl_mimu[],14,FALSE)</f>
        <v>94.816860000000005</v>
      </c>
      <c r="P289">
        <f>tbl_data[[#This Row],[Severity]]</f>
        <v>0</v>
      </c>
      <c r="Q289">
        <f>tbl_data[[#This Row],[Consequences (Human)]]</f>
        <v>0</v>
      </c>
      <c r="R289">
        <f>tbl_data[[#This Row],[Consequences (Agriculture)]]</f>
        <v>0</v>
      </c>
      <c r="S289">
        <f>tbl_data[[#This Row],[Consequences (Infrastructure)]]</f>
        <v>0</v>
      </c>
      <c r="T289">
        <f>tbl_data[[#This Row],[Consequences (Financial)]]</f>
        <v>0</v>
      </c>
      <c r="U289" t="e">
        <f>tbl_data[[#This Row],[Severity Numeric]]</f>
        <v>#N/A</v>
      </c>
      <c r="V289" t="e">
        <f>tbl_data[[#This Row],[Consequences Human Numeric]]</f>
        <v>#N/A</v>
      </c>
      <c r="W289" t="e">
        <f>tbl_data[[#This Row],[Consequences Agriculture Numeric]]</f>
        <v>#N/A</v>
      </c>
      <c r="X289" t="e">
        <f>tbl_data[[#This Row],[Consequences Infrastructure Numeric]]</f>
        <v>#N/A</v>
      </c>
      <c r="Y289" t="e">
        <f>tbl_data[[#This Row],[Consequences Financial Numeric]]</f>
        <v>#N/A</v>
      </c>
      <c r="Z289" t="e">
        <f>tbl_data[[#This Row],[Consequences Sum Values]]</f>
        <v>#N/A</v>
      </c>
    </row>
    <row r="290" spans="1:26" x14ac:dyDescent="0.25">
      <c r="A290" t="str">
        <f>tbl_data[[#This Row],[Town Code]]</f>
        <v>MMR005023701</v>
      </c>
      <c r="B290" t="str">
        <f>VLOOKUP(Table6[[#This Row],[Index]],tbl_mimu[],2,FALSE)</f>
        <v>MMR005</v>
      </c>
      <c r="C290" t="str">
        <f>VLOOKUP(Table6[[#This Row],[Index]],tbl_mimu[],3,FALSE)</f>
        <v>Sagaing</v>
      </c>
      <c r="D290" t="str">
        <f>VLOOKUP(Table6[[#This Row],[Index]],tbl_mimu[],4,FALSE)</f>
        <v>စစ်ကိုင်းတိုင်းဒေသကြီး</v>
      </c>
      <c r="E290" t="str">
        <f>VLOOKUP(Table6[[#This Row],[Index]],tbl_mimu[],5,FALSE)</f>
        <v>MMR005D004</v>
      </c>
      <c r="F290" t="str">
        <f>VLOOKUP(Table6[[#This Row],[Index]],tbl_mimu[],6,FALSE)</f>
        <v>Katha</v>
      </c>
      <c r="G290" t="str">
        <f>VLOOKUP(Table6[[#This Row],[Index]],tbl_mimu[],7,FALSE)</f>
        <v>ကသာခရိုင်</v>
      </c>
      <c r="H290" t="str">
        <f>VLOOKUP(Table6[[#This Row],[Index]],tbl_mimu[],8,FALSE)</f>
        <v>MMR005023</v>
      </c>
      <c r="I290" t="str">
        <f>VLOOKUP(Table6[[#This Row],[Index]],tbl_mimu[],9,FALSE)</f>
        <v>Banmauk</v>
      </c>
      <c r="J290" t="str">
        <f>VLOOKUP(Table6[[#This Row],[Index]],tbl_mimu[],10,FALSE)</f>
        <v>ဗန်းမောက်</v>
      </c>
      <c r="K290" t="str">
        <f>VLOOKUP(Table6[[#This Row],[Index]],tbl_mimu[],11,FALSE)</f>
        <v>MMR005023701</v>
      </c>
      <c r="L290" t="str">
        <f>VLOOKUP(Table6[[#This Row],[Index]],tbl_mimu[],12,FALSE)</f>
        <v>Banmauk Town</v>
      </c>
      <c r="M290" t="str">
        <f>VLOOKUP(Table6[[#This Row],[Index]],tbl_mimu[],13,FALSE)</f>
        <v>ဗန်းမောက်</v>
      </c>
      <c r="N290">
        <f>VLOOKUP(Table6[[#This Row],[Index]],tbl_mimu[],14,FALSE)</f>
        <v>95.857669999999999</v>
      </c>
      <c r="O290">
        <f>VLOOKUP(Table6[[#This Row],[Index]],tbl_mimu[],14,FALSE)</f>
        <v>95.857669999999999</v>
      </c>
      <c r="P290">
        <f>tbl_data[[#This Row],[Severity]]</f>
        <v>0</v>
      </c>
      <c r="Q290">
        <f>tbl_data[[#This Row],[Consequences (Human)]]</f>
        <v>0</v>
      </c>
      <c r="R290">
        <f>tbl_data[[#This Row],[Consequences (Agriculture)]]</f>
        <v>0</v>
      </c>
      <c r="S290">
        <f>tbl_data[[#This Row],[Consequences (Infrastructure)]]</f>
        <v>0</v>
      </c>
      <c r="T290">
        <f>tbl_data[[#This Row],[Consequences (Financial)]]</f>
        <v>0</v>
      </c>
      <c r="U290" t="e">
        <f>tbl_data[[#This Row],[Severity Numeric]]</f>
        <v>#N/A</v>
      </c>
      <c r="V290" t="e">
        <f>tbl_data[[#This Row],[Consequences Human Numeric]]</f>
        <v>#N/A</v>
      </c>
      <c r="W290" t="e">
        <f>tbl_data[[#This Row],[Consequences Agriculture Numeric]]</f>
        <v>#N/A</v>
      </c>
      <c r="X290" t="e">
        <f>tbl_data[[#This Row],[Consequences Infrastructure Numeric]]</f>
        <v>#N/A</v>
      </c>
      <c r="Y290" t="e">
        <f>tbl_data[[#This Row],[Consequences Financial Numeric]]</f>
        <v>#N/A</v>
      </c>
      <c r="Z290" t="e">
        <f>tbl_data[[#This Row],[Consequences Sum Values]]</f>
        <v>#N/A</v>
      </c>
    </row>
    <row r="291" spans="1:26" x14ac:dyDescent="0.25">
      <c r="A291" t="str">
        <f>tbl_data[[#This Row],[Town Code]]</f>
        <v>MMR001010701</v>
      </c>
      <c r="B291" t="str">
        <f>VLOOKUP(Table6[[#This Row],[Index]],tbl_mimu[],2,FALSE)</f>
        <v>MMR001</v>
      </c>
      <c r="C291" t="str">
        <f>VLOOKUP(Table6[[#This Row],[Index]],tbl_mimu[],3,FALSE)</f>
        <v>Kachin</v>
      </c>
      <c r="D291" t="str">
        <f>VLOOKUP(Table6[[#This Row],[Index]],tbl_mimu[],4,FALSE)</f>
        <v>ကချင်ပြည်နယ်</v>
      </c>
      <c r="E291" t="str">
        <f>VLOOKUP(Table6[[#This Row],[Index]],tbl_mimu[],5,FALSE)</f>
        <v>MMR001D003</v>
      </c>
      <c r="F291" t="str">
        <f>VLOOKUP(Table6[[#This Row],[Index]],tbl_mimu[],6,FALSE)</f>
        <v>Bhamo</v>
      </c>
      <c r="G291" t="str">
        <f>VLOOKUP(Table6[[#This Row],[Index]],tbl_mimu[],7,FALSE)</f>
        <v>ဗန်းမော်ခရိုင်</v>
      </c>
      <c r="H291" t="str">
        <f>VLOOKUP(Table6[[#This Row],[Index]],tbl_mimu[],8,FALSE)</f>
        <v>MMR001010</v>
      </c>
      <c r="I291" t="str">
        <f>VLOOKUP(Table6[[#This Row],[Index]],tbl_mimu[],9,FALSE)</f>
        <v>Bhamo</v>
      </c>
      <c r="J291" t="str">
        <f>VLOOKUP(Table6[[#This Row],[Index]],tbl_mimu[],10,FALSE)</f>
        <v>ဗန်းမော်</v>
      </c>
      <c r="K291" t="str">
        <f>VLOOKUP(Table6[[#This Row],[Index]],tbl_mimu[],11,FALSE)</f>
        <v>MMR001010701</v>
      </c>
      <c r="L291" t="str">
        <f>VLOOKUP(Table6[[#This Row],[Index]],tbl_mimu[],12,FALSE)</f>
        <v>Bhamo Town</v>
      </c>
      <c r="M291" t="str">
        <f>VLOOKUP(Table6[[#This Row],[Index]],tbl_mimu[],13,FALSE)</f>
        <v>ဗန်းမော်</v>
      </c>
      <c r="N291">
        <f>VLOOKUP(Table6[[#This Row],[Index]],tbl_mimu[],14,FALSE)</f>
        <v>97.234409999999997</v>
      </c>
      <c r="O291">
        <f>VLOOKUP(Table6[[#This Row],[Index]],tbl_mimu[],14,FALSE)</f>
        <v>97.234409999999997</v>
      </c>
      <c r="P291">
        <f>tbl_data[[#This Row],[Severity]]</f>
        <v>0</v>
      </c>
      <c r="Q291">
        <f>tbl_data[[#This Row],[Consequences (Human)]]</f>
        <v>0</v>
      </c>
      <c r="R291">
        <f>tbl_data[[#This Row],[Consequences (Agriculture)]]</f>
        <v>0</v>
      </c>
      <c r="S291">
        <f>tbl_data[[#This Row],[Consequences (Infrastructure)]]</f>
        <v>0</v>
      </c>
      <c r="T291">
        <f>tbl_data[[#This Row],[Consequences (Financial)]]</f>
        <v>0</v>
      </c>
      <c r="U291" t="e">
        <f>tbl_data[[#This Row],[Severity Numeric]]</f>
        <v>#N/A</v>
      </c>
      <c r="V291" t="e">
        <f>tbl_data[[#This Row],[Consequences Human Numeric]]</f>
        <v>#N/A</v>
      </c>
      <c r="W291" t="e">
        <f>tbl_data[[#This Row],[Consequences Agriculture Numeric]]</f>
        <v>#N/A</v>
      </c>
      <c r="X291" t="e">
        <f>tbl_data[[#This Row],[Consequences Infrastructure Numeric]]</f>
        <v>#N/A</v>
      </c>
      <c r="Y291" t="e">
        <f>tbl_data[[#This Row],[Consequences Financial Numeric]]</f>
        <v>#N/A</v>
      </c>
      <c r="Z291" t="e">
        <f>tbl_data[[#This Row],[Consequences Sum Values]]</f>
        <v>#N/A</v>
      </c>
    </row>
    <row r="292" spans="1:26" x14ac:dyDescent="0.25">
      <c r="A292" t="str">
        <f>tbl_data[[#This Row],[Town Code]]</f>
        <v>MMR013044701</v>
      </c>
      <c r="B292" t="str">
        <f>VLOOKUP(Table6[[#This Row],[Index]],tbl_mimu[],2,FALSE)</f>
        <v>MMR013</v>
      </c>
      <c r="C292" t="str">
        <f>VLOOKUP(Table6[[#This Row],[Index]],tbl_mimu[],3,FALSE)</f>
        <v>Yangon</v>
      </c>
      <c r="D292" t="str">
        <f>VLOOKUP(Table6[[#This Row],[Index]],tbl_mimu[],4,FALSE)</f>
        <v>ရန်ကုန်တိုင်းဒေသကြီး</v>
      </c>
      <c r="E292" t="str">
        <f>VLOOKUP(Table6[[#This Row],[Index]],tbl_mimu[],5,FALSE)</f>
        <v>MMR013D004</v>
      </c>
      <c r="F292" t="str">
        <f>VLOOKUP(Table6[[#This Row],[Index]],tbl_mimu[],6,FALSE)</f>
        <v>Yangon (West)</v>
      </c>
      <c r="G292" t="str">
        <f>VLOOKUP(Table6[[#This Row],[Index]],tbl_mimu[],7,FALSE)</f>
        <v>ရန်ကုန်(အနောက်ပိုင်း)</v>
      </c>
      <c r="H292" t="str">
        <f>VLOOKUP(Table6[[#This Row],[Index]],tbl_mimu[],8,FALSE)</f>
        <v>MMR013044</v>
      </c>
      <c r="I292" t="str">
        <f>VLOOKUP(Table6[[#This Row],[Index]],tbl_mimu[],9,FALSE)</f>
        <v>Bahan</v>
      </c>
      <c r="J292" t="str">
        <f>VLOOKUP(Table6[[#This Row],[Index]],tbl_mimu[],10,FALSE)</f>
        <v>ဗဟန်း</v>
      </c>
      <c r="K292" t="str">
        <f>VLOOKUP(Table6[[#This Row],[Index]],tbl_mimu[],11,FALSE)</f>
        <v>MMR013044701</v>
      </c>
      <c r="L292" t="str">
        <f>VLOOKUP(Table6[[#This Row],[Index]],tbl_mimu[],12,FALSE)</f>
        <v>Bahan</v>
      </c>
      <c r="M292" t="str">
        <f>VLOOKUP(Table6[[#This Row],[Index]],tbl_mimu[],13,FALSE)</f>
        <v>ဗဟန်း</v>
      </c>
      <c r="N292">
        <f>VLOOKUP(Table6[[#This Row],[Index]],tbl_mimu[],14,FALSE)</f>
        <v>96.156111999999993</v>
      </c>
      <c r="O292">
        <f>VLOOKUP(Table6[[#This Row],[Index]],tbl_mimu[],14,FALSE)</f>
        <v>96.156111999999993</v>
      </c>
      <c r="P292">
        <f>tbl_data[[#This Row],[Severity]]</f>
        <v>0</v>
      </c>
      <c r="Q292">
        <f>tbl_data[[#This Row],[Consequences (Human)]]</f>
        <v>0</v>
      </c>
      <c r="R292">
        <f>tbl_data[[#This Row],[Consequences (Agriculture)]]</f>
        <v>0</v>
      </c>
      <c r="S292">
        <f>tbl_data[[#This Row],[Consequences (Infrastructure)]]</f>
        <v>0</v>
      </c>
      <c r="T292">
        <f>tbl_data[[#This Row],[Consequences (Financial)]]</f>
        <v>0</v>
      </c>
      <c r="U292" t="e">
        <f>tbl_data[[#This Row],[Severity Numeric]]</f>
        <v>#N/A</v>
      </c>
      <c r="V292" t="e">
        <f>tbl_data[[#This Row],[Consequences Human Numeric]]</f>
        <v>#N/A</v>
      </c>
      <c r="W292" t="e">
        <f>tbl_data[[#This Row],[Consequences Agriculture Numeric]]</f>
        <v>#N/A</v>
      </c>
      <c r="X292" t="e">
        <f>tbl_data[[#This Row],[Consequences Infrastructure Numeric]]</f>
        <v>#N/A</v>
      </c>
      <c r="Y292" t="e">
        <f>tbl_data[[#This Row],[Consequences Financial Numeric]]</f>
        <v>#N/A</v>
      </c>
      <c r="Z292" t="e">
        <f>tbl_data[[#This Row],[Consequences Sum Values]]</f>
        <v>#N/A</v>
      </c>
    </row>
    <row r="293" spans="1:26" x14ac:dyDescent="0.25">
      <c r="A293" t="str">
        <f>tbl_data[[#This Row],[Town Code]]</f>
        <v>MMR013017701</v>
      </c>
      <c r="B293" t="str">
        <f>VLOOKUP(Table6[[#This Row],[Index]],tbl_mimu[],2,FALSE)</f>
        <v>MMR013</v>
      </c>
      <c r="C293" t="str">
        <f>VLOOKUP(Table6[[#This Row],[Index]],tbl_mimu[],3,FALSE)</f>
        <v>Yangon</v>
      </c>
      <c r="D293" t="str">
        <f>VLOOKUP(Table6[[#This Row],[Index]],tbl_mimu[],4,FALSE)</f>
        <v>ရန်ကုန်တိုင်းဒေသကြီး</v>
      </c>
      <c r="E293" t="str">
        <f>VLOOKUP(Table6[[#This Row],[Index]],tbl_mimu[],5,FALSE)</f>
        <v>MMR013D002</v>
      </c>
      <c r="F293" t="str">
        <f>VLOOKUP(Table6[[#This Row],[Index]],tbl_mimu[],6,FALSE)</f>
        <v>Yangon (East)</v>
      </c>
      <c r="G293" t="str">
        <f>VLOOKUP(Table6[[#This Row],[Index]],tbl_mimu[],7,FALSE)</f>
        <v>ရန်ကုန်(အရှေ့ပိုင်း)</v>
      </c>
      <c r="H293" t="str">
        <f>VLOOKUP(Table6[[#This Row],[Index]],tbl_mimu[],8,FALSE)</f>
        <v>MMR013017</v>
      </c>
      <c r="I293" t="str">
        <f>VLOOKUP(Table6[[#This Row],[Index]],tbl_mimu[],9,FALSE)</f>
        <v>Botahtaung</v>
      </c>
      <c r="J293" t="str">
        <f>VLOOKUP(Table6[[#This Row],[Index]],tbl_mimu[],10,FALSE)</f>
        <v>ဗိုလ်တထောင်</v>
      </c>
      <c r="K293" t="str">
        <f>VLOOKUP(Table6[[#This Row],[Index]],tbl_mimu[],11,FALSE)</f>
        <v>MMR013017701</v>
      </c>
      <c r="L293" t="str">
        <f>VLOOKUP(Table6[[#This Row],[Index]],tbl_mimu[],12,FALSE)</f>
        <v>Botahtaung</v>
      </c>
      <c r="M293" t="str">
        <f>VLOOKUP(Table6[[#This Row],[Index]],tbl_mimu[],13,FALSE)</f>
        <v>ဗိုလ်တထောင်</v>
      </c>
      <c r="N293">
        <f>VLOOKUP(Table6[[#This Row],[Index]],tbl_mimu[],14,FALSE)</f>
        <v>96.169708999999997</v>
      </c>
      <c r="O293">
        <f>VLOOKUP(Table6[[#This Row],[Index]],tbl_mimu[],14,FALSE)</f>
        <v>96.169708999999997</v>
      </c>
      <c r="P293">
        <f>tbl_data[[#This Row],[Severity]]</f>
        <v>0</v>
      </c>
      <c r="Q293">
        <f>tbl_data[[#This Row],[Consequences (Human)]]</f>
        <v>0</v>
      </c>
      <c r="R293">
        <f>tbl_data[[#This Row],[Consequences (Agriculture)]]</f>
        <v>0</v>
      </c>
      <c r="S293">
        <f>tbl_data[[#This Row],[Consequences (Infrastructure)]]</f>
        <v>0</v>
      </c>
      <c r="T293">
        <f>tbl_data[[#This Row],[Consequences (Financial)]]</f>
        <v>0</v>
      </c>
      <c r="U293" t="e">
        <f>tbl_data[[#This Row],[Severity Numeric]]</f>
        <v>#N/A</v>
      </c>
      <c r="V293" t="e">
        <f>tbl_data[[#This Row],[Consequences Human Numeric]]</f>
        <v>#N/A</v>
      </c>
      <c r="W293" t="e">
        <f>tbl_data[[#This Row],[Consequences Agriculture Numeric]]</f>
        <v>#N/A</v>
      </c>
      <c r="X293" t="e">
        <f>tbl_data[[#This Row],[Consequences Infrastructure Numeric]]</f>
        <v>#N/A</v>
      </c>
      <c r="Y293" t="e">
        <f>tbl_data[[#This Row],[Consequences Financial Numeric]]</f>
        <v>#N/A</v>
      </c>
      <c r="Z293" t="e">
        <f>tbl_data[[#This Row],[Consequences Sum Values]]</f>
        <v>#N/A</v>
      </c>
    </row>
    <row r="294" spans="1:26" x14ac:dyDescent="0.25">
      <c r="A294" t="str">
        <f>tbl_data[[#This Row],[Town Code]]</f>
        <v>MMR017012702</v>
      </c>
      <c r="B294" t="str">
        <f>VLOOKUP(Table6[[#This Row],[Index]],tbl_mimu[],2,FALSE)</f>
        <v>MMR017</v>
      </c>
      <c r="C294" t="str">
        <f>VLOOKUP(Table6[[#This Row],[Index]],tbl_mimu[],3,FALSE)</f>
        <v>Ayeyarwady</v>
      </c>
      <c r="D294" t="str">
        <f>VLOOKUP(Table6[[#This Row],[Index]],tbl_mimu[],4,FALSE)</f>
        <v>ဧရာဝတီတိုင်းဒေသကြီး</v>
      </c>
      <c r="E294" t="str">
        <f>VLOOKUP(Table6[[#This Row],[Index]],tbl_mimu[],5,FALSE)</f>
        <v>MMR017D002</v>
      </c>
      <c r="F294" t="str">
        <f>VLOOKUP(Table6[[#This Row],[Index]],tbl_mimu[],6,FALSE)</f>
        <v>Hinthada</v>
      </c>
      <c r="G294" t="str">
        <f>VLOOKUP(Table6[[#This Row],[Index]],tbl_mimu[],7,FALSE)</f>
        <v>ဟင်္သာတခရိုင်</v>
      </c>
      <c r="H294" t="str">
        <f>VLOOKUP(Table6[[#This Row],[Index]],tbl_mimu[],8,FALSE)</f>
        <v>MMR017012</v>
      </c>
      <c r="I294" t="str">
        <f>VLOOKUP(Table6[[#This Row],[Index]],tbl_mimu[],9,FALSE)</f>
        <v>Kyangin</v>
      </c>
      <c r="J294" t="str">
        <f>VLOOKUP(Table6[[#This Row],[Index]],tbl_mimu[],10,FALSE)</f>
        <v>ကြံခင်း</v>
      </c>
      <c r="K294" t="str">
        <f>VLOOKUP(Table6[[#This Row],[Index]],tbl_mimu[],11,FALSE)</f>
        <v>MMR017012702</v>
      </c>
      <c r="L294" t="str">
        <f>VLOOKUP(Table6[[#This Row],[Index]],tbl_mimu[],12,FALSE)</f>
        <v>Batye Town</v>
      </c>
      <c r="M294" t="str">
        <f>VLOOKUP(Table6[[#This Row],[Index]],tbl_mimu[],13,FALSE)</f>
        <v>ဘက်ရဲ</v>
      </c>
      <c r="N294">
        <f>VLOOKUP(Table6[[#This Row],[Index]],tbl_mimu[],14,FALSE)</f>
        <v>95.147030000000001</v>
      </c>
      <c r="O294">
        <f>VLOOKUP(Table6[[#This Row],[Index]],tbl_mimu[],14,FALSE)</f>
        <v>95.147030000000001</v>
      </c>
      <c r="P294">
        <f>tbl_data[[#This Row],[Severity]]</f>
        <v>0</v>
      </c>
      <c r="Q294">
        <f>tbl_data[[#This Row],[Consequences (Human)]]</f>
        <v>0</v>
      </c>
      <c r="R294">
        <f>tbl_data[[#This Row],[Consequences (Agriculture)]]</f>
        <v>0</v>
      </c>
      <c r="S294">
        <f>tbl_data[[#This Row],[Consequences (Infrastructure)]]</f>
        <v>0</v>
      </c>
      <c r="T294">
        <f>tbl_data[[#This Row],[Consequences (Financial)]]</f>
        <v>0</v>
      </c>
      <c r="U294" t="e">
        <f>tbl_data[[#This Row],[Severity Numeric]]</f>
        <v>#N/A</v>
      </c>
      <c r="V294" t="e">
        <f>tbl_data[[#This Row],[Consequences Human Numeric]]</f>
        <v>#N/A</v>
      </c>
      <c r="W294" t="e">
        <f>tbl_data[[#This Row],[Consequences Agriculture Numeric]]</f>
        <v>#N/A</v>
      </c>
      <c r="X294" t="e">
        <f>tbl_data[[#This Row],[Consequences Infrastructure Numeric]]</f>
        <v>#N/A</v>
      </c>
      <c r="Y294" t="e">
        <f>tbl_data[[#This Row],[Consequences Financial Numeric]]</f>
        <v>#N/A</v>
      </c>
      <c r="Z294" t="e">
        <f>tbl_data[[#This Row],[Consequences Sum Values]]</f>
        <v>#N/A</v>
      </c>
    </row>
    <row r="295" spans="1:26" x14ac:dyDescent="0.25">
      <c r="A295" t="str">
        <f>tbl_data[[#This Row],[Town Code]]</f>
        <v>MMR003001701</v>
      </c>
      <c r="B295" t="str">
        <f>VLOOKUP(Table6[[#This Row],[Index]],tbl_mimu[],2,FALSE)</f>
        <v>MMR003</v>
      </c>
      <c r="C295" t="str">
        <f>VLOOKUP(Table6[[#This Row],[Index]],tbl_mimu[],3,FALSE)</f>
        <v>Kayin</v>
      </c>
      <c r="D295" t="str">
        <f>VLOOKUP(Table6[[#This Row],[Index]],tbl_mimu[],4,FALSE)</f>
        <v>ကရင်ပြည်နယ်</v>
      </c>
      <c r="E295" t="str">
        <f>VLOOKUP(Table6[[#This Row],[Index]],tbl_mimu[],5,FALSE)</f>
        <v>MMR003D001</v>
      </c>
      <c r="F295" t="str">
        <f>VLOOKUP(Table6[[#This Row],[Index]],tbl_mimu[],6,FALSE)</f>
        <v>Hpa-An</v>
      </c>
      <c r="G295" t="str">
        <f>VLOOKUP(Table6[[#This Row],[Index]],tbl_mimu[],7,FALSE)</f>
        <v>ဘားအံခရိုင်</v>
      </c>
      <c r="H295" t="str">
        <f>VLOOKUP(Table6[[#This Row],[Index]],tbl_mimu[],8,FALSE)</f>
        <v>MMR003001</v>
      </c>
      <c r="I295" t="str">
        <f>VLOOKUP(Table6[[#This Row],[Index]],tbl_mimu[],9,FALSE)</f>
        <v>Hpa-An</v>
      </c>
      <c r="J295" t="str">
        <f>VLOOKUP(Table6[[#This Row],[Index]],tbl_mimu[],10,FALSE)</f>
        <v>ဘားအံ</v>
      </c>
      <c r="K295" t="str">
        <f>VLOOKUP(Table6[[#This Row],[Index]],tbl_mimu[],11,FALSE)</f>
        <v>MMR003001701</v>
      </c>
      <c r="L295" t="str">
        <f>VLOOKUP(Table6[[#This Row],[Index]],tbl_mimu[],12,FALSE)</f>
        <v>Hpa-An Town</v>
      </c>
      <c r="M295" t="str">
        <f>VLOOKUP(Table6[[#This Row],[Index]],tbl_mimu[],13,FALSE)</f>
        <v>ဘားအံ</v>
      </c>
      <c r="N295">
        <f>VLOOKUP(Table6[[#This Row],[Index]],tbl_mimu[],14,FALSE)</f>
        <v>97.63691</v>
      </c>
      <c r="O295">
        <f>VLOOKUP(Table6[[#This Row],[Index]],tbl_mimu[],14,FALSE)</f>
        <v>97.63691</v>
      </c>
      <c r="P295">
        <f>tbl_data[[#This Row],[Severity]]</f>
        <v>0</v>
      </c>
      <c r="Q295">
        <f>tbl_data[[#This Row],[Consequences (Human)]]</f>
        <v>0</v>
      </c>
      <c r="R295">
        <f>tbl_data[[#This Row],[Consequences (Agriculture)]]</f>
        <v>0</v>
      </c>
      <c r="S295">
        <f>tbl_data[[#This Row],[Consequences (Infrastructure)]]</f>
        <v>0</v>
      </c>
      <c r="T295">
        <f>tbl_data[[#This Row],[Consequences (Financial)]]</f>
        <v>0</v>
      </c>
      <c r="U295" t="e">
        <f>tbl_data[[#This Row],[Severity Numeric]]</f>
        <v>#N/A</v>
      </c>
      <c r="V295" t="e">
        <f>tbl_data[[#This Row],[Consequences Human Numeric]]</f>
        <v>#N/A</v>
      </c>
      <c r="W295" t="e">
        <f>tbl_data[[#This Row],[Consequences Agriculture Numeric]]</f>
        <v>#N/A</v>
      </c>
      <c r="X295" t="e">
        <f>tbl_data[[#This Row],[Consequences Infrastructure Numeric]]</f>
        <v>#N/A</v>
      </c>
      <c r="Y295" t="e">
        <f>tbl_data[[#This Row],[Consequences Financial Numeric]]</f>
        <v>#N/A</v>
      </c>
      <c r="Z295" t="e">
        <f>tbl_data[[#This Row],[Consequences Sum Values]]</f>
        <v>#N/A</v>
      </c>
    </row>
    <row r="296" spans="1:26" x14ac:dyDescent="0.25">
      <c r="A296" t="str">
        <f>tbl_data[[#This Row],[Town Code]]</f>
        <v>MMR017024701</v>
      </c>
      <c r="B296" t="str">
        <f>VLOOKUP(Table6[[#This Row],[Index]],tbl_mimu[],2,FALSE)</f>
        <v>MMR017</v>
      </c>
      <c r="C296" t="str">
        <f>VLOOKUP(Table6[[#This Row],[Index]],tbl_mimu[],3,FALSE)</f>
        <v>Ayeyarwady</v>
      </c>
      <c r="D296" t="str">
        <f>VLOOKUP(Table6[[#This Row],[Index]],tbl_mimu[],4,FALSE)</f>
        <v>ဧရာဝတီတိုင်းဒေသကြီး</v>
      </c>
      <c r="E296" t="str">
        <f>VLOOKUP(Table6[[#This Row],[Index]],tbl_mimu[],5,FALSE)</f>
        <v>MMR017D006</v>
      </c>
      <c r="F296" t="str">
        <f>VLOOKUP(Table6[[#This Row],[Index]],tbl_mimu[],6,FALSE)</f>
        <v>Pyapon</v>
      </c>
      <c r="G296" t="str">
        <f>VLOOKUP(Table6[[#This Row],[Index]],tbl_mimu[],7,FALSE)</f>
        <v>ဖျာပုံခရိုင်</v>
      </c>
      <c r="H296" t="str">
        <f>VLOOKUP(Table6[[#This Row],[Index]],tbl_mimu[],8,FALSE)</f>
        <v>MMR017024</v>
      </c>
      <c r="I296" t="str">
        <f>VLOOKUP(Table6[[#This Row],[Index]],tbl_mimu[],9,FALSE)</f>
        <v>Bogale</v>
      </c>
      <c r="J296" t="str">
        <f>VLOOKUP(Table6[[#This Row],[Index]],tbl_mimu[],10,FALSE)</f>
        <v>ဘိုကလေး</v>
      </c>
      <c r="K296" t="str">
        <f>VLOOKUP(Table6[[#This Row],[Index]],tbl_mimu[],11,FALSE)</f>
        <v>MMR017024701</v>
      </c>
      <c r="L296" t="str">
        <f>VLOOKUP(Table6[[#This Row],[Index]],tbl_mimu[],12,FALSE)</f>
        <v>Bogale Town</v>
      </c>
      <c r="M296" t="str">
        <f>VLOOKUP(Table6[[#This Row],[Index]],tbl_mimu[],13,FALSE)</f>
        <v>ဘိုကလေး</v>
      </c>
      <c r="N296">
        <f>VLOOKUP(Table6[[#This Row],[Index]],tbl_mimu[],14,FALSE)</f>
        <v>95.396799999999999</v>
      </c>
      <c r="O296">
        <f>VLOOKUP(Table6[[#This Row],[Index]],tbl_mimu[],14,FALSE)</f>
        <v>95.396799999999999</v>
      </c>
      <c r="P296">
        <f>tbl_data[[#This Row],[Severity]]</f>
        <v>0</v>
      </c>
      <c r="Q296">
        <f>tbl_data[[#This Row],[Consequences (Human)]]</f>
        <v>0</v>
      </c>
      <c r="R296">
        <f>tbl_data[[#This Row],[Consequences (Agriculture)]]</f>
        <v>0</v>
      </c>
      <c r="S296">
        <f>tbl_data[[#This Row],[Consequences (Infrastructure)]]</f>
        <v>0</v>
      </c>
      <c r="T296">
        <f>tbl_data[[#This Row],[Consequences (Financial)]]</f>
        <v>0</v>
      </c>
      <c r="U296" t="e">
        <f>tbl_data[[#This Row],[Severity Numeric]]</f>
        <v>#N/A</v>
      </c>
      <c r="V296" t="e">
        <f>tbl_data[[#This Row],[Consequences Human Numeric]]</f>
        <v>#N/A</v>
      </c>
      <c r="W296" t="e">
        <f>tbl_data[[#This Row],[Consequences Agriculture Numeric]]</f>
        <v>#N/A</v>
      </c>
      <c r="X296" t="e">
        <f>tbl_data[[#This Row],[Consequences Infrastructure Numeric]]</f>
        <v>#N/A</v>
      </c>
      <c r="Y296" t="e">
        <f>tbl_data[[#This Row],[Consequences Financial Numeric]]</f>
        <v>#N/A</v>
      </c>
      <c r="Z296" t="e">
        <f>tbl_data[[#This Row],[Consequences Sum Values]]</f>
        <v>#N/A</v>
      </c>
    </row>
    <row r="297" spans="1:26" x14ac:dyDescent="0.25">
      <c r="A297" t="str">
        <f>tbl_data[[#This Row],[Town Code]]</f>
        <v>MMR011010701</v>
      </c>
      <c r="B297" t="str">
        <f>VLOOKUP(Table6[[#This Row],[Index]],tbl_mimu[],2,FALSE)</f>
        <v>MMR011</v>
      </c>
      <c r="C297" t="str">
        <f>VLOOKUP(Table6[[#This Row],[Index]],tbl_mimu[],3,FALSE)</f>
        <v>Mon</v>
      </c>
      <c r="D297" t="str">
        <f>VLOOKUP(Table6[[#This Row],[Index]],tbl_mimu[],4,FALSE)</f>
        <v>မွန်ပြည်နယ်</v>
      </c>
      <c r="E297" t="str">
        <f>VLOOKUP(Table6[[#This Row],[Index]],tbl_mimu[],5,FALSE)</f>
        <v>MMR011D002</v>
      </c>
      <c r="F297" t="str">
        <f>VLOOKUP(Table6[[#This Row],[Index]],tbl_mimu[],6,FALSE)</f>
        <v>Thaton</v>
      </c>
      <c r="G297" t="str">
        <f>VLOOKUP(Table6[[#This Row],[Index]],tbl_mimu[],7,FALSE)</f>
        <v>သထုံခရိုင်</v>
      </c>
      <c r="H297" t="str">
        <f>VLOOKUP(Table6[[#This Row],[Index]],tbl_mimu[],8,FALSE)</f>
        <v>MMR011010</v>
      </c>
      <c r="I297" t="str">
        <f>VLOOKUP(Table6[[#This Row],[Index]],tbl_mimu[],9,FALSE)</f>
        <v>Bilin</v>
      </c>
      <c r="J297" t="str">
        <f>VLOOKUP(Table6[[#This Row],[Index]],tbl_mimu[],10,FALSE)</f>
        <v>ဘီးလင်း</v>
      </c>
      <c r="K297" t="str">
        <f>VLOOKUP(Table6[[#This Row],[Index]],tbl_mimu[],11,FALSE)</f>
        <v>MMR011010701</v>
      </c>
      <c r="L297" t="str">
        <f>VLOOKUP(Table6[[#This Row],[Index]],tbl_mimu[],12,FALSE)</f>
        <v>Bilin Town</v>
      </c>
      <c r="M297" t="str">
        <f>VLOOKUP(Table6[[#This Row],[Index]],tbl_mimu[],13,FALSE)</f>
        <v>ဘီးလင်း</v>
      </c>
      <c r="N297">
        <f>VLOOKUP(Table6[[#This Row],[Index]],tbl_mimu[],14,FALSE)</f>
        <v>97.239310000000003</v>
      </c>
      <c r="O297">
        <f>VLOOKUP(Table6[[#This Row],[Index]],tbl_mimu[],14,FALSE)</f>
        <v>97.239310000000003</v>
      </c>
      <c r="P297">
        <f>tbl_data[[#This Row],[Severity]]</f>
        <v>0</v>
      </c>
      <c r="Q297">
        <f>tbl_data[[#This Row],[Consequences (Human)]]</f>
        <v>0</v>
      </c>
      <c r="R297">
        <f>tbl_data[[#This Row],[Consequences (Agriculture)]]</f>
        <v>0</v>
      </c>
      <c r="S297">
        <f>tbl_data[[#This Row],[Consequences (Infrastructure)]]</f>
        <v>0</v>
      </c>
      <c r="T297">
        <f>tbl_data[[#This Row],[Consequences (Financial)]]</f>
        <v>0</v>
      </c>
      <c r="U297" t="e">
        <f>tbl_data[[#This Row],[Severity Numeric]]</f>
        <v>#N/A</v>
      </c>
      <c r="V297" t="e">
        <f>tbl_data[[#This Row],[Consequences Human Numeric]]</f>
        <v>#N/A</v>
      </c>
      <c r="W297" t="e">
        <f>tbl_data[[#This Row],[Consequences Agriculture Numeric]]</f>
        <v>#N/A</v>
      </c>
      <c r="X297" t="e">
        <f>tbl_data[[#This Row],[Consequences Infrastructure Numeric]]</f>
        <v>#N/A</v>
      </c>
      <c r="Y297" t="e">
        <f>tbl_data[[#This Row],[Consequences Financial Numeric]]</f>
        <v>#N/A</v>
      </c>
      <c r="Z297" t="e">
        <f>tbl_data[[#This Row],[Consequences Sum Values]]</f>
        <v>#N/A</v>
      </c>
    </row>
    <row r="298" spans="1:26" x14ac:dyDescent="0.25">
      <c r="A298" t="str">
        <f>tbl_data[[#This Row],[Town Code]]</f>
        <v>MMR005013701</v>
      </c>
      <c r="B298" t="str">
        <f>VLOOKUP(Table6[[#This Row],[Index]],tbl_mimu[],2,FALSE)</f>
        <v>MMR005</v>
      </c>
      <c r="C298" t="str">
        <f>VLOOKUP(Table6[[#This Row],[Index]],tbl_mimu[],3,FALSE)</f>
        <v>Sagaing</v>
      </c>
      <c r="D298" t="str">
        <f>VLOOKUP(Table6[[#This Row],[Index]],tbl_mimu[],4,FALSE)</f>
        <v>စစ်ကိုင်းတိုင်းဒေသကြီး</v>
      </c>
      <c r="E298" t="str">
        <f>VLOOKUP(Table6[[#This Row],[Index]],tbl_mimu[],5,FALSE)</f>
        <v>MMR005D003</v>
      </c>
      <c r="F298" t="str">
        <f>VLOOKUP(Table6[[#This Row],[Index]],tbl_mimu[],6,FALSE)</f>
        <v>Monywa</v>
      </c>
      <c r="G298" t="str">
        <f>VLOOKUP(Table6[[#This Row],[Index]],tbl_mimu[],7,FALSE)</f>
        <v>မုံရွာခရိုင်</v>
      </c>
      <c r="H298" t="str">
        <f>VLOOKUP(Table6[[#This Row],[Index]],tbl_mimu[],8,FALSE)</f>
        <v>MMR005013</v>
      </c>
      <c r="I298" t="str">
        <f>VLOOKUP(Table6[[#This Row],[Index]],tbl_mimu[],9,FALSE)</f>
        <v>Budalin</v>
      </c>
      <c r="J298" t="str">
        <f>VLOOKUP(Table6[[#This Row],[Index]],tbl_mimu[],10,FALSE)</f>
        <v>ဘုတလင်</v>
      </c>
      <c r="K298" t="str">
        <f>VLOOKUP(Table6[[#This Row],[Index]],tbl_mimu[],11,FALSE)</f>
        <v>MMR005013701</v>
      </c>
      <c r="L298" t="str">
        <f>VLOOKUP(Table6[[#This Row],[Index]],tbl_mimu[],12,FALSE)</f>
        <v>Budalin Town</v>
      </c>
      <c r="M298" t="str">
        <f>VLOOKUP(Table6[[#This Row],[Index]],tbl_mimu[],13,FALSE)</f>
        <v>ဘုတလင်</v>
      </c>
      <c r="N298">
        <f>VLOOKUP(Table6[[#This Row],[Index]],tbl_mimu[],14,FALSE)</f>
        <v>95.148570000000007</v>
      </c>
      <c r="O298">
        <f>VLOOKUP(Table6[[#This Row],[Index]],tbl_mimu[],14,FALSE)</f>
        <v>95.148570000000007</v>
      </c>
      <c r="P298">
        <f>tbl_data[[#This Row],[Severity]]</f>
        <v>0</v>
      </c>
      <c r="Q298">
        <f>tbl_data[[#This Row],[Consequences (Human)]]</f>
        <v>0</v>
      </c>
      <c r="R298">
        <f>tbl_data[[#This Row],[Consequences (Agriculture)]]</f>
        <v>0</v>
      </c>
      <c r="S298">
        <f>tbl_data[[#This Row],[Consequences (Infrastructure)]]</f>
        <v>0</v>
      </c>
      <c r="T298">
        <f>tbl_data[[#This Row],[Consequences (Financial)]]</f>
        <v>0</v>
      </c>
      <c r="U298" t="e">
        <f>tbl_data[[#This Row],[Severity Numeric]]</f>
        <v>#N/A</v>
      </c>
      <c r="V298" t="e">
        <f>tbl_data[[#This Row],[Consequences Human Numeric]]</f>
        <v>#N/A</v>
      </c>
      <c r="W298" t="e">
        <f>tbl_data[[#This Row],[Consequences Agriculture Numeric]]</f>
        <v>#N/A</v>
      </c>
      <c r="X298" t="e">
        <f>tbl_data[[#This Row],[Consequences Infrastructure Numeric]]</f>
        <v>#N/A</v>
      </c>
      <c r="Y298" t="e">
        <f>tbl_data[[#This Row],[Consequences Financial Numeric]]</f>
        <v>#N/A</v>
      </c>
      <c r="Z298" t="e">
        <f>tbl_data[[#This Row],[Consequences Sum Values]]</f>
        <v>#N/A</v>
      </c>
    </row>
    <row r="299" spans="1:26" x14ac:dyDescent="0.25">
      <c r="A299" t="str">
        <f>tbl_data[[#This Row],[Town Code]]</f>
        <v>MMR006010701</v>
      </c>
      <c r="B299" t="str">
        <f>VLOOKUP(Table6[[#This Row],[Index]],tbl_mimu[],2,FALSE)</f>
        <v>MMR006</v>
      </c>
      <c r="C299" t="str">
        <f>VLOOKUP(Table6[[#This Row],[Index]],tbl_mimu[],3,FALSE)</f>
        <v>Tanintharyi</v>
      </c>
      <c r="D299" t="str">
        <f>VLOOKUP(Table6[[#This Row],[Index]],tbl_mimu[],4,FALSE)</f>
        <v>တနင်္သာရီတိုင်းဒေသကြီး</v>
      </c>
      <c r="E299" t="str">
        <f>VLOOKUP(Table6[[#This Row],[Index]],tbl_mimu[],5,FALSE)</f>
        <v>MMR006D003</v>
      </c>
      <c r="F299" t="str">
        <f>VLOOKUP(Table6[[#This Row],[Index]],tbl_mimu[],6,FALSE)</f>
        <v>Kawthoung</v>
      </c>
      <c r="G299" t="str">
        <f>VLOOKUP(Table6[[#This Row],[Index]],tbl_mimu[],7,FALSE)</f>
        <v>ကော့သောင်းခရိုင်</v>
      </c>
      <c r="H299" t="str">
        <f>VLOOKUP(Table6[[#This Row],[Index]],tbl_mimu[],8,FALSE)</f>
        <v>MMR006010</v>
      </c>
      <c r="I299" t="str">
        <f>VLOOKUP(Table6[[#This Row],[Index]],tbl_mimu[],9,FALSE)</f>
        <v>Bokpyin</v>
      </c>
      <c r="J299" t="str">
        <f>VLOOKUP(Table6[[#This Row],[Index]],tbl_mimu[],10,FALSE)</f>
        <v>ဘုတ်ပြင်း</v>
      </c>
      <c r="K299" t="str">
        <f>VLOOKUP(Table6[[#This Row],[Index]],tbl_mimu[],11,FALSE)</f>
        <v>MMR006010701</v>
      </c>
      <c r="L299" t="str">
        <f>VLOOKUP(Table6[[#This Row],[Index]],tbl_mimu[],12,FALSE)</f>
        <v>Bokpyin Town</v>
      </c>
      <c r="M299" t="str">
        <f>VLOOKUP(Table6[[#This Row],[Index]],tbl_mimu[],13,FALSE)</f>
        <v>ဘုတ်ပြင်း</v>
      </c>
      <c r="N299">
        <f>VLOOKUP(Table6[[#This Row],[Index]],tbl_mimu[],14,FALSE)</f>
        <v>98.759094216400001</v>
      </c>
      <c r="O299">
        <f>VLOOKUP(Table6[[#This Row],[Index]],tbl_mimu[],14,FALSE)</f>
        <v>98.759094216400001</v>
      </c>
      <c r="P299">
        <f>tbl_data[[#This Row],[Severity]]</f>
        <v>0</v>
      </c>
      <c r="Q299">
        <f>tbl_data[[#This Row],[Consequences (Human)]]</f>
        <v>0</v>
      </c>
      <c r="R299">
        <f>tbl_data[[#This Row],[Consequences (Agriculture)]]</f>
        <v>0</v>
      </c>
      <c r="S299">
        <f>tbl_data[[#This Row],[Consequences (Infrastructure)]]</f>
        <v>0</v>
      </c>
      <c r="T299">
        <f>tbl_data[[#This Row],[Consequences (Financial)]]</f>
        <v>0</v>
      </c>
      <c r="U299" t="e">
        <f>tbl_data[[#This Row],[Severity Numeric]]</f>
        <v>#N/A</v>
      </c>
      <c r="V299" t="e">
        <f>tbl_data[[#This Row],[Consequences Human Numeric]]</f>
        <v>#N/A</v>
      </c>
      <c r="W299" t="e">
        <f>tbl_data[[#This Row],[Consequences Agriculture Numeric]]</f>
        <v>#N/A</v>
      </c>
      <c r="X299" t="e">
        <f>tbl_data[[#This Row],[Consequences Infrastructure Numeric]]</f>
        <v>#N/A</v>
      </c>
      <c r="Y299" t="e">
        <f>tbl_data[[#This Row],[Consequences Financial Numeric]]</f>
        <v>#N/A</v>
      </c>
      <c r="Z299" t="e">
        <f>tbl_data[[#This Row],[Consequences Sum Values]]</f>
        <v>#N/A</v>
      </c>
    </row>
    <row r="300" spans="1:26" x14ac:dyDescent="0.25">
      <c r="A300" t="str">
        <f>tbl_data[[#This Row],[Town Code]]</f>
        <v>MMR007001702</v>
      </c>
      <c r="B300" t="str">
        <f>VLOOKUP(Table6[[#This Row],[Index]],tbl_mimu[],2,FALSE)</f>
        <v>MMR007</v>
      </c>
      <c r="C300" t="str">
        <f>VLOOKUP(Table6[[#This Row],[Index]],tbl_mimu[],3,FALSE)</f>
        <v>Bago (East)</v>
      </c>
      <c r="D300" t="str">
        <f>VLOOKUP(Table6[[#This Row],[Index]],tbl_mimu[],4,FALSE)</f>
        <v>ပဲခူးတိုင်းဒေသကြီး (အရှေ့)</v>
      </c>
      <c r="E300" t="str">
        <f>VLOOKUP(Table6[[#This Row],[Index]],tbl_mimu[],5,FALSE)</f>
        <v>MMR007D001</v>
      </c>
      <c r="F300" t="str">
        <f>VLOOKUP(Table6[[#This Row],[Index]],tbl_mimu[],6,FALSE)</f>
        <v>Bago</v>
      </c>
      <c r="G300" t="str">
        <f>VLOOKUP(Table6[[#This Row],[Index]],tbl_mimu[],7,FALSE)</f>
        <v>ပဲခူးခရိုင်</v>
      </c>
      <c r="H300" t="str">
        <f>VLOOKUP(Table6[[#This Row],[Index]],tbl_mimu[],8,FALSE)</f>
        <v>MMR007001</v>
      </c>
      <c r="I300" t="str">
        <f>VLOOKUP(Table6[[#This Row],[Index]],tbl_mimu[],9,FALSE)</f>
        <v>Bago</v>
      </c>
      <c r="J300" t="str">
        <f>VLOOKUP(Table6[[#This Row],[Index]],tbl_mimu[],10,FALSE)</f>
        <v>ပဲခူး</v>
      </c>
      <c r="K300" t="str">
        <f>VLOOKUP(Table6[[#This Row],[Index]],tbl_mimu[],11,FALSE)</f>
        <v>MMR007001702</v>
      </c>
      <c r="L300" t="str">
        <f>VLOOKUP(Table6[[#This Row],[Index]],tbl_mimu[],12,FALSE)</f>
        <v>Hpayargyi Town</v>
      </c>
      <c r="M300" t="str">
        <f>VLOOKUP(Table6[[#This Row],[Index]],tbl_mimu[],13,FALSE)</f>
        <v>ဘုရားကြီး</v>
      </c>
      <c r="N300">
        <f>VLOOKUP(Table6[[#This Row],[Index]],tbl_mimu[],14,FALSE)</f>
        <v>96.526539999999997</v>
      </c>
      <c r="O300">
        <f>VLOOKUP(Table6[[#This Row],[Index]],tbl_mimu[],14,FALSE)</f>
        <v>96.526539999999997</v>
      </c>
      <c r="P300">
        <f>tbl_data[[#This Row],[Severity]]</f>
        <v>0</v>
      </c>
      <c r="Q300">
        <f>tbl_data[[#This Row],[Consequences (Human)]]</f>
        <v>0</v>
      </c>
      <c r="R300">
        <f>tbl_data[[#This Row],[Consequences (Agriculture)]]</f>
        <v>0</v>
      </c>
      <c r="S300">
        <f>tbl_data[[#This Row],[Consequences (Infrastructure)]]</f>
        <v>0</v>
      </c>
      <c r="T300">
        <f>tbl_data[[#This Row],[Consequences (Financial)]]</f>
        <v>0</v>
      </c>
      <c r="U300" t="e">
        <f>tbl_data[[#This Row],[Severity Numeric]]</f>
        <v>#N/A</v>
      </c>
      <c r="V300" t="e">
        <f>tbl_data[[#This Row],[Consequences Human Numeric]]</f>
        <v>#N/A</v>
      </c>
      <c r="W300" t="e">
        <f>tbl_data[[#This Row],[Consequences Agriculture Numeric]]</f>
        <v>#N/A</v>
      </c>
      <c r="X300" t="e">
        <f>tbl_data[[#This Row],[Consequences Infrastructure Numeric]]</f>
        <v>#N/A</v>
      </c>
      <c r="Y300" t="e">
        <f>tbl_data[[#This Row],[Consequences Financial Numeric]]</f>
        <v>#N/A</v>
      </c>
      <c r="Z300" t="e">
        <f>tbl_data[[#This Row],[Consequences Sum Values]]</f>
        <v>#N/A</v>
      </c>
    </row>
    <row r="301" spans="1:26" x14ac:dyDescent="0.25">
      <c r="A301" t="str">
        <f>tbl_data[[#This Row],[Town Code]]</f>
        <v>MMR003007702</v>
      </c>
      <c r="B301" t="str">
        <f>VLOOKUP(Table6[[#This Row],[Index]],tbl_mimu[],2,FALSE)</f>
        <v>MMR003</v>
      </c>
      <c r="C301" t="str">
        <f>VLOOKUP(Table6[[#This Row],[Index]],tbl_mimu[],3,FALSE)</f>
        <v>Kayin</v>
      </c>
      <c r="D301" t="str">
        <f>VLOOKUP(Table6[[#This Row],[Index]],tbl_mimu[],4,FALSE)</f>
        <v>ကရင်ပြည်နယ်</v>
      </c>
      <c r="E301" t="str">
        <f>VLOOKUP(Table6[[#This Row],[Index]],tbl_mimu[],5,FALSE)</f>
        <v>MMR003D003</v>
      </c>
      <c r="F301" t="str">
        <f>VLOOKUP(Table6[[#This Row],[Index]],tbl_mimu[],6,FALSE)</f>
        <v>Kawkareik</v>
      </c>
      <c r="G301" t="str">
        <f>VLOOKUP(Table6[[#This Row],[Index]],tbl_mimu[],7,FALSE)</f>
        <v>ကော့ကရိတ်ခရိုင်</v>
      </c>
      <c r="H301" t="str">
        <f>VLOOKUP(Table6[[#This Row],[Index]],tbl_mimu[],8,FALSE)</f>
        <v>MMR003007</v>
      </c>
      <c r="I301" t="str">
        <f>VLOOKUP(Table6[[#This Row],[Index]],tbl_mimu[],9,FALSE)</f>
        <v>Kyainseikgyi</v>
      </c>
      <c r="J301" t="str">
        <f>VLOOKUP(Table6[[#This Row],[Index]],tbl_mimu[],10,FALSE)</f>
        <v>ကြာအင်းဆိပ်ကြီး</v>
      </c>
      <c r="K301" t="str">
        <f>VLOOKUP(Table6[[#This Row],[Index]],tbl_mimu[],11,FALSE)</f>
        <v>MMR003007702</v>
      </c>
      <c r="L301" t="str">
        <f>VLOOKUP(Table6[[#This Row],[Index]],tbl_mimu[],12,FALSE)</f>
        <v>Hpayarthonesu Town</v>
      </c>
      <c r="M301" t="str">
        <f>VLOOKUP(Table6[[#This Row],[Index]],tbl_mimu[],13,FALSE)</f>
        <v>ဘုရားသုံးဆူ</v>
      </c>
      <c r="N301">
        <f>VLOOKUP(Table6[[#This Row],[Index]],tbl_mimu[],14,FALSE)</f>
        <v>98.378079999999997</v>
      </c>
      <c r="O301">
        <f>VLOOKUP(Table6[[#This Row],[Index]],tbl_mimu[],14,FALSE)</f>
        <v>98.378079999999997</v>
      </c>
      <c r="P301">
        <f>tbl_data[[#This Row],[Severity]]</f>
        <v>0</v>
      </c>
      <c r="Q301">
        <f>tbl_data[[#This Row],[Consequences (Human)]]</f>
        <v>0</v>
      </c>
      <c r="R301">
        <f>tbl_data[[#This Row],[Consequences (Agriculture)]]</f>
        <v>0</v>
      </c>
      <c r="S301">
        <f>tbl_data[[#This Row],[Consequences (Infrastructure)]]</f>
        <v>0</v>
      </c>
      <c r="T301">
        <f>tbl_data[[#This Row],[Consequences (Financial)]]</f>
        <v>0</v>
      </c>
      <c r="U301" t="e">
        <f>tbl_data[[#This Row],[Severity Numeric]]</f>
        <v>#N/A</v>
      </c>
      <c r="V301" t="e">
        <f>tbl_data[[#This Row],[Consequences Human Numeric]]</f>
        <v>#N/A</v>
      </c>
      <c r="W301" t="e">
        <f>tbl_data[[#This Row],[Consequences Agriculture Numeric]]</f>
        <v>#N/A</v>
      </c>
      <c r="X301" t="e">
        <f>tbl_data[[#This Row],[Consequences Infrastructure Numeric]]</f>
        <v>#N/A</v>
      </c>
      <c r="Y301" t="e">
        <f>tbl_data[[#This Row],[Consequences Financial Numeric]]</f>
        <v>#N/A</v>
      </c>
      <c r="Z301" t="e">
        <f>tbl_data[[#This Row],[Consequences Sum Values]]</f>
        <v>#N/A</v>
      </c>
    </row>
    <row r="302" spans="1:26" x14ac:dyDescent="0.25">
      <c r="A302" t="str">
        <f>tbl_data[[#This Row],[Town Code]]</f>
        <v>MMR012010701</v>
      </c>
      <c r="B302" t="str">
        <f>VLOOKUP(Table6[[#This Row],[Index]],tbl_mimu[],2,FALSE)</f>
        <v>MMR012</v>
      </c>
      <c r="C302" t="str">
        <f>VLOOKUP(Table6[[#This Row],[Index]],tbl_mimu[],3,FALSE)</f>
        <v>Rakhine</v>
      </c>
      <c r="D302" t="str">
        <f>VLOOKUP(Table6[[#This Row],[Index]],tbl_mimu[],4,FALSE)</f>
        <v>ရခိုင်ပြည်နယ်</v>
      </c>
      <c r="E302" t="str">
        <f>VLOOKUP(Table6[[#This Row],[Index]],tbl_mimu[],5,FALSE)</f>
        <v>MMR012D002</v>
      </c>
      <c r="F302" t="str">
        <f>VLOOKUP(Table6[[#This Row],[Index]],tbl_mimu[],6,FALSE)</f>
        <v>Maungdaw</v>
      </c>
      <c r="G302" t="str">
        <f>VLOOKUP(Table6[[#This Row],[Index]],tbl_mimu[],7,FALSE)</f>
        <v>မောင်တောခရိုင်</v>
      </c>
      <c r="H302" t="str">
        <f>VLOOKUP(Table6[[#This Row],[Index]],tbl_mimu[],8,FALSE)</f>
        <v>MMR012010</v>
      </c>
      <c r="I302" t="str">
        <f>VLOOKUP(Table6[[#This Row],[Index]],tbl_mimu[],9,FALSE)</f>
        <v>Buthidaung</v>
      </c>
      <c r="J302" t="str">
        <f>VLOOKUP(Table6[[#This Row],[Index]],tbl_mimu[],10,FALSE)</f>
        <v>ဘူးသီးတောင်</v>
      </c>
      <c r="K302" t="str">
        <f>VLOOKUP(Table6[[#This Row],[Index]],tbl_mimu[],11,FALSE)</f>
        <v>MMR012010701</v>
      </c>
      <c r="L302" t="str">
        <f>VLOOKUP(Table6[[#This Row],[Index]],tbl_mimu[],12,FALSE)</f>
        <v>Buthidaung Town</v>
      </c>
      <c r="M302" t="str">
        <f>VLOOKUP(Table6[[#This Row],[Index]],tbl_mimu[],13,FALSE)</f>
        <v>ဘူးသီးတောင်</v>
      </c>
      <c r="N302">
        <f>VLOOKUP(Table6[[#This Row],[Index]],tbl_mimu[],14,FALSE)</f>
        <v>92.525000000000006</v>
      </c>
      <c r="O302">
        <f>VLOOKUP(Table6[[#This Row],[Index]],tbl_mimu[],14,FALSE)</f>
        <v>92.525000000000006</v>
      </c>
      <c r="P302">
        <f>tbl_data[[#This Row],[Severity]]</f>
        <v>0</v>
      </c>
      <c r="Q302">
        <f>tbl_data[[#This Row],[Consequences (Human)]]</f>
        <v>0</v>
      </c>
      <c r="R302">
        <f>tbl_data[[#This Row],[Consequences (Agriculture)]]</f>
        <v>0</v>
      </c>
      <c r="S302">
        <f>tbl_data[[#This Row],[Consequences (Infrastructure)]]</f>
        <v>0</v>
      </c>
      <c r="T302">
        <f>tbl_data[[#This Row],[Consequences (Financial)]]</f>
        <v>0</v>
      </c>
      <c r="U302" t="e">
        <f>tbl_data[[#This Row],[Severity Numeric]]</f>
        <v>#N/A</v>
      </c>
      <c r="V302" t="e">
        <f>tbl_data[[#This Row],[Consequences Human Numeric]]</f>
        <v>#N/A</v>
      </c>
      <c r="W302" t="e">
        <f>tbl_data[[#This Row],[Consequences Agriculture Numeric]]</f>
        <v>#N/A</v>
      </c>
      <c r="X302" t="e">
        <f>tbl_data[[#This Row],[Consequences Infrastructure Numeric]]</f>
        <v>#N/A</v>
      </c>
      <c r="Y302" t="e">
        <f>tbl_data[[#This Row],[Consequences Financial Numeric]]</f>
        <v>#N/A</v>
      </c>
      <c r="Z302" t="e">
        <f>tbl_data[[#This Row],[Consequences Sum Values]]</f>
        <v>#N/A</v>
      </c>
    </row>
    <row r="303" spans="1:26" x14ac:dyDescent="0.25">
      <c r="A303" t="str">
        <f>tbl_data[[#This Row],[Town Code]]</f>
        <v>MMR003004704</v>
      </c>
      <c r="B303" t="str">
        <f>VLOOKUP(Table6[[#This Row],[Index]],tbl_mimu[],2,FALSE)</f>
        <v>MMR003</v>
      </c>
      <c r="C303" t="str">
        <f>VLOOKUP(Table6[[#This Row],[Index]],tbl_mimu[],3,FALSE)</f>
        <v>Kayin</v>
      </c>
      <c r="D303" t="str">
        <f>VLOOKUP(Table6[[#This Row],[Index]],tbl_mimu[],4,FALSE)</f>
        <v>ကရင်ပြည်နယ်</v>
      </c>
      <c r="E303" t="str">
        <f>VLOOKUP(Table6[[#This Row],[Index]],tbl_mimu[],5,FALSE)</f>
        <v>MMR003D001</v>
      </c>
      <c r="F303" t="str">
        <f>VLOOKUP(Table6[[#This Row],[Index]],tbl_mimu[],6,FALSE)</f>
        <v>Hpa-An</v>
      </c>
      <c r="G303" t="str">
        <f>VLOOKUP(Table6[[#This Row],[Index]],tbl_mimu[],7,FALSE)</f>
        <v>ဘားအံခရိုင်</v>
      </c>
      <c r="H303" t="str">
        <f>VLOOKUP(Table6[[#This Row],[Index]],tbl_mimu[],8,FALSE)</f>
        <v>MMR003004</v>
      </c>
      <c r="I303" t="str">
        <f>VLOOKUP(Table6[[#This Row],[Index]],tbl_mimu[],9,FALSE)</f>
        <v>Thandaunggyi</v>
      </c>
      <c r="J303" t="str">
        <f>VLOOKUP(Table6[[#This Row],[Index]],tbl_mimu[],10,FALSE)</f>
        <v>သံတောင်ကြီး</v>
      </c>
      <c r="K303" t="str">
        <f>VLOOKUP(Table6[[#This Row],[Index]],tbl_mimu[],11,FALSE)</f>
        <v>MMR003004704</v>
      </c>
      <c r="L303" t="str">
        <f>VLOOKUP(Table6[[#This Row],[Index]],tbl_mimu[],12,FALSE)</f>
        <v>Baw Ga Li Town</v>
      </c>
      <c r="M303" t="str">
        <f>VLOOKUP(Table6[[#This Row],[Index]],tbl_mimu[],13,FALSE)</f>
        <v>ဘောဂလိ</v>
      </c>
      <c r="N303">
        <f>VLOOKUP(Table6[[#This Row],[Index]],tbl_mimu[],14,FALSE)</f>
        <v>96.785650000000004</v>
      </c>
      <c r="O303">
        <f>VLOOKUP(Table6[[#This Row],[Index]],tbl_mimu[],14,FALSE)</f>
        <v>96.785650000000004</v>
      </c>
      <c r="P303">
        <f>tbl_data[[#This Row],[Severity]]</f>
        <v>0</v>
      </c>
      <c r="Q303">
        <f>tbl_data[[#This Row],[Consequences (Human)]]</f>
        <v>0</v>
      </c>
      <c r="R303">
        <f>tbl_data[[#This Row],[Consequences (Agriculture)]]</f>
        <v>0</v>
      </c>
      <c r="S303">
        <f>tbl_data[[#This Row],[Consequences (Infrastructure)]]</f>
        <v>0</v>
      </c>
      <c r="T303">
        <f>tbl_data[[#This Row],[Consequences (Financial)]]</f>
        <v>0</v>
      </c>
      <c r="U303" t="e">
        <f>tbl_data[[#This Row],[Severity Numeric]]</f>
        <v>#N/A</v>
      </c>
      <c r="V303" t="e">
        <f>tbl_data[[#This Row],[Consequences Human Numeric]]</f>
        <v>#N/A</v>
      </c>
      <c r="W303" t="e">
        <f>tbl_data[[#This Row],[Consequences Agriculture Numeric]]</f>
        <v>#N/A</v>
      </c>
      <c r="X303" t="e">
        <f>tbl_data[[#This Row],[Consequences Infrastructure Numeric]]</f>
        <v>#N/A</v>
      </c>
      <c r="Y303" t="e">
        <f>tbl_data[[#This Row],[Consequences Financial Numeric]]</f>
        <v>#N/A</v>
      </c>
      <c r="Z303" t="e">
        <f>tbl_data[[#This Row],[Consequences Sum Values]]</f>
        <v>#N/A</v>
      </c>
    </row>
    <row r="304" spans="1:26" x14ac:dyDescent="0.25">
      <c r="A304" t="str">
        <f>tbl_data[[#This Row],[Town Code]]</f>
        <v>MMR002005701</v>
      </c>
      <c r="B304" t="str">
        <f>VLOOKUP(Table6[[#This Row],[Index]],tbl_mimu[],2,FALSE)</f>
        <v>MMR002</v>
      </c>
      <c r="C304" t="str">
        <f>VLOOKUP(Table6[[#This Row],[Index]],tbl_mimu[],3,FALSE)</f>
        <v>Kayah</v>
      </c>
      <c r="D304" t="str">
        <f>VLOOKUP(Table6[[#This Row],[Index]],tbl_mimu[],4,FALSE)</f>
        <v>ကယားပြည်နယ်</v>
      </c>
      <c r="E304" t="str">
        <f>VLOOKUP(Table6[[#This Row],[Index]],tbl_mimu[],5,FALSE)</f>
        <v>MMR002D002</v>
      </c>
      <c r="F304" t="str">
        <f>VLOOKUP(Table6[[#This Row],[Index]],tbl_mimu[],6,FALSE)</f>
        <v>Bawlake</v>
      </c>
      <c r="G304" t="str">
        <f>VLOOKUP(Table6[[#This Row],[Index]],tbl_mimu[],7,FALSE)</f>
        <v>ဘောလခဲခရိုင်</v>
      </c>
      <c r="H304" t="str">
        <f>VLOOKUP(Table6[[#This Row],[Index]],tbl_mimu[],8,FALSE)</f>
        <v>MMR002005</v>
      </c>
      <c r="I304" t="str">
        <f>VLOOKUP(Table6[[#This Row],[Index]],tbl_mimu[],9,FALSE)</f>
        <v>Bawlake</v>
      </c>
      <c r="J304" t="str">
        <f>VLOOKUP(Table6[[#This Row],[Index]],tbl_mimu[],10,FALSE)</f>
        <v>ဘောလခဲ</v>
      </c>
      <c r="K304" t="str">
        <f>VLOOKUP(Table6[[#This Row],[Index]],tbl_mimu[],11,FALSE)</f>
        <v>MMR002005701</v>
      </c>
      <c r="L304" t="str">
        <f>VLOOKUP(Table6[[#This Row],[Index]],tbl_mimu[],12,FALSE)</f>
        <v>Bawlake Town</v>
      </c>
      <c r="M304" t="str">
        <f>VLOOKUP(Table6[[#This Row],[Index]],tbl_mimu[],13,FALSE)</f>
        <v>ဘောလခဲ</v>
      </c>
      <c r="N304">
        <f>VLOOKUP(Table6[[#This Row],[Index]],tbl_mimu[],14,FALSE)</f>
        <v>97.342842415700005</v>
      </c>
      <c r="O304">
        <f>VLOOKUP(Table6[[#This Row],[Index]],tbl_mimu[],14,FALSE)</f>
        <v>97.342842415700005</v>
      </c>
      <c r="P304">
        <f>tbl_data[[#This Row],[Severity]]</f>
        <v>0</v>
      </c>
      <c r="Q304">
        <f>tbl_data[[#This Row],[Consequences (Human)]]</f>
        <v>0</v>
      </c>
      <c r="R304">
        <f>tbl_data[[#This Row],[Consequences (Agriculture)]]</f>
        <v>0</v>
      </c>
      <c r="S304">
        <f>tbl_data[[#This Row],[Consequences (Infrastructure)]]</f>
        <v>0</v>
      </c>
      <c r="T304">
        <f>tbl_data[[#This Row],[Consequences (Financial)]]</f>
        <v>0</v>
      </c>
      <c r="U304" t="e">
        <f>tbl_data[[#This Row],[Severity Numeric]]</f>
        <v>#N/A</v>
      </c>
      <c r="V304" t="e">
        <f>tbl_data[[#This Row],[Consequences Human Numeric]]</f>
        <v>#N/A</v>
      </c>
      <c r="W304" t="e">
        <f>tbl_data[[#This Row],[Consequences Agriculture Numeric]]</f>
        <v>#N/A</v>
      </c>
      <c r="X304" t="e">
        <f>tbl_data[[#This Row],[Consequences Infrastructure Numeric]]</f>
        <v>#N/A</v>
      </c>
      <c r="Y304" t="e">
        <f>tbl_data[[#This Row],[Consequences Financial Numeric]]</f>
        <v>#N/A</v>
      </c>
      <c r="Z304" t="e">
        <f>tbl_data[[#This Row],[Consequences Sum Values]]</f>
        <v>#N/A</v>
      </c>
    </row>
    <row r="305" spans="1:26" x14ac:dyDescent="0.25">
      <c r="A305" t="str">
        <f>tbl_data[[#This Row],[Town Code]]</f>
        <v>MMR001013701</v>
      </c>
      <c r="B305" t="str">
        <f>VLOOKUP(Table6[[#This Row],[Index]],tbl_mimu[],2,FALSE)</f>
        <v>MMR001</v>
      </c>
      <c r="C305" t="str">
        <f>VLOOKUP(Table6[[#This Row],[Index]],tbl_mimu[],3,FALSE)</f>
        <v>Kachin</v>
      </c>
      <c r="D305" t="str">
        <f>VLOOKUP(Table6[[#This Row],[Index]],tbl_mimu[],4,FALSE)</f>
        <v>ကချင်ပြည်နယ်</v>
      </c>
      <c r="E305" t="str">
        <f>VLOOKUP(Table6[[#This Row],[Index]],tbl_mimu[],5,FALSE)</f>
        <v>MMR001D003</v>
      </c>
      <c r="F305" t="str">
        <f>VLOOKUP(Table6[[#This Row],[Index]],tbl_mimu[],6,FALSE)</f>
        <v>Bhamo</v>
      </c>
      <c r="G305" t="str">
        <f>VLOOKUP(Table6[[#This Row],[Index]],tbl_mimu[],7,FALSE)</f>
        <v>ဗန်းမော်ခရိုင်</v>
      </c>
      <c r="H305" t="str">
        <f>VLOOKUP(Table6[[#This Row],[Index]],tbl_mimu[],8,FALSE)</f>
        <v>MMR001013</v>
      </c>
      <c r="I305" t="str">
        <f>VLOOKUP(Table6[[#This Row],[Index]],tbl_mimu[],9,FALSE)</f>
        <v>Mansi</v>
      </c>
      <c r="J305" t="str">
        <f>VLOOKUP(Table6[[#This Row],[Index]],tbl_mimu[],10,FALSE)</f>
        <v>မံစီ</v>
      </c>
      <c r="K305" t="str">
        <f>VLOOKUP(Table6[[#This Row],[Index]],tbl_mimu[],11,FALSE)</f>
        <v>MMR001013701</v>
      </c>
      <c r="L305" t="str">
        <f>VLOOKUP(Table6[[#This Row],[Index]],tbl_mimu[],12,FALSE)</f>
        <v>Mansi Town</v>
      </c>
      <c r="M305" t="str">
        <f>VLOOKUP(Table6[[#This Row],[Index]],tbl_mimu[],13,FALSE)</f>
        <v>မံစီ</v>
      </c>
      <c r="N305">
        <f>VLOOKUP(Table6[[#This Row],[Index]],tbl_mimu[],14,FALSE)</f>
        <v>97.293109999999999</v>
      </c>
      <c r="O305">
        <f>VLOOKUP(Table6[[#This Row],[Index]],tbl_mimu[],14,FALSE)</f>
        <v>97.293109999999999</v>
      </c>
      <c r="P305">
        <f>tbl_data[[#This Row],[Severity]]</f>
        <v>0</v>
      </c>
      <c r="Q305">
        <f>tbl_data[[#This Row],[Consequences (Human)]]</f>
        <v>0</v>
      </c>
      <c r="R305">
        <f>tbl_data[[#This Row],[Consequences (Agriculture)]]</f>
        <v>0</v>
      </c>
      <c r="S305">
        <f>tbl_data[[#This Row],[Consequences (Infrastructure)]]</f>
        <v>0</v>
      </c>
      <c r="T305">
        <f>tbl_data[[#This Row],[Consequences (Financial)]]</f>
        <v>0</v>
      </c>
      <c r="U305" t="e">
        <f>tbl_data[[#This Row],[Severity Numeric]]</f>
        <v>#N/A</v>
      </c>
      <c r="V305" t="e">
        <f>tbl_data[[#This Row],[Consequences Human Numeric]]</f>
        <v>#N/A</v>
      </c>
      <c r="W305" t="e">
        <f>tbl_data[[#This Row],[Consequences Agriculture Numeric]]</f>
        <v>#N/A</v>
      </c>
      <c r="X305" t="e">
        <f>tbl_data[[#This Row],[Consequences Infrastructure Numeric]]</f>
        <v>#N/A</v>
      </c>
      <c r="Y305" t="e">
        <f>tbl_data[[#This Row],[Consequences Financial Numeric]]</f>
        <v>#N/A</v>
      </c>
      <c r="Z305" t="e">
        <f>tbl_data[[#This Row],[Consequences Sum Values]]</f>
        <v>#N/A</v>
      </c>
    </row>
    <row r="306" spans="1:26" x14ac:dyDescent="0.25">
      <c r="A306" t="str">
        <f>tbl_data[[#This Row],[Town Code]]</f>
        <v>MMR004006702</v>
      </c>
      <c r="B306" t="str">
        <f>VLOOKUP(Table6[[#This Row],[Index]],tbl_mimu[],2,FALSE)</f>
        <v>MMR004</v>
      </c>
      <c r="C306" t="str">
        <f>VLOOKUP(Table6[[#This Row],[Index]],tbl_mimu[],3,FALSE)</f>
        <v>Chin</v>
      </c>
      <c r="D306" t="str">
        <f>VLOOKUP(Table6[[#This Row],[Index]],tbl_mimu[],4,FALSE)</f>
        <v>ချင်းပြည်နယ်</v>
      </c>
      <c r="E306" t="str">
        <f>VLOOKUP(Table6[[#This Row],[Index]],tbl_mimu[],5,FALSE)</f>
        <v>MMR004D002</v>
      </c>
      <c r="F306" t="str">
        <f>VLOOKUP(Table6[[#This Row],[Index]],tbl_mimu[],6,FALSE)</f>
        <v>Mindat</v>
      </c>
      <c r="G306" t="str">
        <f>VLOOKUP(Table6[[#This Row],[Index]],tbl_mimu[],7,FALSE)</f>
        <v>မင်းတပ်ခရိုင်</v>
      </c>
      <c r="H306" t="str">
        <f>VLOOKUP(Table6[[#This Row],[Index]],tbl_mimu[],8,FALSE)</f>
        <v>MMR004006</v>
      </c>
      <c r="I306" t="str">
        <f>VLOOKUP(Table6[[#This Row],[Index]],tbl_mimu[],9,FALSE)</f>
        <v>Mindat</v>
      </c>
      <c r="J306" t="str">
        <f>VLOOKUP(Table6[[#This Row],[Index]],tbl_mimu[],10,FALSE)</f>
        <v>မင်းတပ်</v>
      </c>
      <c r="K306" t="str">
        <f>VLOOKUP(Table6[[#This Row],[Index]],tbl_mimu[],11,FALSE)</f>
        <v>MMR004006702</v>
      </c>
      <c r="L306" t="str">
        <f>VLOOKUP(Table6[[#This Row],[Index]],tbl_mimu[],12,FALSE)</f>
        <v>M'kuiimnu Town</v>
      </c>
      <c r="M306" t="str">
        <f>VLOOKUP(Table6[[#This Row],[Index]],tbl_mimu[],13,FALSE)</f>
        <v>မကွီအိမ်နူး</v>
      </c>
      <c r="N306">
        <f>VLOOKUP(Table6[[#This Row],[Index]],tbl_mimu[],14,FALSE)</f>
        <v>93.594499999999996</v>
      </c>
      <c r="O306">
        <f>VLOOKUP(Table6[[#This Row],[Index]],tbl_mimu[],14,FALSE)</f>
        <v>93.594499999999996</v>
      </c>
      <c r="P306">
        <f>tbl_data[[#This Row],[Severity]]</f>
        <v>0</v>
      </c>
      <c r="Q306">
        <f>tbl_data[[#This Row],[Consequences (Human)]]</f>
        <v>0</v>
      </c>
      <c r="R306">
        <f>tbl_data[[#This Row],[Consequences (Agriculture)]]</f>
        <v>0</v>
      </c>
      <c r="S306">
        <f>tbl_data[[#This Row],[Consequences (Infrastructure)]]</f>
        <v>0</v>
      </c>
      <c r="T306">
        <f>tbl_data[[#This Row],[Consequences (Financial)]]</f>
        <v>0</v>
      </c>
      <c r="U306" t="e">
        <f>tbl_data[[#This Row],[Severity Numeric]]</f>
        <v>#N/A</v>
      </c>
      <c r="V306" t="e">
        <f>tbl_data[[#This Row],[Consequences Human Numeric]]</f>
        <v>#N/A</v>
      </c>
      <c r="W306" t="e">
        <f>tbl_data[[#This Row],[Consequences Agriculture Numeric]]</f>
        <v>#N/A</v>
      </c>
      <c r="X306" t="e">
        <f>tbl_data[[#This Row],[Consequences Infrastructure Numeric]]</f>
        <v>#N/A</v>
      </c>
      <c r="Y306" t="e">
        <f>tbl_data[[#This Row],[Consequences Financial Numeric]]</f>
        <v>#N/A</v>
      </c>
      <c r="Z306" t="e">
        <f>tbl_data[[#This Row],[Consequences Sum Values]]</f>
        <v>#N/A</v>
      </c>
    </row>
    <row r="307" spans="1:26" x14ac:dyDescent="0.25">
      <c r="A307" t="str">
        <f>tbl_data[[#This Row],[Town Code]]</f>
        <v>MMR009001701</v>
      </c>
      <c r="B307" t="str">
        <f>VLOOKUP(Table6[[#This Row],[Index]],tbl_mimu[],2,FALSE)</f>
        <v>MMR009</v>
      </c>
      <c r="C307" t="str">
        <f>VLOOKUP(Table6[[#This Row],[Index]],tbl_mimu[],3,FALSE)</f>
        <v>Magway</v>
      </c>
      <c r="D307" t="str">
        <f>VLOOKUP(Table6[[#This Row],[Index]],tbl_mimu[],4,FALSE)</f>
        <v>မကွေးတိုင်းဒေသကြီး</v>
      </c>
      <c r="E307" t="str">
        <f>VLOOKUP(Table6[[#This Row],[Index]],tbl_mimu[],5,FALSE)</f>
        <v>MMR009D001</v>
      </c>
      <c r="F307" t="str">
        <f>VLOOKUP(Table6[[#This Row],[Index]],tbl_mimu[],6,FALSE)</f>
        <v>Magway</v>
      </c>
      <c r="G307" t="str">
        <f>VLOOKUP(Table6[[#This Row],[Index]],tbl_mimu[],7,FALSE)</f>
        <v>မကွေးခရိုင်</v>
      </c>
      <c r="H307" t="str">
        <f>VLOOKUP(Table6[[#This Row],[Index]],tbl_mimu[],8,FALSE)</f>
        <v>MMR009001</v>
      </c>
      <c r="I307" t="str">
        <f>VLOOKUP(Table6[[#This Row],[Index]],tbl_mimu[],9,FALSE)</f>
        <v>Magway</v>
      </c>
      <c r="J307" t="str">
        <f>VLOOKUP(Table6[[#This Row],[Index]],tbl_mimu[],10,FALSE)</f>
        <v>မကွေး</v>
      </c>
      <c r="K307" t="str">
        <f>VLOOKUP(Table6[[#This Row],[Index]],tbl_mimu[],11,FALSE)</f>
        <v>MMR009001701</v>
      </c>
      <c r="L307" t="str">
        <f>VLOOKUP(Table6[[#This Row],[Index]],tbl_mimu[],12,FALSE)</f>
        <v>Magway Town</v>
      </c>
      <c r="M307" t="str">
        <f>VLOOKUP(Table6[[#This Row],[Index]],tbl_mimu[],13,FALSE)</f>
        <v>မကွေး</v>
      </c>
      <c r="N307">
        <f>VLOOKUP(Table6[[#This Row],[Index]],tbl_mimu[],14,FALSE)</f>
        <v>94.926959999999994</v>
      </c>
      <c r="O307">
        <f>VLOOKUP(Table6[[#This Row],[Index]],tbl_mimu[],14,FALSE)</f>
        <v>94.926959999999994</v>
      </c>
      <c r="P307">
        <f>tbl_data[[#This Row],[Severity]]</f>
        <v>0</v>
      </c>
      <c r="Q307">
        <f>tbl_data[[#This Row],[Consequences (Human)]]</f>
        <v>0</v>
      </c>
      <c r="R307">
        <f>tbl_data[[#This Row],[Consequences (Agriculture)]]</f>
        <v>0</v>
      </c>
      <c r="S307">
        <f>tbl_data[[#This Row],[Consequences (Infrastructure)]]</f>
        <v>0</v>
      </c>
      <c r="T307">
        <f>tbl_data[[#This Row],[Consequences (Financial)]]</f>
        <v>0</v>
      </c>
      <c r="U307" t="e">
        <f>tbl_data[[#This Row],[Severity Numeric]]</f>
        <v>#N/A</v>
      </c>
      <c r="V307" t="e">
        <f>tbl_data[[#This Row],[Consequences Human Numeric]]</f>
        <v>#N/A</v>
      </c>
      <c r="W307" t="e">
        <f>tbl_data[[#This Row],[Consequences Agriculture Numeric]]</f>
        <v>#N/A</v>
      </c>
      <c r="X307" t="e">
        <f>tbl_data[[#This Row],[Consequences Infrastructure Numeric]]</f>
        <v>#N/A</v>
      </c>
      <c r="Y307" t="e">
        <f>tbl_data[[#This Row],[Consequences Financial Numeric]]</f>
        <v>#N/A</v>
      </c>
      <c r="Z307" t="e">
        <f>tbl_data[[#This Row],[Consequences Sum Values]]</f>
        <v>#N/A</v>
      </c>
    </row>
    <row r="308" spans="1:26" x14ac:dyDescent="0.25">
      <c r="A308" t="str">
        <f>tbl_data[[#This Row],[Town Code]]</f>
        <v>MMR015024701</v>
      </c>
      <c r="B308" t="str">
        <f>VLOOKUP(Table6[[#This Row],[Index]],tbl_mimu[],2,FALSE)</f>
        <v>MMR015</v>
      </c>
      <c r="C308" t="str">
        <f>VLOOKUP(Table6[[#This Row],[Index]],tbl_mimu[],3,FALSE)</f>
        <v>Shan (North)</v>
      </c>
      <c r="D308" t="str">
        <f>VLOOKUP(Table6[[#This Row],[Index]],tbl_mimu[],4,FALSE)</f>
        <v>ရှမ်းပြည်နယ် (မြောက်)</v>
      </c>
      <c r="E308" t="str">
        <f>VLOOKUP(Table6[[#This Row],[Index]],tbl_mimu[],5,FALSE)</f>
        <v>MMR015D007</v>
      </c>
      <c r="F308" t="str">
        <f>VLOOKUP(Table6[[#This Row],[Index]],tbl_mimu[],6,FALSE)</f>
        <v>Matman</v>
      </c>
      <c r="G308" t="str">
        <f>VLOOKUP(Table6[[#This Row],[Index]],tbl_mimu[],7,FALSE)</f>
        <v>မက်မန်းခရိုင်</v>
      </c>
      <c r="H308" t="str">
        <f>VLOOKUP(Table6[[#This Row],[Index]],tbl_mimu[],8,FALSE)</f>
        <v>MMR015024</v>
      </c>
      <c r="I308" t="str">
        <f>VLOOKUP(Table6[[#This Row],[Index]],tbl_mimu[],9,FALSE)</f>
        <v>Matman</v>
      </c>
      <c r="J308" t="str">
        <f>VLOOKUP(Table6[[#This Row],[Index]],tbl_mimu[],10,FALSE)</f>
        <v>မက်မန်း</v>
      </c>
      <c r="K308" t="str">
        <f>VLOOKUP(Table6[[#This Row],[Index]],tbl_mimu[],11,FALSE)</f>
        <v>MMR015024701</v>
      </c>
      <c r="L308" t="str">
        <f>VLOOKUP(Table6[[#This Row],[Index]],tbl_mimu[],12,FALSE)</f>
        <v>Matman Town</v>
      </c>
      <c r="M308" t="str">
        <f>VLOOKUP(Table6[[#This Row],[Index]],tbl_mimu[],13,FALSE)</f>
        <v>မက်မန်း</v>
      </c>
      <c r="N308">
        <f>VLOOKUP(Table6[[#This Row],[Index]],tbl_mimu[],14,FALSE)</f>
        <v>98.870878645900007</v>
      </c>
      <c r="O308">
        <f>VLOOKUP(Table6[[#This Row],[Index]],tbl_mimu[],14,FALSE)</f>
        <v>98.870878645900007</v>
      </c>
      <c r="P308">
        <f>tbl_data[[#This Row],[Severity]]</f>
        <v>0</v>
      </c>
      <c r="Q308">
        <f>tbl_data[[#This Row],[Consequences (Human)]]</f>
        <v>0</v>
      </c>
      <c r="R308">
        <f>tbl_data[[#This Row],[Consequences (Agriculture)]]</f>
        <v>0</v>
      </c>
      <c r="S308">
        <f>tbl_data[[#This Row],[Consequences (Infrastructure)]]</f>
        <v>0</v>
      </c>
      <c r="T308">
        <f>tbl_data[[#This Row],[Consequences (Financial)]]</f>
        <v>0</v>
      </c>
      <c r="U308" t="e">
        <f>tbl_data[[#This Row],[Severity Numeric]]</f>
        <v>#N/A</v>
      </c>
      <c r="V308" t="e">
        <f>tbl_data[[#This Row],[Consequences Human Numeric]]</f>
        <v>#N/A</v>
      </c>
      <c r="W308" t="e">
        <f>tbl_data[[#This Row],[Consequences Agriculture Numeric]]</f>
        <v>#N/A</v>
      </c>
      <c r="X308" t="e">
        <f>tbl_data[[#This Row],[Consequences Infrastructure Numeric]]</f>
        <v>#N/A</v>
      </c>
      <c r="Y308" t="e">
        <f>tbl_data[[#This Row],[Consequences Financial Numeric]]</f>
        <v>#N/A</v>
      </c>
      <c r="Z308" t="e">
        <f>tbl_data[[#This Row],[Consequences Sum Values]]</f>
        <v>#N/A</v>
      </c>
    </row>
    <row r="309" spans="1:26" x14ac:dyDescent="0.25">
      <c r="A309" t="str">
        <f>tbl_data[[#This Row],[Town Code]]</f>
        <v>MMR001016701</v>
      </c>
      <c r="B309" t="str">
        <f>VLOOKUP(Table6[[#This Row],[Index]],tbl_mimu[],2,FALSE)</f>
        <v>MMR001</v>
      </c>
      <c r="C309" t="str">
        <f>VLOOKUP(Table6[[#This Row],[Index]],tbl_mimu[],3,FALSE)</f>
        <v>Kachin</v>
      </c>
      <c r="D309" t="str">
        <f>VLOOKUP(Table6[[#This Row],[Index]],tbl_mimu[],4,FALSE)</f>
        <v>ကချင်ပြည်နယ်</v>
      </c>
      <c r="E309" t="str">
        <f>VLOOKUP(Table6[[#This Row],[Index]],tbl_mimu[],5,FALSE)</f>
        <v>MMR001D004</v>
      </c>
      <c r="F309" t="str">
        <f>VLOOKUP(Table6[[#This Row],[Index]],tbl_mimu[],6,FALSE)</f>
        <v>Puta-O</v>
      </c>
      <c r="G309" t="str">
        <f>VLOOKUP(Table6[[#This Row],[Index]],tbl_mimu[],7,FALSE)</f>
        <v>ပူတာအိုခရိုင်</v>
      </c>
      <c r="H309" t="str">
        <f>VLOOKUP(Table6[[#This Row],[Index]],tbl_mimu[],8,FALSE)</f>
        <v>MMR001016</v>
      </c>
      <c r="I309" t="str">
        <f>VLOOKUP(Table6[[#This Row],[Index]],tbl_mimu[],9,FALSE)</f>
        <v>Machanbaw</v>
      </c>
      <c r="J309" t="str">
        <f>VLOOKUP(Table6[[#This Row],[Index]],tbl_mimu[],10,FALSE)</f>
        <v>မချမ်းဘော</v>
      </c>
      <c r="K309" t="str">
        <f>VLOOKUP(Table6[[#This Row],[Index]],tbl_mimu[],11,FALSE)</f>
        <v>MMR001016701</v>
      </c>
      <c r="L309" t="str">
        <f>VLOOKUP(Table6[[#This Row],[Index]],tbl_mimu[],12,FALSE)</f>
        <v>Machanbaw Town</v>
      </c>
      <c r="M309" t="str">
        <f>VLOOKUP(Table6[[#This Row],[Index]],tbl_mimu[],13,FALSE)</f>
        <v>မချမ်းဘော</v>
      </c>
      <c r="N309">
        <f>VLOOKUP(Table6[[#This Row],[Index]],tbl_mimu[],14,FALSE)</f>
        <v>97.589370000000002</v>
      </c>
      <c r="O309">
        <f>VLOOKUP(Table6[[#This Row],[Index]],tbl_mimu[],14,FALSE)</f>
        <v>97.589370000000002</v>
      </c>
      <c r="P309">
        <f>tbl_data[[#This Row],[Severity]]</f>
        <v>0</v>
      </c>
      <c r="Q309">
        <f>tbl_data[[#This Row],[Consequences (Human)]]</f>
        <v>0</v>
      </c>
      <c r="R309">
        <f>tbl_data[[#This Row],[Consequences (Agriculture)]]</f>
        <v>0</v>
      </c>
      <c r="S309">
        <f>tbl_data[[#This Row],[Consequences (Infrastructure)]]</f>
        <v>0</v>
      </c>
      <c r="T309">
        <f>tbl_data[[#This Row],[Consequences (Financial)]]</f>
        <v>0</v>
      </c>
      <c r="U309" t="e">
        <f>tbl_data[[#This Row],[Severity Numeric]]</f>
        <v>#N/A</v>
      </c>
      <c r="V309" t="e">
        <f>tbl_data[[#This Row],[Consequences Human Numeric]]</f>
        <v>#N/A</v>
      </c>
      <c r="W309" t="e">
        <f>tbl_data[[#This Row],[Consequences Agriculture Numeric]]</f>
        <v>#N/A</v>
      </c>
      <c r="X309" t="e">
        <f>tbl_data[[#This Row],[Consequences Infrastructure Numeric]]</f>
        <v>#N/A</v>
      </c>
      <c r="Y309" t="e">
        <f>tbl_data[[#This Row],[Consequences Financial Numeric]]</f>
        <v>#N/A</v>
      </c>
      <c r="Z309" t="e">
        <f>tbl_data[[#This Row],[Consequences Sum Values]]</f>
        <v>#N/A</v>
      </c>
    </row>
    <row r="310" spans="1:26" x14ac:dyDescent="0.25">
      <c r="A310" t="str">
        <f>tbl_data[[#This Row],[Town Code]]</f>
        <v>MMR005029701</v>
      </c>
      <c r="B310" t="str">
        <f>VLOOKUP(Table6[[#This Row],[Index]],tbl_mimu[],2,FALSE)</f>
        <v>MMR005</v>
      </c>
      <c r="C310" t="str">
        <f>VLOOKUP(Table6[[#This Row],[Index]],tbl_mimu[],3,FALSE)</f>
        <v>Sagaing</v>
      </c>
      <c r="D310" t="str">
        <f>VLOOKUP(Table6[[#This Row],[Index]],tbl_mimu[],4,FALSE)</f>
        <v>စစ်ကိုင်းတိုင်းဒေသကြီး</v>
      </c>
      <c r="E310" t="str">
        <f>VLOOKUP(Table6[[#This Row],[Index]],tbl_mimu[],5,FALSE)</f>
        <v>MMR005D005</v>
      </c>
      <c r="F310" t="str">
        <f>VLOOKUP(Table6[[#This Row],[Index]],tbl_mimu[],6,FALSE)</f>
        <v>Kale</v>
      </c>
      <c r="G310" t="str">
        <f>VLOOKUP(Table6[[#This Row],[Index]],tbl_mimu[],7,FALSE)</f>
        <v>ကလေးခရိုင်</v>
      </c>
      <c r="H310" t="str">
        <f>VLOOKUP(Table6[[#This Row],[Index]],tbl_mimu[],8,FALSE)</f>
        <v>MMR005029</v>
      </c>
      <c r="I310" t="str">
        <f>VLOOKUP(Table6[[#This Row],[Index]],tbl_mimu[],9,FALSE)</f>
        <v>Mingin</v>
      </c>
      <c r="J310" t="str">
        <f>VLOOKUP(Table6[[#This Row],[Index]],tbl_mimu[],10,FALSE)</f>
        <v>မင်းကင်း</v>
      </c>
      <c r="K310" t="str">
        <f>VLOOKUP(Table6[[#This Row],[Index]],tbl_mimu[],11,FALSE)</f>
        <v>MMR005029701</v>
      </c>
      <c r="L310" t="str">
        <f>VLOOKUP(Table6[[#This Row],[Index]],tbl_mimu[],12,FALSE)</f>
        <v>Mingin Town</v>
      </c>
      <c r="M310" t="str">
        <f>VLOOKUP(Table6[[#This Row],[Index]],tbl_mimu[],13,FALSE)</f>
        <v>မင်းကင်း</v>
      </c>
      <c r="N310">
        <f>VLOOKUP(Table6[[#This Row],[Index]],tbl_mimu[],14,FALSE)</f>
        <v>94.494200000000006</v>
      </c>
      <c r="O310">
        <f>VLOOKUP(Table6[[#This Row],[Index]],tbl_mimu[],14,FALSE)</f>
        <v>94.494200000000006</v>
      </c>
      <c r="P310">
        <f>tbl_data[[#This Row],[Severity]]</f>
        <v>0</v>
      </c>
      <c r="Q310">
        <f>tbl_data[[#This Row],[Consequences (Human)]]</f>
        <v>0</v>
      </c>
      <c r="R310">
        <f>tbl_data[[#This Row],[Consequences (Agriculture)]]</f>
        <v>0</v>
      </c>
      <c r="S310">
        <f>tbl_data[[#This Row],[Consequences (Infrastructure)]]</f>
        <v>0</v>
      </c>
      <c r="T310">
        <f>tbl_data[[#This Row],[Consequences (Financial)]]</f>
        <v>0</v>
      </c>
      <c r="U310" t="e">
        <f>tbl_data[[#This Row],[Severity Numeric]]</f>
        <v>#N/A</v>
      </c>
      <c r="V310" t="e">
        <f>tbl_data[[#This Row],[Consequences Human Numeric]]</f>
        <v>#N/A</v>
      </c>
      <c r="W310" t="e">
        <f>tbl_data[[#This Row],[Consequences Agriculture Numeric]]</f>
        <v>#N/A</v>
      </c>
      <c r="X310" t="e">
        <f>tbl_data[[#This Row],[Consequences Infrastructure Numeric]]</f>
        <v>#N/A</v>
      </c>
      <c r="Y310" t="e">
        <f>tbl_data[[#This Row],[Consequences Financial Numeric]]</f>
        <v>#N/A</v>
      </c>
      <c r="Z310" t="e">
        <f>tbl_data[[#This Row],[Consequences Sum Values]]</f>
        <v>#N/A</v>
      </c>
    </row>
    <row r="311" spans="1:26" x14ac:dyDescent="0.25">
      <c r="A311" t="str">
        <f>tbl_data[[#This Row],[Town Code]]</f>
        <v>MMR004006701</v>
      </c>
      <c r="B311" t="str">
        <f>VLOOKUP(Table6[[#This Row],[Index]],tbl_mimu[],2,FALSE)</f>
        <v>MMR004</v>
      </c>
      <c r="C311" t="str">
        <f>VLOOKUP(Table6[[#This Row],[Index]],tbl_mimu[],3,FALSE)</f>
        <v>Chin</v>
      </c>
      <c r="D311" t="str">
        <f>VLOOKUP(Table6[[#This Row],[Index]],tbl_mimu[],4,FALSE)</f>
        <v>ချင်းပြည်နယ်</v>
      </c>
      <c r="E311" t="str">
        <f>VLOOKUP(Table6[[#This Row],[Index]],tbl_mimu[],5,FALSE)</f>
        <v>MMR004D002</v>
      </c>
      <c r="F311" t="str">
        <f>VLOOKUP(Table6[[#This Row],[Index]],tbl_mimu[],6,FALSE)</f>
        <v>Mindat</v>
      </c>
      <c r="G311" t="str">
        <f>VLOOKUP(Table6[[#This Row],[Index]],tbl_mimu[],7,FALSE)</f>
        <v>မင်းတပ်ခရိုင်</v>
      </c>
      <c r="H311" t="str">
        <f>VLOOKUP(Table6[[#This Row],[Index]],tbl_mimu[],8,FALSE)</f>
        <v>MMR004006</v>
      </c>
      <c r="I311" t="str">
        <f>VLOOKUP(Table6[[#This Row],[Index]],tbl_mimu[],9,FALSE)</f>
        <v>Mindat</v>
      </c>
      <c r="J311" t="str">
        <f>VLOOKUP(Table6[[#This Row],[Index]],tbl_mimu[],10,FALSE)</f>
        <v>မင်းတပ်</v>
      </c>
      <c r="K311" t="str">
        <f>VLOOKUP(Table6[[#This Row],[Index]],tbl_mimu[],11,FALSE)</f>
        <v>MMR004006701</v>
      </c>
      <c r="L311" t="str">
        <f>VLOOKUP(Table6[[#This Row],[Index]],tbl_mimu[],12,FALSE)</f>
        <v>Mindat Town</v>
      </c>
      <c r="M311" t="str">
        <f>VLOOKUP(Table6[[#This Row],[Index]],tbl_mimu[],13,FALSE)</f>
        <v>မင်းတပ်</v>
      </c>
      <c r="N311">
        <f>VLOOKUP(Table6[[#This Row],[Index]],tbl_mimu[],14,FALSE)</f>
        <v>93.973650000000006</v>
      </c>
      <c r="O311">
        <f>VLOOKUP(Table6[[#This Row],[Index]],tbl_mimu[],14,FALSE)</f>
        <v>93.973650000000006</v>
      </c>
      <c r="P311">
        <f>tbl_data[[#This Row],[Severity]]</f>
        <v>0</v>
      </c>
      <c r="Q311">
        <f>tbl_data[[#This Row],[Consequences (Human)]]</f>
        <v>0</v>
      </c>
      <c r="R311">
        <f>tbl_data[[#This Row],[Consequences (Agriculture)]]</f>
        <v>0</v>
      </c>
      <c r="S311">
        <f>tbl_data[[#This Row],[Consequences (Infrastructure)]]</f>
        <v>0</v>
      </c>
      <c r="T311">
        <f>tbl_data[[#This Row],[Consequences (Financial)]]</f>
        <v>0</v>
      </c>
      <c r="U311" t="e">
        <f>tbl_data[[#This Row],[Severity Numeric]]</f>
        <v>#N/A</v>
      </c>
      <c r="V311" t="e">
        <f>tbl_data[[#This Row],[Consequences Human Numeric]]</f>
        <v>#N/A</v>
      </c>
      <c r="W311" t="e">
        <f>tbl_data[[#This Row],[Consequences Agriculture Numeric]]</f>
        <v>#N/A</v>
      </c>
      <c r="X311" t="e">
        <f>tbl_data[[#This Row],[Consequences Infrastructure Numeric]]</f>
        <v>#N/A</v>
      </c>
      <c r="Y311" t="e">
        <f>tbl_data[[#This Row],[Consequences Financial Numeric]]</f>
        <v>#N/A</v>
      </c>
      <c r="Z311" t="e">
        <f>tbl_data[[#This Row],[Consequences Sum Values]]</f>
        <v>#N/A</v>
      </c>
    </row>
    <row r="312" spans="1:26" x14ac:dyDescent="0.25">
      <c r="A312" t="str">
        <f>tbl_data[[#This Row],[Town Code]]</f>
        <v>MMR009014701</v>
      </c>
      <c r="B312" t="str">
        <f>VLOOKUP(Table6[[#This Row],[Index]],tbl_mimu[],2,FALSE)</f>
        <v>MMR009</v>
      </c>
      <c r="C312" t="str">
        <f>VLOOKUP(Table6[[#This Row],[Index]],tbl_mimu[],3,FALSE)</f>
        <v>Magway</v>
      </c>
      <c r="D312" t="str">
        <f>VLOOKUP(Table6[[#This Row],[Index]],tbl_mimu[],4,FALSE)</f>
        <v>မကွေးတိုင်းဒေသကြီး</v>
      </c>
      <c r="E312" t="str">
        <f>VLOOKUP(Table6[[#This Row],[Index]],tbl_mimu[],5,FALSE)</f>
        <v>MMR009D003</v>
      </c>
      <c r="F312" t="str">
        <f>VLOOKUP(Table6[[#This Row],[Index]],tbl_mimu[],6,FALSE)</f>
        <v>Thayet</v>
      </c>
      <c r="G312" t="str">
        <f>VLOOKUP(Table6[[#This Row],[Index]],tbl_mimu[],7,FALSE)</f>
        <v>သရက်ခရိုင်</v>
      </c>
      <c r="H312" t="str">
        <f>VLOOKUP(Table6[[#This Row],[Index]],tbl_mimu[],8,FALSE)</f>
        <v>MMR009014</v>
      </c>
      <c r="I312" t="str">
        <f>VLOOKUP(Table6[[#This Row],[Index]],tbl_mimu[],9,FALSE)</f>
        <v>Mindon</v>
      </c>
      <c r="J312" t="str">
        <f>VLOOKUP(Table6[[#This Row],[Index]],tbl_mimu[],10,FALSE)</f>
        <v>မင်းတုန်း</v>
      </c>
      <c r="K312" t="str">
        <f>VLOOKUP(Table6[[#This Row],[Index]],tbl_mimu[],11,FALSE)</f>
        <v>MMR009014701</v>
      </c>
      <c r="L312" t="str">
        <f>VLOOKUP(Table6[[#This Row],[Index]],tbl_mimu[],12,FALSE)</f>
        <v>Mindon Town</v>
      </c>
      <c r="M312" t="str">
        <f>VLOOKUP(Table6[[#This Row],[Index]],tbl_mimu[],13,FALSE)</f>
        <v>မင်းတုန်း</v>
      </c>
      <c r="N312">
        <f>VLOOKUP(Table6[[#This Row],[Index]],tbl_mimu[],14,FALSE)</f>
        <v>94.732334884400004</v>
      </c>
      <c r="O312">
        <f>VLOOKUP(Table6[[#This Row],[Index]],tbl_mimu[],14,FALSE)</f>
        <v>94.732334884400004</v>
      </c>
      <c r="P312">
        <f>tbl_data[[#This Row],[Severity]]</f>
        <v>0</v>
      </c>
      <c r="Q312">
        <f>tbl_data[[#This Row],[Consequences (Human)]]</f>
        <v>0</v>
      </c>
      <c r="R312">
        <f>tbl_data[[#This Row],[Consequences (Agriculture)]]</f>
        <v>0</v>
      </c>
      <c r="S312">
        <f>tbl_data[[#This Row],[Consequences (Infrastructure)]]</f>
        <v>0</v>
      </c>
      <c r="T312">
        <f>tbl_data[[#This Row],[Consequences (Financial)]]</f>
        <v>0</v>
      </c>
      <c r="U312" t="e">
        <f>tbl_data[[#This Row],[Severity Numeric]]</f>
        <v>#N/A</v>
      </c>
      <c r="V312" t="e">
        <f>tbl_data[[#This Row],[Consequences Human Numeric]]</f>
        <v>#N/A</v>
      </c>
      <c r="W312" t="e">
        <f>tbl_data[[#This Row],[Consequences Agriculture Numeric]]</f>
        <v>#N/A</v>
      </c>
      <c r="X312" t="e">
        <f>tbl_data[[#This Row],[Consequences Infrastructure Numeric]]</f>
        <v>#N/A</v>
      </c>
      <c r="Y312" t="e">
        <f>tbl_data[[#This Row],[Consequences Financial Numeric]]</f>
        <v>#N/A</v>
      </c>
      <c r="Z312" t="e">
        <f>tbl_data[[#This Row],[Consequences Sum Values]]</f>
        <v>#N/A</v>
      </c>
    </row>
    <row r="313" spans="1:26" x14ac:dyDescent="0.25">
      <c r="A313" t="str">
        <f>tbl_data[[#This Row],[Town Code]]</f>
        <v>MMR012005701</v>
      </c>
      <c r="B313" t="str">
        <f>VLOOKUP(Table6[[#This Row],[Index]],tbl_mimu[],2,FALSE)</f>
        <v>MMR012</v>
      </c>
      <c r="C313" t="str">
        <f>VLOOKUP(Table6[[#This Row],[Index]],tbl_mimu[],3,FALSE)</f>
        <v>Rakhine</v>
      </c>
      <c r="D313" t="str">
        <f>VLOOKUP(Table6[[#This Row],[Index]],tbl_mimu[],4,FALSE)</f>
        <v>ရခိုင်ပြည်နယ်</v>
      </c>
      <c r="E313" t="str">
        <f>VLOOKUP(Table6[[#This Row],[Index]],tbl_mimu[],5,FALSE)</f>
        <v>MMR012D005</v>
      </c>
      <c r="F313" t="str">
        <f>VLOOKUP(Table6[[#This Row],[Index]],tbl_mimu[],6,FALSE)</f>
        <v>Mrauk-U</v>
      </c>
      <c r="G313" t="str">
        <f>VLOOKUP(Table6[[#This Row],[Index]],tbl_mimu[],7,FALSE)</f>
        <v>မြောက်ဦးခရိုင်</v>
      </c>
      <c r="H313" t="str">
        <f>VLOOKUP(Table6[[#This Row],[Index]],tbl_mimu[],8,FALSE)</f>
        <v>MMR012005</v>
      </c>
      <c r="I313" t="str">
        <f>VLOOKUP(Table6[[#This Row],[Index]],tbl_mimu[],9,FALSE)</f>
        <v>Minbya</v>
      </c>
      <c r="J313" t="str">
        <f>VLOOKUP(Table6[[#This Row],[Index]],tbl_mimu[],10,FALSE)</f>
        <v>မင်းပြား</v>
      </c>
      <c r="K313" t="str">
        <f>VLOOKUP(Table6[[#This Row],[Index]],tbl_mimu[],11,FALSE)</f>
        <v>MMR012005701</v>
      </c>
      <c r="L313" t="str">
        <f>VLOOKUP(Table6[[#This Row],[Index]],tbl_mimu[],12,FALSE)</f>
        <v>Minbya Town</v>
      </c>
      <c r="M313" t="str">
        <f>VLOOKUP(Table6[[#This Row],[Index]],tbl_mimu[],13,FALSE)</f>
        <v>မင်းပြား</v>
      </c>
      <c r="N313">
        <f>VLOOKUP(Table6[[#This Row],[Index]],tbl_mimu[],14,FALSE)</f>
        <v>93.272689999999997</v>
      </c>
      <c r="O313">
        <f>VLOOKUP(Table6[[#This Row],[Index]],tbl_mimu[],14,FALSE)</f>
        <v>93.272689999999997</v>
      </c>
      <c r="P313">
        <f>tbl_data[[#This Row],[Severity]]</f>
        <v>0</v>
      </c>
      <c r="Q313">
        <f>tbl_data[[#This Row],[Consequences (Human)]]</f>
        <v>0</v>
      </c>
      <c r="R313">
        <f>tbl_data[[#This Row],[Consequences (Agriculture)]]</f>
        <v>0</v>
      </c>
      <c r="S313">
        <f>tbl_data[[#This Row],[Consequences (Infrastructure)]]</f>
        <v>0</v>
      </c>
      <c r="T313">
        <f>tbl_data[[#This Row],[Consequences (Financial)]]</f>
        <v>0</v>
      </c>
      <c r="U313" t="e">
        <f>tbl_data[[#This Row],[Severity Numeric]]</f>
        <v>#N/A</v>
      </c>
      <c r="V313" t="e">
        <f>tbl_data[[#This Row],[Consequences Human Numeric]]</f>
        <v>#N/A</v>
      </c>
      <c r="W313" t="e">
        <f>tbl_data[[#This Row],[Consequences Agriculture Numeric]]</f>
        <v>#N/A</v>
      </c>
      <c r="X313" t="e">
        <f>tbl_data[[#This Row],[Consequences Infrastructure Numeric]]</f>
        <v>#N/A</v>
      </c>
      <c r="Y313" t="e">
        <f>tbl_data[[#This Row],[Consequences Financial Numeric]]</f>
        <v>#N/A</v>
      </c>
      <c r="Z313" t="e">
        <f>tbl_data[[#This Row],[Consequences Sum Values]]</f>
        <v>#N/A</v>
      </c>
    </row>
    <row r="314" spans="1:26" x14ac:dyDescent="0.25">
      <c r="A314" t="str">
        <f>tbl_data[[#This Row],[Town Code]]</f>
        <v>MMR009007701</v>
      </c>
      <c r="B314" t="str">
        <f>VLOOKUP(Table6[[#This Row],[Index]],tbl_mimu[],2,FALSE)</f>
        <v>MMR009</v>
      </c>
      <c r="C314" t="str">
        <f>VLOOKUP(Table6[[#This Row],[Index]],tbl_mimu[],3,FALSE)</f>
        <v>Magway</v>
      </c>
      <c r="D314" t="str">
        <f>VLOOKUP(Table6[[#This Row],[Index]],tbl_mimu[],4,FALSE)</f>
        <v>မကွေးတိုင်းဒေသကြီး</v>
      </c>
      <c r="E314" t="str">
        <f>VLOOKUP(Table6[[#This Row],[Index]],tbl_mimu[],5,FALSE)</f>
        <v>MMR009D002</v>
      </c>
      <c r="F314" t="str">
        <f>VLOOKUP(Table6[[#This Row],[Index]],tbl_mimu[],6,FALSE)</f>
        <v>Minbu</v>
      </c>
      <c r="G314" t="str">
        <f>VLOOKUP(Table6[[#This Row],[Index]],tbl_mimu[],7,FALSE)</f>
        <v>မင်းဘူးခရိုင်</v>
      </c>
      <c r="H314" t="str">
        <f>VLOOKUP(Table6[[#This Row],[Index]],tbl_mimu[],8,FALSE)</f>
        <v>MMR009007</v>
      </c>
      <c r="I314" t="str">
        <f>VLOOKUP(Table6[[#This Row],[Index]],tbl_mimu[],9,FALSE)</f>
        <v>Minbu</v>
      </c>
      <c r="J314" t="str">
        <f>VLOOKUP(Table6[[#This Row],[Index]],tbl_mimu[],10,FALSE)</f>
        <v>မင်းဘူး</v>
      </c>
      <c r="K314" t="str">
        <f>VLOOKUP(Table6[[#This Row],[Index]],tbl_mimu[],11,FALSE)</f>
        <v>MMR009007701</v>
      </c>
      <c r="L314" t="str">
        <f>VLOOKUP(Table6[[#This Row],[Index]],tbl_mimu[],12,FALSE)</f>
        <v>Minbu Town</v>
      </c>
      <c r="M314" t="str">
        <f>VLOOKUP(Table6[[#This Row],[Index]],tbl_mimu[],13,FALSE)</f>
        <v>မင်းဘူး</v>
      </c>
      <c r="N314">
        <f>VLOOKUP(Table6[[#This Row],[Index]],tbl_mimu[],14,FALSE)</f>
        <v>94.87518</v>
      </c>
      <c r="O314">
        <f>VLOOKUP(Table6[[#This Row],[Index]],tbl_mimu[],14,FALSE)</f>
        <v>94.87518</v>
      </c>
      <c r="P314">
        <f>tbl_data[[#This Row],[Severity]]</f>
        <v>0</v>
      </c>
      <c r="Q314">
        <f>tbl_data[[#This Row],[Consequences (Human)]]</f>
        <v>0</v>
      </c>
      <c r="R314">
        <f>tbl_data[[#This Row],[Consequences (Agriculture)]]</f>
        <v>0</v>
      </c>
      <c r="S314">
        <f>tbl_data[[#This Row],[Consequences (Infrastructure)]]</f>
        <v>0</v>
      </c>
      <c r="T314">
        <f>tbl_data[[#This Row],[Consequences (Financial)]]</f>
        <v>0</v>
      </c>
      <c r="U314" t="e">
        <f>tbl_data[[#This Row],[Severity Numeric]]</f>
        <v>#N/A</v>
      </c>
      <c r="V314" t="e">
        <f>tbl_data[[#This Row],[Consequences Human Numeric]]</f>
        <v>#N/A</v>
      </c>
      <c r="W314" t="e">
        <f>tbl_data[[#This Row],[Consequences Agriculture Numeric]]</f>
        <v>#N/A</v>
      </c>
      <c r="X314" t="e">
        <f>tbl_data[[#This Row],[Consequences Infrastructure Numeric]]</f>
        <v>#N/A</v>
      </c>
      <c r="Y314" t="e">
        <f>tbl_data[[#This Row],[Consequences Financial Numeric]]</f>
        <v>#N/A</v>
      </c>
      <c r="Z314" t="e">
        <f>tbl_data[[#This Row],[Consequences Sum Values]]</f>
        <v>#N/A</v>
      </c>
    </row>
    <row r="315" spans="1:26" x14ac:dyDescent="0.25">
      <c r="A315" t="str">
        <f>tbl_data[[#This Row],[Town Code]]</f>
        <v>MMR008009701</v>
      </c>
      <c r="B315" t="str">
        <f>VLOOKUP(Table6[[#This Row],[Index]],tbl_mimu[],2,FALSE)</f>
        <v>MMR008</v>
      </c>
      <c r="C315" t="str">
        <f>VLOOKUP(Table6[[#This Row],[Index]],tbl_mimu[],3,FALSE)</f>
        <v>Bago (West)</v>
      </c>
      <c r="D315" t="str">
        <f>VLOOKUP(Table6[[#This Row],[Index]],tbl_mimu[],4,FALSE)</f>
        <v>ပဲခူးတိုင်းဒေသကြီး (အနောက်)</v>
      </c>
      <c r="E315" t="str">
        <f>VLOOKUP(Table6[[#This Row],[Index]],tbl_mimu[],5,FALSE)</f>
        <v>MMR008D002</v>
      </c>
      <c r="F315" t="str">
        <f>VLOOKUP(Table6[[#This Row],[Index]],tbl_mimu[],6,FALSE)</f>
        <v>Thayarwady</v>
      </c>
      <c r="G315" t="str">
        <f>VLOOKUP(Table6[[#This Row],[Index]],tbl_mimu[],7,FALSE)</f>
        <v>သာယာဝတီခရိုင်</v>
      </c>
      <c r="H315" t="str">
        <f>VLOOKUP(Table6[[#This Row],[Index]],tbl_mimu[],8,FALSE)</f>
        <v>MMR008009</v>
      </c>
      <c r="I315" t="str">
        <f>VLOOKUP(Table6[[#This Row],[Index]],tbl_mimu[],9,FALSE)</f>
        <v>Minhla</v>
      </c>
      <c r="J315" t="str">
        <f>VLOOKUP(Table6[[#This Row],[Index]],tbl_mimu[],10,FALSE)</f>
        <v>မင်းလှ</v>
      </c>
      <c r="K315" t="str">
        <f>VLOOKUP(Table6[[#This Row],[Index]],tbl_mimu[],11,FALSE)</f>
        <v>MMR008009701</v>
      </c>
      <c r="L315" t="str">
        <f>VLOOKUP(Table6[[#This Row],[Index]],tbl_mimu[],12,FALSE)</f>
        <v>Minhla Town</v>
      </c>
      <c r="M315" t="str">
        <f>VLOOKUP(Table6[[#This Row],[Index]],tbl_mimu[],13,FALSE)</f>
        <v>မင်းလှ</v>
      </c>
      <c r="N315">
        <f>VLOOKUP(Table6[[#This Row],[Index]],tbl_mimu[],14,FALSE)</f>
        <v>95.709050000000005</v>
      </c>
      <c r="O315">
        <f>VLOOKUP(Table6[[#This Row],[Index]],tbl_mimu[],14,FALSE)</f>
        <v>95.709050000000005</v>
      </c>
      <c r="P315">
        <f>tbl_data[[#This Row],[Severity]]</f>
        <v>0</v>
      </c>
      <c r="Q315">
        <f>tbl_data[[#This Row],[Consequences (Human)]]</f>
        <v>0</v>
      </c>
      <c r="R315">
        <f>tbl_data[[#This Row],[Consequences (Agriculture)]]</f>
        <v>0</v>
      </c>
      <c r="S315">
        <f>tbl_data[[#This Row],[Consequences (Infrastructure)]]</f>
        <v>0</v>
      </c>
      <c r="T315">
        <f>tbl_data[[#This Row],[Consequences (Financial)]]</f>
        <v>0</v>
      </c>
      <c r="U315" t="e">
        <f>tbl_data[[#This Row],[Severity Numeric]]</f>
        <v>#N/A</v>
      </c>
      <c r="V315" t="e">
        <f>tbl_data[[#This Row],[Consequences Human Numeric]]</f>
        <v>#N/A</v>
      </c>
      <c r="W315" t="e">
        <f>tbl_data[[#This Row],[Consequences Agriculture Numeric]]</f>
        <v>#N/A</v>
      </c>
      <c r="X315" t="e">
        <f>tbl_data[[#This Row],[Consequences Infrastructure Numeric]]</f>
        <v>#N/A</v>
      </c>
      <c r="Y315" t="e">
        <f>tbl_data[[#This Row],[Consequences Financial Numeric]]</f>
        <v>#N/A</v>
      </c>
      <c r="Z315" t="e">
        <f>tbl_data[[#This Row],[Consequences Sum Values]]</f>
        <v>#N/A</v>
      </c>
    </row>
    <row r="316" spans="1:26" x14ac:dyDescent="0.25">
      <c r="A316" t="str">
        <f>tbl_data[[#This Row],[Town Code]]</f>
        <v>MMR009013701</v>
      </c>
      <c r="B316" t="str">
        <f>VLOOKUP(Table6[[#This Row],[Index]],tbl_mimu[],2,FALSE)</f>
        <v>MMR009</v>
      </c>
      <c r="C316" t="str">
        <f>VLOOKUP(Table6[[#This Row],[Index]],tbl_mimu[],3,FALSE)</f>
        <v>Magway</v>
      </c>
      <c r="D316" t="str">
        <f>VLOOKUP(Table6[[#This Row],[Index]],tbl_mimu[],4,FALSE)</f>
        <v>မကွေးတိုင်းဒေသကြီး</v>
      </c>
      <c r="E316" t="str">
        <f>VLOOKUP(Table6[[#This Row],[Index]],tbl_mimu[],5,FALSE)</f>
        <v>MMR009D003</v>
      </c>
      <c r="F316" t="str">
        <f>VLOOKUP(Table6[[#This Row],[Index]],tbl_mimu[],6,FALSE)</f>
        <v>Thayet</v>
      </c>
      <c r="G316" t="str">
        <f>VLOOKUP(Table6[[#This Row],[Index]],tbl_mimu[],7,FALSE)</f>
        <v>သရက်ခရိုင်</v>
      </c>
      <c r="H316" t="str">
        <f>VLOOKUP(Table6[[#This Row],[Index]],tbl_mimu[],8,FALSE)</f>
        <v>MMR009013</v>
      </c>
      <c r="I316" t="str">
        <f>VLOOKUP(Table6[[#This Row],[Index]],tbl_mimu[],9,FALSE)</f>
        <v>Minhla</v>
      </c>
      <c r="J316" t="str">
        <f>VLOOKUP(Table6[[#This Row],[Index]],tbl_mimu[],10,FALSE)</f>
        <v>မင်းလှ</v>
      </c>
      <c r="K316" t="str">
        <f>VLOOKUP(Table6[[#This Row],[Index]],tbl_mimu[],11,FALSE)</f>
        <v>MMR009013701</v>
      </c>
      <c r="L316" t="str">
        <f>VLOOKUP(Table6[[#This Row],[Index]],tbl_mimu[],12,FALSE)</f>
        <v>Minhla Town</v>
      </c>
      <c r="M316" t="str">
        <f>VLOOKUP(Table6[[#This Row],[Index]],tbl_mimu[],13,FALSE)</f>
        <v>မင်းလှ</v>
      </c>
      <c r="N316">
        <f>VLOOKUP(Table6[[#This Row],[Index]],tbl_mimu[],14,FALSE)</f>
        <v>95.036699999999996</v>
      </c>
      <c r="O316">
        <f>VLOOKUP(Table6[[#This Row],[Index]],tbl_mimu[],14,FALSE)</f>
        <v>95.036699999999996</v>
      </c>
      <c r="P316">
        <f>tbl_data[[#This Row],[Severity]]</f>
        <v>0</v>
      </c>
      <c r="Q316">
        <f>tbl_data[[#This Row],[Consequences (Human)]]</f>
        <v>0</v>
      </c>
      <c r="R316">
        <f>tbl_data[[#This Row],[Consequences (Agriculture)]]</f>
        <v>0</v>
      </c>
      <c r="S316">
        <f>tbl_data[[#This Row],[Consequences (Infrastructure)]]</f>
        <v>0</v>
      </c>
      <c r="T316">
        <f>tbl_data[[#This Row],[Consequences (Financial)]]</f>
        <v>0</v>
      </c>
      <c r="U316" t="e">
        <f>tbl_data[[#This Row],[Severity Numeric]]</f>
        <v>#N/A</v>
      </c>
      <c r="V316" t="e">
        <f>tbl_data[[#This Row],[Consequences Human Numeric]]</f>
        <v>#N/A</v>
      </c>
      <c r="W316" t="e">
        <f>tbl_data[[#This Row],[Consequences Agriculture Numeric]]</f>
        <v>#N/A</v>
      </c>
      <c r="X316" t="e">
        <f>tbl_data[[#This Row],[Consequences Infrastructure Numeric]]</f>
        <v>#N/A</v>
      </c>
      <c r="Y316" t="e">
        <f>tbl_data[[#This Row],[Consequences Financial Numeric]]</f>
        <v>#N/A</v>
      </c>
      <c r="Z316" t="e">
        <f>tbl_data[[#This Row],[Consequences Sum Values]]</f>
        <v>#N/A</v>
      </c>
    </row>
    <row r="317" spans="1:26" x14ac:dyDescent="0.25">
      <c r="A317" t="str">
        <f>tbl_data[[#This Row],[Town Code]]</f>
        <v>MMR013022701</v>
      </c>
      <c r="B317" t="str">
        <f>VLOOKUP(Table6[[#This Row],[Index]],tbl_mimu[],2,FALSE)</f>
        <v>MMR013</v>
      </c>
      <c r="C317" t="str">
        <f>VLOOKUP(Table6[[#This Row],[Index]],tbl_mimu[],3,FALSE)</f>
        <v>Yangon</v>
      </c>
      <c r="D317" t="str">
        <f>VLOOKUP(Table6[[#This Row],[Index]],tbl_mimu[],4,FALSE)</f>
        <v>ရန်ကုန်တိုင်းဒေသကြီး</v>
      </c>
      <c r="E317" t="str">
        <f>VLOOKUP(Table6[[#This Row],[Index]],tbl_mimu[],5,FALSE)</f>
        <v>MMR013D002</v>
      </c>
      <c r="F317" t="str">
        <f>VLOOKUP(Table6[[#This Row],[Index]],tbl_mimu[],6,FALSE)</f>
        <v>Yangon (East)</v>
      </c>
      <c r="G317" t="str">
        <f>VLOOKUP(Table6[[#This Row],[Index]],tbl_mimu[],7,FALSE)</f>
        <v>ရန်ကုန်(အရှေ့ပိုင်း)</v>
      </c>
      <c r="H317" t="str">
        <f>VLOOKUP(Table6[[#This Row],[Index]],tbl_mimu[],8,FALSE)</f>
        <v>MMR013022</v>
      </c>
      <c r="I317" t="str">
        <f>VLOOKUP(Table6[[#This Row],[Index]],tbl_mimu[],9,FALSE)</f>
        <v>Mingalartaungnyunt</v>
      </c>
      <c r="J317" t="str">
        <f>VLOOKUP(Table6[[#This Row],[Index]],tbl_mimu[],10,FALSE)</f>
        <v>မင်္ဂလာတောင်ညွန့်</v>
      </c>
      <c r="K317" t="str">
        <f>VLOOKUP(Table6[[#This Row],[Index]],tbl_mimu[],11,FALSE)</f>
        <v>MMR013022701</v>
      </c>
      <c r="L317" t="str">
        <f>VLOOKUP(Table6[[#This Row],[Index]],tbl_mimu[],12,FALSE)</f>
        <v>Mingalartaungnyunt</v>
      </c>
      <c r="M317" t="str">
        <f>VLOOKUP(Table6[[#This Row],[Index]],tbl_mimu[],13,FALSE)</f>
        <v>မင်္ဂလာတောင်ညွန့်</v>
      </c>
      <c r="N317">
        <f>VLOOKUP(Table6[[#This Row],[Index]],tbl_mimu[],14,FALSE)</f>
        <v>96.167859000000007</v>
      </c>
      <c r="O317">
        <f>VLOOKUP(Table6[[#This Row],[Index]],tbl_mimu[],14,FALSE)</f>
        <v>96.167859000000007</v>
      </c>
      <c r="P317">
        <f>tbl_data[[#This Row],[Severity]]</f>
        <v>0</v>
      </c>
      <c r="Q317">
        <f>tbl_data[[#This Row],[Consequences (Human)]]</f>
        <v>0</v>
      </c>
      <c r="R317">
        <f>tbl_data[[#This Row],[Consequences (Agriculture)]]</f>
        <v>0</v>
      </c>
      <c r="S317">
        <f>tbl_data[[#This Row],[Consequences (Infrastructure)]]</f>
        <v>0</v>
      </c>
      <c r="T317">
        <f>tbl_data[[#This Row],[Consequences (Financial)]]</f>
        <v>0</v>
      </c>
      <c r="U317" t="e">
        <f>tbl_data[[#This Row],[Severity Numeric]]</f>
        <v>#N/A</v>
      </c>
      <c r="V317" t="e">
        <f>tbl_data[[#This Row],[Consequences Human Numeric]]</f>
        <v>#N/A</v>
      </c>
      <c r="W317" t="e">
        <f>tbl_data[[#This Row],[Consequences Agriculture Numeric]]</f>
        <v>#N/A</v>
      </c>
      <c r="X317" t="e">
        <f>tbl_data[[#This Row],[Consequences Infrastructure Numeric]]</f>
        <v>#N/A</v>
      </c>
      <c r="Y317" t="e">
        <f>tbl_data[[#This Row],[Consequences Financial Numeric]]</f>
        <v>#N/A</v>
      </c>
      <c r="Z317" t="e">
        <f>tbl_data[[#This Row],[Consequences Sum Values]]</f>
        <v>#N/A</v>
      </c>
    </row>
    <row r="318" spans="1:26" x14ac:dyDescent="0.25">
      <c r="A318" t="str">
        <f>tbl_data[[#This Row],[Town Code]]</f>
        <v>MMR013002701</v>
      </c>
      <c r="B318" t="str">
        <f>VLOOKUP(Table6[[#This Row],[Index]],tbl_mimu[],2,FALSE)</f>
        <v>MMR013</v>
      </c>
      <c r="C318" t="str">
        <f>VLOOKUP(Table6[[#This Row],[Index]],tbl_mimu[],3,FALSE)</f>
        <v>Yangon</v>
      </c>
      <c r="D318" t="str">
        <f>VLOOKUP(Table6[[#This Row],[Index]],tbl_mimu[],4,FALSE)</f>
        <v>ရန်ကုန်တိုင်းဒေသကြီး</v>
      </c>
      <c r="E318" t="str">
        <f>VLOOKUP(Table6[[#This Row],[Index]],tbl_mimu[],5,FALSE)</f>
        <v>MMR013D001</v>
      </c>
      <c r="F318" t="str">
        <f>VLOOKUP(Table6[[#This Row],[Index]],tbl_mimu[],6,FALSE)</f>
        <v>Yangon (North)</v>
      </c>
      <c r="G318" t="str">
        <f>VLOOKUP(Table6[[#This Row],[Index]],tbl_mimu[],7,FALSE)</f>
        <v>ရန်ကုန်(မြောက်ပိုင်း)</v>
      </c>
      <c r="H318" t="str">
        <f>VLOOKUP(Table6[[#This Row],[Index]],tbl_mimu[],8,FALSE)</f>
        <v>MMR013002</v>
      </c>
      <c r="I318" t="str">
        <f>VLOOKUP(Table6[[#This Row],[Index]],tbl_mimu[],9,FALSE)</f>
        <v>Mingaladon</v>
      </c>
      <c r="J318" t="str">
        <f>VLOOKUP(Table6[[#This Row],[Index]],tbl_mimu[],10,FALSE)</f>
        <v>မင်္ဂလာဒုံ</v>
      </c>
      <c r="K318" t="str">
        <f>VLOOKUP(Table6[[#This Row],[Index]],tbl_mimu[],11,FALSE)</f>
        <v>MMR013002701</v>
      </c>
      <c r="L318" t="str">
        <f>VLOOKUP(Table6[[#This Row],[Index]],tbl_mimu[],12,FALSE)</f>
        <v>Mingaladon</v>
      </c>
      <c r="M318" t="str">
        <f>VLOOKUP(Table6[[#This Row],[Index]],tbl_mimu[],13,FALSE)</f>
        <v>မင်္ဂလာဒုံ</v>
      </c>
      <c r="N318">
        <f>VLOOKUP(Table6[[#This Row],[Index]],tbl_mimu[],14,FALSE)</f>
        <v>96.127949999999998</v>
      </c>
      <c r="O318">
        <f>VLOOKUP(Table6[[#This Row],[Index]],tbl_mimu[],14,FALSE)</f>
        <v>96.127949999999998</v>
      </c>
      <c r="P318">
        <f>tbl_data[[#This Row],[Severity]]</f>
        <v>0</v>
      </c>
      <c r="Q318">
        <f>tbl_data[[#This Row],[Consequences (Human)]]</f>
        <v>0</v>
      </c>
      <c r="R318">
        <f>tbl_data[[#This Row],[Consequences (Agriculture)]]</f>
        <v>0</v>
      </c>
      <c r="S318">
        <f>tbl_data[[#This Row],[Consequences (Infrastructure)]]</f>
        <v>0</v>
      </c>
      <c r="T318">
        <f>tbl_data[[#This Row],[Consequences (Financial)]]</f>
        <v>0</v>
      </c>
      <c r="U318" t="e">
        <f>tbl_data[[#This Row],[Severity Numeric]]</f>
        <v>#N/A</v>
      </c>
      <c r="V318" t="e">
        <f>tbl_data[[#This Row],[Consequences Human Numeric]]</f>
        <v>#N/A</v>
      </c>
      <c r="W318" t="e">
        <f>tbl_data[[#This Row],[Consequences Agriculture Numeric]]</f>
        <v>#N/A</v>
      </c>
      <c r="X318" t="e">
        <f>tbl_data[[#This Row],[Consequences Infrastructure Numeric]]</f>
        <v>#N/A</v>
      </c>
      <c r="Y318" t="e">
        <f>tbl_data[[#This Row],[Consequences Financial Numeric]]</f>
        <v>#N/A</v>
      </c>
      <c r="Z318" t="e">
        <f>tbl_data[[#This Row],[Consequences Sum Values]]</f>
        <v>#N/A</v>
      </c>
    </row>
    <row r="319" spans="1:26" x14ac:dyDescent="0.25">
      <c r="A319" t="str">
        <f>tbl_data[[#This Row],[Town Code]]</f>
        <v>MMR004007701</v>
      </c>
      <c r="B319" t="str">
        <f>VLOOKUP(Table6[[#This Row],[Index]],tbl_mimu[],2,FALSE)</f>
        <v>MMR004</v>
      </c>
      <c r="C319" t="str">
        <f>VLOOKUP(Table6[[#This Row],[Index]],tbl_mimu[],3,FALSE)</f>
        <v>Chin</v>
      </c>
      <c r="D319" t="str">
        <f>VLOOKUP(Table6[[#This Row],[Index]],tbl_mimu[],4,FALSE)</f>
        <v>ချင်းပြည်နယ်</v>
      </c>
      <c r="E319" t="str">
        <f>VLOOKUP(Table6[[#This Row],[Index]],tbl_mimu[],5,FALSE)</f>
        <v>MMR004D004</v>
      </c>
      <c r="F319" t="str">
        <f>VLOOKUP(Table6[[#This Row],[Index]],tbl_mimu[],6,FALSE)</f>
        <v>Matupi</v>
      </c>
      <c r="G319" t="str">
        <f>VLOOKUP(Table6[[#This Row],[Index]],tbl_mimu[],7,FALSE)</f>
        <v>မတူပီခရိုင်</v>
      </c>
      <c r="H319" t="str">
        <f>VLOOKUP(Table6[[#This Row],[Index]],tbl_mimu[],8,FALSE)</f>
        <v>MMR004007</v>
      </c>
      <c r="I319" t="str">
        <f>VLOOKUP(Table6[[#This Row],[Index]],tbl_mimu[],9,FALSE)</f>
        <v>Matupi</v>
      </c>
      <c r="J319" t="str">
        <f>VLOOKUP(Table6[[#This Row],[Index]],tbl_mimu[],10,FALSE)</f>
        <v>မတူပီ</v>
      </c>
      <c r="K319" t="str">
        <f>VLOOKUP(Table6[[#This Row],[Index]],tbl_mimu[],11,FALSE)</f>
        <v>MMR004007701</v>
      </c>
      <c r="L319" t="str">
        <f>VLOOKUP(Table6[[#This Row],[Index]],tbl_mimu[],12,FALSE)</f>
        <v>Matupi Town</v>
      </c>
      <c r="M319" t="str">
        <f>VLOOKUP(Table6[[#This Row],[Index]],tbl_mimu[],13,FALSE)</f>
        <v>မတူပီ</v>
      </c>
      <c r="N319">
        <f>VLOOKUP(Table6[[#This Row],[Index]],tbl_mimu[],14,FALSE)</f>
        <v>93.440860000000001</v>
      </c>
      <c r="O319">
        <f>VLOOKUP(Table6[[#This Row],[Index]],tbl_mimu[],14,FALSE)</f>
        <v>93.440860000000001</v>
      </c>
      <c r="P319">
        <f>tbl_data[[#This Row],[Severity]]</f>
        <v>0</v>
      </c>
      <c r="Q319">
        <f>tbl_data[[#This Row],[Consequences (Human)]]</f>
        <v>0</v>
      </c>
      <c r="R319">
        <f>tbl_data[[#This Row],[Consequences (Agriculture)]]</f>
        <v>0</v>
      </c>
      <c r="S319">
        <f>tbl_data[[#This Row],[Consequences (Infrastructure)]]</f>
        <v>0</v>
      </c>
      <c r="T319">
        <f>tbl_data[[#This Row],[Consequences (Financial)]]</f>
        <v>0</v>
      </c>
      <c r="U319" t="e">
        <f>tbl_data[[#This Row],[Severity Numeric]]</f>
        <v>#N/A</v>
      </c>
      <c r="V319" t="e">
        <f>tbl_data[[#This Row],[Consequences Human Numeric]]</f>
        <v>#N/A</v>
      </c>
      <c r="W319" t="e">
        <f>tbl_data[[#This Row],[Consequences Agriculture Numeric]]</f>
        <v>#N/A</v>
      </c>
      <c r="X319" t="e">
        <f>tbl_data[[#This Row],[Consequences Infrastructure Numeric]]</f>
        <v>#N/A</v>
      </c>
      <c r="Y319" t="e">
        <f>tbl_data[[#This Row],[Consequences Financial Numeric]]</f>
        <v>#N/A</v>
      </c>
      <c r="Z319" t="e">
        <f>tbl_data[[#This Row],[Consequences Sum Values]]</f>
        <v>#N/A</v>
      </c>
    </row>
    <row r="320" spans="1:26" x14ac:dyDescent="0.25">
      <c r="A320" t="str">
        <f>tbl_data[[#This Row],[Town Code]]</f>
        <v>MMR010009701</v>
      </c>
      <c r="B320" t="str">
        <f>VLOOKUP(Table6[[#This Row],[Index]],tbl_mimu[],2,FALSE)</f>
        <v>MMR010</v>
      </c>
      <c r="C320" t="str">
        <f>VLOOKUP(Table6[[#This Row],[Index]],tbl_mimu[],3,FALSE)</f>
        <v>Mandalay</v>
      </c>
      <c r="D320" t="str">
        <f>VLOOKUP(Table6[[#This Row],[Index]],tbl_mimu[],4,FALSE)</f>
        <v>မန္တလေးတိုင်းဒေသကြီး</v>
      </c>
      <c r="E320" t="str">
        <f>VLOOKUP(Table6[[#This Row],[Index]],tbl_mimu[],5,FALSE)</f>
        <v>MMR010D002</v>
      </c>
      <c r="F320" t="str">
        <f>VLOOKUP(Table6[[#This Row],[Index]],tbl_mimu[],6,FALSE)</f>
        <v>Pyinoolwin</v>
      </c>
      <c r="G320" t="str">
        <f>VLOOKUP(Table6[[#This Row],[Index]],tbl_mimu[],7,FALSE)</f>
        <v>ပြင်ဦးလွင်ခရိုင်</v>
      </c>
      <c r="H320" t="str">
        <f>VLOOKUP(Table6[[#This Row],[Index]],tbl_mimu[],8,FALSE)</f>
        <v>MMR010009</v>
      </c>
      <c r="I320" t="str">
        <f>VLOOKUP(Table6[[#This Row],[Index]],tbl_mimu[],9,FALSE)</f>
        <v>Madaya</v>
      </c>
      <c r="J320" t="str">
        <f>VLOOKUP(Table6[[#This Row],[Index]],tbl_mimu[],10,FALSE)</f>
        <v>မတ္တရာ</v>
      </c>
      <c r="K320" t="str">
        <f>VLOOKUP(Table6[[#This Row],[Index]],tbl_mimu[],11,FALSE)</f>
        <v>MMR010009701</v>
      </c>
      <c r="L320" t="str">
        <f>VLOOKUP(Table6[[#This Row],[Index]],tbl_mimu[],12,FALSE)</f>
        <v>Madaya Town</v>
      </c>
      <c r="M320" t="str">
        <f>VLOOKUP(Table6[[#This Row],[Index]],tbl_mimu[],13,FALSE)</f>
        <v>မတ္တရာ</v>
      </c>
      <c r="N320">
        <f>VLOOKUP(Table6[[#This Row],[Index]],tbl_mimu[],14,FALSE)</f>
        <v>96.106390000000005</v>
      </c>
      <c r="O320">
        <f>VLOOKUP(Table6[[#This Row],[Index]],tbl_mimu[],14,FALSE)</f>
        <v>96.106390000000005</v>
      </c>
      <c r="P320">
        <f>tbl_data[[#This Row],[Severity]]</f>
        <v>0</v>
      </c>
      <c r="Q320">
        <f>tbl_data[[#This Row],[Consequences (Human)]]</f>
        <v>0</v>
      </c>
      <c r="R320">
        <f>tbl_data[[#This Row],[Consequences (Agriculture)]]</f>
        <v>0</v>
      </c>
      <c r="S320">
        <f>tbl_data[[#This Row],[Consequences (Infrastructure)]]</f>
        <v>0</v>
      </c>
      <c r="T320">
        <f>tbl_data[[#This Row],[Consequences (Financial)]]</f>
        <v>0</v>
      </c>
      <c r="U320" t="e">
        <f>tbl_data[[#This Row],[Severity Numeric]]</f>
        <v>#N/A</v>
      </c>
      <c r="V320" t="e">
        <f>tbl_data[[#This Row],[Consequences Human Numeric]]</f>
        <v>#N/A</v>
      </c>
      <c r="W320" t="e">
        <f>tbl_data[[#This Row],[Consequences Agriculture Numeric]]</f>
        <v>#N/A</v>
      </c>
      <c r="X320" t="e">
        <f>tbl_data[[#This Row],[Consequences Infrastructure Numeric]]</f>
        <v>#N/A</v>
      </c>
      <c r="Y320" t="e">
        <f>tbl_data[[#This Row],[Consequences Financial Numeric]]</f>
        <v>#N/A</v>
      </c>
      <c r="Z320" t="e">
        <f>tbl_data[[#This Row],[Consequences Sum Values]]</f>
        <v>#N/A</v>
      </c>
    </row>
    <row r="321" spans="1:26" x14ac:dyDescent="0.25">
      <c r="A321" t="str">
        <f>tbl_data[[#This Row],[Town Code]]</f>
        <v>MMR007005702</v>
      </c>
      <c r="B321" t="str">
        <f>VLOOKUP(Table6[[#This Row],[Index]],tbl_mimu[],2,FALSE)</f>
        <v>MMR007</v>
      </c>
      <c r="C321" t="str">
        <f>VLOOKUP(Table6[[#This Row],[Index]],tbl_mimu[],3,FALSE)</f>
        <v>Bago (East)</v>
      </c>
      <c r="D321" t="str">
        <f>VLOOKUP(Table6[[#This Row],[Index]],tbl_mimu[],4,FALSE)</f>
        <v>ပဲခူးတိုင်းဒေသကြီး (အရှေ့)</v>
      </c>
      <c r="E321" t="str">
        <f>VLOOKUP(Table6[[#This Row],[Index]],tbl_mimu[],5,FALSE)</f>
        <v>MMR007D001</v>
      </c>
      <c r="F321" t="str">
        <f>VLOOKUP(Table6[[#This Row],[Index]],tbl_mimu[],6,FALSE)</f>
        <v>Bago</v>
      </c>
      <c r="G321" t="str">
        <f>VLOOKUP(Table6[[#This Row],[Index]],tbl_mimu[],7,FALSE)</f>
        <v>ပဲခူးခရိုင်</v>
      </c>
      <c r="H321" t="str">
        <f>VLOOKUP(Table6[[#This Row],[Index]],tbl_mimu[],8,FALSE)</f>
        <v>MMR007005</v>
      </c>
      <c r="I321" t="str">
        <f>VLOOKUP(Table6[[#This Row],[Index]],tbl_mimu[],9,FALSE)</f>
        <v>Nyaunglebin</v>
      </c>
      <c r="J321" t="str">
        <f>VLOOKUP(Table6[[#This Row],[Index]],tbl_mimu[],10,FALSE)</f>
        <v>ညောင်လေးပင်</v>
      </c>
      <c r="K321" t="str">
        <f>VLOOKUP(Table6[[#This Row],[Index]],tbl_mimu[],11,FALSE)</f>
        <v>MMR007005702</v>
      </c>
      <c r="L321" t="str">
        <f>VLOOKUP(Table6[[#This Row],[Index]],tbl_mimu[],12,FALSE)</f>
        <v>Madauk Town</v>
      </c>
      <c r="M321" t="str">
        <f>VLOOKUP(Table6[[#This Row],[Index]],tbl_mimu[],13,FALSE)</f>
        <v>မဒေါက်</v>
      </c>
      <c r="N321">
        <f>VLOOKUP(Table6[[#This Row],[Index]],tbl_mimu[],14,FALSE)</f>
        <v>96.845349999999996</v>
      </c>
      <c r="O321">
        <f>VLOOKUP(Table6[[#This Row],[Index]],tbl_mimu[],14,FALSE)</f>
        <v>96.845349999999996</v>
      </c>
      <c r="P321">
        <f>tbl_data[[#This Row],[Severity]]</f>
        <v>0</v>
      </c>
      <c r="Q321">
        <f>tbl_data[[#This Row],[Consequences (Human)]]</f>
        <v>0</v>
      </c>
      <c r="R321">
        <f>tbl_data[[#This Row],[Consequences (Agriculture)]]</f>
        <v>0</v>
      </c>
      <c r="S321">
        <f>tbl_data[[#This Row],[Consequences (Infrastructure)]]</f>
        <v>0</v>
      </c>
      <c r="T321">
        <f>tbl_data[[#This Row],[Consequences (Financial)]]</f>
        <v>0</v>
      </c>
      <c r="U321" t="e">
        <f>tbl_data[[#This Row],[Severity Numeric]]</f>
        <v>#N/A</v>
      </c>
      <c r="V321" t="e">
        <f>tbl_data[[#This Row],[Consequences Human Numeric]]</f>
        <v>#N/A</v>
      </c>
      <c r="W321" t="e">
        <f>tbl_data[[#This Row],[Consequences Agriculture Numeric]]</f>
        <v>#N/A</v>
      </c>
      <c r="X321" t="e">
        <f>tbl_data[[#This Row],[Consequences Infrastructure Numeric]]</f>
        <v>#N/A</v>
      </c>
      <c r="Y321" t="e">
        <f>tbl_data[[#This Row],[Consequences Financial Numeric]]</f>
        <v>#N/A</v>
      </c>
      <c r="Z321" t="e">
        <f>tbl_data[[#This Row],[Consequences Sum Values]]</f>
        <v>#N/A</v>
      </c>
    </row>
    <row r="322" spans="1:26" x14ac:dyDescent="0.25">
      <c r="A322" t="str">
        <f>tbl_data[[#This Row],[Town Code]]</f>
        <v>MMR010000777</v>
      </c>
      <c r="B322" t="str">
        <f>VLOOKUP(Table6[[#This Row],[Index]],tbl_mimu[],2,FALSE)</f>
        <v>MMR010</v>
      </c>
      <c r="C322" t="str">
        <f>VLOOKUP(Table6[[#This Row],[Index]],tbl_mimu[],3,FALSE)</f>
        <v>Mandalay</v>
      </c>
      <c r="D322" t="str">
        <f>VLOOKUP(Table6[[#This Row],[Index]],tbl_mimu[],4,FALSE)</f>
        <v>မန္တလေးတိုင်းဒေသကြီး</v>
      </c>
      <c r="E322" t="str">
        <f>VLOOKUP(Table6[[#This Row],[Index]],tbl_mimu[],5,FALSE)</f>
        <v>MMR010D001</v>
      </c>
      <c r="F322" t="str">
        <f>VLOOKUP(Table6[[#This Row],[Index]],tbl_mimu[],6,FALSE)</f>
        <v>Mandalay</v>
      </c>
      <c r="G322" t="str">
        <f>VLOOKUP(Table6[[#This Row],[Index]],tbl_mimu[],7,FALSE)</f>
        <v>မန္တလေးခရိုင်</v>
      </c>
      <c r="H322" t="str">
        <f>VLOOKUP(Table6[[#This Row],[Index]],tbl_mimu[],8,FALSE)</f>
        <v>MMR010001</v>
      </c>
      <c r="I322" t="str">
        <f>VLOOKUP(Table6[[#This Row],[Index]],tbl_mimu[],9,FALSE)</f>
        <v>Aungmyaythazan</v>
      </c>
      <c r="J322" t="str">
        <f>VLOOKUP(Table6[[#This Row],[Index]],tbl_mimu[],10,FALSE)</f>
        <v>အောင်မြေသာစံ</v>
      </c>
      <c r="K322" t="str">
        <f>VLOOKUP(Table6[[#This Row],[Index]],tbl_mimu[],11,FALSE)</f>
        <v>MMR010000777</v>
      </c>
      <c r="L322" t="str">
        <f>VLOOKUP(Table6[[#This Row],[Index]],tbl_mimu[],12,FALSE)</f>
        <v>Mandalay City</v>
      </c>
      <c r="M322" t="str">
        <f>VLOOKUP(Table6[[#This Row],[Index]],tbl_mimu[],13,FALSE)</f>
        <v>မန္တလေး</v>
      </c>
      <c r="N322">
        <f>VLOOKUP(Table6[[#This Row],[Index]],tbl_mimu[],14,FALSE)</f>
        <v>96.092101077999999</v>
      </c>
      <c r="O322">
        <f>VLOOKUP(Table6[[#This Row],[Index]],tbl_mimu[],14,FALSE)</f>
        <v>96.092101077999999</v>
      </c>
      <c r="P322">
        <f>tbl_data[[#This Row],[Severity]]</f>
        <v>0</v>
      </c>
      <c r="Q322">
        <f>tbl_data[[#This Row],[Consequences (Human)]]</f>
        <v>0</v>
      </c>
      <c r="R322">
        <f>tbl_data[[#This Row],[Consequences (Agriculture)]]</f>
        <v>0</v>
      </c>
      <c r="S322">
        <f>tbl_data[[#This Row],[Consequences (Infrastructure)]]</f>
        <v>0</v>
      </c>
      <c r="T322">
        <f>tbl_data[[#This Row],[Consequences (Financial)]]</f>
        <v>0</v>
      </c>
      <c r="U322" t="e">
        <f>tbl_data[[#This Row],[Severity Numeric]]</f>
        <v>#N/A</v>
      </c>
      <c r="V322" t="e">
        <f>tbl_data[[#This Row],[Consequences Human Numeric]]</f>
        <v>#N/A</v>
      </c>
      <c r="W322" t="e">
        <f>tbl_data[[#This Row],[Consequences Agriculture Numeric]]</f>
        <v>#N/A</v>
      </c>
      <c r="X322" t="e">
        <f>tbl_data[[#This Row],[Consequences Infrastructure Numeric]]</f>
        <v>#N/A</v>
      </c>
      <c r="Y322" t="e">
        <f>tbl_data[[#This Row],[Consequences Financial Numeric]]</f>
        <v>#N/A</v>
      </c>
      <c r="Z322" t="e">
        <f>tbl_data[[#This Row],[Consequences Sum Values]]</f>
        <v>#N/A</v>
      </c>
    </row>
    <row r="323" spans="1:26" x14ac:dyDescent="0.25">
      <c r="A323" t="str">
        <f>tbl_data[[#This Row],[Town Code]]</f>
        <v>MMR015005702</v>
      </c>
      <c r="B323" t="str">
        <f>VLOOKUP(Table6[[#This Row],[Index]],tbl_mimu[],2,FALSE)</f>
        <v>MMR015</v>
      </c>
      <c r="C323" t="str">
        <f>VLOOKUP(Table6[[#This Row],[Index]],tbl_mimu[],3,FALSE)</f>
        <v>Shan (North)</v>
      </c>
      <c r="D323" t="str">
        <f>VLOOKUP(Table6[[#This Row],[Index]],tbl_mimu[],4,FALSE)</f>
        <v>ရှမ်းပြည်နယ် (မြောက်)</v>
      </c>
      <c r="E323" t="str">
        <f>VLOOKUP(Table6[[#This Row],[Index]],tbl_mimu[],5,FALSE)</f>
        <v>MMR015D007</v>
      </c>
      <c r="F323" t="str">
        <f>VLOOKUP(Table6[[#This Row],[Index]],tbl_mimu[],6,FALSE)</f>
        <v>Matman</v>
      </c>
      <c r="G323" t="str">
        <f>VLOOKUP(Table6[[#This Row],[Index]],tbl_mimu[],7,FALSE)</f>
        <v>မက်မန်းခရိုင်</v>
      </c>
      <c r="H323" t="str">
        <f>VLOOKUP(Table6[[#This Row],[Index]],tbl_mimu[],8,FALSE)</f>
        <v>MMR015005</v>
      </c>
      <c r="I323" t="str">
        <f>VLOOKUP(Table6[[#This Row],[Index]],tbl_mimu[],9,FALSE)</f>
        <v>Pangsang (Panghkam)</v>
      </c>
      <c r="J323" t="str">
        <f>VLOOKUP(Table6[[#This Row],[Index]],tbl_mimu[],10,FALSE)</f>
        <v>ပန်ဆန်း (ပန်ခမ်း)</v>
      </c>
      <c r="K323" t="str">
        <f>VLOOKUP(Table6[[#This Row],[Index]],tbl_mimu[],11,FALSE)</f>
        <v>MMR015005702</v>
      </c>
      <c r="L323" t="str">
        <f>VLOOKUP(Table6[[#This Row],[Index]],tbl_mimu[],12,FALSE)</f>
        <v>Man Kan Town</v>
      </c>
      <c r="M323" t="str">
        <f>VLOOKUP(Table6[[#This Row],[Index]],tbl_mimu[],13,FALSE)</f>
        <v>မန်ကန်</v>
      </c>
      <c r="N323">
        <f>VLOOKUP(Table6[[#This Row],[Index]],tbl_mimu[],14,FALSE)</f>
        <v>98.595190000000002</v>
      </c>
      <c r="O323">
        <f>VLOOKUP(Table6[[#This Row],[Index]],tbl_mimu[],14,FALSE)</f>
        <v>98.595190000000002</v>
      </c>
      <c r="P323">
        <f>tbl_data[[#This Row],[Severity]]</f>
        <v>0</v>
      </c>
      <c r="Q323">
        <f>tbl_data[[#This Row],[Consequences (Human)]]</f>
        <v>0</v>
      </c>
      <c r="R323">
        <f>tbl_data[[#This Row],[Consequences (Agriculture)]]</f>
        <v>0</v>
      </c>
      <c r="S323">
        <f>tbl_data[[#This Row],[Consequences (Infrastructure)]]</f>
        <v>0</v>
      </c>
      <c r="T323">
        <f>tbl_data[[#This Row],[Consequences (Financial)]]</f>
        <v>0</v>
      </c>
      <c r="U323" t="e">
        <f>tbl_data[[#This Row],[Severity Numeric]]</f>
        <v>#N/A</v>
      </c>
      <c r="V323" t="e">
        <f>tbl_data[[#This Row],[Consequences Human Numeric]]</f>
        <v>#N/A</v>
      </c>
      <c r="W323" t="e">
        <f>tbl_data[[#This Row],[Consequences Agriculture Numeric]]</f>
        <v>#N/A</v>
      </c>
      <c r="X323" t="e">
        <f>tbl_data[[#This Row],[Consequences Infrastructure Numeric]]</f>
        <v>#N/A</v>
      </c>
      <c r="Y323" t="e">
        <f>tbl_data[[#This Row],[Consequences Financial Numeric]]</f>
        <v>#N/A</v>
      </c>
      <c r="Z323" t="e">
        <f>tbl_data[[#This Row],[Consequences Sum Values]]</f>
        <v>#N/A</v>
      </c>
    </row>
    <row r="324" spans="1:26" x14ac:dyDescent="0.25">
      <c r="A324" t="str">
        <f>tbl_data[[#This Row],[Town Code]]</f>
        <v>MMR015303701</v>
      </c>
      <c r="B324" t="str">
        <f>VLOOKUP(Table6[[#This Row],[Index]],tbl_mimu[],2,FALSE)</f>
        <v>MMR015</v>
      </c>
      <c r="C324" t="str">
        <f>VLOOKUP(Table6[[#This Row],[Index]],tbl_mimu[],3,FALSE)</f>
        <v>Shan (North)</v>
      </c>
      <c r="D324" t="str">
        <f>VLOOKUP(Table6[[#This Row],[Index]],tbl_mimu[],4,FALSE)</f>
        <v>ရှမ်းပြည်နယ် (မြောက်)</v>
      </c>
      <c r="E324" t="str">
        <f>VLOOKUP(Table6[[#This Row],[Index]],tbl_mimu[],5,FALSE)</f>
        <v>MMR015D331</v>
      </c>
      <c r="F324" t="str">
        <f>VLOOKUP(Table6[[#This Row],[Index]],tbl_mimu[],6,FALSE)</f>
        <v>Mong Maw (Wa SAD)</v>
      </c>
      <c r="G324" t="str">
        <f>VLOOKUP(Table6[[#This Row],[Index]],tbl_mimu[],7,FALSE)</f>
        <v>မိုင်းမော-ဝအထူးဒေသ (၂)</v>
      </c>
      <c r="H324" t="str">
        <f>VLOOKUP(Table6[[#This Row],[Index]],tbl_mimu[],8,FALSE)</f>
        <v>MMR015303</v>
      </c>
      <c r="I324" t="str">
        <f>VLOOKUP(Table6[[#This Row],[Index]],tbl_mimu[],9,FALSE)</f>
        <v>Man Tun</v>
      </c>
      <c r="J324" t="str">
        <f>VLOOKUP(Table6[[#This Row],[Index]],tbl_mimu[],10,FALSE)</f>
        <v>မန်တွန်း</v>
      </c>
      <c r="K324" t="str">
        <f>VLOOKUP(Table6[[#This Row],[Index]],tbl_mimu[],11,FALSE)</f>
        <v>MMR015303701</v>
      </c>
      <c r="L324" t="str">
        <f>VLOOKUP(Table6[[#This Row],[Index]],tbl_mimu[],12,FALSE)</f>
        <v>Man Tun Town</v>
      </c>
      <c r="M324" t="str">
        <f>VLOOKUP(Table6[[#This Row],[Index]],tbl_mimu[],13,FALSE)</f>
        <v>မန်တွန်း</v>
      </c>
      <c r="N324">
        <f>VLOOKUP(Table6[[#This Row],[Index]],tbl_mimu[],14,FALSE)</f>
        <v>98.611999999999995</v>
      </c>
      <c r="O324">
        <f>VLOOKUP(Table6[[#This Row],[Index]],tbl_mimu[],14,FALSE)</f>
        <v>98.611999999999995</v>
      </c>
      <c r="P324">
        <f>tbl_data[[#This Row],[Severity]]</f>
        <v>0</v>
      </c>
      <c r="Q324">
        <f>tbl_data[[#This Row],[Consequences (Human)]]</f>
        <v>0</v>
      </c>
      <c r="R324">
        <f>tbl_data[[#This Row],[Consequences (Agriculture)]]</f>
        <v>0</v>
      </c>
      <c r="S324">
        <f>tbl_data[[#This Row],[Consequences (Infrastructure)]]</f>
        <v>0</v>
      </c>
      <c r="T324">
        <f>tbl_data[[#This Row],[Consequences (Financial)]]</f>
        <v>0</v>
      </c>
      <c r="U324" t="e">
        <f>tbl_data[[#This Row],[Severity Numeric]]</f>
        <v>#N/A</v>
      </c>
      <c r="V324" t="e">
        <f>tbl_data[[#This Row],[Consequences Human Numeric]]</f>
        <v>#N/A</v>
      </c>
      <c r="W324" t="e">
        <f>tbl_data[[#This Row],[Consequences Agriculture Numeric]]</f>
        <v>#N/A</v>
      </c>
      <c r="X324" t="e">
        <f>tbl_data[[#This Row],[Consequences Infrastructure Numeric]]</f>
        <v>#N/A</v>
      </c>
      <c r="Y324" t="e">
        <f>tbl_data[[#This Row],[Consequences Financial Numeric]]</f>
        <v>#N/A</v>
      </c>
      <c r="Z324" t="e">
        <f>tbl_data[[#This Row],[Consequences Sum Values]]</f>
        <v>#N/A</v>
      </c>
    </row>
    <row r="325" spans="1:26" x14ac:dyDescent="0.25">
      <c r="A325" t="str">
        <f>tbl_data[[#This Row],[Town Code]]</f>
        <v>MMR015019701</v>
      </c>
      <c r="B325" t="str">
        <f>VLOOKUP(Table6[[#This Row],[Index]],tbl_mimu[],2,FALSE)</f>
        <v>MMR015</v>
      </c>
      <c r="C325" t="str">
        <f>VLOOKUP(Table6[[#This Row],[Index]],tbl_mimu[],3,FALSE)</f>
        <v>Shan (North)</v>
      </c>
      <c r="D325" t="str">
        <f>VLOOKUP(Table6[[#This Row],[Index]],tbl_mimu[],4,FALSE)</f>
        <v>ရှမ်းပြည်နယ် (မြောက်)</v>
      </c>
      <c r="E325" t="str">
        <f>VLOOKUP(Table6[[#This Row],[Index]],tbl_mimu[],5,FALSE)</f>
        <v>MMR015S001</v>
      </c>
      <c r="F325" t="str">
        <f>VLOOKUP(Table6[[#This Row],[Index]],tbl_mimu[],6,FALSE)</f>
        <v>Pa Laung Self-Administered Zone</v>
      </c>
      <c r="G325" t="e">
        <f>VLOOKUP(Table6[[#This Row],[Index]],tbl_mimu[],7,FALSE)</f>
        <v>#N/A</v>
      </c>
      <c r="H325" t="str">
        <f>VLOOKUP(Table6[[#This Row],[Index]],tbl_mimu[],8,FALSE)</f>
        <v>MMR015019</v>
      </c>
      <c r="I325" t="str">
        <f>VLOOKUP(Table6[[#This Row],[Index]],tbl_mimu[],9,FALSE)</f>
        <v>Manton</v>
      </c>
      <c r="J325" t="str">
        <f>VLOOKUP(Table6[[#This Row],[Index]],tbl_mimu[],10,FALSE)</f>
        <v>မန်တုံ</v>
      </c>
      <c r="K325" t="str">
        <f>VLOOKUP(Table6[[#This Row],[Index]],tbl_mimu[],11,FALSE)</f>
        <v>MMR015019701</v>
      </c>
      <c r="L325" t="str">
        <f>VLOOKUP(Table6[[#This Row],[Index]],tbl_mimu[],12,FALSE)</f>
        <v>Manton Town</v>
      </c>
      <c r="M325" t="str">
        <f>VLOOKUP(Table6[[#This Row],[Index]],tbl_mimu[],13,FALSE)</f>
        <v>မန်တုံ</v>
      </c>
      <c r="N325">
        <f>VLOOKUP(Table6[[#This Row],[Index]],tbl_mimu[],14,FALSE)</f>
        <v>97.122217426099994</v>
      </c>
      <c r="O325">
        <f>VLOOKUP(Table6[[#This Row],[Index]],tbl_mimu[],14,FALSE)</f>
        <v>97.122217426099994</v>
      </c>
      <c r="P325">
        <f>tbl_data[[#This Row],[Severity]]</f>
        <v>0</v>
      </c>
      <c r="Q325">
        <f>tbl_data[[#This Row],[Consequences (Human)]]</f>
        <v>0</v>
      </c>
      <c r="R325">
        <f>tbl_data[[#This Row],[Consequences (Agriculture)]]</f>
        <v>0</v>
      </c>
      <c r="S325">
        <f>tbl_data[[#This Row],[Consequences (Infrastructure)]]</f>
        <v>0</v>
      </c>
      <c r="T325">
        <f>tbl_data[[#This Row],[Consequences (Financial)]]</f>
        <v>0</v>
      </c>
      <c r="U325" t="e">
        <f>tbl_data[[#This Row],[Severity Numeric]]</f>
        <v>#N/A</v>
      </c>
      <c r="V325" t="e">
        <f>tbl_data[[#This Row],[Consequences Human Numeric]]</f>
        <v>#N/A</v>
      </c>
      <c r="W325" t="e">
        <f>tbl_data[[#This Row],[Consequences Agriculture Numeric]]</f>
        <v>#N/A</v>
      </c>
      <c r="X325" t="e">
        <f>tbl_data[[#This Row],[Consequences Infrastructure Numeric]]</f>
        <v>#N/A</v>
      </c>
      <c r="Y325" t="e">
        <f>tbl_data[[#This Row],[Consequences Financial Numeric]]</f>
        <v>#N/A</v>
      </c>
      <c r="Z325" t="e">
        <f>tbl_data[[#This Row],[Consequences Sum Values]]</f>
        <v>#N/A</v>
      </c>
    </row>
    <row r="326" spans="1:26" x14ac:dyDescent="0.25">
      <c r="A326" t="str">
        <f>tbl_data[[#This Row],[Town Code]]</f>
        <v>MMR015313701</v>
      </c>
      <c r="B326" t="str">
        <f>VLOOKUP(Table6[[#This Row],[Index]],tbl_mimu[],2,FALSE)</f>
        <v>MMR015</v>
      </c>
      <c r="C326" t="str">
        <f>VLOOKUP(Table6[[#This Row],[Index]],tbl_mimu[],3,FALSE)</f>
        <v>Shan (North)</v>
      </c>
      <c r="D326" t="str">
        <f>VLOOKUP(Table6[[#This Row],[Index]],tbl_mimu[],4,FALSE)</f>
        <v>ရှမ်းပြည်နယ် (မြောက်)</v>
      </c>
      <c r="E326" t="str">
        <f>VLOOKUP(Table6[[#This Row],[Index]],tbl_mimu[],5,FALSE)</f>
        <v>MMR015D332</v>
      </c>
      <c r="F326" t="str">
        <f>VLOOKUP(Table6[[#This Row],[Index]],tbl_mimu[],6,FALSE)</f>
        <v>Wein Kawng (Wein Kao) (Wa SAD)</v>
      </c>
      <c r="G326" t="str">
        <f>VLOOKUP(Table6[[#This Row],[Index]],tbl_mimu[],7,FALSE)</f>
        <v>ဝိန်းကောင်-ဝအထူးဒေသ (၂)</v>
      </c>
      <c r="H326" t="str">
        <f>VLOOKUP(Table6[[#This Row],[Index]],tbl_mimu[],8,FALSE)</f>
        <v>MMR015313</v>
      </c>
      <c r="I326" t="str">
        <f>VLOOKUP(Table6[[#This Row],[Index]],tbl_mimu[],9,FALSE)</f>
        <v>Man Man Hseng</v>
      </c>
      <c r="J326" t="str">
        <f>VLOOKUP(Table6[[#This Row],[Index]],tbl_mimu[],10,FALSE)</f>
        <v>မန်မန်ဆိုင်</v>
      </c>
      <c r="K326" t="str">
        <f>VLOOKUP(Table6[[#This Row],[Index]],tbl_mimu[],11,FALSE)</f>
        <v>MMR015313701</v>
      </c>
      <c r="L326" t="str">
        <f>VLOOKUP(Table6[[#This Row],[Index]],tbl_mimu[],12,FALSE)</f>
        <v>Man Man Hseng Town</v>
      </c>
      <c r="M326" t="str">
        <f>VLOOKUP(Table6[[#This Row],[Index]],tbl_mimu[],13,FALSE)</f>
        <v>မန်မန်ဆိုင်</v>
      </c>
      <c r="N326">
        <f>VLOOKUP(Table6[[#This Row],[Index]],tbl_mimu[],14,FALSE)</f>
        <v>98.766850000000005</v>
      </c>
      <c r="O326">
        <f>VLOOKUP(Table6[[#This Row],[Index]],tbl_mimu[],14,FALSE)</f>
        <v>98.766850000000005</v>
      </c>
      <c r="P326">
        <f>tbl_data[[#This Row],[Severity]]</f>
        <v>0</v>
      </c>
      <c r="Q326">
        <f>tbl_data[[#This Row],[Consequences (Human)]]</f>
        <v>0</v>
      </c>
      <c r="R326">
        <f>tbl_data[[#This Row],[Consequences (Agriculture)]]</f>
        <v>0</v>
      </c>
      <c r="S326">
        <f>tbl_data[[#This Row],[Consequences (Infrastructure)]]</f>
        <v>0</v>
      </c>
      <c r="T326">
        <f>tbl_data[[#This Row],[Consequences (Financial)]]</f>
        <v>0</v>
      </c>
      <c r="U326" t="e">
        <f>tbl_data[[#This Row],[Severity Numeric]]</f>
        <v>#N/A</v>
      </c>
      <c r="V326" t="e">
        <f>tbl_data[[#This Row],[Consequences Human Numeric]]</f>
        <v>#N/A</v>
      </c>
      <c r="W326" t="e">
        <f>tbl_data[[#This Row],[Consequences Agriculture Numeric]]</f>
        <v>#N/A</v>
      </c>
      <c r="X326" t="e">
        <f>tbl_data[[#This Row],[Consequences Infrastructure Numeric]]</f>
        <v>#N/A</v>
      </c>
      <c r="Y326" t="e">
        <f>tbl_data[[#This Row],[Consequences Financial Numeric]]</f>
        <v>#N/A</v>
      </c>
      <c r="Z326" t="e">
        <f>tbl_data[[#This Row],[Consequences Sum Values]]</f>
        <v>#N/A</v>
      </c>
    </row>
    <row r="327" spans="1:26" x14ac:dyDescent="0.25">
      <c r="A327" t="str">
        <f>tbl_data[[#This Row],[Town Code]]</f>
        <v>MMR015018701</v>
      </c>
      <c r="B327" t="str">
        <f>VLOOKUP(Table6[[#This Row],[Index]],tbl_mimu[],2,FALSE)</f>
        <v>MMR015</v>
      </c>
      <c r="C327" t="str">
        <f>VLOOKUP(Table6[[#This Row],[Index]],tbl_mimu[],3,FALSE)</f>
        <v>Shan (North)</v>
      </c>
      <c r="D327" t="str">
        <f>VLOOKUP(Table6[[#This Row],[Index]],tbl_mimu[],4,FALSE)</f>
        <v>ရှမ်းပြည်နယ် (မြောက်)</v>
      </c>
      <c r="E327" t="str">
        <f>VLOOKUP(Table6[[#This Row],[Index]],tbl_mimu[],5,FALSE)</f>
        <v>MMR015D008</v>
      </c>
      <c r="F327" t="str">
        <f>VLOOKUP(Table6[[#This Row],[Index]],tbl_mimu[],6,FALSE)</f>
        <v>Mongmit</v>
      </c>
      <c r="G327" t="str">
        <f>VLOOKUP(Table6[[#This Row],[Index]],tbl_mimu[],7,FALSE)</f>
        <v>မိုးမိတ်ခရိုင်</v>
      </c>
      <c r="H327" t="str">
        <f>VLOOKUP(Table6[[#This Row],[Index]],tbl_mimu[],8,FALSE)</f>
        <v>MMR015018</v>
      </c>
      <c r="I327" t="str">
        <f>VLOOKUP(Table6[[#This Row],[Index]],tbl_mimu[],9,FALSE)</f>
        <v>Mabein</v>
      </c>
      <c r="J327" t="str">
        <f>VLOOKUP(Table6[[#This Row],[Index]],tbl_mimu[],10,FALSE)</f>
        <v>မဘိမ်း</v>
      </c>
      <c r="K327" t="str">
        <f>VLOOKUP(Table6[[#This Row],[Index]],tbl_mimu[],11,FALSE)</f>
        <v>MMR015018701</v>
      </c>
      <c r="L327" t="str">
        <f>VLOOKUP(Table6[[#This Row],[Index]],tbl_mimu[],12,FALSE)</f>
        <v>Mabein Town</v>
      </c>
      <c r="M327" t="str">
        <f>VLOOKUP(Table6[[#This Row],[Index]],tbl_mimu[],13,FALSE)</f>
        <v>မဘိမ်း</v>
      </c>
      <c r="N327">
        <f>VLOOKUP(Table6[[#This Row],[Index]],tbl_mimu[],14,FALSE)</f>
        <v>96.629199999999997</v>
      </c>
      <c r="O327">
        <f>VLOOKUP(Table6[[#This Row],[Index]],tbl_mimu[],14,FALSE)</f>
        <v>96.629199999999997</v>
      </c>
      <c r="P327">
        <f>tbl_data[[#This Row],[Severity]]</f>
        <v>0</v>
      </c>
      <c r="Q327">
        <f>tbl_data[[#This Row],[Consequences (Human)]]</f>
        <v>0</v>
      </c>
      <c r="R327">
        <f>tbl_data[[#This Row],[Consequences (Agriculture)]]</f>
        <v>0</v>
      </c>
      <c r="S327">
        <f>tbl_data[[#This Row],[Consequences (Infrastructure)]]</f>
        <v>0</v>
      </c>
      <c r="T327">
        <f>tbl_data[[#This Row],[Consequences (Financial)]]</f>
        <v>0</v>
      </c>
      <c r="U327" t="e">
        <f>tbl_data[[#This Row],[Severity Numeric]]</f>
        <v>#N/A</v>
      </c>
      <c r="V327" t="e">
        <f>tbl_data[[#This Row],[Consequences Human Numeric]]</f>
        <v>#N/A</v>
      </c>
      <c r="W327" t="e">
        <f>tbl_data[[#This Row],[Consequences Agriculture Numeric]]</f>
        <v>#N/A</v>
      </c>
      <c r="X327" t="e">
        <f>tbl_data[[#This Row],[Consequences Infrastructure Numeric]]</f>
        <v>#N/A</v>
      </c>
      <c r="Y327" t="e">
        <f>tbl_data[[#This Row],[Consequences Financial Numeric]]</f>
        <v>#N/A</v>
      </c>
      <c r="Z327" t="e">
        <f>tbl_data[[#This Row],[Consequences Sum Values]]</f>
        <v>#N/A</v>
      </c>
    </row>
    <row r="328" spans="1:26" x14ac:dyDescent="0.25">
      <c r="A328" t="str">
        <f>tbl_data[[#This Row],[Town Code]]</f>
        <v>MMR002007701</v>
      </c>
      <c r="B328" t="str">
        <f>VLOOKUP(Table6[[#This Row],[Index]],tbl_mimu[],2,FALSE)</f>
        <v>MMR002</v>
      </c>
      <c r="C328" t="str">
        <f>VLOOKUP(Table6[[#This Row],[Index]],tbl_mimu[],3,FALSE)</f>
        <v>Kayah</v>
      </c>
      <c r="D328" t="str">
        <f>VLOOKUP(Table6[[#This Row],[Index]],tbl_mimu[],4,FALSE)</f>
        <v>ကယားပြည်နယ်</v>
      </c>
      <c r="E328" t="str">
        <f>VLOOKUP(Table6[[#This Row],[Index]],tbl_mimu[],5,FALSE)</f>
        <v>MMR002D002</v>
      </c>
      <c r="F328" t="str">
        <f>VLOOKUP(Table6[[#This Row],[Index]],tbl_mimu[],6,FALSE)</f>
        <v>Bawlake</v>
      </c>
      <c r="G328" t="str">
        <f>VLOOKUP(Table6[[#This Row],[Index]],tbl_mimu[],7,FALSE)</f>
        <v>ဘောလခဲခရိုင်</v>
      </c>
      <c r="H328" t="str">
        <f>VLOOKUP(Table6[[#This Row],[Index]],tbl_mimu[],8,FALSE)</f>
        <v>MMR002007</v>
      </c>
      <c r="I328" t="str">
        <f>VLOOKUP(Table6[[#This Row],[Index]],tbl_mimu[],9,FALSE)</f>
        <v>Mese</v>
      </c>
      <c r="J328" t="str">
        <f>VLOOKUP(Table6[[#This Row],[Index]],tbl_mimu[],10,FALSE)</f>
        <v>မယ်စဲ့</v>
      </c>
      <c r="K328" t="str">
        <f>VLOOKUP(Table6[[#This Row],[Index]],tbl_mimu[],11,FALSE)</f>
        <v>MMR002007701</v>
      </c>
      <c r="L328" t="str">
        <f>VLOOKUP(Table6[[#This Row],[Index]],tbl_mimu[],12,FALSE)</f>
        <v>Mese Town</v>
      </c>
      <c r="M328" t="str">
        <f>VLOOKUP(Table6[[#This Row],[Index]],tbl_mimu[],13,FALSE)</f>
        <v>မယ်စဲ</v>
      </c>
      <c r="N328">
        <f>VLOOKUP(Table6[[#This Row],[Index]],tbl_mimu[],14,FALSE)</f>
        <v>97.662773285900002</v>
      </c>
      <c r="O328">
        <f>VLOOKUP(Table6[[#This Row],[Index]],tbl_mimu[],14,FALSE)</f>
        <v>97.662773285900002</v>
      </c>
      <c r="P328">
        <f>tbl_data[[#This Row],[Severity]]</f>
        <v>0</v>
      </c>
      <c r="Q328">
        <f>tbl_data[[#This Row],[Consequences (Human)]]</f>
        <v>0</v>
      </c>
      <c r="R328">
        <f>tbl_data[[#This Row],[Consequences (Agriculture)]]</f>
        <v>0</v>
      </c>
      <c r="S328">
        <f>tbl_data[[#This Row],[Consequences (Infrastructure)]]</f>
        <v>0</v>
      </c>
      <c r="T328">
        <f>tbl_data[[#This Row],[Consequences (Financial)]]</f>
        <v>0</v>
      </c>
      <c r="U328" t="e">
        <f>tbl_data[[#This Row],[Severity Numeric]]</f>
        <v>#N/A</v>
      </c>
      <c r="V328" t="e">
        <f>tbl_data[[#This Row],[Consequences Human Numeric]]</f>
        <v>#N/A</v>
      </c>
      <c r="W328" t="e">
        <f>tbl_data[[#This Row],[Consequences Agriculture Numeric]]</f>
        <v>#N/A</v>
      </c>
      <c r="X328" t="e">
        <f>tbl_data[[#This Row],[Consequences Infrastructure Numeric]]</f>
        <v>#N/A</v>
      </c>
      <c r="Y328" t="e">
        <f>tbl_data[[#This Row],[Consequences Financial Numeric]]</f>
        <v>#N/A</v>
      </c>
      <c r="Z328" t="e">
        <f>tbl_data[[#This Row],[Consequences Sum Values]]</f>
        <v>#N/A</v>
      </c>
    </row>
    <row r="329" spans="1:26" x14ac:dyDescent="0.25">
      <c r="A329" t="str">
        <f>tbl_data[[#This Row],[Town Code]]</f>
        <v>MMR013042701</v>
      </c>
      <c r="B329" t="str">
        <f>VLOOKUP(Table6[[#This Row],[Index]],tbl_mimu[],2,FALSE)</f>
        <v>MMR013</v>
      </c>
      <c r="C329" t="str">
        <f>VLOOKUP(Table6[[#This Row],[Index]],tbl_mimu[],3,FALSE)</f>
        <v>Yangon</v>
      </c>
      <c r="D329" t="str">
        <f>VLOOKUP(Table6[[#This Row],[Index]],tbl_mimu[],4,FALSE)</f>
        <v>ရန်ကုန်တိုင်းဒေသကြီး</v>
      </c>
      <c r="E329" t="str">
        <f>VLOOKUP(Table6[[#This Row],[Index]],tbl_mimu[],5,FALSE)</f>
        <v>MMR013D004</v>
      </c>
      <c r="F329" t="str">
        <f>VLOOKUP(Table6[[#This Row],[Index]],tbl_mimu[],6,FALSE)</f>
        <v>Yangon (West)</v>
      </c>
      <c r="G329" t="str">
        <f>VLOOKUP(Table6[[#This Row],[Index]],tbl_mimu[],7,FALSE)</f>
        <v>ရန်ကုန်(အနောက်ပိုင်း)</v>
      </c>
      <c r="H329" t="str">
        <f>VLOOKUP(Table6[[#This Row],[Index]],tbl_mimu[],8,FALSE)</f>
        <v>MMR013042</v>
      </c>
      <c r="I329" t="str">
        <f>VLOOKUP(Table6[[#This Row],[Index]],tbl_mimu[],9,FALSE)</f>
        <v>Mayangone</v>
      </c>
      <c r="J329" t="str">
        <f>VLOOKUP(Table6[[#This Row],[Index]],tbl_mimu[],10,FALSE)</f>
        <v>မရမ်းကုန်း</v>
      </c>
      <c r="K329" t="str">
        <f>VLOOKUP(Table6[[#This Row],[Index]],tbl_mimu[],11,FALSE)</f>
        <v>MMR013042701</v>
      </c>
      <c r="L329" t="str">
        <f>VLOOKUP(Table6[[#This Row],[Index]],tbl_mimu[],12,FALSE)</f>
        <v>Mayangone</v>
      </c>
      <c r="M329" t="str">
        <f>VLOOKUP(Table6[[#This Row],[Index]],tbl_mimu[],13,FALSE)</f>
        <v>မရမ်းကုန်း</v>
      </c>
      <c r="N329">
        <f>VLOOKUP(Table6[[#This Row],[Index]],tbl_mimu[],14,FALSE)</f>
        <v>96.142611000000002</v>
      </c>
      <c r="O329">
        <f>VLOOKUP(Table6[[#This Row],[Index]],tbl_mimu[],14,FALSE)</f>
        <v>96.142611000000002</v>
      </c>
      <c r="P329">
        <f>tbl_data[[#This Row],[Severity]]</f>
        <v>0</v>
      </c>
      <c r="Q329">
        <f>tbl_data[[#This Row],[Consequences (Human)]]</f>
        <v>0</v>
      </c>
      <c r="R329">
        <f>tbl_data[[#This Row],[Consequences (Agriculture)]]</f>
        <v>0</v>
      </c>
      <c r="S329">
        <f>tbl_data[[#This Row],[Consequences (Infrastructure)]]</f>
        <v>0</v>
      </c>
      <c r="T329">
        <f>tbl_data[[#This Row],[Consequences (Financial)]]</f>
        <v>0</v>
      </c>
      <c r="U329" t="e">
        <f>tbl_data[[#This Row],[Severity Numeric]]</f>
        <v>#N/A</v>
      </c>
      <c r="V329" t="e">
        <f>tbl_data[[#This Row],[Consequences Human Numeric]]</f>
        <v>#N/A</v>
      </c>
      <c r="W329" t="e">
        <f>tbl_data[[#This Row],[Consequences Agriculture Numeric]]</f>
        <v>#N/A</v>
      </c>
      <c r="X329" t="e">
        <f>tbl_data[[#This Row],[Consequences Infrastructure Numeric]]</f>
        <v>#N/A</v>
      </c>
      <c r="Y329" t="e">
        <f>tbl_data[[#This Row],[Consequences Financial Numeric]]</f>
        <v>#N/A</v>
      </c>
      <c r="Z329" t="e">
        <f>tbl_data[[#This Row],[Consequences Sum Values]]</f>
        <v>#N/A</v>
      </c>
    </row>
    <row r="330" spans="1:26" x14ac:dyDescent="0.25">
      <c r="A330" t="str">
        <f>tbl_data[[#This Row],[Town Code]]</f>
        <v>MMR010017701</v>
      </c>
      <c r="B330" t="str">
        <f>VLOOKUP(Table6[[#This Row],[Index]],tbl_mimu[],2,FALSE)</f>
        <v>MMR010</v>
      </c>
      <c r="C330" t="str">
        <f>VLOOKUP(Table6[[#This Row],[Index]],tbl_mimu[],3,FALSE)</f>
        <v>Mandalay</v>
      </c>
      <c r="D330" t="str">
        <f>VLOOKUP(Table6[[#This Row],[Index]],tbl_mimu[],4,FALSE)</f>
        <v>မန္တလေးတိုင်းဒေသကြီး</v>
      </c>
      <c r="E330" t="str">
        <f>VLOOKUP(Table6[[#This Row],[Index]],tbl_mimu[],5,FALSE)</f>
        <v>MMR010D004</v>
      </c>
      <c r="F330" t="str">
        <f>VLOOKUP(Table6[[#This Row],[Index]],tbl_mimu[],6,FALSE)</f>
        <v>Myingyan</v>
      </c>
      <c r="G330" t="str">
        <f>VLOOKUP(Table6[[#This Row],[Index]],tbl_mimu[],7,FALSE)</f>
        <v>မြင်းခြံခရိုင်</v>
      </c>
      <c r="H330" t="str">
        <f>VLOOKUP(Table6[[#This Row],[Index]],tbl_mimu[],8,FALSE)</f>
        <v>MMR010017</v>
      </c>
      <c r="I330" t="str">
        <f>VLOOKUP(Table6[[#This Row],[Index]],tbl_mimu[],9,FALSE)</f>
        <v>Myingyan</v>
      </c>
      <c r="J330" t="str">
        <f>VLOOKUP(Table6[[#This Row],[Index]],tbl_mimu[],10,FALSE)</f>
        <v>မြင်းခြံ</v>
      </c>
      <c r="K330" t="str">
        <f>VLOOKUP(Table6[[#This Row],[Index]],tbl_mimu[],11,FALSE)</f>
        <v>MMR010017701</v>
      </c>
      <c r="L330" t="str">
        <f>VLOOKUP(Table6[[#This Row],[Index]],tbl_mimu[],12,FALSE)</f>
        <v>Myingyan Town</v>
      </c>
      <c r="M330" t="str">
        <f>VLOOKUP(Table6[[#This Row],[Index]],tbl_mimu[],13,FALSE)</f>
        <v>မြင်းခြံ</v>
      </c>
      <c r="N330">
        <f>VLOOKUP(Table6[[#This Row],[Index]],tbl_mimu[],14,FALSE)</f>
        <v>95.39179</v>
      </c>
      <c r="O330">
        <f>VLOOKUP(Table6[[#This Row],[Index]],tbl_mimu[],14,FALSE)</f>
        <v>95.39179</v>
      </c>
      <c r="P330">
        <f>tbl_data[[#This Row],[Severity]]</f>
        <v>0</v>
      </c>
      <c r="Q330">
        <f>tbl_data[[#This Row],[Consequences (Human)]]</f>
        <v>0</v>
      </c>
      <c r="R330">
        <f>tbl_data[[#This Row],[Consequences (Agriculture)]]</f>
        <v>0</v>
      </c>
      <c r="S330">
        <f>tbl_data[[#This Row],[Consequences (Infrastructure)]]</f>
        <v>0</v>
      </c>
      <c r="T330">
        <f>tbl_data[[#This Row],[Consequences (Financial)]]</f>
        <v>0</v>
      </c>
      <c r="U330" t="e">
        <f>tbl_data[[#This Row],[Severity Numeric]]</f>
        <v>#N/A</v>
      </c>
      <c r="V330" t="e">
        <f>tbl_data[[#This Row],[Consequences Human Numeric]]</f>
        <v>#N/A</v>
      </c>
      <c r="W330" t="e">
        <f>tbl_data[[#This Row],[Consequences Agriculture Numeric]]</f>
        <v>#N/A</v>
      </c>
      <c r="X330" t="e">
        <f>tbl_data[[#This Row],[Consequences Infrastructure Numeric]]</f>
        <v>#N/A</v>
      </c>
      <c r="Y330" t="e">
        <f>tbl_data[[#This Row],[Consequences Financial Numeric]]</f>
        <v>#N/A</v>
      </c>
      <c r="Z330" t="e">
        <f>tbl_data[[#This Row],[Consequences Sum Values]]</f>
        <v>#N/A</v>
      </c>
    </row>
    <row r="331" spans="1:26" x14ac:dyDescent="0.25">
      <c r="A331" t="str">
        <f>tbl_data[[#This Row],[Town Code]]</f>
        <v>MMR005002701</v>
      </c>
      <c r="B331" t="str">
        <f>VLOOKUP(Table6[[#This Row],[Index]],tbl_mimu[],2,FALSE)</f>
        <v>MMR005</v>
      </c>
      <c r="C331" t="str">
        <f>VLOOKUP(Table6[[#This Row],[Index]],tbl_mimu[],3,FALSE)</f>
        <v>Sagaing</v>
      </c>
      <c r="D331" t="str">
        <f>VLOOKUP(Table6[[#This Row],[Index]],tbl_mimu[],4,FALSE)</f>
        <v>စစ်ကိုင်းတိုင်းဒေသကြီး</v>
      </c>
      <c r="E331" t="str">
        <f>VLOOKUP(Table6[[#This Row],[Index]],tbl_mimu[],5,FALSE)</f>
        <v>MMR005D001</v>
      </c>
      <c r="F331" t="str">
        <f>VLOOKUP(Table6[[#This Row],[Index]],tbl_mimu[],6,FALSE)</f>
        <v>Sagaing</v>
      </c>
      <c r="G331" t="str">
        <f>VLOOKUP(Table6[[#This Row],[Index]],tbl_mimu[],7,FALSE)</f>
        <v>စစ်ကိုင်းခရိုင်</v>
      </c>
      <c r="H331" t="str">
        <f>VLOOKUP(Table6[[#This Row],[Index]],tbl_mimu[],8,FALSE)</f>
        <v>MMR005002</v>
      </c>
      <c r="I331" t="str">
        <f>VLOOKUP(Table6[[#This Row],[Index]],tbl_mimu[],9,FALSE)</f>
        <v>Myinmu</v>
      </c>
      <c r="J331" t="str">
        <f>VLOOKUP(Table6[[#This Row],[Index]],tbl_mimu[],10,FALSE)</f>
        <v>မြင်းမူ</v>
      </c>
      <c r="K331" t="str">
        <f>VLOOKUP(Table6[[#This Row],[Index]],tbl_mimu[],11,FALSE)</f>
        <v>MMR005002701</v>
      </c>
      <c r="L331" t="str">
        <f>VLOOKUP(Table6[[#This Row],[Index]],tbl_mimu[],12,FALSE)</f>
        <v>Myinmu Town</v>
      </c>
      <c r="M331" t="str">
        <f>VLOOKUP(Table6[[#This Row],[Index]],tbl_mimu[],13,FALSE)</f>
        <v>မြင်းမူ</v>
      </c>
      <c r="N331">
        <f>VLOOKUP(Table6[[#This Row],[Index]],tbl_mimu[],14,FALSE)</f>
        <v>95.571566970199996</v>
      </c>
      <c r="O331">
        <f>VLOOKUP(Table6[[#This Row],[Index]],tbl_mimu[],14,FALSE)</f>
        <v>95.571566970199996</v>
      </c>
      <c r="P331">
        <f>tbl_data[[#This Row],[Severity]]</f>
        <v>0</v>
      </c>
      <c r="Q331">
        <f>tbl_data[[#This Row],[Consequences (Human)]]</f>
        <v>0</v>
      </c>
      <c r="R331">
        <f>tbl_data[[#This Row],[Consequences (Agriculture)]]</f>
        <v>0</v>
      </c>
      <c r="S331">
        <f>tbl_data[[#This Row],[Consequences (Infrastructure)]]</f>
        <v>0</v>
      </c>
      <c r="T331">
        <f>tbl_data[[#This Row],[Consequences (Financial)]]</f>
        <v>0</v>
      </c>
      <c r="U331" t="e">
        <f>tbl_data[[#This Row],[Severity Numeric]]</f>
        <v>#N/A</v>
      </c>
      <c r="V331" t="e">
        <f>tbl_data[[#This Row],[Consequences Human Numeric]]</f>
        <v>#N/A</v>
      </c>
      <c r="W331" t="e">
        <f>tbl_data[[#This Row],[Consequences Agriculture Numeric]]</f>
        <v>#N/A</v>
      </c>
      <c r="X331" t="e">
        <f>tbl_data[[#This Row],[Consequences Infrastructure Numeric]]</f>
        <v>#N/A</v>
      </c>
      <c r="Y331" t="e">
        <f>tbl_data[[#This Row],[Consequences Financial Numeric]]</f>
        <v>#N/A</v>
      </c>
      <c r="Z331" t="e">
        <f>tbl_data[[#This Row],[Consequences Sum Values]]</f>
        <v>#N/A</v>
      </c>
    </row>
    <row r="332" spans="1:26" x14ac:dyDescent="0.25">
      <c r="A332" t="str">
        <f>tbl_data[[#This Row],[Town Code]]</f>
        <v>MMR012009704</v>
      </c>
      <c r="B332" t="str">
        <f>VLOOKUP(Table6[[#This Row],[Index]],tbl_mimu[],2,FALSE)</f>
        <v>MMR012</v>
      </c>
      <c r="C332" t="str">
        <f>VLOOKUP(Table6[[#This Row],[Index]],tbl_mimu[],3,FALSE)</f>
        <v>Rakhine</v>
      </c>
      <c r="D332" t="str">
        <f>VLOOKUP(Table6[[#This Row],[Index]],tbl_mimu[],4,FALSE)</f>
        <v>ရခိုင်ပြည်နယ်</v>
      </c>
      <c r="E332" t="str">
        <f>VLOOKUP(Table6[[#This Row],[Index]],tbl_mimu[],5,FALSE)</f>
        <v>MMR012D002</v>
      </c>
      <c r="F332" t="str">
        <f>VLOOKUP(Table6[[#This Row],[Index]],tbl_mimu[],6,FALSE)</f>
        <v>Maungdaw</v>
      </c>
      <c r="G332" t="str">
        <f>VLOOKUP(Table6[[#This Row],[Index]],tbl_mimu[],7,FALSE)</f>
        <v>မောင်တောခရိုင်</v>
      </c>
      <c r="H332" t="str">
        <f>VLOOKUP(Table6[[#This Row],[Index]],tbl_mimu[],8,FALSE)</f>
        <v>MMR012009</v>
      </c>
      <c r="I332" t="str">
        <f>VLOOKUP(Table6[[#This Row],[Index]],tbl_mimu[],9,FALSE)</f>
        <v>Maungdaw</v>
      </c>
      <c r="J332" t="str">
        <f>VLOOKUP(Table6[[#This Row],[Index]],tbl_mimu[],10,FALSE)</f>
        <v>မောင်တော</v>
      </c>
      <c r="K332" t="str">
        <f>VLOOKUP(Table6[[#This Row],[Index]],tbl_mimu[],11,FALSE)</f>
        <v>MMR012009704</v>
      </c>
      <c r="L332" t="str">
        <f>VLOOKUP(Table6[[#This Row],[Index]],tbl_mimu[],12,FALSE)</f>
        <v>Myin Hlut Town</v>
      </c>
      <c r="M332" t="str">
        <f>VLOOKUP(Table6[[#This Row],[Index]],tbl_mimu[],13,FALSE)</f>
        <v>မြင်းလွှတ်</v>
      </c>
      <c r="N332">
        <f>VLOOKUP(Table6[[#This Row],[Index]],tbl_mimu[],14,FALSE)</f>
        <v>92.502120000000005</v>
      </c>
      <c r="O332">
        <f>VLOOKUP(Table6[[#This Row],[Index]],tbl_mimu[],14,FALSE)</f>
        <v>92.502120000000005</v>
      </c>
      <c r="P332">
        <f>tbl_data[[#This Row],[Severity]]</f>
        <v>0</v>
      </c>
      <c r="Q332">
        <f>tbl_data[[#This Row],[Consequences (Human)]]</f>
        <v>0</v>
      </c>
      <c r="R332">
        <f>tbl_data[[#This Row],[Consequences (Agriculture)]]</f>
        <v>0</v>
      </c>
      <c r="S332">
        <f>tbl_data[[#This Row],[Consequences (Infrastructure)]]</f>
        <v>0</v>
      </c>
      <c r="T332">
        <f>tbl_data[[#This Row],[Consequences (Financial)]]</f>
        <v>0</v>
      </c>
      <c r="U332" t="e">
        <f>tbl_data[[#This Row],[Severity Numeric]]</f>
        <v>#N/A</v>
      </c>
      <c r="V332" t="e">
        <f>tbl_data[[#This Row],[Consequences Human Numeric]]</f>
        <v>#N/A</v>
      </c>
      <c r="W332" t="e">
        <f>tbl_data[[#This Row],[Consequences Agriculture Numeric]]</f>
        <v>#N/A</v>
      </c>
      <c r="X332" t="e">
        <f>tbl_data[[#This Row],[Consequences Infrastructure Numeric]]</f>
        <v>#N/A</v>
      </c>
      <c r="Y332" t="e">
        <f>tbl_data[[#This Row],[Consequences Financial Numeric]]</f>
        <v>#N/A</v>
      </c>
      <c r="Z332" t="e">
        <f>tbl_data[[#This Row],[Consequences Sum Values]]</f>
        <v>#N/A</v>
      </c>
    </row>
    <row r="333" spans="1:26" x14ac:dyDescent="0.25">
      <c r="A333" t="str">
        <f>tbl_data[[#This Row],[Town Code]]</f>
        <v>MMR001001701</v>
      </c>
      <c r="B333" t="str">
        <f>VLOOKUP(Table6[[#This Row],[Index]],tbl_mimu[],2,FALSE)</f>
        <v>MMR001</v>
      </c>
      <c r="C333" t="str">
        <f>VLOOKUP(Table6[[#This Row],[Index]],tbl_mimu[],3,FALSE)</f>
        <v>Kachin</v>
      </c>
      <c r="D333" t="str">
        <f>VLOOKUP(Table6[[#This Row],[Index]],tbl_mimu[],4,FALSE)</f>
        <v>ကချင်ပြည်နယ်</v>
      </c>
      <c r="E333" t="str">
        <f>VLOOKUP(Table6[[#This Row],[Index]],tbl_mimu[],5,FALSE)</f>
        <v>MMR001D001</v>
      </c>
      <c r="F333" t="str">
        <f>VLOOKUP(Table6[[#This Row],[Index]],tbl_mimu[],6,FALSE)</f>
        <v>Myitkyina</v>
      </c>
      <c r="G333" t="str">
        <f>VLOOKUP(Table6[[#This Row],[Index]],tbl_mimu[],7,FALSE)</f>
        <v>မြစ်ကြီးနားခရိုင်</v>
      </c>
      <c r="H333" t="str">
        <f>VLOOKUP(Table6[[#This Row],[Index]],tbl_mimu[],8,FALSE)</f>
        <v>MMR001001</v>
      </c>
      <c r="I333" t="str">
        <f>VLOOKUP(Table6[[#This Row],[Index]],tbl_mimu[],9,FALSE)</f>
        <v>Myitkyina</v>
      </c>
      <c r="J333" t="str">
        <f>VLOOKUP(Table6[[#This Row],[Index]],tbl_mimu[],10,FALSE)</f>
        <v>မြစ်ကြီးနား</v>
      </c>
      <c r="K333" t="str">
        <f>VLOOKUP(Table6[[#This Row],[Index]],tbl_mimu[],11,FALSE)</f>
        <v>MMR001001701</v>
      </c>
      <c r="L333" t="str">
        <f>VLOOKUP(Table6[[#This Row],[Index]],tbl_mimu[],12,FALSE)</f>
        <v>Myitkyina Town</v>
      </c>
      <c r="M333" t="str">
        <f>VLOOKUP(Table6[[#This Row],[Index]],tbl_mimu[],13,FALSE)</f>
        <v>မြစ်ကြီးနား</v>
      </c>
      <c r="N333">
        <f>VLOOKUP(Table6[[#This Row],[Index]],tbl_mimu[],14,FALSE)</f>
        <v>97.390360000000001</v>
      </c>
      <c r="O333">
        <f>VLOOKUP(Table6[[#This Row],[Index]],tbl_mimu[],14,FALSE)</f>
        <v>97.390360000000001</v>
      </c>
      <c r="P333">
        <f>tbl_data[[#This Row],[Severity]]</f>
        <v>0</v>
      </c>
      <c r="Q333">
        <f>tbl_data[[#This Row],[Consequences (Human)]]</f>
        <v>0</v>
      </c>
      <c r="R333">
        <f>tbl_data[[#This Row],[Consequences (Agriculture)]]</f>
        <v>0</v>
      </c>
      <c r="S333">
        <f>tbl_data[[#This Row],[Consequences (Infrastructure)]]</f>
        <v>0</v>
      </c>
      <c r="T333">
        <f>tbl_data[[#This Row],[Consequences (Financial)]]</f>
        <v>0</v>
      </c>
      <c r="U333" t="e">
        <f>tbl_data[[#This Row],[Severity Numeric]]</f>
        <v>#N/A</v>
      </c>
      <c r="V333" t="e">
        <f>tbl_data[[#This Row],[Consequences Human Numeric]]</f>
        <v>#N/A</v>
      </c>
      <c r="W333" t="e">
        <f>tbl_data[[#This Row],[Consequences Agriculture Numeric]]</f>
        <v>#N/A</v>
      </c>
      <c r="X333" t="e">
        <f>tbl_data[[#This Row],[Consequences Infrastructure Numeric]]</f>
        <v>#N/A</v>
      </c>
      <c r="Y333" t="e">
        <f>tbl_data[[#This Row],[Consequences Financial Numeric]]</f>
        <v>#N/A</v>
      </c>
      <c r="Z333" t="e">
        <f>tbl_data[[#This Row],[Consequences Sum Values]]</f>
        <v>#N/A</v>
      </c>
    </row>
    <row r="334" spans="1:26" x14ac:dyDescent="0.25">
      <c r="A334" t="str">
        <f>tbl_data[[#This Row],[Town Code]]</f>
        <v>MMR009018703</v>
      </c>
      <c r="B334" t="str">
        <f>VLOOKUP(Table6[[#This Row],[Index]],tbl_mimu[],2,FALSE)</f>
        <v>MMR009</v>
      </c>
      <c r="C334" t="str">
        <f>VLOOKUP(Table6[[#This Row],[Index]],tbl_mimu[],3,FALSE)</f>
        <v>Magway</v>
      </c>
      <c r="D334" t="str">
        <f>VLOOKUP(Table6[[#This Row],[Index]],tbl_mimu[],4,FALSE)</f>
        <v>မကွေးတိုင်းဒေသကြီး</v>
      </c>
      <c r="E334" t="str">
        <f>VLOOKUP(Table6[[#This Row],[Index]],tbl_mimu[],5,FALSE)</f>
        <v>MMR009D004</v>
      </c>
      <c r="F334" t="str">
        <f>VLOOKUP(Table6[[#This Row],[Index]],tbl_mimu[],6,FALSE)</f>
        <v>Pakokku</v>
      </c>
      <c r="G334" t="str">
        <f>VLOOKUP(Table6[[#This Row],[Index]],tbl_mimu[],7,FALSE)</f>
        <v>ပခုက္ကူခရိုင်</v>
      </c>
      <c r="H334" t="str">
        <f>VLOOKUP(Table6[[#This Row],[Index]],tbl_mimu[],8,FALSE)</f>
        <v>MMR009018</v>
      </c>
      <c r="I334" t="str">
        <f>VLOOKUP(Table6[[#This Row],[Index]],tbl_mimu[],9,FALSE)</f>
        <v>Pakokku</v>
      </c>
      <c r="J334" t="str">
        <f>VLOOKUP(Table6[[#This Row],[Index]],tbl_mimu[],10,FALSE)</f>
        <v>ပခုက္ကူ</v>
      </c>
      <c r="K334" t="str">
        <f>VLOOKUP(Table6[[#This Row],[Index]],tbl_mimu[],11,FALSE)</f>
        <v>MMR009018703</v>
      </c>
      <c r="L334" t="str">
        <f>VLOOKUP(Table6[[#This Row],[Index]],tbl_mimu[],12,FALSE)</f>
        <v>Myit Chay Town</v>
      </c>
      <c r="M334" t="str">
        <f>VLOOKUP(Table6[[#This Row],[Index]],tbl_mimu[],13,FALSE)</f>
        <v>မြစ်ခြေ</v>
      </c>
      <c r="N334">
        <f>VLOOKUP(Table6[[#This Row],[Index]],tbl_mimu[],14,FALSE)</f>
        <v>94.851100000000002</v>
      </c>
      <c r="O334">
        <f>VLOOKUP(Table6[[#This Row],[Index]],tbl_mimu[],14,FALSE)</f>
        <v>94.851100000000002</v>
      </c>
      <c r="P334">
        <f>tbl_data[[#This Row],[Severity]]</f>
        <v>0</v>
      </c>
      <c r="Q334">
        <f>tbl_data[[#This Row],[Consequences (Human)]]</f>
        <v>0</v>
      </c>
      <c r="R334">
        <f>tbl_data[[#This Row],[Consequences (Agriculture)]]</f>
        <v>0</v>
      </c>
      <c r="S334">
        <f>tbl_data[[#This Row],[Consequences (Infrastructure)]]</f>
        <v>0</v>
      </c>
      <c r="T334">
        <f>tbl_data[[#This Row],[Consequences (Financial)]]</f>
        <v>0</v>
      </c>
      <c r="U334" t="e">
        <f>tbl_data[[#This Row],[Severity Numeric]]</f>
        <v>#N/A</v>
      </c>
      <c r="V334" t="e">
        <f>tbl_data[[#This Row],[Consequences Human Numeric]]</f>
        <v>#N/A</v>
      </c>
      <c r="W334" t="e">
        <f>tbl_data[[#This Row],[Consequences Agriculture Numeric]]</f>
        <v>#N/A</v>
      </c>
      <c r="X334" t="e">
        <f>tbl_data[[#This Row],[Consequences Infrastructure Numeric]]</f>
        <v>#N/A</v>
      </c>
      <c r="Y334" t="e">
        <f>tbl_data[[#This Row],[Consequences Financial Numeric]]</f>
        <v>#N/A</v>
      </c>
      <c r="Z334" t="e">
        <f>tbl_data[[#This Row],[Consequences Sum Values]]</f>
        <v>#N/A</v>
      </c>
    </row>
    <row r="335" spans="1:26" x14ac:dyDescent="0.25">
      <c r="A335" t="str">
        <f>tbl_data[[#This Row],[Town Code]]</f>
        <v>MMR010006702</v>
      </c>
      <c r="B335" t="str">
        <f>VLOOKUP(Table6[[#This Row],[Index]],tbl_mimu[],2,FALSE)</f>
        <v>MMR010</v>
      </c>
      <c r="C335" t="str">
        <f>VLOOKUP(Table6[[#This Row],[Index]],tbl_mimu[],3,FALSE)</f>
        <v>Mandalay</v>
      </c>
      <c r="D335" t="str">
        <f>VLOOKUP(Table6[[#This Row],[Index]],tbl_mimu[],4,FALSE)</f>
        <v>မန္တလေးတိုင်းဒေသကြီး</v>
      </c>
      <c r="E335" t="str">
        <f>VLOOKUP(Table6[[#This Row],[Index]],tbl_mimu[],5,FALSE)</f>
        <v>MMR010D001</v>
      </c>
      <c r="F335" t="str">
        <f>VLOOKUP(Table6[[#This Row],[Index]],tbl_mimu[],6,FALSE)</f>
        <v>Mandalay</v>
      </c>
      <c r="G335" t="str">
        <f>VLOOKUP(Table6[[#This Row],[Index]],tbl_mimu[],7,FALSE)</f>
        <v>မန္တလေးခရိုင်</v>
      </c>
      <c r="H335" t="str">
        <f>VLOOKUP(Table6[[#This Row],[Index]],tbl_mimu[],8,FALSE)</f>
        <v>MMR010006</v>
      </c>
      <c r="I335" t="str">
        <f>VLOOKUP(Table6[[#This Row],[Index]],tbl_mimu[],9,FALSE)</f>
        <v>Amarapura</v>
      </c>
      <c r="J335" t="str">
        <f>VLOOKUP(Table6[[#This Row],[Index]],tbl_mimu[],10,FALSE)</f>
        <v>အမရပူရ</v>
      </c>
      <c r="K335" t="str">
        <f>VLOOKUP(Table6[[#This Row],[Index]],tbl_mimu[],11,FALSE)</f>
        <v>MMR010006702</v>
      </c>
      <c r="L335" t="str">
        <f>VLOOKUP(Table6[[#This Row],[Index]],tbl_mimu[],12,FALSE)</f>
        <v>Myitnge Town</v>
      </c>
      <c r="M335" t="str">
        <f>VLOOKUP(Table6[[#This Row],[Index]],tbl_mimu[],13,FALSE)</f>
        <v>မြစ်ငယ်</v>
      </c>
      <c r="N335">
        <f>VLOOKUP(Table6[[#This Row],[Index]],tbl_mimu[],14,FALSE)</f>
        <v>96.068560000000005</v>
      </c>
      <c r="O335">
        <f>VLOOKUP(Table6[[#This Row],[Index]],tbl_mimu[],14,FALSE)</f>
        <v>96.068560000000005</v>
      </c>
      <c r="P335">
        <f>tbl_data[[#This Row],[Severity]]</f>
        <v>0</v>
      </c>
      <c r="Q335">
        <f>tbl_data[[#This Row],[Consequences (Human)]]</f>
        <v>0</v>
      </c>
      <c r="R335">
        <f>tbl_data[[#This Row],[Consequences (Agriculture)]]</f>
        <v>0</v>
      </c>
      <c r="S335">
        <f>tbl_data[[#This Row],[Consequences (Infrastructure)]]</f>
        <v>0</v>
      </c>
      <c r="T335">
        <f>tbl_data[[#This Row],[Consequences (Financial)]]</f>
        <v>0</v>
      </c>
      <c r="U335" t="e">
        <f>tbl_data[[#This Row],[Severity Numeric]]</f>
        <v>#N/A</v>
      </c>
      <c r="V335" t="e">
        <f>tbl_data[[#This Row],[Consequences Human Numeric]]</f>
        <v>#N/A</v>
      </c>
      <c r="W335" t="e">
        <f>tbl_data[[#This Row],[Consequences Agriculture Numeric]]</f>
        <v>#N/A</v>
      </c>
      <c r="X335" t="e">
        <f>tbl_data[[#This Row],[Consequences Infrastructure Numeric]]</f>
        <v>#N/A</v>
      </c>
      <c r="Y335" t="e">
        <f>tbl_data[[#This Row],[Consequences Financial Numeric]]</f>
        <v>#N/A</v>
      </c>
      <c r="Z335" t="e">
        <f>tbl_data[[#This Row],[Consequences Sum Values]]</f>
        <v>#N/A</v>
      </c>
    </row>
    <row r="336" spans="1:26" x14ac:dyDescent="0.25">
      <c r="A336" t="str">
        <f>tbl_data[[#This Row],[Town Code]]</f>
        <v>MMR010015701</v>
      </c>
      <c r="B336" t="str">
        <f>VLOOKUP(Table6[[#This Row],[Index]],tbl_mimu[],2,FALSE)</f>
        <v>MMR010</v>
      </c>
      <c r="C336" t="str">
        <f>VLOOKUP(Table6[[#This Row],[Index]],tbl_mimu[],3,FALSE)</f>
        <v>Mandalay</v>
      </c>
      <c r="D336" t="str">
        <f>VLOOKUP(Table6[[#This Row],[Index]],tbl_mimu[],4,FALSE)</f>
        <v>မန္တလေးတိုင်းဒေသကြီး</v>
      </c>
      <c r="E336" t="str">
        <f>VLOOKUP(Table6[[#This Row],[Index]],tbl_mimu[],5,FALSE)</f>
        <v>MMR010D003</v>
      </c>
      <c r="F336" t="str">
        <f>VLOOKUP(Table6[[#This Row],[Index]],tbl_mimu[],6,FALSE)</f>
        <v>Kyaukse</v>
      </c>
      <c r="G336" t="str">
        <f>VLOOKUP(Table6[[#This Row],[Index]],tbl_mimu[],7,FALSE)</f>
        <v>ကျောက်ဆည်ခရိုင်</v>
      </c>
      <c r="H336" t="str">
        <f>VLOOKUP(Table6[[#This Row],[Index]],tbl_mimu[],8,FALSE)</f>
        <v>MMR010015</v>
      </c>
      <c r="I336" t="str">
        <f>VLOOKUP(Table6[[#This Row],[Index]],tbl_mimu[],9,FALSE)</f>
        <v>Myittha</v>
      </c>
      <c r="J336" t="str">
        <f>VLOOKUP(Table6[[#This Row],[Index]],tbl_mimu[],10,FALSE)</f>
        <v>မြစ်သား</v>
      </c>
      <c r="K336" t="str">
        <f>VLOOKUP(Table6[[#This Row],[Index]],tbl_mimu[],11,FALSE)</f>
        <v>MMR010015701</v>
      </c>
      <c r="L336" t="str">
        <f>VLOOKUP(Table6[[#This Row],[Index]],tbl_mimu[],12,FALSE)</f>
        <v>Myittha Town</v>
      </c>
      <c r="M336" t="str">
        <f>VLOOKUP(Table6[[#This Row],[Index]],tbl_mimu[],13,FALSE)</f>
        <v>မြစ်သား</v>
      </c>
      <c r="N336">
        <f>VLOOKUP(Table6[[#This Row],[Index]],tbl_mimu[],14,FALSE)</f>
        <v>96.130859999999998</v>
      </c>
      <c r="O336">
        <f>VLOOKUP(Table6[[#This Row],[Index]],tbl_mimu[],14,FALSE)</f>
        <v>96.130859999999998</v>
      </c>
      <c r="P336">
        <f>tbl_data[[#This Row],[Severity]]</f>
        <v>0</v>
      </c>
      <c r="Q336">
        <f>tbl_data[[#This Row],[Consequences (Human)]]</f>
        <v>0</v>
      </c>
      <c r="R336">
        <f>tbl_data[[#This Row],[Consequences (Agriculture)]]</f>
        <v>0</v>
      </c>
      <c r="S336">
        <f>tbl_data[[#This Row],[Consequences (Infrastructure)]]</f>
        <v>0</v>
      </c>
      <c r="T336">
        <f>tbl_data[[#This Row],[Consequences (Financial)]]</f>
        <v>0</v>
      </c>
      <c r="U336" t="e">
        <f>tbl_data[[#This Row],[Severity Numeric]]</f>
        <v>#N/A</v>
      </c>
      <c r="V336" t="e">
        <f>tbl_data[[#This Row],[Consequences Human Numeric]]</f>
        <v>#N/A</v>
      </c>
      <c r="W336" t="e">
        <f>tbl_data[[#This Row],[Consequences Agriculture Numeric]]</f>
        <v>#N/A</v>
      </c>
      <c r="X336" t="e">
        <f>tbl_data[[#This Row],[Consequences Infrastructure Numeric]]</f>
        <v>#N/A</v>
      </c>
      <c r="Y336" t="e">
        <f>tbl_data[[#This Row],[Consequences Financial Numeric]]</f>
        <v>#N/A</v>
      </c>
      <c r="Z336" t="e">
        <f>tbl_data[[#This Row],[Consequences Sum Values]]</f>
        <v>#N/A</v>
      </c>
    </row>
    <row r="337" spans="1:26" x14ac:dyDescent="0.25">
      <c r="A337" t="str">
        <f>tbl_data[[#This Row],[Town Code]]</f>
        <v>MMR017011701</v>
      </c>
      <c r="B337" t="str">
        <f>VLOOKUP(Table6[[#This Row],[Index]],tbl_mimu[],2,FALSE)</f>
        <v>MMR017</v>
      </c>
      <c r="C337" t="str">
        <f>VLOOKUP(Table6[[#This Row],[Index]],tbl_mimu[],3,FALSE)</f>
        <v>Ayeyarwady</v>
      </c>
      <c r="D337" t="str">
        <f>VLOOKUP(Table6[[#This Row],[Index]],tbl_mimu[],4,FALSE)</f>
        <v>ဧရာဝတီတိုင်းဒေသကြီး</v>
      </c>
      <c r="E337" t="str">
        <f>VLOOKUP(Table6[[#This Row],[Index]],tbl_mimu[],5,FALSE)</f>
        <v>MMR017D002</v>
      </c>
      <c r="F337" t="str">
        <f>VLOOKUP(Table6[[#This Row],[Index]],tbl_mimu[],6,FALSE)</f>
        <v>Hinthada</v>
      </c>
      <c r="G337" t="str">
        <f>VLOOKUP(Table6[[#This Row],[Index]],tbl_mimu[],7,FALSE)</f>
        <v>ဟင်္သာတခရိုင်</v>
      </c>
      <c r="H337" t="str">
        <f>VLOOKUP(Table6[[#This Row],[Index]],tbl_mimu[],8,FALSE)</f>
        <v>MMR017011</v>
      </c>
      <c r="I337" t="str">
        <f>VLOOKUP(Table6[[#This Row],[Index]],tbl_mimu[],9,FALSE)</f>
        <v>Myanaung</v>
      </c>
      <c r="J337" t="str">
        <f>VLOOKUP(Table6[[#This Row],[Index]],tbl_mimu[],10,FALSE)</f>
        <v>မြန်အောင်</v>
      </c>
      <c r="K337" t="str">
        <f>VLOOKUP(Table6[[#This Row],[Index]],tbl_mimu[],11,FALSE)</f>
        <v>MMR017011701</v>
      </c>
      <c r="L337" t="str">
        <f>VLOOKUP(Table6[[#This Row],[Index]],tbl_mimu[],12,FALSE)</f>
        <v>Myanaung Town</v>
      </c>
      <c r="M337" t="str">
        <f>VLOOKUP(Table6[[#This Row],[Index]],tbl_mimu[],13,FALSE)</f>
        <v>မြန်အောင်</v>
      </c>
      <c r="N337">
        <f>VLOOKUP(Table6[[#This Row],[Index]],tbl_mimu[],14,FALSE)</f>
        <v>95.317790000000002</v>
      </c>
      <c r="O337">
        <f>VLOOKUP(Table6[[#This Row],[Index]],tbl_mimu[],14,FALSE)</f>
        <v>95.317790000000002</v>
      </c>
      <c r="P337">
        <f>tbl_data[[#This Row],[Severity]]</f>
        <v>0</v>
      </c>
      <c r="Q337">
        <f>tbl_data[[#This Row],[Consequences (Human)]]</f>
        <v>0</v>
      </c>
      <c r="R337">
        <f>tbl_data[[#This Row],[Consequences (Agriculture)]]</f>
        <v>0</v>
      </c>
      <c r="S337">
        <f>tbl_data[[#This Row],[Consequences (Infrastructure)]]</f>
        <v>0</v>
      </c>
      <c r="T337">
        <f>tbl_data[[#This Row],[Consequences (Financial)]]</f>
        <v>0</v>
      </c>
      <c r="U337" t="e">
        <f>tbl_data[[#This Row],[Severity Numeric]]</f>
        <v>#N/A</v>
      </c>
      <c r="V337" t="e">
        <f>tbl_data[[#This Row],[Consequences Human Numeric]]</f>
        <v>#N/A</v>
      </c>
      <c r="W337" t="e">
        <f>tbl_data[[#This Row],[Consequences Agriculture Numeric]]</f>
        <v>#N/A</v>
      </c>
      <c r="X337" t="e">
        <f>tbl_data[[#This Row],[Consequences Infrastructure Numeric]]</f>
        <v>#N/A</v>
      </c>
      <c r="Y337" t="e">
        <f>tbl_data[[#This Row],[Consequences Financial Numeric]]</f>
        <v>#N/A</v>
      </c>
      <c r="Z337" t="e">
        <f>tbl_data[[#This Row],[Consequences Sum Values]]</f>
        <v>#N/A</v>
      </c>
    </row>
    <row r="338" spans="1:26" x14ac:dyDescent="0.25">
      <c r="A338" t="str">
        <f>tbl_data[[#This Row],[Town Code]]</f>
        <v>MMR003005701</v>
      </c>
      <c r="B338" t="str">
        <f>VLOOKUP(Table6[[#This Row],[Index]],tbl_mimu[],2,FALSE)</f>
        <v>MMR003</v>
      </c>
      <c r="C338" t="str">
        <f>VLOOKUP(Table6[[#This Row],[Index]],tbl_mimu[],3,FALSE)</f>
        <v>Kayin</v>
      </c>
      <c r="D338" t="str">
        <f>VLOOKUP(Table6[[#This Row],[Index]],tbl_mimu[],4,FALSE)</f>
        <v>ကရင်ပြည်နယ်</v>
      </c>
      <c r="E338" t="str">
        <f>VLOOKUP(Table6[[#This Row],[Index]],tbl_mimu[],5,FALSE)</f>
        <v>MMR003D002</v>
      </c>
      <c r="F338" t="str">
        <f>VLOOKUP(Table6[[#This Row],[Index]],tbl_mimu[],6,FALSE)</f>
        <v>Myawaddy</v>
      </c>
      <c r="G338" t="str">
        <f>VLOOKUP(Table6[[#This Row],[Index]],tbl_mimu[],7,FALSE)</f>
        <v>မြဝတီခရိုင်</v>
      </c>
      <c r="H338" t="str">
        <f>VLOOKUP(Table6[[#This Row],[Index]],tbl_mimu[],8,FALSE)</f>
        <v>MMR003005</v>
      </c>
      <c r="I338" t="str">
        <f>VLOOKUP(Table6[[#This Row],[Index]],tbl_mimu[],9,FALSE)</f>
        <v>Myawaddy</v>
      </c>
      <c r="J338" t="str">
        <f>VLOOKUP(Table6[[#This Row],[Index]],tbl_mimu[],10,FALSE)</f>
        <v>မြဝတီ</v>
      </c>
      <c r="K338" t="str">
        <f>VLOOKUP(Table6[[#This Row],[Index]],tbl_mimu[],11,FALSE)</f>
        <v>MMR003005701</v>
      </c>
      <c r="L338" t="str">
        <f>VLOOKUP(Table6[[#This Row],[Index]],tbl_mimu[],12,FALSE)</f>
        <v>Myawaddy Town</v>
      </c>
      <c r="M338" t="str">
        <f>VLOOKUP(Table6[[#This Row],[Index]],tbl_mimu[],13,FALSE)</f>
        <v>မြဝတီ</v>
      </c>
      <c r="N338">
        <f>VLOOKUP(Table6[[#This Row],[Index]],tbl_mimu[],14,FALSE)</f>
        <v>98.513035630000005</v>
      </c>
      <c r="O338">
        <f>VLOOKUP(Table6[[#This Row],[Index]],tbl_mimu[],14,FALSE)</f>
        <v>98.513035630000005</v>
      </c>
      <c r="P338">
        <f>tbl_data[[#This Row],[Severity]]</f>
        <v>0</v>
      </c>
      <c r="Q338">
        <f>tbl_data[[#This Row],[Consequences (Human)]]</f>
        <v>0</v>
      </c>
      <c r="R338">
        <f>tbl_data[[#This Row],[Consequences (Agriculture)]]</f>
        <v>0</v>
      </c>
      <c r="S338">
        <f>tbl_data[[#This Row],[Consequences (Infrastructure)]]</f>
        <v>0</v>
      </c>
      <c r="T338">
        <f>tbl_data[[#This Row],[Consequences (Financial)]]</f>
        <v>0</v>
      </c>
      <c r="U338" t="e">
        <f>tbl_data[[#This Row],[Severity Numeric]]</f>
        <v>#N/A</v>
      </c>
      <c r="V338" t="e">
        <f>tbl_data[[#This Row],[Consequences Human Numeric]]</f>
        <v>#N/A</v>
      </c>
      <c r="W338" t="e">
        <f>tbl_data[[#This Row],[Consequences Agriculture Numeric]]</f>
        <v>#N/A</v>
      </c>
      <c r="X338" t="e">
        <f>tbl_data[[#This Row],[Consequences Infrastructure Numeric]]</f>
        <v>#N/A</v>
      </c>
      <c r="Y338" t="e">
        <f>tbl_data[[#This Row],[Consequences Financial Numeric]]</f>
        <v>#N/A</v>
      </c>
      <c r="Z338" t="e">
        <f>tbl_data[[#This Row],[Consequences Sum Values]]</f>
        <v>#N/A</v>
      </c>
    </row>
    <row r="339" spans="1:26" x14ac:dyDescent="0.25">
      <c r="A339" t="str">
        <f>tbl_data[[#This Row],[Town Code]]</f>
        <v>MMR006005701</v>
      </c>
      <c r="B339" t="str">
        <f>VLOOKUP(Table6[[#This Row],[Index]],tbl_mimu[],2,FALSE)</f>
        <v>MMR006</v>
      </c>
      <c r="C339" t="str">
        <f>VLOOKUP(Table6[[#This Row],[Index]],tbl_mimu[],3,FALSE)</f>
        <v>Tanintharyi</v>
      </c>
      <c r="D339" t="str">
        <f>VLOOKUP(Table6[[#This Row],[Index]],tbl_mimu[],4,FALSE)</f>
        <v>တနင်္သာရီတိုင်းဒေသကြီး</v>
      </c>
      <c r="E339" t="str">
        <f>VLOOKUP(Table6[[#This Row],[Index]],tbl_mimu[],5,FALSE)</f>
        <v>MMR006D002</v>
      </c>
      <c r="F339" t="str">
        <f>VLOOKUP(Table6[[#This Row],[Index]],tbl_mimu[],6,FALSE)</f>
        <v>Myeik</v>
      </c>
      <c r="G339" t="str">
        <f>VLOOKUP(Table6[[#This Row],[Index]],tbl_mimu[],7,FALSE)</f>
        <v>မြိတ်ခရိုင်</v>
      </c>
      <c r="H339" t="str">
        <f>VLOOKUP(Table6[[#This Row],[Index]],tbl_mimu[],8,FALSE)</f>
        <v>MMR006005</v>
      </c>
      <c r="I339" t="str">
        <f>VLOOKUP(Table6[[#This Row],[Index]],tbl_mimu[],9,FALSE)</f>
        <v>Myeik</v>
      </c>
      <c r="J339" t="str">
        <f>VLOOKUP(Table6[[#This Row],[Index]],tbl_mimu[],10,FALSE)</f>
        <v>မြိတ်</v>
      </c>
      <c r="K339" t="str">
        <f>VLOOKUP(Table6[[#This Row],[Index]],tbl_mimu[],11,FALSE)</f>
        <v>MMR006005701</v>
      </c>
      <c r="L339" t="str">
        <f>VLOOKUP(Table6[[#This Row],[Index]],tbl_mimu[],12,FALSE)</f>
        <v>Myeik Town</v>
      </c>
      <c r="M339" t="str">
        <f>VLOOKUP(Table6[[#This Row],[Index]],tbl_mimu[],13,FALSE)</f>
        <v>မြိတ်</v>
      </c>
      <c r="N339">
        <f>VLOOKUP(Table6[[#This Row],[Index]],tbl_mimu[],14,FALSE)</f>
        <v>98.609780000000001</v>
      </c>
      <c r="O339">
        <f>VLOOKUP(Table6[[#This Row],[Index]],tbl_mimu[],14,FALSE)</f>
        <v>98.609780000000001</v>
      </c>
      <c r="P339">
        <f>tbl_data[[#This Row],[Severity]]</f>
        <v>0</v>
      </c>
      <c r="Q339">
        <f>tbl_data[[#This Row],[Consequences (Human)]]</f>
        <v>0</v>
      </c>
      <c r="R339">
        <f>tbl_data[[#This Row],[Consequences (Agriculture)]]</f>
        <v>0</v>
      </c>
      <c r="S339">
        <f>tbl_data[[#This Row],[Consequences (Infrastructure)]]</f>
        <v>0</v>
      </c>
      <c r="T339">
        <f>tbl_data[[#This Row],[Consequences (Financial)]]</f>
        <v>0</v>
      </c>
      <c r="U339" t="e">
        <f>tbl_data[[#This Row],[Severity Numeric]]</f>
        <v>#N/A</v>
      </c>
      <c r="V339" t="e">
        <f>tbl_data[[#This Row],[Consequences Human Numeric]]</f>
        <v>#N/A</v>
      </c>
      <c r="W339" t="e">
        <f>tbl_data[[#This Row],[Consequences Agriculture Numeric]]</f>
        <v>#N/A</v>
      </c>
      <c r="X339" t="e">
        <f>tbl_data[[#This Row],[Consequences Infrastructure Numeric]]</f>
        <v>#N/A</v>
      </c>
      <c r="Y339" t="e">
        <f>tbl_data[[#This Row],[Consequences Financial Numeric]]</f>
        <v>#N/A</v>
      </c>
      <c r="Z339" t="e">
        <f>tbl_data[[#This Row],[Consequences Sum Values]]</f>
        <v>#N/A</v>
      </c>
    </row>
    <row r="340" spans="1:26" x14ac:dyDescent="0.25">
      <c r="A340" t="str">
        <f>tbl_data[[#This Row],[Town Code]]</f>
        <v>MMR007010704</v>
      </c>
      <c r="B340" t="str">
        <f>VLOOKUP(Table6[[#This Row],[Index]],tbl_mimu[],2,FALSE)</f>
        <v>MMR007</v>
      </c>
      <c r="C340" t="str">
        <f>VLOOKUP(Table6[[#This Row],[Index]],tbl_mimu[],3,FALSE)</f>
        <v>Bago (East)</v>
      </c>
      <c r="D340" t="str">
        <f>VLOOKUP(Table6[[#This Row],[Index]],tbl_mimu[],4,FALSE)</f>
        <v>ပဲခူးတိုင်းဒေသကြီး (အရှေ့)</v>
      </c>
      <c r="E340" t="str">
        <f>VLOOKUP(Table6[[#This Row],[Index]],tbl_mimu[],5,FALSE)</f>
        <v>MMR007D002</v>
      </c>
      <c r="F340" t="str">
        <f>VLOOKUP(Table6[[#This Row],[Index]],tbl_mimu[],6,FALSE)</f>
        <v>Taungoo</v>
      </c>
      <c r="G340" t="str">
        <f>VLOOKUP(Table6[[#This Row],[Index]],tbl_mimu[],7,FALSE)</f>
        <v>တောင်ငူခရိုင်</v>
      </c>
      <c r="H340" t="str">
        <f>VLOOKUP(Table6[[#This Row],[Index]],tbl_mimu[],8,FALSE)</f>
        <v>MMR007010</v>
      </c>
      <c r="I340" t="str">
        <f>VLOOKUP(Table6[[#This Row],[Index]],tbl_mimu[],9,FALSE)</f>
        <v>Yedashe</v>
      </c>
      <c r="J340" t="str">
        <f>VLOOKUP(Table6[[#This Row],[Index]],tbl_mimu[],10,FALSE)</f>
        <v>ရေတာရှည်</v>
      </c>
      <c r="K340" t="str">
        <f>VLOOKUP(Table6[[#This Row],[Index]],tbl_mimu[],11,FALSE)</f>
        <v>MMR007010704</v>
      </c>
      <c r="L340" t="str">
        <f>VLOOKUP(Table6[[#This Row],[Index]],tbl_mimu[],12,FALSE)</f>
        <v>Myo Hla Town</v>
      </c>
      <c r="M340" t="str">
        <f>VLOOKUP(Table6[[#This Row],[Index]],tbl_mimu[],13,FALSE)</f>
        <v>မြို့လှ</v>
      </c>
      <c r="N340">
        <f>VLOOKUP(Table6[[#This Row],[Index]],tbl_mimu[],14,FALSE)</f>
        <v>96.266279999999995</v>
      </c>
      <c r="O340">
        <f>VLOOKUP(Table6[[#This Row],[Index]],tbl_mimu[],14,FALSE)</f>
        <v>96.266279999999995</v>
      </c>
      <c r="P340">
        <f>tbl_data[[#This Row],[Severity]]</f>
        <v>0</v>
      </c>
      <c r="Q340">
        <f>tbl_data[[#This Row],[Consequences (Human)]]</f>
        <v>0</v>
      </c>
      <c r="R340">
        <f>tbl_data[[#This Row],[Consequences (Agriculture)]]</f>
        <v>0</v>
      </c>
      <c r="S340">
        <f>tbl_data[[#This Row],[Consequences (Infrastructure)]]</f>
        <v>0</v>
      </c>
      <c r="T340">
        <f>tbl_data[[#This Row],[Consequences (Financial)]]</f>
        <v>0</v>
      </c>
      <c r="U340" t="e">
        <f>tbl_data[[#This Row],[Severity Numeric]]</f>
        <v>#N/A</v>
      </c>
      <c r="V340" t="e">
        <f>tbl_data[[#This Row],[Consequences Human Numeric]]</f>
        <v>#N/A</v>
      </c>
      <c r="W340" t="e">
        <f>tbl_data[[#This Row],[Consequences Agriculture Numeric]]</f>
        <v>#N/A</v>
      </c>
      <c r="X340" t="e">
        <f>tbl_data[[#This Row],[Consequences Infrastructure Numeric]]</f>
        <v>#N/A</v>
      </c>
      <c r="Y340" t="e">
        <f>tbl_data[[#This Row],[Consequences Financial Numeric]]</f>
        <v>#N/A</v>
      </c>
      <c r="Z340" t="e">
        <f>tbl_data[[#This Row],[Consequences Sum Values]]</f>
        <v>#N/A</v>
      </c>
    </row>
    <row r="341" spans="1:26" x14ac:dyDescent="0.25">
      <c r="A341" t="str">
        <f>tbl_data[[#This Row],[Town Code]]</f>
        <v>MMR001011702</v>
      </c>
      <c r="B341" t="str">
        <f>VLOOKUP(Table6[[#This Row],[Index]],tbl_mimu[],2,FALSE)</f>
        <v>MMR001</v>
      </c>
      <c r="C341" t="str">
        <f>VLOOKUP(Table6[[#This Row],[Index]],tbl_mimu[],3,FALSE)</f>
        <v>Kachin</v>
      </c>
      <c r="D341" t="str">
        <f>VLOOKUP(Table6[[#This Row],[Index]],tbl_mimu[],4,FALSE)</f>
        <v>ကချင်ပြည်နယ်</v>
      </c>
      <c r="E341" t="str">
        <f>VLOOKUP(Table6[[#This Row],[Index]],tbl_mimu[],5,FALSE)</f>
        <v>MMR001D003</v>
      </c>
      <c r="F341" t="str">
        <f>VLOOKUP(Table6[[#This Row],[Index]],tbl_mimu[],6,FALSE)</f>
        <v>Bhamo</v>
      </c>
      <c r="G341" t="str">
        <f>VLOOKUP(Table6[[#This Row],[Index]],tbl_mimu[],7,FALSE)</f>
        <v>ဗန်းမော်ခရိုင်</v>
      </c>
      <c r="H341" t="str">
        <f>VLOOKUP(Table6[[#This Row],[Index]],tbl_mimu[],8,FALSE)</f>
        <v>MMR001011</v>
      </c>
      <c r="I341" t="str">
        <f>VLOOKUP(Table6[[#This Row],[Index]],tbl_mimu[],9,FALSE)</f>
        <v>Shwegu</v>
      </c>
      <c r="J341" t="str">
        <f>VLOOKUP(Table6[[#This Row],[Index]],tbl_mimu[],10,FALSE)</f>
        <v>ရွှေကူ</v>
      </c>
      <c r="K341" t="str">
        <f>VLOOKUP(Table6[[#This Row],[Index]],tbl_mimu[],11,FALSE)</f>
        <v>MMR001011702</v>
      </c>
      <c r="L341" t="str">
        <f>VLOOKUP(Table6[[#This Row],[Index]],tbl_mimu[],12,FALSE)</f>
        <v>Myo Hla Town</v>
      </c>
      <c r="M341" t="str">
        <f>VLOOKUP(Table6[[#This Row],[Index]],tbl_mimu[],13,FALSE)</f>
        <v>မြို့လှ</v>
      </c>
      <c r="N341">
        <f>VLOOKUP(Table6[[#This Row],[Index]],tbl_mimu[],14,FALSE)</f>
        <v>96.655215593299999</v>
      </c>
      <c r="O341">
        <f>VLOOKUP(Table6[[#This Row],[Index]],tbl_mimu[],14,FALSE)</f>
        <v>96.655215593299999</v>
      </c>
      <c r="P341">
        <f>tbl_data[[#This Row],[Severity]]</f>
        <v>0</v>
      </c>
      <c r="Q341">
        <f>tbl_data[[#This Row],[Consequences (Human)]]</f>
        <v>0</v>
      </c>
      <c r="R341">
        <f>tbl_data[[#This Row],[Consequences (Agriculture)]]</f>
        <v>0</v>
      </c>
      <c r="S341">
        <f>tbl_data[[#This Row],[Consequences (Infrastructure)]]</f>
        <v>0</v>
      </c>
      <c r="T341">
        <f>tbl_data[[#This Row],[Consequences (Financial)]]</f>
        <v>0</v>
      </c>
      <c r="U341" t="e">
        <f>tbl_data[[#This Row],[Severity Numeric]]</f>
        <v>#N/A</v>
      </c>
      <c r="V341" t="e">
        <f>tbl_data[[#This Row],[Consequences Human Numeric]]</f>
        <v>#N/A</v>
      </c>
      <c r="W341" t="e">
        <f>tbl_data[[#This Row],[Consequences Agriculture Numeric]]</f>
        <v>#N/A</v>
      </c>
      <c r="X341" t="e">
        <f>tbl_data[[#This Row],[Consequences Infrastructure Numeric]]</f>
        <v>#N/A</v>
      </c>
      <c r="Y341" t="e">
        <f>tbl_data[[#This Row],[Consequences Financial Numeric]]</f>
        <v>#N/A</v>
      </c>
      <c r="Z341" t="e">
        <f>tbl_data[[#This Row],[Consequences Sum Values]]</f>
        <v>#N/A</v>
      </c>
    </row>
    <row r="342" spans="1:26" x14ac:dyDescent="0.25">
      <c r="A342" t="str">
        <f>tbl_data[[#This Row],[Town Code]]</f>
        <v>MMR009005701</v>
      </c>
      <c r="B342" t="str">
        <f>VLOOKUP(Table6[[#This Row],[Index]],tbl_mimu[],2,FALSE)</f>
        <v>MMR009</v>
      </c>
      <c r="C342" t="str">
        <f>VLOOKUP(Table6[[#This Row],[Index]],tbl_mimu[],3,FALSE)</f>
        <v>Magway</v>
      </c>
      <c r="D342" t="str">
        <f>VLOOKUP(Table6[[#This Row],[Index]],tbl_mimu[],4,FALSE)</f>
        <v>မကွေးတိုင်းဒေသကြီး</v>
      </c>
      <c r="E342" t="str">
        <f>VLOOKUP(Table6[[#This Row],[Index]],tbl_mimu[],5,FALSE)</f>
        <v>MMR009D001</v>
      </c>
      <c r="F342" t="str">
        <f>VLOOKUP(Table6[[#This Row],[Index]],tbl_mimu[],6,FALSE)</f>
        <v>Magway</v>
      </c>
      <c r="G342" t="str">
        <f>VLOOKUP(Table6[[#This Row],[Index]],tbl_mimu[],7,FALSE)</f>
        <v>မကွေးခရိုင်</v>
      </c>
      <c r="H342" t="str">
        <f>VLOOKUP(Table6[[#This Row],[Index]],tbl_mimu[],8,FALSE)</f>
        <v>MMR009005</v>
      </c>
      <c r="I342" t="str">
        <f>VLOOKUP(Table6[[#This Row],[Index]],tbl_mimu[],9,FALSE)</f>
        <v>Myothit</v>
      </c>
      <c r="J342" t="str">
        <f>VLOOKUP(Table6[[#This Row],[Index]],tbl_mimu[],10,FALSE)</f>
        <v>မြို့သစ်</v>
      </c>
      <c r="K342" t="str">
        <f>VLOOKUP(Table6[[#This Row],[Index]],tbl_mimu[],11,FALSE)</f>
        <v>MMR009005701</v>
      </c>
      <c r="L342" t="str">
        <f>VLOOKUP(Table6[[#This Row],[Index]],tbl_mimu[],12,FALSE)</f>
        <v>Myothit Town</v>
      </c>
      <c r="M342" t="str">
        <f>VLOOKUP(Table6[[#This Row],[Index]],tbl_mimu[],13,FALSE)</f>
        <v>မြို့သစ်</v>
      </c>
      <c r="N342">
        <f>VLOOKUP(Table6[[#This Row],[Index]],tbl_mimu[],14,FALSE)</f>
        <v>95.446920000000006</v>
      </c>
      <c r="O342">
        <f>VLOOKUP(Table6[[#This Row],[Index]],tbl_mimu[],14,FALSE)</f>
        <v>95.446920000000006</v>
      </c>
      <c r="P342">
        <f>tbl_data[[#This Row],[Severity]]</f>
        <v>0</v>
      </c>
      <c r="Q342">
        <f>tbl_data[[#This Row],[Consequences (Human)]]</f>
        <v>0</v>
      </c>
      <c r="R342">
        <f>tbl_data[[#This Row],[Consequences (Agriculture)]]</f>
        <v>0</v>
      </c>
      <c r="S342">
        <f>tbl_data[[#This Row],[Consequences (Infrastructure)]]</f>
        <v>0</v>
      </c>
      <c r="T342">
        <f>tbl_data[[#This Row],[Consequences (Financial)]]</f>
        <v>0</v>
      </c>
      <c r="U342" t="e">
        <f>tbl_data[[#This Row],[Severity Numeric]]</f>
        <v>#N/A</v>
      </c>
      <c r="V342" t="e">
        <f>tbl_data[[#This Row],[Consequences Human Numeric]]</f>
        <v>#N/A</v>
      </c>
      <c r="W342" t="e">
        <f>tbl_data[[#This Row],[Consequences Agriculture Numeric]]</f>
        <v>#N/A</v>
      </c>
      <c r="X342" t="e">
        <f>tbl_data[[#This Row],[Consequences Infrastructure Numeric]]</f>
        <v>#N/A</v>
      </c>
      <c r="Y342" t="e">
        <f>tbl_data[[#This Row],[Consequences Financial Numeric]]</f>
        <v>#N/A</v>
      </c>
      <c r="Z342" t="e">
        <f>tbl_data[[#This Row],[Consequences Sum Values]]</f>
        <v>#N/A</v>
      </c>
    </row>
    <row r="343" spans="1:26" x14ac:dyDescent="0.25">
      <c r="A343" t="str">
        <f>tbl_data[[#This Row],[Town Code]]</f>
        <v>MMR005030702</v>
      </c>
      <c r="B343" t="str">
        <f>VLOOKUP(Table6[[#This Row],[Index]],tbl_mimu[],2,FALSE)</f>
        <v>MMR005</v>
      </c>
      <c r="C343" t="str">
        <f>VLOOKUP(Table6[[#This Row],[Index]],tbl_mimu[],3,FALSE)</f>
        <v>Sagaing</v>
      </c>
      <c r="D343" t="str">
        <f>VLOOKUP(Table6[[#This Row],[Index]],tbl_mimu[],4,FALSE)</f>
        <v>စစ်ကိုင်းတိုင်းဒေသကြီး</v>
      </c>
      <c r="E343" t="str">
        <f>VLOOKUP(Table6[[#This Row],[Index]],tbl_mimu[],5,FALSE)</f>
        <v>MMR005D006</v>
      </c>
      <c r="F343" t="str">
        <f>VLOOKUP(Table6[[#This Row],[Index]],tbl_mimu[],6,FALSE)</f>
        <v>Tamu</v>
      </c>
      <c r="G343" t="str">
        <f>VLOOKUP(Table6[[#This Row],[Index]],tbl_mimu[],7,FALSE)</f>
        <v>တမူးခရိုင်</v>
      </c>
      <c r="H343" t="str">
        <f>VLOOKUP(Table6[[#This Row],[Index]],tbl_mimu[],8,FALSE)</f>
        <v>MMR005030</v>
      </c>
      <c r="I343" t="str">
        <f>VLOOKUP(Table6[[#This Row],[Index]],tbl_mimu[],9,FALSE)</f>
        <v>Tamu</v>
      </c>
      <c r="J343" t="str">
        <f>VLOOKUP(Table6[[#This Row],[Index]],tbl_mimu[],10,FALSE)</f>
        <v>တမူး</v>
      </c>
      <c r="K343" t="str">
        <f>VLOOKUP(Table6[[#This Row],[Index]],tbl_mimu[],11,FALSE)</f>
        <v>MMR005030702</v>
      </c>
      <c r="L343" t="str">
        <f>VLOOKUP(Table6[[#This Row],[Index]],tbl_mimu[],12,FALSE)</f>
        <v>Myothit Town</v>
      </c>
      <c r="M343" t="str">
        <f>VLOOKUP(Table6[[#This Row],[Index]],tbl_mimu[],13,FALSE)</f>
        <v>မြို့သစ်</v>
      </c>
      <c r="N343">
        <f>VLOOKUP(Table6[[#This Row],[Index]],tbl_mimu[],14,FALSE)</f>
        <v>94.518569999999997</v>
      </c>
      <c r="O343">
        <f>VLOOKUP(Table6[[#This Row],[Index]],tbl_mimu[],14,FALSE)</f>
        <v>94.518569999999997</v>
      </c>
      <c r="P343">
        <f>tbl_data[[#This Row],[Severity]]</f>
        <v>0</v>
      </c>
      <c r="Q343">
        <f>tbl_data[[#This Row],[Consequences (Human)]]</f>
        <v>0</v>
      </c>
      <c r="R343">
        <f>tbl_data[[#This Row],[Consequences (Agriculture)]]</f>
        <v>0</v>
      </c>
      <c r="S343">
        <f>tbl_data[[#This Row],[Consequences (Infrastructure)]]</f>
        <v>0</v>
      </c>
      <c r="T343">
        <f>tbl_data[[#This Row],[Consequences (Financial)]]</f>
        <v>0</v>
      </c>
      <c r="U343" t="e">
        <f>tbl_data[[#This Row],[Severity Numeric]]</f>
        <v>#N/A</v>
      </c>
      <c r="V343" t="e">
        <f>tbl_data[[#This Row],[Consequences Human Numeric]]</f>
        <v>#N/A</v>
      </c>
      <c r="W343" t="e">
        <f>tbl_data[[#This Row],[Consequences Agriculture Numeric]]</f>
        <v>#N/A</v>
      </c>
      <c r="X343" t="e">
        <f>tbl_data[[#This Row],[Consequences Infrastructure Numeric]]</f>
        <v>#N/A</v>
      </c>
      <c r="Y343" t="e">
        <f>tbl_data[[#This Row],[Consequences Financial Numeric]]</f>
        <v>#N/A</v>
      </c>
      <c r="Z343" t="e">
        <f>tbl_data[[#This Row],[Consequences Sum Values]]</f>
        <v>#N/A</v>
      </c>
    </row>
    <row r="344" spans="1:26" x14ac:dyDescent="0.25">
      <c r="A344" t="str">
        <f>tbl_data[[#This Row],[Town Code]]</f>
        <v>MMR009020701</v>
      </c>
      <c r="B344" t="str">
        <f>VLOOKUP(Table6[[#This Row],[Index]],tbl_mimu[],2,FALSE)</f>
        <v>MMR009</v>
      </c>
      <c r="C344" t="str">
        <f>VLOOKUP(Table6[[#This Row],[Index]],tbl_mimu[],3,FALSE)</f>
        <v>Magway</v>
      </c>
      <c r="D344" t="str">
        <f>VLOOKUP(Table6[[#This Row],[Index]],tbl_mimu[],4,FALSE)</f>
        <v>မကွေးတိုင်းဒေသကြီး</v>
      </c>
      <c r="E344" t="str">
        <f>VLOOKUP(Table6[[#This Row],[Index]],tbl_mimu[],5,FALSE)</f>
        <v>MMR009D004</v>
      </c>
      <c r="F344" t="str">
        <f>VLOOKUP(Table6[[#This Row],[Index]],tbl_mimu[],6,FALSE)</f>
        <v>Pakokku</v>
      </c>
      <c r="G344" t="str">
        <f>VLOOKUP(Table6[[#This Row],[Index]],tbl_mimu[],7,FALSE)</f>
        <v>ပခုက္ကူခရိုင်</v>
      </c>
      <c r="H344" t="str">
        <f>VLOOKUP(Table6[[#This Row],[Index]],tbl_mimu[],8,FALSE)</f>
        <v>MMR009020</v>
      </c>
      <c r="I344" t="str">
        <f>VLOOKUP(Table6[[#This Row],[Index]],tbl_mimu[],9,FALSE)</f>
        <v>Myaing</v>
      </c>
      <c r="J344" t="str">
        <f>VLOOKUP(Table6[[#This Row],[Index]],tbl_mimu[],10,FALSE)</f>
        <v>မြိုင်</v>
      </c>
      <c r="K344" t="str">
        <f>VLOOKUP(Table6[[#This Row],[Index]],tbl_mimu[],11,FALSE)</f>
        <v>MMR009020701</v>
      </c>
      <c r="L344" t="str">
        <f>VLOOKUP(Table6[[#This Row],[Index]],tbl_mimu[],12,FALSE)</f>
        <v>Myaing Town</v>
      </c>
      <c r="M344" t="str">
        <f>VLOOKUP(Table6[[#This Row],[Index]],tbl_mimu[],13,FALSE)</f>
        <v>မြိုင်</v>
      </c>
      <c r="N344">
        <f>VLOOKUP(Table6[[#This Row],[Index]],tbl_mimu[],14,FALSE)</f>
        <v>94.854320000000001</v>
      </c>
      <c r="O344">
        <f>VLOOKUP(Table6[[#This Row],[Index]],tbl_mimu[],14,FALSE)</f>
        <v>94.854320000000001</v>
      </c>
      <c r="P344">
        <f>tbl_data[[#This Row],[Severity]]</f>
        <v>0</v>
      </c>
      <c r="Q344">
        <f>tbl_data[[#This Row],[Consequences (Human)]]</f>
        <v>0</v>
      </c>
      <c r="R344">
        <f>tbl_data[[#This Row],[Consequences (Agriculture)]]</f>
        <v>0</v>
      </c>
      <c r="S344">
        <f>tbl_data[[#This Row],[Consequences (Infrastructure)]]</f>
        <v>0</v>
      </c>
      <c r="T344">
        <f>tbl_data[[#This Row],[Consequences (Financial)]]</f>
        <v>0</v>
      </c>
      <c r="U344" t="e">
        <f>tbl_data[[#This Row],[Severity Numeric]]</f>
        <v>#N/A</v>
      </c>
      <c r="V344" t="e">
        <f>tbl_data[[#This Row],[Consequences Human Numeric]]</f>
        <v>#N/A</v>
      </c>
      <c r="W344" t="e">
        <f>tbl_data[[#This Row],[Consequences Agriculture Numeric]]</f>
        <v>#N/A</v>
      </c>
      <c r="X344" t="e">
        <f>tbl_data[[#This Row],[Consequences Infrastructure Numeric]]</f>
        <v>#N/A</v>
      </c>
      <c r="Y344" t="e">
        <f>tbl_data[[#This Row],[Consequences Financial Numeric]]</f>
        <v>#N/A</v>
      </c>
      <c r="Z344" t="e">
        <f>tbl_data[[#This Row],[Consequences Sum Values]]</f>
        <v>#N/A</v>
      </c>
    </row>
    <row r="345" spans="1:26" x14ac:dyDescent="0.25">
      <c r="A345" t="str">
        <f>tbl_data[[#This Row],[Town Code]]</f>
        <v>MMR012006701</v>
      </c>
      <c r="B345" t="str">
        <f>VLOOKUP(Table6[[#This Row],[Index]],tbl_mimu[],2,FALSE)</f>
        <v>MMR012</v>
      </c>
      <c r="C345" t="str">
        <f>VLOOKUP(Table6[[#This Row],[Index]],tbl_mimu[],3,FALSE)</f>
        <v>Rakhine</v>
      </c>
      <c r="D345" t="str">
        <f>VLOOKUP(Table6[[#This Row],[Index]],tbl_mimu[],4,FALSE)</f>
        <v>ရခိုင်ပြည်နယ်</v>
      </c>
      <c r="E345" t="str">
        <f>VLOOKUP(Table6[[#This Row],[Index]],tbl_mimu[],5,FALSE)</f>
        <v>MMR012D005</v>
      </c>
      <c r="F345" t="str">
        <f>VLOOKUP(Table6[[#This Row],[Index]],tbl_mimu[],6,FALSE)</f>
        <v>Mrauk-U</v>
      </c>
      <c r="G345" t="str">
        <f>VLOOKUP(Table6[[#This Row],[Index]],tbl_mimu[],7,FALSE)</f>
        <v>မြောက်ဦးခရိုင်</v>
      </c>
      <c r="H345" t="str">
        <f>VLOOKUP(Table6[[#This Row],[Index]],tbl_mimu[],8,FALSE)</f>
        <v>MMR012006</v>
      </c>
      <c r="I345" t="str">
        <f>VLOOKUP(Table6[[#This Row],[Index]],tbl_mimu[],9,FALSE)</f>
        <v>Myebon</v>
      </c>
      <c r="J345" t="str">
        <f>VLOOKUP(Table6[[#This Row],[Index]],tbl_mimu[],10,FALSE)</f>
        <v>မြေပုံ</v>
      </c>
      <c r="K345" t="str">
        <f>VLOOKUP(Table6[[#This Row],[Index]],tbl_mimu[],11,FALSE)</f>
        <v>MMR012006701</v>
      </c>
      <c r="L345" t="str">
        <f>VLOOKUP(Table6[[#This Row],[Index]],tbl_mimu[],12,FALSE)</f>
        <v>Myebon Town</v>
      </c>
      <c r="M345" t="str">
        <f>VLOOKUP(Table6[[#This Row],[Index]],tbl_mimu[],13,FALSE)</f>
        <v>မြေပုံ</v>
      </c>
      <c r="N345">
        <f>VLOOKUP(Table6[[#This Row],[Index]],tbl_mimu[],14,FALSE)</f>
        <v>93.373760000000004</v>
      </c>
      <c r="O345">
        <f>VLOOKUP(Table6[[#This Row],[Index]],tbl_mimu[],14,FALSE)</f>
        <v>93.373760000000004</v>
      </c>
      <c r="P345">
        <f>tbl_data[[#This Row],[Severity]]</f>
        <v>0</v>
      </c>
      <c r="Q345">
        <f>tbl_data[[#This Row],[Consequences (Human)]]</f>
        <v>0</v>
      </c>
      <c r="R345">
        <f>tbl_data[[#This Row],[Consequences (Agriculture)]]</f>
        <v>0</v>
      </c>
      <c r="S345">
        <f>tbl_data[[#This Row],[Consequences (Infrastructure)]]</f>
        <v>0</v>
      </c>
      <c r="T345">
        <f>tbl_data[[#This Row],[Consequences (Financial)]]</f>
        <v>0</v>
      </c>
      <c r="U345" t="e">
        <f>tbl_data[[#This Row],[Severity Numeric]]</f>
        <v>#N/A</v>
      </c>
      <c r="V345" t="e">
        <f>tbl_data[[#This Row],[Consequences Human Numeric]]</f>
        <v>#N/A</v>
      </c>
      <c r="W345" t="e">
        <f>tbl_data[[#This Row],[Consequences Agriculture Numeric]]</f>
        <v>#N/A</v>
      </c>
      <c r="X345" t="e">
        <f>tbl_data[[#This Row],[Consequences Infrastructure Numeric]]</f>
        <v>#N/A</v>
      </c>
      <c r="Y345" t="e">
        <f>tbl_data[[#This Row],[Consequences Financial Numeric]]</f>
        <v>#N/A</v>
      </c>
      <c r="Z345" t="e">
        <f>tbl_data[[#This Row],[Consequences Sum Values]]</f>
        <v>#N/A</v>
      </c>
    </row>
    <row r="346" spans="1:26" x14ac:dyDescent="0.25">
      <c r="A346" t="str">
        <f>tbl_data[[#This Row],[Town Code]]</f>
        <v>MMR013012701</v>
      </c>
      <c r="B346" t="str">
        <f>VLOOKUP(Table6[[#This Row],[Index]],tbl_mimu[],2,FALSE)</f>
        <v>MMR013</v>
      </c>
      <c r="C346" t="str">
        <f>VLOOKUP(Table6[[#This Row],[Index]],tbl_mimu[],3,FALSE)</f>
        <v>Yangon</v>
      </c>
      <c r="D346" t="str">
        <f>VLOOKUP(Table6[[#This Row],[Index]],tbl_mimu[],4,FALSE)</f>
        <v>ရန်ကုန်တိုင်းဒေသကြီး</v>
      </c>
      <c r="E346" t="str">
        <f>VLOOKUP(Table6[[#This Row],[Index]],tbl_mimu[],5,FALSE)</f>
        <v>MMR013D002</v>
      </c>
      <c r="F346" t="str">
        <f>VLOOKUP(Table6[[#This Row],[Index]],tbl_mimu[],6,FALSE)</f>
        <v>Yangon (East)</v>
      </c>
      <c r="G346" t="str">
        <f>VLOOKUP(Table6[[#This Row],[Index]],tbl_mimu[],7,FALSE)</f>
        <v>ရန်ကုန်(အရှေ့ပိုင်း)</v>
      </c>
      <c r="H346" t="str">
        <f>VLOOKUP(Table6[[#This Row],[Index]],tbl_mimu[],8,FALSE)</f>
        <v>MMR013012</v>
      </c>
      <c r="I346" t="str">
        <f>VLOOKUP(Table6[[#This Row],[Index]],tbl_mimu[],9,FALSE)</f>
        <v>North Okkalapa</v>
      </c>
      <c r="J346" t="str">
        <f>VLOOKUP(Table6[[#This Row],[Index]],tbl_mimu[],10,FALSE)</f>
        <v>မြောက်ဥက္ကလာပ</v>
      </c>
      <c r="K346" t="str">
        <f>VLOOKUP(Table6[[#This Row],[Index]],tbl_mimu[],11,FALSE)</f>
        <v>MMR013012701</v>
      </c>
      <c r="L346" t="str">
        <f>VLOOKUP(Table6[[#This Row],[Index]],tbl_mimu[],12,FALSE)</f>
        <v>North Okkalapa</v>
      </c>
      <c r="M346" t="str">
        <f>VLOOKUP(Table6[[#This Row],[Index]],tbl_mimu[],13,FALSE)</f>
        <v>မြောက်ဥက္ကလာပ</v>
      </c>
      <c r="N346">
        <f>VLOOKUP(Table6[[#This Row],[Index]],tbl_mimu[],14,FALSE)</f>
        <v>96.163027999999997</v>
      </c>
      <c r="O346">
        <f>VLOOKUP(Table6[[#This Row],[Index]],tbl_mimu[],14,FALSE)</f>
        <v>96.163027999999997</v>
      </c>
      <c r="P346">
        <f>tbl_data[[#This Row],[Severity]]</f>
        <v>0</v>
      </c>
      <c r="Q346">
        <f>tbl_data[[#This Row],[Consequences (Human)]]</f>
        <v>0</v>
      </c>
      <c r="R346">
        <f>tbl_data[[#This Row],[Consequences (Agriculture)]]</f>
        <v>0</v>
      </c>
      <c r="S346">
        <f>tbl_data[[#This Row],[Consequences (Infrastructure)]]</f>
        <v>0</v>
      </c>
      <c r="T346">
        <f>tbl_data[[#This Row],[Consequences (Financial)]]</f>
        <v>0</v>
      </c>
      <c r="U346" t="e">
        <f>tbl_data[[#This Row],[Severity Numeric]]</f>
        <v>#N/A</v>
      </c>
      <c r="V346" t="e">
        <f>tbl_data[[#This Row],[Consequences Human Numeric]]</f>
        <v>#N/A</v>
      </c>
      <c r="W346" t="e">
        <f>tbl_data[[#This Row],[Consequences Agriculture Numeric]]</f>
        <v>#N/A</v>
      </c>
      <c r="X346" t="e">
        <f>tbl_data[[#This Row],[Consequences Infrastructure Numeric]]</f>
        <v>#N/A</v>
      </c>
      <c r="Y346" t="e">
        <f>tbl_data[[#This Row],[Consequences Financial Numeric]]</f>
        <v>#N/A</v>
      </c>
      <c r="Z346" t="e">
        <f>tbl_data[[#This Row],[Consequences Sum Values]]</f>
        <v>#N/A</v>
      </c>
    </row>
    <row r="347" spans="1:26" x14ac:dyDescent="0.25">
      <c r="A347" t="str">
        <f>tbl_data[[#This Row],[Town Code]]</f>
        <v>MMR012003701</v>
      </c>
      <c r="B347" t="str">
        <f>VLOOKUP(Table6[[#This Row],[Index]],tbl_mimu[],2,FALSE)</f>
        <v>MMR012</v>
      </c>
      <c r="C347" t="str">
        <f>VLOOKUP(Table6[[#This Row],[Index]],tbl_mimu[],3,FALSE)</f>
        <v>Rakhine</v>
      </c>
      <c r="D347" t="str">
        <f>VLOOKUP(Table6[[#This Row],[Index]],tbl_mimu[],4,FALSE)</f>
        <v>ရခိုင်ပြည်နယ်</v>
      </c>
      <c r="E347" t="str">
        <f>VLOOKUP(Table6[[#This Row],[Index]],tbl_mimu[],5,FALSE)</f>
        <v>MMR012D005</v>
      </c>
      <c r="F347" t="str">
        <f>VLOOKUP(Table6[[#This Row],[Index]],tbl_mimu[],6,FALSE)</f>
        <v>Mrauk-U</v>
      </c>
      <c r="G347" t="str">
        <f>VLOOKUP(Table6[[#This Row],[Index]],tbl_mimu[],7,FALSE)</f>
        <v>မြောက်ဦးခရိုင်</v>
      </c>
      <c r="H347" t="str">
        <f>VLOOKUP(Table6[[#This Row],[Index]],tbl_mimu[],8,FALSE)</f>
        <v>MMR012003</v>
      </c>
      <c r="I347" t="str">
        <f>VLOOKUP(Table6[[#This Row],[Index]],tbl_mimu[],9,FALSE)</f>
        <v>Mrauk-U</v>
      </c>
      <c r="J347" t="str">
        <f>VLOOKUP(Table6[[#This Row],[Index]],tbl_mimu[],10,FALSE)</f>
        <v>မြောက်ဦး</v>
      </c>
      <c r="K347" t="str">
        <f>VLOOKUP(Table6[[#This Row],[Index]],tbl_mimu[],11,FALSE)</f>
        <v>MMR012003701</v>
      </c>
      <c r="L347" t="str">
        <f>VLOOKUP(Table6[[#This Row],[Index]],tbl_mimu[],12,FALSE)</f>
        <v>Mrauk-U Town</v>
      </c>
      <c r="M347" t="str">
        <f>VLOOKUP(Table6[[#This Row],[Index]],tbl_mimu[],13,FALSE)</f>
        <v>မြောက်ဦး</v>
      </c>
      <c r="N347">
        <f>VLOOKUP(Table6[[#This Row],[Index]],tbl_mimu[],14,FALSE)</f>
        <v>93.18844</v>
      </c>
      <c r="O347">
        <f>VLOOKUP(Table6[[#This Row],[Index]],tbl_mimu[],14,FALSE)</f>
        <v>93.18844</v>
      </c>
      <c r="P347">
        <f>tbl_data[[#This Row],[Severity]]</f>
        <v>0</v>
      </c>
      <c r="Q347">
        <f>tbl_data[[#This Row],[Consequences (Human)]]</f>
        <v>0</v>
      </c>
      <c r="R347">
        <f>tbl_data[[#This Row],[Consequences (Agriculture)]]</f>
        <v>0</v>
      </c>
      <c r="S347">
        <f>tbl_data[[#This Row],[Consequences (Infrastructure)]]</f>
        <v>0</v>
      </c>
      <c r="T347">
        <f>tbl_data[[#This Row],[Consequences (Financial)]]</f>
        <v>0</v>
      </c>
      <c r="U347" t="e">
        <f>tbl_data[[#This Row],[Severity Numeric]]</f>
        <v>#N/A</v>
      </c>
      <c r="V347" t="e">
        <f>tbl_data[[#This Row],[Consequences Human Numeric]]</f>
        <v>#N/A</v>
      </c>
      <c r="W347" t="e">
        <f>tbl_data[[#This Row],[Consequences Agriculture Numeric]]</f>
        <v>#N/A</v>
      </c>
      <c r="X347" t="e">
        <f>tbl_data[[#This Row],[Consequences Infrastructure Numeric]]</f>
        <v>#N/A</v>
      </c>
      <c r="Y347" t="e">
        <f>tbl_data[[#This Row],[Consequences Financial Numeric]]</f>
        <v>#N/A</v>
      </c>
      <c r="Z347" t="e">
        <f>tbl_data[[#This Row],[Consequences Sum Values]]</f>
        <v>#N/A</v>
      </c>
    </row>
    <row r="348" spans="1:26" x14ac:dyDescent="0.25">
      <c r="A348" t="str">
        <f>tbl_data[[#This Row],[Town Code]]</f>
        <v>MMR005003701</v>
      </c>
      <c r="B348" t="str">
        <f>VLOOKUP(Table6[[#This Row],[Index]],tbl_mimu[],2,FALSE)</f>
        <v>MMR005</v>
      </c>
      <c r="C348" t="str">
        <f>VLOOKUP(Table6[[#This Row],[Index]],tbl_mimu[],3,FALSE)</f>
        <v>Sagaing</v>
      </c>
      <c r="D348" t="str">
        <f>VLOOKUP(Table6[[#This Row],[Index]],tbl_mimu[],4,FALSE)</f>
        <v>စစ်ကိုင်းတိုင်းဒေသကြီး</v>
      </c>
      <c r="E348" t="str">
        <f>VLOOKUP(Table6[[#This Row],[Index]],tbl_mimu[],5,FALSE)</f>
        <v>MMR005D001</v>
      </c>
      <c r="F348" t="str">
        <f>VLOOKUP(Table6[[#This Row],[Index]],tbl_mimu[],6,FALSE)</f>
        <v>Sagaing</v>
      </c>
      <c r="G348" t="str">
        <f>VLOOKUP(Table6[[#This Row],[Index]],tbl_mimu[],7,FALSE)</f>
        <v>စစ်ကိုင်းခရိုင်</v>
      </c>
      <c r="H348" t="str">
        <f>VLOOKUP(Table6[[#This Row],[Index]],tbl_mimu[],8,FALSE)</f>
        <v>MMR005003</v>
      </c>
      <c r="I348" t="str">
        <f>VLOOKUP(Table6[[#This Row],[Index]],tbl_mimu[],9,FALSE)</f>
        <v>Myaung</v>
      </c>
      <c r="J348" t="str">
        <f>VLOOKUP(Table6[[#This Row],[Index]],tbl_mimu[],10,FALSE)</f>
        <v>မြောင်</v>
      </c>
      <c r="K348" t="str">
        <f>VLOOKUP(Table6[[#This Row],[Index]],tbl_mimu[],11,FALSE)</f>
        <v>MMR005003701</v>
      </c>
      <c r="L348" t="str">
        <f>VLOOKUP(Table6[[#This Row],[Index]],tbl_mimu[],12,FALSE)</f>
        <v>Myaung Town</v>
      </c>
      <c r="M348" t="str">
        <f>VLOOKUP(Table6[[#This Row],[Index]],tbl_mimu[],13,FALSE)</f>
        <v>မြောင်</v>
      </c>
      <c r="N348">
        <f>VLOOKUP(Table6[[#This Row],[Index]],tbl_mimu[],14,FALSE)</f>
        <v>95.424249567299995</v>
      </c>
      <c r="O348">
        <f>VLOOKUP(Table6[[#This Row],[Index]],tbl_mimu[],14,FALSE)</f>
        <v>95.424249567299995</v>
      </c>
      <c r="P348">
        <f>tbl_data[[#This Row],[Severity]]</f>
        <v>0</v>
      </c>
      <c r="Q348">
        <f>tbl_data[[#This Row],[Consequences (Human)]]</f>
        <v>0</v>
      </c>
      <c r="R348">
        <f>tbl_data[[#This Row],[Consequences (Agriculture)]]</f>
        <v>0</v>
      </c>
      <c r="S348">
        <f>tbl_data[[#This Row],[Consequences (Infrastructure)]]</f>
        <v>0</v>
      </c>
      <c r="T348">
        <f>tbl_data[[#This Row],[Consequences (Financial)]]</f>
        <v>0</v>
      </c>
      <c r="U348" t="e">
        <f>tbl_data[[#This Row],[Severity Numeric]]</f>
        <v>#N/A</v>
      </c>
      <c r="V348" t="e">
        <f>tbl_data[[#This Row],[Consequences Human Numeric]]</f>
        <v>#N/A</v>
      </c>
      <c r="W348" t="e">
        <f>tbl_data[[#This Row],[Consequences Agriculture Numeric]]</f>
        <v>#N/A</v>
      </c>
      <c r="X348" t="e">
        <f>tbl_data[[#This Row],[Consequences Infrastructure Numeric]]</f>
        <v>#N/A</v>
      </c>
      <c r="Y348" t="e">
        <f>tbl_data[[#This Row],[Consequences Financial Numeric]]</f>
        <v>#N/A</v>
      </c>
      <c r="Z348" t="e">
        <f>tbl_data[[#This Row],[Consequences Sum Values]]</f>
        <v>#N/A</v>
      </c>
    </row>
    <row r="349" spans="1:26" x14ac:dyDescent="0.25">
      <c r="A349" t="str">
        <f>tbl_data[[#This Row],[Town Code]]</f>
        <v>MMR017014701</v>
      </c>
      <c r="B349" t="str">
        <f>VLOOKUP(Table6[[#This Row],[Index]],tbl_mimu[],2,FALSE)</f>
        <v>MMR017</v>
      </c>
      <c r="C349" t="str">
        <f>VLOOKUP(Table6[[#This Row],[Index]],tbl_mimu[],3,FALSE)</f>
        <v>Ayeyarwady</v>
      </c>
      <c r="D349" t="str">
        <f>VLOOKUP(Table6[[#This Row],[Index]],tbl_mimu[],4,FALSE)</f>
        <v>ဧရာဝတီတိုင်းဒေသကြီး</v>
      </c>
      <c r="E349" t="str">
        <f>VLOOKUP(Table6[[#This Row],[Index]],tbl_mimu[],5,FALSE)</f>
        <v>MMR017D003</v>
      </c>
      <c r="F349" t="str">
        <f>VLOOKUP(Table6[[#This Row],[Index]],tbl_mimu[],6,FALSE)</f>
        <v>Myaungmya</v>
      </c>
      <c r="G349" t="str">
        <f>VLOOKUP(Table6[[#This Row],[Index]],tbl_mimu[],7,FALSE)</f>
        <v>မြောင်းမြခရိုင်</v>
      </c>
      <c r="H349" t="str">
        <f>VLOOKUP(Table6[[#This Row],[Index]],tbl_mimu[],8,FALSE)</f>
        <v>MMR017014</v>
      </c>
      <c r="I349" t="str">
        <f>VLOOKUP(Table6[[#This Row],[Index]],tbl_mimu[],9,FALSE)</f>
        <v>Myaungmya</v>
      </c>
      <c r="J349" t="str">
        <f>VLOOKUP(Table6[[#This Row],[Index]],tbl_mimu[],10,FALSE)</f>
        <v>မြောင်းမြ</v>
      </c>
      <c r="K349" t="str">
        <f>VLOOKUP(Table6[[#This Row],[Index]],tbl_mimu[],11,FALSE)</f>
        <v>MMR017014701</v>
      </c>
      <c r="L349" t="str">
        <f>VLOOKUP(Table6[[#This Row],[Index]],tbl_mimu[],12,FALSE)</f>
        <v>Myaungmya Town</v>
      </c>
      <c r="M349" t="str">
        <f>VLOOKUP(Table6[[#This Row],[Index]],tbl_mimu[],13,FALSE)</f>
        <v>မြောင်းမြ</v>
      </c>
      <c r="N349">
        <f>VLOOKUP(Table6[[#This Row],[Index]],tbl_mimu[],14,FALSE)</f>
        <v>94.929770000000005</v>
      </c>
      <c r="O349">
        <f>VLOOKUP(Table6[[#This Row],[Index]],tbl_mimu[],14,FALSE)</f>
        <v>94.929770000000005</v>
      </c>
      <c r="P349">
        <f>tbl_data[[#This Row],[Severity]]</f>
        <v>0</v>
      </c>
      <c r="Q349">
        <f>tbl_data[[#This Row],[Consequences (Human)]]</f>
        <v>0</v>
      </c>
      <c r="R349">
        <f>tbl_data[[#This Row],[Consequences (Agriculture)]]</f>
        <v>0</v>
      </c>
      <c r="S349">
        <f>tbl_data[[#This Row],[Consequences (Infrastructure)]]</f>
        <v>0</v>
      </c>
      <c r="T349">
        <f>tbl_data[[#This Row],[Consequences (Financial)]]</f>
        <v>0</v>
      </c>
      <c r="U349" t="e">
        <f>tbl_data[[#This Row],[Severity Numeric]]</f>
        <v>#N/A</v>
      </c>
      <c r="V349" t="e">
        <f>tbl_data[[#This Row],[Consequences Human Numeric]]</f>
        <v>#N/A</v>
      </c>
      <c r="W349" t="e">
        <f>tbl_data[[#This Row],[Consequences Agriculture Numeric]]</f>
        <v>#N/A</v>
      </c>
      <c r="X349" t="e">
        <f>tbl_data[[#This Row],[Consequences Infrastructure Numeric]]</f>
        <v>#N/A</v>
      </c>
      <c r="Y349" t="e">
        <f>tbl_data[[#This Row],[Consequences Financial Numeric]]</f>
        <v>#N/A</v>
      </c>
      <c r="Z349" t="e">
        <f>tbl_data[[#This Row],[Consequences Sum Values]]</f>
        <v>#N/A</v>
      </c>
    </row>
    <row r="350" spans="1:26" x14ac:dyDescent="0.25">
      <c r="A350" t="str">
        <f>tbl_data[[#This Row],[Town Code]]</f>
        <v>MMR010029701</v>
      </c>
      <c r="B350" t="str">
        <f>VLOOKUP(Table6[[#This Row],[Index]],tbl_mimu[],2,FALSE)</f>
        <v>MMR010</v>
      </c>
      <c r="C350" t="str">
        <f>VLOOKUP(Table6[[#This Row],[Index]],tbl_mimu[],3,FALSE)</f>
        <v>Mandalay</v>
      </c>
      <c r="D350" t="str">
        <f>VLOOKUP(Table6[[#This Row],[Index]],tbl_mimu[],4,FALSE)</f>
        <v>မန္တလေးတိုင်းဒေသကြီး</v>
      </c>
      <c r="E350" t="str">
        <f>VLOOKUP(Table6[[#This Row],[Index]],tbl_mimu[],5,FALSE)</f>
        <v>MMR010D007</v>
      </c>
      <c r="F350" t="str">
        <f>VLOOKUP(Table6[[#This Row],[Index]],tbl_mimu[],6,FALSE)</f>
        <v>Meiktila</v>
      </c>
      <c r="G350" t="str">
        <f>VLOOKUP(Table6[[#This Row],[Index]],tbl_mimu[],7,FALSE)</f>
        <v>မိတ္ထီလာခရိုင်</v>
      </c>
      <c r="H350" t="str">
        <f>VLOOKUP(Table6[[#This Row],[Index]],tbl_mimu[],8,FALSE)</f>
        <v>MMR010029</v>
      </c>
      <c r="I350" t="str">
        <f>VLOOKUP(Table6[[#This Row],[Index]],tbl_mimu[],9,FALSE)</f>
        <v>Mahlaing</v>
      </c>
      <c r="J350" t="str">
        <f>VLOOKUP(Table6[[#This Row],[Index]],tbl_mimu[],10,FALSE)</f>
        <v>မလှိုင်</v>
      </c>
      <c r="K350" t="str">
        <f>VLOOKUP(Table6[[#This Row],[Index]],tbl_mimu[],11,FALSE)</f>
        <v>MMR010029701</v>
      </c>
      <c r="L350" t="str">
        <f>VLOOKUP(Table6[[#This Row],[Index]],tbl_mimu[],12,FALSE)</f>
        <v>Mahlaing Town</v>
      </c>
      <c r="M350" t="str">
        <f>VLOOKUP(Table6[[#This Row],[Index]],tbl_mimu[],13,FALSE)</f>
        <v>မလှိုင်</v>
      </c>
      <c r="N350">
        <f>VLOOKUP(Table6[[#This Row],[Index]],tbl_mimu[],14,FALSE)</f>
        <v>95.646979999999999</v>
      </c>
      <c r="O350">
        <f>VLOOKUP(Table6[[#This Row],[Index]],tbl_mimu[],14,FALSE)</f>
        <v>95.646979999999999</v>
      </c>
      <c r="P350">
        <f>tbl_data[[#This Row],[Severity]]</f>
        <v>0</v>
      </c>
      <c r="Q350">
        <f>tbl_data[[#This Row],[Consequences (Human)]]</f>
        <v>0</v>
      </c>
      <c r="R350">
        <f>tbl_data[[#This Row],[Consequences (Agriculture)]]</f>
        <v>0</v>
      </c>
      <c r="S350">
        <f>tbl_data[[#This Row],[Consequences (Infrastructure)]]</f>
        <v>0</v>
      </c>
      <c r="T350">
        <f>tbl_data[[#This Row],[Consequences (Financial)]]</f>
        <v>0</v>
      </c>
      <c r="U350" t="e">
        <f>tbl_data[[#This Row],[Severity Numeric]]</f>
        <v>#N/A</v>
      </c>
      <c r="V350" t="e">
        <f>tbl_data[[#This Row],[Consequences Human Numeric]]</f>
        <v>#N/A</v>
      </c>
      <c r="W350" t="e">
        <f>tbl_data[[#This Row],[Consequences Agriculture Numeric]]</f>
        <v>#N/A</v>
      </c>
      <c r="X350" t="e">
        <f>tbl_data[[#This Row],[Consequences Infrastructure Numeric]]</f>
        <v>#N/A</v>
      </c>
      <c r="Y350" t="e">
        <f>tbl_data[[#This Row],[Consequences Financial Numeric]]</f>
        <v>#N/A</v>
      </c>
      <c r="Z350" t="e">
        <f>tbl_data[[#This Row],[Consequences Sum Values]]</f>
        <v>#N/A</v>
      </c>
    </row>
    <row r="351" spans="1:26" x14ac:dyDescent="0.25">
      <c r="A351" t="str">
        <f>tbl_data[[#This Row],[Town Code]]</f>
        <v>MMR010003701</v>
      </c>
      <c r="B351" t="str">
        <f>VLOOKUP(Table6[[#This Row],[Index]],tbl_mimu[],2,FALSE)</f>
        <v>MMR010</v>
      </c>
      <c r="C351" t="str">
        <f>VLOOKUP(Table6[[#This Row],[Index]],tbl_mimu[],3,FALSE)</f>
        <v>Mandalay</v>
      </c>
      <c r="D351" t="str">
        <f>VLOOKUP(Table6[[#This Row],[Index]],tbl_mimu[],4,FALSE)</f>
        <v>မန္တလေးတိုင်းဒေသကြီး</v>
      </c>
      <c r="E351" t="str">
        <f>VLOOKUP(Table6[[#This Row],[Index]],tbl_mimu[],5,FALSE)</f>
        <v>MMR010D001</v>
      </c>
      <c r="F351" t="str">
        <f>VLOOKUP(Table6[[#This Row],[Index]],tbl_mimu[],6,FALSE)</f>
        <v>Mandalay</v>
      </c>
      <c r="G351" t="str">
        <f>VLOOKUP(Table6[[#This Row],[Index]],tbl_mimu[],7,FALSE)</f>
        <v>မန္တလေးခရိုင်</v>
      </c>
      <c r="H351" t="str">
        <f>VLOOKUP(Table6[[#This Row],[Index]],tbl_mimu[],8,FALSE)</f>
        <v>MMR010003</v>
      </c>
      <c r="I351" t="str">
        <f>VLOOKUP(Table6[[#This Row],[Index]],tbl_mimu[],9,FALSE)</f>
        <v>Mahaaungmyay</v>
      </c>
      <c r="J351" t="str">
        <f>VLOOKUP(Table6[[#This Row],[Index]],tbl_mimu[],10,FALSE)</f>
        <v>မဟာအောင်မြေ</v>
      </c>
      <c r="K351" t="str">
        <f>VLOOKUP(Table6[[#This Row],[Index]],tbl_mimu[],11,FALSE)</f>
        <v>MMR010003701</v>
      </c>
      <c r="L351" t="str">
        <f>VLOOKUP(Table6[[#This Row],[Index]],tbl_mimu[],12,FALSE)</f>
        <v>Mahaaungmyay Town</v>
      </c>
      <c r="M351" t="str">
        <f>VLOOKUP(Table6[[#This Row],[Index]],tbl_mimu[],13,FALSE)</f>
        <v>မဟာအောင်မြေ</v>
      </c>
      <c r="N351">
        <f>VLOOKUP(Table6[[#This Row],[Index]],tbl_mimu[],14,FALSE)</f>
        <v>96.094599000000002</v>
      </c>
      <c r="O351">
        <f>VLOOKUP(Table6[[#This Row],[Index]],tbl_mimu[],14,FALSE)</f>
        <v>96.094599000000002</v>
      </c>
      <c r="P351">
        <f>tbl_data[[#This Row],[Severity]]</f>
        <v>0</v>
      </c>
      <c r="Q351">
        <f>tbl_data[[#This Row],[Consequences (Human)]]</f>
        <v>0</v>
      </c>
      <c r="R351">
        <f>tbl_data[[#This Row],[Consequences (Agriculture)]]</f>
        <v>0</v>
      </c>
      <c r="S351">
        <f>tbl_data[[#This Row],[Consequences (Infrastructure)]]</f>
        <v>0</v>
      </c>
      <c r="T351">
        <f>tbl_data[[#This Row],[Consequences (Financial)]]</f>
        <v>0</v>
      </c>
      <c r="U351" t="e">
        <f>tbl_data[[#This Row],[Severity Numeric]]</f>
        <v>#N/A</v>
      </c>
      <c r="V351" t="e">
        <f>tbl_data[[#This Row],[Consequences Human Numeric]]</f>
        <v>#N/A</v>
      </c>
      <c r="W351" t="e">
        <f>tbl_data[[#This Row],[Consequences Agriculture Numeric]]</f>
        <v>#N/A</v>
      </c>
      <c r="X351" t="e">
        <f>tbl_data[[#This Row],[Consequences Infrastructure Numeric]]</f>
        <v>#N/A</v>
      </c>
      <c r="Y351" t="e">
        <f>tbl_data[[#This Row],[Consequences Financial Numeric]]</f>
        <v>#N/A</v>
      </c>
      <c r="Z351" t="e">
        <f>tbl_data[[#This Row],[Consequences Sum Values]]</f>
        <v>#N/A</v>
      </c>
    </row>
    <row r="352" spans="1:26" x14ac:dyDescent="0.25">
      <c r="A352" t="str">
        <f>tbl_data[[#This Row],[Town Code]]</f>
        <v>MMR013003701</v>
      </c>
      <c r="B352" t="str">
        <f>VLOOKUP(Table6[[#This Row],[Index]],tbl_mimu[],2,FALSE)</f>
        <v>MMR013</v>
      </c>
      <c r="C352" t="str">
        <f>VLOOKUP(Table6[[#This Row],[Index]],tbl_mimu[],3,FALSE)</f>
        <v>Yangon</v>
      </c>
      <c r="D352" t="str">
        <f>VLOOKUP(Table6[[#This Row],[Index]],tbl_mimu[],4,FALSE)</f>
        <v>ရန်ကုန်တိုင်းဒေသကြီး</v>
      </c>
      <c r="E352" t="str">
        <f>VLOOKUP(Table6[[#This Row],[Index]],tbl_mimu[],5,FALSE)</f>
        <v>MMR013D001</v>
      </c>
      <c r="F352" t="str">
        <f>VLOOKUP(Table6[[#This Row],[Index]],tbl_mimu[],6,FALSE)</f>
        <v>Yangon (North)</v>
      </c>
      <c r="G352" t="str">
        <f>VLOOKUP(Table6[[#This Row],[Index]],tbl_mimu[],7,FALSE)</f>
        <v>ရန်ကုန်(မြောက်ပိုင်း)</v>
      </c>
      <c r="H352" t="str">
        <f>VLOOKUP(Table6[[#This Row],[Index]],tbl_mimu[],8,FALSE)</f>
        <v>MMR013003</v>
      </c>
      <c r="I352" t="str">
        <f>VLOOKUP(Table6[[#This Row],[Index]],tbl_mimu[],9,FALSE)</f>
        <v>Hmawbi</v>
      </c>
      <c r="J352" t="str">
        <f>VLOOKUP(Table6[[#This Row],[Index]],tbl_mimu[],10,FALSE)</f>
        <v>မှော်ဘီ</v>
      </c>
      <c r="K352" t="str">
        <f>VLOOKUP(Table6[[#This Row],[Index]],tbl_mimu[],11,FALSE)</f>
        <v>MMR013003701</v>
      </c>
      <c r="L352" t="str">
        <f>VLOOKUP(Table6[[#This Row],[Index]],tbl_mimu[],12,FALSE)</f>
        <v>Hmawbi Town</v>
      </c>
      <c r="M352" t="str">
        <f>VLOOKUP(Table6[[#This Row],[Index]],tbl_mimu[],13,FALSE)</f>
        <v>မှော်ဘီ</v>
      </c>
      <c r="N352">
        <f>VLOOKUP(Table6[[#This Row],[Index]],tbl_mimu[],14,FALSE)</f>
        <v>96.041799999999995</v>
      </c>
      <c r="O352">
        <f>VLOOKUP(Table6[[#This Row],[Index]],tbl_mimu[],14,FALSE)</f>
        <v>96.041799999999995</v>
      </c>
      <c r="P352">
        <f>tbl_data[[#This Row],[Severity]]</f>
        <v>0</v>
      </c>
      <c r="Q352">
        <f>tbl_data[[#This Row],[Consequences (Human)]]</f>
        <v>0</v>
      </c>
      <c r="R352">
        <f>tbl_data[[#This Row],[Consequences (Agriculture)]]</f>
        <v>0</v>
      </c>
      <c r="S352">
        <f>tbl_data[[#This Row],[Consequences (Infrastructure)]]</f>
        <v>0</v>
      </c>
      <c r="T352">
        <f>tbl_data[[#This Row],[Consequences (Financial)]]</f>
        <v>0</v>
      </c>
      <c r="U352" t="e">
        <f>tbl_data[[#This Row],[Severity Numeric]]</f>
        <v>#N/A</v>
      </c>
      <c r="V352" t="e">
        <f>tbl_data[[#This Row],[Consequences Human Numeric]]</f>
        <v>#N/A</v>
      </c>
      <c r="W352" t="e">
        <f>tbl_data[[#This Row],[Consequences Agriculture Numeric]]</f>
        <v>#N/A</v>
      </c>
      <c r="X352" t="e">
        <f>tbl_data[[#This Row],[Consequences Infrastructure Numeric]]</f>
        <v>#N/A</v>
      </c>
      <c r="Y352" t="e">
        <f>tbl_data[[#This Row],[Consequences Financial Numeric]]</f>
        <v>#N/A</v>
      </c>
      <c r="Z352" t="e">
        <f>tbl_data[[#This Row],[Consequences Sum Values]]</f>
        <v>#N/A</v>
      </c>
    </row>
    <row r="353" spans="1:26" x14ac:dyDescent="0.25">
      <c r="A353" t="str">
        <f>tbl_data[[#This Row],[Town Code]]</f>
        <v>MMR012016702</v>
      </c>
      <c r="B353" t="str">
        <f>VLOOKUP(Table6[[#This Row],[Index]],tbl_mimu[],2,FALSE)</f>
        <v>MMR012</v>
      </c>
      <c r="C353" t="str">
        <f>VLOOKUP(Table6[[#This Row],[Index]],tbl_mimu[],3,FALSE)</f>
        <v>Rakhine</v>
      </c>
      <c r="D353" t="str">
        <f>VLOOKUP(Table6[[#This Row],[Index]],tbl_mimu[],4,FALSE)</f>
        <v>ရခိုင်ပြည်နယ်</v>
      </c>
      <c r="E353" t="str">
        <f>VLOOKUP(Table6[[#This Row],[Index]],tbl_mimu[],5,FALSE)</f>
        <v>MMR012D004</v>
      </c>
      <c r="F353" t="str">
        <f>VLOOKUP(Table6[[#This Row],[Index]],tbl_mimu[],6,FALSE)</f>
        <v>Thandwe</v>
      </c>
      <c r="G353" t="str">
        <f>VLOOKUP(Table6[[#This Row],[Index]],tbl_mimu[],7,FALSE)</f>
        <v>သံတွဲခရိုင်</v>
      </c>
      <c r="H353" t="str">
        <f>VLOOKUP(Table6[[#This Row],[Index]],tbl_mimu[],8,FALSE)</f>
        <v>MMR012016</v>
      </c>
      <c r="I353" t="str">
        <f>VLOOKUP(Table6[[#This Row],[Index]],tbl_mimu[],9,FALSE)</f>
        <v>Toungup</v>
      </c>
      <c r="J353" t="str">
        <f>VLOOKUP(Table6[[#This Row],[Index]],tbl_mimu[],10,FALSE)</f>
        <v>တောင်ကုတ်</v>
      </c>
      <c r="K353" t="str">
        <f>VLOOKUP(Table6[[#This Row],[Index]],tbl_mimu[],11,FALSE)</f>
        <v>MMR012016702</v>
      </c>
      <c r="L353" t="str">
        <f>VLOOKUP(Table6[[#This Row],[Index]],tbl_mimu[],12,FALSE)</f>
        <v>Ma-Ei Town</v>
      </c>
      <c r="M353" t="str">
        <f>VLOOKUP(Table6[[#This Row],[Index]],tbl_mimu[],13,FALSE)</f>
        <v>မအီ</v>
      </c>
      <c r="N353">
        <f>VLOOKUP(Table6[[#This Row],[Index]],tbl_mimu[],14,FALSE)</f>
        <v>94.138450000000006</v>
      </c>
      <c r="O353">
        <f>VLOOKUP(Table6[[#This Row],[Index]],tbl_mimu[],14,FALSE)</f>
        <v>94.138450000000006</v>
      </c>
      <c r="P353">
        <f>tbl_data[[#This Row],[Severity]]</f>
        <v>0</v>
      </c>
      <c r="Q353">
        <f>tbl_data[[#This Row],[Consequences (Human)]]</f>
        <v>0</v>
      </c>
      <c r="R353">
        <f>tbl_data[[#This Row],[Consequences (Agriculture)]]</f>
        <v>0</v>
      </c>
      <c r="S353">
        <f>tbl_data[[#This Row],[Consequences (Infrastructure)]]</f>
        <v>0</v>
      </c>
      <c r="T353">
        <f>tbl_data[[#This Row],[Consequences (Financial)]]</f>
        <v>0</v>
      </c>
      <c r="U353" t="e">
        <f>tbl_data[[#This Row],[Severity Numeric]]</f>
        <v>#N/A</v>
      </c>
      <c r="V353" t="e">
        <f>tbl_data[[#This Row],[Consequences Human Numeric]]</f>
        <v>#N/A</v>
      </c>
      <c r="W353" t="e">
        <f>tbl_data[[#This Row],[Consequences Agriculture Numeric]]</f>
        <v>#N/A</v>
      </c>
      <c r="X353" t="e">
        <f>tbl_data[[#This Row],[Consequences Infrastructure Numeric]]</f>
        <v>#N/A</v>
      </c>
      <c r="Y353" t="e">
        <f>tbl_data[[#This Row],[Consequences Financial Numeric]]</f>
        <v>#N/A</v>
      </c>
      <c r="Z353" t="e">
        <f>tbl_data[[#This Row],[Consequences Sum Values]]</f>
        <v>#N/A</v>
      </c>
    </row>
    <row r="354" spans="1:26" x14ac:dyDescent="0.25">
      <c r="A354" t="str">
        <f>tbl_data[[#This Row],[Town Code]]</f>
        <v>MMR017019701</v>
      </c>
      <c r="B354" t="str">
        <f>VLOOKUP(Table6[[#This Row],[Index]],tbl_mimu[],2,FALSE)</f>
        <v>MMR017</v>
      </c>
      <c r="C354" t="str">
        <f>VLOOKUP(Table6[[#This Row],[Index]],tbl_mimu[],3,FALSE)</f>
        <v>Ayeyarwady</v>
      </c>
      <c r="D354" t="str">
        <f>VLOOKUP(Table6[[#This Row],[Index]],tbl_mimu[],4,FALSE)</f>
        <v>ဧရာဝတီတိုင်းဒေသကြီး</v>
      </c>
      <c r="E354" t="str">
        <f>VLOOKUP(Table6[[#This Row],[Index]],tbl_mimu[],5,FALSE)</f>
        <v>MMR017D005</v>
      </c>
      <c r="F354" t="str">
        <f>VLOOKUP(Table6[[#This Row],[Index]],tbl_mimu[],6,FALSE)</f>
        <v>Maubin</v>
      </c>
      <c r="G354" t="str">
        <f>VLOOKUP(Table6[[#This Row],[Index]],tbl_mimu[],7,FALSE)</f>
        <v>မအူပင်ခရိုင်</v>
      </c>
      <c r="H354" t="str">
        <f>VLOOKUP(Table6[[#This Row],[Index]],tbl_mimu[],8,FALSE)</f>
        <v>MMR017019</v>
      </c>
      <c r="I354" t="str">
        <f>VLOOKUP(Table6[[#This Row],[Index]],tbl_mimu[],9,FALSE)</f>
        <v>Maubin</v>
      </c>
      <c r="J354" t="str">
        <f>VLOOKUP(Table6[[#This Row],[Index]],tbl_mimu[],10,FALSE)</f>
        <v>မအူပင်</v>
      </c>
      <c r="K354" t="str">
        <f>VLOOKUP(Table6[[#This Row],[Index]],tbl_mimu[],11,FALSE)</f>
        <v>MMR017019701</v>
      </c>
      <c r="L354" t="str">
        <f>VLOOKUP(Table6[[#This Row],[Index]],tbl_mimu[],12,FALSE)</f>
        <v>Maubin Town</v>
      </c>
      <c r="M354" t="str">
        <f>VLOOKUP(Table6[[#This Row],[Index]],tbl_mimu[],13,FALSE)</f>
        <v>မအူပင်</v>
      </c>
      <c r="N354">
        <f>VLOOKUP(Table6[[#This Row],[Index]],tbl_mimu[],14,FALSE)</f>
        <v>95.6494</v>
      </c>
      <c r="O354">
        <f>VLOOKUP(Table6[[#This Row],[Index]],tbl_mimu[],14,FALSE)</f>
        <v>95.6494</v>
      </c>
      <c r="P354">
        <f>tbl_data[[#This Row],[Severity]]</f>
        <v>0</v>
      </c>
      <c r="Q354">
        <f>tbl_data[[#This Row],[Consequences (Human)]]</f>
        <v>0</v>
      </c>
      <c r="R354">
        <f>tbl_data[[#This Row],[Consequences (Agriculture)]]</f>
        <v>0</v>
      </c>
      <c r="S354">
        <f>tbl_data[[#This Row],[Consequences (Infrastructure)]]</f>
        <v>0</v>
      </c>
      <c r="T354">
        <f>tbl_data[[#This Row],[Consequences (Financial)]]</f>
        <v>0</v>
      </c>
      <c r="U354" t="e">
        <f>tbl_data[[#This Row],[Severity Numeric]]</f>
        <v>#N/A</v>
      </c>
      <c r="V354" t="e">
        <f>tbl_data[[#This Row],[Consequences Human Numeric]]</f>
        <v>#N/A</v>
      </c>
      <c r="W354" t="e">
        <f>tbl_data[[#This Row],[Consequences Agriculture Numeric]]</f>
        <v>#N/A</v>
      </c>
      <c r="X354" t="e">
        <f>tbl_data[[#This Row],[Consequences Infrastructure Numeric]]</f>
        <v>#N/A</v>
      </c>
      <c r="Y354" t="e">
        <f>tbl_data[[#This Row],[Consequences Financial Numeric]]</f>
        <v>#N/A</v>
      </c>
      <c r="Z354" t="e">
        <f>tbl_data[[#This Row],[Consequences Sum Values]]</f>
        <v>#N/A</v>
      </c>
    </row>
    <row r="355" spans="1:26" x14ac:dyDescent="0.25">
      <c r="A355" t="str">
        <f>tbl_data[[#This Row],[Town Code]]</f>
        <v>MMR012012701</v>
      </c>
      <c r="B355" t="str">
        <f>VLOOKUP(Table6[[#This Row],[Index]],tbl_mimu[],2,FALSE)</f>
        <v>MMR012</v>
      </c>
      <c r="C355" t="str">
        <f>VLOOKUP(Table6[[#This Row],[Index]],tbl_mimu[],3,FALSE)</f>
        <v>Rakhine</v>
      </c>
      <c r="D355" t="str">
        <f>VLOOKUP(Table6[[#This Row],[Index]],tbl_mimu[],4,FALSE)</f>
        <v>ရခိုင်ပြည်နယ်</v>
      </c>
      <c r="E355" t="str">
        <f>VLOOKUP(Table6[[#This Row],[Index]],tbl_mimu[],5,FALSE)</f>
        <v>MMR012D003</v>
      </c>
      <c r="F355" t="str">
        <f>VLOOKUP(Table6[[#This Row],[Index]],tbl_mimu[],6,FALSE)</f>
        <v>Kyaukpyu</v>
      </c>
      <c r="G355" t="str">
        <f>VLOOKUP(Table6[[#This Row],[Index]],tbl_mimu[],7,FALSE)</f>
        <v>ကျောက်ဖြူခရိုင်</v>
      </c>
      <c r="H355" t="str">
        <f>VLOOKUP(Table6[[#This Row],[Index]],tbl_mimu[],8,FALSE)</f>
        <v>MMR012012</v>
      </c>
      <c r="I355" t="str">
        <f>VLOOKUP(Table6[[#This Row],[Index]],tbl_mimu[],9,FALSE)</f>
        <v>Munaung</v>
      </c>
      <c r="J355" t="str">
        <f>VLOOKUP(Table6[[#This Row],[Index]],tbl_mimu[],10,FALSE)</f>
        <v>မာန်အောင်</v>
      </c>
      <c r="K355" t="str">
        <f>VLOOKUP(Table6[[#This Row],[Index]],tbl_mimu[],11,FALSE)</f>
        <v>MMR012012701</v>
      </c>
      <c r="L355" t="str">
        <f>VLOOKUP(Table6[[#This Row],[Index]],tbl_mimu[],12,FALSE)</f>
        <v>Munaung Town</v>
      </c>
      <c r="M355" t="str">
        <f>VLOOKUP(Table6[[#This Row],[Index]],tbl_mimu[],13,FALSE)</f>
        <v>မာန်အောင်</v>
      </c>
      <c r="N355">
        <f>VLOOKUP(Table6[[#This Row],[Index]],tbl_mimu[],14,FALSE)</f>
        <v>93.721500000000006</v>
      </c>
      <c r="O355">
        <f>VLOOKUP(Table6[[#This Row],[Index]],tbl_mimu[],14,FALSE)</f>
        <v>93.721500000000006</v>
      </c>
      <c r="P355">
        <f>tbl_data[[#This Row],[Severity]]</f>
        <v>0</v>
      </c>
      <c r="Q355">
        <f>tbl_data[[#This Row],[Consequences (Human)]]</f>
        <v>0</v>
      </c>
      <c r="R355">
        <f>tbl_data[[#This Row],[Consequences (Agriculture)]]</f>
        <v>0</v>
      </c>
      <c r="S355">
        <f>tbl_data[[#This Row],[Consequences (Infrastructure)]]</f>
        <v>0</v>
      </c>
      <c r="T355">
        <f>tbl_data[[#This Row],[Consequences (Financial)]]</f>
        <v>0</v>
      </c>
      <c r="U355" t="e">
        <f>tbl_data[[#This Row],[Severity Numeric]]</f>
        <v>#N/A</v>
      </c>
      <c r="V355" t="e">
        <f>tbl_data[[#This Row],[Consequences Human Numeric]]</f>
        <v>#N/A</v>
      </c>
      <c r="W355" t="e">
        <f>tbl_data[[#This Row],[Consequences Agriculture Numeric]]</f>
        <v>#N/A</v>
      </c>
      <c r="X355" t="e">
        <f>tbl_data[[#This Row],[Consequences Infrastructure Numeric]]</f>
        <v>#N/A</v>
      </c>
      <c r="Y355" t="e">
        <f>tbl_data[[#This Row],[Consequences Financial Numeric]]</f>
        <v>#N/A</v>
      </c>
      <c r="Z355" t="e">
        <f>tbl_data[[#This Row],[Consequences Sum Values]]</f>
        <v>#N/A</v>
      </c>
    </row>
    <row r="356" spans="1:26" x14ac:dyDescent="0.25">
      <c r="A356" t="str">
        <f>tbl_data[[#This Row],[Town Code]]</f>
        <v>MMR010028701</v>
      </c>
      <c r="B356" t="str">
        <f>VLOOKUP(Table6[[#This Row],[Index]],tbl_mimu[],2,FALSE)</f>
        <v>MMR010</v>
      </c>
      <c r="C356" t="str">
        <f>VLOOKUP(Table6[[#This Row],[Index]],tbl_mimu[],3,FALSE)</f>
        <v>Mandalay</v>
      </c>
      <c r="D356" t="str">
        <f>VLOOKUP(Table6[[#This Row],[Index]],tbl_mimu[],4,FALSE)</f>
        <v>မန္တလေးတိုင်းဒေသကြီး</v>
      </c>
      <c r="E356" t="str">
        <f>VLOOKUP(Table6[[#This Row],[Index]],tbl_mimu[],5,FALSE)</f>
        <v>MMR010D007</v>
      </c>
      <c r="F356" t="str">
        <f>VLOOKUP(Table6[[#This Row],[Index]],tbl_mimu[],6,FALSE)</f>
        <v>Meiktila</v>
      </c>
      <c r="G356" t="str">
        <f>VLOOKUP(Table6[[#This Row],[Index]],tbl_mimu[],7,FALSE)</f>
        <v>မိတ္ထီလာခရိုင်</v>
      </c>
      <c r="H356" t="str">
        <f>VLOOKUP(Table6[[#This Row],[Index]],tbl_mimu[],8,FALSE)</f>
        <v>MMR010028</v>
      </c>
      <c r="I356" t="str">
        <f>VLOOKUP(Table6[[#This Row],[Index]],tbl_mimu[],9,FALSE)</f>
        <v>Meiktila</v>
      </c>
      <c r="J356" t="str">
        <f>VLOOKUP(Table6[[#This Row],[Index]],tbl_mimu[],10,FALSE)</f>
        <v>မိတ္ထီလာ</v>
      </c>
      <c r="K356" t="str">
        <f>VLOOKUP(Table6[[#This Row],[Index]],tbl_mimu[],11,FALSE)</f>
        <v>MMR010028701</v>
      </c>
      <c r="L356" t="str">
        <f>VLOOKUP(Table6[[#This Row],[Index]],tbl_mimu[],12,FALSE)</f>
        <v>Meiktila Town</v>
      </c>
      <c r="M356" t="str">
        <f>VLOOKUP(Table6[[#This Row],[Index]],tbl_mimu[],13,FALSE)</f>
        <v>မိတ္ထီလာ</v>
      </c>
      <c r="N356">
        <f>VLOOKUP(Table6[[#This Row],[Index]],tbl_mimu[],14,FALSE)</f>
        <v>95.863110000000006</v>
      </c>
      <c r="O356">
        <f>VLOOKUP(Table6[[#This Row],[Index]],tbl_mimu[],14,FALSE)</f>
        <v>95.863110000000006</v>
      </c>
      <c r="P356">
        <f>tbl_data[[#This Row],[Severity]]</f>
        <v>0</v>
      </c>
      <c r="Q356">
        <f>tbl_data[[#This Row],[Consequences (Human)]]</f>
        <v>0</v>
      </c>
      <c r="R356">
        <f>tbl_data[[#This Row],[Consequences (Agriculture)]]</f>
        <v>0</v>
      </c>
      <c r="S356">
        <f>tbl_data[[#This Row],[Consequences (Infrastructure)]]</f>
        <v>0</v>
      </c>
      <c r="T356">
        <f>tbl_data[[#This Row],[Consequences (Financial)]]</f>
        <v>0</v>
      </c>
      <c r="U356" t="e">
        <f>tbl_data[[#This Row],[Severity Numeric]]</f>
        <v>#N/A</v>
      </c>
      <c r="V356" t="e">
        <f>tbl_data[[#This Row],[Consequences Human Numeric]]</f>
        <v>#N/A</v>
      </c>
      <c r="W356" t="e">
        <f>tbl_data[[#This Row],[Consequences Agriculture Numeric]]</f>
        <v>#N/A</v>
      </c>
      <c r="X356" t="e">
        <f>tbl_data[[#This Row],[Consequences Infrastructure Numeric]]</f>
        <v>#N/A</v>
      </c>
      <c r="Y356" t="e">
        <f>tbl_data[[#This Row],[Consequences Financial Numeric]]</f>
        <v>#N/A</v>
      </c>
      <c r="Z356" t="e">
        <f>tbl_data[[#This Row],[Consequences Sum Values]]</f>
        <v>#N/A</v>
      </c>
    </row>
    <row r="357" spans="1:26" x14ac:dyDescent="0.25">
      <c r="A357" t="str">
        <f>tbl_data[[#This Row],[Town Code]]</f>
        <v>MMR010011701</v>
      </c>
      <c r="B357" t="str">
        <f>VLOOKUP(Table6[[#This Row],[Index]],tbl_mimu[],2,FALSE)</f>
        <v>MMR010</v>
      </c>
      <c r="C357" t="str">
        <f>VLOOKUP(Table6[[#This Row],[Index]],tbl_mimu[],3,FALSE)</f>
        <v>Mandalay</v>
      </c>
      <c r="D357" t="str">
        <f>VLOOKUP(Table6[[#This Row],[Index]],tbl_mimu[],4,FALSE)</f>
        <v>မန္တလေးတိုင်းဒေသကြီး</v>
      </c>
      <c r="E357" t="str">
        <f>VLOOKUP(Table6[[#This Row],[Index]],tbl_mimu[],5,FALSE)</f>
        <v>MMR010D002</v>
      </c>
      <c r="F357" t="str">
        <f>VLOOKUP(Table6[[#This Row],[Index]],tbl_mimu[],6,FALSE)</f>
        <v>Pyinoolwin</v>
      </c>
      <c r="G357" t="str">
        <f>VLOOKUP(Table6[[#This Row],[Index]],tbl_mimu[],7,FALSE)</f>
        <v>ပြင်ဦးလွင်ခရိုင်</v>
      </c>
      <c r="H357" t="str">
        <f>VLOOKUP(Table6[[#This Row],[Index]],tbl_mimu[],8,FALSE)</f>
        <v>MMR010011</v>
      </c>
      <c r="I357" t="str">
        <f>VLOOKUP(Table6[[#This Row],[Index]],tbl_mimu[],9,FALSE)</f>
        <v>Mogoke</v>
      </c>
      <c r="J357" t="str">
        <f>VLOOKUP(Table6[[#This Row],[Index]],tbl_mimu[],10,FALSE)</f>
        <v>မိုးကုတ်</v>
      </c>
      <c r="K357" t="str">
        <f>VLOOKUP(Table6[[#This Row],[Index]],tbl_mimu[],11,FALSE)</f>
        <v>MMR010011701</v>
      </c>
      <c r="L357" t="str">
        <f>VLOOKUP(Table6[[#This Row],[Index]],tbl_mimu[],12,FALSE)</f>
        <v>Mogoke Town</v>
      </c>
      <c r="M357" t="str">
        <f>VLOOKUP(Table6[[#This Row],[Index]],tbl_mimu[],13,FALSE)</f>
        <v>မိုးကုတ်</v>
      </c>
      <c r="N357">
        <f>VLOOKUP(Table6[[#This Row],[Index]],tbl_mimu[],14,FALSE)</f>
        <v>96.505399999999995</v>
      </c>
      <c r="O357">
        <f>VLOOKUP(Table6[[#This Row],[Index]],tbl_mimu[],14,FALSE)</f>
        <v>96.505399999999995</v>
      </c>
      <c r="P357">
        <f>tbl_data[[#This Row],[Severity]]</f>
        <v>0</v>
      </c>
      <c r="Q357">
        <f>tbl_data[[#This Row],[Consequences (Human)]]</f>
        <v>0</v>
      </c>
      <c r="R357">
        <f>tbl_data[[#This Row],[Consequences (Agriculture)]]</f>
        <v>0</v>
      </c>
      <c r="S357">
        <f>tbl_data[[#This Row],[Consequences (Infrastructure)]]</f>
        <v>0</v>
      </c>
      <c r="T357">
        <f>tbl_data[[#This Row],[Consequences (Financial)]]</f>
        <v>0</v>
      </c>
      <c r="U357" t="e">
        <f>tbl_data[[#This Row],[Severity Numeric]]</f>
        <v>#N/A</v>
      </c>
      <c r="V357" t="e">
        <f>tbl_data[[#This Row],[Consequences Human Numeric]]</f>
        <v>#N/A</v>
      </c>
      <c r="W357" t="e">
        <f>tbl_data[[#This Row],[Consequences Agriculture Numeric]]</f>
        <v>#N/A</v>
      </c>
      <c r="X357" t="e">
        <f>tbl_data[[#This Row],[Consequences Infrastructure Numeric]]</f>
        <v>#N/A</v>
      </c>
      <c r="Y357" t="e">
        <f>tbl_data[[#This Row],[Consequences Financial Numeric]]</f>
        <v>#N/A</v>
      </c>
      <c r="Z357" t="e">
        <f>tbl_data[[#This Row],[Consequences Sum Values]]</f>
        <v>#N/A</v>
      </c>
    </row>
    <row r="358" spans="1:26" x14ac:dyDescent="0.25">
      <c r="A358" t="str">
        <f>tbl_data[[#This Row],[Town Code]]</f>
        <v>MMR001008701</v>
      </c>
      <c r="B358" t="str">
        <f>VLOOKUP(Table6[[#This Row],[Index]],tbl_mimu[],2,FALSE)</f>
        <v>MMR001</v>
      </c>
      <c r="C358" t="str">
        <f>VLOOKUP(Table6[[#This Row],[Index]],tbl_mimu[],3,FALSE)</f>
        <v>Kachin</v>
      </c>
      <c r="D358" t="str">
        <f>VLOOKUP(Table6[[#This Row],[Index]],tbl_mimu[],4,FALSE)</f>
        <v>ကချင်ပြည်နယ်</v>
      </c>
      <c r="E358" t="str">
        <f>VLOOKUP(Table6[[#This Row],[Index]],tbl_mimu[],5,FALSE)</f>
        <v>MMR001D002</v>
      </c>
      <c r="F358" t="str">
        <f>VLOOKUP(Table6[[#This Row],[Index]],tbl_mimu[],6,FALSE)</f>
        <v>Mohnyin</v>
      </c>
      <c r="G358" t="str">
        <f>VLOOKUP(Table6[[#This Row],[Index]],tbl_mimu[],7,FALSE)</f>
        <v>မိုးညှင်းခရိုင်</v>
      </c>
      <c r="H358" t="str">
        <f>VLOOKUP(Table6[[#This Row],[Index]],tbl_mimu[],8,FALSE)</f>
        <v>MMR001008</v>
      </c>
      <c r="I358" t="str">
        <f>VLOOKUP(Table6[[#This Row],[Index]],tbl_mimu[],9,FALSE)</f>
        <v>Mogaung</v>
      </c>
      <c r="J358" t="str">
        <f>VLOOKUP(Table6[[#This Row],[Index]],tbl_mimu[],10,FALSE)</f>
        <v>မိုးကောင်း</v>
      </c>
      <c r="K358" t="str">
        <f>VLOOKUP(Table6[[#This Row],[Index]],tbl_mimu[],11,FALSE)</f>
        <v>MMR001008701</v>
      </c>
      <c r="L358" t="str">
        <f>VLOOKUP(Table6[[#This Row],[Index]],tbl_mimu[],12,FALSE)</f>
        <v>Mogaung Town</v>
      </c>
      <c r="M358" t="str">
        <f>VLOOKUP(Table6[[#This Row],[Index]],tbl_mimu[],13,FALSE)</f>
        <v>မိုးကောင်း</v>
      </c>
      <c r="N358">
        <f>VLOOKUP(Table6[[#This Row],[Index]],tbl_mimu[],14,FALSE)</f>
        <v>96.940380000000005</v>
      </c>
      <c r="O358">
        <f>VLOOKUP(Table6[[#This Row],[Index]],tbl_mimu[],14,FALSE)</f>
        <v>96.940380000000005</v>
      </c>
      <c r="P358">
        <f>tbl_data[[#This Row],[Severity]]</f>
        <v>0</v>
      </c>
      <c r="Q358">
        <f>tbl_data[[#This Row],[Consequences (Human)]]</f>
        <v>0</v>
      </c>
      <c r="R358">
        <f>tbl_data[[#This Row],[Consequences (Agriculture)]]</f>
        <v>0</v>
      </c>
      <c r="S358">
        <f>tbl_data[[#This Row],[Consequences (Infrastructure)]]</f>
        <v>0</v>
      </c>
      <c r="T358">
        <f>tbl_data[[#This Row],[Consequences (Financial)]]</f>
        <v>0</v>
      </c>
      <c r="U358" t="e">
        <f>tbl_data[[#This Row],[Severity Numeric]]</f>
        <v>#N/A</v>
      </c>
      <c r="V358" t="e">
        <f>tbl_data[[#This Row],[Consequences Human Numeric]]</f>
        <v>#N/A</v>
      </c>
      <c r="W358" t="e">
        <f>tbl_data[[#This Row],[Consequences Agriculture Numeric]]</f>
        <v>#N/A</v>
      </c>
      <c r="X358" t="e">
        <f>tbl_data[[#This Row],[Consequences Infrastructure Numeric]]</f>
        <v>#N/A</v>
      </c>
      <c r="Y358" t="e">
        <f>tbl_data[[#This Row],[Consequences Financial Numeric]]</f>
        <v>#N/A</v>
      </c>
      <c r="Z358" t="e">
        <f>tbl_data[[#This Row],[Consequences Sum Values]]</f>
        <v>#N/A</v>
      </c>
    </row>
    <row r="359" spans="1:26" x14ac:dyDescent="0.25">
      <c r="A359" t="str">
        <f>tbl_data[[#This Row],[Town Code]]</f>
        <v>MMR001007701</v>
      </c>
      <c r="B359" t="str">
        <f>VLOOKUP(Table6[[#This Row],[Index]],tbl_mimu[],2,FALSE)</f>
        <v>MMR001</v>
      </c>
      <c r="C359" t="str">
        <f>VLOOKUP(Table6[[#This Row],[Index]],tbl_mimu[],3,FALSE)</f>
        <v>Kachin</v>
      </c>
      <c r="D359" t="str">
        <f>VLOOKUP(Table6[[#This Row],[Index]],tbl_mimu[],4,FALSE)</f>
        <v>ကချင်ပြည်နယ်</v>
      </c>
      <c r="E359" t="str">
        <f>VLOOKUP(Table6[[#This Row],[Index]],tbl_mimu[],5,FALSE)</f>
        <v>MMR001D002</v>
      </c>
      <c r="F359" t="str">
        <f>VLOOKUP(Table6[[#This Row],[Index]],tbl_mimu[],6,FALSE)</f>
        <v>Mohnyin</v>
      </c>
      <c r="G359" t="str">
        <f>VLOOKUP(Table6[[#This Row],[Index]],tbl_mimu[],7,FALSE)</f>
        <v>မိုးညှင်းခရိုင်</v>
      </c>
      <c r="H359" t="str">
        <f>VLOOKUP(Table6[[#This Row],[Index]],tbl_mimu[],8,FALSE)</f>
        <v>MMR001007</v>
      </c>
      <c r="I359" t="str">
        <f>VLOOKUP(Table6[[#This Row],[Index]],tbl_mimu[],9,FALSE)</f>
        <v>Mohnyin</v>
      </c>
      <c r="J359" t="str">
        <f>VLOOKUP(Table6[[#This Row],[Index]],tbl_mimu[],10,FALSE)</f>
        <v>မိုးညှင်း</v>
      </c>
      <c r="K359" t="str">
        <f>VLOOKUP(Table6[[#This Row],[Index]],tbl_mimu[],11,FALSE)</f>
        <v>MMR001007701</v>
      </c>
      <c r="L359" t="str">
        <f>VLOOKUP(Table6[[#This Row],[Index]],tbl_mimu[],12,FALSE)</f>
        <v>Mohnyin Town</v>
      </c>
      <c r="M359" t="str">
        <f>VLOOKUP(Table6[[#This Row],[Index]],tbl_mimu[],13,FALSE)</f>
        <v>မိုးညှင်း</v>
      </c>
      <c r="N359">
        <f>VLOOKUP(Table6[[#This Row],[Index]],tbl_mimu[],14,FALSE)</f>
        <v>96.364925965099999</v>
      </c>
      <c r="O359">
        <f>VLOOKUP(Table6[[#This Row],[Index]],tbl_mimu[],14,FALSE)</f>
        <v>96.364925965099999</v>
      </c>
      <c r="P359">
        <f>tbl_data[[#This Row],[Severity]]</f>
        <v>0</v>
      </c>
      <c r="Q359">
        <f>tbl_data[[#This Row],[Consequences (Human)]]</f>
        <v>0</v>
      </c>
      <c r="R359">
        <f>tbl_data[[#This Row],[Consequences (Agriculture)]]</f>
        <v>0</v>
      </c>
      <c r="S359">
        <f>tbl_data[[#This Row],[Consequences (Infrastructure)]]</f>
        <v>0</v>
      </c>
      <c r="T359">
        <f>tbl_data[[#This Row],[Consequences (Financial)]]</f>
        <v>0</v>
      </c>
      <c r="U359" t="e">
        <f>tbl_data[[#This Row],[Severity Numeric]]</f>
        <v>#N/A</v>
      </c>
      <c r="V359" t="e">
        <f>tbl_data[[#This Row],[Consequences Human Numeric]]</f>
        <v>#N/A</v>
      </c>
      <c r="W359" t="e">
        <f>tbl_data[[#This Row],[Consequences Agriculture Numeric]]</f>
        <v>#N/A</v>
      </c>
      <c r="X359" t="e">
        <f>tbl_data[[#This Row],[Consequences Infrastructure Numeric]]</f>
        <v>#N/A</v>
      </c>
      <c r="Y359" t="e">
        <f>tbl_data[[#This Row],[Consequences Financial Numeric]]</f>
        <v>#N/A</v>
      </c>
      <c r="Z359" t="e">
        <f>tbl_data[[#This Row],[Consequences Sum Values]]</f>
        <v>#N/A</v>
      </c>
    </row>
    <row r="360" spans="1:26" x14ac:dyDescent="0.25">
      <c r="A360" t="str">
        <f>tbl_data[[#This Row],[Town Code]]</f>
        <v>MMR008013701</v>
      </c>
      <c r="B360" t="str">
        <f>VLOOKUP(Table6[[#This Row],[Index]],tbl_mimu[],2,FALSE)</f>
        <v>MMR008</v>
      </c>
      <c r="C360" t="str">
        <f>VLOOKUP(Table6[[#This Row],[Index]],tbl_mimu[],3,FALSE)</f>
        <v>Bago (West)</v>
      </c>
      <c r="D360" t="str">
        <f>VLOOKUP(Table6[[#This Row],[Index]],tbl_mimu[],4,FALSE)</f>
        <v>ပဲခူးတိုင်းဒေသကြီး (အနောက်)</v>
      </c>
      <c r="E360" t="str">
        <f>VLOOKUP(Table6[[#This Row],[Index]],tbl_mimu[],5,FALSE)</f>
        <v>MMR008D002</v>
      </c>
      <c r="F360" t="str">
        <f>VLOOKUP(Table6[[#This Row],[Index]],tbl_mimu[],6,FALSE)</f>
        <v>Thayarwady</v>
      </c>
      <c r="G360" t="str">
        <f>VLOOKUP(Table6[[#This Row],[Index]],tbl_mimu[],7,FALSE)</f>
        <v>သာယာဝတီခရိုင်</v>
      </c>
      <c r="H360" t="str">
        <f>VLOOKUP(Table6[[#This Row],[Index]],tbl_mimu[],8,FALSE)</f>
        <v>MMR008013</v>
      </c>
      <c r="I360" t="str">
        <f>VLOOKUP(Table6[[#This Row],[Index]],tbl_mimu[],9,FALSE)</f>
        <v>Monyo</v>
      </c>
      <c r="J360" t="str">
        <f>VLOOKUP(Table6[[#This Row],[Index]],tbl_mimu[],10,FALSE)</f>
        <v>မိုးညို</v>
      </c>
      <c r="K360" t="str">
        <f>VLOOKUP(Table6[[#This Row],[Index]],tbl_mimu[],11,FALSE)</f>
        <v>MMR008013701</v>
      </c>
      <c r="L360" t="str">
        <f>VLOOKUP(Table6[[#This Row],[Index]],tbl_mimu[],12,FALSE)</f>
        <v>Monyo Town</v>
      </c>
      <c r="M360" t="str">
        <f>VLOOKUP(Table6[[#This Row],[Index]],tbl_mimu[],13,FALSE)</f>
        <v>မိုးညို</v>
      </c>
      <c r="N360">
        <f>VLOOKUP(Table6[[#This Row],[Index]],tbl_mimu[],14,FALSE)</f>
        <v>95.511849999999995</v>
      </c>
      <c r="O360">
        <f>VLOOKUP(Table6[[#This Row],[Index]],tbl_mimu[],14,FALSE)</f>
        <v>95.511849999999995</v>
      </c>
      <c r="P360">
        <f>tbl_data[[#This Row],[Severity]]</f>
        <v>0</v>
      </c>
      <c r="Q360">
        <f>tbl_data[[#This Row],[Consequences (Human)]]</f>
        <v>0</v>
      </c>
      <c r="R360">
        <f>tbl_data[[#This Row],[Consequences (Agriculture)]]</f>
        <v>0</v>
      </c>
      <c r="S360">
        <f>tbl_data[[#This Row],[Consequences (Infrastructure)]]</f>
        <v>0</v>
      </c>
      <c r="T360">
        <f>tbl_data[[#This Row],[Consequences (Financial)]]</f>
        <v>0</v>
      </c>
      <c r="U360" t="e">
        <f>tbl_data[[#This Row],[Severity Numeric]]</f>
        <v>#N/A</v>
      </c>
      <c r="V360" t="e">
        <f>tbl_data[[#This Row],[Consequences Human Numeric]]</f>
        <v>#N/A</v>
      </c>
      <c r="W360" t="e">
        <f>tbl_data[[#This Row],[Consequences Agriculture Numeric]]</f>
        <v>#N/A</v>
      </c>
      <c r="X360" t="e">
        <f>tbl_data[[#This Row],[Consequences Infrastructure Numeric]]</f>
        <v>#N/A</v>
      </c>
      <c r="Y360" t="e">
        <f>tbl_data[[#This Row],[Consequences Financial Numeric]]</f>
        <v>#N/A</v>
      </c>
      <c r="Z360" t="e">
        <f>tbl_data[[#This Row],[Consequences Sum Values]]</f>
        <v>#N/A</v>
      </c>
    </row>
    <row r="361" spans="1:26" x14ac:dyDescent="0.25">
      <c r="A361" t="str">
        <f>tbl_data[[#This Row],[Town Code]]</f>
        <v>MMR014019701</v>
      </c>
      <c r="B361" t="str">
        <f>VLOOKUP(Table6[[#This Row],[Index]],tbl_mimu[],2,FALSE)</f>
        <v>MMR014</v>
      </c>
      <c r="C361" t="str">
        <f>VLOOKUP(Table6[[#This Row],[Index]],tbl_mimu[],3,FALSE)</f>
        <v>Shan (South)</v>
      </c>
      <c r="D361" t="str">
        <f>VLOOKUP(Table6[[#This Row],[Index]],tbl_mimu[],4,FALSE)</f>
        <v>ရှမ်းပြည်နယ် (တောင်)</v>
      </c>
      <c r="E361" t="str">
        <f>VLOOKUP(Table6[[#This Row],[Index]],tbl_mimu[],5,FALSE)</f>
        <v>MMR014D003</v>
      </c>
      <c r="F361" t="str">
        <f>VLOOKUP(Table6[[#This Row],[Index]],tbl_mimu[],6,FALSE)</f>
        <v>Langkho</v>
      </c>
      <c r="G361" t="str">
        <f>VLOOKUP(Table6[[#This Row],[Index]],tbl_mimu[],7,FALSE)</f>
        <v>လင်းခေးခရိုင်</v>
      </c>
      <c r="H361" t="str">
        <f>VLOOKUP(Table6[[#This Row],[Index]],tbl_mimu[],8,FALSE)</f>
        <v>MMR014019</v>
      </c>
      <c r="I361" t="str">
        <f>VLOOKUP(Table6[[#This Row],[Index]],tbl_mimu[],9,FALSE)</f>
        <v>Mongnai</v>
      </c>
      <c r="J361" t="str">
        <f>VLOOKUP(Table6[[#This Row],[Index]],tbl_mimu[],10,FALSE)</f>
        <v>မိုးနဲ</v>
      </c>
      <c r="K361" t="str">
        <f>VLOOKUP(Table6[[#This Row],[Index]],tbl_mimu[],11,FALSE)</f>
        <v>MMR014019701</v>
      </c>
      <c r="L361" t="str">
        <f>VLOOKUP(Table6[[#This Row],[Index]],tbl_mimu[],12,FALSE)</f>
        <v>Mongnai Town</v>
      </c>
      <c r="M361" t="str">
        <f>VLOOKUP(Table6[[#This Row],[Index]],tbl_mimu[],13,FALSE)</f>
        <v>မိုးနဲ</v>
      </c>
      <c r="N361">
        <f>VLOOKUP(Table6[[#This Row],[Index]],tbl_mimu[],14,FALSE)</f>
        <v>97.871200000000002</v>
      </c>
      <c r="O361">
        <f>VLOOKUP(Table6[[#This Row],[Index]],tbl_mimu[],14,FALSE)</f>
        <v>97.871200000000002</v>
      </c>
      <c r="P361">
        <f>tbl_data[[#This Row],[Severity]]</f>
        <v>0</v>
      </c>
      <c r="Q361">
        <f>tbl_data[[#This Row],[Consequences (Human)]]</f>
        <v>0</v>
      </c>
      <c r="R361">
        <f>tbl_data[[#This Row],[Consequences (Agriculture)]]</f>
        <v>0</v>
      </c>
      <c r="S361">
        <f>tbl_data[[#This Row],[Consequences (Infrastructure)]]</f>
        <v>0</v>
      </c>
      <c r="T361">
        <f>tbl_data[[#This Row],[Consequences (Financial)]]</f>
        <v>0</v>
      </c>
      <c r="U361" t="e">
        <f>tbl_data[[#This Row],[Severity Numeric]]</f>
        <v>#N/A</v>
      </c>
      <c r="V361" t="e">
        <f>tbl_data[[#This Row],[Consequences Human Numeric]]</f>
        <v>#N/A</v>
      </c>
      <c r="W361" t="e">
        <f>tbl_data[[#This Row],[Consequences Agriculture Numeric]]</f>
        <v>#N/A</v>
      </c>
      <c r="X361" t="e">
        <f>tbl_data[[#This Row],[Consequences Infrastructure Numeric]]</f>
        <v>#N/A</v>
      </c>
      <c r="Y361" t="e">
        <f>tbl_data[[#This Row],[Consequences Financial Numeric]]</f>
        <v>#N/A</v>
      </c>
      <c r="Z361" t="e">
        <f>tbl_data[[#This Row],[Consequences Sum Values]]</f>
        <v>#N/A</v>
      </c>
    </row>
    <row r="362" spans="1:26" x14ac:dyDescent="0.25">
      <c r="A362" t="str">
        <f>tbl_data[[#This Row],[Town Code]]</f>
        <v>MMR015017701</v>
      </c>
      <c r="B362" t="str">
        <f>VLOOKUP(Table6[[#This Row],[Index]],tbl_mimu[],2,FALSE)</f>
        <v>MMR015</v>
      </c>
      <c r="C362" t="str">
        <f>VLOOKUP(Table6[[#This Row],[Index]],tbl_mimu[],3,FALSE)</f>
        <v>Shan (North)</v>
      </c>
      <c r="D362" t="str">
        <f>VLOOKUP(Table6[[#This Row],[Index]],tbl_mimu[],4,FALSE)</f>
        <v>ရှမ်းပြည်နယ် (မြောက်)</v>
      </c>
      <c r="E362" t="str">
        <f>VLOOKUP(Table6[[#This Row],[Index]],tbl_mimu[],5,FALSE)</f>
        <v>MMR015D008</v>
      </c>
      <c r="F362" t="str">
        <f>VLOOKUP(Table6[[#This Row],[Index]],tbl_mimu[],6,FALSE)</f>
        <v>Mongmit</v>
      </c>
      <c r="G362" t="str">
        <f>VLOOKUP(Table6[[#This Row],[Index]],tbl_mimu[],7,FALSE)</f>
        <v>မိုးမိတ်ခရိုင်</v>
      </c>
      <c r="H362" t="str">
        <f>VLOOKUP(Table6[[#This Row],[Index]],tbl_mimu[],8,FALSE)</f>
        <v>MMR015017</v>
      </c>
      <c r="I362" t="str">
        <f>VLOOKUP(Table6[[#This Row],[Index]],tbl_mimu[],9,FALSE)</f>
        <v>Mongmit</v>
      </c>
      <c r="J362" t="str">
        <f>VLOOKUP(Table6[[#This Row],[Index]],tbl_mimu[],10,FALSE)</f>
        <v>မိုးမိတ်</v>
      </c>
      <c r="K362" t="str">
        <f>VLOOKUP(Table6[[#This Row],[Index]],tbl_mimu[],11,FALSE)</f>
        <v>MMR015017701</v>
      </c>
      <c r="L362" t="str">
        <f>VLOOKUP(Table6[[#This Row],[Index]],tbl_mimu[],12,FALSE)</f>
        <v>Mongmit Town</v>
      </c>
      <c r="M362" t="str">
        <f>VLOOKUP(Table6[[#This Row],[Index]],tbl_mimu[],13,FALSE)</f>
        <v>မိုးမိတ်</v>
      </c>
      <c r="N362">
        <f>VLOOKUP(Table6[[#This Row],[Index]],tbl_mimu[],14,FALSE)</f>
        <v>96.669989999999999</v>
      </c>
      <c r="O362">
        <f>VLOOKUP(Table6[[#This Row],[Index]],tbl_mimu[],14,FALSE)</f>
        <v>96.669989999999999</v>
      </c>
      <c r="P362">
        <f>tbl_data[[#This Row],[Severity]]</f>
        <v>0</v>
      </c>
      <c r="Q362">
        <f>tbl_data[[#This Row],[Consequences (Human)]]</f>
        <v>0</v>
      </c>
      <c r="R362">
        <f>tbl_data[[#This Row],[Consequences (Agriculture)]]</f>
        <v>0</v>
      </c>
      <c r="S362">
        <f>tbl_data[[#This Row],[Consequences (Infrastructure)]]</f>
        <v>0</v>
      </c>
      <c r="T362">
        <f>tbl_data[[#This Row],[Consequences (Financial)]]</f>
        <v>0</v>
      </c>
      <c r="U362" t="e">
        <f>tbl_data[[#This Row],[Severity Numeric]]</f>
        <v>#N/A</v>
      </c>
      <c r="V362" t="e">
        <f>tbl_data[[#This Row],[Consequences Human Numeric]]</f>
        <v>#N/A</v>
      </c>
      <c r="W362" t="e">
        <f>tbl_data[[#This Row],[Consequences Agriculture Numeric]]</f>
        <v>#N/A</v>
      </c>
      <c r="X362" t="e">
        <f>tbl_data[[#This Row],[Consequences Infrastructure Numeric]]</f>
        <v>#N/A</v>
      </c>
      <c r="Y362" t="e">
        <f>tbl_data[[#This Row],[Consequences Financial Numeric]]</f>
        <v>#N/A</v>
      </c>
      <c r="Z362" t="e">
        <f>tbl_data[[#This Row],[Consequences Sum Values]]</f>
        <v>#N/A</v>
      </c>
    </row>
    <row r="363" spans="1:26" x14ac:dyDescent="0.25">
      <c r="A363" t="str">
        <f>tbl_data[[#This Row],[Town Code]]</f>
        <v>MMR001012701</v>
      </c>
      <c r="B363" t="str">
        <f>VLOOKUP(Table6[[#This Row],[Index]],tbl_mimu[],2,FALSE)</f>
        <v>MMR001</v>
      </c>
      <c r="C363" t="str">
        <f>VLOOKUP(Table6[[#This Row],[Index]],tbl_mimu[],3,FALSE)</f>
        <v>Kachin</v>
      </c>
      <c r="D363" t="str">
        <f>VLOOKUP(Table6[[#This Row],[Index]],tbl_mimu[],4,FALSE)</f>
        <v>ကချင်ပြည်နယ်</v>
      </c>
      <c r="E363" t="str">
        <f>VLOOKUP(Table6[[#This Row],[Index]],tbl_mimu[],5,FALSE)</f>
        <v>MMR001D003</v>
      </c>
      <c r="F363" t="str">
        <f>VLOOKUP(Table6[[#This Row],[Index]],tbl_mimu[],6,FALSE)</f>
        <v>Bhamo</v>
      </c>
      <c r="G363" t="str">
        <f>VLOOKUP(Table6[[#This Row],[Index]],tbl_mimu[],7,FALSE)</f>
        <v>ဗန်းမော်ခရိုင်</v>
      </c>
      <c r="H363" t="str">
        <f>VLOOKUP(Table6[[#This Row],[Index]],tbl_mimu[],8,FALSE)</f>
        <v>MMR001012</v>
      </c>
      <c r="I363" t="str">
        <f>VLOOKUP(Table6[[#This Row],[Index]],tbl_mimu[],9,FALSE)</f>
        <v>Momauk</v>
      </c>
      <c r="J363" t="str">
        <f>VLOOKUP(Table6[[#This Row],[Index]],tbl_mimu[],10,FALSE)</f>
        <v>မိုးမောက်</v>
      </c>
      <c r="K363" t="str">
        <f>VLOOKUP(Table6[[#This Row],[Index]],tbl_mimu[],11,FALSE)</f>
        <v>MMR001012701</v>
      </c>
      <c r="L363" t="str">
        <f>VLOOKUP(Table6[[#This Row],[Index]],tbl_mimu[],12,FALSE)</f>
        <v>Momauk Town</v>
      </c>
      <c r="M363" t="str">
        <f>VLOOKUP(Table6[[#This Row],[Index]],tbl_mimu[],13,FALSE)</f>
        <v>မိုးမောက်</v>
      </c>
      <c r="N363">
        <f>VLOOKUP(Table6[[#This Row],[Index]],tbl_mimu[],14,FALSE)</f>
        <v>97.346531481100001</v>
      </c>
      <c r="O363">
        <f>VLOOKUP(Table6[[#This Row],[Index]],tbl_mimu[],14,FALSE)</f>
        <v>97.346531481100001</v>
      </c>
      <c r="P363">
        <f>tbl_data[[#This Row],[Severity]]</f>
        <v>0</v>
      </c>
      <c r="Q363">
        <f>tbl_data[[#This Row],[Consequences (Human)]]</f>
        <v>0</v>
      </c>
      <c r="R363">
        <f>tbl_data[[#This Row],[Consequences (Agriculture)]]</f>
        <v>0</v>
      </c>
      <c r="S363">
        <f>tbl_data[[#This Row],[Consequences (Infrastructure)]]</f>
        <v>0</v>
      </c>
      <c r="T363">
        <f>tbl_data[[#This Row],[Consequences (Financial)]]</f>
        <v>0</v>
      </c>
      <c r="U363" t="e">
        <f>tbl_data[[#This Row],[Severity Numeric]]</f>
        <v>#N/A</v>
      </c>
      <c r="V363" t="e">
        <f>tbl_data[[#This Row],[Consequences Human Numeric]]</f>
        <v>#N/A</v>
      </c>
      <c r="W363" t="e">
        <f>tbl_data[[#This Row],[Consequences Agriculture Numeric]]</f>
        <v>#N/A</v>
      </c>
      <c r="X363" t="e">
        <f>tbl_data[[#This Row],[Consequences Infrastructure Numeric]]</f>
        <v>#N/A</v>
      </c>
      <c r="Y363" t="e">
        <f>tbl_data[[#This Row],[Consequences Financial Numeric]]</f>
        <v>#N/A</v>
      </c>
      <c r="Z363" t="e">
        <f>tbl_data[[#This Row],[Consequences Sum Values]]</f>
        <v>#N/A</v>
      </c>
    </row>
    <row r="364" spans="1:26" x14ac:dyDescent="0.25">
      <c r="A364" t="str">
        <f>tbl_data[[#This Row],[Town Code]]</f>
        <v>MMR016322701</v>
      </c>
      <c r="B364" t="str">
        <f>VLOOKUP(Table6[[#This Row],[Index]],tbl_mimu[],2,FALSE)</f>
        <v>MMR016</v>
      </c>
      <c r="C364" t="str">
        <f>VLOOKUP(Table6[[#This Row],[Index]],tbl_mimu[],3,FALSE)</f>
        <v>Shan (East)</v>
      </c>
      <c r="D364" t="str">
        <f>VLOOKUP(Table6[[#This Row],[Index]],tbl_mimu[],4,FALSE)</f>
        <v>ရှမ်းပြည်နယ် (အရှေ့)</v>
      </c>
      <c r="E364" t="str">
        <f>VLOOKUP(Table6[[#This Row],[Index]],tbl_mimu[],5,FALSE)</f>
        <v>MMR016D333</v>
      </c>
      <c r="F364" t="str">
        <f>VLOOKUP(Table6[[#This Row],[Index]],tbl_mimu[],6,FALSE)</f>
        <v>Mong Pawk (Wa SAD)</v>
      </c>
      <c r="G364" t="str">
        <f>VLOOKUP(Table6[[#This Row],[Index]],tbl_mimu[],7,FALSE)</f>
        <v>မိုင်းပေါက်-ဝအထူးဒေသ (၂)</v>
      </c>
      <c r="H364" t="str">
        <f>VLOOKUP(Table6[[#This Row],[Index]],tbl_mimu[],8,FALSE)</f>
        <v>MMR016322</v>
      </c>
      <c r="I364" t="str">
        <f>VLOOKUP(Table6[[#This Row],[Index]],tbl_mimu[],9,FALSE)</f>
        <v>Mong Kar</v>
      </c>
      <c r="J364" t="str">
        <f>VLOOKUP(Table6[[#This Row],[Index]],tbl_mimu[],10,FALSE)</f>
        <v>မိုင်းကာ</v>
      </c>
      <c r="K364" t="str">
        <f>VLOOKUP(Table6[[#This Row],[Index]],tbl_mimu[],11,FALSE)</f>
        <v>MMR016322701</v>
      </c>
      <c r="L364" t="str">
        <f>VLOOKUP(Table6[[#This Row],[Index]],tbl_mimu[],12,FALSE)</f>
        <v>Mong Kar Town</v>
      </c>
      <c r="M364" t="str">
        <f>VLOOKUP(Table6[[#This Row],[Index]],tbl_mimu[],13,FALSE)</f>
        <v>မိုင်းကာ</v>
      </c>
      <c r="N364">
        <f>VLOOKUP(Table6[[#This Row],[Index]],tbl_mimu[],14,FALSE)</f>
        <v>99.419420000000002</v>
      </c>
      <c r="O364">
        <f>VLOOKUP(Table6[[#This Row],[Index]],tbl_mimu[],14,FALSE)</f>
        <v>99.419420000000002</v>
      </c>
      <c r="P364">
        <f>tbl_data[[#This Row],[Severity]]</f>
        <v>0</v>
      </c>
      <c r="Q364">
        <f>tbl_data[[#This Row],[Consequences (Human)]]</f>
        <v>0</v>
      </c>
      <c r="R364">
        <f>tbl_data[[#This Row],[Consequences (Agriculture)]]</f>
        <v>0</v>
      </c>
      <c r="S364">
        <f>tbl_data[[#This Row],[Consequences (Infrastructure)]]</f>
        <v>0</v>
      </c>
      <c r="T364">
        <f>tbl_data[[#This Row],[Consequences (Financial)]]</f>
        <v>0</v>
      </c>
      <c r="U364" t="e">
        <f>tbl_data[[#This Row],[Severity Numeric]]</f>
        <v>#N/A</v>
      </c>
      <c r="V364" t="e">
        <f>tbl_data[[#This Row],[Consequences Human Numeric]]</f>
        <v>#N/A</v>
      </c>
      <c r="W364" t="e">
        <f>tbl_data[[#This Row],[Consequences Agriculture Numeric]]</f>
        <v>#N/A</v>
      </c>
      <c r="X364" t="e">
        <f>tbl_data[[#This Row],[Consequences Infrastructure Numeric]]</f>
        <v>#N/A</v>
      </c>
      <c r="Y364" t="e">
        <f>tbl_data[[#This Row],[Consequences Financial Numeric]]</f>
        <v>#N/A</v>
      </c>
      <c r="Z364" t="e">
        <f>tbl_data[[#This Row],[Consequences Sum Values]]</f>
        <v>#N/A</v>
      </c>
    </row>
    <row r="365" spans="1:26" x14ac:dyDescent="0.25">
      <c r="A365" t="str">
        <f>tbl_data[[#This Row],[Town Code]]</f>
        <v>MMR014016701</v>
      </c>
      <c r="B365" t="str">
        <f>VLOOKUP(Table6[[#This Row],[Index]],tbl_mimu[],2,FALSE)</f>
        <v>MMR014</v>
      </c>
      <c r="C365" t="str">
        <f>VLOOKUP(Table6[[#This Row],[Index]],tbl_mimu[],3,FALSE)</f>
        <v>Shan (South)</v>
      </c>
      <c r="D365" t="str">
        <f>VLOOKUP(Table6[[#This Row],[Index]],tbl_mimu[],4,FALSE)</f>
        <v>ရှမ်းပြည်နယ် (တောင်)</v>
      </c>
      <c r="E365" t="str">
        <f>VLOOKUP(Table6[[#This Row],[Index]],tbl_mimu[],5,FALSE)</f>
        <v>MMR014D002</v>
      </c>
      <c r="F365" t="str">
        <f>VLOOKUP(Table6[[#This Row],[Index]],tbl_mimu[],6,FALSE)</f>
        <v>Loilen</v>
      </c>
      <c r="G365" t="str">
        <f>VLOOKUP(Table6[[#This Row],[Index]],tbl_mimu[],7,FALSE)</f>
        <v>လွိုင်လင်ခရိုင်</v>
      </c>
      <c r="H365" t="str">
        <f>VLOOKUP(Table6[[#This Row],[Index]],tbl_mimu[],8,FALSE)</f>
        <v>MMR014016</v>
      </c>
      <c r="I365" t="str">
        <f>VLOOKUP(Table6[[#This Row],[Index]],tbl_mimu[],9,FALSE)</f>
        <v>Mongkaing</v>
      </c>
      <c r="J365" t="str">
        <f>VLOOKUP(Table6[[#This Row],[Index]],tbl_mimu[],10,FALSE)</f>
        <v>မိုင်းကိုင်</v>
      </c>
      <c r="K365" t="str">
        <f>VLOOKUP(Table6[[#This Row],[Index]],tbl_mimu[],11,FALSE)</f>
        <v>MMR014016701</v>
      </c>
      <c r="L365" t="str">
        <f>VLOOKUP(Table6[[#This Row],[Index]],tbl_mimu[],12,FALSE)</f>
        <v>Mongkaing Town</v>
      </c>
      <c r="M365" t="str">
        <f>VLOOKUP(Table6[[#This Row],[Index]],tbl_mimu[],13,FALSE)</f>
        <v>မိုင်းကိုင်</v>
      </c>
      <c r="N365">
        <f>VLOOKUP(Table6[[#This Row],[Index]],tbl_mimu[],14,FALSE)</f>
        <v>97.526989999999998</v>
      </c>
      <c r="O365">
        <f>VLOOKUP(Table6[[#This Row],[Index]],tbl_mimu[],14,FALSE)</f>
        <v>97.526989999999998</v>
      </c>
      <c r="P365">
        <f>tbl_data[[#This Row],[Severity]]</f>
        <v>0</v>
      </c>
      <c r="Q365">
        <f>tbl_data[[#This Row],[Consequences (Human)]]</f>
        <v>0</v>
      </c>
      <c r="R365">
        <f>tbl_data[[#This Row],[Consequences (Agriculture)]]</f>
        <v>0</v>
      </c>
      <c r="S365">
        <f>tbl_data[[#This Row],[Consequences (Infrastructure)]]</f>
        <v>0</v>
      </c>
      <c r="T365">
        <f>tbl_data[[#This Row],[Consequences (Financial)]]</f>
        <v>0</v>
      </c>
      <c r="U365" t="e">
        <f>tbl_data[[#This Row],[Severity Numeric]]</f>
        <v>#N/A</v>
      </c>
      <c r="V365" t="e">
        <f>tbl_data[[#This Row],[Consequences Human Numeric]]</f>
        <v>#N/A</v>
      </c>
      <c r="W365" t="e">
        <f>tbl_data[[#This Row],[Consequences Agriculture Numeric]]</f>
        <v>#N/A</v>
      </c>
      <c r="X365" t="e">
        <f>tbl_data[[#This Row],[Consequences Infrastructure Numeric]]</f>
        <v>#N/A</v>
      </c>
      <c r="Y365" t="e">
        <f>tbl_data[[#This Row],[Consequences Financial Numeric]]</f>
        <v>#N/A</v>
      </c>
      <c r="Z365" t="e">
        <f>tbl_data[[#This Row],[Consequences Sum Values]]</f>
        <v>#N/A</v>
      </c>
    </row>
    <row r="366" spans="1:26" x14ac:dyDescent="0.25">
      <c r="A366" t="str">
        <f>tbl_data[[#This Row],[Town Code]]</f>
        <v>MMR016002701</v>
      </c>
      <c r="B366" t="str">
        <f>VLOOKUP(Table6[[#This Row],[Index]],tbl_mimu[],2,FALSE)</f>
        <v>MMR016</v>
      </c>
      <c r="C366" t="str">
        <f>VLOOKUP(Table6[[#This Row],[Index]],tbl_mimu[],3,FALSE)</f>
        <v>Shan (East)</v>
      </c>
      <c r="D366" t="str">
        <f>VLOOKUP(Table6[[#This Row],[Index]],tbl_mimu[],4,FALSE)</f>
        <v>ရှမ်းပြည်နယ် (အရှေ့)</v>
      </c>
      <c r="E366" t="str">
        <f>VLOOKUP(Table6[[#This Row],[Index]],tbl_mimu[],5,FALSE)</f>
        <v>MMR016D001</v>
      </c>
      <c r="F366" t="str">
        <f>VLOOKUP(Table6[[#This Row],[Index]],tbl_mimu[],6,FALSE)</f>
        <v>Kengtung</v>
      </c>
      <c r="G366" t="str">
        <f>VLOOKUP(Table6[[#This Row],[Index]],tbl_mimu[],7,FALSE)</f>
        <v>ကျိုင်းတုံခရိုင်</v>
      </c>
      <c r="H366" t="str">
        <f>VLOOKUP(Table6[[#This Row],[Index]],tbl_mimu[],8,FALSE)</f>
        <v>MMR016002</v>
      </c>
      <c r="I366" t="str">
        <f>VLOOKUP(Table6[[#This Row],[Index]],tbl_mimu[],9,FALSE)</f>
        <v>Mongkhet</v>
      </c>
      <c r="J366" t="str">
        <f>VLOOKUP(Table6[[#This Row],[Index]],tbl_mimu[],10,FALSE)</f>
        <v>မိုင်းခတ်</v>
      </c>
      <c r="K366" t="str">
        <f>VLOOKUP(Table6[[#This Row],[Index]],tbl_mimu[],11,FALSE)</f>
        <v>MMR016002701</v>
      </c>
      <c r="L366" t="str">
        <f>VLOOKUP(Table6[[#This Row],[Index]],tbl_mimu[],12,FALSE)</f>
        <v>Mongkhet Town</v>
      </c>
      <c r="M366" t="str">
        <f>VLOOKUP(Table6[[#This Row],[Index]],tbl_mimu[],13,FALSE)</f>
        <v>မိုင်းခတ်</v>
      </c>
      <c r="N366">
        <f>VLOOKUP(Table6[[#This Row],[Index]],tbl_mimu[],14,FALSE)</f>
        <v>99.463769999999997</v>
      </c>
      <c r="O366">
        <f>VLOOKUP(Table6[[#This Row],[Index]],tbl_mimu[],14,FALSE)</f>
        <v>99.463769999999997</v>
      </c>
      <c r="P366">
        <f>tbl_data[[#This Row],[Severity]]</f>
        <v>0</v>
      </c>
      <c r="Q366">
        <f>tbl_data[[#This Row],[Consequences (Human)]]</f>
        <v>0</v>
      </c>
      <c r="R366">
        <f>tbl_data[[#This Row],[Consequences (Agriculture)]]</f>
        <v>0</v>
      </c>
      <c r="S366">
        <f>tbl_data[[#This Row],[Consequences (Infrastructure)]]</f>
        <v>0</v>
      </c>
      <c r="T366">
        <f>tbl_data[[#This Row],[Consequences (Financial)]]</f>
        <v>0</v>
      </c>
      <c r="U366" t="e">
        <f>tbl_data[[#This Row],[Severity Numeric]]</f>
        <v>#N/A</v>
      </c>
      <c r="V366" t="e">
        <f>tbl_data[[#This Row],[Consequences Human Numeric]]</f>
        <v>#N/A</v>
      </c>
      <c r="W366" t="e">
        <f>tbl_data[[#This Row],[Consequences Agriculture Numeric]]</f>
        <v>#N/A</v>
      </c>
      <c r="X366" t="e">
        <f>tbl_data[[#This Row],[Consequences Infrastructure Numeric]]</f>
        <v>#N/A</v>
      </c>
      <c r="Y366" t="e">
        <f>tbl_data[[#This Row],[Consequences Financial Numeric]]</f>
        <v>#N/A</v>
      </c>
      <c r="Z366" t="e">
        <f>tbl_data[[#This Row],[Consequences Sum Values]]</f>
        <v>#N/A</v>
      </c>
    </row>
    <row r="367" spans="1:26" x14ac:dyDescent="0.25">
      <c r="A367" t="str">
        <f>tbl_data[[#This Row],[Town Code]]</f>
        <v>MMR016006702</v>
      </c>
      <c r="B367" t="str">
        <f>VLOOKUP(Table6[[#This Row],[Index]],tbl_mimu[],2,FALSE)</f>
        <v>MMR016</v>
      </c>
      <c r="C367" t="str">
        <f>VLOOKUP(Table6[[#This Row],[Index]],tbl_mimu[],3,FALSE)</f>
        <v>Shan (East)</v>
      </c>
      <c r="D367" t="str">
        <f>VLOOKUP(Table6[[#This Row],[Index]],tbl_mimu[],4,FALSE)</f>
        <v>ရှမ်းပြည်နယ် (အရှေ့)</v>
      </c>
      <c r="E367" t="str">
        <f>VLOOKUP(Table6[[#This Row],[Index]],tbl_mimu[],5,FALSE)</f>
        <v>MMR016D002</v>
      </c>
      <c r="F367" t="str">
        <f>VLOOKUP(Table6[[#This Row],[Index]],tbl_mimu[],6,FALSE)</f>
        <v>Monghsat</v>
      </c>
      <c r="G367" t="str">
        <f>VLOOKUP(Table6[[#This Row],[Index]],tbl_mimu[],7,FALSE)</f>
        <v>မိုင်းဆတ်ခရိုင်</v>
      </c>
      <c r="H367" t="str">
        <f>VLOOKUP(Table6[[#This Row],[Index]],tbl_mimu[],8,FALSE)</f>
        <v>MMR016006</v>
      </c>
      <c r="I367" t="str">
        <f>VLOOKUP(Table6[[#This Row],[Index]],tbl_mimu[],9,FALSE)</f>
        <v>Monghsat</v>
      </c>
      <c r="J367" t="str">
        <f>VLOOKUP(Table6[[#This Row],[Index]],tbl_mimu[],10,FALSE)</f>
        <v>မိုင်းဆတ်</v>
      </c>
      <c r="K367" t="str">
        <f>VLOOKUP(Table6[[#This Row],[Index]],tbl_mimu[],11,FALSE)</f>
        <v>MMR016006702</v>
      </c>
      <c r="L367" t="str">
        <f>VLOOKUP(Table6[[#This Row],[Index]],tbl_mimu[],12,FALSE)</f>
        <v>Mongkhoke Town</v>
      </c>
      <c r="M367" t="str">
        <f>VLOOKUP(Table6[[#This Row],[Index]],tbl_mimu[],13,FALSE)</f>
        <v>မိုင်းခုတ်</v>
      </c>
      <c r="N367">
        <f>VLOOKUP(Table6[[#This Row],[Index]],tbl_mimu[],14,FALSE)</f>
        <v>99.4636009715</v>
      </c>
      <c r="O367">
        <f>VLOOKUP(Table6[[#This Row],[Index]],tbl_mimu[],14,FALSE)</f>
        <v>99.4636009715</v>
      </c>
      <c r="P367">
        <f>tbl_data[[#This Row],[Severity]]</f>
        <v>0</v>
      </c>
      <c r="Q367">
        <f>tbl_data[[#This Row],[Consequences (Human)]]</f>
        <v>0</v>
      </c>
      <c r="R367">
        <f>tbl_data[[#This Row],[Consequences (Agriculture)]]</f>
        <v>0</v>
      </c>
      <c r="S367">
        <f>tbl_data[[#This Row],[Consequences (Infrastructure)]]</f>
        <v>0</v>
      </c>
      <c r="T367">
        <f>tbl_data[[#This Row],[Consequences (Financial)]]</f>
        <v>0</v>
      </c>
      <c r="U367" t="e">
        <f>tbl_data[[#This Row],[Severity Numeric]]</f>
        <v>#N/A</v>
      </c>
      <c r="V367" t="e">
        <f>tbl_data[[#This Row],[Consequences Human Numeric]]</f>
        <v>#N/A</v>
      </c>
      <c r="W367" t="e">
        <f>tbl_data[[#This Row],[Consequences Agriculture Numeric]]</f>
        <v>#N/A</v>
      </c>
      <c r="X367" t="e">
        <f>tbl_data[[#This Row],[Consequences Infrastructure Numeric]]</f>
        <v>#N/A</v>
      </c>
      <c r="Y367" t="e">
        <f>tbl_data[[#This Row],[Consequences Financial Numeric]]</f>
        <v>#N/A</v>
      </c>
      <c r="Z367" t="e">
        <f>tbl_data[[#This Row],[Consequences Sum Values]]</f>
        <v>#N/A</v>
      </c>
    </row>
    <row r="368" spans="1:26" x14ac:dyDescent="0.25">
      <c r="A368" t="str">
        <f>tbl_data[[#This Row],[Town Code]]</f>
        <v>MMR015012702</v>
      </c>
      <c r="B368" t="str">
        <f>VLOOKUP(Table6[[#This Row],[Index]],tbl_mimu[],2,FALSE)</f>
        <v>MMR015</v>
      </c>
      <c r="C368" t="str">
        <f>VLOOKUP(Table6[[#This Row],[Index]],tbl_mimu[],3,FALSE)</f>
        <v>Shan (North)</v>
      </c>
      <c r="D368" t="str">
        <f>VLOOKUP(Table6[[#This Row],[Index]],tbl_mimu[],4,FALSE)</f>
        <v>ရှမ်းပြည်နယ် (မြောက်)</v>
      </c>
      <c r="E368" t="str">
        <f>VLOOKUP(Table6[[#This Row],[Index]],tbl_mimu[],5,FALSE)</f>
        <v>MMR015D003</v>
      </c>
      <c r="F368" t="str">
        <f>VLOOKUP(Table6[[#This Row],[Index]],tbl_mimu[],6,FALSE)</f>
        <v>Kyaukme</v>
      </c>
      <c r="G368" t="str">
        <f>VLOOKUP(Table6[[#This Row],[Index]],tbl_mimu[],7,FALSE)</f>
        <v>ကျောက်မဲခရိုင်</v>
      </c>
      <c r="H368" t="str">
        <f>VLOOKUP(Table6[[#This Row],[Index]],tbl_mimu[],8,FALSE)</f>
        <v>MMR015012</v>
      </c>
      <c r="I368" t="str">
        <f>VLOOKUP(Table6[[#This Row],[Index]],tbl_mimu[],9,FALSE)</f>
        <v>Kyaukme</v>
      </c>
      <c r="J368" t="str">
        <f>VLOOKUP(Table6[[#This Row],[Index]],tbl_mimu[],10,FALSE)</f>
        <v>ကျောက်မဲ</v>
      </c>
      <c r="K368" t="str">
        <f>VLOOKUP(Table6[[#This Row],[Index]],tbl_mimu[],11,FALSE)</f>
        <v>MMR015012702</v>
      </c>
      <c r="L368" t="str">
        <f>VLOOKUP(Table6[[#This Row],[Index]],tbl_mimu[],12,FALSE)</f>
        <v>Mongngawt Town</v>
      </c>
      <c r="M368" t="str">
        <f>VLOOKUP(Table6[[#This Row],[Index]],tbl_mimu[],13,FALSE)</f>
        <v>မိုင်းငေါ့</v>
      </c>
      <c r="N368">
        <f>VLOOKUP(Table6[[#This Row],[Index]],tbl_mimu[],14,FALSE)</f>
        <v>96.984020000000001</v>
      </c>
      <c r="O368">
        <f>VLOOKUP(Table6[[#This Row],[Index]],tbl_mimu[],14,FALSE)</f>
        <v>96.984020000000001</v>
      </c>
      <c r="P368">
        <f>tbl_data[[#This Row],[Severity]]</f>
        <v>0</v>
      </c>
      <c r="Q368">
        <f>tbl_data[[#This Row],[Consequences (Human)]]</f>
        <v>0</v>
      </c>
      <c r="R368">
        <f>tbl_data[[#This Row],[Consequences (Agriculture)]]</f>
        <v>0</v>
      </c>
      <c r="S368">
        <f>tbl_data[[#This Row],[Consequences (Infrastructure)]]</f>
        <v>0</v>
      </c>
      <c r="T368">
        <f>tbl_data[[#This Row],[Consequences (Financial)]]</f>
        <v>0</v>
      </c>
      <c r="U368" t="e">
        <f>tbl_data[[#This Row],[Severity Numeric]]</f>
        <v>#N/A</v>
      </c>
      <c r="V368" t="e">
        <f>tbl_data[[#This Row],[Consequences Human Numeric]]</f>
        <v>#N/A</v>
      </c>
      <c r="W368" t="e">
        <f>tbl_data[[#This Row],[Consequences Agriculture Numeric]]</f>
        <v>#N/A</v>
      </c>
      <c r="X368" t="e">
        <f>tbl_data[[#This Row],[Consequences Infrastructure Numeric]]</f>
        <v>#N/A</v>
      </c>
      <c r="Y368" t="e">
        <f>tbl_data[[#This Row],[Consequences Financial Numeric]]</f>
        <v>#N/A</v>
      </c>
      <c r="Z368" t="e">
        <f>tbl_data[[#This Row],[Consequences Sum Values]]</f>
        <v>#N/A</v>
      </c>
    </row>
    <row r="369" spans="1:26" x14ac:dyDescent="0.25">
      <c r="A369" t="str">
        <f>tbl_data[[#This Row],[Town Code]]</f>
        <v>MMR014017702</v>
      </c>
      <c r="B369" t="str">
        <f>VLOOKUP(Table6[[#This Row],[Index]],tbl_mimu[],2,FALSE)</f>
        <v>MMR014</v>
      </c>
      <c r="C369" t="str">
        <f>VLOOKUP(Table6[[#This Row],[Index]],tbl_mimu[],3,FALSE)</f>
        <v>Shan (South)</v>
      </c>
      <c r="D369" t="str">
        <f>VLOOKUP(Table6[[#This Row],[Index]],tbl_mimu[],4,FALSE)</f>
        <v>ရှမ်းပြည်နယ် (တောင်)</v>
      </c>
      <c r="E369" t="str">
        <f>VLOOKUP(Table6[[#This Row],[Index]],tbl_mimu[],5,FALSE)</f>
        <v>MMR014D002</v>
      </c>
      <c r="F369" t="str">
        <f>VLOOKUP(Table6[[#This Row],[Index]],tbl_mimu[],6,FALSE)</f>
        <v>Loilen</v>
      </c>
      <c r="G369" t="str">
        <f>VLOOKUP(Table6[[#This Row],[Index]],tbl_mimu[],7,FALSE)</f>
        <v>လွိုင်လင်ခရိုင်</v>
      </c>
      <c r="H369" t="str">
        <f>VLOOKUP(Table6[[#This Row],[Index]],tbl_mimu[],8,FALSE)</f>
        <v>MMR014017</v>
      </c>
      <c r="I369" t="str">
        <f>VLOOKUP(Table6[[#This Row],[Index]],tbl_mimu[],9,FALSE)</f>
        <v>Monghsu</v>
      </c>
      <c r="J369" t="str">
        <f>VLOOKUP(Table6[[#This Row],[Index]],tbl_mimu[],10,FALSE)</f>
        <v>မိုင်းရှူး</v>
      </c>
      <c r="K369" t="str">
        <f>VLOOKUP(Table6[[#This Row],[Index]],tbl_mimu[],11,FALSE)</f>
        <v>MMR014017702</v>
      </c>
      <c r="L369" t="str">
        <f>VLOOKUP(Table6[[#This Row],[Index]],tbl_mimu[],12,FALSE)</f>
        <v>Mongsan (Hmonesan) Town</v>
      </c>
      <c r="M369" t="str">
        <f>VLOOKUP(Table6[[#This Row],[Index]],tbl_mimu[],13,FALSE)</f>
        <v>မိုင်းစံ (မုန်းဆန်း)</v>
      </c>
      <c r="N369">
        <f>VLOOKUP(Table6[[#This Row],[Index]],tbl_mimu[],14,FALSE)</f>
        <v>98.364559999999997</v>
      </c>
      <c r="O369">
        <f>VLOOKUP(Table6[[#This Row],[Index]],tbl_mimu[],14,FALSE)</f>
        <v>98.364559999999997</v>
      </c>
      <c r="P369">
        <f>tbl_data[[#This Row],[Severity]]</f>
        <v>0</v>
      </c>
      <c r="Q369">
        <f>tbl_data[[#This Row],[Consequences (Human)]]</f>
        <v>0</v>
      </c>
      <c r="R369">
        <f>tbl_data[[#This Row],[Consequences (Agriculture)]]</f>
        <v>0</v>
      </c>
      <c r="S369">
        <f>tbl_data[[#This Row],[Consequences (Infrastructure)]]</f>
        <v>0</v>
      </c>
      <c r="T369">
        <f>tbl_data[[#This Row],[Consequences (Financial)]]</f>
        <v>0</v>
      </c>
      <c r="U369" t="e">
        <f>tbl_data[[#This Row],[Severity Numeric]]</f>
        <v>#N/A</v>
      </c>
      <c r="V369" t="e">
        <f>tbl_data[[#This Row],[Consequences Human Numeric]]</f>
        <v>#N/A</v>
      </c>
      <c r="W369" t="e">
        <f>tbl_data[[#This Row],[Consequences Agriculture Numeric]]</f>
        <v>#N/A</v>
      </c>
      <c r="X369" t="e">
        <f>tbl_data[[#This Row],[Consequences Infrastructure Numeric]]</f>
        <v>#N/A</v>
      </c>
      <c r="Y369" t="e">
        <f>tbl_data[[#This Row],[Consequences Financial Numeric]]</f>
        <v>#N/A</v>
      </c>
      <c r="Z369" t="e">
        <f>tbl_data[[#This Row],[Consequences Sum Values]]</f>
        <v>#N/A</v>
      </c>
    </row>
    <row r="370" spans="1:26" x14ac:dyDescent="0.25">
      <c r="A370" t="str">
        <f>tbl_data[[#This Row],[Town Code]]</f>
        <v>MMR016006701</v>
      </c>
      <c r="B370" t="str">
        <f>VLOOKUP(Table6[[#This Row],[Index]],tbl_mimu[],2,FALSE)</f>
        <v>MMR016</v>
      </c>
      <c r="C370" t="str">
        <f>VLOOKUP(Table6[[#This Row],[Index]],tbl_mimu[],3,FALSE)</f>
        <v>Shan (East)</v>
      </c>
      <c r="D370" t="str">
        <f>VLOOKUP(Table6[[#This Row],[Index]],tbl_mimu[],4,FALSE)</f>
        <v>ရှမ်းပြည်နယ် (အရှေ့)</v>
      </c>
      <c r="E370" t="str">
        <f>VLOOKUP(Table6[[#This Row],[Index]],tbl_mimu[],5,FALSE)</f>
        <v>MMR016D002</v>
      </c>
      <c r="F370" t="str">
        <f>VLOOKUP(Table6[[#This Row],[Index]],tbl_mimu[],6,FALSE)</f>
        <v>Monghsat</v>
      </c>
      <c r="G370" t="str">
        <f>VLOOKUP(Table6[[#This Row],[Index]],tbl_mimu[],7,FALSE)</f>
        <v>မိုင်းဆတ်ခရိုင်</v>
      </c>
      <c r="H370" t="str">
        <f>VLOOKUP(Table6[[#This Row],[Index]],tbl_mimu[],8,FALSE)</f>
        <v>MMR016006</v>
      </c>
      <c r="I370" t="str">
        <f>VLOOKUP(Table6[[#This Row],[Index]],tbl_mimu[],9,FALSE)</f>
        <v>Monghsat</v>
      </c>
      <c r="J370" t="str">
        <f>VLOOKUP(Table6[[#This Row],[Index]],tbl_mimu[],10,FALSE)</f>
        <v>မိုင်းဆတ်</v>
      </c>
      <c r="K370" t="str">
        <f>VLOOKUP(Table6[[#This Row],[Index]],tbl_mimu[],11,FALSE)</f>
        <v>MMR016006701</v>
      </c>
      <c r="L370" t="str">
        <f>VLOOKUP(Table6[[#This Row],[Index]],tbl_mimu[],12,FALSE)</f>
        <v>Monghsat Town</v>
      </c>
      <c r="M370" t="str">
        <f>VLOOKUP(Table6[[#This Row],[Index]],tbl_mimu[],13,FALSE)</f>
        <v>မိုင်းဆတ်</v>
      </c>
      <c r="N370">
        <f>VLOOKUP(Table6[[#This Row],[Index]],tbl_mimu[],14,FALSE)</f>
        <v>99.247240000000005</v>
      </c>
      <c r="O370">
        <f>VLOOKUP(Table6[[#This Row],[Index]],tbl_mimu[],14,FALSE)</f>
        <v>99.247240000000005</v>
      </c>
      <c r="P370">
        <f>tbl_data[[#This Row],[Severity]]</f>
        <v>0</v>
      </c>
      <c r="Q370">
        <f>tbl_data[[#This Row],[Consequences (Human)]]</f>
        <v>0</v>
      </c>
      <c r="R370">
        <f>tbl_data[[#This Row],[Consequences (Agriculture)]]</f>
        <v>0</v>
      </c>
      <c r="S370">
        <f>tbl_data[[#This Row],[Consequences (Infrastructure)]]</f>
        <v>0</v>
      </c>
      <c r="T370">
        <f>tbl_data[[#This Row],[Consequences (Financial)]]</f>
        <v>0</v>
      </c>
      <c r="U370" t="e">
        <f>tbl_data[[#This Row],[Severity Numeric]]</f>
        <v>#N/A</v>
      </c>
      <c r="V370" t="e">
        <f>tbl_data[[#This Row],[Consequences Human Numeric]]</f>
        <v>#N/A</v>
      </c>
      <c r="W370" t="e">
        <f>tbl_data[[#This Row],[Consequences Agriculture Numeric]]</f>
        <v>#N/A</v>
      </c>
      <c r="X370" t="e">
        <f>tbl_data[[#This Row],[Consequences Infrastructure Numeric]]</f>
        <v>#N/A</v>
      </c>
      <c r="Y370" t="e">
        <f>tbl_data[[#This Row],[Consequences Financial Numeric]]</f>
        <v>#N/A</v>
      </c>
      <c r="Z370" t="e">
        <f>tbl_data[[#This Row],[Consequences Sum Values]]</f>
        <v>#N/A</v>
      </c>
    </row>
    <row r="371" spans="1:26" x14ac:dyDescent="0.25">
      <c r="A371" t="str">
        <f>tbl_data[[#This Row],[Town Code]]</f>
        <v>MMR016008701</v>
      </c>
      <c r="B371" t="str">
        <f>VLOOKUP(Table6[[#This Row],[Index]],tbl_mimu[],2,FALSE)</f>
        <v>MMR016</v>
      </c>
      <c r="C371" t="str">
        <f>VLOOKUP(Table6[[#This Row],[Index]],tbl_mimu[],3,FALSE)</f>
        <v>Shan (East)</v>
      </c>
      <c r="D371" t="str">
        <f>VLOOKUP(Table6[[#This Row],[Index]],tbl_mimu[],4,FALSE)</f>
        <v>ရှမ်းပြည်နယ် (အရှေ့)</v>
      </c>
      <c r="E371" t="str">
        <f>VLOOKUP(Table6[[#This Row],[Index]],tbl_mimu[],5,FALSE)</f>
        <v>MMR016D002</v>
      </c>
      <c r="F371" t="str">
        <f>VLOOKUP(Table6[[#This Row],[Index]],tbl_mimu[],6,FALSE)</f>
        <v>Monghsat</v>
      </c>
      <c r="G371" t="str">
        <f>VLOOKUP(Table6[[#This Row],[Index]],tbl_mimu[],7,FALSE)</f>
        <v>မိုင်းဆတ်ခရိုင်</v>
      </c>
      <c r="H371" t="str">
        <f>VLOOKUP(Table6[[#This Row],[Index]],tbl_mimu[],8,FALSE)</f>
        <v>MMR016008</v>
      </c>
      <c r="I371" t="str">
        <f>VLOOKUP(Table6[[#This Row],[Index]],tbl_mimu[],9,FALSE)</f>
        <v>Mongton</v>
      </c>
      <c r="J371" t="str">
        <f>VLOOKUP(Table6[[#This Row],[Index]],tbl_mimu[],10,FALSE)</f>
        <v>မိုင်းတုံ</v>
      </c>
      <c r="K371" t="str">
        <f>VLOOKUP(Table6[[#This Row],[Index]],tbl_mimu[],11,FALSE)</f>
        <v>MMR016008701</v>
      </c>
      <c r="L371" t="str">
        <f>VLOOKUP(Table6[[#This Row],[Index]],tbl_mimu[],12,FALSE)</f>
        <v>Mongton Town</v>
      </c>
      <c r="M371" t="str">
        <f>VLOOKUP(Table6[[#This Row],[Index]],tbl_mimu[],13,FALSE)</f>
        <v>မိုင်းတုံ</v>
      </c>
      <c r="N371">
        <f>VLOOKUP(Table6[[#This Row],[Index]],tbl_mimu[],14,FALSE)</f>
        <v>98.900080000000003</v>
      </c>
      <c r="O371">
        <f>VLOOKUP(Table6[[#This Row],[Index]],tbl_mimu[],14,FALSE)</f>
        <v>98.900080000000003</v>
      </c>
      <c r="P371">
        <f>tbl_data[[#This Row],[Severity]]</f>
        <v>0</v>
      </c>
      <c r="Q371">
        <f>tbl_data[[#This Row],[Consequences (Human)]]</f>
        <v>0</v>
      </c>
      <c r="R371">
        <f>tbl_data[[#This Row],[Consequences (Agriculture)]]</f>
        <v>0</v>
      </c>
      <c r="S371">
        <f>tbl_data[[#This Row],[Consequences (Infrastructure)]]</f>
        <v>0</v>
      </c>
      <c r="T371">
        <f>tbl_data[[#This Row],[Consequences (Financial)]]</f>
        <v>0</v>
      </c>
      <c r="U371" t="e">
        <f>tbl_data[[#This Row],[Severity Numeric]]</f>
        <v>#N/A</v>
      </c>
      <c r="V371" t="e">
        <f>tbl_data[[#This Row],[Consequences Human Numeric]]</f>
        <v>#N/A</v>
      </c>
      <c r="W371" t="e">
        <f>tbl_data[[#This Row],[Consequences Agriculture Numeric]]</f>
        <v>#N/A</v>
      </c>
      <c r="X371" t="e">
        <f>tbl_data[[#This Row],[Consequences Infrastructure Numeric]]</f>
        <v>#N/A</v>
      </c>
      <c r="Y371" t="e">
        <f>tbl_data[[#This Row],[Consequences Financial Numeric]]</f>
        <v>#N/A</v>
      </c>
      <c r="Z371" t="e">
        <f>tbl_data[[#This Row],[Consequences Sum Values]]</f>
        <v>#N/A</v>
      </c>
    </row>
    <row r="372" spans="1:26" x14ac:dyDescent="0.25">
      <c r="A372" t="str">
        <f>tbl_data[[#This Row],[Town Code]]</f>
        <v>MMR014015702</v>
      </c>
      <c r="B372" t="str">
        <f>VLOOKUP(Table6[[#This Row],[Index]],tbl_mimu[],2,FALSE)</f>
        <v>MMR014</v>
      </c>
      <c r="C372" t="str">
        <f>VLOOKUP(Table6[[#This Row],[Index]],tbl_mimu[],3,FALSE)</f>
        <v>Shan (South)</v>
      </c>
      <c r="D372" t="str">
        <f>VLOOKUP(Table6[[#This Row],[Index]],tbl_mimu[],4,FALSE)</f>
        <v>ရှမ်းပြည်နယ် (တောင်)</v>
      </c>
      <c r="E372" t="str">
        <f>VLOOKUP(Table6[[#This Row],[Index]],tbl_mimu[],5,FALSE)</f>
        <v>MMR014D002</v>
      </c>
      <c r="F372" t="str">
        <f>VLOOKUP(Table6[[#This Row],[Index]],tbl_mimu[],6,FALSE)</f>
        <v>Loilen</v>
      </c>
      <c r="G372" t="str">
        <f>VLOOKUP(Table6[[#This Row],[Index]],tbl_mimu[],7,FALSE)</f>
        <v>လွိုင်လင်ခရိုင်</v>
      </c>
      <c r="H372" t="str">
        <f>VLOOKUP(Table6[[#This Row],[Index]],tbl_mimu[],8,FALSE)</f>
        <v>MMR014015</v>
      </c>
      <c r="I372" t="str">
        <f>VLOOKUP(Table6[[#This Row],[Index]],tbl_mimu[],9,FALSE)</f>
        <v>Kyethi</v>
      </c>
      <c r="J372" t="str">
        <f>VLOOKUP(Table6[[#This Row],[Index]],tbl_mimu[],10,FALSE)</f>
        <v>ကျေးသီး</v>
      </c>
      <c r="K372" t="str">
        <f>VLOOKUP(Table6[[#This Row],[Index]],tbl_mimu[],11,FALSE)</f>
        <v>MMR014015702</v>
      </c>
      <c r="L372" t="str">
        <f>VLOOKUP(Table6[[#This Row],[Index]],tbl_mimu[],12,FALSE)</f>
        <v>Mongnawng Town</v>
      </c>
      <c r="M372" t="str">
        <f>VLOOKUP(Table6[[#This Row],[Index]],tbl_mimu[],13,FALSE)</f>
        <v>မိုင်းနောင်</v>
      </c>
      <c r="N372">
        <f>VLOOKUP(Table6[[#This Row],[Index]],tbl_mimu[],14,FALSE)</f>
        <v>98.123000000000005</v>
      </c>
      <c r="O372">
        <f>VLOOKUP(Table6[[#This Row],[Index]],tbl_mimu[],14,FALSE)</f>
        <v>98.123000000000005</v>
      </c>
      <c r="P372">
        <f>tbl_data[[#This Row],[Severity]]</f>
        <v>0</v>
      </c>
      <c r="Q372">
        <f>tbl_data[[#This Row],[Consequences (Human)]]</f>
        <v>0</v>
      </c>
      <c r="R372">
        <f>tbl_data[[#This Row],[Consequences (Agriculture)]]</f>
        <v>0</v>
      </c>
      <c r="S372">
        <f>tbl_data[[#This Row],[Consequences (Infrastructure)]]</f>
        <v>0</v>
      </c>
      <c r="T372">
        <f>tbl_data[[#This Row],[Consequences (Financial)]]</f>
        <v>0</v>
      </c>
      <c r="U372" t="e">
        <f>tbl_data[[#This Row],[Severity Numeric]]</f>
        <v>#N/A</v>
      </c>
      <c r="V372" t="e">
        <f>tbl_data[[#This Row],[Consequences Human Numeric]]</f>
        <v>#N/A</v>
      </c>
      <c r="W372" t="e">
        <f>tbl_data[[#This Row],[Consequences Agriculture Numeric]]</f>
        <v>#N/A</v>
      </c>
      <c r="X372" t="e">
        <f>tbl_data[[#This Row],[Consequences Infrastructure Numeric]]</f>
        <v>#N/A</v>
      </c>
      <c r="Y372" t="e">
        <f>tbl_data[[#This Row],[Consequences Financial Numeric]]</f>
        <v>#N/A</v>
      </c>
      <c r="Z372" t="e">
        <f>tbl_data[[#This Row],[Consequences Sum Values]]</f>
        <v>#N/A</v>
      </c>
    </row>
    <row r="373" spans="1:26" x14ac:dyDescent="0.25">
      <c r="A373" t="str">
        <f>tbl_data[[#This Row],[Town Code]]</f>
        <v>MMR014021701</v>
      </c>
      <c r="B373" t="str">
        <f>VLOOKUP(Table6[[#This Row],[Index]],tbl_mimu[],2,FALSE)</f>
        <v>MMR014</v>
      </c>
      <c r="C373" t="str">
        <f>VLOOKUP(Table6[[#This Row],[Index]],tbl_mimu[],3,FALSE)</f>
        <v>Shan (South)</v>
      </c>
      <c r="D373" t="str">
        <f>VLOOKUP(Table6[[#This Row],[Index]],tbl_mimu[],4,FALSE)</f>
        <v>ရှမ်းပြည်နယ် (တောင်)</v>
      </c>
      <c r="E373" t="str">
        <f>VLOOKUP(Table6[[#This Row],[Index]],tbl_mimu[],5,FALSE)</f>
        <v>MMR014D003</v>
      </c>
      <c r="F373" t="str">
        <f>VLOOKUP(Table6[[#This Row],[Index]],tbl_mimu[],6,FALSE)</f>
        <v>Langkho</v>
      </c>
      <c r="G373" t="str">
        <f>VLOOKUP(Table6[[#This Row],[Index]],tbl_mimu[],7,FALSE)</f>
        <v>လင်းခေးခရိုင်</v>
      </c>
      <c r="H373" t="str">
        <f>VLOOKUP(Table6[[#This Row],[Index]],tbl_mimu[],8,FALSE)</f>
        <v>MMR014021</v>
      </c>
      <c r="I373" t="str">
        <f>VLOOKUP(Table6[[#This Row],[Index]],tbl_mimu[],9,FALSE)</f>
        <v>Mongpan</v>
      </c>
      <c r="J373" t="str">
        <f>VLOOKUP(Table6[[#This Row],[Index]],tbl_mimu[],10,FALSE)</f>
        <v>မိုင်းပန်</v>
      </c>
      <c r="K373" t="str">
        <f>VLOOKUP(Table6[[#This Row],[Index]],tbl_mimu[],11,FALSE)</f>
        <v>MMR014021701</v>
      </c>
      <c r="L373" t="str">
        <f>VLOOKUP(Table6[[#This Row],[Index]],tbl_mimu[],12,FALSE)</f>
        <v>Mongpan Town</v>
      </c>
      <c r="M373" t="str">
        <f>VLOOKUP(Table6[[#This Row],[Index]],tbl_mimu[],13,FALSE)</f>
        <v>မိုင်းပန်</v>
      </c>
      <c r="N373">
        <f>VLOOKUP(Table6[[#This Row],[Index]],tbl_mimu[],14,FALSE)</f>
        <v>98.354100000000003</v>
      </c>
      <c r="O373">
        <f>VLOOKUP(Table6[[#This Row],[Index]],tbl_mimu[],14,FALSE)</f>
        <v>98.354100000000003</v>
      </c>
      <c r="P373">
        <f>tbl_data[[#This Row],[Severity]]</f>
        <v>0</v>
      </c>
      <c r="Q373">
        <f>tbl_data[[#This Row],[Consequences (Human)]]</f>
        <v>0</v>
      </c>
      <c r="R373">
        <f>tbl_data[[#This Row],[Consequences (Agriculture)]]</f>
        <v>0</v>
      </c>
      <c r="S373">
        <f>tbl_data[[#This Row],[Consequences (Infrastructure)]]</f>
        <v>0</v>
      </c>
      <c r="T373">
        <f>tbl_data[[#This Row],[Consequences (Financial)]]</f>
        <v>0</v>
      </c>
      <c r="U373" t="e">
        <f>tbl_data[[#This Row],[Severity Numeric]]</f>
        <v>#N/A</v>
      </c>
      <c r="V373" t="e">
        <f>tbl_data[[#This Row],[Consequences Human Numeric]]</f>
        <v>#N/A</v>
      </c>
      <c r="W373" t="e">
        <f>tbl_data[[#This Row],[Consequences Agriculture Numeric]]</f>
        <v>#N/A</v>
      </c>
      <c r="X373" t="e">
        <f>tbl_data[[#This Row],[Consequences Infrastructure Numeric]]</f>
        <v>#N/A</v>
      </c>
      <c r="Y373" t="e">
        <f>tbl_data[[#This Row],[Consequences Financial Numeric]]</f>
        <v>#N/A</v>
      </c>
      <c r="Z373" t="e">
        <f>tbl_data[[#This Row],[Consequences Sum Values]]</f>
        <v>#N/A</v>
      </c>
    </row>
    <row r="374" spans="1:26" x14ac:dyDescent="0.25">
      <c r="A374" t="str">
        <f>tbl_data[[#This Row],[Town Code]]</f>
        <v>MMR016007701</v>
      </c>
      <c r="B374" t="str">
        <f>VLOOKUP(Table6[[#This Row],[Index]],tbl_mimu[],2,FALSE)</f>
        <v>MMR016</v>
      </c>
      <c r="C374" t="str">
        <f>VLOOKUP(Table6[[#This Row],[Index]],tbl_mimu[],3,FALSE)</f>
        <v>Shan (East)</v>
      </c>
      <c r="D374" t="str">
        <f>VLOOKUP(Table6[[#This Row],[Index]],tbl_mimu[],4,FALSE)</f>
        <v>ရှမ်းပြည်နယ် (အရှေ့)</v>
      </c>
      <c r="E374" t="str">
        <f>VLOOKUP(Table6[[#This Row],[Index]],tbl_mimu[],5,FALSE)</f>
        <v>MMR016D001</v>
      </c>
      <c r="F374" t="str">
        <f>VLOOKUP(Table6[[#This Row],[Index]],tbl_mimu[],6,FALSE)</f>
        <v>Kengtung</v>
      </c>
      <c r="G374" t="str">
        <f>VLOOKUP(Table6[[#This Row],[Index]],tbl_mimu[],7,FALSE)</f>
        <v>ကျိုင်းတုံခရိုင်</v>
      </c>
      <c r="H374" t="str">
        <f>VLOOKUP(Table6[[#This Row],[Index]],tbl_mimu[],8,FALSE)</f>
        <v>MMR016007</v>
      </c>
      <c r="I374" t="str">
        <f>VLOOKUP(Table6[[#This Row],[Index]],tbl_mimu[],9,FALSE)</f>
        <v>Mongping</v>
      </c>
      <c r="J374" t="str">
        <f>VLOOKUP(Table6[[#This Row],[Index]],tbl_mimu[],10,FALSE)</f>
        <v>မိုင်းပျဉ်း</v>
      </c>
      <c r="K374" t="str">
        <f>VLOOKUP(Table6[[#This Row],[Index]],tbl_mimu[],11,FALSE)</f>
        <v>MMR016007701</v>
      </c>
      <c r="L374" t="str">
        <f>VLOOKUP(Table6[[#This Row],[Index]],tbl_mimu[],12,FALSE)</f>
        <v>Mongping Town</v>
      </c>
      <c r="M374" t="str">
        <f>VLOOKUP(Table6[[#This Row],[Index]],tbl_mimu[],13,FALSE)</f>
        <v>မိုင်းပျဉ်း</v>
      </c>
      <c r="N374">
        <f>VLOOKUP(Table6[[#This Row],[Index]],tbl_mimu[],14,FALSE)</f>
        <v>99.025999999999996</v>
      </c>
      <c r="O374">
        <f>VLOOKUP(Table6[[#This Row],[Index]],tbl_mimu[],14,FALSE)</f>
        <v>99.025999999999996</v>
      </c>
      <c r="P374">
        <f>tbl_data[[#This Row],[Severity]]</f>
        <v>0</v>
      </c>
      <c r="Q374">
        <f>tbl_data[[#This Row],[Consequences (Human)]]</f>
        <v>0</v>
      </c>
      <c r="R374">
        <f>tbl_data[[#This Row],[Consequences (Agriculture)]]</f>
        <v>0</v>
      </c>
      <c r="S374">
        <f>tbl_data[[#This Row],[Consequences (Infrastructure)]]</f>
        <v>0</v>
      </c>
      <c r="T374">
        <f>tbl_data[[#This Row],[Consequences (Financial)]]</f>
        <v>0</v>
      </c>
      <c r="U374" t="e">
        <f>tbl_data[[#This Row],[Severity Numeric]]</f>
        <v>#N/A</v>
      </c>
      <c r="V374" t="e">
        <f>tbl_data[[#This Row],[Consequences Human Numeric]]</f>
        <v>#N/A</v>
      </c>
      <c r="W374" t="e">
        <f>tbl_data[[#This Row],[Consequences Agriculture Numeric]]</f>
        <v>#N/A</v>
      </c>
      <c r="X374" t="e">
        <f>tbl_data[[#This Row],[Consequences Infrastructure Numeric]]</f>
        <v>#N/A</v>
      </c>
      <c r="Y374" t="e">
        <f>tbl_data[[#This Row],[Consequences Financial Numeric]]</f>
        <v>#N/A</v>
      </c>
      <c r="Z374" t="e">
        <f>tbl_data[[#This Row],[Consequences Sum Values]]</f>
        <v>#N/A</v>
      </c>
    </row>
    <row r="375" spans="1:26" x14ac:dyDescent="0.25">
      <c r="A375" t="str">
        <f>tbl_data[[#This Row],[Town Code]]</f>
        <v>MMR016321701</v>
      </c>
      <c r="B375" t="str">
        <f>VLOOKUP(Table6[[#This Row],[Index]],tbl_mimu[],2,FALSE)</f>
        <v>MMR016</v>
      </c>
      <c r="C375" t="str">
        <f>VLOOKUP(Table6[[#This Row],[Index]],tbl_mimu[],3,FALSE)</f>
        <v>Shan (East)</v>
      </c>
      <c r="D375" t="str">
        <f>VLOOKUP(Table6[[#This Row],[Index]],tbl_mimu[],4,FALSE)</f>
        <v>ရှမ်းပြည်နယ် (အရှေ့)</v>
      </c>
      <c r="E375" t="str">
        <f>VLOOKUP(Table6[[#This Row],[Index]],tbl_mimu[],5,FALSE)</f>
        <v>MMR016D333</v>
      </c>
      <c r="F375" t="str">
        <f>VLOOKUP(Table6[[#This Row],[Index]],tbl_mimu[],6,FALSE)</f>
        <v>Mong Pawk (Wa SAD)</v>
      </c>
      <c r="G375" t="str">
        <f>VLOOKUP(Table6[[#This Row],[Index]],tbl_mimu[],7,FALSE)</f>
        <v>မိုင်းပေါက်-ဝအထူးဒေသ (၂)</v>
      </c>
      <c r="H375" t="str">
        <f>VLOOKUP(Table6[[#This Row],[Index]],tbl_mimu[],8,FALSE)</f>
        <v>MMR016321</v>
      </c>
      <c r="I375" t="str">
        <f>VLOOKUP(Table6[[#This Row],[Index]],tbl_mimu[],9,FALSE)</f>
        <v>Mong Pawk</v>
      </c>
      <c r="J375" t="str">
        <f>VLOOKUP(Table6[[#This Row],[Index]],tbl_mimu[],10,FALSE)</f>
        <v>မိုင်းပေါက်</v>
      </c>
      <c r="K375" t="str">
        <f>VLOOKUP(Table6[[#This Row],[Index]],tbl_mimu[],11,FALSE)</f>
        <v>MMR016321701</v>
      </c>
      <c r="L375" t="str">
        <f>VLOOKUP(Table6[[#This Row],[Index]],tbl_mimu[],12,FALSE)</f>
        <v>Mong Pawk Town</v>
      </c>
      <c r="M375" t="str">
        <f>VLOOKUP(Table6[[#This Row],[Index]],tbl_mimu[],13,FALSE)</f>
        <v>မိုင်းပေါက်</v>
      </c>
      <c r="N375">
        <f>VLOOKUP(Table6[[#This Row],[Index]],tbl_mimu[],14,FALSE)</f>
        <v>99.310103999999995</v>
      </c>
      <c r="O375">
        <f>VLOOKUP(Table6[[#This Row],[Index]],tbl_mimu[],14,FALSE)</f>
        <v>99.310103999999995</v>
      </c>
      <c r="P375">
        <f>tbl_data[[#This Row],[Severity]]</f>
        <v>0</v>
      </c>
      <c r="Q375">
        <f>tbl_data[[#This Row],[Consequences (Human)]]</f>
        <v>0</v>
      </c>
      <c r="R375">
        <f>tbl_data[[#This Row],[Consequences (Agriculture)]]</f>
        <v>0</v>
      </c>
      <c r="S375">
        <f>tbl_data[[#This Row],[Consequences (Infrastructure)]]</f>
        <v>0</v>
      </c>
      <c r="T375">
        <f>tbl_data[[#This Row],[Consequences (Financial)]]</f>
        <v>0</v>
      </c>
      <c r="U375" t="e">
        <f>tbl_data[[#This Row],[Severity Numeric]]</f>
        <v>#N/A</v>
      </c>
      <c r="V375" t="e">
        <f>tbl_data[[#This Row],[Consequences Human Numeric]]</f>
        <v>#N/A</v>
      </c>
      <c r="W375" t="e">
        <f>tbl_data[[#This Row],[Consequences Agriculture Numeric]]</f>
        <v>#N/A</v>
      </c>
      <c r="X375" t="e">
        <f>tbl_data[[#This Row],[Consequences Infrastructure Numeric]]</f>
        <v>#N/A</v>
      </c>
      <c r="Y375" t="e">
        <f>tbl_data[[#This Row],[Consequences Financial Numeric]]</f>
        <v>#N/A</v>
      </c>
      <c r="Z375" t="e">
        <f>tbl_data[[#This Row],[Consequences Sum Values]]</f>
        <v>#N/A</v>
      </c>
    </row>
    <row r="376" spans="1:26" x14ac:dyDescent="0.25">
      <c r="A376" t="str">
        <f>tbl_data[[#This Row],[Town Code]]</f>
        <v>MMR016003702</v>
      </c>
      <c r="B376" t="str">
        <f>VLOOKUP(Table6[[#This Row],[Index]],tbl_mimu[],2,FALSE)</f>
        <v>MMR016</v>
      </c>
      <c r="C376" t="str">
        <f>VLOOKUP(Table6[[#This Row],[Index]],tbl_mimu[],3,FALSE)</f>
        <v>Shan (East)</v>
      </c>
      <c r="D376" t="str">
        <f>VLOOKUP(Table6[[#This Row],[Index]],tbl_mimu[],4,FALSE)</f>
        <v>ရှမ်းပြည်နယ် (အရှေ့)</v>
      </c>
      <c r="E376" t="str">
        <f>VLOOKUP(Table6[[#This Row],[Index]],tbl_mimu[],5,FALSE)</f>
        <v>MMR016D001</v>
      </c>
      <c r="F376" t="str">
        <f>VLOOKUP(Table6[[#This Row],[Index]],tbl_mimu[],6,FALSE)</f>
        <v>Kengtung</v>
      </c>
      <c r="G376" t="str">
        <f>VLOOKUP(Table6[[#This Row],[Index]],tbl_mimu[],7,FALSE)</f>
        <v>ကျိုင်းတုံခရိုင်</v>
      </c>
      <c r="H376" t="str">
        <f>VLOOKUP(Table6[[#This Row],[Index]],tbl_mimu[],8,FALSE)</f>
        <v>MMR016003</v>
      </c>
      <c r="I376" t="str">
        <f>VLOOKUP(Table6[[#This Row],[Index]],tbl_mimu[],9,FALSE)</f>
        <v>Mongyang</v>
      </c>
      <c r="J376" t="str">
        <f>VLOOKUP(Table6[[#This Row],[Index]],tbl_mimu[],10,FALSE)</f>
        <v>မိုင်းယန်း</v>
      </c>
      <c r="K376" t="str">
        <f>VLOOKUP(Table6[[#This Row],[Index]],tbl_mimu[],11,FALSE)</f>
        <v>MMR016003702</v>
      </c>
      <c r="L376" t="str">
        <f>VLOOKUP(Table6[[#This Row],[Index]],tbl_mimu[],12,FALSE)</f>
        <v>Mongpauk Town</v>
      </c>
      <c r="M376" t="str">
        <f>VLOOKUP(Table6[[#This Row],[Index]],tbl_mimu[],13,FALSE)</f>
        <v>မိုင်းပေါက်</v>
      </c>
      <c r="N376">
        <f>VLOOKUP(Table6[[#This Row],[Index]],tbl_mimu[],14,FALSE)</f>
        <v>99.310100000000006</v>
      </c>
      <c r="O376">
        <f>VLOOKUP(Table6[[#This Row],[Index]],tbl_mimu[],14,FALSE)</f>
        <v>99.310100000000006</v>
      </c>
      <c r="P376">
        <f>tbl_data[[#This Row],[Severity]]</f>
        <v>0</v>
      </c>
      <c r="Q376">
        <f>tbl_data[[#This Row],[Consequences (Human)]]</f>
        <v>0</v>
      </c>
      <c r="R376">
        <f>tbl_data[[#This Row],[Consequences (Agriculture)]]</f>
        <v>0</v>
      </c>
      <c r="S376">
        <f>tbl_data[[#This Row],[Consequences (Infrastructure)]]</f>
        <v>0</v>
      </c>
      <c r="T376">
        <f>tbl_data[[#This Row],[Consequences (Financial)]]</f>
        <v>0</v>
      </c>
      <c r="U376" t="e">
        <f>tbl_data[[#This Row],[Severity Numeric]]</f>
        <v>#N/A</v>
      </c>
      <c r="V376" t="e">
        <f>tbl_data[[#This Row],[Consequences Human Numeric]]</f>
        <v>#N/A</v>
      </c>
      <c r="W376" t="e">
        <f>tbl_data[[#This Row],[Consequences Agriculture Numeric]]</f>
        <v>#N/A</v>
      </c>
      <c r="X376" t="e">
        <f>tbl_data[[#This Row],[Consequences Infrastructure Numeric]]</f>
        <v>#N/A</v>
      </c>
      <c r="Y376" t="e">
        <f>tbl_data[[#This Row],[Consequences Financial Numeric]]</f>
        <v>#N/A</v>
      </c>
      <c r="Z376" t="e">
        <f>tbl_data[[#This Row],[Consequences Sum Values]]</f>
        <v>#N/A</v>
      </c>
    </row>
    <row r="377" spans="1:26" x14ac:dyDescent="0.25">
      <c r="A377" t="str">
        <f>tbl_data[[#This Row],[Town Code]]</f>
        <v>MMR016319701</v>
      </c>
      <c r="B377" t="str">
        <f>VLOOKUP(Table6[[#This Row],[Index]],tbl_mimu[],2,FALSE)</f>
        <v>MMR016</v>
      </c>
      <c r="C377" t="str">
        <f>VLOOKUP(Table6[[#This Row],[Index]],tbl_mimu[],3,FALSE)</f>
        <v>Shan (East)</v>
      </c>
      <c r="D377" t="str">
        <f>VLOOKUP(Table6[[#This Row],[Index]],tbl_mimu[],4,FALSE)</f>
        <v>ရှမ်းပြည်နယ် (အရှေ့)</v>
      </c>
      <c r="E377" t="str">
        <f>VLOOKUP(Table6[[#This Row],[Index]],tbl_mimu[],5,FALSE)</f>
        <v>MMR016D333</v>
      </c>
      <c r="F377" t="str">
        <f>VLOOKUP(Table6[[#This Row],[Index]],tbl_mimu[],6,FALSE)</f>
        <v>Mong Pawk (Wa SAD)</v>
      </c>
      <c r="G377" t="str">
        <f>VLOOKUP(Table6[[#This Row],[Index]],tbl_mimu[],7,FALSE)</f>
        <v>မိုင်းပေါက်-ဝအထူးဒေသ (၂)</v>
      </c>
      <c r="H377" t="str">
        <f>VLOOKUP(Table6[[#This Row],[Index]],tbl_mimu[],8,FALSE)</f>
        <v>MMR016319</v>
      </c>
      <c r="I377" t="str">
        <f>VLOOKUP(Table6[[#This Row],[Index]],tbl_mimu[],9,FALSE)</f>
        <v>Mong Hpen</v>
      </c>
      <c r="J377" t="str">
        <f>VLOOKUP(Table6[[#This Row],[Index]],tbl_mimu[],10,FALSE)</f>
        <v>မိုင်းဖျန်</v>
      </c>
      <c r="K377" t="str">
        <f>VLOOKUP(Table6[[#This Row],[Index]],tbl_mimu[],11,FALSE)</f>
        <v>MMR016319701</v>
      </c>
      <c r="L377" t="str">
        <f>VLOOKUP(Table6[[#This Row],[Index]],tbl_mimu[],12,FALSE)</f>
        <v>Mong Hpen Town</v>
      </c>
      <c r="M377" t="str">
        <f>VLOOKUP(Table6[[#This Row],[Index]],tbl_mimu[],13,FALSE)</f>
        <v>မိုင်းဖျန်</v>
      </c>
      <c r="N377">
        <f>VLOOKUP(Table6[[#This Row],[Index]],tbl_mimu[],14,FALSE)</f>
        <v>99.598920000000007</v>
      </c>
      <c r="O377">
        <f>VLOOKUP(Table6[[#This Row],[Index]],tbl_mimu[],14,FALSE)</f>
        <v>99.598920000000007</v>
      </c>
      <c r="P377">
        <f>tbl_data[[#This Row],[Severity]]</f>
        <v>0</v>
      </c>
      <c r="Q377">
        <f>tbl_data[[#This Row],[Consequences (Human)]]</f>
        <v>0</v>
      </c>
      <c r="R377">
        <f>tbl_data[[#This Row],[Consequences (Agriculture)]]</f>
        <v>0</v>
      </c>
      <c r="S377">
        <f>tbl_data[[#This Row],[Consequences (Infrastructure)]]</f>
        <v>0</v>
      </c>
      <c r="T377">
        <f>tbl_data[[#This Row],[Consequences (Financial)]]</f>
        <v>0</v>
      </c>
      <c r="U377" t="e">
        <f>tbl_data[[#This Row],[Severity Numeric]]</f>
        <v>#N/A</v>
      </c>
      <c r="V377" t="e">
        <f>tbl_data[[#This Row],[Consequences Human Numeric]]</f>
        <v>#N/A</v>
      </c>
      <c r="W377" t="e">
        <f>tbl_data[[#This Row],[Consequences Agriculture Numeric]]</f>
        <v>#N/A</v>
      </c>
      <c r="X377" t="e">
        <f>tbl_data[[#This Row],[Consequences Infrastructure Numeric]]</f>
        <v>#N/A</v>
      </c>
      <c r="Y377" t="e">
        <f>tbl_data[[#This Row],[Consequences Financial Numeric]]</f>
        <v>#N/A</v>
      </c>
      <c r="Z377" t="e">
        <f>tbl_data[[#This Row],[Consequences Sum Values]]</f>
        <v>#N/A</v>
      </c>
    </row>
    <row r="378" spans="1:26" x14ac:dyDescent="0.25">
      <c r="A378" t="str">
        <f>tbl_data[[#This Row],[Town Code]]</f>
        <v>MMR016010701</v>
      </c>
      <c r="B378" t="str">
        <f>VLOOKUP(Table6[[#This Row],[Index]],tbl_mimu[],2,FALSE)</f>
        <v>MMR016</v>
      </c>
      <c r="C378" t="str">
        <f>VLOOKUP(Table6[[#This Row],[Index]],tbl_mimu[],3,FALSE)</f>
        <v>Shan (East)</v>
      </c>
      <c r="D378" t="str">
        <f>VLOOKUP(Table6[[#This Row],[Index]],tbl_mimu[],4,FALSE)</f>
        <v>ရှမ်းပြည်နယ် (အရှေ့)</v>
      </c>
      <c r="E378" t="str">
        <f>VLOOKUP(Table6[[#This Row],[Index]],tbl_mimu[],5,FALSE)</f>
        <v>MMR016D003</v>
      </c>
      <c r="F378" t="str">
        <f>VLOOKUP(Table6[[#This Row],[Index]],tbl_mimu[],6,FALSE)</f>
        <v>Tachileik</v>
      </c>
      <c r="G378" t="str">
        <f>VLOOKUP(Table6[[#This Row],[Index]],tbl_mimu[],7,FALSE)</f>
        <v>တာချီလိတ်ခရိုင်</v>
      </c>
      <c r="H378" t="str">
        <f>VLOOKUP(Table6[[#This Row],[Index]],tbl_mimu[],8,FALSE)</f>
        <v>MMR016010</v>
      </c>
      <c r="I378" t="str">
        <f>VLOOKUP(Table6[[#This Row],[Index]],tbl_mimu[],9,FALSE)</f>
        <v>Monghpyak</v>
      </c>
      <c r="J378" t="str">
        <f>VLOOKUP(Table6[[#This Row],[Index]],tbl_mimu[],10,FALSE)</f>
        <v>မိုင်းဖြတ်</v>
      </c>
      <c r="K378" t="str">
        <f>VLOOKUP(Table6[[#This Row],[Index]],tbl_mimu[],11,FALSE)</f>
        <v>MMR016010701</v>
      </c>
      <c r="L378" t="str">
        <f>VLOOKUP(Table6[[#This Row],[Index]],tbl_mimu[],12,FALSE)</f>
        <v>Monghpyak Town</v>
      </c>
      <c r="M378" t="str">
        <f>VLOOKUP(Table6[[#This Row],[Index]],tbl_mimu[],13,FALSE)</f>
        <v>မိုင်းဖြတ်</v>
      </c>
      <c r="N378">
        <f>VLOOKUP(Table6[[#This Row],[Index]],tbl_mimu[],14,FALSE)</f>
        <v>99.923330000000007</v>
      </c>
      <c r="O378">
        <f>VLOOKUP(Table6[[#This Row],[Index]],tbl_mimu[],14,FALSE)</f>
        <v>99.923330000000007</v>
      </c>
      <c r="P378">
        <f>tbl_data[[#This Row],[Severity]]</f>
        <v>0</v>
      </c>
      <c r="Q378">
        <f>tbl_data[[#This Row],[Consequences (Human)]]</f>
        <v>0</v>
      </c>
      <c r="R378">
        <f>tbl_data[[#This Row],[Consequences (Agriculture)]]</f>
        <v>0</v>
      </c>
      <c r="S378">
        <f>tbl_data[[#This Row],[Consequences (Infrastructure)]]</f>
        <v>0</v>
      </c>
      <c r="T378">
        <f>tbl_data[[#This Row],[Consequences (Financial)]]</f>
        <v>0</v>
      </c>
      <c r="U378" t="e">
        <f>tbl_data[[#This Row],[Severity Numeric]]</f>
        <v>#N/A</v>
      </c>
      <c r="V378" t="e">
        <f>tbl_data[[#This Row],[Consequences Human Numeric]]</f>
        <v>#N/A</v>
      </c>
      <c r="W378" t="e">
        <f>tbl_data[[#This Row],[Consequences Agriculture Numeric]]</f>
        <v>#N/A</v>
      </c>
      <c r="X378" t="e">
        <f>tbl_data[[#This Row],[Consequences Infrastructure Numeric]]</f>
        <v>#N/A</v>
      </c>
      <c r="Y378" t="e">
        <f>tbl_data[[#This Row],[Consequences Financial Numeric]]</f>
        <v>#N/A</v>
      </c>
      <c r="Z378" t="e">
        <f>tbl_data[[#This Row],[Consequences Sum Values]]</f>
        <v>#N/A</v>
      </c>
    </row>
    <row r="379" spans="1:26" x14ac:dyDescent="0.25">
      <c r="A379" t="str">
        <f>tbl_data[[#This Row],[Town Code]]</f>
        <v>MMR015304702</v>
      </c>
      <c r="B379" t="str">
        <f>VLOOKUP(Table6[[#This Row],[Index]],tbl_mimu[],2,FALSE)</f>
        <v>MMR015</v>
      </c>
      <c r="C379" t="str">
        <f>VLOOKUP(Table6[[#This Row],[Index]],tbl_mimu[],3,FALSE)</f>
        <v>Shan (North)</v>
      </c>
      <c r="D379" t="str">
        <f>VLOOKUP(Table6[[#This Row],[Index]],tbl_mimu[],4,FALSE)</f>
        <v>ရှမ်းပြည်နယ် (မြောက်)</v>
      </c>
      <c r="E379" t="str">
        <f>VLOOKUP(Table6[[#This Row],[Index]],tbl_mimu[],5,FALSE)</f>
        <v>MMR015D331</v>
      </c>
      <c r="F379" t="str">
        <f>VLOOKUP(Table6[[#This Row],[Index]],tbl_mimu[],6,FALSE)</f>
        <v>Mong Maw (Wa SAD)</v>
      </c>
      <c r="G379" t="str">
        <f>VLOOKUP(Table6[[#This Row],[Index]],tbl_mimu[],7,FALSE)</f>
        <v>မိုင်းမော-ဝအထူးဒေသ (၂)</v>
      </c>
      <c r="H379" t="str">
        <f>VLOOKUP(Table6[[#This Row],[Index]],tbl_mimu[],8,FALSE)</f>
        <v>MMR015304</v>
      </c>
      <c r="I379" t="str">
        <f>VLOOKUP(Table6[[#This Row],[Index]],tbl_mimu[],9,FALSE)</f>
        <v>Kawng Min Hsang</v>
      </c>
      <c r="J379" t="str">
        <f>VLOOKUP(Table6[[#This Row],[Index]],tbl_mimu[],10,FALSE)</f>
        <v>ကောင်မင်ဆန်း</v>
      </c>
      <c r="K379" t="str">
        <f>VLOOKUP(Table6[[#This Row],[Index]],tbl_mimu[],11,FALSE)</f>
        <v>MMR015304702</v>
      </c>
      <c r="L379" t="str">
        <f>VLOOKUP(Table6[[#This Row],[Index]],tbl_mimu[],12,FALSE)</f>
        <v>Mong Maw Town</v>
      </c>
      <c r="M379" t="str">
        <f>VLOOKUP(Table6[[#This Row],[Index]],tbl_mimu[],13,FALSE)</f>
        <v>မိုင်းမော</v>
      </c>
      <c r="N379">
        <f>VLOOKUP(Table6[[#This Row],[Index]],tbl_mimu[],14,FALSE)</f>
        <v>98.963560000000001</v>
      </c>
      <c r="O379">
        <f>VLOOKUP(Table6[[#This Row],[Index]],tbl_mimu[],14,FALSE)</f>
        <v>98.963560000000001</v>
      </c>
      <c r="P379">
        <f>tbl_data[[#This Row],[Severity]]</f>
        <v>0</v>
      </c>
      <c r="Q379">
        <f>tbl_data[[#This Row],[Consequences (Human)]]</f>
        <v>0</v>
      </c>
      <c r="R379">
        <f>tbl_data[[#This Row],[Consequences (Agriculture)]]</f>
        <v>0</v>
      </c>
      <c r="S379">
        <f>tbl_data[[#This Row],[Consequences (Infrastructure)]]</f>
        <v>0</v>
      </c>
      <c r="T379">
        <f>tbl_data[[#This Row],[Consequences (Financial)]]</f>
        <v>0</v>
      </c>
      <c r="U379" t="e">
        <f>tbl_data[[#This Row],[Severity Numeric]]</f>
        <v>#N/A</v>
      </c>
      <c r="V379" t="e">
        <f>tbl_data[[#This Row],[Consequences Human Numeric]]</f>
        <v>#N/A</v>
      </c>
      <c r="W379" t="e">
        <f>tbl_data[[#This Row],[Consequences Agriculture Numeric]]</f>
        <v>#N/A</v>
      </c>
      <c r="X379" t="e">
        <f>tbl_data[[#This Row],[Consequences Infrastructure Numeric]]</f>
        <v>#N/A</v>
      </c>
      <c r="Y379" t="e">
        <f>tbl_data[[#This Row],[Consequences Financial Numeric]]</f>
        <v>#N/A</v>
      </c>
      <c r="Z379" t="e">
        <f>tbl_data[[#This Row],[Consequences Sum Values]]</f>
        <v>#N/A</v>
      </c>
    </row>
    <row r="380" spans="1:26" x14ac:dyDescent="0.25">
      <c r="A380" t="str">
        <f>tbl_data[[#This Row],[Town Code]]</f>
        <v>MMR015008701</v>
      </c>
      <c r="B380" t="str">
        <f>VLOOKUP(Table6[[#This Row],[Index]],tbl_mimu[],2,FALSE)</f>
        <v>MMR015</v>
      </c>
      <c r="C380" t="str">
        <f>VLOOKUP(Table6[[#This Row],[Index]],tbl_mimu[],3,FALSE)</f>
        <v>Shan (North)</v>
      </c>
      <c r="D380" t="str">
        <f>VLOOKUP(Table6[[#This Row],[Index]],tbl_mimu[],4,FALSE)</f>
        <v>ရှမ်းပြည်နယ် (မြောက်)</v>
      </c>
      <c r="E380" t="str">
        <f>VLOOKUP(Table6[[#This Row],[Index]],tbl_mimu[],5,FALSE)</f>
        <v>MMR015D006</v>
      </c>
      <c r="F380" t="str">
        <f>VLOOKUP(Table6[[#This Row],[Index]],tbl_mimu[],6,FALSE)</f>
        <v>Hopang</v>
      </c>
      <c r="G380" t="str">
        <f>VLOOKUP(Table6[[#This Row],[Index]],tbl_mimu[],7,FALSE)</f>
        <v>ဟိုပန်ခရိုင်</v>
      </c>
      <c r="H380" t="str">
        <f>VLOOKUP(Table6[[#This Row],[Index]],tbl_mimu[],8,FALSE)</f>
        <v>MMR015008</v>
      </c>
      <c r="I380" t="str">
        <f>VLOOKUP(Table6[[#This Row],[Index]],tbl_mimu[],9,FALSE)</f>
        <v>Mongmao</v>
      </c>
      <c r="J380" t="str">
        <f>VLOOKUP(Table6[[#This Row],[Index]],tbl_mimu[],10,FALSE)</f>
        <v>မိုင်းမော</v>
      </c>
      <c r="K380" t="str">
        <f>VLOOKUP(Table6[[#This Row],[Index]],tbl_mimu[],11,FALSE)</f>
        <v>MMR015008701</v>
      </c>
      <c r="L380" t="str">
        <f>VLOOKUP(Table6[[#This Row],[Index]],tbl_mimu[],12,FALSE)</f>
        <v>Mongmao Town</v>
      </c>
      <c r="M380" t="str">
        <f>VLOOKUP(Table6[[#This Row],[Index]],tbl_mimu[],13,FALSE)</f>
        <v>မိုင်းမော</v>
      </c>
      <c r="N380">
        <f>VLOOKUP(Table6[[#This Row],[Index]],tbl_mimu[],14,FALSE)</f>
        <v>98.967399999999998</v>
      </c>
      <c r="O380">
        <f>VLOOKUP(Table6[[#This Row],[Index]],tbl_mimu[],14,FALSE)</f>
        <v>98.967399999999998</v>
      </c>
      <c r="P380">
        <f>tbl_data[[#This Row],[Severity]]</f>
        <v>0</v>
      </c>
      <c r="Q380">
        <f>tbl_data[[#This Row],[Consequences (Human)]]</f>
        <v>0</v>
      </c>
      <c r="R380">
        <f>tbl_data[[#This Row],[Consequences (Agriculture)]]</f>
        <v>0</v>
      </c>
      <c r="S380">
        <f>tbl_data[[#This Row],[Consequences (Infrastructure)]]</f>
        <v>0</v>
      </c>
      <c r="T380">
        <f>tbl_data[[#This Row],[Consequences (Financial)]]</f>
        <v>0</v>
      </c>
      <c r="U380" t="e">
        <f>tbl_data[[#This Row],[Severity Numeric]]</f>
        <v>#N/A</v>
      </c>
      <c r="V380" t="e">
        <f>tbl_data[[#This Row],[Consequences Human Numeric]]</f>
        <v>#N/A</v>
      </c>
      <c r="W380" t="e">
        <f>tbl_data[[#This Row],[Consequences Agriculture Numeric]]</f>
        <v>#N/A</v>
      </c>
      <c r="X380" t="e">
        <f>tbl_data[[#This Row],[Consequences Infrastructure Numeric]]</f>
        <v>#N/A</v>
      </c>
      <c r="Y380" t="e">
        <f>tbl_data[[#This Row],[Consequences Financial Numeric]]</f>
        <v>#N/A</v>
      </c>
      <c r="Z380" t="e">
        <f>tbl_data[[#This Row],[Consequences Sum Values]]</f>
        <v>#N/A</v>
      </c>
    </row>
    <row r="381" spans="1:26" x14ac:dyDescent="0.25">
      <c r="A381" t="str">
        <f>tbl_data[[#This Row],[Town Code]]</f>
        <v>MMR016003701</v>
      </c>
      <c r="B381" t="str">
        <f>VLOOKUP(Table6[[#This Row],[Index]],tbl_mimu[],2,FALSE)</f>
        <v>MMR016</v>
      </c>
      <c r="C381" t="str">
        <f>VLOOKUP(Table6[[#This Row],[Index]],tbl_mimu[],3,FALSE)</f>
        <v>Shan (East)</v>
      </c>
      <c r="D381" t="str">
        <f>VLOOKUP(Table6[[#This Row],[Index]],tbl_mimu[],4,FALSE)</f>
        <v>ရှမ်းပြည်နယ် (အရှေ့)</v>
      </c>
      <c r="E381" t="str">
        <f>VLOOKUP(Table6[[#This Row],[Index]],tbl_mimu[],5,FALSE)</f>
        <v>MMR016D001</v>
      </c>
      <c r="F381" t="str">
        <f>VLOOKUP(Table6[[#This Row],[Index]],tbl_mimu[],6,FALSE)</f>
        <v>Kengtung</v>
      </c>
      <c r="G381" t="str">
        <f>VLOOKUP(Table6[[#This Row],[Index]],tbl_mimu[],7,FALSE)</f>
        <v>ကျိုင်းတုံခရိုင်</v>
      </c>
      <c r="H381" t="str">
        <f>VLOOKUP(Table6[[#This Row],[Index]],tbl_mimu[],8,FALSE)</f>
        <v>MMR016003</v>
      </c>
      <c r="I381" t="str">
        <f>VLOOKUP(Table6[[#This Row],[Index]],tbl_mimu[],9,FALSE)</f>
        <v>Mongyang</v>
      </c>
      <c r="J381" t="str">
        <f>VLOOKUP(Table6[[#This Row],[Index]],tbl_mimu[],10,FALSE)</f>
        <v>မိုင်းယန်း</v>
      </c>
      <c r="K381" t="str">
        <f>VLOOKUP(Table6[[#This Row],[Index]],tbl_mimu[],11,FALSE)</f>
        <v>MMR016003701</v>
      </c>
      <c r="L381" t="str">
        <f>VLOOKUP(Table6[[#This Row],[Index]],tbl_mimu[],12,FALSE)</f>
        <v>Mongyang Town</v>
      </c>
      <c r="M381" t="str">
        <f>VLOOKUP(Table6[[#This Row],[Index]],tbl_mimu[],13,FALSE)</f>
        <v>မိုင်းယန်း</v>
      </c>
      <c r="N381">
        <f>VLOOKUP(Table6[[#This Row],[Index]],tbl_mimu[],14,FALSE)</f>
        <v>99.687110000000004</v>
      </c>
      <c r="O381">
        <f>VLOOKUP(Table6[[#This Row],[Index]],tbl_mimu[],14,FALSE)</f>
        <v>99.687110000000004</v>
      </c>
      <c r="P381">
        <f>tbl_data[[#This Row],[Severity]]</f>
        <v>0</v>
      </c>
      <c r="Q381">
        <f>tbl_data[[#This Row],[Consequences (Human)]]</f>
        <v>0</v>
      </c>
      <c r="R381">
        <f>tbl_data[[#This Row],[Consequences (Agriculture)]]</f>
        <v>0</v>
      </c>
      <c r="S381">
        <f>tbl_data[[#This Row],[Consequences (Infrastructure)]]</f>
        <v>0</v>
      </c>
      <c r="T381">
        <f>tbl_data[[#This Row],[Consequences (Financial)]]</f>
        <v>0</v>
      </c>
      <c r="U381" t="e">
        <f>tbl_data[[#This Row],[Severity Numeric]]</f>
        <v>#N/A</v>
      </c>
      <c r="V381" t="e">
        <f>tbl_data[[#This Row],[Consequences Human Numeric]]</f>
        <v>#N/A</v>
      </c>
      <c r="W381" t="e">
        <f>tbl_data[[#This Row],[Consequences Agriculture Numeric]]</f>
        <v>#N/A</v>
      </c>
      <c r="X381" t="e">
        <f>tbl_data[[#This Row],[Consequences Infrastructure Numeric]]</f>
        <v>#N/A</v>
      </c>
      <c r="Y381" t="e">
        <f>tbl_data[[#This Row],[Consequences Financial Numeric]]</f>
        <v>#N/A</v>
      </c>
      <c r="Z381" t="e">
        <f>tbl_data[[#This Row],[Consequences Sum Values]]</f>
        <v>#N/A</v>
      </c>
    </row>
    <row r="382" spans="1:26" x14ac:dyDescent="0.25">
      <c r="A382" t="str">
        <f>tbl_data[[#This Row],[Town Code]]</f>
        <v>MMR016011702</v>
      </c>
      <c r="B382" t="str">
        <f>VLOOKUP(Table6[[#This Row],[Index]],tbl_mimu[],2,FALSE)</f>
        <v>MMR016</v>
      </c>
      <c r="C382" t="str">
        <f>VLOOKUP(Table6[[#This Row],[Index]],tbl_mimu[],3,FALSE)</f>
        <v>Shan (East)</v>
      </c>
      <c r="D382" t="str">
        <f>VLOOKUP(Table6[[#This Row],[Index]],tbl_mimu[],4,FALSE)</f>
        <v>ရှမ်းပြည်နယ် (အရှေ့)</v>
      </c>
      <c r="E382" t="str">
        <f>VLOOKUP(Table6[[#This Row],[Index]],tbl_mimu[],5,FALSE)</f>
        <v>MMR016D003</v>
      </c>
      <c r="F382" t="str">
        <f>VLOOKUP(Table6[[#This Row],[Index]],tbl_mimu[],6,FALSE)</f>
        <v>Tachileik</v>
      </c>
      <c r="G382" t="str">
        <f>VLOOKUP(Table6[[#This Row],[Index]],tbl_mimu[],7,FALSE)</f>
        <v>တာချီလိတ်ခရိုင်</v>
      </c>
      <c r="H382" t="str">
        <f>VLOOKUP(Table6[[#This Row],[Index]],tbl_mimu[],8,FALSE)</f>
        <v>MMR016011</v>
      </c>
      <c r="I382" t="str">
        <f>VLOOKUP(Table6[[#This Row],[Index]],tbl_mimu[],9,FALSE)</f>
        <v>Mongyawng</v>
      </c>
      <c r="J382" t="str">
        <f>VLOOKUP(Table6[[#This Row],[Index]],tbl_mimu[],10,FALSE)</f>
        <v>မိုင်းယောင်း</v>
      </c>
      <c r="K382" t="str">
        <f>VLOOKUP(Table6[[#This Row],[Index]],tbl_mimu[],11,FALSE)</f>
        <v>MMR016011702</v>
      </c>
      <c r="L382" t="str">
        <f>VLOOKUP(Table6[[#This Row],[Index]],tbl_mimu[],12,FALSE)</f>
        <v>Mongyu Town</v>
      </c>
      <c r="M382" t="str">
        <f>VLOOKUP(Table6[[#This Row],[Index]],tbl_mimu[],13,FALSE)</f>
        <v>မိုင်းယု</v>
      </c>
      <c r="N382">
        <f>VLOOKUP(Table6[[#This Row],[Index]],tbl_mimu[],14,FALSE)</f>
        <v>100.55082407</v>
      </c>
      <c r="O382">
        <f>VLOOKUP(Table6[[#This Row],[Index]],tbl_mimu[],14,FALSE)</f>
        <v>100.55082407</v>
      </c>
      <c r="P382">
        <f>tbl_data[[#This Row],[Severity]]</f>
        <v>0</v>
      </c>
      <c r="Q382">
        <f>tbl_data[[#This Row],[Consequences (Human)]]</f>
        <v>0</v>
      </c>
      <c r="R382">
        <f>tbl_data[[#This Row],[Consequences (Agriculture)]]</f>
        <v>0</v>
      </c>
      <c r="S382">
        <f>tbl_data[[#This Row],[Consequences (Infrastructure)]]</f>
        <v>0</v>
      </c>
      <c r="T382">
        <f>tbl_data[[#This Row],[Consequences (Financial)]]</f>
        <v>0</v>
      </c>
      <c r="U382" t="e">
        <f>tbl_data[[#This Row],[Severity Numeric]]</f>
        <v>#N/A</v>
      </c>
      <c r="V382" t="e">
        <f>tbl_data[[#This Row],[Consequences Human Numeric]]</f>
        <v>#N/A</v>
      </c>
      <c r="W382" t="e">
        <f>tbl_data[[#This Row],[Consequences Agriculture Numeric]]</f>
        <v>#N/A</v>
      </c>
      <c r="X382" t="e">
        <f>tbl_data[[#This Row],[Consequences Infrastructure Numeric]]</f>
        <v>#N/A</v>
      </c>
      <c r="Y382" t="e">
        <f>tbl_data[[#This Row],[Consequences Financial Numeric]]</f>
        <v>#N/A</v>
      </c>
      <c r="Z382" t="e">
        <f>tbl_data[[#This Row],[Consequences Sum Values]]</f>
        <v>#N/A</v>
      </c>
    </row>
    <row r="383" spans="1:26" x14ac:dyDescent="0.25">
      <c r="A383" t="str">
        <f>tbl_data[[#This Row],[Town Code]]</f>
        <v>MMR016011701</v>
      </c>
      <c r="B383" t="str">
        <f>VLOOKUP(Table6[[#This Row],[Index]],tbl_mimu[],2,FALSE)</f>
        <v>MMR016</v>
      </c>
      <c r="C383" t="str">
        <f>VLOOKUP(Table6[[#This Row],[Index]],tbl_mimu[],3,FALSE)</f>
        <v>Shan (East)</v>
      </c>
      <c r="D383" t="str">
        <f>VLOOKUP(Table6[[#This Row],[Index]],tbl_mimu[],4,FALSE)</f>
        <v>ရှမ်းပြည်နယ် (အရှေ့)</v>
      </c>
      <c r="E383" t="str">
        <f>VLOOKUP(Table6[[#This Row],[Index]],tbl_mimu[],5,FALSE)</f>
        <v>MMR016D003</v>
      </c>
      <c r="F383" t="str">
        <f>VLOOKUP(Table6[[#This Row],[Index]],tbl_mimu[],6,FALSE)</f>
        <v>Tachileik</v>
      </c>
      <c r="G383" t="str">
        <f>VLOOKUP(Table6[[#This Row],[Index]],tbl_mimu[],7,FALSE)</f>
        <v>တာချီလိတ်ခရိုင်</v>
      </c>
      <c r="H383" t="str">
        <f>VLOOKUP(Table6[[#This Row],[Index]],tbl_mimu[],8,FALSE)</f>
        <v>MMR016011</v>
      </c>
      <c r="I383" t="str">
        <f>VLOOKUP(Table6[[#This Row],[Index]],tbl_mimu[],9,FALSE)</f>
        <v>Mongyawng</v>
      </c>
      <c r="J383" t="str">
        <f>VLOOKUP(Table6[[#This Row],[Index]],tbl_mimu[],10,FALSE)</f>
        <v>မိုင်းယောင်း</v>
      </c>
      <c r="K383" t="str">
        <f>VLOOKUP(Table6[[#This Row],[Index]],tbl_mimu[],11,FALSE)</f>
        <v>MMR016011701</v>
      </c>
      <c r="L383" t="str">
        <f>VLOOKUP(Table6[[#This Row],[Index]],tbl_mimu[],12,FALSE)</f>
        <v>Mongyawng Town</v>
      </c>
      <c r="M383" t="str">
        <f>VLOOKUP(Table6[[#This Row],[Index]],tbl_mimu[],13,FALSE)</f>
        <v>မိုင်းယောင်း</v>
      </c>
      <c r="N383">
        <f>VLOOKUP(Table6[[#This Row],[Index]],tbl_mimu[],14,FALSE)</f>
        <v>100.357897145</v>
      </c>
      <c r="O383">
        <f>VLOOKUP(Table6[[#This Row],[Index]],tbl_mimu[],14,FALSE)</f>
        <v>100.357897145</v>
      </c>
      <c r="P383">
        <f>tbl_data[[#This Row],[Severity]]</f>
        <v>0</v>
      </c>
      <c r="Q383">
        <f>tbl_data[[#This Row],[Consequences (Human)]]</f>
        <v>0</v>
      </c>
      <c r="R383">
        <f>tbl_data[[#This Row],[Consequences (Agriculture)]]</f>
        <v>0</v>
      </c>
      <c r="S383">
        <f>tbl_data[[#This Row],[Consequences (Infrastructure)]]</f>
        <v>0</v>
      </c>
      <c r="T383">
        <f>tbl_data[[#This Row],[Consequences (Financial)]]</f>
        <v>0</v>
      </c>
      <c r="U383" t="e">
        <f>tbl_data[[#This Row],[Severity Numeric]]</f>
        <v>#N/A</v>
      </c>
      <c r="V383" t="e">
        <f>tbl_data[[#This Row],[Consequences Human Numeric]]</f>
        <v>#N/A</v>
      </c>
      <c r="W383" t="e">
        <f>tbl_data[[#This Row],[Consequences Agriculture Numeric]]</f>
        <v>#N/A</v>
      </c>
      <c r="X383" t="e">
        <f>tbl_data[[#This Row],[Consequences Infrastructure Numeric]]</f>
        <v>#N/A</v>
      </c>
      <c r="Y383" t="e">
        <f>tbl_data[[#This Row],[Consequences Financial Numeric]]</f>
        <v>#N/A</v>
      </c>
      <c r="Z383" t="e">
        <f>tbl_data[[#This Row],[Consequences Sum Values]]</f>
        <v>#N/A</v>
      </c>
    </row>
    <row r="384" spans="1:26" x14ac:dyDescent="0.25">
      <c r="A384" t="str">
        <f>tbl_data[[#This Row],[Town Code]]</f>
        <v>MMR015003701</v>
      </c>
      <c r="B384" t="str">
        <f>VLOOKUP(Table6[[#This Row],[Index]],tbl_mimu[],2,FALSE)</f>
        <v>MMR015</v>
      </c>
      <c r="C384" t="str">
        <f>VLOOKUP(Table6[[#This Row],[Index]],tbl_mimu[],3,FALSE)</f>
        <v>Shan (North)</v>
      </c>
      <c r="D384" t="str">
        <f>VLOOKUP(Table6[[#This Row],[Index]],tbl_mimu[],4,FALSE)</f>
        <v>ရှမ်းပြည်နယ် (မြောက်)</v>
      </c>
      <c r="E384" t="str">
        <f>VLOOKUP(Table6[[#This Row],[Index]],tbl_mimu[],5,FALSE)</f>
        <v>MMR015D001</v>
      </c>
      <c r="F384" t="str">
        <f>VLOOKUP(Table6[[#This Row],[Index]],tbl_mimu[],6,FALSE)</f>
        <v>Lashio</v>
      </c>
      <c r="G384" t="str">
        <f>VLOOKUP(Table6[[#This Row],[Index]],tbl_mimu[],7,FALSE)</f>
        <v>လားရှိုးခရိုင်</v>
      </c>
      <c r="H384" t="str">
        <f>VLOOKUP(Table6[[#This Row],[Index]],tbl_mimu[],8,FALSE)</f>
        <v>MMR015003</v>
      </c>
      <c r="I384" t="str">
        <f>VLOOKUP(Table6[[#This Row],[Index]],tbl_mimu[],9,FALSE)</f>
        <v>Mongyai</v>
      </c>
      <c r="J384" t="str">
        <f>VLOOKUP(Table6[[#This Row],[Index]],tbl_mimu[],10,FALSE)</f>
        <v>မိုင်းရယ်</v>
      </c>
      <c r="K384" t="str">
        <f>VLOOKUP(Table6[[#This Row],[Index]],tbl_mimu[],11,FALSE)</f>
        <v>MMR015003701</v>
      </c>
      <c r="L384" t="str">
        <f>VLOOKUP(Table6[[#This Row],[Index]],tbl_mimu[],12,FALSE)</f>
        <v>Mongyai Town</v>
      </c>
      <c r="M384" t="str">
        <f>VLOOKUP(Table6[[#This Row],[Index]],tbl_mimu[],13,FALSE)</f>
        <v>မိုင်းရယ်</v>
      </c>
      <c r="N384">
        <f>VLOOKUP(Table6[[#This Row],[Index]],tbl_mimu[],14,FALSE)</f>
        <v>98.038997199999997</v>
      </c>
      <c r="O384">
        <f>VLOOKUP(Table6[[#This Row],[Index]],tbl_mimu[],14,FALSE)</f>
        <v>98.038997199999997</v>
      </c>
      <c r="P384">
        <f>tbl_data[[#This Row],[Severity]]</f>
        <v>0</v>
      </c>
      <c r="Q384">
        <f>tbl_data[[#This Row],[Consequences (Human)]]</f>
        <v>0</v>
      </c>
      <c r="R384">
        <f>tbl_data[[#This Row],[Consequences (Agriculture)]]</f>
        <v>0</v>
      </c>
      <c r="S384">
        <f>tbl_data[[#This Row],[Consequences (Infrastructure)]]</f>
        <v>0</v>
      </c>
      <c r="T384">
        <f>tbl_data[[#This Row],[Consequences (Financial)]]</f>
        <v>0</v>
      </c>
      <c r="U384" t="e">
        <f>tbl_data[[#This Row],[Severity Numeric]]</f>
        <v>#N/A</v>
      </c>
      <c r="V384" t="e">
        <f>tbl_data[[#This Row],[Consequences Human Numeric]]</f>
        <v>#N/A</v>
      </c>
      <c r="W384" t="e">
        <f>tbl_data[[#This Row],[Consequences Agriculture Numeric]]</f>
        <v>#N/A</v>
      </c>
      <c r="X384" t="e">
        <f>tbl_data[[#This Row],[Consequences Infrastructure Numeric]]</f>
        <v>#N/A</v>
      </c>
      <c r="Y384" t="e">
        <f>tbl_data[[#This Row],[Consequences Financial Numeric]]</f>
        <v>#N/A</v>
      </c>
      <c r="Z384" t="e">
        <f>tbl_data[[#This Row],[Consequences Sum Values]]</f>
        <v>#N/A</v>
      </c>
    </row>
    <row r="385" spans="1:26" x14ac:dyDescent="0.25">
      <c r="A385" t="str">
        <f>tbl_data[[#This Row],[Town Code]]</f>
        <v>MMR014017701</v>
      </c>
      <c r="B385" t="str">
        <f>VLOOKUP(Table6[[#This Row],[Index]],tbl_mimu[],2,FALSE)</f>
        <v>MMR014</v>
      </c>
      <c r="C385" t="str">
        <f>VLOOKUP(Table6[[#This Row],[Index]],tbl_mimu[],3,FALSE)</f>
        <v>Shan (South)</v>
      </c>
      <c r="D385" t="str">
        <f>VLOOKUP(Table6[[#This Row],[Index]],tbl_mimu[],4,FALSE)</f>
        <v>ရှမ်းပြည်နယ် (တောင်)</v>
      </c>
      <c r="E385" t="str">
        <f>VLOOKUP(Table6[[#This Row],[Index]],tbl_mimu[],5,FALSE)</f>
        <v>MMR014D002</v>
      </c>
      <c r="F385" t="str">
        <f>VLOOKUP(Table6[[#This Row],[Index]],tbl_mimu[],6,FALSE)</f>
        <v>Loilen</v>
      </c>
      <c r="G385" t="str">
        <f>VLOOKUP(Table6[[#This Row],[Index]],tbl_mimu[],7,FALSE)</f>
        <v>လွိုင်လင်ခရိုင်</v>
      </c>
      <c r="H385" t="str">
        <f>VLOOKUP(Table6[[#This Row],[Index]],tbl_mimu[],8,FALSE)</f>
        <v>MMR014017</v>
      </c>
      <c r="I385" t="str">
        <f>VLOOKUP(Table6[[#This Row],[Index]],tbl_mimu[],9,FALSE)</f>
        <v>Monghsu</v>
      </c>
      <c r="J385" t="str">
        <f>VLOOKUP(Table6[[#This Row],[Index]],tbl_mimu[],10,FALSE)</f>
        <v>မိုင်းရှူး</v>
      </c>
      <c r="K385" t="str">
        <f>VLOOKUP(Table6[[#This Row],[Index]],tbl_mimu[],11,FALSE)</f>
        <v>MMR014017701</v>
      </c>
      <c r="L385" t="str">
        <f>VLOOKUP(Table6[[#This Row],[Index]],tbl_mimu[],12,FALSE)</f>
        <v>Monghsu Town</v>
      </c>
      <c r="M385" t="str">
        <f>VLOOKUP(Table6[[#This Row],[Index]],tbl_mimu[],13,FALSE)</f>
        <v>မိုင်းရှူး</v>
      </c>
      <c r="N385">
        <f>VLOOKUP(Table6[[#This Row],[Index]],tbl_mimu[],14,FALSE)</f>
        <v>98.360439999999997</v>
      </c>
      <c r="O385">
        <f>VLOOKUP(Table6[[#This Row],[Index]],tbl_mimu[],14,FALSE)</f>
        <v>98.360439999999997</v>
      </c>
      <c r="P385">
        <f>tbl_data[[#This Row],[Severity]]</f>
        <v>0</v>
      </c>
      <c r="Q385">
        <f>tbl_data[[#This Row],[Consequences (Human)]]</f>
        <v>0</v>
      </c>
      <c r="R385">
        <f>tbl_data[[#This Row],[Consequences (Agriculture)]]</f>
        <v>0</v>
      </c>
      <c r="S385">
        <f>tbl_data[[#This Row],[Consequences (Infrastructure)]]</f>
        <v>0</v>
      </c>
      <c r="T385">
        <f>tbl_data[[#This Row],[Consequences (Financial)]]</f>
        <v>0</v>
      </c>
      <c r="U385" t="e">
        <f>tbl_data[[#This Row],[Severity Numeric]]</f>
        <v>#N/A</v>
      </c>
      <c r="V385" t="e">
        <f>tbl_data[[#This Row],[Consequences Human Numeric]]</f>
        <v>#N/A</v>
      </c>
      <c r="W385" t="e">
        <f>tbl_data[[#This Row],[Consequences Agriculture Numeric]]</f>
        <v>#N/A</v>
      </c>
      <c r="X385" t="e">
        <f>tbl_data[[#This Row],[Consequences Infrastructure Numeric]]</f>
        <v>#N/A</v>
      </c>
      <c r="Y385" t="e">
        <f>tbl_data[[#This Row],[Consequences Financial Numeric]]</f>
        <v>#N/A</v>
      </c>
      <c r="Z385" t="e">
        <f>tbl_data[[#This Row],[Consequences Sum Values]]</f>
        <v>#N/A</v>
      </c>
    </row>
    <row r="386" spans="1:26" x14ac:dyDescent="0.25">
      <c r="A386" t="str">
        <f>tbl_data[[#This Row],[Town Code]]</f>
        <v>MMR016005701</v>
      </c>
      <c r="B386" t="str">
        <f>VLOOKUP(Table6[[#This Row],[Index]],tbl_mimu[],2,FALSE)</f>
        <v>MMR016</v>
      </c>
      <c r="C386" t="str">
        <f>VLOOKUP(Table6[[#This Row],[Index]],tbl_mimu[],3,FALSE)</f>
        <v>Shan (East)</v>
      </c>
      <c r="D386" t="str">
        <f>VLOOKUP(Table6[[#This Row],[Index]],tbl_mimu[],4,FALSE)</f>
        <v>ရှမ်းပြည်နယ် (အရှေ့)</v>
      </c>
      <c r="E386" t="str">
        <f>VLOOKUP(Table6[[#This Row],[Index]],tbl_mimu[],5,FALSE)</f>
        <v>MMR016D001</v>
      </c>
      <c r="F386" t="str">
        <f>VLOOKUP(Table6[[#This Row],[Index]],tbl_mimu[],6,FALSE)</f>
        <v>Kengtung</v>
      </c>
      <c r="G386" t="str">
        <f>VLOOKUP(Table6[[#This Row],[Index]],tbl_mimu[],7,FALSE)</f>
        <v>ကျိုင်းတုံခရိုင်</v>
      </c>
      <c r="H386" t="str">
        <f>VLOOKUP(Table6[[#This Row],[Index]],tbl_mimu[],8,FALSE)</f>
        <v>MMR016005</v>
      </c>
      <c r="I386" t="str">
        <f>VLOOKUP(Table6[[#This Row],[Index]],tbl_mimu[],9,FALSE)</f>
        <v>Mongla</v>
      </c>
      <c r="J386" t="str">
        <f>VLOOKUP(Table6[[#This Row],[Index]],tbl_mimu[],10,FALSE)</f>
        <v>မိုင်းလား</v>
      </c>
      <c r="K386" t="str">
        <f>VLOOKUP(Table6[[#This Row],[Index]],tbl_mimu[],11,FALSE)</f>
        <v>MMR016005701</v>
      </c>
      <c r="L386" t="str">
        <f>VLOOKUP(Table6[[#This Row],[Index]],tbl_mimu[],12,FALSE)</f>
        <v>Mongla Town</v>
      </c>
      <c r="M386" t="str">
        <f>VLOOKUP(Table6[[#This Row],[Index]],tbl_mimu[],13,FALSE)</f>
        <v>မိုင်းလား</v>
      </c>
      <c r="N386">
        <f>VLOOKUP(Table6[[#This Row],[Index]],tbl_mimu[],14,FALSE)</f>
        <v>100.01867</v>
      </c>
      <c r="O386">
        <f>VLOOKUP(Table6[[#This Row],[Index]],tbl_mimu[],14,FALSE)</f>
        <v>100.01867</v>
      </c>
      <c r="P386">
        <f>tbl_data[[#This Row],[Severity]]</f>
        <v>0</v>
      </c>
      <c r="Q386">
        <f>tbl_data[[#This Row],[Consequences (Human)]]</f>
        <v>0</v>
      </c>
      <c r="R386">
        <f>tbl_data[[#This Row],[Consequences (Agriculture)]]</f>
        <v>0</v>
      </c>
      <c r="S386">
        <f>tbl_data[[#This Row],[Consequences (Infrastructure)]]</f>
        <v>0</v>
      </c>
      <c r="T386">
        <f>tbl_data[[#This Row],[Consequences (Financial)]]</f>
        <v>0</v>
      </c>
      <c r="U386" t="e">
        <f>tbl_data[[#This Row],[Severity Numeric]]</f>
        <v>#N/A</v>
      </c>
      <c r="V386" t="e">
        <f>tbl_data[[#This Row],[Consequences Human Numeric]]</f>
        <v>#N/A</v>
      </c>
      <c r="W386" t="e">
        <f>tbl_data[[#This Row],[Consequences Agriculture Numeric]]</f>
        <v>#N/A</v>
      </c>
      <c r="X386" t="e">
        <f>tbl_data[[#This Row],[Consequences Infrastructure Numeric]]</f>
        <v>#N/A</v>
      </c>
      <c r="Y386" t="e">
        <f>tbl_data[[#This Row],[Consequences Financial Numeric]]</f>
        <v>#N/A</v>
      </c>
      <c r="Z386" t="e">
        <f>tbl_data[[#This Row],[Consequences Sum Values]]</f>
        <v>#N/A</v>
      </c>
    </row>
    <row r="387" spans="1:26" x14ac:dyDescent="0.25">
      <c r="A387" t="str">
        <f>tbl_data[[#This Row],[Town Code]]</f>
        <v>MMR015012703</v>
      </c>
      <c r="B387" t="str">
        <f>VLOOKUP(Table6[[#This Row],[Index]],tbl_mimu[],2,FALSE)</f>
        <v>MMR015</v>
      </c>
      <c r="C387" t="str">
        <f>VLOOKUP(Table6[[#This Row],[Index]],tbl_mimu[],3,FALSE)</f>
        <v>Shan (North)</v>
      </c>
      <c r="D387" t="str">
        <f>VLOOKUP(Table6[[#This Row],[Index]],tbl_mimu[],4,FALSE)</f>
        <v>ရှမ်းပြည်နယ် (မြောက်)</v>
      </c>
      <c r="E387" t="str">
        <f>VLOOKUP(Table6[[#This Row],[Index]],tbl_mimu[],5,FALSE)</f>
        <v>MMR015D003</v>
      </c>
      <c r="F387" t="str">
        <f>VLOOKUP(Table6[[#This Row],[Index]],tbl_mimu[],6,FALSE)</f>
        <v>Kyaukme</v>
      </c>
      <c r="G387" t="str">
        <f>VLOOKUP(Table6[[#This Row],[Index]],tbl_mimu[],7,FALSE)</f>
        <v>ကျောက်မဲခရိုင်</v>
      </c>
      <c r="H387" t="str">
        <f>VLOOKUP(Table6[[#This Row],[Index]],tbl_mimu[],8,FALSE)</f>
        <v>MMR015012</v>
      </c>
      <c r="I387" t="str">
        <f>VLOOKUP(Table6[[#This Row],[Index]],tbl_mimu[],9,FALSE)</f>
        <v>Kyaukme</v>
      </c>
      <c r="J387" t="str">
        <f>VLOOKUP(Table6[[#This Row],[Index]],tbl_mimu[],10,FALSE)</f>
        <v>ကျောက်မဲ</v>
      </c>
      <c r="K387" t="str">
        <f>VLOOKUP(Table6[[#This Row],[Index]],tbl_mimu[],11,FALSE)</f>
        <v>MMR015012703</v>
      </c>
      <c r="L387" t="str">
        <f>VLOOKUP(Table6[[#This Row],[Index]],tbl_mimu[],12,FALSE)</f>
        <v>Monglon Town</v>
      </c>
      <c r="M387" t="str">
        <f>VLOOKUP(Table6[[#This Row],[Index]],tbl_mimu[],13,FALSE)</f>
        <v>မိုင်းလုံ</v>
      </c>
      <c r="N387">
        <f>VLOOKUP(Table6[[#This Row],[Index]],tbl_mimu[],14,FALSE)</f>
        <v>96.624309999999994</v>
      </c>
      <c r="O387">
        <f>VLOOKUP(Table6[[#This Row],[Index]],tbl_mimu[],14,FALSE)</f>
        <v>96.624309999999994</v>
      </c>
      <c r="P387">
        <f>tbl_data[[#This Row],[Severity]]</f>
        <v>0</v>
      </c>
      <c r="Q387">
        <f>tbl_data[[#This Row],[Consequences (Human)]]</f>
        <v>0</v>
      </c>
      <c r="R387">
        <f>tbl_data[[#This Row],[Consequences (Agriculture)]]</f>
        <v>0</v>
      </c>
      <c r="S387">
        <f>tbl_data[[#This Row],[Consequences (Infrastructure)]]</f>
        <v>0</v>
      </c>
      <c r="T387">
        <f>tbl_data[[#This Row],[Consequences (Financial)]]</f>
        <v>0</v>
      </c>
      <c r="U387" t="e">
        <f>tbl_data[[#This Row],[Severity Numeric]]</f>
        <v>#N/A</v>
      </c>
      <c r="V387" t="e">
        <f>tbl_data[[#This Row],[Consequences Human Numeric]]</f>
        <v>#N/A</v>
      </c>
      <c r="W387" t="e">
        <f>tbl_data[[#This Row],[Consequences Agriculture Numeric]]</f>
        <v>#N/A</v>
      </c>
      <c r="X387" t="e">
        <f>tbl_data[[#This Row],[Consequences Infrastructure Numeric]]</f>
        <v>#N/A</v>
      </c>
      <c r="Y387" t="e">
        <f>tbl_data[[#This Row],[Consequences Financial Numeric]]</f>
        <v>#N/A</v>
      </c>
      <c r="Z387" t="e">
        <f>tbl_data[[#This Row],[Consequences Sum Values]]</f>
        <v>#N/A</v>
      </c>
    </row>
    <row r="388" spans="1:26" x14ac:dyDescent="0.25">
      <c r="A388" t="str">
        <f>tbl_data[[#This Row],[Town Code]]</f>
        <v>MMR005035702</v>
      </c>
      <c r="B388" t="str">
        <f>VLOOKUP(Table6[[#This Row],[Index]],tbl_mimu[],2,FALSE)</f>
        <v>MMR005</v>
      </c>
      <c r="C388" t="str">
        <f>VLOOKUP(Table6[[#This Row],[Index]],tbl_mimu[],3,FALSE)</f>
        <v>Sagaing</v>
      </c>
      <c r="D388" t="str">
        <f>VLOOKUP(Table6[[#This Row],[Index]],tbl_mimu[],4,FALSE)</f>
        <v>စစ်ကိုင်းတိုင်းဒေသကြီး</v>
      </c>
      <c r="E388" t="str">
        <f>VLOOKUP(Table6[[#This Row],[Index]],tbl_mimu[],5,FALSE)</f>
        <v>MMR005S001</v>
      </c>
      <c r="F388" t="str">
        <f>VLOOKUP(Table6[[#This Row],[Index]],tbl_mimu[],6,FALSE)</f>
        <v>Naga Self-Administered Zone</v>
      </c>
      <c r="G388" t="e">
        <f>VLOOKUP(Table6[[#This Row],[Index]],tbl_mimu[],7,FALSE)</f>
        <v>#N/A</v>
      </c>
      <c r="H388" t="str">
        <f>VLOOKUP(Table6[[#This Row],[Index]],tbl_mimu[],8,FALSE)</f>
        <v>MMR005035</v>
      </c>
      <c r="I388" t="str">
        <f>VLOOKUP(Table6[[#This Row],[Index]],tbl_mimu[],9,FALSE)</f>
        <v>Layshi</v>
      </c>
      <c r="J388" t="str">
        <f>VLOOKUP(Table6[[#This Row],[Index]],tbl_mimu[],10,FALSE)</f>
        <v>လေရှီး</v>
      </c>
      <c r="K388" t="str">
        <f>VLOOKUP(Table6[[#This Row],[Index]],tbl_mimu[],11,FALSE)</f>
        <v>MMR005035702</v>
      </c>
      <c r="L388" t="str">
        <f>VLOOKUP(Table6[[#This Row],[Index]],tbl_mimu[],12,FALSE)</f>
        <v>Mowailut Town</v>
      </c>
      <c r="M388" t="str">
        <f>VLOOKUP(Table6[[#This Row],[Index]],tbl_mimu[],13,FALSE)</f>
        <v>မိုပိုင်းလွတ်</v>
      </c>
      <c r="N388">
        <f>VLOOKUP(Table6[[#This Row],[Index]],tbl_mimu[],14,FALSE)</f>
        <v>94.787482999999995</v>
      </c>
      <c r="O388">
        <f>VLOOKUP(Table6[[#This Row],[Index]],tbl_mimu[],14,FALSE)</f>
        <v>94.787482999999995</v>
      </c>
      <c r="P388">
        <f>tbl_data[[#This Row],[Severity]]</f>
        <v>0</v>
      </c>
      <c r="Q388">
        <f>tbl_data[[#This Row],[Consequences (Human)]]</f>
        <v>0</v>
      </c>
      <c r="R388">
        <f>tbl_data[[#This Row],[Consequences (Agriculture)]]</f>
        <v>0</v>
      </c>
      <c r="S388">
        <f>tbl_data[[#This Row],[Consequences (Infrastructure)]]</f>
        <v>0</v>
      </c>
      <c r="T388">
        <f>tbl_data[[#This Row],[Consequences (Financial)]]</f>
        <v>0</v>
      </c>
      <c r="U388" t="e">
        <f>tbl_data[[#This Row],[Severity Numeric]]</f>
        <v>#N/A</v>
      </c>
      <c r="V388" t="e">
        <f>tbl_data[[#This Row],[Consequences Human Numeric]]</f>
        <v>#N/A</v>
      </c>
      <c r="W388" t="e">
        <f>tbl_data[[#This Row],[Consequences Agriculture Numeric]]</f>
        <v>#N/A</v>
      </c>
      <c r="X388" t="e">
        <f>tbl_data[[#This Row],[Consequences Infrastructure Numeric]]</f>
        <v>#N/A</v>
      </c>
      <c r="Y388" t="e">
        <f>tbl_data[[#This Row],[Consequences Financial Numeric]]</f>
        <v>#N/A</v>
      </c>
      <c r="Z388" t="e">
        <f>tbl_data[[#This Row],[Consequences Sum Values]]</f>
        <v>#N/A</v>
      </c>
    </row>
    <row r="389" spans="1:26" x14ac:dyDescent="0.25">
      <c r="A389" t="str">
        <f>tbl_data[[#This Row],[Town Code]]</f>
        <v>MMR005034703</v>
      </c>
      <c r="B389" t="str">
        <f>VLOOKUP(Table6[[#This Row],[Index]],tbl_mimu[],2,FALSE)</f>
        <v>MMR005</v>
      </c>
      <c r="C389" t="str">
        <f>VLOOKUP(Table6[[#This Row],[Index]],tbl_mimu[],3,FALSE)</f>
        <v>Sagaing</v>
      </c>
      <c r="D389" t="str">
        <f>VLOOKUP(Table6[[#This Row],[Index]],tbl_mimu[],4,FALSE)</f>
        <v>စစ်ကိုင်းတိုင်းဒေသကြီး</v>
      </c>
      <c r="E389" t="str">
        <f>VLOOKUP(Table6[[#This Row],[Index]],tbl_mimu[],5,FALSE)</f>
        <v>MMR005D008</v>
      </c>
      <c r="F389" t="str">
        <f>VLOOKUP(Table6[[#This Row],[Index]],tbl_mimu[],6,FALSE)</f>
        <v>Hkamti</v>
      </c>
      <c r="G389" t="str">
        <f>VLOOKUP(Table6[[#This Row],[Index]],tbl_mimu[],7,FALSE)</f>
        <v>ခန္တီးခရိုင်</v>
      </c>
      <c r="H389" t="str">
        <f>VLOOKUP(Table6[[#This Row],[Index]],tbl_mimu[],8,FALSE)</f>
        <v>MMR005034</v>
      </c>
      <c r="I389" t="str">
        <f>VLOOKUP(Table6[[#This Row],[Index]],tbl_mimu[],9,FALSE)</f>
        <v>Homalin</v>
      </c>
      <c r="J389" t="str">
        <f>VLOOKUP(Table6[[#This Row],[Index]],tbl_mimu[],10,FALSE)</f>
        <v>ဟုမ္မလင်း</v>
      </c>
      <c r="K389" t="str">
        <f>VLOOKUP(Table6[[#This Row],[Index]],tbl_mimu[],11,FALSE)</f>
        <v>MMR005034703</v>
      </c>
      <c r="L389" t="str">
        <f>VLOOKUP(Table6[[#This Row],[Index]],tbl_mimu[],12,FALSE)</f>
        <v>Mo Waing Lut Town</v>
      </c>
      <c r="M389" t="str">
        <f>VLOOKUP(Table6[[#This Row],[Index]],tbl_mimu[],13,FALSE)</f>
        <v>မိုဝိုင်းလွတ်</v>
      </c>
      <c r="N389">
        <f>VLOOKUP(Table6[[#This Row],[Index]],tbl_mimu[],14,FALSE)</f>
        <v>94.964497990500007</v>
      </c>
      <c r="O389">
        <f>VLOOKUP(Table6[[#This Row],[Index]],tbl_mimu[],14,FALSE)</f>
        <v>94.964497990500007</v>
      </c>
      <c r="P389">
        <f>tbl_data[[#This Row],[Severity]]</f>
        <v>0</v>
      </c>
      <c r="Q389">
        <f>tbl_data[[#This Row],[Consequences (Human)]]</f>
        <v>0</v>
      </c>
      <c r="R389">
        <f>tbl_data[[#This Row],[Consequences (Agriculture)]]</f>
        <v>0</v>
      </c>
      <c r="S389">
        <f>tbl_data[[#This Row],[Consequences (Infrastructure)]]</f>
        <v>0</v>
      </c>
      <c r="T389">
        <f>tbl_data[[#This Row],[Consequences (Financial)]]</f>
        <v>0</v>
      </c>
      <c r="U389" t="e">
        <f>tbl_data[[#This Row],[Severity Numeric]]</f>
        <v>#N/A</v>
      </c>
      <c r="V389" t="e">
        <f>tbl_data[[#This Row],[Consequences Human Numeric]]</f>
        <v>#N/A</v>
      </c>
      <c r="W389" t="e">
        <f>tbl_data[[#This Row],[Consequences Agriculture Numeric]]</f>
        <v>#N/A</v>
      </c>
      <c r="X389" t="e">
        <f>tbl_data[[#This Row],[Consequences Infrastructure Numeric]]</f>
        <v>#N/A</v>
      </c>
      <c r="Y389" t="e">
        <f>tbl_data[[#This Row],[Consequences Financial Numeric]]</f>
        <v>#N/A</v>
      </c>
      <c r="Z389" t="e">
        <f>tbl_data[[#This Row],[Consequences Sum Values]]</f>
        <v>#N/A</v>
      </c>
    </row>
    <row r="390" spans="1:26" x14ac:dyDescent="0.25">
      <c r="A390" t="str">
        <f>tbl_data[[#This Row],[Town Code]]</f>
        <v>MMR016008703</v>
      </c>
      <c r="B390" t="str">
        <f>VLOOKUP(Table6[[#This Row],[Index]],tbl_mimu[],2,FALSE)</f>
        <v>MMR016</v>
      </c>
      <c r="C390" t="str">
        <f>VLOOKUP(Table6[[#This Row],[Index]],tbl_mimu[],3,FALSE)</f>
        <v>Shan (East)</v>
      </c>
      <c r="D390" t="str">
        <f>VLOOKUP(Table6[[#This Row],[Index]],tbl_mimu[],4,FALSE)</f>
        <v>ရှမ်းပြည်နယ် (အရှေ့)</v>
      </c>
      <c r="E390" t="str">
        <f>VLOOKUP(Table6[[#This Row],[Index]],tbl_mimu[],5,FALSE)</f>
        <v>MMR016D002</v>
      </c>
      <c r="F390" t="str">
        <f>VLOOKUP(Table6[[#This Row],[Index]],tbl_mimu[],6,FALSE)</f>
        <v>Monghsat</v>
      </c>
      <c r="G390" t="str">
        <f>VLOOKUP(Table6[[#This Row],[Index]],tbl_mimu[],7,FALSE)</f>
        <v>မိုင်းဆတ်ခရိုင်</v>
      </c>
      <c r="H390" t="str">
        <f>VLOOKUP(Table6[[#This Row],[Index]],tbl_mimu[],8,FALSE)</f>
        <v>MMR016008</v>
      </c>
      <c r="I390" t="str">
        <f>VLOOKUP(Table6[[#This Row],[Index]],tbl_mimu[],9,FALSE)</f>
        <v>Mongton</v>
      </c>
      <c r="J390" t="str">
        <f>VLOOKUP(Table6[[#This Row],[Index]],tbl_mimu[],10,FALSE)</f>
        <v>မိုင်းတုံ</v>
      </c>
      <c r="K390" t="str">
        <f>VLOOKUP(Table6[[#This Row],[Index]],tbl_mimu[],11,FALSE)</f>
        <v>MMR016008703</v>
      </c>
      <c r="L390" t="str">
        <f>VLOOKUP(Table6[[#This Row],[Index]],tbl_mimu[],12,FALSE)</f>
        <v>Hmone Hta Town</v>
      </c>
      <c r="M390" t="str">
        <f>VLOOKUP(Table6[[#This Row],[Index]],tbl_mimu[],13,FALSE)</f>
        <v>မုံးထ</v>
      </c>
      <c r="N390">
        <f>VLOOKUP(Table6[[#This Row],[Index]],tbl_mimu[],14,FALSE)</f>
        <v>98.567083499999995</v>
      </c>
      <c r="O390">
        <f>VLOOKUP(Table6[[#This Row],[Index]],tbl_mimu[],14,FALSE)</f>
        <v>98.567083499999995</v>
      </c>
      <c r="P390">
        <f>tbl_data[[#This Row],[Severity]]</f>
        <v>0</v>
      </c>
      <c r="Q390">
        <f>tbl_data[[#This Row],[Consequences (Human)]]</f>
        <v>0</v>
      </c>
      <c r="R390">
        <f>tbl_data[[#This Row],[Consequences (Agriculture)]]</f>
        <v>0</v>
      </c>
      <c r="S390">
        <f>tbl_data[[#This Row],[Consequences (Infrastructure)]]</f>
        <v>0</v>
      </c>
      <c r="T390">
        <f>tbl_data[[#This Row],[Consequences (Financial)]]</f>
        <v>0</v>
      </c>
      <c r="U390" t="e">
        <f>tbl_data[[#This Row],[Severity Numeric]]</f>
        <v>#N/A</v>
      </c>
      <c r="V390" t="e">
        <f>tbl_data[[#This Row],[Consequences Human Numeric]]</f>
        <v>#N/A</v>
      </c>
      <c r="W390" t="e">
        <f>tbl_data[[#This Row],[Consequences Agriculture Numeric]]</f>
        <v>#N/A</v>
      </c>
      <c r="X390" t="e">
        <f>tbl_data[[#This Row],[Consequences Infrastructure Numeric]]</f>
        <v>#N/A</v>
      </c>
      <c r="Y390" t="e">
        <f>tbl_data[[#This Row],[Consequences Financial Numeric]]</f>
        <v>#N/A</v>
      </c>
      <c r="Z390" t="e">
        <f>tbl_data[[#This Row],[Consequences Sum Values]]</f>
        <v>#N/A</v>
      </c>
    </row>
    <row r="391" spans="1:26" x14ac:dyDescent="0.25">
      <c r="A391" t="str">
        <f>tbl_data[[#This Row],[Town Code]]</f>
        <v>MMR005012701</v>
      </c>
      <c r="B391" t="str">
        <f>VLOOKUP(Table6[[#This Row],[Index]],tbl_mimu[],2,FALSE)</f>
        <v>MMR005</v>
      </c>
      <c r="C391" t="str">
        <f>VLOOKUP(Table6[[#This Row],[Index]],tbl_mimu[],3,FALSE)</f>
        <v>Sagaing</v>
      </c>
      <c r="D391" t="str">
        <f>VLOOKUP(Table6[[#This Row],[Index]],tbl_mimu[],4,FALSE)</f>
        <v>စစ်ကိုင်းတိုင်းဒေသကြီး</v>
      </c>
      <c r="E391" t="str">
        <f>VLOOKUP(Table6[[#This Row],[Index]],tbl_mimu[],5,FALSE)</f>
        <v>MMR005D003</v>
      </c>
      <c r="F391" t="str">
        <f>VLOOKUP(Table6[[#This Row],[Index]],tbl_mimu[],6,FALSE)</f>
        <v>Monywa</v>
      </c>
      <c r="G391" t="str">
        <f>VLOOKUP(Table6[[#This Row],[Index]],tbl_mimu[],7,FALSE)</f>
        <v>မုံရွာခရိုင်</v>
      </c>
      <c r="H391" t="str">
        <f>VLOOKUP(Table6[[#This Row],[Index]],tbl_mimu[],8,FALSE)</f>
        <v>MMR005012</v>
      </c>
      <c r="I391" t="str">
        <f>VLOOKUP(Table6[[#This Row],[Index]],tbl_mimu[],9,FALSE)</f>
        <v>Monywa</v>
      </c>
      <c r="J391" t="str">
        <f>VLOOKUP(Table6[[#This Row],[Index]],tbl_mimu[],10,FALSE)</f>
        <v>မုံရွာ</v>
      </c>
      <c r="K391" t="str">
        <f>VLOOKUP(Table6[[#This Row],[Index]],tbl_mimu[],11,FALSE)</f>
        <v>MMR005012701</v>
      </c>
      <c r="L391" t="str">
        <f>VLOOKUP(Table6[[#This Row],[Index]],tbl_mimu[],12,FALSE)</f>
        <v>Monywa Town</v>
      </c>
      <c r="M391" t="str">
        <f>VLOOKUP(Table6[[#This Row],[Index]],tbl_mimu[],13,FALSE)</f>
        <v>မုံရွာ</v>
      </c>
      <c r="N391">
        <f>VLOOKUP(Table6[[#This Row],[Index]],tbl_mimu[],14,FALSE)</f>
        <v>95.139629999999997</v>
      </c>
      <c r="O391">
        <f>VLOOKUP(Table6[[#This Row],[Index]],tbl_mimu[],14,FALSE)</f>
        <v>95.139629999999997</v>
      </c>
      <c r="P391">
        <f>tbl_data[[#This Row],[Severity]]</f>
        <v>0</v>
      </c>
      <c r="Q391">
        <f>tbl_data[[#This Row],[Consequences (Human)]]</f>
        <v>0</v>
      </c>
      <c r="R391">
        <f>tbl_data[[#This Row],[Consequences (Agriculture)]]</f>
        <v>0</v>
      </c>
      <c r="S391">
        <f>tbl_data[[#This Row],[Consequences (Infrastructure)]]</f>
        <v>0</v>
      </c>
      <c r="T391">
        <f>tbl_data[[#This Row],[Consequences (Financial)]]</f>
        <v>0</v>
      </c>
      <c r="U391" t="e">
        <f>tbl_data[[#This Row],[Severity Numeric]]</f>
        <v>#N/A</v>
      </c>
      <c r="V391" t="e">
        <f>tbl_data[[#This Row],[Consequences Human Numeric]]</f>
        <v>#N/A</v>
      </c>
      <c r="W391" t="e">
        <f>tbl_data[[#This Row],[Consequences Agriculture Numeric]]</f>
        <v>#N/A</v>
      </c>
      <c r="X391" t="e">
        <f>tbl_data[[#This Row],[Consequences Infrastructure Numeric]]</f>
        <v>#N/A</v>
      </c>
      <c r="Y391" t="e">
        <f>tbl_data[[#This Row],[Consequences Financial Numeric]]</f>
        <v>#N/A</v>
      </c>
      <c r="Z391" t="e">
        <f>tbl_data[[#This Row],[Consequences Sum Values]]</f>
        <v>#N/A</v>
      </c>
    </row>
    <row r="392" spans="1:26" x14ac:dyDescent="0.25">
      <c r="A392" t="str">
        <f>tbl_data[[#This Row],[Town Code]]</f>
        <v>MMR011005701</v>
      </c>
      <c r="B392" t="str">
        <f>VLOOKUP(Table6[[#This Row],[Index]],tbl_mimu[],2,FALSE)</f>
        <v>MMR011</v>
      </c>
      <c r="C392" t="str">
        <f>VLOOKUP(Table6[[#This Row],[Index]],tbl_mimu[],3,FALSE)</f>
        <v>Mon</v>
      </c>
      <c r="D392" t="str">
        <f>VLOOKUP(Table6[[#This Row],[Index]],tbl_mimu[],4,FALSE)</f>
        <v>မွန်ပြည်နယ်</v>
      </c>
      <c r="E392" t="str">
        <f>VLOOKUP(Table6[[#This Row],[Index]],tbl_mimu[],5,FALSE)</f>
        <v>MMR011D001</v>
      </c>
      <c r="F392" t="str">
        <f>VLOOKUP(Table6[[#This Row],[Index]],tbl_mimu[],6,FALSE)</f>
        <v>Mawlamyine</v>
      </c>
      <c r="G392" t="str">
        <f>VLOOKUP(Table6[[#This Row],[Index]],tbl_mimu[],7,FALSE)</f>
        <v>မော်လမြိုင်ခရိုင်</v>
      </c>
      <c r="H392" t="str">
        <f>VLOOKUP(Table6[[#This Row],[Index]],tbl_mimu[],8,FALSE)</f>
        <v>MMR011005</v>
      </c>
      <c r="I392" t="str">
        <f>VLOOKUP(Table6[[#This Row],[Index]],tbl_mimu[],9,FALSE)</f>
        <v>Mudon</v>
      </c>
      <c r="J392" t="str">
        <f>VLOOKUP(Table6[[#This Row],[Index]],tbl_mimu[],10,FALSE)</f>
        <v>မုဒုံ</v>
      </c>
      <c r="K392" t="str">
        <f>VLOOKUP(Table6[[#This Row],[Index]],tbl_mimu[],11,FALSE)</f>
        <v>MMR011005701</v>
      </c>
      <c r="L392" t="str">
        <f>VLOOKUP(Table6[[#This Row],[Index]],tbl_mimu[],12,FALSE)</f>
        <v>Mudon Town</v>
      </c>
      <c r="M392" t="str">
        <f>VLOOKUP(Table6[[#This Row],[Index]],tbl_mimu[],13,FALSE)</f>
        <v>မုဒုံ</v>
      </c>
      <c r="N392">
        <f>VLOOKUP(Table6[[#This Row],[Index]],tbl_mimu[],14,FALSE)</f>
        <v>97.724779999999996</v>
      </c>
      <c r="O392">
        <f>VLOOKUP(Table6[[#This Row],[Index]],tbl_mimu[],14,FALSE)</f>
        <v>97.724779999999996</v>
      </c>
      <c r="P392">
        <f>tbl_data[[#This Row],[Severity]]</f>
        <v>0</v>
      </c>
      <c r="Q392">
        <f>tbl_data[[#This Row],[Consequences (Human)]]</f>
        <v>0</v>
      </c>
      <c r="R392">
        <f>tbl_data[[#This Row],[Consequences (Agriculture)]]</f>
        <v>0</v>
      </c>
      <c r="S392">
        <f>tbl_data[[#This Row],[Consequences (Infrastructure)]]</f>
        <v>0</v>
      </c>
      <c r="T392">
        <f>tbl_data[[#This Row],[Consequences (Financial)]]</f>
        <v>0</v>
      </c>
      <c r="U392" t="e">
        <f>tbl_data[[#This Row],[Severity Numeric]]</f>
        <v>#N/A</v>
      </c>
      <c r="V392" t="e">
        <f>tbl_data[[#This Row],[Consequences Human Numeric]]</f>
        <v>#N/A</v>
      </c>
      <c r="W392" t="e">
        <f>tbl_data[[#This Row],[Consequences Agriculture Numeric]]</f>
        <v>#N/A</v>
      </c>
      <c r="X392" t="e">
        <f>tbl_data[[#This Row],[Consequences Infrastructure Numeric]]</f>
        <v>#N/A</v>
      </c>
      <c r="Y392" t="e">
        <f>tbl_data[[#This Row],[Consequences Financial Numeric]]</f>
        <v>#N/A</v>
      </c>
      <c r="Z392" t="e">
        <f>tbl_data[[#This Row],[Consequences Sum Values]]</f>
        <v>#N/A</v>
      </c>
    </row>
    <row r="393" spans="1:26" x14ac:dyDescent="0.25">
      <c r="A393" t="str">
        <f>tbl_data[[#This Row],[Town Code]]</f>
        <v>MMR015009702</v>
      </c>
      <c r="B393" t="str">
        <f>VLOOKUP(Table6[[#This Row],[Index]],tbl_mimu[],2,FALSE)</f>
        <v>MMR015</v>
      </c>
      <c r="C393" t="str">
        <f>VLOOKUP(Table6[[#This Row],[Index]],tbl_mimu[],3,FALSE)</f>
        <v>Shan (North)</v>
      </c>
      <c r="D393" t="str">
        <f>VLOOKUP(Table6[[#This Row],[Index]],tbl_mimu[],4,FALSE)</f>
        <v>ရှမ်းပြည်နယ် (မြောက်)</v>
      </c>
      <c r="E393" t="str">
        <f>VLOOKUP(Table6[[#This Row],[Index]],tbl_mimu[],5,FALSE)</f>
        <v>MMR015D002</v>
      </c>
      <c r="F393" t="str">
        <f>VLOOKUP(Table6[[#This Row],[Index]],tbl_mimu[],6,FALSE)</f>
        <v>Muse</v>
      </c>
      <c r="G393" t="str">
        <f>VLOOKUP(Table6[[#This Row],[Index]],tbl_mimu[],7,FALSE)</f>
        <v>မူဆယ်ခရိုင်</v>
      </c>
      <c r="H393" t="str">
        <f>VLOOKUP(Table6[[#This Row],[Index]],tbl_mimu[],8,FALSE)</f>
        <v>MMR015009</v>
      </c>
      <c r="I393" t="str">
        <f>VLOOKUP(Table6[[#This Row],[Index]],tbl_mimu[],9,FALSE)</f>
        <v>Muse</v>
      </c>
      <c r="J393" t="str">
        <f>VLOOKUP(Table6[[#This Row],[Index]],tbl_mimu[],10,FALSE)</f>
        <v>မူဆယ်</v>
      </c>
      <c r="K393" t="str">
        <f>VLOOKUP(Table6[[#This Row],[Index]],tbl_mimu[],11,FALSE)</f>
        <v>MMR015009702</v>
      </c>
      <c r="L393" t="str">
        <f>VLOOKUP(Table6[[#This Row],[Index]],tbl_mimu[],12,FALSE)</f>
        <v>Monekoe Town</v>
      </c>
      <c r="M393" t="str">
        <f>VLOOKUP(Table6[[#This Row],[Index]],tbl_mimu[],13,FALSE)</f>
        <v>မုန်းကိုး</v>
      </c>
      <c r="N393">
        <f>VLOOKUP(Table6[[#This Row],[Index]],tbl_mimu[],14,FALSE)</f>
        <v>98.303100000000001</v>
      </c>
      <c r="O393">
        <f>VLOOKUP(Table6[[#This Row],[Index]],tbl_mimu[],14,FALSE)</f>
        <v>98.303100000000001</v>
      </c>
      <c r="P393">
        <f>tbl_data[[#This Row],[Severity]]</f>
        <v>0</v>
      </c>
      <c r="Q393">
        <f>tbl_data[[#This Row],[Consequences (Human)]]</f>
        <v>0</v>
      </c>
      <c r="R393">
        <f>tbl_data[[#This Row],[Consequences (Agriculture)]]</f>
        <v>0</v>
      </c>
      <c r="S393">
        <f>tbl_data[[#This Row],[Consequences (Infrastructure)]]</f>
        <v>0</v>
      </c>
      <c r="T393">
        <f>tbl_data[[#This Row],[Consequences (Financial)]]</f>
        <v>0</v>
      </c>
      <c r="U393" t="e">
        <f>tbl_data[[#This Row],[Severity Numeric]]</f>
        <v>#N/A</v>
      </c>
      <c r="V393" t="e">
        <f>tbl_data[[#This Row],[Consequences Human Numeric]]</f>
        <v>#N/A</v>
      </c>
      <c r="W393" t="e">
        <f>tbl_data[[#This Row],[Consequences Agriculture Numeric]]</f>
        <v>#N/A</v>
      </c>
      <c r="X393" t="e">
        <f>tbl_data[[#This Row],[Consequences Infrastructure Numeric]]</f>
        <v>#N/A</v>
      </c>
      <c r="Y393" t="e">
        <f>tbl_data[[#This Row],[Consequences Financial Numeric]]</f>
        <v>#N/A</v>
      </c>
      <c r="Z393" t="e">
        <f>tbl_data[[#This Row],[Consequences Sum Values]]</f>
        <v>#N/A</v>
      </c>
    </row>
    <row r="394" spans="1:26" x14ac:dyDescent="0.25">
      <c r="A394" t="str">
        <f>tbl_data[[#This Row],[Town Code]]</f>
        <v>MMR015009701</v>
      </c>
      <c r="B394" t="str">
        <f>VLOOKUP(Table6[[#This Row],[Index]],tbl_mimu[],2,FALSE)</f>
        <v>MMR015</v>
      </c>
      <c r="C394" t="str">
        <f>VLOOKUP(Table6[[#This Row],[Index]],tbl_mimu[],3,FALSE)</f>
        <v>Shan (North)</v>
      </c>
      <c r="D394" t="str">
        <f>VLOOKUP(Table6[[#This Row],[Index]],tbl_mimu[],4,FALSE)</f>
        <v>ရှမ်းပြည်နယ် (မြောက်)</v>
      </c>
      <c r="E394" t="str">
        <f>VLOOKUP(Table6[[#This Row],[Index]],tbl_mimu[],5,FALSE)</f>
        <v>MMR015D002</v>
      </c>
      <c r="F394" t="str">
        <f>VLOOKUP(Table6[[#This Row],[Index]],tbl_mimu[],6,FALSE)</f>
        <v>Muse</v>
      </c>
      <c r="G394" t="str">
        <f>VLOOKUP(Table6[[#This Row],[Index]],tbl_mimu[],7,FALSE)</f>
        <v>မူဆယ်ခရိုင်</v>
      </c>
      <c r="H394" t="str">
        <f>VLOOKUP(Table6[[#This Row],[Index]],tbl_mimu[],8,FALSE)</f>
        <v>MMR015009</v>
      </c>
      <c r="I394" t="str">
        <f>VLOOKUP(Table6[[#This Row],[Index]],tbl_mimu[],9,FALSE)</f>
        <v>Muse</v>
      </c>
      <c r="J394" t="str">
        <f>VLOOKUP(Table6[[#This Row],[Index]],tbl_mimu[],10,FALSE)</f>
        <v>မူဆယ်</v>
      </c>
      <c r="K394" t="str">
        <f>VLOOKUP(Table6[[#This Row],[Index]],tbl_mimu[],11,FALSE)</f>
        <v>MMR015009701</v>
      </c>
      <c r="L394" t="str">
        <f>VLOOKUP(Table6[[#This Row],[Index]],tbl_mimu[],12,FALSE)</f>
        <v>Muse Town</v>
      </c>
      <c r="M394" t="str">
        <f>VLOOKUP(Table6[[#This Row],[Index]],tbl_mimu[],13,FALSE)</f>
        <v>မူဆယ်</v>
      </c>
      <c r="N394">
        <f>VLOOKUP(Table6[[#This Row],[Index]],tbl_mimu[],14,FALSE)</f>
        <v>97.901650000000004</v>
      </c>
      <c r="O394">
        <f>VLOOKUP(Table6[[#This Row],[Index]],tbl_mimu[],14,FALSE)</f>
        <v>97.901650000000004</v>
      </c>
      <c r="P394">
        <f>tbl_data[[#This Row],[Severity]]</f>
        <v>0</v>
      </c>
      <c r="Q394">
        <f>tbl_data[[#This Row],[Consequences (Human)]]</f>
        <v>0</v>
      </c>
      <c r="R394">
        <f>tbl_data[[#This Row],[Consequences (Agriculture)]]</f>
        <v>0</v>
      </c>
      <c r="S394">
        <f>tbl_data[[#This Row],[Consequences (Infrastructure)]]</f>
        <v>0</v>
      </c>
      <c r="T394">
        <f>tbl_data[[#This Row],[Consequences (Financial)]]</f>
        <v>0</v>
      </c>
      <c r="U394" t="e">
        <f>tbl_data[[#This Row],[Severity Numeric]]</f>
        <v>#N/A</v>
      </c>
      <c r="V394" t="e">
        <f>tbl_data[[#This Row],[Consequences Human Numeric]]</f>
        <v>#N/A</v>
      </c>
      <c r="W394" t="e">
        <f>tbl_data[[#This Row],[Consequences Agriculture Numeric]]</f>
        <v>#N/A</v>
      </c>
      <c r="X394" t="e">
        <f>tbl_data[[#This Row],[Consequences Infrastructure Numeric]]</f>
        <v>#N/A</v>
      </c>
      <c r="Y394" t="e">
        <f>tbl_data[[#This Row],[Consequences Financial Numeric]]</f>
        <v>#N/A</v>
      </c>
      <c r="Z394" t="e">
        <f>tbl_data[[#This Row],[Consequences Sum Values]]</f>
        <v>#N/A</v>
      </c>
    </row>
    <row r="395" spans="1:26" x14ac:dyDescent="0.25">
      <c r="A395" t="str">
        <f>tbl_data[[#This Row],[Town Code]]</f>
        <v>MMR006001702</v>
      </c>
      <c r="B395" t="str">
        <f>VLOOKUP(Table6[[#This Row],[Index]],tbl_mimu[],2,FALSE)</f>
        <v>MMR006</v>
      </c>
      <c r="C395" t="str">
        <f>VLOOKUP(Table6[[#This Row],[Index]],tbl_mimu[],3,FALSE)</f>
        <v>Tanintharyi</v>
      </c>
      <c r="D395" t="str">
        <f>VLOOKUP(Table6[[#This Row],[Index]],tbl_mimu[],4,FALSE)</f>
        <v>တနင်္သာရီတိုင်းဒေသကြီး</v>
      </c>
      <c r="E395" t="str">
        <f>VLOOKUP(Table6[[#This Row],[Index]],tbl_mimu[],5,FALSE)</f>
        <v>MMR006D001</v>
      </c>
      <c r="F395" t="str">
        <f>VLOOKUP(Table6[[#This Row],[Index]],tbl_mimu[],6,FALSE)</f>
        <v>Dawei</v>
      </c>
      <c r="G395" t="str">
        <f>VLOOKUP(Table6[[#This Row],[Index]],tbl_mimu[],7,FALSE)</f>
        <v>ထားဝယ်ခရိုင်</v>
      </c>
      <c r="H395" t="str">
        <f>VLOOKUP(Table6[[#This Row],[Index]],tbl_mimu[],8,FALSE)</f>
        <v>MMR006001</v>
      </c>
      <c r="I395" t="str">
        <f>VLOOKUP(Table6[[#This Row],[Index]],tbl_mimu[],9,FALSE)</f>
        <v>Dawei</v>
      </c>
      <c r="J395" t="str">
        <f>VLOOKUP(Table6[[#This Row],[Index]],tbl_mimu[],10,FALSE)</f>
        <v>ထားဝယ်</v>
      </c>
      <c r="K395" t="str">
        <f>VLOOKUP(Table6[[#This Row],[Index]],tbl_mimu[],11,FALSE)</f>
        <v>MMR006001702</v>
      </c>
      <c r="L395" t="str">
        <f>VLOOKUP(Table6[[#This Row],[Index]],tbl_mimu[],12,FALSE)</f>
        <v>Myitta Town</v>
      </c>
      <c r="M395" t="str">
        <f>VLOOKUP(Table6[[#This Row],[Index]],tbl_mimu[],13,FALSE)</f>
        <v>မေတ္တာ</v>
      </c>
      <c r="N395">
        <f>VLOOKUP(Table6[[#This Row],[Index]],tbl_mimu[],14,FALSE)</f>
        <v>98.520169999999993</v>
      </c>
      <c r="O395">
        <f>VLOOKUP(Table6[[#This Row],[Index]],tbl_mimu[],14,FALSE)</f>
        <v>98.520169999999993</v>
      </c>
      <c r="P395">
        <f>tbl_data[[#This Row],[Severity]]</f>
        <v>0</v>
      </c>
      <c r="Q395">
        <f>tbl_data[[#This Row],[Consequences (Human)]]</f>
        <v>0</v>
      </c>
      <c r="R395">
        <f>tbl_data[[#This Row],[Consequences (Agriculture)]]</f>
        <v>0</v>
      </c>
      <c r="S395">
        <f>tbl_data[[#This Row],[Consequences (Infrastructure)]]</f>
        <v>0</v>
      </c>
      <c r="T395">
        <f>tbl_data[[#This Row],[Consequences (Financial)]]</f>
        <v>0</v>
      </c>
      <c r="U395" t="e">
        <f>tbl_data[[#This Row],[Severity Numeric]]</f>
        <v>#N/A</v>
      </c>
      <c r="V395" t="e">
        <f>tbl_data[[#This Row],[Consequences Human Numeric]]</f>
        <v>#N/A</v>
      </c>
      <c r="W395" t="e">
        <f>tbl_data[[#This Row],[Consequences Agriculture Numeric]]</f>
        <v>#N/A</v>
      </c>
      <c r="X395" t="e">
        <f>tbl_data[[#This Row],[Consequences Infrastructure Numeric]]</f>
        <v>#N/A</v>
      </c>
      <c r="Y395" t="e">
        <f>tbl_data[[#This Row],[Consequences Financial Numeric]]</f>
        <v>#N/A</v>
      </c>
      <c r="Z395" t="e">
        <f>tbl_data[[#This Row],[Consequences Sum Values]]</f>
        <v>#N/A</v>
      </c>
    </row>
    <row r="396" spans="1:26" x14ac:dyDescent="0.25">
      <c r="A396" t="str">
        <f>tbl_data[[#This Row],[Town Code]]</f>
        <v>MMR014020701</v>
      </c>
      <c r="B396" t="str">
        <f>VLOOKUP(Table6[[#This Row],[Index]],tbl_mimu[],2,FALSE)</f>
        <v>MMR014</v>
      </c>
      <c r="C396" t="str">
        <f>VLOOKUP(Table6[[#This Row],[Index]],tbl_mimu[],3,FALSE)</f>
        <v>Shan (South)</v>
      </c>
      <c r="D396" t="str">
        <f>VLOOKUP(Table6[[#This Row],[Index]],tbl_mimu[],4,FALSE)</f>
        <v>ရှမ်းပြည်နယ် (တောင်)</v>
      </c>
      <c r="E396" t="str">
        <f>VLOOKUP(Table6[[#This Row],[Index]],tbl_mimu[],5,FALSE)</f>
        <v>MMR014D003</v>
      </c>
      <c r="F396" t="str">
        <f>VLOOKUP(Table6[[#This Row],[Index]],tbl_mimu[],6,FALSE)</f>
        <v>Langkho</v>
      </c>
      <c r="G396" t="str">
        <f>VLOOKUP(Table6[[#This Row],[Index]],tbl_mimu[],7,FALSE)</f>
        <v>လင်းခေးခရိုင်</v>
      </c>
      <c r="H396" t="str">
        <f>VLOOKUP(Table6[[#This Row],[Index]],tbl_mimu[],8,FALSE)</f>
        <v>MMR014020</v>
      </c>
      <c r="I396" t="str">
        <f>VLOOKUP(Table6[[#This Row],[Index]],tbl_mimu[],9,FALSE)</f>
        <v>Mawkmai</v>
      </c>
      <c r="J396" t="str">
        <f>VLOOKUP(Table6[[#This Row],[Index]],tbl_mimu[],10,FALSE)</f>
        <v>မောက်မယ်</v>
      </c>
      <c r="K396" t="str">
        <f>VLOOKUP(Table6[[#This Row],[Index]],tbl_mimu[],11,FALSE)</f>
        <v>MMR014020701</v>
      </c>
      <c r="L396" t="str">
        <f>VLOOKUP(Table6[[#This Row],[Index]],tbl_mimu[],12,FALSE)</f>
        <v>Mawkmai Town</v>
      </c>
      <c r="M396" t="str">
        <f>VLOOKUP(Table6[[#This Row],[Index]],tbl_mimu[],13,FALSE)</f>
        <v>မောက်မယ်</v>
      </c>
      <c r="N396">
        <f>VLOOKUP(Table6[[#This Row],[Index]],tbl_mimu[],14,FALSE)</f>
        <v>97.723690000000005</v>
      </c>
      <c r="O396">
        <f>VLOOKUP(Table6[[#This Row],[Index]],tbl_mimu[],14,FALSE)</f>
        <v>97.723690000000005</v>
      </c>
      <c r="P396">
        <f>tbl_data[[#This Row],[Severity]]</f>
        <v>0</v>
      </c>
      <c r="Q396">
        <f>tbl_data[[#This Row],[Consequences (Human)]]</f>
        <v>0</v>
      </c>
      <c r="R396">
        <f>tbl_data[[#This Row],[Consequences (Agriculture)]]</f>
        <v>0</v>
      </c>
      <c r="S396">
        <f>tbl_data[[#This Row],[Consequences (Infrastructure)]]</f>
        <v>0</v>
      </c>
      <c r="T396">
        <f>tbl_data[[#This Row],[Consequences (Financial)]]</f>
        <v>0</v>
      </c>
      <c r="U396" t="e">
        <f>tbl_data[[#This Row],[Severity Numeric]]</f>
        <v>#N/A</v>
      </c>
      <c r="V396" t="e">
        <f>tbl_data[[#This Row],[Consequences Human Numeric]]</f>
        <v>#N/A</v>
      </c>
      <c r="W396" t="e">
        <f>tbl_data[[#This Row],[Consequences Agriculture Numeric]]</f>
        <v>#N/A</v>
      </c>
      <c r="X396" t="e">
        <f>tbl_data[[#This Row],[Consequences Infrastructure Numeric]]</f>
        <v>#N/A</v>
      </c>
      <c r="Y396" t="e">
        <f>tbl_data[[#This Row],[Consequences Financial Numeric]]</f>
        <v>#N/A</v>
      </c>
      <c r="Z396" t="e">
        <f>tbl_data[[#This Row],[Consequences Sum Values]]</f>
        <v>#N/A</v>
      </c>
    </row>
    <row r="397" spans="1:26" x14ac:dyDescent="0.25">
      <c r="A397" t="str">
        <f>tbl_data[[#This Row],[Town Code]]</f>
        <v>MMR012009701</v>
      </c>
      <c r="B397" t="str">
        <f>VLOOKUP(Table6[[#This Row],[Index]],tbl_mimu[],2,FALSE)</f>
        <v>MMR012</v>
      </c>
      <c r="C397" t="str">
        <f>VLOOKUP(Table6[[#This Row],[Index]],tbl_mimu[],3,FALSE)</f>
        <v>Rakhine</v>
      </c>
      <c r="D397" t="str">
        <f>VLOOKUP(Table6[[#This Row],[Index]],tbl_mimu[],4,FALSE)</f>
        <v>ရခိုင်ပြည်နယ်</v>
      </c>
      <c r="E397" t="str">
        <f>VLOOKUP(Table6[[#This Row],[Index]],tbl_mimu[],5,FALSE)</f>
        <v>MMR012D002</v>
      </c>
      <c r="F397" t="str">
        <f>VLOOKUP(Table6[[#This Row],[Index]],tbl_mimu[],6,FALSE)</f>
        <v>Maungdaw</v>
      </c>
      <c r="G397" t="str">
        <f>VLOOKUP(Table6[[#This Row],[Index]],tbl_mimu[],7,FALSE)</f>
        <v>မောင်တောခရိုင်</v>
      </c>
      <c r="H397" t="str">
        <f>VLOOKUP(Table6[[#This Row],[Index]],tbl_mimu[],8,FALSE)</f>
        <v>MMR012009</v>
      </c>
      <c r="I397" t="str">
        <f>VLOOKUP(Table6[[#This Row],[Index]],tbl_mimu[],9,FALSE)</f>
        <v>Maungdaw</v>
      </c>
      <c r="J397" t="str">
        <f>VLOOKUP(Table6[[#This Row],[Index]],tbl_mimu[],10,FALSE)</f>
        <v>မောင်တော</v>
      </c>
      <c r="K397" t="str">
        <f>VLOOKUP(Table6[[#This Row],[Index]],tbl_mimu[],11,FALSE)</f>
        <v>MMR012009701</v>
      </c>
      <c r="L397" t="str">
        <f>VLOOKUP(Table6[[#This Row],[Index]],tbl_mimu[],12,FALSE)</f>
        <v>Maungdaw Town</v>
      </c>
      <c r="M397" t="str">
        <f>VLOOKUP(Table6[[#This Row],[Index]],tbl_mimu[],13,FALSE)</f>
        <v>မောင်တော</v>
      </c>
      <c r="N397">
        <f>VLOOKUP(Table6[[#This Row],[Index]],tbl_mimu[],14,FALSE)</f>
        <v>92.367760000000004</v>
      </c>
      <c r="O397">
        <f>VLOOKUP(Table6[[#This Row],[Index]],tbl_mimu[],14,FALSE)</f>
        <v>92.367760000000004</v>
      </c>
      <c r="P397">
        <f>tbl_data[[#This Row],[Severity]]</f>
        <v>0</v>
      </c>
      <c r="Q397">
        <f>tbl_data[[#This Row],[Consequences (Human)]]</f>
        <v>0</v>
      </c>
      <c r="R397">
        <f>tbl_data[[#This Row],[Consequences (Agriculture)]]</f>
        <v>0</v>
      </c>
      <c r="S397">
        <f>tbl_data[[#This Row],[Consequences (Infrastructure)]]</f>
        <v>0</v>
      </c>
      <c r="T397">
        <f>tbl_data[[#This Row],[Consequences (Financial)]]</f>
        <v>0</v>
      </c>
      <c r="U397" t="e">
        <f>tbl_data[[#This Row],[Severity Numeric]]</f>
        <v>#N/A</v>
      </c>
      <c r="V397" t="e">
        <f>tbl_data[[#This Row],[Consequences Human Numeric]]</f>
        <v>#N/A</v>
      </c>
      <c r="W397" t="e">
        <f>tbl_data[[#This Row],[Consequences Agriculture Numeric]]</f>
        <v>#N/A</v>
      </c>
      <c r="X397" t="e">
        <f>tbl_data[[#This Row],[Consequences Infrastructure Numeric]]</f>
        <v>#N/A</v>
      </c>
      <c r="Y397" t="e">
        <f>tbl_data[[#This Row],[Consequences Financial Numeric]]</f>
        <v>#N/A</v>
      </c>
      <c r="Z397" t="e">
        <f>tbl_data[[#This Row],[Consequences Sum Values]]</f>
        <v>#N/A</v>
      </c>
    </row>
    <row r="398" spans="1:26" x14ac:dyDescent="0.25">
      <c r="A398" t="str">
        <f>tbl_data[[#This Row],[Town Code]]</f>
        <v>MMR006008702</v>
      </c>
      <c r="B398" t="str">
        <f>VLOOKUP(Table6[[#This Row],[Index]],tbl_mimu[],2,FALSE)</f>
        <v>MMR006</v>
      </c>
      <c r="C398" t="str">
        <f>VLOOKUP(Table6[[#This Row],[Index]],tbl_mimu[],3,FALSE)</f>
        <v>Tanintharyi</v>
      </c>
      <c r="D398" t="str">
        <f>VLOOKUP(Table6[[#This Row],[Index]],tbl_mimu[],4,FALSE)</f>
        <v>တနင်္သာရီတိုင်းဒေသကြီး</v>
      </c>
      <c r="E398" t="str">
        <f>VLOOKUP(Table6[[#This Row],[Index]],tbl_mimu[],5,FALSE)</f>
        <v>MMR006D002</v>
      </c>
      <c r="F398" t="str">
        <f>VLOOKUP(Table6[[#This Row],[Index]],tbl_mimu[],6,FALSE)</f>
        <v>Myeik</v>
      </c>
      <c r="G398" t="str">
        <f>VLOOKUP(Table6[[#This Row],[Index]],tbl_mimu[],7,FALSE)</f>
        <v>မြိတ်ခရိုင်</v>
      </c>
      <c r="H398" t="str">
        <f>VLOOKUP(Table6[[#This Row],[Index]],tbl_mimu[],8,FALSE)</f>
        <v>MMR006008</v>
      </c>
      <c r="I398" t="str">
        <f>VLOOKUP(Table6[[#This Row],[Index]],tbl_mimu[],9,FALSE)</f>
        <v>Tanintharyi</v>
      </c>
      <c r="J398" t="str">
        <f>VLOOKUP(Table6[[#This Row],[Index]],tbl_mimu[],10,FALSE)</f>
        <v>တနင်္သာရီ</v>
      </c>
      <c r="K398" t="str">
        <f>VLOOKUP(Table6[[#This Row],[Index]],tbl_mimu[],11,FALSE)</f>
        <v>MMR006008702</v>
      </c>
      <c r="L398" t="str">
        <f>VLOOKUP(Table6[[#This Row],[Index]],tbl_mimu[],12,FALSE)</f>
        <v>Maw Taung Town</v>
      </c>
      <c r="M398" t="str">
        <f>VLOOKUP(Table6[[#This Row],[Index]],tbl_mimu[],13,FALSE)</f>
        <v>မောတောင်</v>
      </c>
      <c r="N398">
        <f>VLOOKUP(Table6[[#This Row],[Index]],tbl_mimu[],14,FALSE)</f>
        <v>99.627499999999998</v>
      </c>
      <c r="O398">
        <f>VLOOKUP(Table6[[#This Row],[Index]],tbl_mimu[],14,FALSE)</f>
        <v>99.627499999999998</v>
      </c>
      <c r="P398">
        <f>tbl_data[[#This Row],[Severity]]</f>
        <v>0</v>
      </c>
      <c r="Q398">
        <f>tbl_data[[#This Row],[Consequences (Human)]]</f>
        <v>0</v>
      </c>
      <c r="R398">
        <f>tbl_data[[#This Row],[Consequences (Agriculture)]]</f>
        <v>0</v>
      </c>
      <c r="S398">
        <f>tbl_data[[#This Row],[Consequences (Infrastructure)]]</f>
        <v>0</v>
      </c>
      <c r="T398">
        <f>tbl_data[[#This Row],[Consequences (Financial)]]</f>
        <v>0</v>
      </c>
      <c r="U398" t="e">
        <f>tbl_data[[#This Row],[Severity Numeric]]</f>
        <v>#N/A</v>
      </c>
      <c r="V398" t="e">
        <f>tbl_data[[#This Row],[Consequences Human Numeric]]</f>
        <v>#N/A</v>
      </c>
      <c r="W398" t="e">
        <f>tbl_data[[#This Row],[Consequences Agriculture Numeric]]</f>
        <v>#N/A</v>
      </c>
      <c r="X398" t="e">
        <f>tbl_data[[#This Row],[Consequences Infrastructure Numeric]]</f>
        <v>#N/A</v>
      </c>
      <c r="Y398" t="e">
        <f>tbl_data[[#This Row],[Consequences Financial Numeric]]</f>
        <v>#N/A</v>
      </c>
      <c r="Z398" t="e">
        <f>tbl_data[[#This Row],[Consequences Sum Values]]</f>
        <v>#N/A</v>
      </c>
    </row>
    <row r="399" spans="1:26" x14ac:dyDescent="0.25">
      <c r="A399" t="str">
        <f>tbl_data[[#This Row],[Town Code]]</f>
        <v>MMR011001701</v>
      </c>
      <c r="B399" t="str">
        <f>VLOOKUP(Table6[[#This Row],[Index]],tbl_mimu[],2,FALSE)</f>
        <v>MMR011</v>
      </c>
      <c r="C399" t="str">
        <f>VLOOKUP(Table6[[#This Row],[Index]],tbl_mimu[],3,FALSE)</f>
        <v>Mon</v>
      </c>
      <c r="D399" t="str">
        <f>VLOOKUP(Table6[[#This Row],[Index]],tbl_mimu[],4,FALSE)</f>
        <v>မွန်ပြည်နယ်</v>
      </c>
      <c r="E399" t="str">
        <f>VLOOKUP(Table6[[#This Row],[Index]],tbl_mimu[],5,FALSE)</f>
        <v>MMR011D001</v>
      </c>
      <c r="F399" t="str">
        <f>VLOOKUP(Table6[[#This Row],[Index]],tbl_mimu[],6,FALSE)</f>
        <v>Mawlamyine</v>
      </c>
      <c r="G399" t="str">
        <f>VLOOKUP(Table6[[#This Row],[Index]],tbl_mimu[],7,FALSE)</f>
        <v>မော်လမြိုင်ခရိုင်</v>
      </c>
      <c r="H399" t="str">
        <f>VLOOKUP(Table6[[#This Row],[Index]],tbl_mimu[],8,FALSE)</f>
        <v>MMR011001</v>
      </c>
      <c r="I399" t="str">
        <f>VLOOKUP(Table6[[#This Row],[Index]],tbl_mimu[],9,FALSE)</f>
        <v>Mawlamyine</v>
      </c>
      <c r="J399" t="str">
        <f>VLOOKUP(Table6[[#This Row],[Index]],tbl_mimu[],10,FALSE)</f>
        <v>မော်လမြိုင်</v>
      </c>
      <c r="K399" t="str">
        <f>VLOOKUP(Table6[[#This Row],[Index]],tbl_mimu[],11,FALSE)</f>
        <v>MMR011001701</v>
      </c>
      <c r="L399" t="str">
        <f>VLOOKUP(Table6[[#This Row],[Index]],tbl_mimu[],12,FALSE)</f>
        <v>Mawlamyine Town</v>
      </c>
      <c r="M399" t="str">
        <f>VLOOKUP(Table6[[#This Row],[Index]],tbl_mimu[],13,FALSE)</f>
        <v>မော်လမြိုင်</v>
      </c>
      <c r="N399">
        <f>VLOOKUP(Table6[[#This Row],[Index]],tbl_mimu[],14,FALSE)</f>
        <v>97.625929999999997</v>
      </c>
      <c r="O399">
        <f>VLOOKUP(Table6[[#This Row],[Index]],tbl_mimu[],14,FALSE)</f>
        <v>97.625929999999997</v>
      </c>
      <c r="P399">
        <f>tbl_data[[#This Row],[Severity]]</f>
        <v>0</v>
      </c>
      <c r="Q399">
        <f>tbl_data[[#This Row],[Consequences (Human)]]</f>
        <v>0</v>
      </c>
      <c r="R399">
        <f>tbl_data[[#This Row],[Consequences (Agriculture)]]</f>
        <v>0</v>
      </c>
      <c r="S399">
        <f>tbl_data[[#This Row],[Consequences (Infrastructure)]]</f>
        <v>0</v>
      </c>
      <c r="T399">
        <f>tbl_data[[#This Row],[Consequences (Financial)]]</f>
        <v>0</v>
      </c>
      <c r="U399" t="e">
        <f>tbl_data[[#This Row],[Severity Numeric]]</f>
        <v>#N/A</v>
      </c>
      <c r="V399" t="e">
        <f>tbl_data[[#This Row],[Consequences Human Numeric]]</f>
        <v>#N/A</v>
      </c>
      <c r="W399" t="e">
        <f>tbl_data[[#This Row],[Consequences Agriculture Numeric]]</f>
        <v>#N/A</v>
      </c>
      <c r="X399" t="e">
        <f>tbl_data[[#This Row],[Consequences Infrastructure Numeric]]</f>
        <v>#N/A</v>
      </c>
      <c r="Y399" t="e">
        <f>tbl_data[[#This Row],[Consequences Financial Numeric]]</f>
        <v>#N/A</v>
      </c>
      <c r="Z399" t="e">
        <f>tbl_data[[#This Row],[Consequences Sum Values]]</f>
        <v>#N/A</v>
      </c>
    </row>
    <row r="400" spans="1:26" x14ac:dyDescent="0.25">
      <c r="A400" t="str">
        <f>tbl_data[[#This Row],[Town Code]]</f>
        <v>MMR017018701</v>
      </c>
      <c r="B400" t="str">
        <f>VLOOKUP(Table6[[#This Row],[Index]],tbl_mimu[],2,FALSE)</f>
        <v>MMR017</v>
      </c>
      <c r="C400" t="str">
        <f>VLOOKUP(Table6[[#This Row],[Index]],tbl_mimu[],3,FALSE)</f>
        <v>Ayeyarwady</v>
      </c>
      <c r="D400" t="str">
        <f>VLOOKUP(Table6[[#This Row],[Index]],tbl_mimu[],4,FALSE)</f>
        <v>ဧရာဝတီတိုင်းဒေသကြီး</v>
      </c>
      <c r="E400" t="str">
        <f>VLOOKUP(Table6[[#This Row],[Index]],tbl_mimu[],5,FALSE)</f>
        <v>MMR017D004</v>
      </c>
      <c r="F400" t="str">
        <f>VLOOKUP(Table6[[#This Row],[Index]],tbl_mimu[],6,FALSE)</f>
        <v>Labutta</v>
      </c>
      <c r="G400" t="str">
        <f>VLOOKUP(Table6[[#This Row],[Index]],tbl_mimu[],7,FALSE)</f>
        <v>လပွတ္တာခရိုင်</v>
      </c>
      <c r="H400" t="str">
        <f>VLOOKUP(Table6[[#This Row],[Index]],tbl_mimu[],8,FALSE)</f>
        <v>MMR017018</v>
      </c>
      <c r="I400" t="str">
        <f>VLOOKUP(Table6[[#This Row],[Index]],tbl_mimu[],9,FALSE)</f>
        <v>Mawlamyinegyun</v>
      </c>
      <c r="J400" t="str">
        <f>VLOOKUP(Table6[[#This Row],[Index]],tbl_mimu[],10,FALSE)</f>
        <v>မော်လမြိုင်ကျွန်း</v>
      </c>
      <c r="K400" t="str">
        <f>VLOOKUP(Table6[[#This Row],[Index]],tbl_mimu[],11,FALSE)</f>
        <v>MMR017018701</v>
      </c>
      <c r="L400" t="str">
        <f>VLOOKUP(Table6[[#This Row],[Index]],tbl_mimu[],12,FALSE)</f>
        <v>Mawlamyinegyun Town</v>
      </c>
      <c r="M400" t="str">
        <f>VLOOKUP(Table6[[#This Row],[Index]],tbl_mimu[],13,FALSE)</f>
        <v>မော်လမြိုင်ကျွန်း</v>
      </c>
      <c r="N400">
        <f>VLOOKUP(Table6[[#This Row],[Index]],tbl_mimu[],14,FALSE)</f>
        <v>95.262979999999999</v>
      </c>
      <c r="O400">
        <f>VLOOKUP(Table6[[#This Row],[Index]],tbl_mimu[],14,FALSE)</f>
        <v>95.262979999999999</v>
      </c>
      <c r="P400">
        <f>tbl_data[[#This Row],[Severity]]</f>
        <v>0</v>
      </c>
      <c r="Q400">
        <f>tbl_data[[#This Row],[Consequences (Human)]]</f>
        <v>0</v>
      </c>
      <c r="R400">
        <f>tbl_data[[#This Row],[Consequences (Agriculture)]]</f>
        <v>0</v>
      </c>
      <c r="S400">
        <f>tbl_data[[#This Row],[Consequences (Infrastructure)]]</f>
        <v>0</v>
      </c>
      <c r="T400">
        <f>tbl_data[[#This Row],[Consequences (Financial)]]</f>
        <v>0</v>
      </c>
      <c r="U400" t="e">
        <f>tbl_data[[#This Row],[Severity Numeric]]</f>
        <v>#N/A</v>
      </c>
      <c r="V400" t="e">
        <f>tbl_data[[#This Row],[Consequences Human Numeric]]</f>
        <v>#N/A</v>
      </c>
      <c r="W400" t="e">
        <f>tbl_data[[#This Row],[Consequences Agriculture Numeric]]</f>
        <v>#N/A</v>
      </c>
      <c r="X400" t="e">
        <f>tbl_data[[#This Row],[Consequences Infrastructure Numeric]]</f>
        <v>#N/A</v>
      </c>
      <c r="Y400" t="e">
        <f>tbl_data[[#This Row],[Consequences Financial Numeric]]</f>
        <v>#N/A</v>
      </c>
      <c r="Z400" t="e">
        <f>tbl_data[[#This Row],[Consequences Sum Values]]</f>
        <v>#N/A</v>
      </c>
    </row>
    <row r="401" spans="1:26" x14ac:dyDescent="0.25">
      <c r="A401" t="str">
        <f>tbl_data[[#This Row],[Town Code]]</f>
        <v>MMR005031701</v>
      </c>
      <c r="B401" t="str">
        <f>VLOOKUP(Table6[[#This Row],[Index]],tbl_mimu[],2,FALSE)</f>
        <v>MMR005</v>
      </c>
      <c r="C401" t="str">
        <f>VLOOKUP(Table6[[#This Row],[Index]],tbl_mimu[],3,FALSE)</f>
        <v>Sagaing</v>
      </c>
      <c r="D401" t="str">
        <f>VLOOKUP(Table6[[#This Row],[Index]],tbl_mimu[],4,FALSE)</f>
        <v>စစ်ကိုင်းတိုင်းဒေသကြီး</v>
      </c>
      <c r="E401" t="str">
        <f>VLOOKUP(Table6[[#This Row],[Index]],tbl_mimu[],5,FALSE)</f>
        <v>MMR005D007</v>
      </c>
      <c r="F401" t="str">
        <f>VLOOKUP(Table6[[#This Row],[Index]],tbl_mimu[],6,FALSE)</f>
        <v>Mawlaik</v>
      </c>
      <c r="G401" t="str">
        <f>VLOOKUP(Table6[[#This Row],[Index]],tbl_mimu[],7,FALSE)</f>
        <v>မော်လိုက်ခရိုင်</v>
      </c>
      <c r="H401" t="str">
        <f>VLOOKUP(Table6[[#This Row],[Index]],tbl_mimu[],8,FALSE)</f>
        <v>MMR005031</v>
      </c>
      <c r="I401" t="str">
        <f>VLOOKUP(Table6[[#This Row],[Index]],tbl_mimu[],9,FALSE)</f>
        <v>Mawlaik</v>
      </c>
      <c r="J401" t="str">
        <f>VLOOKUP(Table6[[#This Row],[Index]],tbl_mimu[],10,FALSE)</f>
        <v>မော်လိုက်</v>
      </c>
      <c r="K401" t="str">
        <f>VLOOKUP(Table6[[#This Row],[Index]],tbl_mimu[],11,FALSE)</f>
        <v>MMR005031701</v>
      </c>
      <c r="L401" t="str">
        <f>VLOOKUP(Table6[[#This Row],[Index]],tbl_mimu[],12,FALSE)</f>
        <v>Mawlaik Town</v>
      </c>
      <c r="M401" t="str">
        <f>VLOOKUP(Table6[[#This Row],[Index]],tbl_mimu[],13,FALSE)</f>
        <v>မော်လိုက်</v>
      </c>
      <c r="N401">
        <f>VLOOKUP(Table6[[#This Row],[Index]],tbl_mimu[],14,FALSE)</f>
        <v>94.412009999999995</v>
      </c>
      <c r="O401">
        <f>VLOOKUP(Table6[[#This Row],[Index]],tbl_mimu[],14,FALSE)</f>
        <v>94.412009999999995</v>
      </c>
      <c r="P401">
        <f>tbl_data[[#This Row],[Severity]]</f>
        <v>0</v>
      </c>
      <c r="Q401">
        <f>tbl_data[[#This Row],[Consequences (Human)]]</f>
        <v>0</v>
      </c>
      <c r="R401">
        <f>tbl_data[[#This Row],[Consequences (Agriculture)]]</f>
        <v>0</v>
      </c>
      <c r="S401">
        <f>tbl_data[[#This Row],[Consequences (Infrastructure)]]</f>
        <v>0</v>
      </c>
      <c r="T401">
        <f>tbl_data[[#This Row],[Consequences (Financial)]]</f>
        <v>0</v>
      </c>
      <c r="U401" t="e">
        <f>tbl_data[[#This Row],[Severity Numeric]]</f>
        <v>#N/A</v>
      </c>
      <c r="V401" t="e">
        <f>tbl_data[[#This Row],[Consequences Human Numeric]]</f>
        <v>#N/A</v>
      </c>
      <c r="W401" t="e">
        <f>tbl_data[[#This Row],[Consequences Agriculture Numeric]]</f>
        <v>#N/A</v>
      </c>
      <c r="X401" t="e">
        <f>tbl_data[[#This Row],[Consequences Infrastructure Numeric]]</f>
        <v>#N/A</v>
      </c>
      <c r="Y401" t="e">
        <f>tbl_data[[#This Row],[Consequences Financial Numeric]]</f>
        <v>#N/A</v>
      </c>
      <c r="Z401" t="e">
        <f>tbl_data[[#This Row],[Consequences Sum Values]]</f>
        <v>#N/A</v>
      </c>
    </row>
    <row r="402" spans="1:26" x14ac:dyDescent="0.25">
      <c r="A402" t="str">
        <f>tbl_data[[#This Row],[Town Code]]</f>
        <v>MMR005021702</v>
      </c>
      <c r="B402" t="str">
        <f>VLOOKUP(Table6[[#This Row],[Index]],tbl_mimu[],2,FALSE)</f>
        <v>MMR005</v>
      </c>
      <c r="C402" t="str">
        <f>VLOOKUP(Table6[[#This Row],[Index]],tbl_mimu[],3,FALSE)</f>
        <v>Sagaing</v>
      </c>
      <c r="D402" t="str">
        <f>VLOOKUP(Table6[[#This Row],[Index]],tbl_mimu[],4,FALSE)</f>
        <v>စစ်ကိုင်းတိုင်းဒေသကြီး</v>
      </c>
      <c r="E402" t="str">
        <f>VLOOKUP(Table6[[#This Row],[Index]],tbl_mimu[],5,FALSE)</f>
        <v>MMR005D004</v>
      </c>
      <c r="F402" t="str">
        <f>VLOOKUP(Table6[[#This Row],[Index]],tbl_mimu[],6,FALSE)</f>
        <v>Katha</v>
      </c>
      <c r="G402" t="str">
        <f>VLOOKUP(Table6[[#This Row],[Index]],tbl_mimu[],7,FALSE)</f>
        <v>ကသာခရိုင်</v>
      </c>
      <c r="H402" t="str">
        <f>VLOOKUP(Table6[[#This Row],[Index]],tbl_mimu[],8,FALSE)</f>
        <v>MMR005021</v>
      </c>
      <c r="I402" t="str">
        <f>VLOOKUP(Table6[[#This Row],[Index]],tbl_mimu[],9,FALSE)</f>
        <v>Indaw</v>
      </c>
      <c r="J402" t="str">
        <f>VLOOKUP(Table6[[#This Row],[Index]],tbl_mimu[],10,FALSE)</f>
        <v>အင်းတော်</v>
      </c>
      <c r="K402" t="str">
        <f>VLOOKUP(Table6[[#This Row],[Index]],tbl_mimu[],11,FALSE)</f>
        <v>MMR005021702</v>
      </c>
      <c r="L402" t="str">
        <f>VLOOKUP(Table6[[#This Row],[Index]],tbl_mimu[],12,FALSE)</f>
        <v>Maw Lu Town</v>
      </c>
      <c r="M402" t="str">
        <f>VLOOKUP(Table6[[#This Row],[Index]],tbl_mimu[],13,FALSE)</f>
        <v>မော်လူး</v>
      </c>
      <c r="N402">
        <f>VLOOKUP(Table6[[#This Row],[Index]],tbl_mimu[],14,FALSE)</f>
        <v>96.179599999999994</v>
      </c>
      <c r="O402">
        <f>VLOOKUP(Table6[[#This Row],[Index]],tbl_mimu[],14,FALSE)</f>
        <v>96.179599999999994</v>
      </c>
      <c r="P402">
        <f>tbl_data[[#This Row],[Severity]]</f>
        <v>0</v>
      </c>
      <c r="Q402">
        <f>tbl_data[[#This Row],[Consequences (Human)]]</f>
        <v>0</v>
      </c>
      <c r="R402">
        <f>tbl_data[[#This Row],[Consequences (Agriculture)]]</f>
        <v>0</v>
      </c>
      <c r="S402">
        <f>tbl_data[[#This Row],[Consequences (Infrastructure)]]</f>
        <v>0</v>
      </c>
      <c r="T402">
        <f>tbl_data[[#This Row],[Consequences (Financial)]]</f>
        <v>0</v>
      </c>
      <c r="U402" t="e">
        <f>tbl_data[[#This Row],[Severity Numeric]]</f>
        <v>#N/A</v>
      </c>
      <c r="V402" t="e">
        <f>tbl_data[[#This Row],[Consequences Human Numeric]]</f>
        <v>#N/A</v>
      </c>
      <c r="W402" t="e">
        <f>tbl_data[[#This Row],[Consequences Agriculture Numeric]]</f>
        <v>#N/A</v>
      </c>
      <c r="X402" t="e">
        <f>tbl_data[[#This Row],[Consequences Infrastructure Numeric]]</f>
        <v>#N/A</v>
      </c>
      <c r="Y402" t="e">
        <f>tbl_data[[#This Row],[Consequences Financial Numeric]]</f>
        <v>#N/A</v>
      </c>
      <c r="Z402" t="e">
        <f>tbl_data[[#This Row],[Consequences Sum Values]]</f>
        <v>#N/A</v>
      </c>
    </row>
    <row r="403" spans="1:26" x14ac:dyDescent="0.25">
      <c r="A403" t="str">
        <f>tbl_data[[#This Row],[Town Code]]</f>
        <v>MMR017013703</v>
      </c>
      <c r="B403" t="str">
        <f>VLOOKUP(Table6[[#This Row],[Index]],tbl_mimu[],2,FALSE)</f>
        <v>MMR017</v>
      </c>
      <c r="C403" t="str">
        <f>VLOOKUP(Table6[[#This Row],[Index]],tbl_mimu[],3,FALSE)</f>
        <v>Ayeyarwady</v>
      </c>
      <c r="D403" t="str">
        <f>VLOOKUP(Table6[[#This Row],[Index]],tbl_mimu[],4,FALSE)</f>
        <v>ဧရာဝတီတိုင်းဒေသကြီး</v>
      </c>
      <c r="E403" t="str">
        <f>VLOOKUP(Table6[[#This Row],[Index]],tbl_mimu[],5,FALSE)</f>
        <v>MMR017D002</v>
      </c>
      <c r="F403" t="str">
        <f>VLOOKUP(Table6[[#This Row],[Index]],tbl_mimu[],6,FALSE)</f>
        <v>Hinthada</v>
      </c>
      <c r="G403" t="str">
        <f>VLOOKUP(Table6[[#This Row],[Index]],tbl_mimu[],7,FALSE)</f>
        <v>ဟင်္သာတခရိုင်</v>
      </c>
      <c r="H403" t="str">
        <f>VLOOKUP(Table6[[#This Row],[Index]],tbl_mimu[],8,FALSE)</f>
        <v>MMR017013</v>
      </c>
      <c r="I403" t="str">
        <f>VLOOKUP(Table6[[#This Row],[Index]],tbl_mimu[],9,FALSE)</f>
        <v>Ingapu</v>
      </c>
      <c r="J403" t="str">
        <f>VLOOKUP(Table6[[#This Row],[Index]],tbl_mimu[],10,FALSE)</f>
        <v>အင်္ဂပူ</v>
      </c>
      <c r="K403" t="str">
        <f>VLOOKUP(Table6[[#This Row],[Index]],tbl_mimu[],11,FALSE)</f>
        <v>MMR017013703</v>
      </c>
      <c r="L403" t="str">
        <f>VLOOKUP(Table6[[#This Row],[Index]],tbl_mimu[],12,FALSE)</f>
        <v>Me Za Li Kone Town</v>
      </c>
      <c r="M403" t="str">
        <f>VLOOKUP(Table6[[#This Row],[Index]],tbl_mimu[],13,FALSE)</f>
        <v>မဲဇလီကုန်း</v>
      </c>
      <c r="N403">
        <f>VLOOKUP(Table6[[#This Row],[Index]],tbl_mimu[],14,FALSE)</f>
        <v>95.228800000000007</v>
      </c>
      <c r="O403">
        <f>VLOOKUP(Table6[[#This Row],[Index]],tbl_mimu[],14,FALSE)</f>
        <v>95.228800000000007</v>
      </c>
      <c r="P403">
        <f>tbl_data[[#This Row],[Severity]]</f>
        <v>0</v>
      </c>
      <c r="Q403">
        <f>tbl_data[[#This Row],[Consequences (Human)]]</f>
        <v>0</v>
      </c>
      <c r="R403">
        <f>tbl_data[[#This Row],[Consequences (Agriculture)]]</f>
        <v>0</v>
      </c>
      <c r="S403">
        <f>tbl_data[[#This Row],[Consequences (Infrastructure)]]</f>
        <v>0</v>
      </c>
      <c r="T403">
        <f>tbl_data[[#This Row],[Consequences (Financial)]]</f>
        <v>0</v>
      </c>
      <c r="U403" t="e">
        <f>tbl_data[[#This Row],[Severity Numeric]]</f>
        <v>#N/A</v>
      </c>
      <c r="V403" t="e">
        <f>tbl_data[[#This Row],[Consequences Human Numeric]]</f>
        <v>#N/A</v>
      </c>
      <c r="W403" t="e">
        <f>tbl_data[[#This Row],[Consequences Agriculture Numeric]]</f>
        <v>#N/A</v>
      </c>
      <c r="X403" t="e">
        <f>tbl_data[[#This Row],[Consequences Infrastructure Numeric]]</f>
        <v>#N/A</v>
      </c>
      <c r="Y403" t="e">
        <f>tbl_data[[#This Row],[Consequences Financial Numeric]]</f>
        <v>#N/A</v>
      </c>
      <c r="Z403" t="e">
        <f>tbl_data[[#This Row],[Consequences Sum Values]]</f>
        <v>#N/A</v>
      </c>
    </row>
    <row r="404" spans="1:26" x14ac:dyDescent="0.25">
      <c r="A404" t="str">
        <f>tbl_data[[#This Row],[Town Code]]</f>
        <v>MMR005016701</v>
      </c>
      <c r="B404" t="str">
        <f>VLOOKUP(Table6[[#This Row],[Index]],tbl_mimu[],2,FALSE)</f>
        <v>MMR005</v>
      </c>
      <c r="C404" t="str">
        <f>VLOOKUP(Table6[[#This Row],[Index]],tbl_mimu[],3,FALSE)</f>
        <v>Sagaing</v>
      </c>
      <c r="D404" t="str">
        <f>VLOOKUP(Table6[[#This Row],[Index]],tbl_mimu[],4,FALSE)</f>
        <v>စစ်ကိုင်းတိုင်းဒေသကြီး</v>
      </c>
      <c r="E404" t="str">
        <f>VLOOKUP(Table6[[#This Row],[Index]],tbl_mimu[],5,FALSE)</f>
        <v>MMR005D009</v>
      </c>
      <c r="F404" t="str">
        <f>VLOOKUP(Table6[[#This Row],[Index]],tbl_mimu[],6,FALSE)</f>
        <v>Yinmarbin</v>
      </c>
      <c r="G404" t="str">
        <f>VLOOKUP(Table6[[#This Row],[Index]],tbl_mimu[],7,FALSE)</f>
        <v>ယင်းမာပင်ခရိုင်</v>
      </c>
      <c r="H404" t="str">
        <f>VLOOKUP(Table6[[#This Row],[Index]],tbl_mimu[],8,FALSE)</f>
        <v>MMR005016</v>
      </c>
      <c r="I404" t="str">
        <f>VLOOKUP(Table6[[#This Row],[Index]],tbl_mimu[],9,FALSE)</f>
        <v>Yinmarbin</v>
      </c>
      <c r="J404" t="str">
        <f>VLOOKUP(Table6[[#This Row],[Index]],tbl_mimu[],10,FALSE)</f>
        <v>ယင်းမာပင်</v>
      </c>
      <c r="K404" t="str">
        <f>VLOOKUP(Table6[[#This Row],[Index]],tbl_mimu[],11,FALSE)</f>
        <v>MMR005016701</v>
      </c>
      <c r="L404" t="str">
        <f>VLOOKUP(Table6[[#This Row],[Index]],tbl_mimu[],12,FALSE)</f>
        <v>Yinmarbin Town</v>
      </c>
      <c r="M404" t="str">
        <f>VLOOKUP(Table6[[#This Row],[Index]],tbl_mimu[],13,FALSE)</f>
        <v>ယင်းမာပင်</v>
      </c>
      <c r="N404">
        <f>VLOOKUP(Table6[[#This Row],[Index]],tbl_mimu[],14,FALSE)</f>
        <v>94.900139999999993</v>
      </c>
      <c r="O404">
        <f>VLOOKUP(Table6[[#This Row],[Index]],tbl_mimu[],14,FALSE)</f>
        <v>94.900139999999993</v>
      </c>
      <c r="P404">
        <f>tbl_data[[#This Row],[Severity]]</f>
        <v>0</v>
      </c>
      <c r="Q404">
        <f>tbl_data[[#This Row],[Consequences (Human)]]</f>
        <v>0</v>
      </c>
      <c r="R404">
        <f>tbl_data[[#This Row],[Consequences (Agriculture)]]</f>
        <v>0</v>
      </c>
      <c r="S404">
        <f>tbl_data[[#This Row],[Consequences (Infrastructure)]]</f>
        <v>0</v>
      </c>
      <c r="T404">
        <f>tbl_data[[#This Row],[Consequences (Financial)]]</f>
        <v>0</v>
      </c>
      <c r="U404" t="e">
        <f>tbl_data[[#This Row],[Severity Numeric]]</f>
        <v>#N/A</v>
      </c>
      <c r="V404" t="e">
        <f>tbl_data[[#This Row],[Consequences Human Numeric]]</f>
        <v>#N/A</v>
      </c>
      <c r="W404" t="e">
        <f>tbl_data[[#This Row],[Consequences Agriculture Numeric]]</f>
        <v>#N/A</v>
      </c>
      <c r="X404" t="e">
        <f>tbl_data[[#This Row],[Consequences Infrastructure Numeric]]</f>
        <v>#N/A</v>
      </c>
      <c r="Y404" t="e">
        <f>tbl_data[[#This Row],[Consequences Financial Numeric]]</f>
        <v>#N/A</v>
      </c>
      <c r="Z404" t="e">
        <f>tbl_data[[#This Row],[Consequences Sum Values]]</f>
        <v>#N/A</v>
      </c>
    </row>
    <row r="405" spans="1:26" x14ac:dyDescent="0.25">
      <c r="A405" t="str">
        <f>tbl_data[[#This Row],[Town Code]]</f>
        <v>MMR015308701</v>
      </c>
      <c r="B405" t="str">
        <f>VLOOKUP(Table6[[#This Row],[Index]],tbl_mimu[],2,FALSE)</f>
        <v>MMR015</v>
      </c>
      <c r="C405" t="str">
        <f>VLOOKUP(Table6[[#This Row],[Index]],tbl_mimu[],3,FALSE)</f>
        <v>Shan (North)</v>
      </c>
      <c r="D405" t="str">
        <f>VLOOKUP(Table6[[#This Row],[Index]],tbl_mimu[],4,FALSE)</f>
        <v>ရှမ်းပြည်နယ် (မြောက်)</v>
      </c>
      <c r="E405" t="str">
        <f>VLOOKUP(Table6[[#This Row],[Index]],tbl_mimu[],5,FALSE)</f>
        <v>MMR015D331</v>
      </c>
      <c r="F405" t="str">
        <f>VLOOKUP(Table6[[#This Row],[Index]],tbl_mimu[],6,FALSE)</f>
        <v>Mong Maw (Wa SAD)</v>
      </c>
      <c r="G405" t="str">
        <f>VLOOKUP(Table6[[#This Row],[Index]],tbl_mimu[],7,FALSE)</f>
        <v>မိုင်းမော-ဝအထူးဒေသ (၂)</v>
      </c>
      <c r="H405" t="str">
        <f>VLOOKUP(Table6[[#This Row],[Index]],tbl_mimu[],8,FALSE)</f>
        <v>MMR015308</v>
      </c>
      <c r="I405" t="str">
        <f>VLOOKUP(Table6[[#This Row],[Index]],tbl_mimu[],9,FALSE)</f>
        <v>Yawng Lin</v>
      </c>
      <c r="J405" t="str">
        <f>VLOOKUP(Table6[[#This Row],[Index]],tbl_mimu[],10,FALSE)</f>
        <v>ယောင်လင်း</v>
      </c>
      <c r="K405" t="str">
        <f>VLOOKUP(Table6[[#This Row],[Index]],tbl_mimu[],11,FALSE)</f>
        <v>MMR015308701</v>
      </c>
      <c r="L405" t="str">
        <f>VLOOKUP(Table6[[#This Row],[Index]],tbl_mimu[],12,FALSE)</f>
        <v>Yawng Lin Town</v>
      </c>
      <c r="M405" t="str">
        <f>VLOOKUP(Table6[[#This Row],[Index]],tbl_mimu[],13,FALSE)</f>
        <v>ယောင်လင်း</v>
      </c>
      <c r="N405">
        <f>VLOOKUP(Table6[[#This Row],[Index]],tbl_mimu[],14,FALSE)</f>
        <v>99.311970000000002</v>
      </c>
      <c r="O405">
        <f>VLOOKUP(Table6[[#This Row],[Index]],tbl_mimu[],14,FALSE)</f>
        <v>99.311970000000002</v>
      </c>
      <c r="P405">
        <f>tbl_data[[#This Row],[Severity]]</f>
        <v>0</v>
      </c>
      <c r="Q405">
        <f>tbl_data[[#This Row],[Consequences (Human)]]</f>
        <v>0</v>
      </c>
      <c r="R405">
        <f>tbl_data[[#This Row],[Consequences (Agriculture)]]</f>
        <v>0</v>
      </c>
      <c r="S405">
        <f>tbl_data[[#This Row],[Consequences (Infrastructure)]]</f>
        <v>0</v>
      </c>
      <c r="T405">
        <f>tbl_data[[#This Row],[Consequences (Financial)]]</f>
        <v>0</v>
      </c>
      <c r="U405" t="e">
        <f>tbl_data[[#This Row],[Severity Numeric]]</f>
        <v>#N/A</v>
      </c>
      <c r="V405" t="e">
        <f>tbl_data[[#This Row],[Consequences Human Numeric]]</f>
        <v>#N/A</v>
      </c>
      <c r="W405" t="e">
        <f>tbl_data[[#This Row],[Consequences Agriculture Numeric]]</f>
        <v>#N/A</v>
      </c>
      <c r="X405" t="e">
        <f>tbl_data[[#This Row],[Consequences Infrastructure Numeric]]</f>
        <v>#N/A</v>
      </c>
      <c r="Y405" t="e">
        <f>tbl_data[[#This Row],[Consequences Financial Numeric]]</f>
        <v>#N/A</v>
      </c>
      <c r="Z405" t="e">
        <f>tbl_data[[#This Row],[Consequences Sum Values]]</f>
        <v>#N/A</v>
      </c>
    </row>
    <row r="406" spans="1:26" x14ac:dyDescent="0.25">
      <c r="A406" t="str">
        <f>tbl_data[[#This Row],[Town Code]]</f>
        <v>MMR015312701</v>
      </c>
      <c r="B406" t="str">
        <f>VLOOKUP(Table6[[#This Row],[Index]],tbl_mimu[],2,FALSE)</f>
        <v>MMR015</v>
      </c>
      <c r="C406" t="str">
        <f>VLOOKUP(Table6[[#This Row],[Index]],tbl_mimu[],3,FALSE)</f>
        <v>Shan (North)</v>
      </c>
      <c r="D406" t="str">
        <f>VLOOKUP(Table6[[#This Row],[Index]],tbl_mimu[],4,FALSE)</f>
        <v>ရှမ်းပြည်နယ် (မြောက်)</v>
      </c>
      <c r="E406" t="str">
        <f>VLOOKUP(Table6[[#This Row],[Index]],tbl_mimu[],5,FALSE)</f>
        <v>MMR015D331</v>
      </c>
      <c r="F406" t="str">
        <f>VLOOKUP(Table6[[#This Row],[Index]],tbl_mimu[],6,FALSE)</f>
        <v>Mong Maw (Wa SAD)</v>
      </c>
      <c r="G406" t="str">
        <f>VLOOKUP(Table6[[#This Row],[Index]],tbl_mimu[],7,FALSE)</f>
        <v>မိုင်းမော-ဝအထူးဒေသ (၂)</v>
      </c>
      <c r="H406" t="str">
        <f>VLOOKUP(Table6[[#This Row],[Index]],tbl_mimu[],8,FALSE)</f>
        <v>MMR015312</v>
      </c>
      <c r="I406" t="str">
        <f>VLOOKUP(Table6[[#This Row],[Index]],tbl_mimu[],9,FALSE)</f>
        <v>Yin Pang</v>
      </c>
      <c r="J406" t="str">
        <f>VLOOKUP(Table6[[#This Row],[Index]],tbl_mimu[],10,FALSE)</f>
        <v>ရင်ဖန့်</v>
      </c>
      <c r="K406" t="str">
        <f>VLOOKUP(Table6[[#This Row],[Index]],tbl_mimu[],11,FALSE)</f>
        <v>MMR015312701</v>
      </c>
      <c r="L406" t="str">
        <f>VLOOKUP(Table6[[#This Row],[Index]],tbl_mimu[],12,FALSE)</f>
        <v>Yin Pang Town</v>
      </c>
      <c r="M406" t="str">
        <f>VLOOKUP(Table6[[#This Row],[Index]],tbl_mimu[],13,FALSE)</f>
        <v>ရင်ဖန့်</v>
      </c>
      <c r="N406">
        <f>VLOOKUP(Table6[[#This Row],[Index]],tbl_mimu[],14,FALSE)</f>
        <v>99.283069999999995</v>
      </c>
      <c r="O406">
        <f>VLOOKUP(Table6[[#This Row],[Index]],tbl_mimu[],14,FALSE)</f>
        <v>99.283069999999995</v>
      </c>
      <c r="P406">
        <f>tbl_data[[#This Row],[Severity]]</f>
        <v>0</v>
      </c>
      <c r="Q406">
        <f>tbl_data[[#This Row],[Consequences (Human)]]</f>
        <v>0</v>
      </c>
      <c r="R406">
        <f>tbl_data[[#This Row],[Consequences (Agriculture)]]</f>
        <v>0</v>
      </c>
      <c r="S406">
        <f>tbl_data[[#This Row],[Consequences (Infrastructure)]]</f>
        <v>0</v>
      </c>
      <c r="T406">
        <f>tbl_data[[#This Row],[Consequences (Financial)]]</f>
        <v>0</v>
      </c>
      <c r="U406" t="e">
        <f>tbl_data[[#This Row],[Severity Numeric]]</f>
        <v>#N/A</v>
      </c>
      <c r="V406" t="e">
        <f>tbl_data[[#This Row],[Consequences Human Numeric]]</f>
        <v>#N/A</v>
      </c>
      <c r="W406" t="e">
        <f>tbl_data[[#This Row],[Consequences Agriculture Numeric]]</f>
        <v>#N/A</v>
      </c>
      <c r="X406" t="e">
        <f>tbl_data[[#This Row],[Consequences Infrastructure Numeric]]</f>
        <v>#N/A</v>
      </c>
      <c r="Y406" t="e">
        <f>tbl_data[[#This Row],[Consequences Financial Numeric]]</f>
        <v>#N/A</v>
      </c>
      <c r="Z406" t="e">
        <f>tbl_data[[#This Row],[Consequences Sum Values]]</f>
        <v>#N/A</v>
      </c>
    </row>
    <row r="407" spans="1:26" x14ac:dyDescent="0.25">
      <c r="A407" t="str">
        <f>tbl_data[[#This Row],[Town Code]]</f>
        <v>MMR013010701</v>
      </c>
      <c r="B407" t="str">
        <f>VLOOKUP(Table6[[#This Row],[Index]],tbl_mimu[],2,FALSE)</f>
        <v>MMR013</v>
      </c>
      <c r="C407" t="str">
        <f>VLOOKUP(Table6[[#This Row],[Index]],tbl_mimu[],3,FALSE)</f>
        <v>Yangon</v>
      </c>
      <c r="D407" t="str">
        <f>VLOOKUP(Table6[[#This Row],[Index]],tbl_mimu[],4,FALSE)</f>
        <v>ရန်ကုန်တိုင်းဒေသကြီး</v>
      </c>
      <c r="E407" t="str">
        <f>VLOOKUP(Table6[[#This Row],[Index]],tbl_mimu[],5,FALSE)</f>
        <v>MMR013D002</v>
      </c>
      <c r="F407" t="str">
        <f>VLOOKUP(Table6[[#This Row],[Index]],tbl_mimu[],6,FALSE)</f>
        <v>Yangon (East)</v>
      </c>
      <c r="G407" t="str">
        <f>VLOOKUP(Table6[[#This Row],[Index]],tbl_mimu[],7,FALSE)</f>
        <v>ရန်ကုန်(အရှေ့ပိုင်း)</v>
      </c>
      <c r="H407" t="str">
        <f>VLOOKUP(Table6[[#This Row],[Index]],tbl_mimu[],8,FALSE)</f>
        <v>MMR013010</v>
      </c>
      <c r="I407" t="str">
        <f>VLOOKUP(Table6[[#This Row],[Index]],tbl_mimu[],9,FALSE)</f>
        <v>Yankin</v>
      </c>
      <c r="J407" t="str">
        <f>VLOOKUP(Table6[[#This Row],[Index]],tbl_mimu[],10,FALSE)</f>
        <v>ရန်ကင်း</v>
      </c>
      <c r="K407" t="str">
        <f>VLOOKUP(Table6[[#This Row],[Index]],tbl_mimu[],11,FALSE)</f>
        <v>MMR013010701</v>
      </c>
      <c r="L407" t="str">
        <f>VLOOKUP(Table6[[#This Row],[Index]],tbl_mimu[],12,FALSE)</f>
        <v>Yankin</v>
      </c>
      <c r="M407" t="str">
        <f>VLOOKUP(Table6[[#This Row],[Index]],tbl_mimu[],13,FALSE)</f>
        <v>ရန်ကင်း</v>
      </c>
      <c r="N407">
        <f>VLOOKUP(Table6[[#This Row],[Index]],tbl_mimu[],14,FALSE)</f>
        <v>96.162395000000004</v>
      </c>
      <c r="O407">
        <f>VLOOKUP(Table6[[#This Row],[Index]],tbl_mimu[],14,FALSE)</f>
        <v>96.162395000000004</v>
      </c>
      <c r="P407">
        <f>tbl_data[[#This Row],[Severity]]</f>
        <v>0</v>
      </c>
      <c r="Q407">
        <f>tbl_data[[#This Row],[Consequences (Human)]]</f>
        <v>0</v>
      </c>
      <c r="R407">
        <f>tbl_data[[#This Row],[Consequences (Agriculture)]]</f>
        <v>0</v>
      </c>
      <c r="S407">
        <f>tbl_data[[#This Row],[Consequences (Infrastructure)]]</f>
        <v>0</v>
      </c>
      <c r="T407">
        <f>tbl_data[[#This Row],[Consequences (Financial)]]</f>
        <v>0</v>
      </c>
      <c r="U407" t="e">
        <f>tbl_data[[#This Row],[Severity Numeric]]</f>
        <v>#N/A</v>
      </c>
      <c r="V407" t="e">
        <f>tbl_data[[#This Row],[Consequences Human Numeric]]</f>
        <v>#N/A</v>
      </c>
      <c r="W407" t="e">
        <f>tbl_data[[#This Row],[Consequences Agriculture Numeric]]</f>
        <v>#N/A</v>
      </c>
      <c r="X407" t="e">
        <f>tbl_data[[#This Row],[Consequences Infrastructure Numeric]]</f>
        <v>#N/A</v>
      </c>
      <c r="Y407" t="e">
        <f>tbl_data[[#This Row],[Consequences Financial Numeric]]</f>
        <v>#N/A</v>
      </c>
      <c r="Z407" t="e">
        <f>tbl_data[[#This Row],[Consequences Sum Values]]</f>
        <v>#N/A</v>
      </c>
    </row>
    <row r="408" spans="1:26" x14ac:dyDescent="0.25">
      <c r="A408" t="str">
        <f>tbl_data[[#This Row],[Town Code]]</f>
        <v>MMR013000777</v>
      </c>
      <c r="B408" t="str">
        <f>VLOOKUP(Table6[[#This Row],[Index]],tbl_mimu[],2,FALSE)</f>
        <v>MMR013</v>
      </c>
      <c r="C408" t="str">
        <f>VLOOKUP(Table6[[#This Row],[Index]],tbl_mimu[],3,FALSE)</f>
        <v>Yangon</v>
      </c>
      <c r="D408" t="str">
        <f>VLOOKUP(Table6[[#This Row],[Index]],tbl_mimu[],4,FALSE)</f>
        <v>ရန်ကုန်တိုင်းဒေသကြီး</v>
      </c>
      <c r="E408" t="str">
        <f>VLOOKUP(Table6[[#This Row],[Index]],tbl_mimu[],5,FALSE)</f>
        <v>MMR013D004</v>
      </c>
      <c r="F408" t="str">
        <f>VLOOKUP(Table6[[#This Row],[Index]],tbl_mimu[],6,FALSE)</f>
        <v>Yangon (West)</v>
      </c>
      <c r="G408" t="str">
        <f>VLOOKUP(Table6[[#This Row],[Index]],tbl_mimu[],7,FALSE)</f>
        <v>ရန်ကုန်(အနောက်ပိုင်း)</v>
      </c>
      <c r="H408" t="str">
        <f>VLOOKUP(Table6[[#This Row],[Index]],tbl_mimu[],8,FALSE)</f>
        <v>MMR013033</v>
      </c>
      <c r="I408" t="str">
        <f>VLOOKUP(Table6[[#This Row],[Index]],tbl_mimu[],9,FALSE)</f>
        <v>Kyauktada</v>
      </c>
      <c r="J408" t="str">
        <f>VLOOKUP(Table6[[#This Row],[Index]],tbl_mimu[],10,FALSE)</f>
        <v>ကျောက်တံတား</v>
      </c>
      <c r="K408" t="str">
        <f>VLOOKUP(Table6[[#This Row],[Index]],tbl_mimu[],11,FALSE)</f>
        <v>MMR013000777</v>
      </c>
      <c r="L408" t="str">
        <f>VLOOKUP(Table6[[#This Row],[Index]],tbl_mimu[],12,FALSE)</f>
        <v>Yangon City</v>
      </c>
      <c r="M408" t="str">
        <f>VLOOKUP(Table6[[#This Row],[Index]],tbl_mimu[],13,FALSE)</f>
        <v>ရန်ကုန်</v>
      </c>
      <c r="N408">
        <f>VLOOKUP(Table6[[#This Row],[Index]],tbl_mimu[],14,FALSE)</f>
        <v>96.160926161700004</v>
      </c>
      <c r="O408">
        <f>VLOOKUP(Table6[[#This Row],[Index]],tbl_mimu[],14,FALSE)</f>
        <v>96.160926161700004</v>
      </c>
      <c r="P408">
        <f>tbl_data[[#This Row],[Severity]]</f>
        <v>0</v>
      </c>
      <c r="Q408">
        <f>tbl_data[[#This Row],[Consequences (Human)]]</f>
        <v>0</v>
      </c>
      <c r="R408">
        <f>tbl_data[[#This Row],[Consequences (Agriculture)]]</f>
        <v>0</v>
      </c>
      <c r="S408">
        <f>tbl_data[[#This Row],[Consequences (Infrastructure)]]</f>
        <v>0</v>
      </c>
      <c r="T408">
        <f>tbl_data[[#This Row],[Consequences (Financial)]]</f>
        <v>0</v>
      </c>
      <c r="U408" t="e">
        <f>tbl_data[[#This Row],[Severity Numeric]]</f>
        <v>#N/A</v>
      </c>
      <c r="V408" t="e">
        <f>tbl_data[[#This Row],[Consequences Human Numeric]]</f>
        <v>#N/A</v>
      </c>
      <c r="W408" t="e">
        <f>tbl_data[[#This Row],[Consequences Agriculture Numeric]]</f>
        <v>#N/A</v>
      </c>
      <c r="X408" t="e">
        <f>tbl_data[[#This Row],[Consequences Infrastructure Numeric]]</f>
        <v>#N/A</v>
      </c>
      <c r="Y408" t="e">
        <f>tbl_data[[#This Row],[Consequences Financial Numeric]]</f>
        <v>#N/A</v>
      </c>
      <c r="Z408" t="e">
        <f>tbl_data[[#This Row],[Consequences Sum Values]]</f>
        <v>#N/A</v>
      </c>
    </row>
    <row r="409" spans="1:26" x14ac:dyDescent="0.25">
      <c r="A409" t="str">
        <f>tbl_data[[#This Row],[Town Code]]</f>
        <v>MMR014008701</v>
      </c>
      <c r="B409" t="str">
        <f>VLOOKUP(Table6[[#This Row],[Index]],tbl_mimu[],2,FALSE)</f>
        <v>MMR014</v>
      </c>
      <c r="C409" t="str">
        <f>VLOOKUP(Table6[[#This Row],[Index]],tbl_mimu[],3,FALSE)</f>
        <v>Shan (South)</v>
      </c>
      <c r="D409" t="str">
        <f>VLOOKUP(Table6[[#This Row],[Index]],tbl_mimu[],4,FALSE)</f>
        <v>ရှမ်းပြည်နယ် (တောင်)</v>
      </c>
      <c r="E409" t="str">
        <f>VLOOKUP(Table6[[#This Row],[Index]],tbl_mimu[],5,FALSE)</f>
        <v>MMR014D001</v>
      </c>
      <c r="F409" t="str">
        <f>VLOOKUP(Table6[[#This Row],[Index]],tbl_mimu[],6,FALSE)</f>
        <v>Taunggyi</v>
      </c>
      <c r="G409" t="str">
        <f>VLOOKUP(Table6[[#This Row],[Index]],tbl_mimu[],7,FALSE)</f>
        <v>တောင်ကြီးခရိုင်</v>
      </c>
      <c r="H409" t="str">
        <f>VLOOKUP(Table6[[#This Row],[Index]],tbl_mimu[],8,FALSE)</f>
        <v>MMR014008</v>
      </c>
      <c r="I409" t="str">
        <f>VLOOKUP(Table6[[#This Row],[Index]],tbl_mimu[],9,FALSE)</f>
        <v>Lawksawk</v>
      </c>
      <c r="J409" t="str">
        <f>VLOOKUP(Table6[[#This Row],[Index]],tbl_mimu[],10,FALSE)</f>
        <v>ရပ်စောက်</v>
      </c>
      <c r="K409" t="str">
        <f>VLOOKUP(Table6[[#This Row],[Index]],tbl_mimu[],11,FALSE)</f>
        <v>MMR014008701</v>
      </c>
      <c r="L409" t="str">
        <f>VLOOKUP(Table6[[#This Row],[Index]],tbl_mimu[],12,FALSE)</f>
        <v>Lawksawk Town</v>
      </c>
      <c r="M409" t="str">
        <f>VLOOKUP(Table6[[#This Row],[Index]],tbl_mimu[],13,FALSE)</f>
        <v>ရပ်စောက်</v>
      </c>
      <c r="N409">
        <f>VLOOKUP(Table6[[#This Row],[Index]],tbl_mimu[],14,FALSE)</f>
        <v>96.865179999999995</v>
      </c>
      <c r="O409">
        <f>VLOOKUP(Table6[[#This Row],[Index]],tbl_mimu[],14,FALSE)</f>
        <v>96.865179999999995</v>
      </c>
      <c r="P409">
        <f>tbl_data[[#This Row],[Severity]]</f>
        <v>0</v>
      </c>
      <c r="Q409">
        <f>tbl_data[[#This Row],[Consequences (Human)]]</f>
        <v>0</v>
      </c>
      <c r="R409">
        <f>tbl_data[[#This Row],[Consequences (Agriculture)]]</f>
        <v>0</v>
      </c>
      <c r="S409">
        <f>tbl_data[[#This Row],[Consequences (Infrastructure)]]</f>
        <v>0</v>
      </c>
      <c r="T409">
        <f>tbl_data[[#This Row],[Consequences (Financial)]]</f>
        <v>0</v>
      </c>
      <c r="U409" t="e">
        <f>tbl_data[[#This Row],[Severity Numeric]]</f>
        <v>#N/A</v>
      </c>
      <c r="V409" t="e">
        <f>tbl_data[[#This Row],[Consequences Human Numeric]]</f>
        <v>#N/A</v>
      </c>
      <c r="W409" t="e">
        <f>tbl_data[[#This Row],[Consequences Agriculture Numeric]]</f>
        <v>#N/A</v>
      </c>
      <c r="X409" t="e">
        <f>tbl_data[[#This Row],[Consequences Infrastructure Numeric]]</f>
        <v>#N/A</v>
      </c>
      <c r="Y409" t="e">
        <f>tbl_data[[#This Row],[Consequences Financial Numeric]]</f>
        <v>#N/A</v>
      </c>
      <c r="Z409" t="e">
        <f>tbl_data[[#This Row],[Consequences Sum Values]]</f>
        <v>#N/A</v>
      </c>
    </row>
    <row r="410" spans="1:26" x14ac:dyDescent="0.25">
      <c r="A410" t="str">
        <f>tbl_data[[#This Row],[Town Code]]</f>
        <v>MMR010023701</v>
      </c>
      <c r="B410" t="str">
        <f>VLOOKUP(Table6[[#This Row],[Index]],tbl_mimu[],2,FALSE)</f>
        <v>MMR010</v>
      </c>
      <c r="C410" t="str">
        <f>VLOOKUP(Table6[[#This Row],[Index]],tbl_mimu[],3,FALSE)</f>
        <v>Mandalay</v>
      </c>
      <c r="D410" t="str">
        <f>VLOOKUP(Table6[[#This Row],[Index]],tbl_mimu[],4,FALSE)</f>
        <v>မန္တလေးတိုင်းဒေသကြီး</v>
      </c>
      <c r="E410" t="str">
        <f>VLOOKUP(Table6[[#This Row],[Index]],tbl_mimu[],5,FALSE)</f>
        <v>MMR010D006</v>
      </c>
      <c r="F410" t="str">
        <f>VLOOKUP(Table6[[#This Row],[Index]],tbl_mimu[],6,FALSE)</f>
        <v>Yamethin</v>
      </c>
      <c r="G410" t="str">
        <f>VLOOKUP(Table6[[#This Row],[Index]],tbl_mimu[],7,FALSE)</f>
        <v>ရမည်းသင်းခရိုင်</v>
      </c>
      <c r="H410" t="str">
        <f>VLOOKUP(Table6[[#This Row],[Index]],tbl_mimu[],8,FALSE)</f>
        <v>MMR010023</v>
      </c>
      <c r="I410" t="str">
        <f>VLOOKUP(Table6[[#This Row],[Index]],tbl_mimu[],9,FALSE)</f>
        <v>Yamethin</v>
      </c>
      <c r="J410" t="str">
        <f>VLOOKUP(Table6[[#This Row],[Index]],tbl_mimu[],10,FALSE)</f>
        <v>ရမည်းသင်း</v>
      </c>
      <c r="K410" t="str">
        <f>VLOOKUP(Table6[[#This Row],[Index]],tbl_mimu[],11,FALSE)</f>
        <v>MMR010023701</v>
      </c>
      <c r="L410" t="str">
        <f>VLOOKUP(Table6[[#This Row],[Index]],tbl_mimu[],12,FALSE)</f>
        <v>Yamethin Town</v>
      </c>
      <c r="M410" t="str">
        <f>VLOOKUP(Table6[[#This Row],[Index]],tbl_mimu[],13,FALSE)</f>
        <v>ရမည်းသင်း</v>
      </c>
      <c r="N410">
        <f>VLOOKUP(Table6[[#This Row],[Index]],tbl_mimu[],14,FALSE)</f>
        <v>96.137469999999993</v>
      </c>
      <c r="O410">
        <f>VLOOKUP(Table6[[#This Row],[Index]],tbl_mimu[],14,FALSE)</f>
        <v>96.137469999999993</v>
      </c>
      <c r="P410">
        <f>tbl_data[[#This Row],[Severity]]</f>
        <v>0</v>
      </c>
      <c r="Q410">
        <f>tbl_data[[#This Row],[Consequences (Human)]]</f>
        <v>0</v>
      </c>
      <c r="R410">
        <f>tbl_data[[#This Row],[Consequences (Agriculture)]]</f>
        <v>0</v>
      </c>
      <c r="S410">
        <f>tbl_data[[#This Row],[Consequences (Infrastructure)]]</f>
        <v>0</v>
      </c>
      <c r="T410">
        <f>tbl_data[[#This Row],[Consequences (Financial)]]</f>
        <v>0</v>
      </c>
      <c r="U410" t="e">
        <f>tbl_data[[#This Row],[Severity Numeric]]</f>
        <v>#N/A</v>
      </c>
      <c r="V410" t="e">
        <f>tbl_data[[#This Row],[Consequences Human Numeric]]</f>
        <v>#N/A</v>
      </c>
      <c r="W410" t="e">
        <f>tbl_data[[#This Row],[Consequences Agriculture Numeric]]</f>
        <v>#N/A</v>
      </c>
      <c r="X410" t="e">
        <f>tbl_data[[#This Row],[Consequences Infrastructure Numeric]]</f>
        <v>#N/A</v>
      </c>
      <c r="Y410" t="e">
        <f>tbl_data[[#This Row],[Consequences Financial Numeric]]</f>
        <v>#N/A</v>
      </c>
      <c r="Z410" t="e">
        <f>tbl_data[[#This Row],[Consequences Sum Values]]</f>
        <v>#N/A</v>
      </c>
    </row>
    <row r="411" spans="1:26" x14ac:dyDescent="0.25">
      <c r="A411" t="str">
        <f>tbl_data[[#This Row],[Town Code]]</f>
        <v>MMR012013701</v>
      </c>
      <c r="B411" t="str">
        <f>VLOOKUP(Table6[[#This Row],[Index]],tbl_mimu[],2,FALSE)</f>
        <v>MMR012</v>
      </c>
      <c r="C411" t="str">
        <f>VLOOKUP(Table6[[#This Row],[Index]],tbl_mimu[],3,FALSE)</f>
        <v>Rakhine</v>
      </c>
      <c r="D411" t="str">
        <f>VLOOKUP(Table6[[#This Row],[Index]],tbl_mimu[],4,FALSE)</f>
        <v>ရခိုင်ပြည်နယ်</v>
      </c>
      <c r="E411" t="str">
        <f>VLOOKUP(Table6[[#This Row],[Index]],tbl_mimu[],5,FALSE)</f>
        <v>MMR012D003</v>
      </c>
      <c r="F411" t="str">
        <f>VLOOKUP(Table6[[#This Row],[Index]],tbl_mimu[],6,FALSE)</f>
        <v>Kyaukpyu</v>
      </c>
      <c r="G411" t="str">
        <f>VLOOKUP(Table6[[#This Row],[Index]],tbl_mimu[],7,FALSE)</f>
        <v>ကျောက်ဖြူခရိုင်</v>
      </c>
      <c r="H411" t="str">
        <f>VLOOKUP(Table6[[#This Row],[Index]],tbl_mimu[],8,FALSE)</f>
        <v>MMR012013</v>
      </c>
      <c r="I411" t="str">
        <f>VLOOKUP(Table6[[#This Row],[Index]],tbl_mimu[],9,FALSE)</f>
        <v>Ramree</v>
      </c>
      <c r="J411" t="str">
        <f>VLOOKUP(Table6[[#This Row],[Index]],tbl_mimu[],10,FALSE)</f>
        <v>ရမ်းဗြဲ</v>
      </c>
      <c r="K411" t="str">
        <f>VLOOKUP(Table6[[#This Row],[Index]],tbl_mimu[],11,FALSE)</f>
        <v>MMR012013701</v>
      </c>
      <c r="L411" t="str">
        <f>VLOOKUP(Table6[[#This Row],[Index]],tbl_mimu[],12,FALSE)</f>
        <v>Ramree Town</v>
      </c>
      <c r="M411" t="str">
        <f>VLOOKUP(Table6[[#This Row],[Index]],tbl_mimu[],13,FALSE)</f>
        <v>ရမ်းဗြဲ</v>
      </c>
      <c r="N411">
        <f>VLOOKUP(Table6[[#This Row],[Index]],tbl_mimu[],14,FALSE)</f>
        <v>93.858860000000007</v>
      </c>
      <c r="O411">
        <f>VLOOKUP(Table6[[#This Row],[Index]],tbl_mimu[],14,FALSE)</f>
        <v>93.858860000000007</v>
      </c>
      <c r="P411">
        <f>tbl_data[[#This Row],[Severity]]</f>
        <v>0</v>
      </c>
      <c r="Q411">
        <f>tbl_data[[#This Row],[Consequences (Human)]]</f>
        <v>0</v>
      </c>
      <c r="R411">
        <f>tbl_data[[#This Row],[Consequences (Agriculture)]]</f>
        <v>0</v>
      </c>
      <c r="S411">
        <f>tbl_data[[#This Row],[Consequences (Infrastructure)]]</f>
        <v>0</v>
      </c>
      <c r="T411">
        <f>tbl_data[[#This Row],[Consequences (Financial)]]</f>
        <v>0</v>
      </c>
      <c r="U411" t="e">
        <f>tbl_data[[#This Row],[Severity Numeric]]</f>
        <v>#N/A</v>
      </c>
      <c r="V411" t="e">
        <f>tbl_data[[#This Row],[Consequences Human Numeric]]</f>
        <v>#N/A</v>
      </c>
      <c r="W411" t="e">
        <f>tbl_data[[#This Row],[Consequences Agriculture Numeric]]</f>
        <v>#N/A</v>
      </c>
      <c r="X411" t="e">
        <f>tbl_data[[#This Row],[Consequences Infrastructure Numeric]]</f>
        <v>#N/A</v>
      </c>
      <c r="Y411" t="e">
        <f>tbl_data[[#This Row],[Consequences Financial Numeric]]</f>
        <v>#N/A</v>
      </c>
      <c r="Z411" t="e">
        <f>tbl_data[[#This Row],[Consequences Sum Values]]</f>
        <v>#N/A</v>
      </c>
    </row>
    <row r="412" spans="1:26" x14ac:dyDescent="0.25">
      <c r="A412" t="str">
        <f>tbl_data[[#This Row],[Town Code]]</f>
        <v>MMR007008701</v>
      </c>
      <c r="B412" t="str">
        <f>VLOOKUP(Table6[[#This Row],[Index]],tbl_mimu[],2,FALSE)</f>
        <v>MMR007</v>
      </c>
      <c r="C412" t="str">
        <f>VLOOKUP(Table6[[#This Row],[Index]],tbl_mimu[],3,FALSE)</f>
        <v>Bago (East)</v>
      </c>
      <c r="D412" t="str">
        <f>VLOOKUP(Table6[[#This Row],[Index]],tbl_mimu[],4,FALSE)</f>
        <v>ပဲခူးတိုင်းဒေသကြီး (အရှေ့)</v>
      </c>
      <c r="E412" t="str">
        <f>VLOOKUP(Table6[[#This Row],[Index]],tbl_mimu[],5,FALSE)</f>
        <v>MMR007D001</v>
      </c>
      <c r="F412" t="str">
        <f>VLOOKUP(Table6[[#This Row],[Index]],tbl_mimu[],6,FALSE)</f>
        <v>Bago</v>
      </c>
      <c r="G412" t="str">
        <f>VLOOKUP(Table6[[#This Row],[Index]],tbl_mimu[],7,FALSE)</f>
        <v>ပဲခူးခရိုင်</v>
      </c>
      <c r="H412" t="str">
        <f>VLOOKUP(Table6[[#This Row],[Index]],tbl_mimu[],8,FALSE)</f>
        <v>MMR007008</v>
      </c>
      <c r="I412" t="str">
        <f>VLOOKUP(Table6[[#This Row],[Index]],tbl_mimu[],9,FALSE)</f>
        <v>Shwegyin</v>
      </c>
      <c r="J412" t="str">
        <f>VLOOKUP(Table6[[#This Row],[Index]],tbl_mimu[],10,FALSE)</f>
        <v>ရွှေကျင်</v>
      </c>
      <c r="K412" t="str">
        <f>VLOOKUP(Table6[[#This Row],[Index]],tbl_mimu[],11,FALSE)</f>
        <v>MMR007008701</v>
      </c>
      <c r="L412" t="str">
        <f>VLOOKUP(Table6[[#This Row],[Index]],tbl_mimu[],12,FALSE)</f>
        <v>Shwegyin Town</v>
      </c>
      <c r="M412" t="str">
        <f>VLOOKUP(Table6[[#This Row],[Index]],tbl_mimu[],13,FALSE)</f>
        <v>ရွှေကျင်</v>
      </c>
      <c r="N412">
        <f>VLOOKUP(Table6[[#This Row],[Index]],tbl_mimu[],14,FALSE)</f>
        <v>96.877669999999995</v>
      </c>
      <c r="O412">
        <f>VLOOKUP(Table6[[#This Row],[Index]],tbl_mimu[],14,FALSE)</f>
        <v>96.877669999999995</v>
      </c>
      <c r="P412">
        <f>tbl_data[[#This Row],[Severity]]</f>
        <v>0</v>
      </c>
      <c r="Q412">
        <f>tbl_data[[#This Row],[Consequences (Human)]]</f>
        <v>0</v>
      </c>
      <c r="R412">
        <f>tbl_data[[#This Row],[Consequences (Agriculture)]]</f>
        <v>0</v>
      </c>
      <c r="S412">
        <f>tbl_data[[#This Row],[Consequences (Infrastructure)]]</f>
        <v>0</v>
      </c>
      <c r="T412">
        <f>tbl_data[[#This Row],[Consequences (Financial)]]</f>
        <v>0</v>
      </c>
      <c r="U412" t="e">
        <f>tbl_data[[#This Row],[Severity Numeric]]</f>
        <v>#N/A</v>
      </c>
      <c r="V412" t="e">
        <f>tbl_data[[#This Row],[Consequences Human Numeric]]</f>
        <v>#N/A</v>
      </c>
      <c r="W412" t="e">
        <f>tbl_data[[#This Row],[Consequences Agriculture Numeric]]</f>
        <v>#N/A</v>
      </c>
      <c r="X412" t="e">
        <f>tbl_data[[#This Row],[Consequences Infrastructure Numeric]]</f>
        <v>#N/A</v>
      </c>
      <c r="Y412" t="e">
        <f>tbl_data[[#This Row],[Consequences Financial Numeric]]</f>
        <v>#N/A</v>
      </c>
      <c r="Z412" t="e">
        <f>tbl_data[[#This Row],[Consequences Sum Values]]</f>
        <v>#N/A</v>
      </c>
    </row>
    <row r="413" spans="1:26" x14ac:dyDescent="0.25">
      <c r="A413" t="str">
        <f>tbl_data[[#This Row],[Town Code]]</f>
        <v>MMR001011701</v>
      </c>
      <c r="B413" t="str">
        <f>VLOOKUP(Table6[[#This Row],[Index]],tbl_mimu[],2,FALSE)</f>
        <v>MMR001</v>
      </c>
      <c r="C413" t="str">
        <f>VLOOKUP(Table6[[#This Row],[Index]],tbl_mimu[],3,FALSE)</f>
        <v>Kachin</v>
      </c>
      <c r="D413" t="str">
        <f>VLOOKUP(Table6[[#This Row],[Index]],tbl_mimu[],4,FALSE)</f>
        <v>ကချင်ပြည်နယ်</v>
      </c>
      <c r="E413" t="str">
        <f>VLOOKUP(Table6[[#This Row],[Index]],tbl_mimu[],5,FALSE)</f>
        <v>MMR001D003</v>
      </c>
      <c r="F413" t="str">
        <f>VLOOKUP(Table6[[#This Row],[Index]],tbl_mimu[],6,FALSE)</f>
        <v>Bhamo</v>
      </c>
      <c r="G413" t="str">
        <f>VLOOKUP(Table6[[#This Row],[Index]],tbl_mimu[],7,FALSE)</f>
        <v>ဗန်းမော်ခရိုင်</v>
      </c>
      <c r="H413" t="str">
        <f>VLOOKUP(Table6[[#This Row],[Index]],tbl_mimu[],8,FALSE)</f>
        <v>MMR001011</v>
      </c>
      <c r="I413" t="str">
        <f>VLOOKUP(Table6[[#This Row],[Index]],tbl_mimu[],9,FALSE)</f>
        <v>Shwegu</v>
      </c>
      <c r="J413" t="str">
        <f>VLOOKUP(Table6[[#This Row],[Index]],tbl_mimu[],10,FALSE)</f>
        <v>ရွှေကူ</v>
      </c>
      <c r="K413" t="str">
        <f>VLOOKUP(Table6[[#This Row],[Index]],tbl_mimu[],11,FALSE)</f>
        <v>MMR001011701</v>
      </c>
      <c r="L413" t="str">
        <f>VLOOKUP(Table6[[#This Row],[Index]],tbl_mimu[],12,FALSE)</f>
        <v>Shwegu Town</v>
      </c>
      <c r="M413" t="str">
        <f>VLOOKUP(Table6[[#This Row],[Index]],tbl_mimu[],13,FALSE)</f>
        <v>ရွှေကူ</v>
      </c>
      <c r="N413">
        <f>VLOOKUP(Table6[[#This Row],[Index]],tbl_mimu[],14,FALSE)</f>
        <v>96.806060000000002</v>
      </c>
      <c r="O413">
        <f>VLOOKUP(Table6[[#This Row],[Index]],tbl_mimu[],14,FALSE)</f>
        <v>96.806060000000002</v>
      </c>
      <c r="P413">
        <f>tbl_data[[#This Row],[Severity]]</f>
        <v>0</v>
      </c>
      <c r="Q413">
        <f>tbl_data[[#This Row],[Consequences (Human)]]</f>
        <v>0</v>
      </c>
      <c r="R413">
        <f>tbl_data[[#This Row],[Consequences (Agriculture)]]</f>
        <v>0</v>
      </c>
      <c r="S413">
        <f>tbl_data[[#This Row],[Consequences (Infrastructure)]]</f>
        <v>0</v>
      </c>
      <c r="T413">
        <f>tbl_data[[#This Row],[Consequences (Financial)]]</f>
        <v>0</v>
      </c>
      <c r="U413" t="e">
        <f>tbl_data[[#This Row],[Severity Numeric]]</f>
        <v>#N/A</v>
      </c>
      <c r="V413" t="e">
        <f>tbl_data[[#This Row],[Consequences Human Numeric]]</f>
        <v>#N/A</v>
      </c>
      <c r="W413" t="e">
        <f>tbl_data[[#This Row],[Consequences Agriculture Numeric]]</f>
        <v>#N/A</v>
      </c>
      <c r="X413" t="e">
        <f>tbl_data[[#This Row],[Consequences Infrastructure Numeric]]</f>
        <v>#N/A</v>
      </c>
      <c r="Y413" t="e">
        <f>tbl_data[[#This Row],[Consequences Financial Numeric]]</f>
        <v>#N/A</v>
      </c>
      <c r="Z413" t="e">
        <f>tbl_data[[#This Row],[Consequences Sum Values]]</f>
        <v>#N/A</v>
      </c>
    </row>
    <row r="414" spans="1:26" x14ac:dyDescent="0.25">
      <c r="A414" t="str">
        <f>tbl_data[[#This Row],[Town Code]]</f>
        <v>MMR014001704</v>
      </c>
      <c r="B414" t="str">
        <f>VLOOKUP(Table6[[#This Row],[Index]],tbl_mimu[],2,FALSE)</f>
        <v>MMR014</v>
      </c>
      <c r="C414" t="str">
        <f>VLOOKUP(Table6[[#This Row],[Index]],tbl_mimu[],3,FALSE)</f>
        <v>Shan (South)</v>
      </c>
      <c r="D414" t="str">
        <f>VLOOKUP(Table6[[#This Row],[Index]],tbl_mimu[],4,FALSE)</f>
        <v>ရှမ်းပြည်နယ် (တောင်)</v>
      </c>
      <c r="E414" t="str">
        <f>VLOOKUP(Table6[[#This Row],[Index]],tbl_mimu[],5,FALSE)</f>
        <v>MMR014D001</v>
      </c>
      <c r="F414" t="str">
        <f>VLOOKUP(Table6[[#This Row],[Index]],tbl_mimu[],6,FALSE)</f>
        <v>Taunggyi</v>
      </c>
      <c r="G414" t="str">
        <f>VLOOKUP(Table6[[#This Row],[Index]],tbl_mimu[],7,FALSE)</f>
        <v>တောင်ကြီးခရိုင်</v>
      </c>
      <c r="H414" t="str">
        <f>VLOOKUP(Table6[[#This Row],[Index]],tbl_mimu[],8,FALSE)</f>
        <v>MMR014001</v>
      </c>
      <c r="I414" t="str">
        <f>VLOOKUP(Table6[[#This Row],[Index]],tbl_mimu[],9,FALSE)</f>
        <v>Taunggyi</v>
      </c>
      <c r="J414" t="str">
        <f>VLOOKUP(Table6[[#This Row],[Index]],tbl_mimu[],10,FALSE)</f>
        <v>တောင်ကြီး</v>
      </c>
      <c r="K414" t="str">
        <f>VLOOKUP(Table6[[#This Row],[Index]],tbl_mimu[],11,FALSE)</f>
        <v>MMR014001704</v>
      </c>
      <c r="L414" t="str">
        <f>VLOOKUP(Table6[[#This Row],[Index]],tbl_mimu[],12,FALSE)</f>
        <v>Shwenyaung Town</v>
      </c>
      <c r="M414" t="str">
        <f>VLOOKUP(Table6[[#This Row],[Index]],tbl_mimu[],13,FALSE)</f>
        <v>ရွှေညောင်</v>
      </c>
      <c r="N414">
        <f>VLOOKUP(Table6[[#This Row],[Index]],tbl_mimu[],14,FALSE)</f>
        <v>96.936139999999995</v>
      </c>
      <c r="O414">
        <f>VLOOKUP(Table6[[#This Row],[Index]],tbl_mimu[],14,FALSE)</f>
        <v>96.936139999999995</v>
      </c>
      <c r="P414">
        <f>tbl_data[[#This Row],[Severity]]</f>
        <v>0</v>
      </c>
      <c r="Q414">
        <f>tbl_data[[#This Row],[Consequences (Human)]]</f>
        <v>0</v>
      </c>
      <c r="R414">
        <f>tbl_data[[#This Row],[Consequences (Agriculture)]]</f>
        <v>0</v>
      </c>
      <c r="S414">
        <f>tbl_data[[#This Row],[Consequences (Infrastructure)]]</f>
        <v>0</v>
      </c>
      <c r="T414">
        <f>tbl_data[[#This Row],[Consequences (Financial)]]</f>
        <v>0</v>
      </c>
      <c r="U414" t="e">
        <f>tbl_data[[#This Row],[Severity Numeric]]</f>
        <v>#N/A</v>
      </c>
      <c r="V414" t="e">
        <f>tbl_data[[#This Row],[Consequences Human Numeric]]</f>
        <v>#N/A</v>
      </c>
      <c r="W414" t="e">
        <f>tbl_data[[#This Row],[Consequences Agriculture Numeric]]</f>
        <v>#N/A</v>
      </c>
      <c r="X414" t="e">
        <f>tbl_data[[#This Row],[Consequences Infrastructure Numeric]]</f>
        <v>#N/A</v>
      </c>
      <c r="Y414" t="e">
        <f>tbl_data[[#This Row],[Consequences Financial Numeric]]</f>
        <v>#N/A</v>
      </c>
      <c r="Z414" t="e">
        <f>tbl_data[[#This Row],[Consequences Sum Values]]</f>
        <v>#N/A</v>
      </c>
    </row>
    <row r="415" spans="1:26" x14ac:dyDescent="0.25">
      <c r="A415" t="str">
        <f>tbl_data[[#This Row],[Town Code]]</f>
        <v>MMR008006701</v>
      </c>
      <c r="B415" t="str">
        <f>VLOOKUP(Table6[[#This Row],[Index]],tbl_mimu[],2,FALSE)</f>
        <v>MMR008</v>
      </c>
      <c r="C415" t="str">
        <f>VLOOKUP(Table6[[#This Row],[Index]],tbl_mimu[],3,FALSE)</f>
        <v>Bago (West)</v>
      </c>
      <c r="D415" t="str">
        <f>VLOOKUP(Table6[[#This Row],[Index]],tbl_mimu[],4,FALSE)</f>
        <v>ပဲခူးတိုင်းဒေသကြီး (အနောက်)</v>
      </c>
      <c r="E415" t="str">
        <f>VLOOKUP(Table6[[#This Row],[Index]],tbl_mimu[],5,FALSE)</f>
        <v>MMR008D001</v>
      </c>
      <c r="F415" t="str">
        <f>VLOOKUP(Table6[[#This Row],[Index]],tbl_mimu[],6,FALSE)</f>
        <v>Pyay</v>
      </c>
      <c r="G415" t="str">
        <f>VLOOKUP(Table6[[#This Row],[Index]],tbl_mimu[],7,FALSE)</f>
        <v>ပြည်ခရိုင်</v>
      </c>
      <c r="H415" t="str">
        <f>VLOOKUP(Table6[[#This Row],[Index]],tbl_mimu[],8,FALSE)</f>
        <v>MMR008006</v>
      </c>
      <c r="I415" t="str">
        <f>VLOOKUP(Table6[[#This Row],[Index]],tbl_mimu[],9,FALSE)</f>
        <v>Shwedaung</v>
      </c>
      <c r="J415" t="str">
        <f>VLOOKUP(Table6[[#This Row],[Index]],tbl_mimu[],10,FALSE)</f>
        <v>ရွှေတောင်</v>
      </c>
      <c r="K415" t="str">
        <f>VLOOKUP(Table6[[#This Row],[Index]],tbl_mimu[],11,FALSE)</f>
        <v>MMR008006701</v>
      </c>
      <c r="L415" t="str">
        <f>VLOOKUP(Table6[[#This Row],[Index]],tbl_mimu[],12,FALSE)</f>
        <v>Shwedaung Town</v>
      </c>
      <c r="M415" t="str">
        <f>VLOOKUP(Table6[[#This Row],[Index]],tbl_mimu[],13,FALSE)</f>
        <v>ရွှေတောင်</v>
      </c>
      <c r="N415">
        <f>VLOOKUP(Table6[[#This Row],[Index]],tbl_mimu[],14,FALSE)</f>
        <v>95.214039999999997</v>
      </c>
      <c r="O415">
        <f>VLOOKUP(Table6[[#This Row],[Index]],tbl_mimu[],14,FALSE)</f>
        <v>95.214039999999997</v>
      </c>
      <c r="P415">
        <f>tbl_data[[#This Row],[Severity]]</f>
        <v>0</v>
      </c>
      <c r="Q415">
        <f>tbl_data[[#This Row],[Consequences (Human)]]</f>
        <v>0</v>
      </c>
      <c r="R415">
        <f>tbl_data[[#This Row],[Consequences (Agriculture)]]</f>
        <v>0</v>
      </c>
      <c r="S415">
        <f>tbl_data[[#This Row],[Consequences (Infrastructure)]]</f>
        <v>0</v>
      </c>
      <c r="T415">
        <f>tbl_data[[#This Row],[Consequences (Financial)]]</f>
        <v>0</v>
      </c>
      <c r="U415" t="e">
        <f>tbl_data[[#This Row],[Severity Numeric]]</f>
        <v>#N/A</v>
      </c>
      <c r="V415" t="e">
        <f>tbl_data[[#This Row],[Consequences Human Numeric]]</f>
        <v>#N/A</v>
      </c>
      <c r="W415" t="e">
        <f>tbl_data[[#This Row],[Consequences Agriculture Numeric]]</f>
        <v>#N/A</v>
      </c>
      <c r="X415" t="e">
        <f>tbl_data[[#This Row],[Consequences Infrastructure Numeric]]</f>
        <v>#N/A</v>
      </c>
      <c r="Y415" t="e">
        <f>tbl_data[[#This Row],[Consequences Financial Numeric]]</f>
        <v>#N/A</v>
      </c>
      <c r="Z415" t="e">
        <f>tbl_data[[#This Row],[Consequences Sum Values]]</f>
        <v>#N/A</v>
      </c>
    </row>
    <row r="416" spans="1:26" x14ac:dyDescent="0.25">
      <c r="A416" t="str">
        <f>tbl_data[[#This Row],[Town Code]]</f>
        <v>MMR013007701</v>
      </c>
      <c r="B416" t="str">
        <f>VLOOKUP(Table6[[#This Row],[Index]],tbl_mimu[],2,FALSE)</f>
        <v>MMR013</v>
      </c>
      <c r="C416" t="str">
        <f>VLOOKUP(Table6[[#This Row],[Index]],tbl_mimu[],3,FALSE)</f>
        <v>Yangon</v>
      </c>
      <c r="D416" t="str">
        <f>VLOOKUP(Table6[[#This Row],[Index]],tbl_mimu[],4,FALSE)</f>
        <v>ရန်ကုန်တိုင်းဒေသကြီး</v>
      </c>
      <c r="E416" t="str">
        <f>VLOOKUP(Table6[[#This Row],[Index]],tbl_mimu[],5,FALSE)</f>
        <v>MMR013D001</v>
      </c>
      <c r="F416" t="str">
        <f>VLOOKUP(Table6[[#This Row],[Index]],tbl_mimu[],6,FALSE)</f>
        <v>Yangon (North)</v>
      </c>
      <c r="G416" t="str">
        <f>VLOOKUP(Table6[[#This Row],[Index]],tbl_mimu[],7,FALSE)</f>
        <v>ရန်ကုန်(မြောက်ပိုင်း)</v>
      </c>
      <c r="H416" t="str">
        <f>VLOOKUP(Table6[[#This Row],[Index]],tbl_mimu[],8,FALSE)</f>
        <v>MMR013007</v>
      </c>
      <c r="I416" t="str">
        <f>VLOOKUP(Table6[[#This Row],[Index]],tbl_mimu[],9,FALSE)</f>
        <v>Shwepyithar</v>
      </c>
      <c r="J416" t="str">
        <f>VLOOKUP(Table6[[#This Row],[Index]],tbl_mimu[],10,FALSE)</f>
        <v>ရွှေပြည်သာ</v>
      </c>
      <c r="K416" t="str">
        <f>VLOOKUP(Table6[[#This Row],[Index]],tbl_mimu[],11,FALSE)</f>
        <v>MMR013007701</v>
      </c>
      <c r="L416" t="str">
        <f>VLOOKUP(Table6[[#This Row],[Index]],tbl_mimu[],12,FALSE)</f>
        <v>Shwepyithar Town</v>
      </c>
      <c r="M416" t="str">
        <f>VLOOKUP(Table6[[#This Row],[Index]],tbl_mimu[],13,FALSE)</f>
        <v>ရွှေပြည်သာ</v>
      </c>
      <c r="N416">
        <f>VLOOKUP(Table6[[#This Row],[Index]],tbl_mimu[],14,FALSE)</f>
        <v>96.083290000000005</v>
      </c>
      <c r="O416">
        <f>VLOOKUP(Table6[[#This Row],[Index]],tbl_mimu[],14,FALSE)</f>
        <v>96.083290000000005</v>
      </c>
      <c r="P416">
        <f>tbl_data[[#This Row],[Severity]]</f>
        <v>0</v>
      </c>
      <c r="Q416">
        <f>tbl_data[[#This Row],[Consequences (Human)]]</f>
        <v>0</v>
      </c>
      <c r="R416">
        <f>tbl_data[[#This Row],[Consequences (Agriculture)]]</f>
        <v>0</v>
      </c>
      <c r="S416">
        <f>tbl_data[[#This Row],[Consequences (Infrastructure)]]</f>
        <v>0</v>
      </c>
      <c r="T416">
        <f>tbl_data[[#This Row],[Consequences (Financial)]]</f>
        <v>0</v>
      </c>
      <c r="U416" t="e">
        <f>tbl_data[[#This Row],[Severity Numeric]]</f>
        <v>#N/A</v>
      </c>
      <c r="V416" t="e">
        <f>tbl_data[[#This Row],[Consequences Human Numeric]]</f>
        <v>#N/A</v>
      </c>
      <c r="W416" t="e">
        <f>tbl_data[[#This Row],[Consequences Agriculture Numeric]]</f>
        <v>#N/A</v>
      </c>
      <c r="X416" t="e">
        <f>tbl_data[[#This Row],[Consequences Infrastructure Numeric]]</f>
        <v>#N/A</v>
      </c>
      <c r="Y416" t="e">
        <f>tbl_data[[#This Row],[Consequences Financial Numeric]]</f>
        <v>#N/A</v>
      </c>
      <c r="Z416" t="e">
        <f>tbl_data[[#This Row],[Consequences Sum Values]]</f>
        <v>#N/A</v>
      </c>
    </row>
    <row r="417" spans="1:26" x14ac:dyDescent="0.25">
      <c r="A417" t="str">
        <f>tbl_data[[#This Row],[Town Code]]</f>
        <v>MMR005034702</v>
      </c>
      <c r="B417" t="str">
        <f>VLOOKUP(Table6[[#This Row],[Index]],tbl_mimu[],2,FALSE)</f>
        <v>MMR005</v>
      </c>
      <c r="C417" t="str">
        <f>VLOOKUP(Table6[[#This Row],[Index]],tbl_mimu[],3,FALSE)</f>
        <v>Sagaing</v>
      </c>
      <c r="D417" t="str">
        <f>VLOOKUP(Table6[[#This Row],[Index]],tbl_mimu[],4,FALSE)</f>
        <v>စစ်ကိုင်းတိုင်းဒေသကြီး</v>
      </c>
      <c r="E417" t="str">
        <f>VLOOKUP(Table6[[#This Row],[Index]],tbl_mimu[],5,FALSE)</f>
        <v>MMR005D008</v>
      </c>
      <c r="F417" t="str">
        <f>VLOOKUP(Table6[[#This Row],[Index]],tbl_mimu[],6,FALSE)</f>
        <v>Hkamti</v>
      </c>
      <c r="G417" t="str">
        <f>VLOOKUP(Table6[[#This Row],[Index]],tbl_mimu[],7,FALSE)</f>
        <v>ခန္တီးခရိုင်</v>
      </c>
      <c r="H417" t="str">
        <f>VLOOKUP(Table6[[#This Row],[Index]],tbl_mimu[],8,FALSE)</f>
        <v>MMR005034</v>
      </c>
      <c r="I417" t="str">
        <f>VLOOKUP(Table6[[#This Row],[Index]],tbl_mimu[],9,FALSE)</f>
        <v>Homalin</v>
      </c>
      <c r="J417" t="str">
        <f>VLOOKUP(Table6[[#This Row],[Index]],tbl_mimu[],10,FALSE)</f>
        <v>ဟုမ္မလင်း</v>
      </c>
      <c r="K417" t="str">
        <f>VLOOKUP(Table6[[#This Row],[Index]],tbl_mimu[],11,FALSE)</f>
        <v>MMR005034702</v>
      </c>
      <c r="L417" t="str">
        <f>VLOOKUP(Table6[[#This Row],[Index]],tbl_mimu[],12,FALSE)</f>
        <v>Shwe Pyi Aye Town</v>
      </c>
      <c r="M417" t="str">
        <f>VLOOKUP(Table6[[#This Row],[Index]],tbl_mimu[],13,FALSE)</f>
        <v>ရွှေပြည်အေး</v>
      </c>
      <c r="N417">
        <f>VLOOKUP(Table6[[#This Row],[Index]],tbl_mimu[],14,FALSE)</f>
        <v>94.731467741000003</v>
      </c>
      <c r="O417">
        <f>VLOOKUP(Table6[[#This Row],[Index]],tbl_mimu[],14,FALSE)</f>
        <v>94.731467741000003</v>
      </c>
      <c r="P417">
        <f>tbl_data[[#This Row],[Severity]]</f>
        <v>0</v>
      </c>
      <c r="Q417">
        <f>tbl_data[[#This Row],[Consequences (Human)]]</f>
        <v>0</v>
      </c>
      <c r="R417">
        <f>tbl_data[[#This Row],[Consequences (Agriculture)]]</f>
        <v>0</v>
      </c>
      <c r="S417">
        <f>tbl_data[[#This Row],[Consequences (Infrastructure)]]</f>
        <v>0</v>
      </c>
      <c r="T417">
        <f>tbl_data[[#This Row],[Consequences (Financial)]]</f>
        <v>0</v>
      </c>
      <c r="U417" t="e">
        <f>tbl_data[[#This Row],[Severity Numeric]]</f>
        <v>#N/A</v>
      </c>
      <c r="V417" t="e">
        <f>tbl_data[[#This Row],[Consequences Human Numeric]]</f>
        <v>#N/A</v>
      </c>
      <c r="W417" t="e">
        <f>tbl_data[[#This Row],[Consequences Agriculture Numeric]]</f>
        <v>#N/A</v>
      </c>
      <c r="X417" t="e">
        <f>tbl_data[[#This Row],[Consequences Infrastructure Numeric]]</f>
        <v>#N/A</v>
      </c>
      <c r="Y417" t="e">
        <f>tbl_data[[#This Row],[Consequences Financial Numeric]]</f>
        <v>#N/A</v>
      </c>
      <c r="Z417" t="e">
        <f>tbl_data[[#This Row],[Consequences Sum Values]]</f>
        <v>#N/A</v>
      </c>
    </row>
    <row r="418" spans="1:26" x14ac:dyDescent="0.25">
      <c r="A418" t="str">
        <f>tbl_data[[#This Row],[Town Code]]</f>
        <v>MMR005004701</v>
      </c>
      <c r="B418" t="str">
        <f>VLOOKUP(Table6[[#This Row],[Index]],tbl_mimu[],2,FALSE)</f>
        <v>MMR005</v>
      </c>
      <c r="C418" t="str">
        <f>VLOOKUP(Table6[[#This Row],[Index]],tbl_mimu[],3,FALSE)</f>
        <v>Sagaing</v>
      </c>
      <c r="D418" t="str">
        <f>VLOOKUP(Table6[[#This Row],[Index]],tbl_mimu[],4,FALSE)</f>
        <v>စစ်ကိုင်းတိုင်းဒေသကြီး</v>
      </c>
      <c r="E418" t="str">
        <f>VLOOKUP(Table6[[#This Row],[Index]],tbl_mimu[],5,FALSE)</f>
        <v>MMR005D002</v>
      </c>
      <c r="F418" t="str">
        <f>VLOOKUP(Table6[[#This Row],[Index]],tbl_mimu[],6,FALSE)</f>
        <v>Shwebo</v>
      </c>
      <c r="G418" t="str">
        <f>VLOOKUP(Table6[[#This Row],[Index]],tbl_mimu[],7,FALSE)</f>
        <v>ရွှေဘိုခရိုင်</v>
      </c>
      <c r="H418" t="str">
        <f>VLOOKUP(Table6[[#This Row],[Index]],tbl_mimu[],8,FALSE)</f>
        <v>MMR005004</v>
      </c>
      <c r="I418" t="str">
        <f>VLOOKUP(Table6[[#This Row],[Index]],tbl_mimu[],9,FALSE)</f>
        <v>Shwebo</v>
      </c>
      <c r="J418" t="str">
        <f>VLOOKUP(Table6[[#This Row],[Index]],tbl_mimu[],10,FALSE)</f>
        <v>ရွှေဘို</v>
      </c>
      <c r="K418" t="str">
        <f>VLOOKUP(Table6[[#This Row],[Index]],tbl_mimu[],11,FALSE)</f>
        <v>MMR005004701</v>
      </c>
      <c r="L418" t="str">
        <f>VLOOKUP(Table6[[#This Row],[Index]],tbl_mimu[],12,FALSE)</f>
        <v>Shwebo Town</v>
      </c>
      <c r="M418" t="str">
        <f>VLOOKUP(Table6[[#This Row],[Index]],tbl_mimu[],13,FALSE)</f>
        <v>ရွှေဘို</v>
      </c>
      <c r="N418">
        <f>VLOOKUP(Table6[[#This Row],[Index]],tbl_mimu[],14,FALSE)</f>
        <v>95.698490000000007</v>
      </c>
      <c r="O418">
        <f>VLOOKUP(Table6[[#This Row],[Index]],tbl_mimu[],14,FALSE)</f>
        <v>95.698490000000007</v>
      </c>
      <c r="P418">
        <f>tbl_data[[#This Row],[Severity]]</f>
        <v>0</v>
      </c>
      <c r="Q418">
        <f>tbl_data[[#This Row],[Consequences (Human)]]</f>
        <v>0</v>
      </c>
      <c r="R418">
        <f>tbl_data[[#This Row],[Consequences (Agriculture)]]</f>
        <v>0</v>
      </c>
      <c r="S418">
        <f>tbl_data[[#This Row],[Consequences (Infrastructure)]]</f>
        <v>0</v>
      </c>
      <c r="T418">
        <f>tbl_data[[#This Row],[Consequences (Financial)]]</f>
        <v>0</v>
      </c>
      <c r="U418" t="e">
        <f>tbl_data[[#This Row],[Severity Numeric]]</f>
        <v>#N/A</v>
      </c>
      <c r="V418" t="e">
        <f>tbl_data[[#This Row],[Consequences Human Numeric]]</f>
        <v>#N/A</v>
      </c>
      <c r="W418" t="e">
        <f>tbl_data[[#This Row],[Consequences Agriculture Numeric]]</f>
        <v>#N/A</v>
      </c>
      <c r="X418" t="e">
        <f>tbl_data[[#This Row],[Consequences Infrastructure Numeric]]</f>
        <v>#N/A</v>
      </c>
      <c r="Y418" t="e">
        <f>tbl_data[[#This Row],[Consequences Financial Numeric]]</f>
        <v>#N/A</v>
      </c>
      <c r="Z418" t="e">
        <f>tbl_data[[#This Row],[Consequences Sum Values]]</f>
        <v>#N/A</v>
      </c>
    </row>
    <row r="419" spans="1:26" x14ac:dyDescent="0.25">
      <c r="A419" t="str">
        <f>tbl_data[[#This Row],[Town Code]]</f>
        <v>MMR017001702</v>
      </c>
      <c r="B419" t="str">
        <f>VLOOKUP(Table6[[#This Row],[Index]],tbl_mimu[],2,FALSE)</f>
        <v>MMR017</v>
      </c>
      <c r="C419" t="str">
        <f>VLOOKUP(Table6[[#This Row],[Index]],tbl_mimu[],3,FALSE)</f>
        <v>Ayeyarwady</v>
      </c>
      <c r="D419" t="str">
        <f>VLOOKUP(Table6[[#This Row],[Index]],tbl_mimu[],4,FALSE)</f>
        <v>ဧရာဝတီတိုင်းဒေသကြီး</v>
      </c>
      <c r="E419" t="str">
        <f>VLOOKUP(Table6[[#This Row],[Index]],tbl_mimu[],5,FALSE)</f>
        <v>MMR017D001</v>
      </c>
      <c r="F419" t="str">
        <f>VLOOKUP(Table6[[#This Row],[Index]],tbl_mimu[],6,FALSE)</f>
        <v>Pathein</v>
      </c>
      <c r="G419" t="str">
        <f>VLOOKUP(Table6[[#This Row],[Index]],tbl_mimu[],7,FALSE)</f>
        <v>ပုသိမ်ခရိုင်</v>
      </c>
      <c r="H419" t="str">
        <f>VLOOKUP(Table6[[#This Row],[Index]],tbl_mimu[],8,FALSE)</f>
        <v>MMR017001</v>
      </c>
      <c r="I419" t="str">
        <f>VLOOKUP(Table6[[#This Row],[Index]],tbl_mimu[],9,FALSE)</f>
        <v>Pathein</v>
      </c>
      <c r="J419" t="str">
        <f>VLOOKUP(Table6[[#This Row],[Index]],tbl_mimu[],10,FALSE)</f>
        <v>ပုသိမ်</v>
      </c>
      <c r="K419" t="str">
        <f>VLOOKUP(Table6[[#This Row],[Index]],tbl_mimu[],11,FALSE)</f>
        <v>MMR017001702</v>
      </c>
      <c r="L419" t="str">
        <f>VLOOKUP(Table6[[#This Row],[Index]],tbl_mimu[],12,FALSE)</f>
        <v>Shwethaungyan Town</v>
      </c>
      <c r="M419" t="str">
        <f>VLOOKUP(Table6[[#This Row],[Index]],tbl_mimu[],13,FALSE)</f>
        <v>ရွှေသောင်ယံ</v>
      </c>
      <c r="N419">
        <f>VLOOKUP(Table6[[#This Row],[Index]],tbl_mimu[],14,FALSE)</f>
        <v>94.461330000000004</v>
      </c>
      <c r="O419">
        <f>VLOOKUP(Table6[[#This Row],[Index]],tbl_mimu[],14,FALSE)</f>
        <v>94.461330000000004</v>
      </c>
      <c r="P419">
        <f>tbl_data[[#This Row],[Severity]]</f>
        <v>0</v>
      </c>
      <c r="Q419">
        <f>tbl_data[[#This Row],[Consequences (Human)]]</f>
        <v>0</v>
      </c>
      <c r="R419">
        <f>tbl_data[[#This Row],[Consequences (Agriculture)]]</f>
        <v>0</v>
      </c>
      <c r="S419">
        <f>tbl_data[[#This Row],[Consequences (Infrastructure)]]</f>
        <v>0</v>
      </c>
      <c r="T419">
        <f>tbl_data[[#This Row],[Consequences (Financial)]]</f>
        <v>0</v>
      </c>
      <c r="U419" t="e">
        <f>tbl_data[[#This Row],[Severity Numeric]]</f>
        <v>#N/A</v>
      </c>
      <c r="V419" t="e">
        <f>tbl_data[[#This Row],[Consequences Human Numeric]]</f>
        <v>#N/A</v>
      </c>
      <c r="W419" t="e">
        <f>tbl_data[[#This Row],[Consequences Agriculture Numeric]]</f>
        <v>#N/A</v>
      </c>
      <c r="X419" t="e">
        <f>tbl_data[[#This Row],[Consequences Infrastructure Numeric]]</f>
        <v>#N/A</v>
      </c>
      <c r="Y419" t="e">
        <f>tbl_data[[#This Row],[Consequences Financial Numeric]]</f>
        <v>#N/A</v>
      </c>
      <c r="Z419" t="e">
        <f>tbl_data[[#This Row],[Consequences Sum Values]]</f>
        <v>#N/A</v>
      </c>
    </row>
    <row r="420" spans="1:26" x14ac:dyDescent="0.25">
      <c r="A420" t="str">
        <f>tbl_data[[#This Row],[Town Code]]</f>
        <v>MMR014007701</v>
      </c>
      <c r="B420" t="str">
        <f>VLOOKUP(Table6[[#This Row],[Index]],tbl_mimu[],2,FALSE)</f>
        <v>MMR014</v>
      </c>
      <c r="C420" t="str">
        <f>VLOOKUP(Table6[[#This Row],[Index]],tbl_mimu[],3,FALSE)</f>
        <v>Shan (South)</v>
      </c>
      <c r="D420" t="str">
        <f>VLOOKUP(Table6[[#This Row],[Index]],tbl_mimu[],4,FALSE)</f>
        <v>ရှမ်းပြည်နယ် (တောင်)</v>
      </c>
      <c r="E420" t="str">
        <f>VLOOKUP(Table6[[#This Row],[Index]],tbl_mimu[],5,FALSE)</f>
        <v>MMR014S001</v>
      </c>
      <c r="F420" t="str">
        <f>VLOOKUP(Table6[[#This Row],[Index]],tbl_mimu[],6,FALSE)</f>
        <v>Danu Self-Administered Zone</v>
      </c>
      <c r="G420" t="e">
        <f>VLOOKUP(Table6[[#This Row],[Index]],tbl_mimu[],7,FALSE)</f>
        <v>#N/A</v>
      </c>
      <c r="H420" t="str">
        <f>VLOOKUP(Table6[[#This Row],[Index]],tbl_mimu[],8,FALSE)</f>
        <v>MMR014007</v>
      </c>
      <c r="I420" t="str">
        <f>VLOOKUP(Table6[[#This Row],[Index]],tbl_mimu[],9,FALSE)</f>
        <v>Ywangan</v>
      </c>
      <c r="J420" t="str">
        <f>VLOOKUP(Table6[[#This Row],[Index]],tbl_mimu[],10,FALSE)</f>
        <v>ရွာငံ</v>
      </c>
      <c r="K420" t="str">
        <f>VLOOKUP(Table6[[#This Row],[Index]],tbl_mimu[],11,FALSE)</f>
        <v>MMR014007701</v>
      </c>
      <c r="L420" t="str">
        <f>VLOOKUP(Table6[[#This Row],[Index]],tbl_mimu[],12,FALSE)</f>
        <v>Ywangan Town</v>
      </c>
      <c r="M420" t="str">
        <f>VLOOKUP(Table6[[#This Row],[Index]],tbl_mimu[],13,FALSE)</f>
        <v>ရွာငံ</v>
      </c>
      <c r="N420">
        <f>VLOOKUP(Table6[[#This Row],[Index]],tbl_mimu[],14,FALSE)</f>
        <v>96.44229</v>
      </c>
      <c r="O420">
        <f>VLOOKUP(Table6[[#This Row],[Index]],tbl_mimu[],14,FALSE)</f>
        <v>96.44229</v>
      </c>
      <c r="P420">
        <f>tbl_data[[#This Row],[Severity]]</f>
        <v>0</v>
      </c>
      <c r="Q420">
        <f>tbl_data[[#This Row],[Consequences (Human)]]</f>
        <v>0</v>
      </c>
      <c r="R420">
        <f>tbl_data[[#This Row],[Consequences (Agriculture)]]</f>
        <v>0</v>
      </c>
      <c r="S420">
        <f>tbl_data[[#This Row],[Consequences (Infrastructure)]]</f>
        <v>0</v>
      </c>
      <c r="T420">
        <f>tbl_data[[#This Row],[Consequences (Financial)]]</f>
        <v>0</v>
      </c>
      <c r="U420" t="e">
        <f>tbl_data[[#This Row],[Severity Numeric]]</f>
        <v>#N/A</v>
      </c>
      <c r="V420" t="e">
        <f>tbl_data[[#This Row],[Consequences Human Numeric]]</f>
        <v>#N/A</v>
      </c>
      <c r="W420" t="e">
        <f>tbl_data[[#This Row],[Consequences Agriculture Numeric]]</f>
        <v>#N/A</v>
      </c>
      <c r="X420" t="e">
        <f>tbl_data[[#This Row],[Consequences Infrastructure Numeric]]</f>
        <v>#N/A</v>
      </c>
      <c r="Y420" t="e">
        <f>tbl_data[[#This Row],[Consequences Financial Numeric]]</f>
        <v>#N/A</v>
      </c>
      <c r="Z420" t="e">
        <f>tbl_data[[#This Row],[Consequences Sum Values]]</f>
        <v>#N/A</v>
      </c>
    </row>
    <row r="421" spans="1:26" x14ac:dyDescent="0.25">
      <c r="A421" t="str">
        <f>tbl_data[[#This Row],[Town Code]]</f>
        <v>MMR002005702</v>
      </c>
      <c r="B421" t="str">
        <f>VLOOKUP(Table6[[#This Row],[Index]],tbl_mimu[],2,FALSE)</f>
        <v>MMR002</v>
      </c>
      <c r="C421" t="str">
        <f>VLOOKUP(Table6[[#This Row],[Index]],tbl_mimu[],3,FALSE)</f>
        <v>Kayah</v>
      </c>
      <c r="D421" t="str">
        <f>VLOOKUP(Table6[[#This Row],[Index]],tbl_mimu[],4,FALSE)</f>
        <v>ကယားပြည်နယ်</v>
      </c>
      <c r="E421" t="str">
        <f>VLOOKUP(Table6[[#This Row],[Index]],tbl_mimu[],5,FALSE)</f>
        <v>MMR002D002</v>
      </c>
      <c r="F421" t="str">
        <f>VLOOKUP(Table6[[#This Row],[Index]],tbl_mimu[],6,FALSE)</f>
        <v>Bawlake</v>
      </c>
      <c r="G421" t="str">
        <f>VLOOKUP(Table6[[#This Row],[Index]],tbl_mimu[],7,FALSE)</f>
        <v>ဘောလခဲခရိုင်</v>
      </c>
      <c r="H421" t="str">
        <f>VLOOKUP(Table6[[#This Row],[Index]],tbl_mimu[],8,FALSE)</f>
        <v>MMR002005</v>
      </c>
      <c r="I421" t="str">
        <f>VLOOKUP(Table6[[#This Row],[Index]],tbl_mimu[],9,FALSE)</f>
        <v>Bawlake</v>
      </c>
      <c r="J421" t="str">
        <f>VLOOKUP(Table6[[#This Row],[Index]],tbl_mimu[],10,FALSE)</f>
        <v>ဘောလခဲ</v>
      </c>
      <c r="K421" t="str">
        <f>VLOOKUP(Table6[[#This Row],[Index]],tbl_mimu[],11,FALSE)</f>
        <v>MMR002005702</v>
      </c>
      <c r="L421" t="str">
        <f>VLOOKUP(Table6[[#This Row],[Index]],tbl_mimu[],12,FALSE)</f>
        <v>Ywarthit Town</v>
      </c>
      <c r="M421" t="str">
        <f>VLOOKUP(Table6[[#This Row],[Index]],tbl_mimu[],13,FALSE)</f>
        <v>ရွာသစ်</v>
      </c>
      <c r="N421">
        <f>VLOOKUP(Table6[[#This Row],[Index]],tbl_mimu[],14,FALSE)</f>
        <v>97.499499999999998</v>
      </c>
      <c r="O421">
        <f>VLOOKUP(Table6[[#This Row],[Index]],tbl_mimu[],14,FALSE)</f>
        <v>97.499499999999998</v>
      </c>
      <c r="P421">
        <f>tbl_data[[#This Row],[Severity]]</f>
        <v>0</v>
      </c>
      <c r="Q421">
        <f>tbl_data[[#This Row],[Consequences (Human)]]</f>
        <v>0</v>
      </c>
      <c r="R421">
        <f>tbl_data[[#This Row],[Consequences (Agriculture)]]</f>
        <v>0</v>
      </c>
      <c r="S421">
        <f>tbl_data[[#This Row],[Consequences (Infrastructure)]]</f>
        <v>0</v>
      </c>
      <c r="T421">
        <f>tbl_data[[#This Row],[Consequences (Financial)]]</f>
        <v>0</v>
      </c>
      <c r="U421" t="e">
        <f>tbl_data[[#This Row],[Severity Numeric]]</f>
        <v>#N/A</v>
      </c>
      <c r="V421" t="e">
        <f>tbl_data[[#This Row],[Consequences Human Numeric]]</f>
        <v>#N/A</v>
      </c>
      <c r="W421" t="e">
        <f>tbl_data[[#This Row],[Consequences Agriculture Numeric]]</f>
        <v>#N/A</v>
      </c>
      <c r="X421" t="e">
        <f>tbl_data[[#This Row],[Consequences Infrastructure Numeric]]</f>
        <v>#N/A</v>
      </c>
      <c r="Y421" t="e">
        <f>tbl_data[[#This Row],[Consequences Financial Numeric]]</f>
        <v>#N/A</v>
      </c>
      <c r="Z421" t="e">
        <f>tbl_data[[#This Row],[Consequences Sum Values]]</f>
        <v>#N/A</v>
      </c>
    </row>
    <row r="422" spans="1:26" x14ac:dyDescent="0.25">
      <c r="A422" t="str">
        <f>tbl_data[[#This Row],[Town Code]]</f>
        <v>MMR012008701</v>
      </c>
      <c r="B422" t="str">
        <f>VLOOKUP(Table6[[#This Row],[Index]],tbl_mimu[],2,FALSE)</f>
        <v>MMR012</v>
      </c>
      <c r="C422" t="str">
        <f>VLOOKUP(Table6[[#This Row],[Index]],tbl_mimu[],3,FALSE)</f>
        <v>Rakhine</v>
      </c>
      <c r="D422" t="str">
        <f>VLOOKUP(Table6[[#This Row],[Index]],tbl_mimu[],4,FALSE)</f>
        <v>ရခိုင်ပြည်နယ်</v>
      </c>
      <c r="E422" t="str">
        <f>VLOOKUP(Table6[[#This Row],[Index]],tbl_mimu[],5,FALSE)</f>
        <v>MMR012D001</v>
      </c>
      <c r="F422" t="str">
        <f>VLOOKUP(Table6[[#This Row],[Index]],tbl_mimu[],6,FALSE)</f>
        <v>Sittwe</v>
      </c>
      <c r="G422" t="str">
        <f>VLOOKUP(Table6[[#This Row],[Index]],tbl_mimu[],7,FALSE)</f>
        <v>စစ်တွေခရိုင်</v>
      </c>
      <c r="H422" t="str">
        <f>VLOOKUP(Table6[[#This Row],[Index]],tbl_mimu[],8,FALSE)</f>
        <v>MMR012008</v>
      </c>
      <c r="I422" t="str">
        <f>VLOOKUP(Table6[[#This Row],[Index]],tbl_mimu[],9,FALSE)</f>
        <v>Rathedaung</v>
      </c>
      <c r="J422" t="str">
        <f>VLOOKUP(Table6[[#This Row],[Index]],tbl_mimu[],10,FALSE)</f>
        <v>ရသေ့တောင်</v>
      </c>
      <c r="K422" t="str">
        <f>VLOOKUP(Table6[[#This Row],[Index]],tbl_mimu[],11,FALSE)</f>
        <v>MMR012008701</v>
      </c>
      <c r="L422" t="str">
        <f>VLOOKUP(Table6[[#This Row],[Index]],tbl_mimu[],12,FALSE)</f>
        <v>Rathedaung Town</v>
      </c>
      <c r="M422" t="str">
        <f>VLOOKUP(Table6[[#This Row],[Index]],tbl_mimu[],13,FALSE)</f>
        <v>ရသေ့တောင်</v>
      </c>
      <c r="N422">
        <f>VLOOKUP(Table6[[#This Row],[Index]],tbl_mimu[],14,FALSE)</f>
        <v>92.7560568655</v>
      </c>
      <c r="O422">
        <f>VLOOKUP(Table6[[#This Row],[Index]],tbl_mimu[],14,FALSE)</f>
        <v>92.7560568655</v>
      </c>
      <c r="P422">
        <f>tbl_data[[#This Row],[Severity]]</f>
        <v>0</v>
      </c>
      <c r="Q422">
        <f>tbl_data[[#This Row],[Consequences (Human)]]</f>
        <v>0</v>
      </c>
      <c r="R422">
        <f>tbl_data[[#This Row],[Consequences (Agriculture)]]</f>
        <v>0</v>
      </c>
      <c r="S422">
        <f>tbl_data[[#This Row],[Consequences (Infrastructure)]]</f>
        <v>0</v>
      </c>
      <c r="T422">
        <f>tbl_data[[#This Row],[Consequences (Financial)]]</f>
        <v>0</v>
      </c>
      <c r="U422" t="e">
        <f>tbl_data[[#This Row],[Severity Numeric]]</f>
        <v>#N/A</v>
      </c>
      <c r="V422" t="e">
        <f>tbl_data[[#This Row],[Consequences Human Numeric]]</f>
        <v>#N/A</v>
      </c>
      <c r="W422" t="e">
        <f>tbl_data[[#This Row],[Consequences Agriculture Numeric]]</f>
        <v>#N/A</v>
      </c>
      <c r="X422" t="e">
        <f>tbl_data[[#This Row],[Consequences Infrastructure Numeric]]</f>
        <v>#N/A</v>
      </c>
      <c r="Y422" t="e">
        <f>tbl_data[[#This Row],[Consequences Financial Numeric]]</f>
        <v>#N/A</v>
      </c>
      <c r="Z422" t="e">
        <f>tbl_data[[#This Row],[Consequences Sum Values]]</f>
        <v>#N/A</v>
      </c>
    </row>
    <row r="423" spans="1:26" x14ac:dyDescent="0.25">
      <c r="A423" t="str">
        <f>tbl_data[[#This Row],[Town Code]]</f>
        <v>MMR001004702</v>
      </c>
      <c r="B423" t="str">
        <f>VLOOKUP(Table6[[#This Row],[Index]],tbl_mimu[],2,FALSE)</f>
        <v>MMR001</v>
      </c>
      <c r="C423" t="str">
        <f>VLOOKUP(Table6[[#This Row],[Index]],tbl_mimu[],3,FALSE)</f>
        <v>Kachin</v>
      </c>
      <c r="D423" t="str">
        <f>VLOOKUP(Table6[[#This Row],[Index]],tbl_mimu[],4,FALSE)</f>
        <v>ကချင်ပြည်နယ်</v>
      </c>
      <c r="E423" t="str">
        <f>VLOOKUP(Table6[[#This Row],[Index]],tbl_mimu[],5,FALSE)</f>
        <v>MMR001D001</v>
      </c>
      <c r="F423" t="str">
        <f>VLOOKUP(Table6[[#This Row],[Index]],tbl_mimu[],6,FALSE)</f>
        <v>Myitkyina</v>
      </c>
      <c r="G423" t="str">
        <f>VLOOKUP(Table6[[#This Row],[Index]],tbl_mimu[],7,FALSE)</f>
        <v>မြစ်ကြီးနားခရိုင်</v>
      </c>
      <c r="H423" t="str">
        <f>VLOOKUP(Table6[[#This Row],[Index]],tbl_mimu[],8,FALSE)</f>
        <v>MMR001004</v>
      </c>
      <c r="I423" t="str">
        <f>VLOOKUP(Table6[[#This Row],[Index]],tbl_mimu[],9,FALSE)</f>
        <v>Tanai</v>
      </c>
      <c r="J423" t="str">
        <f>VLOOKUP(Table6[[#This Row],[Index]],tbl_mimu[],10,FALSE)</f>
        <v>တနိုင်း</v>
      </c>
      <c r="K423" t="str">
        <f>VLOOKUP(Table6[[#This Row],[Index]],tbl_mimu[],11,FALSE)</f>
        <v>MMR001004702</v>
      </c>
      <c r="L423" t="str">
        <f>VLOOKUP(Table6[[#This Row],[Index]],tbl_mimu[],12,FALSE)</f>
        <v>Shin Bway Yang Town</v>
      </c>
      <c r="M423" t="str">
        <f>VLOOKUP(Table6[[#This Row],[Index]],tbl_mimu[],13,FALSE)</f>
        <v>ရှင်ဗွေယန်</v>
      </c>
      <c r="N423">
        <f>VLOOKUP(Table6[[#This Row],[Index]],tbl_mimu[],14,FALSE)</f>
        <v>96.209400000000002</v>
      </c>
      <c r="O423">
        <f>VLOOKUP(Table6[[#This Row],[Index]],tbl_mimu[],14,FALSE)</f>
        <v>96.209400000000002</v>
      </c>
      <c r="P423">
        <f>tbl_data[[#This Row],[Severity]]</f>
        <v>0</v>
      </c>
      <c r="Q423">
        <f>tbl_data[[#This Row],[Consequences (Human)]]</f>
        <v>0</v>
      </c>
      <c r="R423">
        <f>tbl_data[[#This Row],[Consequences (Agriculture)]]</f>
        <v>0</v>
      </c>
      <c r="S423">
        <f>tbl_data[[#This Row],[Consequences (Infrastructure)]]</f>
        <v>0</v>
      </c>
      <c r="T423">
        <f>tbl_data[[#This Row],[Consequences (Financial)]]</f>
        <v>0</v>
      </c>
      <c r="U423" t="e">
        <f>tbl_data[[#This Row],[Severity Numeric]]</f>
        <v>#N/A</v>
      </c>
      <c r="V423" t="e">
        <f>tbl_data[[#This Row],[Consequences Human Numeric]]</f>
        <v>#N/A</v>
      </c>
      <c r="W423" t="e">
        <f>tbl_data[[#This Row],[Consequences Agriculture Numeric]]</f>
        <v>#N/A</v>
      </c>
      <c r="X423" t="e">
        <f>tbl_data[[#This Row],[Consequences Infrastructure Numeric]]</f>
        <v>#N/A</v>
      </c>
      <c r="Y423" t="e">
        <f>tbl_data[[#This Row],[Consequences Financial Numeric]]</f>
        <v>#N/A</v>
      </c>
      <c r="Z423" t="e">
        <f>tbl_data[[#This Row],[Consequences Sum Values]]</f>
        <v>#N/A</v>
      </c>
    </row>
    <row r="424" spans="1:26" x14ac:dyDescent="0.25">
      <c r="A424" t="str">
        <f>tbl_data[[#This Row],[Town Code]]</f>
        <v>MMR003002703</v>
      </c>
      <c r="B424" t="str">
        <f>VLOOKUP(Table6[[#This Row],[Index]],tbl_mimu[],2,FALSE)</f>
        <v>MMR003</v>
      </c>
      <c r="C424" t="str">
        <f>VLOOKUP(Table6[[#This Row],[Index]],tbl_mimu[],3,FALSE)</f>
        <v>Kayin</v>
      </c>
      <c r="D424" t="str">
        <f>VLOOKUP(Table6[[#This Row],[Index]],tbl_mimu[],4,FALSE)</f>
        <v>ကရင်ပြည်နယ်</v>
      </c>
      <c r="E424" t="str">
        <f>VLOOKUP(Table6[[#This Row],[Index]],tbl_mimu[],5,FALSE)</f>
        <v>MMR003D001</v>
      </c>
      <c r="F424" t="str">
        <f>VLOOKUP(Table6[[#This Row],[Index]],tbl_mimu[],6,FALSE)</f>
        <v>Hpa-An</v>
      </c>
      <c r="G424" t="str">
        <f>VLOOKUP(Table6[[#This Row],[Index]],tbl_mimu[],7,FALSE)</f>
        <v>ဘားအံခရိုင်</v>
      </c>
      <c r="H424" t="str">
        <f>VLOOKUP(Table6[[#This Row],[Index]],tbl_mimu[],8,FALSE)</f>
        <v>MMR003002</v>
      </c>
      <c r="I424" t="str">
        <f>VLOOKUP(Table6[[#This Row],[Index]],tbl_mimu[],9,FALSE)</f>
        <v>Hlaingbwe</v>
      </c>
      <c r="J424" t="str">
        <f>VLOOKUP(Table6[[#This Row],[Index]],tbl_mimu[],10,FALSE)</f>
        <v>လှိုင်းဘွဲ့</v>
      </c>
      <c r="K424" t="str">
        <f>VLOOKUP(Table6[[#This Row],[Index]],tbl_mimu[],11,FALSE)</f>
        <v>MMR003002703</v>
      </c>
      <c r="L424" t="str">
        <f>VLOOKUP(Table6[[#This Row],[Index]],tbl_mimu[],12,FALSE)</f>
        <v>Shan Ywar Thit Town</v>
      </c>
      <c r="M424" t="str">
        <f>VLOOKUP(Table6[[#This Row],[Index]],tbl_mimu[],13,FALSE)</f>
        <v>ရှမ်းရွာသစ်</v>
      </c>
      <c r="N424">
        <f>VLOOKUP(Table6[[#This Row],[Index]],tbl_mimu[],14,FALSE)</f>
        <v>97.887780000000006</v>
      </c>
      <c r="O424">
        <f>VLOOKUP(Table6[[#This Row],[Index]],tbl_mimu[],14,FALSE)</f>
        <v>97.887780000000006</v>
      </c>
      <c r="P424">
        <f>tbl_data[[#This Row],[Severity]]</f>
        <v>0</v>
      </c>
      <c r="Q424">
        <f>tbl_data[[#This Row],[Consequences (Human)]]</f>
        <v>0</v>
      </c>
      <c r="R424">
        <f>tbl_data[[#This Row],[Consequences (Agriculture)]]</f>
        <v>0</v>
      </c>
      <c r="S424">
        <f>tbl_data[[#This Row],[Consequences (Infrastructure)]]</f>
        <v>0</v>
      </c>
      <c r="T424">
        <f>tbl_data[[#This Row],[Consequences (Financial)]]</f>
        <v>0</v>
      </c>
      <c r="U424" t="e">
        <f>tbl_data[[#This Row],[Severity Numeric]]</f>
        <v>#N/A</v>
      </c>
      <c r="V424" t="e">
        <f>tbl_data[[#This Row],[Consequences Human Numeric]]</f>
        <v>#N/A</v>
      </c>
      <c r="W424" t="e">
        <f>tbl_data[[#This Row],[Consequences Agriculture Numeric]]</f>
        <v>#N/A</v>
      </c>
      <c r="X424" t="e">
        <f>tbl_data[[#This Row],[Consequences Infrastructure Numeric]]</f>
        <v>#N/A</v>
      </c>
      <c r="Y424" t="e">
        <f>tbl_data[[#This Row],[Consequences Financial Numeric]]</f>
        <v>#N/A</v>
      </c>
      <c r="Z424" t="e">
        <f>tbl_data[[#This Row],[Consequences Sum Values]]</f>
        <v>#N/A</v>
      </c>
    </row>
    <row r="425" spans="1:26" x14ac:dyDescent="0.25">
      <c r="A425" t="str">
        <f>tbl_data[[#This Row],[Town Code]]</f>
        <v>MMR002004701</v>
      </c>
      <c r="B425" t="str">
        <f>VLOOKUP(Table6[[#This Row],[Index]],tbl_mimu[],2,FALSE)</f>
        <v>MMR002</v>
      </c>
      <c r="C425" t="str">
        <f>VLOOKUP(Table6[[#This Row],[Index]],tbl_mimu[],3,FALSE)</f>
        <v>Kayah</v>
      </c>
      <c r="D425" t="str">
        <f>VLOOKUP(Table6[[#This Row],[Index]],tbl_mimu[],4,FALSE)</f>
        <v>ကယားပြည်နယ်</v>
      </c>
      <c r="E425" t="str">
        <f>VLOOKUP(Table6[[#This Row],[Index]],tbl_mimu[],5,FALSE)</f>
        <v>MMR002D001</v>
      </c>
      <c r="F425" t="str">
        <f>VLOOKUP(Table6[[#This Row],[Index]],tbl_mimu[],6,FALSE)</f>
        <v>Loikaw</v>
      </c>
      <c r="G425" t="str">
        <f>VLOOKUP(Table6[[#This Row],[Index]],tbl_mimu[],7,FALSE)</f>
        <v>လွိုင်ကော်ခရိုင်</v>
      </c>
      <c r="H425" t="str">
        <f>VLOOKUP(Table6[[#This Row],[Index]],tbl_mimu[],8,FALSE)</f>
        <v>MMR002004</v>
      </c>
      <c r="I425" t="str">
        <f>VLOOKUP(Table6[[#This Row],[Index]],tbl_mimu[],9,FALSE)</f>
        <v>Shadaw</v>
      </c>
      <c r="J425" t="str">
        <f>VLOOKUP(Table6[[#This Row],[Index]],tbl_mimu[],10,FALSE)</f>
        <v>ရှားတော</v>
      </c>
      <c r="K425" t="str">
        <f>VLOOKUP(Table6[[#This Row],[Index]],tbl_mimu[],11,FALSE)</f>
        <v>MMR002004701</v>
      </c>
      <c r="L425" t="str">
        <f>VLOOKUP(Table6[[#This Row],[Index]],tbl_mimu[],12,FALSE)</f>
        <v>Shadaw Town</v>
      </c>
      <c r="M425" t="str">
        <f>VLOOKUP(Table6[[#This Row],[Index]],tbl_mimu[],13,FALSE)</f>
        <v>ရှားတော</v>
      </c>
      <c r="N425">
        <f>VLOOKUP(Table6[[#This Row],[Index]],tbl_mimu[],14,FALSE)</f>
        <v>97.52073</v>
      </c>
      <c r="O425">
        <f>VLOOKUP(Table6[[#This Row],[Index]],tbl_mimu[],14,FALSE)</f>
        <v>97.52073</v>
      </c>
      <c r="P425">
        <f>tbl_data[[#This Row],[Severity]]</f>
        <v>0</v>
      </c>
      <c r="Q425">
        <f>tbl_data[[#This Row],[Consequences (Human)]]</f>
        <v>0</v>
      </c>
      <c r="R425">
        <f>tbl_data[[#This Row],[Consequences (Agriculture)]]</f>
        <v>0</v>
      </c>
      <c r="S425">
        <f>tbl_data[[#This Row],[Consequences (Infrastructure)]]</f>
        <v>0</v>
      </c>
      <c r="T425">
        <f>tbl_data[[#This Row],[Consequences (Financial)]]</f>
        <v>0</v>
      </c>
      <c r="U425" t="e">
        <f>tbl_data[[#This Row],[Severity Numeric]]</f>
        <v>#N/A</v>
      </c>
      <c r="V425" t="e">
        <f>tbl_data[[#This Row],[Consequences Human Numeric]]</f>
        <v>#N/A</v>
      </c>
      <c r="W425" t="e">
        <f>tbl_data[[#This Row],[Consequences Agriculture Numeric]]</f>
        <v>#N/A</v>
      </c>
      <c r="X425" t="e">
        <f>tbl_data[[#This Row],[Consequences Infrastructure Numeric]]</f>
        <v>#N/A</v>
      </c>
      <c r="Y425" t="e">
        <f>tbl_data[[#This Row],[Consequences Financial Numeric]]</f>
        <v>#N/A</v>
      </c>
      <c r="Z425" t="e">
        <f>tbl_data[[#This Row],[Consequences Sum Values]]</f>
        <v>#N/A</v>
      </c>
    </row>
    <row r="426" spans="1:26" x14ac:dyDescent="0.25">
      <c r="A426" t="str">
        <f>tbl_data[[#This Row],[Town Code]]</f>
        <v>MMR004001702</v>
      </c>
      <c r="B426" t="str">
        <f>VLOOKUP(Table6[[#This Row],[Index]],tbl_mimu[],2,FALSE)</f>
        <v>MMR004</v>
      </c>
      <c r="C426" t="str">
        <f>VLOOKUP(Table6[[#This Row],[Index]],tbl_mimu[],3,FALSE)</f>
        <v>Chin</v>
      </c>
      <c r="D426" t="str">
        <f>VLOOKUP(Table6[[#This Row],[Index]],tbl_mimu[],4,FALSE)</f>
        <v>ချင်းပြည်နယ်</v>
      </c>
      <c r="E426" t="str">
        <f>VLOOKUP(Table6[[#This Row],[Index]],tbl_mimu[],5,FALSE)</f>
        <v>MMR004D001</v>
      </c>
      <c r="F426" t="str">
        <f>VLOOKUP(Table6[[#This Row],[Index]],tbl_mimu[],6,FALSE)</f>
        <v>Falam</v>
      </c>
      <c r="G426" t="str">
        <f>VLOOKUP(Table6[[#This Row],[Index]],tbl_mimu[],7,FALSE)</f>
        <v>ဖလမ်းခရိုင်</v>
      </c>
      <c r="H426" t="str">
        <f>VLOOKUP(Table6[[#This Row],[Index]],tbl_mimu[],8,FALSE)</f>
        <v>MMR004001</v>
      </c>
      <c r="I426" t="str">
        <f>VLOOKUP(Table6[[#This Row],[Index]],tbl_mimu[],9,FALSE)</f>
        <v>Falam</v>
      </c>
      <c r="J426" t="str">
        <f>VLOOKUP(Table6[[#This Row],[Index]],tbl_mimu[],10,FALSE)</f>
        <v>ဖလမ်း</v>
      </c>
      <c r="K426" t="str">
        <f>VLOOKUP(Table6[[#This Row],[Index]],tbl_mimu[],11,FALSE)</f>
        <v>MMR004001702</v>
      </c>
      <c r="L426" t="str">
        <f>VLOOKUP(Table6[[#This Row],[Index]],tbl_mimu[],12,FALSE)</f>
        <v>Rihkhawdar Town</v>
      </c>
      <c r="M426" t="str">
        <f>VLOOKUP(Table6[[#This Row],[Index]],tbl_mimu[],13,FALSE)</f>
        <v>ရိခေါ်ဒါရ်</v>
      </c>
      <c r="N426">
        <f>VLOOKUP(Table6[[#This Row],[Index]],tbl_mimu[],14,FALSE)</f>
        <v>93.388690762400003</v>
      </c>
      <c r="O426">
        <f>VLOOKUP(Table6[[#This Row],[Index]],tbl_mimu[],14,FALSE)</f>
        <v>93.388690762400003</v>
      </c>
      <c r="P426">
        <f>tbl_data[[#This Row],[Severity]]</f>
        <v>0</v>
      </c>
      <c r="Q426">
        <f>tbl_data[[#This Row],[Consequences (Human)]]</f>
        <v>0</v>
      </c>
      <c r="R426">
        <f>tbl_data[[#This Row],[Consequences (Agriculture)]]</f>
        <v>0</v>
      </c>
      <c r="S426">
        <f>tbl_data[[#This Row],[Consequences (Infrastructure)]]</f>
        <v>0</v>
      </c>
      <c r="T426">
        <f>tbl_data[[#This Row],[Consequences (Financial)]]</f>
        <v>0</v>
      </c>
      <c r="U426" t="e">
        <f>tbl_data[[#This Row],[Severity Numeric]]</f>
        <v>#N/A</v>
      </c>
      <c r="V426" t="e">
        <f>tbl_data[[#This Row],[Consequences Human Numeric]]</f>
        <v>#N/A</v>
      </c>
      <c r="W426" t="e">
        <f>tbl_data[[#This Row],[Consequences Agriculture Numeric]]</f>
        <v>#N/A</v>
      </c>
      <c r="X426" t="e">
        <f>tbl_data[[#This Row],[Consequences Infrastructure Numeric]]</f>
        <v>#N/A</v>
      </c>
      <c r="Y426" t="e">
        <f>tbl_data[[#This Row],[Consequences Financial Numeric]]</f>
        <v>#N/A</v>
      </c>
      <c r="Z426" t="e">
        <f>tbl_data[[#This Row],[Consequences Sum Values]]</f>
        <v>#N/A</v>
      </c>
    </row>
    <row r="427" spans="1:26" x14ac:dyDescent="0.25">
      <c r="A427" t="str">
        <f>tbl_data[[#This Row],[Town Code]]</f>
        <v>MMR011006701</v>
      </c>
      <c r="B427" t="str">
        <f>VLOOKUP(Table6[[#This Row],[Index]],tbl_mimu[],2,FALSE)</f>
        <v>MMR011</v>
      </c>
      <c r="C427" t="str">
        <f>VLOOKUP(Table6[[#This Row],[Index]],tbl_mimu[],3,FALSE)</f>
        <v>Mon</v>
      </c>
      <c r="D427" t="str">
        <f>VLOOKUP(Table6[[#This Row],[Index]],tbl_mimu[],4,FALSE)</f>
        <v>မွန်ပြည်နယ်</v>
      </c>
      <c r="E427" t="str">
        <f>VLOOKUP(Table6[[#This Row],[Index]],tbl_mimu[],5,FALSE)</f>
        <v>MMR011D001</v>
      </c>
      <c r="F427" t="str">
        <f>VLOOKUP(Table6[[#This Row],[Index]],tbl_mimu[],6,FALSE)</f>
        <v>Mawlamyine</v>
      </c>
      <c r="G427" t="str">
        <f>VLOOKUP(Table6[[#This Row],[Index]],tbl_mimu[],7,FALSE)</f>
        <v>မော်လမြိုင်ခရိုင်</v>
      </c>
      <c r="H427" t="str">
        <f>VLOOKUP(Table6[[#This Row],[Index]],tbl_mimu[],8,FALSE)</f>
        <v>MMR011006</v>
      </c>
      <c r="I427" t="str">
        <f>VLOOKUP(Table6[[#This Row],[Index]],tbl_mimu[],9,FALSE)</f>
        <v>Ye</v>
      </c>
      <c r="J427" t="str">
        <f>VLOOKUP(Table6[[#This Row],[Index]],tbl_mimu[],10,FALSE)</f>
        <v>ရေး</v>
      </c>
      <c r="K427" t="str">
        <f>VLOOKUP(Table6[[#This Row],[Index]],tbl_mimu[],11,FALSE)</f>
        <v>MMR011006701</v>
      </c>
      <c r="L427" t="str">
        <f>VLOOKUP(Table6[[#This Row],[Index]],tbl_mimu[],12,FALSE)</f>
        <v>Ye Town</v>
      </c>
      <c r="M427" t="str">
        <f>VLOOKUP(Table6[[#This Row],[Index]],tbl_mimu[],13,FALSE)</f>
        <v>ရေး</v>
      </c>
      <c r="N427">
        <f>VLOOKUP(Table6[[#This Row],[Index]],tbl_mimu[],14,FALSE)</f>
        <v>97.849353924300004</v>
      </c>
      <c r="O427">
        <f>VLOOKUP(Table6[[#This Row],[Index]],tbl_mimu[],14,FALSE)</f>
        <v>97.849353924300004</v>
      </c>
      <c r="P427">
        <f>tbl_data[[#This Row],[Severity]]</f>
        <v>0</v>
      </c>
      <c r="Q427">
        <f>tbl_data[[#This Row],[Consequences (Human)]]</f>
        <v>0</v>
      </c>
      <c r="R427">
        <f>tbl_data[[#This Row],[Consequences (Agriculture)]]</f>
        <v>0</v>
      </c>
      <c r="S427">
        <f>tbl_data[[#This Row],[Consequences (Infrastructure)]]</f>
        <v>0</v>
      </c>
      <c r="T427">
        <f>tbl_data[[#This Row],[Consequences (Financial)]]</f>
        <v>0</v>
      </c>
      <c r="U427" t="e">
        <f>tbl_data[[#This Row],[Severity Numeric]]</f>
        <v>#N/A</v>
      </c>
      <c r="V427" t="e">
        <f>tbl_data[[#This Row],[Consequences Human Numeric]]</f>
        <v>#N/A</v>
      </c>
      <c r="W427" t="e">
        <f>tbl_data[[#This Row],[Consequences Agriculture Numeric]]</f>
        <v>#N/A</v>
      </c>
      <c r="X427" t="e">
        <f>tbl_data[[#This Row],[Consequences Infrastructure Numeric]]</f>
        <v>#N/A</v>
      </c>
      <c r="Y427" t="e">
        <f>tbl_data[[#This Row],[Consequences Financial Numeric]]</f>
        <v>#N/A</v>
      </c>
      <c r="Z427" t="e">
        <f>tbl_data[[#This Row],[Consequences Sum Values]]</f>
        <v>#N/A</v>
      </c>
    </row>
    <row r="428" spans="1:26" x14ac:dyDescent="0.25">
      <c r="A428" t="str">
        <f>tbl_data[[#This Row],[Town Code]]</f>
        <v>MMR017006701</v>
      </c>
      <c r="B428" t="str">
        <f>VLOOKUP(Table6[[#This Row],[Index]],tbl_mimu[],2,FALSE)</f>
        <v>MMR017</v>
      </c>
      <c r="C428" t="str">
        <f>VLOOKUP(Table6[[#This Row],[Index]],tbl_mimu[],3,FALSE)</f>
        <v>Ayeyarwady</v>
      </c>
      <c r="D428" t="str">
        <f>VLOOKUP(Table6[[#This Row],[Index]],tbl_mimu[],4,FALSE)</f>
        <v>ဧရာဝတီတိုင်းဒေသကြီး</v>
      </c>
      <c r="E428" t="str">
        <f>VLOOKUP(Table6[[#This Row],[Index]],tbl_mimu[],5,FALSE)</f>
        <v>MMR017D001</v>
      </c>
      <c r="F428" t="str">
        <f>VLOOKUP(Table6[[#This Row],[Index]],tbl_mimu[],6,FALSE)</f>
        <v>Pathein</v>
      </c>
      <c r="G428" t="str">
        <f>VLOOKUP(Table6[[#This Row],[Index]],tbl_mimu[],7,FALSE)</f>
        <v>ပုသိမ်ခရိုင်</v>
      </c>
      <c r="H428" t="str">
        <f>VLOOKUP(Table6[[#This Row],[Index]],tbl_mimu[],8,FALSE)</f>
        <v>MMR017006</v>
      </c>
      <c r="I428" t="str">
        <f>VLOOKUP(Table6[[#This Row],[Index]],tbl_mimu[],9,FALSE)</f>
        <v>Yegyi</v>
      </c>
      <c r="J428" t="str">
        <f>VLOOKUP(Table6[[#This Row],[Index]],tbl_mimu[],10,FALSE)</f>
        <v>ရေကြည်</v>
      </c>
      <c r="K428" t="str">
        <f>VLOOKUP(Table6[[#This Row],[Index]],tbl_mimu[],11,FALSE)</f>
        <v>MMR017006701</v>
      </c>
      <c r="L428" t="str">
        <f>VLOOKUP(Table6[[#This Row],[Index]],tbl_mimu[],12,FALSE)</f>
        <v>Yegyi Town</v>
      </c>
      <c r="M428" t="str">
        <f>VLOOKUP(Table6[[#This Row],[Index]],tbl_mimu[],13,FALSE)</f>
        <v>ရေကြည်</v>
      </c>
      <c r="N428">
        <f>VLOOKUP(Table6[[#This Row],[Index]],tbl_mimu[],14,FALSE)</f>
        <v>95.120670000000004</v>
      </c>
      <c r="O428">
        <f>VLOOKUP(Table6[[#This Row],[Index]],tbl_mimu[],14,FALSE)</f>
        <v>95.120670000000004</v>
      </c>
      <c r="P428">
        <f>tbl_data[[#This Row],[Severity]]</f>
        <v>0</v>
      </c>
      <c r="Q428">
        <f>tbl_data[[#This Row],[Consequences (Human)]]</f>
        <v>0</v>
      </c>
      <c r="R428">
        <f>tbl_data[[#This Row],[Consequences (Agriculture)]]</f>
        <v>0</v>
      </c>
      <c r="S428">
        <f>tbl_data[[#This Row],[Consequences (Infrastructure)]]</f>
        <v>0</v>
      </c>
      <c r="T428">
        <f>tbl_data[[#This Row],[Consequences (Financial)]]</f>
        <v>0</v>
      </c>
      <c r="U428" t="e">
        <f>tbl_data[[#This Row],[Severity Numeric]]</f>
        <v>#N/A</v>
      </c>
      <c r="V428" t="e">
        <f>tbl_data[[#This Row],[Consequences Human Numeric]]</f>
        <v>#N/A</v>
      </c>
      <c r="W428" t="e">
        <f>tbl_data[[#This Row],[Consequences Agriculture Numeric]]</f>
        <v>#N/A</v>
      </c>
      <c r="X428" t="e">
        <f>tbl_data[[#This Row],[Consequences Infrastructure Numeric]]</f>
        <v>#N/A</v>
      </c>
      <c r="Y428" t="e">
        <f>tbl_data[[#This Row],[Consequences Financial Numeric]]</f>
        <v>#N/A</v>
      </c>
      <c r="Z428" t="e">
        <f>tbl_data[[#This Row],[Consequences Sum Values]]</f>
        <v>#N/A</v>
      </c>
    </row>
    <row r="429" spans="1:26" x14ac:dyDescent="0.25">
      <c r="A429" t="str">
        <f>tbl_data[[#This Row],[Town Code]]</f>
        <v>MMR009019701</v>
      </c>
      <c r="B429" t="str">
        <f>VLOOKUP(Table6[[#This Row],[Index]],tbl_mimu[],2,FALSE)</f>
        <v>MMR009</v>
      </c>
      <c r="C429" t="str">
        <f>VLOOKUP(Table6[[#This Row],[Index]],tbl_mimu[],3,FALSE)</f>
        <v>Magway</v>
      </c>
      <c r="D429" t="str">
        <f>VLOOKUP(Table6[[#This Row],[Index]],tbl_mimu[],4,FALSE)</f>
        <v>မကွေးတိုင်းဒေသကြီး</v>
      </c>
      <c r="E429" t="str">
        <f>VLOOKUP(Table6[[#This Row],[Index]],tbl_mimu[],5,FALSE)</f>
        <v>MMR009D004</v>
      </c>
      <c r="F429" t="str">
        <f>VLOOKUP(Table6[[#This Row],[Index]],tbl_mimu[],6,FALSE)</f>
        <v>Pakokku</v>
      </c>
      <c r="G429" t="str">
        <f>VLOOKUP(Table6[[#This Row],[Index]],tbl_mimu[],7,FALSE)</f>
        <v>ပခုက္ကူခရိုင်</v>
      </c>
      <c r="H429" t="str">
        <f>VLOOKUP(Table6[[#This Row],[Index]],tbl_mimu[],8,FALSE)</f>
        <v>MMR009019</v>
      </c>
      <c r="I429" t="str">
        <f>VLOOKUP(Table6[[#This Row],[Index]],tbl_mimu[],9,FALSE)</f>
        <v>Yesagyo</v>
      </c>
      <c r="J429" t="str">
        <f>VLOOKUP(Table6[[#This Row],[Index]],tbl_mimu[],10,FALSE)</f>
        <v>ရေစကြို</v>
      </c>
      <c r="K429" t="str">
        <f>VLOOKUP(Table6[[#This Row],[Index]],tbl_mimu[],11,FALSE)</f>
        <v>MMR009019701</v>
      </c>
      <c r="L429" t="str">
        <f>VLOOKUP(Table6[[#This Row],[Index]],tbl_mimu[],12,FALSE)</f>
        <v>Yesagyo Town</v>
      </c>
      <c r="M429" t="str">
        <f>VLOOKUP(Table6[[#This Row],[Index]],tbl_mimu[],13,FALSE)</f>
        <v>ရေစကြို</v>
      </c>
      <c r="N429">
        <f>VLOOKUP(Table6[[#This Row],[Index]],tbl_mimu[],14,FALSE)</f>
        <v>95.245300575300007</v>
      </c>
      <c r="O429">
        <f>VLOOKUP(Table6[[#This Row],[Index]],tbl_mimu[],14,FALSE)</f>
        <v>95.245300575300007</v>
      </c>
      <c r="P429">
        <f>tbl_data[[#This Row],[Severity]]</f>
        <v>0</v>
      </c>
      <c r="Q429">
        <f>tbl_data[[#This Row],[Consequences (Human)]]</f>
        <v>0</v>
      </c>
      <c r="R429">
        <f>tbl_data[[#This Row],[Consequences (Agriculture)]]</f>
        <v>0</v>
      </c>
      <c r="S429">
        <f>tbl_data[[#This Row],[Consequences (Infrastructure)]]</f>
        <v>0</v>
      </c>
      <c r="T429">
        <f>tbl_data[[#This Row],[Consequences (Financial)]]</f>
        <v>0</v>
      </c>
      <c r="U429" t="e">
        <f>tbl_data[[#This Row],[Severity Numeric]]</f>
        <v>#N/A</v>
      </c>
      <c r="V429" t="e">
        <f>tbl_data[[#This Row],[Consequences Human Numeric]]</f>
        <v>#N/A</v>
      </c>
      <c r="W429" t="e">
        <f>tbl_data[[#This Row],[Consequences Agriculture Numeric]]</f>
        <v>#N/A</v>
      </c>
      <c r="X429" t="e">
        <f>tbl_data[[#This Row],[Consequences Infrastructure Numeric]]</f>
        <v>#N/A</v>
      </c>
      <c r="Y429" t="e">
        <f>tbl_data[[#This Row],[Consequences Financial Numeric]]</f>
        <v>#N/A</v>
      </c>
      <c r="Z429" t="e">
        <f>tbl_data[[#This Row],[Consequences Sum Values]]</f>
        <v>#N/A</v>
      </c>
    </row>
    <row r="430" spans="1:26" x14ac:dyDescent="0.25">
      <c r="A430" t="str">
        <f>tbl_data[[#This Row],[Town Code]]</f>
        <v>MMR004007702</v>
      </c>
      <c r="B430" t="str">
        <f>VLOOKUP(Table6[[#This Row],[Index]],tbl_mimu[],2,FALSE)</f>
        <v>MMR004</v>
      </c>
      <c r="C430" t="str">
        <f>VLOOKUP(Table6[[#This Row],[Index]],tbl_mimu[],3,FALSE)</f>
        <v>Chin</v>
      </c>
      <c r="D430" t="str">
        <f>VLOOKUP(Table6[[#This Row],[Index]],tbl_mimu[],4,FALSE)</f>
        <v>ချင်းပြည်နယ်</v>
      </c>
      <c r="E430" t="str">
        <f>VLOOKUP(Table6[[#This Row],[Index]],tbl_mimu[],5,FALSE)</f>
        <v>MMR004D004</v>
      </c>
      <c r="F430" t="str">
        <f>VLOOKUP(Table6[[#This Row],[Index]],tbl_mimu[],6,FALSE)</f>
        <v>Matupi</v>
      </c>
      <c r="G430" t="str">
        <f>VLOOKUP(Table6[[#This Row],[Index]],tbl_mimu[],7,FALSE)</f>
        <v>မတူပီခရိုင်</v>
      </c>
      <c r="H430" t="str">
        <f>VLOOKUP(Table6[[#This Row],[Index]],tbl_mimu[],8,FALSE)</f>
        <v>MMR004007</v>
      </c>
      <c r="I430" t="str">
        <f>VLOOKUP(Table6[[#This Row],[Index]],tbl_mimu[],9,FALSE)</f>
        <v>Matupi</v>
      </c>
      <c r="J430" t="str">
        <f>VLOOKUP(Table6[[#This Row],[Index]],tbl_mimu[],10,FALSE)</f>
        <v>မတူပီ</v>
      </c>
      <c r="K430" t="str">
        <f>VLOOKUP(Table6[[#This Row],[Index]],tbl_mimu[],11,FALSE)</f>
        <v>MMR004007702</v>
      </c>
      <c r="L430" t="str">
        <f>VLOOKUP(Table6[[#This Row],[Index]],tbl_mimu[],12,FALSE)</f>
        <v>Rezua Town</v>
      </c>
      <c r="M430" t="str">
        <f>VLOOKUP(Table6[[#This Row],[Index]],tbl_mimu[],13,FALSE)</f>
        <v>ရေဇွာ</v>
      </c>
      <c r="N430">
        <f>VLOOKUP(Table6[[#This Row],[Index]],tbl_mimu[],14,FALSE)</f>
        <v>93.408569999999997</v>
      </c>
      <c r="O430">
        <f>VLOOKUP(Table6[[#This Row],[Index]],tbl_mimu[],14,FALSE)</f>
        <v>93.408569999999997</v>
      </c>
      <c r="P430">
        <f>tbl_data[[#This Row],[Severity]]</f>
        <v>0</v>
      </c>
      <c r="Q430">
        <f>tbl_data[[#This Row],[Consequences (Human)]]</f>
        <v>0</v>
      </c>
      <c r="R430">
        <f>tbl_data[[#This Row],[Consequences (Agriculture)]]</f>
        <v>0</v>
      </c>
      <c r="S430">
        <f>tbl_data[[#This Row],[Consequences (Infrastructure)]]</f>
        <v>0</v>
      </c>
      <c r="T430">
        <f>tbl_data[[#This Row],[Consequences (Financial)]]</f>
        <v>0</v>
      </c>
      <c r="U430" t="e">
        <f>tbl_data[[#This Row],[Severity Numeric]]</f>
        <v>#N/A</v>
      </c>
      <c r="V430" t="e">
        <f>tbl_data[[#This Row],[Consequences Human Numeric]]</f>
        <v>#N/A</v>
      </c>
      <c r="W430" t="e">
        <f>tbl_data[[#This Row],[Consequences Agriculture Numeric]]</f>
        <v>#N/A</v>
      </c>
      <c r="X430" t="e">
        <f>tbl_data[[#This Row],[Consequences Infrastructure Numeric]]</f>
        <v>#N/A</v>
      </c>
      <c r="Y430" t="e">
        <f>tbl_data[[#This Row],[Consequences Financial Numeric]]</f>
        <v>#N/A</v>
      </c>
      <c r="Z430" t="e">
        <f>tbl_data[[#This Row],[Consequences Sum Values]]</f>
        <v>#N/A</v>
      </c>
    </row>
    <row r="431" spans="1:26" x14ac:dyDescent="0.25">
      <c r="A431" t="str">
        <f>tbl_data[[#This Row],[Town Code]]</f>
        <v>MMR007010701</v>
      </c>
      <c r="B431" t="str">
        <f>VLOOKUP(Table6[[#This Row],[Index]],tbl_mimu[],2,FALSE)</f>
        <v>MMR007</v>
      </c>
      <c r="C431" t="str">
        <f>VLOOKUP(Table6[[#This Row],[Index]],tbl_mimu[],3,FALSE)</f>
        <v>Bago (East)</v>
      </c>
      <c r="D431" t="str">
        <f>VLOOKUP(Table6[[#This Row],[Index]],tbl_mimu[],4,FALSE)</f>
        <v>ပဲခူးတိုင်းဒေသကြီး (အရှေ့)</v>
      </c>
      <c r="E431" t="str">
        <f>VLOOKUP(Table6[[#This Row],[Index]],tbl_mimu[],5,FALSE)</f>
        <v>MMR007D002</v>
      </c>
      <c r="F431" t="str">
        <f>VLOOKUP(Table6[[#This Row],[Index]],tbl_mimu[],6,FALSE)</f>
        <v>Taungoo</v>
      </c>
      <c r="G431" t="str">
        <f>VLOOKUP(Table6[[#This Row],[Index]],tbl_mimu[],7,FALSE)</f>
        <v>တောင်ငူခရိုင်</v>
      </c>
      <c r="H431" t="str">
        <f>VLOOKUP(Table6[[#This Row],[Index]],tbl_mimu[],8,FALSE)</f>
        <v>MMR007010</v>
      </c>
      <c r="I431" t="str">
        <f>VLOOKUP(Table6[[#This Row],[Index]],tbl_mimu[],9,FALSE)</f>
        <v>Yedashe</v>
      </c>
      <c r="J431" t="str">
        <f>VLOOKUP(Table6[[#This Row],[Index]],tbl_mimu[],10,FALSE)</f>
        <v>ရေတာရှည်</v>
      </c>
      <c r="K431" t="str">
        <f>VLOOKUP(Table6[[#This Row],[Index]],tbl_mimu[],11,FALSE)</f>
        <v>MMR007010701</v>
      </c>
      <c r="L431" t="str">
        <f>VLOOKUP(Table6[[#This Row],[Index]],tbl_mimu[],12,FALSE)</f>
        <v>Yedashe Town</v>
      </c>
      <c r="M431" t="str">
        <f>VLOOKUP(Table6[[#This Row],[Index]],tbl_mimu[],13,FALSE)</f>
        <v>ရေတာရှည်</v>
      </c>
      <c r="N431">
        <f>VLOOKUP(Table6[[#This Row],[Index]],tbl_mimu[],14,FALSE)</f>
        <v>96.342339999999993</v>
      </c>
      <c r="O431">
        <f>VLOOKUP(Table6[[#This Row],[Index]],tbl_mimu[],14,FALSE)</f>
        <v>96.342339999999993</v>
      </c>
      <c r="P431">
        <f>tbl_data[[#This Row],[Severity]]</f>
        <v>0</v>
      </c>
      <c r="Q431">
        <f>tbl_data[[#This Row],[Consequences (Human)]]</f>
        <v>0</v>
      </c>
      <c r="R431">
        <f>tbl_data[[#This Row],[Consequences (Agriculture)]]</f>
        <v>0</v>
      </c>
      <c r="S431">
        <f>tbl_data[[#This Row],[Consequences (Infrastructure)]]</f>
        <v>0</v>
      </c>
      <c r="T431">
        <f>tbl_data[[#This Row],[Consequences (Financial)]]</f>
        <v>0</v>
      </c>
      <c r="U431" t="e">
        <f>tbl_data[[#This Row],[Severity Numeric]]</f>
        <v>#N/A</v>
      </c>
      <c r="V431" t="e">
        <f>tbl_data[[#This Row],[Consequences Human Numeric]]</f>
        <v>#N/A</v>
      </c>
      <c r="W431" t="e">
        <f>tbl_data[[#This Row],[Consequences Agriculture Numeric]]</f>
        <v>#N/A</v>
      </c>
      <c r="X431" t="e">
        <f>tbl_data[[#This Row],[Consequences Infrastructure Numeric]]</f>
        <v>#N/A</v>
      </c>
      <c r="Y431" t="e">
        <f>tbl_data[[#This Row],[Consequences Financial Numeric]]</f>
        <v>#N/A</v>
      </c>
      <c r="Z431" t="e">
        <f>tbl_data[[#This Row],[Consequences Sum Values]]</f>
        <v>#N/A</v>
      </c>
    </row>
    <row r="432" spans="1:26" x14ac:dyDescent="0.25">
      <c r="A432" t="str">
        <f>tbl_data[[#This Row],[Town Code]]</f>
        <v>MMR009002701</v>
      </c>
      <c r="B432" t="str">
        <f>VLOOKUP(Table6[[#This Row],[Index]],tbl_mimu[],2,FALSE)</f>
        <v>MMR009</v>
      </c>
      <c r="C432" t="str">
        <f>VLOOKUP(Table6[[#This Row],[Index]],tbl_mimu[],3,FALSE)</f>
        <v>Magway</v>
      </c>
      <c r="D432" t="str">
        <f>VLOOKUP(Table6[[#This Row],[Index]],tbl_mimu[],4,FALSE)</f>
        <v>မကွေးတိုင်းဒေသကြီး</v>
      </c>
      <c r="E432" t="str">
        <f>VLOOKUP(Table6[[#This Row],[Index]],tbl_mimu[],5,FALSE)</f>
        <v>MMR009D001</v>
      </c>
      <c r="F432" t="str">
        <f>VLOOKUP(Table6[[#This Row],[Index]],tbl_mimu[],6,FALSE)</f>
        <v>Magway</v>
      </c>
      <c r="G432" t="str">
        <f>VLOOKUP(Table6[[#This Row],[Index]],tbl_mimu[],7,FALSE)</f>
        <v>မကွေးခရိုင်</v>
      </c>
      <c r="H432" t="str">
        <f>VLOOKUP(Table6[[#This Row],[Index]],tbl_mimu[],8,FALSE)</f>
        <v>MMR009002</v>
      </c>
      <c r="I432" t="str">
        <f>VLOOKUP(Table6[[#This Row],[Index]],tbl_mimu[],9,FALSE)</f>
        <v>Yenangyaung</v>
      </c>
      <c r="J432" t="str">
        <f>VLOOKUP(Table6[[#This Row],[Index]],tbl_mimu[],10,FALSE)</f>
        <v>ရေနံချောင်း</v>
      </c>
      <c r="K432" t="str">
        <f>VLOOKUP(Table6[[#This Row],[Index]],tbl_mimu[],11,FALSE)</f>
        <v>MMR009002701</v>
      </c>
      <c r="L432" t="str">
        <f>VLOOKUP(Table6[[#This Row],[Index]],tbl_mimu[],12,FALSE)</f>
        <v>Yenangyaung Town</v>
      </c>
      <c r="M432" t="str">
        <f>VLOOKUP(Table6[[#This Row],[Index]],tbl_mimu[],13,FALSE)</f>
        <v>ရေနံချောင်း</v>
      </c>
      <c r="N432">
        <f>VLOOKUP(Table6[[#This Row],[Index]],tbl_mimu[],14,FALSE)</f>
        <v>94.873099999999994</v>
      </c>
      <c r="O432">
        <f>VLOOKUP(Table6[[#This Row],[Index]],tbl_mimu[],14,FALSE)</f>
        <v>94.873099999999994</v>
      </c>
      <c r="P432">
        <f>tbl_data[[#This Row],[Severity]]</f>
        <v>0</v>
      </c>
      <c r="Q432">
        <f>tbl_data[[#This Row],[Consequences (Human)]]</f>
        <v>0</v>
      </c>
      <c r="R432">
        <f>tbl_data[[#This Row],[Consequences (Agriculture)]]</f>
        <v>0</v>
      </c>
      <c r="S432">
        <f>tbl_data[[#This Row],[Consequences (Infrastructure)]]</f>
        <v>0</v>
      </c>
      <c r="T432">
        <f>tbl_data[[#This Row],[Consequences (Financial)]]</f>
        <v>0</v>
      </c>
      <c r="U432" t="e">
        <f>tbl_data[[#This Row],[Severity Numeric]]</f>
        <v>#N/A</v>
      </c>
      <c r="V432" t="e">
        <f>tbl_data[[#This Row],[Consequences Human Numeric]]</f>
        <v>#N/A</v>
      </c>
      <c r="W432" t="e">
        <f>tbl_data[[#This Row],[Consequences Agriculture Numeric]]</f>
        <v>#N/A</v>
      </c>
      <c r="X432" t="e">
        <f>tbl_data[[#This Row],[Consequences Infrastructure Numeric]]</f>
        <v>#N/A</v>
      </c>
      <c r="Y432" t="e">
        <f>tbl_data[[#This Row],[Consequences Financial Numeric]]</f>
        <v>#N/A</v>
      </c>
      <c r="Z432" t="e">
        <f>tbl_data[[#This Row],[Consequences Sum Values]]</f>
        <v>#N/A</v>
      </c>
    </row>
    <row r="433" spans="1:26" x14ac:dyDescent="0.25">
      <c r="A433" t="str">
        <f>tbl_data[[#This Row],[Town Code]]</f>
        <v>MMR007010703</v>
      </c>
      <c r="B433" t="str">
        <f>VLOOKUP(Table6[[#This Row],[Index]],tbl_mimu[],2,FALSE)</f>
        <v>MMR007</v>
      </c>
      <c r="C433" t="str">
        <f>VLOOKUP(Table6[[#This Row],[Index]],tbl_mimu[],3,FALSE)</f>
        <v>Bago (East)</v>
      </c>
      <c r="D433" t="str">
        <f>VLOOKUP(Table6[[#This Row],[Index]],tbl_mimu[],4,FALSE)</f>
        <v>ပဲခူးတိုင်းဒေသကြီး (အရှေ့)</v>
      </c>
      <c r="E433" t="str">
        <f>VLOOKUP(Table6[[#This Row],[Index]],tbl_mimu[],5,FALSE)</f>
        <v>MMR007D002</v>
      </c>
      <c r="F433" t="str">
        <f>VLOOKUP(Table6[[#This Row],[Index]],tbl_mimu[],6,FALSE)</f>
        <v>Taungoo</v>
      </c>
      <c r="G433" t="str">
        <f>VLOOKUP(Table6[[#This Row],[Index]],tbl_mimu[],7,FALSE)</f>
        <v>တောင်ငူခရိုင်</v>
      </c>
      <c r="H433" t="str">
        <f>VLOOKUP(Table6[[#This Row],[Index]],tbl_mimu[],8,FALSE)</f>
        <v>MMR007010</v>
      </c>
      <c r="I433" t="str">
        <f>VLOOKUP(Table6[[#This Row],[Index]],tbl_mimu[],9,FALSE)</f>
        <v>Yedashe</v>
      </c>
      <c r="J433" t="str">
        <f>VLOOKUP(Table6[[#This Row],[Index]],tbl_mimu[],10,FALSE)</f>
        <v>ရေတာရှည်</v>
      </c>
      <c r="K433" t="str">
        <f>VLOOKUP(Table6[[#This Row],[Index]],tbl_mimu[],11,FALSE)</f>
        <v>MMR007010703</v>
      </c>
      <c r="L433" t="str">
        <f>VLOOKUP(Table6[[#This Row],[Index]],tbl_mimu[],12,FALSE)</f>
        <v>Yae Ni Town</v>
      </c>
      <c r="M433" t="str">
        <f>VLOOKUP(Table6[[#This Row],[Index]],tbl_mimu[],13,FALSE)</f>
        <v>ရေနီ</v>
      </c>
      <c r="N433">
        <f>VLOOKUP(Table6[[#This Row],[Index]],tbl_mimu[],14,FALSE)</f>
        <v>96.268039999999999</v>
      </c>
      <c r="O433">
        <f>VLOOKUP(Table6[[#This Row],[Index]],tbl_mimu[],14,FALSE)</f>
        <v>96.268039999999999</v>
      </c>
      <c r="P433">
        <f>tbl_data[[#This Row],[Severity]]</f>
        <v>0</v>
      </c>
      <c r="Q433">
        <f>tbl_data[[#This Row],[Consequences (Human)]]</f>
        <v>0</v>
      </c>
      <c r="R433">
        <f>tbl_data[[#This Row],[Consequences (Agriculture)]]</f>
        <v>0</v>
      </c>
      <c r="S433">
        <f>tbl_data[[#This Row],[Consequences (Infrastructure)]]</f>
        <v>0</v>
      </c>
      <c r="T433">
        <f>tbl_data[[#This Row],[Consequences (Financial)]]</f>
        <v>0</v>
      </c>
      <c r="U433" t="e">
        <f>tbl_data[[#This Row],[Severity Numeric]]</f>
        <v>#N/A</v>
      </c>
      <c r="V433" t="e">
        <f>tbl_data[[#This Row],[Consequences Human Numeric]]</f>
        <v>#N/A</v>
      </c>
      <c r="W433" t="e">
        <f>tbl_data[[#This Row],[Consequences Agriculture Numeric]]</f>
        <v>#N/A</v>
      </c>
      <c r="X433" t="e">
        <f>tbl_data[[#This Row],[Consequences Infrastructure Numeric]]</f>
        <v>#N/A</v>
      </c>
      <c r="Y433" t="e">
        <f>tbl_data[[#This Row],[Consequences Financial Numeric]]</f>
        <v>#N/A</v>
      </c>
      <c r="Z433" t="e">
        <f>tbl_data[[#This Row],[Consequences Sum Values]]</f>
        <v>#N/A</v>
      </c>
    </row>
    <row r="434" spans="1:26" x14ac:dyDescent="0.25">
      <c r="A434" t="str">
        <f>tbl_data[[#This Row],[Town Code]]</f>
        <v>MMR006004701</v>
      </c>
      <c r="B434" t="str">
        <f>VLOOKUP(Table6[[#This Row],[Index]],tbl_mimu[],2,FALSE)</f>
        <v>MMR006</v>
      </c>
      <c r="C434" t="str">
        <f>VLOOKUP(Table6[[#This Row],[Index]],tbl_mimu[],3,FALSE)</f>
        <v>Tanintharyi</v>
      </c>
      <c r="D434" t="str">
        <f>VLOOKUP(Table6[[#This Row],[Index]],tbl_mimu[],4,FALSE)</f>
        <v>တနင်္သာရီတိုင်းဒေသကြီး</v>
      </c>
      <c r="E434" t="str">
        <f>VLOOKUP(Table6[[#This Row],[Index]],tbl_mimu[],5,FALSE)</f>
        <v>MMR006D001</v>
      </c>
      <c r="F434" t="str">
        <f>VLOOKUP(Table6[[#This Row],[Index]],tbl_mimu[],6,FALSE)</f>
        <v>Dawei</v>
      </c>
      <c r="G434" t="str">
        <f>VLOOKUP(Table6[[#This Row],[Index]],tbl_mimu[],7,FALSE)</f>
        <v>ထားဝယ်ခရိုင်</v>
      </c>
      <c r="H434" t="str">
        <f>VLOOKUP(Table6[[#This Row],[Index]],tbl_mimu[],8,FALSE)</f>
        <v>MMR006004</v>
      </c>
      <c r="I434" t="str">
        <f>VLOOKUP(Table6[[#This Row],[Index]],tbl_mimu[],9,FALSE)</f>
        <v>Yebyu</v>
      </c>
      <c r="J434" t="str">
        <f>VLOOKUP(Table6[[#This Row],[Index]],tbl_mimu[],10,FALSE)</f>
        <v>ရေဖြူ</v>
      </c>
      <c r="K434" t="str">
        <f>VLOOKUP(Table6[[#This Row],[Index]],tbl_mimu[],11,FALSE)</f>
        <v>MMR006004701</v>
      </c>
      <c r="L434" t="str">
        <f>VLOOKUP(Table6[[#This Row],[Index]],tbl_mimu[],12,FALSE)</f>
        <v>Yebyu Town</v>
      </c>
      <c r="M434" t="str">
        <f>VLOOKUP(Table6[[#This Row],[Index]],tbl_mimu[],13,FALSE)</f>
        <v>ရေဖြူ</v>
      </c>
      <c r="N434">
        <f>VLOOKUP(Table6[[#This Row],[Index]],tbl_mimu[],14,FALSE)</f>
        <v>98.202907262799997</v>
      </c>
      <c r="O434">
        <f>VLOOKUP(Table6[[#This Row],[Index]],tbl_mimu[],14,FALSE)</f>
        <v>98.202907262799997</v>
      </c>
      <c r="P434">
        <f>tbl_data[[#This Row],[Severity]]</f>
        <v>0</v>
      </c>
      <c r="Q434">
        <f>tbl_data[[#This Row],[Consequences (Human)]]</f>
        <v>0</v>
      </c>
      <c r="R434">
        <f>tbl_data[[#This Row],[Consequences (Agriculture)]]</f>
        <v>0</v>
      </c>
      <c r="S434">
        <f>tbl_data[[#This Row],[Consequences (Infrastructure)]]</f>
        <v>0</v>
      </c>
      <c r="T434">
        <f>tbl_data[[#This Row],[Consequences (Financial)]]</f>
        <v>0</v>
      </c>
      <c r="U434" t="e">
        <f>tbl_data[[#This Row],[Severity Numeric]]</f>
        <v>#N/A</v>
      </c>
      <c r="V434" t="e">
        <f>tbl_data[[#This Row],[Consequences Human Numeric]]</f>
        <v>#N/A</v>
      </c>
      <c r="W434" t="e">
        <f>tbl_data[[#This Row],[Consequences Agriculture Numeric]]</f>
        <v>#N/A</v>
      </c>
      <c r="X434" t="e">
        <f>tbl_data[[#This Row],[Consequences Infrastructure Numeric]]</f>
        <v>#N/A</v>
      </c>
      <c r="Y434" t="e">
        <f>tbl_data[[#This Row],[Consequences Financial Numeric]]</f>
        <v>#N/A</v>
      </c>
      <c r="Z434" t="e">
        <f>tbl_data[[#This Row],[Consequences Sum Values]]</f>
        <v>#N/A</v>
      </c>
    </row>
    <row r="435" spans="1:26" x14ac:dyDescent="0.25">
      <c r="A435" t="str">
        <f>tbl_data[[#This Row],[Town Code]]</f>
        <v>MMR005009701</v>
      </c>
      <c r="B435" t="str">
        <f>VLOOKUP(Table6[[#This Row],[Index]],tbl_mimu[],2,FALSE)</f>
        <v>MMR005</v>
      </c>
      <c r="C435" t="str">
        <f>VLOOKUP(Table6[[#This Row],[Index]],tbl_mimu[],3,FALSE)</f>
        <v>Sagaing</v>
      </c>
      <c r="D435" t="str">
        <f>VLOOKUP(Table6[[#This Row],[Index]],tbl_mimu[],4,FALSE)</f>
        <v>စစ်ကိုင်းတိုင်းဒေသကြီး</v>
      </c>
      <c r="E435" t="str">
        <f>VLOOKUP(Table6[[#This Row],[Index]],tbl_mimu[],5,FALSE)</f>
        <v>MMR005D002</v>
      </c>
      <c r="F435" t="str">
        <f>VLOOKUP(Table6[[#This Row],[Index]],tbl_mimu[],6,FALSE)</f>
        <v>Shwebo</v>
      </c>
      <c r="G435" t="str">
        <f>VLOOKUP(Table6[[#This Row],[Index]],tbl_mimu[],7,FALSE)</f>
        <v>ရွှေဘိုခရိုင်</v>
      </c>
      <c r="H435" t="str">
        <f>VLOOKUP(Table6[[#This Row],[Index]],tbl_mimu[],8,FALSE)</f>
        <v>MMR005009</v>
      </c>
      <c r="I435" t="str">
        <f>VLOOKUP(Table6[[#This Row],[Index]],tbl_mimu[],9,FALSE)</f>
        <v>Ye-U</v>
      </c>
      <c r="J435" t="str">
        <f>VLOOKUP(Table6[[#This Row],[Index]],tbl_mimu[],10,FALSE)</f>
        <v>ရေဦး</v>
      </c>
      <c r="K435" t="str">
        <f>VLOOKUP(Table6[[#This Row],[Index]],tbl_mimu[],11,FALSE)</f>
        <v>MMR005009701</v>
      </c>
      <c r="L435" t="str">
        <f>VLOOKUP(Table6[[#This Row],[Index]],tbl_mimu[],12,FALSE)</f>
        <v>Ye-U Town</v>
      </c>
      <c r="M435" t="str">
        <f>VLOOKUP(Table6[[#This Row],[Index]],tbl_mimu[],13,FALSE)</f>
        <v>ရေဦး</v>
      </c>
      <c r="N435">
        <f>VLOOKUP(Table6[[#This Row],[Index]],tbl_mimu[],14,FALSE)</f>
        <v>95.430490000000006</v>
      </c>
      <c r="O435">
        <f>VLOOKUP(Table6[[#This Row],[Index]],tbl_mimu[],14,FALSE)</f>
        <v>95.430490000000006</v>
      </c>
      <c r="P435">
        <f>tbl_data[[#This Row],[Severity]]</f>
        <v>0</v>
      </c>
      <c r="Q435">
        <f>tbl_data[[#This Row],[Consequences (Human)]]</f>
        <v>0</v>
      </c>
      <c r="R435">
        <f>tbl_data[[#This Row],[Consequences (Agriculture)]]</f>
        <v>0</v>
      </c>
      <c r="S435">
        <f>tbl_data[[#This Row],[Consequences (Infrastructure)]]</f>
        <v>0</v>
      </c>
      <c r="T435">
        <f>tbl_data[[#This Row],[Consequences (Financial)]]</f>
        <v>0</v>
      </c>
      <c r="U435" t="e">
        <f>tbl_data[[#This Row],[Severity Numeric]]</f>
        <v>#N/A</v>
      </c>
      <c r="V435" t="e">
        <f>tbl_data[[#This Row],[Consequences Human Numeric]]</f>
        <v>#N/A</v>
      </c>
      <c r="W435" t="e">
        <f>tbl_data[[#This Row],[Consequences Agriculture Numeric]]</f>
        <v>#N/A</v>
      </c>
      <c r="X435" t="e">
        <f>tbl_data[[#This Row],[Consequences Infrastructure Numeric]]</f>
        <v>#N/A</v>
      </c>
      <c r="Y435" t="e">
        <f>tbl_data[[#This Row],[Consequences Financial Numeric]]</f>
        <v>#N/A</v>
      </c>
      <c r="Z435" t="e">
        <f>tbl_data[[#This Row],[Consequences Sum Values]]</f>
        <v>#N/A</v>
      </c>
    </row>
    <row r="436" spans="1:26" x14ac:dyDescent="0.25">
      <c r="A436" t="str">
        <f>tbl_data[[#This Row],[Town Code]]</f>
        <v>MMR008008701</v>
      </c>
      <c r="B436" t="str">
        <f>VLOOKUP(Table6[[#This Row],[Index]],tbl_mimu[],2,FALSE)</f>
        <v>MMR008</v>
      </c>
      <c r="C436" t="str">
        <f>VLOOKUP(Table6[[#This Row],[Index]],tbl_mimu[],3,FALSE)</f>
        <v>Bago (West)</v>
      </c>
      <c r="D436" t="str">
        <f>VLOOKUP(Table6[[#This Row],[Index]],tbl_mimu[],4,FALSE)</f>
        <v>ပဲခူးတိုင်းဒေသကြီး (အနောက်)</v>
      </c>
      <c r="E436" t="str">
        <f>VLOOKUP(Table6[[#This Row],[Index]],tbl_mimu[],5,FALSE)</f>
        <v>MMR008D002</v>
      </c>
      <c r="F436" t="str">
        <f>VLOOKUP(Table6[[#This Row],[Index]],tbl_mimu[],6,FALSE)</f>
        <v>Thayarwady</v>
      </c>
      <c r="G436" t="str">
        <f>VLOOKUP(Table6[[#This Row],[Index]],tbl_mimu[],7,FALSE)</f>
        <v>သာယာဝတီခရိုင်</v>
      </c>
      <c r="H436" t="str">
        <f>VLOOKUP(Table6[[#This Row],[Index]],tbl_mimu[],8,FALSE)</f>
        <v>MMR008008</v>
      </c>
      <c r="I436" t="str">
        <f>VLOOKUP(Table6[[#This Row],[Index]],tbl_mimu[],9,FALSE)</f>
        <v>Letpadan</v>
      </c>
      <c r="J436" t="str">
        <f>VLOOKUP(Table6[[#This Row],[Index]],tbl_mimu[],10,FALSE)</f>
        <v>လက်ပံတန်း</v>
      </c>
      <c r="K436" t="str">
        <f>VLOOKUP(Table6[[#This Row],[Index]],tbl_mimu[],11,FALSE)</f>
        <v>MMR008008701</v>
      </c>
      <c r="L436" t="str">
        <f>VLOOKUP(Table6[[#This Row],[Index]],tbl_mimu[],12,FALSE)</f>
        <v>Letpadan Town</v>
      </c>
      <c r="M436" t="str">
        <f>VLOOKUP(Table6[[#This Row],[Index]],tbl_mimu[],13,FALSE)</f>
        <v>လက်ပံတန်း</v>
      </c>
      <c r="N436">
        <f>VLOOKUP(Table6[[#This Row],[Index]],tbl_mimu[],14,FALSE)</f>
        <v>95.745289999999997</v>
      </c>
      <c r="O436">
        <f>VLOOKUP(Table6[[#This Row],[Index]],tbl_mimu[],14,FALSE)</f>
        <v>95.745289999999997</v>
      </c>
      <c r="P436">
        <f>tbl_data[[#This Row],[Severity]]</f>
        <v>0</v>
      </c>
      <c r="Q436">
        <f>tbl_data[[#This Row],[Consequences (Human)]]</f>
        <v>0</v>
      </c>
      <c r="R436">
        <f>tbl_data[[#This Row],[Consequences (Agriculture)]]</f>
        <v>0</v>
      </c>
      <c r="S436">
        <f>tbl_data[[#This Row],[Consequences (Infrastructure)]]</f>
        <v>0</v>
      </c>
      <c r="T436">
        <f>tbl_data[[#This Row],[Consequences (Financial)]]</f>
        <v>0</v>
      </c>
      <c r="U436" t="e">
        <f>tbl_data[[#This Row],[Severity Numeric]]</f>
        <v>#N/A</v>
      </c>
      <c r="V436" t="e">
        <f>tbl_data[[#This Row],[Consequences Human Numeric]]</f>
        <v>#N/A</v>
      </c>
      <c r="W436" t="e">
        <f>tbl_data[[#This Row],[Consequences Agriculture Numeric]]</f>
        <v>#N/A</v>
      </c>
      <c r="X436" t="e">
        <f>tbl_data[[#This Row],[Consequences Infrastructure Numeric]]</f>
        <v>#N/A</v>
      </c>
      <c r="Y436" t="e">
        <f>tbl_data[[#This Row],[Consequences Financial Numeric]]</f>
        <v>#N/A</v>
      </c>
      <c r="Z436" t="e">
        <f>tbl_data[[#This Row],[Consequences Sum Values]]</f>
        <v>#N/A</v>
      </c>
    </row>
    <row r="437" spans="1:26" x14ac:dyDescent="0.25">
      <c r="A437" t="str">
        <f>tbl_data[[#This Row],[Town Code]]</f>
        <v>MMR014018701</v>
      </c>
      <c r="B437" t="str">
        <f>VLOOKUP(Table6[[#This Row],[Index]],tbl_mimu[],2,FALSE)</f>
        <v>MMR014</v>
      </c>
      <c r="C437" t="str">
        <f>VLOOKUP(Table6[[#This Row],[Index]],tbl_mimu[],3,FALSE)</f>
        <v>Shan (South)</v>
      </c>
      <c r="D437" t="str">
        <f>VLOOKUP(Table6[[#This Row],[Index]],tbl_mimu[],4,FALSE)</f>
        <v>ရှမ်းပြည်နယ် (တောင်)</v>
      </c>
      <c r="E437" t="str">
        <f>VLOOKUP(Table6[[#This Row],[Index]],tbl_mimu[],5,FALSE)</f>
        <v>MMR014D003</v>
      </c>
      <c r="F437" t="str">
        <f>VLOOKUP(Table6[[#This Row],[Index]],tbl_mimu[],6,FALSE)</f>
        <v>Langkho</v>
      </c>
      <c r="G437" t="str">
        <f>VLOOKUP(Table6[[#This Row],[Index]],tbl_mimu[],7,FALSE)</f>
        <v>လင်းခေးခရိုင်</v>
      </c>
      <c r="H437" t="str">
        <f>VLOOKUP(Table6[[#This Row],[Index]],tbl_mimu[],8,FALSE)</f>
        <v>MMR014018</v>
      </c>
      <c r="I437" t="str">
        <f>VLOOKUP(Table6[[#This Row],[Index]],tbl_mimu[],9,FALSE)</f>
        <v>Langkho</v>
      </c>
      <c r="J437" t="str">
        <f>VLOOKUP(Table6[[#This Row],[Index]],tbl_mimu[],10,FALSE)</f>
        <v>လင်းခေး</v>
      </c>
      <c r="K437" t="str">
        <f>VLOOKUP(Table6[[#This Row],[Index]],tbl_mimu[],11,FALSE)</f>
        <v>MMR014018701</v>
      </c>
      <c r="L437" t="str">
        <f>VLOOKUP(Table6[[#This Row],[Index]],tbl_mimu[],12,FALSE)</f>
        <v>Langkho Town</v>
      </c>
      <c r="M437" t="str">
        <f>VLOOKUP(Table6[[#This Row],[Index]],tbl_mimu[],13,FALSE)</f>
        <v>လင်းခေး</v>
      </c>
      <c r="N437">
        <f>VLOOKUP(Table6[[#This Row],[Index]],tbl_mimu[],14,FALSE)</f>
        <v>98.003709999999998</v>
      </c>
      <c r="O437">
        <f>VLOOKUP(Table6[[#This Row],[Index]],tbl_mimu[],14,FALSE)</f>
        <v>98.003709999999998</v>
      </c>
      <c r="P437">
        <f>tbl_data[[#This Row],[Severity]]</f>
        <v>0</v>
      </c>
      <c r="Q437">
        <f>tbl_data[[#This Row],[Consequences (Human)]]</f>
        <v>0</v>
      </c>
      <c r="R437">
        <f>tbl_data[[#This Row],[Consequences (Agriculture)]]</f>
        <v>0</v>
      </c>
      <c r="S437">
        <f>tbl_data[[#This Row],[Consequences (Infrastructure)]]</f>
        <v>0</v>
      </c>
      <c r="T437">
        <f>tbl_data[[#This Row],[Consequences (Financial)]]</f>
        <v>0</v>
      </c>
      <c r="U437" t="e">
        <f>tbl_data[[#This Row],[Severity Numeric]]</f>
        <v>#N/A</v>
      </c>
      <c r="V437" t="e">
        <f>tbl_data[[#This Row],[Consequences Human Numeric]]</f>
        <v>#N/A</v>
      </c>
      <c r="W437" t="e">
        <f>tbl_data[[#This Row],[Consequences Agriculture Numeric]]</f>
        <v>#N/A</v>
      </c>
      <c r="X437" t="e">
        <f>tbl_data[[#This Row],[Consequences Infrastructure Numeric]]</f>
        <v>#N/A</v>
      </c>
      <c r="Y437" t="e">
        <f>tbl_data[[#This Row],[Consequences Financial Numeric]]</f>
        <v>#N/A</v>
      </c>
      <c r="Z437" t="e">
        <f>tbl_data[[#This Row],[Consequences Sum Values]]</f>
        <v>#N/A</v>
      </c>
    </row>
    <row r="438" spans="1:26" x14ac:dyDescent="0.25">
      <c r="A438" t="str">
        <f>tbl_data[[#This Row],[Town Code]]</f>
        <v>MMR015309701</v>
      </c>
      <c r="B438" t="str">
        <f>VLOOKUP(Table6[[#This Row],[Index]],tbl_mimu[],2,FALSE)</f>
        <v>MMR015</v>
      </c>
      <c r="C438" t="str">
        <f>VLOOKUP(Table6[[#This Row],[Index]],tbl_mimu[],3,FALSE)</f>
        <v>Shan (North)</v>
      </c>
      <c r="D438" t="str">
        <f>VLOOKUP(Table6[[#This Row],[Index]],tbl_mimu[],4,FALSE)</f>
        <v>ရှမ်းပြည်နယ် (မြောက်)</v>
      </c>
      <c r="E438" t="str">
        <f>VLOOKUP(Table6[[#This Row],[Index]],tbl_mimu[],5,FALSE)</f>
        <v>MMR015D331</v>
      </c>
      <c r="F438" t="str">
        <f>VLOOKUP(Table6[[#This Row],[Index]],tbl_mimu[],6,FALSE)</f>
        <v>Mong Maw (Wa SAD)</v>
      </c>
      <c r="G438" t="str">
        <f>VLOOKUP(Table6[[#This Row],[Index]],tbl_mimu[],7,FALSE)</f>
        <v>မိုင်းမော-ဝအထူးဒေသ (၂)</v>
      </c>
      <c r="H438" t="str">
        <f>VLOOKUP(Table6[[#This Row],[Index]],tbl_mimu[],8,FALSE)</f>
        <v>MMR015309</v>
      </c>
      <c r="I438" t="str">
        <f>VLOOKUP(Table6[[#This Row],[Index]],tbl_mimu[],9,FALSE)</f>
        <v>Lin Haw</v>
      </c>
      <c r="J438" t="str">
        <f>VLOOKUP(Table6[[#This Row],[Index]],tbl_mimu[],10,FALSE)</f>
        <v>လင်ဟော်</v>
      </c>
      <c r="K438" t="str">
        <f>VLOOKUP(Table6[[#This Row],[Index]],tbl_mimu[],11,FALSE)</f>
        <v>MMR015309701</v>
      </c>
      <c r="L438" t="str">
        <f>VLOOKUP(Table6[[#This Row],[Index]],tbl_mimu[],12,FALSE)</f>
        <v>Lin Haw Town</v>
      </c>
      <c r="M438" t="str">
        <f>VLOOKUP(Table6[[#This Row],[Index]],tbl_mimu[],13,FALSE)</f>
        <v>လင်ဟော်</v>
      </c>
      <c r="N438">
        <f>VLOOKUP(Table6[[#This Row],[Index]],tbl_mimu[],14,FALSE)</f>
        <v>98.837019999999995</v>
      </c>
      <c r="O438">
        <f>VLOOKUP(Table6[[#This Row],[Index]],tbl_mimu[],14,FALSE)</f>
        <v>98.837019999999995</v>
      </c>
      <c r="P438">
        <f>tbl_data[[#This Row],[Severity]]</f>
        <v>0</v>
      </c>
      <c r="Q438">
        <f>tbl_data[[#This Row],[Consequences (Human)]]</f>
        <v>0</v>
      </c>
      <c r="R438">
        <f>tbl_data[[#This Row],[Consequences (Agriculture)]]</f>
        <v>0</v>
      </c>
      <c r="S438">
        <f>tbl_data[[#This Row],[Consequences (Infrastructure)]]</f>
        <v>0</v>
      </c>
      <c r="T438">
        <f>tbl_data[[#This Row],[Consequences (Financial)]]</f>
        <v>0</v>
      </c>
      <c r="U438" t="e">
        <f>tbl_data[[#This Row],[Severity Numeric]]</f>
        <v>#N/A</v>
      </c>
      <c r="V438" t="e">
        <f>tbl_data[[#This Row],[Consequences Human Numeric]]</f>
        <v>#N/A</v>
      </c>
      <c r="W438" t="e">
        <f>tbl_data[[#This Row],[Consequences Agriculture Numeric]]</f>
        <v>#N/A</v>
      </c>
      <c r="X438" t="e">
        <f>tbl_data[[#This Row],[Consequences Infrastructure Numeric]]</f>
        <v>#N/A</v>
      </c>
      <c r="Y438" t="e">
        <f>tbl_data[[#This Row],[Consequences Financial Numeric]]</f>
        <v>#N/A</v>
      </c>
      <c r="Z438" t="e">
        <f>tbl_data[[#This Row],[Consequences Sum Values]]</f>
        <v>#N/A</v>
      </c>
    </row>
    <row r="439" spans="1:26" x14ac:dyDescent="0.25">
      <c r="A439" t="str">
        <f>tbl_data[[#This Row],[Town Code]]</f>
        <v>MMR017016701</v>
      </c>
      <c r="B439" t="str">
        <f>VLOOKUP(Table6[[#This Row],[Index]],tbl_mimu[],2,FALSE)</f>
        <v>MMR017</v>
      </c>
      <c r="C439" t="str">
        <f>VLOOKUP(Table6[[#This Row],[Index]],tbl_mimu[],3,FALSE)</f>
        <v>Ayeyarwady</v>
      </c>
      <c r="D439" t="str">
        <f>VLOOKUP(Table6[[#This Row],[Index]],tbl_mimu[],4,FALSE)</f>
        <v>ဧရာဝတီတိုင်းဒေသကြီး</v>
      </c>
      <c r="E439" t="str">
        <f>VLOOKUP(Table6[[#This Row],[Index]],tbl_mimu[],5,FALSE)</f>
        <v>MMR017D004</v>
      </c>
      <c r="F439" t="str">
        <f>VLOOKUP(Table6[[#This Row],[Index]],tbl_mimu[],6,FALSE)</f>
        <v>Labutta</v>
      </c>
      <c r="G439" t="str">
        <f>VLOOKUP(Table6[[#This Row],[Index]],tbl_mimu[],7,FALSE)</f>
        <v>လပွတ္တာခရိုင်</v>
      </c>
      <c r="H439" t="str">
        <f>VLOOKUP(Table6[[#This Row],[Index]],tbl_mimu[],8,FALSE)</f>
        <v>MMR017016</v>
      </c>
      <c r="I439" t="str">
        <f>VLOOKUP(Table6[[#This Row],[Index]],tbl_mimu[],9,FALSE)</f>
        <v>Labutta</v>
      </c>
      <c r="J439" t="str">
        <f>VLOOKUP(Table6[[#This Row],[Index]],tbl_mimu[],10,FALSE)</f>
        <v>လပွတ္တာ</v>
      </c>
      <c r="K439" t="str">
        <f>VLOOKUP(Table6[[#This Row],[Index]],tbl_mimu[],11,FALSE)</f>
        <v>MMR017016701</v>
      </c>
      <c r="L439" t="str">
        <f>VLOOKUP(Table6[[#This Row],[Index]],tbl_mimu[],12,FALSE)</f>
        <v>Labutta Town</v>
      </c>
      <c r="M439" t="str">
        <f>VLOOKUP(Table6[[#This Row],[Index]],tbl_mimu[],13,FALSE)</f>
        <v>လပွတ္တာ</v>
      </c>
      <c r="N439">
        <f>VLOOKUP(Table6[[#This Row],[Index]],tbl_mimu[],14,FALSE)</f>
        <v>94.758889999999994</v>
      </c>
      <c r="O439">
        <f>VLOOKUP(Table6[[#This Row],[Index]],tbl_mimu[],14,FALSE)</f>
        <v>94.758889999999994</v>
      </c>
      <c r="P439">
        <f>tbl_data[[#This Row],[Severity]]</f>
        <v>0</v>
      </c>
      <c r="Q439">
        <f>tbl_data[[#This Row],[Consequences (Human)]]</f>
        <v>0</v>
      </c>
      <c r="R439">
        <f>tbl_data[[#This Row],[Consequences (Agriculture)]]</f>
        <v>0</v>
      </c>
      <c r="S439">
        <f>tbl_data[[#This Row],[Consequences (Infrastructure)]]</f>
        <v>0</v>
      </c>
      <c r="T439">
        <f>tbl_data[[#This Row],[Consequences (Financial)]]</f>
        <v>0</v>
      </c>
      <c r="U439" t="e">
        <f>tbl_data[[#This Row],[Severity Numeric]]</f>
        <v>#N/A</v>
      </c>
      <c r="V439" t="e">
        <f>tbl_data[[#This Row],[Consequences Human Numeric]]</f>
        <v>#N/A</v>
      </c>
      <c r="W439" t="e">
        <f>tbl_data[[#This Row],[Consequences Agriculture Numeric]]</f>
        <v>#N/A</v>
      </c>
      <c r="X439" t="e">
        <f>tbl_data[[#This Row],[Consequences Infrastructure Numeric]]</f>
        <v>#N/A</v>
      </c>
      <c r="Y439" t="e">
        <f>tbl_data[[#This Row],[Consequences Financial Numeric]]</f>
        <v>#N/A</v>
      </c>
      <c r="Z439" t="e">
        <f>tbl_data[[#This Row],[Consequences Sum Values]]</f>
        <v>#N/A</v>
      </c>
    </row>
    <row r="440" spans="1:26" x14ac:dyDescent="0.25">
      <c r="A440" t="str">
        <f>tbl_data[[#This Row],[Town Code]]</f>
        <v>MMR017016703</v>
      </c>
      <c r="B440" t="str">
        <f>VLOOKUP(Table6[[#This Row],[Index]],tbl_mimu[],2,FALSE)</f>
        <v>MMR017</v>
      </c>
      <c r="C440" t="str">
        <f>VLOOKUP(Table6[[#This Row],[Index]],tbl_mimu[],3,FALSE)</f>
        <v>Ayeyarwady</v>
      </c>
      <c r="D440" t="str">
        <f>VLOOKUP(Table6[[#This Row],[Index]],tbl_mimu[],4,FALSE)</f>
        <v>ဧရာဝတီတိုင်းဒေသကြီး</v>
      </c>
      <c r="E440" t="str">
        <f>VLOOKUP(Table6[[#This Row],[Index]],tbl_mimu[],5,FALSE)</f>
        <v>MMR017D004</v>
      </c>
      <c r="F440" t="str">
        <f>VLOOKUP(Table6[[#This Row],[Index]],tbl_mimu[],6,FALSE)</f>
        <v>Labutta</v>
      </c>
      <c r="G440" t="str">
        <f>VLOOKUP(Table6[[#This Row],[Index]],tbl_mimu[],7,FALSE)</f>
        <v>လပွတ္တာခရိုင်</v>
      </c>
      <c r="H440" t="str">
        <f>VLOOKUP(Table6[[#This Row],[Index]],tbl_mimu[],8,FALSE)</f>
        <v>MMR017016</v>
      </c>
      <c r="I440" t="str">
        <f>VLOOKUP(Table6[[#This Row],[Index]],tbl_mimu[],9,FALSE)</f>
        <v>Labutta</v>
      </c>
      <c r="J440" t="str">
        <f>VLOOKUP(Table6[[#This Row],[Index]],tbl_mimu[],10,FALSE)</f>
        <v>လပွတ္တာ</v>
      </c>
      <c r="K440" t="str">
        <f>VLOOKUP(Table6[[#This Row],[Index]],tbl_mimu[],11,FALSE)</f>
        <v>MMR017016703</v>
      </c>
      <c r="L440" t="str">
        <f>VLOOKUP(Table6[[#This Row],[Index]],tbl_mimu[],12,FALSE)</f>
        <v>Labutta (3) Mile Town</v>
      </c>
      <c r="M440" t="str">
        <f>VLOOKUP(Table6[[#This Row],[Index]],tbl_mimu[],13,FALSE)</f>
        <v>လပွတ္တာ (၃) မိုင်</v>
      </c>
      <c r="N440">
        <f>VLOOKUP(Table6[[#This Row],[Index]],tbl_mimu[],14,FALSE)</f>
        <v>94.781239999999997</v>
      </c>
      <c r="O440">
        <f>VLOOKUP(Table6[[#This Row],[Index]],tbl_mimu[],14,FALSE)</f>
        <v>94.781239999999997</v>
      </c>
      <c r="P440">
        <f>tbl_data[[#This Row],[Severity]]</f>
        <v>0</v>
      </c>
      <c r="Q440">
        <f>tbl_data[[#This Row],[Consequences (Human)]]</f>
        <v>0</v>
      </c>
      <c r="R440">
        <f>tbl_data[[#This Row],[Consequences (Agriculture)]]</f>
        <v>0</v>
      </c>
      <c r="S440">
        <f>tbl_data[[#This Row],[Consequences (Infrastructure)]]</f>
        <v>0</v>
      </c>
      <c r="T440">
        <f>tbl_data[[#This Row],[Consequences (Financial)]]</f>
        <v>0</v>
      </c>
      <c r="U440" t="e">
        <f>tbl_data[[#This Row],[Severity Numeric]]</f>
        <v>#N/A</v>
      </c>
      <c r="V440" t="e">
        <f>tbl_data[[#This Row],[Consequences Human Numeric]]</f>
        <v>#N/A</v>
      </c>
      <c r="W440" t="e">
        <f>tbl_data[[#This Row],[Consequences Agriculture Numeric]]</f>
        <v>#N/A</v>
      </c>
      <c r="X440" t="e">
        <f>tbl_data[[#This Row],[Consequences Infrastructure Numeric]]</f>
        <v>#N/A</v>
      </c>
      <c r="Y440" t="e">
        <f>tbl_data[[#This Row],[Consequences Financial Numeric]]</f>
        <v>#N/A</v>
      </c>
      <c r="Z440" t="e">
        <f>tbl_data[[#This Row],[Consequences Sum Values]]</f>
        <v>#N/A</v>
      </c>
    </row>
    <row r="441" spans="1:26" x14ac:dyDescent="0.25">
      <c r="A441" t="str">
        <f>tbl_data[[#This Row],[Town Code]]</f>
        <v>MMR011006702</v>
      </c>
      <c r="B441" t="str">
        <f>VLOOKUP(Table6[[#This Row],[Index]],tbl_mimu[],2,FALSE)</f>
        <v>MMR011</v>
      </c>
      <c r="C441" t="str">
        <f>VLOOKUP(Table6[[#This Row],[Index]],tbl_mimu[],3,FALSE)</f>
        <v>Mon</v>
      </c>
      <c r="D441" t="str">
        <f>VLOOKUP(Table6[[#This Row],[Index]],tbl_mimu[],4,FALSE)</f>
        <v>မွန်ပြည်နယ်</v>
      </c>
      <c r="E441" t="str">
        <f>VLOOKUP(Table6[[#This Row],[Index]],tbl_mimu[],5,FALSE)</f>
        <v>MMR011D001</v>
      </c>
      <c r="F441" t="str">
        <f>VLOOKUP(Table6[[#This Row],[Index]],tbl_mimu[],6,FALSE)</f>
        <v>Mawlamyine</v>
      </c>
      <c r="G441" t="str">
        <f>VLOOKUP(Table6[[#This Row],[Index]],tbl_mimu[],7,FALSE)</f>
        <v>မော်လမြိုင်ခရိုင်</v>
      </c>
      <c r="H441" t="str">
        <f>VLOOKUP(Table6[[#This Row],[Index]],tbl_mimu[],8,FALSE)</f>
        <v>MMR011006</v>
      </c>
      <c r="I441" t="str">
        <f>VLOOKUP(Table6[[#This Row],[Index]],tbl_mimu[],9,FALSE)</f>
        <v>Ye</v>
      </c>
      <c r="J441" t="str">
        <f>VLOOKUP(Table6[[#This Row],[Index]],tbl_mimu[],10,FALSE)</f>
        <v>ရေး</v>
      </c>
      <c r="K441" t="str">
        <f>VLOOKUP(Table6[[#This Row],[Index]],tbl_mimu[],11,FALSE)</f>
        <v>MMR011006702</v>
      </c>
      <c r="L441" t="str">
        <f>VLOOKUP(Table6[[#This Row],[Index]],tbl_mimu[],12,FALSE)</f>
        <v>Lamaing Town</v>
      </c>
      <c r="M441" t="str">
        <f>VLOOKUP(Table6[[#This Row],[Index]],tbl_mimu[],13,FALSE)</f>
        <v>လမိုင်း</v>
      </c>
      <c r="N441">
        <f>VLOOKUP(Table6[[#This Row],[Index]],tbl_mimu[],14,FALSE)</f>
        <v>97.832149999999999</v>
      </c>
      <c r="O441">
        <f>VLOOKUP(Table6[[#This Row],[Index]],tbl_mimu[],14,FALSE)</f>
        <v>97.832149999999999</v>
      </c>
      <c r="P441">
        <f>tbl_data[[#This Row],[Severity]]</f>
        <v>0</v>
      </c>
      <c r="Q441">
        <f>tbl_data[[#This Row],[Consequences (Human)]]</f>
        <v>0</v>
      </c>
      <c r="R441">
        <f>tbl_data[[#This Row],[Consequences (Agriculture)]]</f>
        <v>0</v>
      </c>
      <c r="S441">
        <f>tbl_data[[#This Row],[Consequences (Infrastructure)]]</f>
        <v>0</v>
      </c>
      <c r="T441">
        <f>tbl_data[[#This Row],[Consequences (Financial)]]</f>
        <v>0</v>
      </c>
      <c r="U441" t="e">
        <f>tbl_data[[#This Row],[Severity Numeric]]</f>
        <v>#N/A</v>
      </c>
      <c r="V441" t="e">
        <f>tbl_data[[#This Row],[Consequences Human Numeric]]</f>
        <v>#N/A</v>
      </c>
      <c r="W441" t="e">
        <f>tbl_data[[#This Row],[Consequences Agriculture Numeric]]</f>
        <v>#N/A</v>
      </c>
      <c r="X441" t="e">
        <f>tbl_data[[#This Row],[Consequences Infrastructure Numeric]]</f>
        <v>#N/A</v>
      </c>
      <c r="Y441" t="e">
        <f>tbl_data[[#This Row],[Consequences Financial Numeric]]</f>
        <v>#N/A</v>
      </c>
      <c r="Z441" t="e">
        <f>tbl_data[[#This Row],[Consequences Sum Values]]</f>
        <v>#N/A</v>
      </c>
    </row>
    <row r="442" spans="1:26" x14ac:dyDescent="0.25">
      <c r="A442" t="str">
        <f>tbl_data[[#This Row],[Town Code]]</f>
        <v>MMR013035701</v>
      </c>
      <c r="B442" t="str">
        <f>VLOOKUP(Table6[[#This Row],[Index]],tbl_mimu[],2,FALSE)</f>
        <v>MMR013</v>
      </c>
      <c r="C442" t="str">
        <f>VLOOKUP(Table6[[#This Row],[Index]],tbl_mimu[],3,FALSE)</f>
        <v>Yangon</v>
      </c>
      <c r="D442" t="str">
        <f>VLOOKUP(Table6[[#This Row],[Index]],tbl_mimu[],4,FALSE)</f>
        <v>ရန်ကုန်တိုင်းဒေသကြီး</v>
      </c>
      <c r="E442" t="str">
        <f>VLOOKUP(Table6[[#This Row],[Index]],tbl_mimu[],5,FALSE)</f>
        <v>MMR013D004</v>
      </c>
      <c r="F442" t="str">
        <f>VLOOKUP(Table6[[#This Row],[Index]],tbl_mimu[],6,FALSE)</f>
        <v>Yangon (West)</v>
      </c>
      <c r="G442" t="str">
        <f>VLOOKUP(Table6[[#This Row],[Index]],tbl_mimu[],7,FALSE)</f>
        <v>ရန်ကုန်(အနောက်ပိုင်း)</v>
      </c>
      <c r="H442" t="str">
        <f>VLOOKUP(Table6[[#This Row],[Index]],tbl_mimu[],8,FALSE)</f>
        <v>MMR013035</v>
      </c>
      <c r="I442" t="str">
        <f>VLOOKUP(Table6[[#This Row],[Index]],tbl_mimu[],9,FALSE)</f>
        <v>Lanmadaw</v>
      </c>
      <c r="J442" t="str">
        <f>VLOOKUP(Table6[[#This Row],[Index]],tbl_mimu[],10,FALSE)</f>
        <v>လမ်းမတော်</v>
      </c>
      <c r="K442" t="str">
        <f>VLOOKUP(Table6[[#This Row],[Index]],tbl_mimu[],11,FALSE)</f>
        <v>MMR013035701</v>
      </c>
      <c r="L442" t="str">
        <f>VLOOKUP(Table6[[#This Row],[Index]],tbl_mimu[],12,FALSE)</f>
        <v>Lanmadaw</v>
      </c>
      <c r="M442" t="str">
        <f>VLOOKUP(Table6[[#This Row],[Index]],tbl_mimu[],13,FALSE)</f>
        <v>လမ်းမတော်</v>
      </c>
      <c r="N442">
        <f>VLOOKUP(Table6[[#This Row],[Index]],tbl_mimu[],14,FALSE)</f>
        <v>96.142335000000003</v>
      </c>
      <c r="O442">
        <f>VLOOKUP(Table6[[#This Row],[Index]],tbl_mimu[],14,FALSE)</f>
        <v>96.142335000000003</v>
      </c>
      <c r="P442">
        <f>tbl_data[[#This Row],[Severity]]</f>
        <v>0</v>
      </c>
      <c r="Q442">
        <f>tbl_data[[#This Row],[Consequences (Human)]]</f>
        <v>0</v>
      </c>
      <c r="R442">
        <f>tbl_data[[#This Row],[Consequences (Agriculture)]]</f>
        <v>0</v>
      </c>
      <c r="S442">
        <f>tbl_data[[#This Row],[Consequences (Infrastructure)]]</f>
        <v>0</v>
      </c>
      <c r="T442">
        <f>tbl_data[[#This Row],[Consequences (Financial)]]</f>
        <v>0</v>
      </c>
      <c r="U442" t="e">
        <f>tbl_data[[#This Row],[Severity Numeric]]</f>
        <v>#N/A</v>
      </c>
      <c r="V442" t="e">
        <f>tbl_data[[#This Row],[Consequences Human Numeric]]</f>
        <v>#N/A</v>
      </c>
      <c r="W442" t="e">
        <f>tbl_data[[#This Row],[Consequences Agriculture Numeric]]</f>
        <v>#N/A</v>
      </c>
      <c r="X442" t="e">
        <f>tbl_data[[#This Row],[Consequences Infrastructure Numeric]]</f>
        <v>#N/A</v>
      </c>
      <c r="Y442" t="e">
        <f>tbl_data[[#This Row],[Consequences Financial Numeric]]</f>
        <v>#N/A</v>
      </c>
      <c r="Z442" t="e">
        <f>tbl_data[[#This Row],[Consequences Sum Values]]</f>
        <v>#N/A</v>
      </c>
    </row>
    <row r="443" spans="1:26" x14ac:dyDescent="0.25">
      <c r="A443" t="str">
        <f>tbl_data[[#This Row],[Town Code]]</f>
        <v>MMR018007701</v>
      </c>
      <c r="B443" t="str">
        <f>VLOOKUP(Table6[[#This Row],[Index]],tbl_mimu[],2,FALSE)</f>
        <v>MMR018</v>
      </c>
      <c r="C443" t="str">
        <f>VLOOKUP(Table6[[#This Row],[Index]],tbl_mimu[],3,FALSE)</f>
        <v>Nay Pyi Taw</v>
      </c>
      <c r="D443" t="str">
        <f>VLOOKUP(Table6[[#This Row],[Index]],tbl_mimu[],4,FALSE)</f>
        <v>နေပြည်တော်</v>
      </c>
      <c r="E443" t="str">
        <f>VLOOKUP(Table6[[#This Row],[Index]],tbl_mimu[],5,FALSE)</f>
        <v>MMR018D002</v>
      </c>
      <c r="F443" t="str">
        <f>VLOOKUP(Table6[[#This Row],[Index]],tbl_mimu[],6,FALSE)</f>
        <v>Det Khi Na</v>
      </c>
      <c r="G443" t="str">
        <f>VLOOKUP(Table6[[#This Row],[Index]],tbl_mimu[],7,FALSE)</f>
        <v>ဒက္ခိဏခရိုင်</v>
      </c>
      <c r="H443" t="str">
        <f>VLOOKUP(Table6[[#This Row],[Index]],tbl_mimu[],8,FALSE)</f>
        <v>MMR018007</v>
      </c>
      <c r="I443" t="str">
        <f>VLOOKUP(Table6[[#This Row],[Index]],tbl_mimu[],9,FALSE)</f>
        <v>Lewe</v>
      </c>
      <c r="J443" t="str">
        <f>VLOOKUP(Table6[[#This Row],[Index]],tbl_mimu[],10,FALSE)</f>
        <v>လယ်ဝေး</v>
      </c>
      <c r="K443" t="str">
        <f>VLOOKUP(Table6[[#This Row],[Index]],tbl_mimu[],11,FALSE)</f>
        <v>MMR018007701</v>
      </c>
      <c r="L443" t="str">
        <f>VLOOKUP(Table6[[#This Row],[Index]],tbl_mimu[],12,FALSE)</f>
        <v>Lewe Town</v>
      </c>
      <c r="M443" t="str">
        <f>VLOOKUP(Table6[[#This Row],[Index]],tbl_mimu[],13,FALSE)</f>
        <v>လယ်ဝေး</v>
      </c>
      <c r="N443">
        <f>VLOOKUP(Table6[[#This Row],[Index]],tbl_mimu[],14,FALSE)</f>
        <v>96.110069999999993</v>
      </c>
      <c r="O443">
        <f>VLOOKUP(Table6[[#This Row],[Index]],tbl_mimu[],14,FALSE)</f>
        <v>96.110069999999993</v>
      </c>
      <c r="P443">
        <f>tbl_data[[#This Row],[Severity]]</f>
        <v>0</v>
      </c>
      <c r="Q443">
        <f>tbl_data[[#This Row],[Consequences (Human)]]</f>
        <v>0</v>
      </c>
      <c r="R443">
        <f>tbl_data[[#This Row],[Consequences (Agriculture)]]</f>
        <v>0</v>
      </c>
      <c r="S443">
        <f>tbl_data[[#This Row],[Consequences (Infrastructure)]]</f>
        <v>0</v>
      </c>
      <c r="T443">
        <f>tbl_data[[#This Row],[Consequences (Financial)]]</f>
        <v>0</v>
      </c>
      <c r="U443" t="e">
        <f>tbl_data[[#This Row],[Severity Numeric]]</f>
        <v>#N/A</v>
      </c>
      <c r="V443" t="e">
        <f>tbl_data[[#This Row],[Consequences Human Numeric]]</f>
        <v>#N/A</v>
      </c>
      <c r="W443" t="e">
        <f>tbl_data[[#This Row],[Consequences Agriculture Numeric]]</f>
        <v>#N/A</v>
      </c>
      <c r="X443" t="e">
        <f>tbl_data[[#This Row],[Consequences Infrastructure Numeric]]</f>
        <v>#N/A</v>
      </c>
      <c r="Y443" t="e">
        <f>tbl_data[[#This Row],[Consequences Financial Numeric]]</f>
        <v>#N/A</v>
      </c>
      <c r="Z443" t="e">
        <f>tbl_data[[#This Row],[Consequences Sum Values]]</f>
        <v>#N/A</v>
      </c>
    </row>
    <row r="444" spans="1:26" x14ac:dyDescent="0.25">
      <c r="A444" t="str">
        <f>tbl_data[[#This Row],[Town Code]]</f>
        <v>MMR001012702</v>
      </c>
      <c r="B444" t="str">
        <f>VLOOKUP(Table6[[#This Row],[Index]],tbl_mimu[],2,FALSE)</f>
        <v>MMR001</v>
      </c>
      <c r="C444" t="str">
        <f>VLOOKUP(Table6[[#This Row],[Index]],tbl_mimu[],3,FALSE)</f>
        <v>Kachin</v>
      </c>
      <c r="D444" t="str">
        <f>VLOOKUP(Table6[[#This Row],[Index]],tbl_mimu[],4,FALSE)</f>
        <v>ကချင်ပြည်နယ်</v>
      </c>
      <c r="E444" t="str">
        <f>VLOOKUP(Table6[[#This Row],[Index]],tbl_mimu[],5,FALSE)</f>
        <v>MMR001D003</v>
      </c>
      <c r="F444" t="str">
        <f>VLOOKUP(Table6[[#This Row],[Index]],tbl_mimu[],6,FALSE)</f>
        <v>Bhamo</v>
      </c>
      <c r="G444" t="str">
        <f>VLOOKUP(Table6[[#This Row],[Index]],tbl_mimu[],7,FALSE)</f>
        <v>ဗန်းမော်ခရိုင်</v>
      </c>
      <c r="H444" t="str">
        <f>VLOOKUP(Table6[[#This Row],[Index]],tbl_mimu[],8,FALSE)</f>
        <v>MMR001012</v>
      </c>
      <c r="I444" t="str">
        <f>VLOOKUP(Table6[[#This Row],[Index]],tbl_mimu[],9,FALSE)</f>
        <v>Momauk</v>
      </c>
      <c r="J444" t="str">
        <f>VLOOKUP(Table6[[#This Row],[Index]],tbl_mimu[],10,FALSE)</f>
        <v>မိုးမောက်</v>
      </c>
      <c r="K444" t="str">
        <f>VLOOKUP(Table6[[#This Row],[Index]],tbl_mimu[],11,FALSE)</f>
        <v>MMR001012702</v>
      </c>
      <c r="L444" t="str">
        <f>VLOOKUP(Table6[[#This Row],[Index]],tbl_mimu[],12,FALSE)</f>
        <v>Lwegel Town</v>
      </c>
      <c r="M444" t="str">
        <f>VLOOKUP(Table6[[#This Row],[Index]],tbl_mimu[],13,FALSE)</f>
        <v>လွယ်ဂျယ်</v>
      </c>
      <c r="N444">
        <f>VLOOKUP(Table6[[#This Row],[Index]],tbl_mimu[],14,FALSE)</f>
        <v>97.720770000000002</v>
      </c>
      <c r="O444">
        <f>VLOOKUP(Table6[[#This Row],[Index]],tbl_mimu[],14,FALSE)</f>
        <v>97.720770000000002</v>
      </c>
      <c r="P444">
        <f>tbl_data[[#This Row],[Severity]]</f>
        <v>0</v>
      </c>
      <c r="Q444">
        <f>tbl_data[[#This Row],[Consequences (Human)]]</f>
        <v>0</v>
      </c>
      <c r="R444">
        <f>tbl_data[[#This Row],[Consequences (Agriculture)]]</f>
        <v>0</v>
      </c>
      <c r="S444">
        <f>tbl_data[[#This Row],[Consequences (Infrastructure)]]</f>
        <v>0</v>
      </c>
      <c r="T444">
        <f>tbl_data[[#This Row],[Consequences (Financial)]]</f>
        <v>0</v>
      </c>
      <c r="U444" t="e">
        <f>tbl_data[[#This Row],[Severity Numeric]]</f>
        <v>#N/A</v>
      </c>
      <c r="V444" t="e">
        <f>tbl_data[[#This Row],[Consequences Human Numeric]]</f>
        <v>#N/A</v>
      </c>
      <c r="W444" t="e">
        <f>tbl_data[[#This Row],[Consequences Agriculture Numeric]]</f>
        <v>#N/A</v>
      </c>
      <c r="X444" t="e">
        <f>tbl_data[[#This Row],[Consequences Infrastructure Numeric]]</f>
        <v>#N/A</v>
      </c>
      <c r="Y444" t="e">
        <f>tbl_data[[#This Row],[Consequences Financial Numeric]]</f>
        <v>#N/A</v>
      </c>
      <c r="Z444" t="e">
        <f>tbl_data[[#This Row],[Consequences Sum Values]]</f>
        <v>#N/A</v>
      </c>
    </row>
    <row r="445" spans="1:26" x14ac:dyDescent="0.25">
      <c r="A445" t="str">
        <f>tbl_data[[#This Row],[Town Code]]</f>
        <v>MMR002001701</v>
      </c>
      <c r="B445" t="str">
        <f>VLOOKUP(Table6[[#This Row],[Index]],tbl_mimu[],2,FALSE)</f>
        <v>MMR002</v>
      </c>
      <c r="C445" t="str">
        <f>VLOOKUP(Table6[[#This Row],[Index]],tbl_mimu[],3,FALSE)</f>
        <v>Kayah</v>
      </c>
      <c r="D445" t="str">
        <f>VLOOKUP(Table6[[#This Row],[Index]],tbl_mimu[],4,FALSE)</f>
        <v>ကယားပြည်နယ်</v>
      </c>
      <c r="E445" t="str">
        <f>VLOOKUP(Table6[[#This Row],[Index]],tbl_mimu[],5,FALSE)</f>
        <v>MMR002D001</v>
      </c>
      <c r="F445" t="str">
        <f>VLOOKUP(Table6[[#This Row],[Index]],tbl_mimu[],6,FALSE)</f>
        <v>Loikaw</v>
      </c>
      <c r="G445" t="str">
        <f>VLOOKUP(Table6[[#This Row],[Index]],tbl_mimu[],7,FALSE)</f>
        <v>လွိုင်ကော်ခရိုင်</v>
      </c>
      <c r="H445" t="str">
        <f>VLOOKUP(Table6[[#This Row],[Index]],tbl_mimu[],8,FALSE)</f>
        <v>MMR002001</v>
      </c>
      <c r="I445" t="str">
        <f>VLOOKUP(Table6[[#This Row],[Index]],tbl_mimu[],9,FALSE)</f>
        <v>Loikaw</v>
      </c>
      <c r="J445" t="str">
        <f>VLOOKUP(Table6[[#This Row],[Index]],tbl_mimu[],10,FALSE)</f>
        <v>လွိုင်ကော်</v>
      </c>
      <c r="K445" t="str">
        <f>VLOOKUP(Table6[[#This Row],[Index]],tbl_mimu[],11,FALSE)</f>
        <v>MMR002001701</v>
      </c>
      <c r="L445" t="str">
        <f>VLOOKUP(Table6[[#This Row],[Index]],tbl_mimu[],12,FALSE)</f>
        <v>Loikaw Town</v>
      </c>
      <c r="M445" t="str">
        <f>VLOOKUP(Table6[[#This Row],[Index]],tbl_mimu[],13,FALSE)</f>
        <v>လွိုင်ကော်</v>
      </c>
      <c r="N445">
        <f>VLOOKUP(Table6[[#This Row],[Index]],tbl_mimu[],14,FALSE)</f>
        <v>97.20993</v>
      </c>
      <c r="O445">
        <f>VLOOKUP(Table6[[#This Row],[Index]],tbl_mimu[],14,FALSE)</f>
        <v>97.20993</v>
      </c>
      <c r="P445">
        <f>tbl_data[[#This Row],[Severity]]</f>
        <v>0</v>
      </c>
      <c r="Q445">
        <f>tbl_data[[#This Row],[Consequences (Human)]]</f>
        <v>0</v>
      </c>
      <c r="R445">
        <f>tbl_data[[#This Row],[Consequences (Agriculture)]]</f>
        <v>0</v>
      </c>
      <c r="S445">
        <f>tbl_data[[#This Row],[Consequences (Infrastructure)]]</f>
        <v>0</v>
      </c>
      <c r="T445">
        <f>tbl_data[[#This Row],[Consequences (Financial)]]</f>
        <v>0</v>
      </c>
      <c r="U445" t="e">
        <f>tbl_data[[#This Row],[Severity Numeric]]</f>
        <v>#N/A</v>
      </c>
      <c r="V445" t="e">
        <f>tbl_data[[#This Row],[Consequences Human Numeric]]</f>
        <v>#N/A</v>
      </c>
      <c r="W445" t="e">
        <f>tbl_data[[#This Row],[Consequences Agriculture Numeric]]</f>
        <v>#N/A</v>
      </c>
      <c r="X445" t="e">
        <f>tbl_data[[#This Row],[Consequences Infrastructure Numeric]]</f>
        <v>#N/A</v>
      </c>
      <c r="Y445" t="e">
        <f>tbl_data[[#This Row],[Consequences Financial Numeric]]</f>
        <v>#N/A</v>
      </c>
      <c r="Z445" t="e">
        <f>tbl_data[[#This Row],[Consequences Sum Values]]</f>
        <v>#N/A</v>
      </c>
    </row>
    <row r="446" spans="1:26" x14ac:dyDescent="0.25">
      <c r="A446" t="str">
        <f>tbl_data[[#This Row],[Town Code]]</f>
        <v>MMR014011701</v>
      </c>
      <c r="B446" t="str">
        <f>VLOOKUP(Table6[[#This Row],[Index]],tbl_mimu[],2,FALSE)</f>
        <v>MMR014</v>
      </c>
      <c r="C446" t="str">
        <f>VLOOKUP(Table6[[#This Row],[Index]],tbl_mimu[],3,FALSE)</f>
        <v>Shan (South)</v>
      </c>
      <c r="D446" t="str">
        <f>VLOOKUP(Table6[[#This Row],[Index]],tbl_mimu[],4,FALSE)</f>
        <v>ရှမ်းပြည်နယ် (တောင်)</v>
      </c>
      <c r="E446" t="str">
        <f>VLOOKUP(Table6[[#This Row],[Index]],tbl_mimu[],5,FALSE)</f>
        <v>MMR014D002</v>
      </c>
      <c r="F446" t="str">
        <f>VLOOKUP(Table6[[#This Row],[Index]],tbl_mimu[],6,FALSE)</f>
        <v>Loilen</v>
      </c>
      <c r="G446" t="str">
        <f>VLOOKUP(Table6[[#This Row],[Index]],tbl_mimu[],7,FALSE)</f>
        <v>လွိုင်လင်ခရိုင်</v>
      </c>
      <c r="H446" t="str">
        <f>VLOOKUP(Table6[[#This Row],[Index]],tbl_mimu[],8,FALSE)</f>
        <v>MMR014011</v>
      </c>
      <c r="I446" t="str">
        <f>VLOOKUP(Table6[[#This Row],[Index]],tbl_mimu[],9,FALSE)</f>
        <v>Loilen</v>
      </c>
      <c r="J446" t="str">
        <f>VLOOKUP(Table6[[#This Row],[Index]],tbl_mimu[],10,FALSE)</f>
        <v>လွိုင်လင်</v>
      </c>
      <c r="K446" t="str">
        <f>VLOOKUP(Table6[[#This Row],[Index]],tbl_mimu[],11,FALSE)</f>
        <v>MMR014011701</v>
      </c>
      <c r="L446" t="str">
        <f>VLOOKUP(Table6[[#This Row],[Index]],tbl_mimu[],12,FALSE)</f>
        <v>Loilen Town</v>
      </c>
      <c r="M446" t="str">
        <f>VLOOKUP(Table6[[#This Row],[Index]],tbl_mimu[],13,FALSE)</f>
        <v>လွိုင်လင်</v>
      </c>
      <c r="N446">
        <f>VLOOKUP(Table6[[#This Row],[Index]],tbl_mimu[],14,FALSE)</f>
        <v>97.565809999999999</v>
      </c>
      <c r="O446">
        <f>VLOOKUP(Table6[[#This Row],[Index]],tbl_mimu[],14,FALSE)</f>
        <v>97.565809999999999</v>
      </c>
      <c r="P446">
        <f>tbl_data[[#This Row],[Severity]]</f>
        <v>0</v>
      </c>
      <c r="Q446">
        <f>tbl_data[[#This Row],[Consequences (Human)]]</f>
        <v>0</v>
      </c>
      <c r="R446">
        <f>tbl_data[[#This Row],[Consequences (Agriculture)]]</f>
        <v>0</v>
      </c>
      <c r="S446">
        <f>tbl_data[[#This Row],[Consequences (Infrastructure)]]</f>
        <v>0</v>
      </c>
      <c r="T446">
        <f>tbl_data[[#This Row],[Consequences (Financial)]]</f>
        <v>0</v>
      </c>
      <c r="U446" t="e">
        <f>tbl_data[[#This Row],[Severity Numeric]]</f>
        <v>#N/A</v>
      </c>
      <c r="V446" t="e">
        <f>tbl_data[[#This Row],[Consequences Human Numeric]]</f>
        <v>#N/A</v>
      </c>
      <c r="W446" t="e">
        <f>tbl_data[[#This Row],[Consequences Agriculture Numeric]]</f>
        <v>#N/A</v>
      </c>
      <c r="X446" t="e">
        <f>tbl_data[[#This Row],[Consequences Infrastructure Numeric]]</f>
        <v>#N/A</v>
      </c>
      <c r="Y446" t="e">
        <f>tbl_data[[#This Row],[Consequences Financial Numeric]]</f>
        <v>#N/A</v>
      </c>
      <c r="Z446" t="e">
        <f>tbl_data[[#This Row],[Consequences Sum Values]]</f>
        <v>#N/A</v>
      </c>
    </row>
    <row r="447" spans="1:26" x14ac:dyDescent="0.25">
      <c r="A447" t="str">
        <f>tbl_data[[#This Row],[Town Code]]</f>
        <v>MMR002001702</v>
      </c>
      <c r="B447" t="str">
        <f>VLOOKUP(Table6[[#This Row],[Index]],tbl_mimu[],2,FALSE)</f>
        <v>MMR002</v>
      </c>
      <c r="C447" t="str">
        <f>VLOOKUP(Table6[[#This Row],[Index]],tbl_mimu[],3,FALSE)</f>
        <v>Kayah</v>
      </c>
      <c r="D447" t="str">
        <f>VLOOKUP(Table6[[#This Row],[Index]],tbl_mimu[],4,FALSE)</f>
        <v>ကယားပြည်နယ်</v>
      </c>
      <c r="E447" t="str">
        <f>VLOOKUP(Table6[[#This Row],[Index]],tbl_mimu[],5,FALSE)</f>
        <v>MMR002D001</v>
      </c>
      <c r="F447" t="str">
        <f>VLOOKUP(Table6[[#This Row],[Index]],tbl_mimu[],6,FALSE)</f>
        <v>Loikaw</v>
      </c>
      <c r="G447" t="str">
        <f>VLOOKUP(Table6[[#This Row],[Index]],tbl_mimu[],7,FALSE)</f>
        <v>လွိုင်ကော်ခရိုင်</v>
      </c>
      <c r="H447" t="str">
        <f>VLOOKUP(Table6[[#This Row],[Index]],tbl_mimu[],8,FALSE)</f>
        <v>MMR002001</v>
      </c>
      <c r="I447" t="str">
        <f>VLOOKUP(Table6[[#This Row],[Index]],tbl_mimu[],9,FALSE)</f>
        <v>Loikaw</v>
      </c>
      <c r="J447" t="str">
        <f>VLOOKUP(Table6[[#This Row],[Index]],tbl_mimu[],10,FALSE)</f>
        <v>လွိုင်ကော်</v>
      </c>
      <c r="K447" t="str">
        <f>VLOOKUP(Table6[[#This Row],[Index]],tbl_mimu[],11,FALSE)</f>
        <v>MMR002001702</v>
      </c>
      <c r="L447" t="str">
        <f>VLOOKUP(Table6[[#This Row],[Index]],tbl_mimu[],12,FALSE)</f>
        <v>Loilen Lay Town</v>
      </c>
      <c r="M447" t="str">
        <f>VLOOKUP(Table6[[#This Row],[Index]],tbl_mimu[],13,FALSE)</f>
        <v>လွိုင်လင်လေး</v>
      </c>
      <c r="N447">
        <f>VLOOKUP(Table6[[#This Row],[Index]],tbl_mimu[],14,FALSE)</f>
        <v>97.231800000000007</v>
      </c>
      <c r="O447">
        <f>VLOOKUP(Table6[[#This Row],[Index]],tbl_mimu[],14,FALSE)</f>
        <v>97.231800000000007</v>
      </c>
      <c r="P447">
        <f>tbl_data[[#This Row],[Severity]]</f>
        <v>0</v>
      </c>
      <c r="Q447">
        <f>tbl_data[[#This Row],[Consequences (Human)]]</f>
        <v>0</v>
      </c>
      <c r="R447">
        <f>tbl_data[[#This Row],[Consequences (Agriculture)]]</f>
        <v>0</v>
      </c>
      <c r="S447">
        <f>tbl_data[[#This Row],[Consequences (Infrastructure)]]</f>
        <v>0</v>
      </c>
      <c r="T447">
        <f>tbl_data[[#This Row],[Consequences (Financial)]]</f>
        <v>0</v>
      </c>
      <c r="U447" t="e">
        <f>tbl_data[[#This Row],[Severity Numeric]]</f>
        <v>#N/A</v>
      </c>
      <c r="V447" t="e">
        <f>tbl_data[[#This Row],[Consequences Human Numeric]]</f>
        <v>#N/A</v>
      </c>
      <c r="W447" t="e">
        <f>tbl_data[[#This Row],[Consequences Agriculture Numeric]]</f>
        <v>#N/A</v>
      </c>
      <c r="X447" t="e">
        <f>tbl_data[[#This Row],[Consequences Infrastructure Numeric]]</f>
        <v>#N/A</v>
      </c>
      <c r="Y447" t="e">
        <f>tbl_data[[#This Row],[Consequences Financial Numeric]]</f>
        <v>#N/A</v>
      </c>
      <c r="Z447" t="e">
        <f>tbl_data[[#This Row],[Consequences Sum Values]]</f>
        <v>#N/A</v>
      </c>
    </row>
    <row r="448" spans="1:26" x14ac:dyDescent="0.25">
      <c r="A448" t="str">
        <f>tbl_data[[#This Row],[Town Code]]</f>
        <v>MMR013036701</v>
      </c>
      <c r="B448" t="str">
        <f>VLOOKUP(Table6[[#This Row],[Index]],tbl_mimu[],2,FALSE)</f>
        <v>MMR013</v>
      </c>
      <c r="C448" t="str">
        <f>VLOOKUP(Table6[[#This Row],[Index]],tbl_mimu[],3,FALSE)</f>
        <v>Yangon</v>
      </c>
      <c r="D448" t="str">
        <f>VLOOKUP(Table6[[#This Row],[Index]],tbl_mimu[],4,FALSE)</f>
        <v>ရန်ကုန်တိုင်းဒေသကြီး</v>
      </c>
      <c r="E448" t="str">
        <f>VLOOKUP(Table6[[#This Row],[Index]],tbl_mimu[],5,FALSE)</f>
        <v>MMR013D004</v>
      </c>
      <c r="F448" t="str">
        <f>VLOOKUP(Table6[[#This Row],[Index]],tbl_mimu[],6,FALSE)</f>
        <v>Yangon (West)</v>
      </c>
      <c r="G448" t="str">
        <f>VLOOKUP(Table6[[#This Row],[Index]],tbl_mimu[],7,FALSE)</f>
        <v>ရန်ကုန်(အနောက်ပိုင်း)</v>
      </c>
      <c r="H448" t="str">
        <f>VLOOKUP(Table6[[#This Row],[Index]],tbl_mimu[],8,FALSE)</f>
        <v>MMR013036</v>
      </c>
      <c r="I448" t="str">
        <f>VLOOKUP(Table6[[#This Row],[Index]],tbl_mimu[],9,FALSE)</f>
        <v>Latha</v>
      </c>
      <c r="J448" t="str">
        <f>VLOOKUP(Table6[[#This Row],[Index]],tbl_mimu[],10,FALSE)</f>
        <v>လသာ</v>
      </c>
      <c r="K448" t="str">
        <f>VLOOKUP(Table6[[#This Row],[Index]],tbl_mimu[],11,FALSE)</f>
        <v>MMR013036701</v>
      </c>
      <c r="L448" t="str">
        <f>VLOOKUP(Table6[[#This Row],[Index]],tbl_mimu[],12,FALSE)</f>
        <v>Latha</v>
      </c>
      <c r="M448" t="str">
        <f>VLOOKUP(Table6[[#This Row],[Index]],tbl_mimu[],13,FALSE)</f>
        <v>လသာ</v>
      </c>
      <c r="N448">
        <f>VLOOKUP(Table6[[#This Row],[Index]],tbl_mimu[],14,FALSE)</f>
        <v>96.150525000000002</v>
      </c>
      <c r="O448">
        <f>VLOOKUP(Table6[[#This Row],[Index]],tbl_mimu[],14,FALSE)</f>
        <v>96.150525000000002</v>
      </c>
      <c r="P448">
        <f>tbl_data[[#This Row],[Severity]]</f>
        <v>0</v>
      </c>
      <c r="Q448">
        <f>tbl_data[[#This Row],[Consequences (Human)]]</f>
        <v>0</v>
      </c>
      <c r="R448">
        <f>tbl_data[[#This Row],[Consequences (Agriculture)]]</f>
        <v>0</v>
      </c>
      <c r="S448">
        <f>tbl_data[[#This Row],[Consequences (Infrastructure)]]</f>
        <v>0</v>
      </c>
      <c r="T448">
        <f>tbl_data[[#This Row],[Consequences (Financial)]]</f>
        <v>0</v>
      </c>
      <c r="U448" t="e">
        <f>tbl_data[[#This Row],[Severity Numeric]]</f>
        <v>#N/A</v>
      </c>
      <c r="V448" t="e">
        <f>tbl_data[[#This Row],[Consequences Human Numeric]]</f>
        <v>#N/A</v>
      </c>
      <c r="W448" t="e">
        <f>tbl_data[[#This Row],[Consequences Agriculture Numeric]]</f>
        <v>#N/A</v>
      </c>
      <c r="X448" t="e">
        <f>tbl_data[[#This Row],[Consequences Infrastructure Numeric]]</f>
        <v>#N/A</v>
      </c>
      <c r="Y448" t="e">
        <f>tbl_data[[#This Row],[Consequences Financial Numeric]]</f>
        <v>#N/A</v>
      </c>
      <c r="Z448" t="e">
        <f>tbl_data[[#This Row],[Consequences Sum Values]]</f>
        <v>#N/A</v>
      </c>
    </row>
    <row r="449" spans="1:26" x14ac:dyDescent="0.25">
      <c r="A449" t="str">
        <f>tbl_data[[#This Row],[Town Code]]</f>
        <v>MMR005036701</v>
      </c>
      <c r="B449" t="str">
        <f>VLOOKUP(Table6[[#This Row],[Index]],tbl_mimu[],2,FALSE)</f>
        <v>MMR005</v>
      </c>
      <c r="C449" t="str">
        <f>VLOOKUP(Table6[[#This Row],[Index]],tbl_mimu[],3,FALSE)</f>
        <v>Sagaing</v>
      </c>
      <c r="D449" t="str">
        <f>VLOOKUP(Table6[[#This Row],[Index]],tbl_mimu[],4,FALSE)</f>
        <v>စစ်ကိုင်းတိုင်းဒေသကြီး</v>
      </c>
      <c r="E449" t="str">
        <f>VLOOKUP(Table6[[#This Row],[Index]],tbl_mimu[],5,FALSE)</f>
        <v>MMR005S001</v>
      </c>
      <c r="F449" t="str">
        <f>VLOOKUP(Table6[[#This Row],[Index]],tbl_mimu[],6,FALSE)</f>
        <v>Naga Self-Administered Zone</v>
      </c>
      <c r="G449" t="e">
        <f>VLOOKUP(Table6[[#This Row],[Index]],tbl_mimu[],7,FALSE)</f>
        <v>#N/A</v>
      </c>
      <c r="H449" t="str">
        <f>VLOOKUP(Table6[[#This Row],[Index]],tbl_mimu[],8,FALSE)</f>
        <v>MMR005036</v>
      </c>
      <c r="I449" t="str">
        <f>VLOOKUP(Table6[[#This Row],[Index]],tbl_mimu[],9,FALSE)</f>
        <v>Lahe</v>
      </c>
      <c r="J449" t="str">
        <f>VLOOKUP(Table6[[#This Row],[Index]],tbl_mimu[],10,FALSE)</f>
        <v>လဟယ်</v>
      </c>
      <c r="K449" t="str">
        <f>VLOOKUP(Table6[[#This Row],[Index]],tbl_mimu[],11,FALSE)</f>
        <v>MMR005036701</v>
      </c>
      <c r="L449" t="str">
        <f>VLOOKUP(Table6[[#This Row],[Index]],tbl_mimu[],12,FALSE)</f>
        <v>Lahe Town</v>
      </c>
      <c r="M449" t="str">
        <f>VLOOKUP(Table6[[#This Row],[Index]],tbl_mimu[],13,FALSE)</f>
        <v>လဟယ်</v>
      </c>
      <c r="N449">
        <f>VLOOKUP(Table6[[#This Row],[Index]],tbl_mimu[],14,FALSE)</f>
        <v>95.441130000000001</v>
      </c>
      <c r="O449">
        <f>VLOOKUP(Table6[[#This Row],[Index]],tbl_mimu[],14,FALSE)</f>
        <v>95.441130000000001</v>
      </c>
      <c r="P449">
        <f>tbl_data[[#This Row],[Severity]]</f>
        <v>0</v>
      </c>
      <c r="Q449">
        <f>tbl_data[[#This Row],[Consequences (Human)]]</f>
        <v>0</v>
      </c>
      <c r="R449">
        <f>tbl_data[[#This Row],[Consequences (Agriculture)]]</f>
        <v>0</v>
      </c>
      <c r="S449">
        <f>tbl_data[[#This Row],[Consequences (Infrastructure)]]</f>
        <v>0</v>
      </c>
      <c r="T449">
        <f>tbl_data[[#This Row],[Consequences (Financial)]]</f>
        <v>0</v>
      </c>
      <c r="U449" t="e">
        <f>tbl_data[[#This Row],[Severity Numeric]]</f>
        <v>#N/A</v>
      </c>
      <c r="V449" t="e">
        <f>tbl_data[[#This Row],[Consequences Human Numeric]]</f>
        <v>#N/A</v>
      </c>
      <c r="W449" t="e">
        <f>tbl_data[[#This Row],[Consequences Agriculture Numeric]]</f>
        <v>#N/A</v>
      </c>
      <c r="X449" t="e">
        <f>tbl_data[[#This Row],[Consequences Infrastructure Numeric]]</f>
        <v>#N/A</v>
      </c>
      <c r="Y449" t="e">
        <f>tbl_data[[#This Row],[Consequences Financial Numeric]]</f>
        <v>#N/A</v>
      </c>
      <c r="Z449" t="e">
        <f>tbl_data[[#This Row],[Consequences Sum Values]]</f>
        <v>#N/A</v>
      </c>
    </row>
    <row r="450" spans="1:26" x14ac:dyDescent="0.25">
      <c r="A450" t="str">
        <f>tbl_data[[#This Row],[Town Code]]</f>
        <v>MMR013004701</v>
      </c>
      <c r="B450" t="str">
        <f>VLOOKUP(Table6[[#This Row],[Index]],tbl_mimu[],2,FALSE)</f>
        <v>MMR013</v>
      </c>
      <c r="C450" t="str">
        <f>VLOOKUP(Table6[[#This Row],[Index]],tbl_mimu[],3,FALSE)</f>
        <v>Yangon</v>
      </c>
      <c r="D450" t="str">
        <f>VLOOKUP(Table6[[#This Row],[Index]],tbl_mimu[],4,FALSE)</f>
        <v>ရန်ကုန်တိုင်းဒေသကြီး</v>
      </c>
      <c r="E450" t="str">
        <f>VLOOKUP(Table6[[#This Row],[Index]],tbl_mimu[],5,FALSE)</f>
        <v>MMR013D001</v>
      </c>
      <c r="F450" t="str">
        <f>VLOOKUP(Table6[[#This Row],[Index]],tbl_mimu[],6,FALSE)</f>
        <v>Yangon (North)</v>
      </c>
      <c r="G450" t="str">
        <f>VLOOKUP(Table6[[#This Row],[Index]],tbl_mimu[],7,FALSE)</f>
        <v>ရန်ကုန်(မြောက်ပိုင်း)</v>
      </c>
      <c r="H450" t="str">
        <f>VLOOKUP(Table6[[#This Row],[Index]],tbl_mimu[],8,FALSE)</f>
        <v>MMR013004</v>
      </c>
      <c r="I450" t="str">
        <f>VLOOKUP(Table6[[#This Row],[Index]],tbl_mimu[],9,FALSE)</f>
        <v>Hlegu</v>
      </c>
      <c r="J450" t="str">
        <f>VLOOKUP(Table6[[#This Row],[Index]],tbl_mimu[],10,FALSE)</f>
        <v>လှည်းကူး</v>
      </c>
      <c r="K450" t="str">
        <f>VLOOKUP(Table6[[#This Row],[Index]],tbl_mimu[],11,FALSE)</f>
        <v>MMR013004701</v>
      </c>
      <c r="L450" t="str">
        <f>VLOOKUP(Table6[[#This Row],[Index]],tbl_mimu[],12,FALSE)</f>
        <v>Hlegu Town</v>
      </c>
      <c r="M450" t="str">
        <f>VLOOKUP(Table6[[#This Row],[Index]],tbl_mimu[],13,FALSE)</f>
        <v>လှည်းကူး</v>
      </c>
      <c r="N450">
        <f>VLOOKUP(Table6[[#This Row],[Index]],tbl_mimu[],14,FALSE)</f>
        <v>96.227450000000005</v>
      </c>
      <c r="O450">
        <f>VLOOKUP(Table6[[#This Row],[Index]],tbl_mimu[],14,FALSE)</f>
        <v>96.227450000000005</v>
      </c>
      <c r="P450">
        <f>tbl_data[[#This Row],[Severity]]</f>
        <v>0</v>
      </c>
      <c r="Q450">
        <f>tbl_data[[#This Row],[Consequences (Human)]]</f>
        <v>0</v>
      </c>
      <c r="R450">
        <f>tbl_data[[#This Row],[Consequences (Agriculture)]]</f>
        <v>0</v>
      </c>
      <c r="S450">
        <f>tbl_data[[#This Row],[Consequences (Infrastructure)]]</f>
        <v>0</v>
      </c>
      <c r="T450">
        <f>tbl_data[[#This Row],[Consequences (Financial)]]</f>
        <v>0</v>
      </c>
      <c r="U450" t="e">
        <f>tbl_data[[#This Row],[Severity Numeric]]</f>
        <v>#N/A</v>
      </c>
      <c r="V450" t="e">
        <f>tbl_data[[#This Row],[Consequences Human Numeric]]</f>
        <v>#N/A</v>
      </c>
      <c r="W450" t="e">
        <f>tbl_data[[#This Row],[Consequences Agriculture Numeric]]</f>
        <v>#N/A</v>
      </c>
      <c r="X450" t="e">
        <f>tbl_data[[#This Row],[Consequences Infrastructure Numeric]]</f>
        <v>#N/A</v>
      </c>
      <c r="Y450" t="e">
        <f>tbl_data[[#This Row],[Consequences Financial Numeric]]</f>
        <v>#N/A</v>
      </c>
      <c r="Z450" t="e">
        <f>tbl_data[[#This Row],[Consequences Sum Values]]</f>
        <v>#N/A</v>
      </c>
    </row>
    <row r="451" spans="1:26" x14ac:dyDescent="0.25">
      <c r="A451" t="str">
        <f>tbl_data[[#This Row],[Town Code]]</f>
        <v>MMR013040701</v>
      </c>
      <c r="B451" t="str">
        <f>VLOOKUP(Table6[[#This Row],[Index]],tbl_mimu[],2,FALSE)</f>
        <v>MMR013</v>
      </c>
      <c r="C451" t="str">
        <f>VLOOKUP(Table6[[#This Row],[Index]],tbl_mimu[],3,FALSE)</f>
        <v>Yangon</v>
      </c>
      <c r="D451" t="str">
        <f>VLOOKUP(Table6[[#This Row],[Index]],tbl_mimu[],4,FALSE)</f>
        <v>ရန်ကုန်တိုင်းဒေသကြီး</v>
      </c>
      <c r="E451" t="str">
        <f>VLOOKUP(Table6[[#This Row],[Index]],tbl_mimu[],5,FALSE)</f>
        <v>MMR013D004</v>
      </c>
      <c r="F451" t="str">
        <f>VLOOKUP(Table6[[#This Row],[Index]],tbl_mimu[],6,FALSE)</f>
        <v>Yangon (West)</v>
      </c>
      <c r="G451" t="str">
        <f>VLOOKUP(Table6[[#This Row],[Index]],tbl_mimu[],7,FALSE)</f>
        <v>ရန်ကုန်(အနောက်ပိုင်း)</v>
      </c>
      <c r="H451" t="str">
        <f>VLOOKUP(Table6[[#This Row],[Index]],tbl_mimu[],8,FALSE)</f>
        <v>MMR013040</v>
      </c>
      <c r="I451" t="str">
        <f>VLOOKUP(Table6[[#This Row],[Index]],tbl_mimu[],9,FALSE)</f>
        <v>Hlaing</v>
      </c>
      <c r="J451" t="str">
        <f>VLOOKUP(Table6[[#This Row],[Index]],tbl_mimu[],10,FALSE)</f>
        <v>လှိုင်</v>
      </c>
      <c r="K451" t="str">
        <f>VLOOKUP(Table6[[#This Row],[Index]],tbl_mimu[],11,FALSE)</f>
        <v>MMR013040701</v>
      </c>
      <c r="L451" t="str">
        <f>VLOOKUP(Table6[[#This Row],[Index]],tbl_mimu[],12,FALSE)</f>
        <v>Hlaing</v>
      </c>
      <c r="M451" t="str">
        <f>VLOOKUP(Table6[[#This Row],[Index]],tbl_mimu[],13,FALSE)</f>
        <v>လှိုင်</v>
      </c>
      <c r="N451">
        <f>VLOOKUP(Table6[[#This Row],[Index]],tbl_mimu[],14,FALSE)</f>
        <v>96.125226999999995</v>
      </c>
      <c r="O451">
        <f>VLOOKUP(Table6[[#This Row],[Index]],tbl_mimu[],14,FALSE)</f>
        <v>96.125226999999995</v>
      </c>
      <c r="P451">
        <f>tbl_data[[#This Row],[Severity]]</f>
        <v>0</v>
      </c>
      <c r="Q451">
        <f>tbl_data[[#This Row],[Consequences (Human)]]</f>
        <v>0</v>
      </c>
      <c r="R451">
        <f>tbl_data[[#This Row],[Consequences (Agriculture)]]</f>
        <v>0</v>
      </c>
      <c r="S451">
        <f>tbl_data[[#This Row],[Consequences (Infrastructure)]]</f>
        <v>0</v>
      </c>
      <c r="T451">
        <f>tbl_data[[#This Row],[Consequences (Financial)]]</f>
        <v>0</v>
      </c>
      <c r="U451" t="e">
        <f>tbl_data[[#This Row],[Severity Numeric]]</f>
        <v>#N/A</v>
      </c>
      <c r="V451" t="e">
        <f>tbl_data[[#This Row],[Consequences Human Numeric]]</f>
        <v>#N/A</v>
      </c>
      <c r="W451" t="e">
        <f>tbl_data[[#This Row],[Consequences Agriculture Numeric]]</f>
        <v>#N/A</v>
      </c>
      <c r="X451" t="e">
        <f>tbl_data[[#This Row],[Consequences Infrastructure Numeric]]</f>
        <v>#N/A</v>
      </c>
      <c r="Y451" t="e">
        <f>tbl_data[[#This Row],[Consequences Financial Numeric]]</f>
        <v>#N/A</v>
      </c>
      <c r="Z451" t="e">
        <f>tbl_data[[#This Row],[Consequences Sum Values]]</f>
        <v>#N/A</v>
      </c>
    </row>
    <row r="452" spans="1:26" x14ac:dyDescent="0.25">
      <c r="A452" t="str">
        <f>tbl_data[[#This Row],[Town Code]]</f>
        <v>MMR003002701</v>
      </c>
      <c r="B452" t="str">
        <f>VLOOKUP(Table6[[#This Row],[Index]],tbl_mimu[],2,FALSE)</f>
        <v>MMR003</v>
      </c>
      <c r="C452" t="str">
        <f>VLOOKUP(Table6[[#This Row],[Index]],tbl_mimu[],3,FALSE)</f>
        <v>Kayin</v>
      </c>
      <c r="D452" t="str">
        <f>VLOOKUP(Table6[[#This Row],[Index]],tbl_mimu[],4,FALSE)</f>
        <v>ကရင်ပြည်နယ်</v>
      </c>
      <c r="E452" t="str">
        <f>VLOOKUP(Table6[[#This Row],[Index]],tbl_mimu[],5,FALSE)</f>
        <v>MMR003D001</v>
      </c>
      <c r="F452" t="str">
        <f>VLOOKUP(Table6[[#This Row],[Index]],tbl_mimu[],6,FALSE)</f>
        <v>Hpa-An</v>
      </c>
      <c r="G452" t="str">
        <f>VLOOKUP(Table6[[#This Row],[Index]],tbl_mimu[],7,FALSE)</f>
        <v>ဘားအံခရိုင်</v>
      </c>
      <c r="H452" t="str">
        <f>VLOOKUP(Table6[[#This Row],[Index]],tbl_mimu[],8,FALSE)</f>
        <v>MMR003002</v>
      </c>
      <c r="I452" t="str">
        <f>VLOOKUP(Table6[[#This Row],[Index]],tbl_mimu[],9,FALSE)</f>
        <v>Hlaingbwe</v>
      </c>
      <c r="J452" t="str">
        <f>VLOOKUP(Table6[[#This Row],[Index]],tbl_mimu[],10,FALSE)</f>
        <v>လှိုင်းဘွဲ့</v>
      </c>
      <c r="K452" t="str">
        <f>VLOOKUP(Table6[[#This Row],[Index]],tbl_mimu[],11,FALSE)</f>
        <v>MMR003002701</v>
      </c>
      <c r="L452" t="str">
        <f>VLOOKUP(Table6[[#This Row],[Index]],tbl_mimu[],12,FALSE)</f>
        <v>Hlaingbwe Town</v>
      </c>
      <c r="M452" t="str">
        <f>VLOOKUP(Table6[[#This Row],[Index]],tbl_mimu[],13,FALSE)</f>
        <v>လှိုင်းဘွဲ့</v>
      </c>
      <c r="N452">
        <f>VLOOKUP(Table6[[#This Row],[Index]],tbl_mimu[],14,FALSE)</f>
        <v>97.818709999999996</v>
      </c>
      <c r="O452">
        <f>VLOOKUP(Table6[[#This Row],[Index]],tbl_mimu[],14,FALSE)</f>
        <v>97.818709999999996</v>
      </c>
      <c r="P452">
        <f>tbl_data[[#This Row],[Severity]]</f>
        <v>0</v>
      </c>
      <c r="Q452">
        <f>tbl_data[[#This Row],[Consequences (Human)]]</f>
        <v>0</v>
      </c>
      <c r="R452">
        <f>tbl_data[[#This Row],[Consequences (Agriculture)]]</f>
        <v>0</v>
      </c>
      <c r="S452">
        <f>tbl_data[[#This Row],[Consequences (Infrastructure)]]</f>
        <v>0</v>
      </c>
      <c r="T452">
        <f>tbl_data[[#This Row],[Consequences (Financial)]]</f>
        <v>0</v>
      </c>
      <c r="U452" t="e">
        <f>tbl_data[[#This Row],[Severity Numeric]]</f>
        <v>#N/A</v>
      </c>
      <c r="V452" t="e">
        <f>tbl_data[[#This Row],[Consequences Human Numeric]]</f>
        <v>#N/A</v>
      </c>
      <c r="W452" t="e">
        <f>tbl_data[[#This Row],[Consequences Agriculture Numeric]]</f>
        <v>#N/A</v>
      </c>
      <c r="X452" t="e">
        <f>tbl_data[[#This Row],[Consequences Infrastructure Numeric]]</f>
        <v>#N/A</v>
      </c>
      <c r="Y452" t="e">
        <f>tbl_data[[#This Row],[Consequences Financial Numeric]]</f>
        <v>#N/A</v>
      </c>
      <c r="Z452" t="e">
        <f>tbl_data[[#This Row],[Consequences Sum Values]]</f>
        <v>#N/A</v>
      </c>
    </row>
    <row r="453" spans="1:26" x14ac:dyDescent="0.25">
      <c r="A453" t="str">
        <f>tbl_data[[#This Row],[Town Code]]</f>
        <v>MMR013008701</v>
      </c>
      <c r="B453" t="str">
        <f>VLOOKUP(Table6[[#This Row],[Index]],tbl_mimu[],2,FALSE)</f>
        <v>MMR013</v>
      </c>
      <c r="C453" t="str">
        <f>VLOOKUP(Table6[[#This Row],[Index]],tbl_mimu[],3,FALSE)</f>
        <v>Yangon</v>
      </c>
      <c r="D453" t="str">
        <f>VLOOKUP(Table6[[#This Row],[Index]],tbl_mimu[],4,FALSE)</f>
        <v>ရန်ကုန်တိုင်းဒေသကြီး</v>
      </c>
      <c r="E453" t="str">
        <f>VLOOKUP(Table6[[#This Row],[Index]],tbl_mimu[],5,FALSE)</f>
        <v>MMR013D001</v>
      </c>
      <c r="F453" t="str">
        <f>VLOOKUP(Table6[[#This Row],[Index]],tbl_mimu[],6,FALSE)</f>
        <v>Yangon (North)</v>
      </c>
      <c r="G453" t="str">
        <f>VLOOKUP(Table6[[#This Row],[Index]],tbl_mimu[],7,FALSE)</f>
        <v>ရန်ကုန်(မြောက်ပိုင်း)</v>
      </c>
      <c r="H453" t="str">
        <f>VLOOKUP(Table6[[#This Row],[Index]],tbl_mimu[],8,FALSE)</f>
        <v>MMR013008</v>
      </c>
      <c r="I453" t="str">
        <f>VLOOKUP(Table6[[#This Row],[Index]],tbl_mimu[],9,FALSE)</f>
        <v>Hlaingtharya</v>
      </c>
      <c r="J453" t="str">
        <f>VLOOKUP(Table6[[#This Row],[Index]],tbl_mimu[],10,FALSE)</f>
        <v>လှိုင်သာယာ</v>
      </c>
      <c r="K453" t="str">
        <f>VLOOKUP(Table6[[#This Row],[Index]],tbl_mimu[],11,FALSE)</f>
        <v>MMR013008701</v>
      </c>
      <c r="L453" t="str">
        <f>VLOOKUP(Table6[[#This Row],[Index]],tbl_mimu[],12,FALSE)</f>
        <v>Hlaingtharya Town</v>
      </c>
      <c r="M453" t="str">
        <f>VLOOKUP(Table6[[#This Row],[Index]],tbl_mimu[],13,FALSE)</f>
        <v>လှိုင်သာယာ</v>
      </c>
      <c r="N453">
        <f>VLOOKUP(Table6[[#This Row],[Index]],tbl_mimu[],14,FALSE)</f>
        <v>96.068929999999995</v>
      </c>
      <c r="O453">
        <f>VLOOKUP(Table6[[#This Row],[Index]],tbl_mimu[],14,FALSE)</f>
        <v>96.068929999999995</v>
      </c>
      <c r="P453">
        <f>tbl_data[[#This Row],[Severity]]</f>
        <v>0</v>
      </c>
      <c r="Q453">
        <f>tbl_data[[#This Row],[Consequences (Human)]]</f>
        <v>0</v>
      </c>
      <c r="R453">
        <f>tbl_data[[#This Row],[Consequences (Agriculture)]]</f>
        <v>0</v>
      </c>
      <c r="S453">
        <f>tbl_data[[#This Row],[Consequences (Infrastructure)]]</f>
        <v>0</v>
      </c>
      <c r="T453">
        <f>tbl_data[[#This Row],[Consequences (Financial)]]</f>
        <v>0</v>
      </c>
      <c r="U453" t="e">
        <f>tbl_data[[#This Row],[Severity Numeric]]</f>
        <v>#N/A</v>
      </c>
      <c r="V453" t="e">
        <f>tbl_data[[#This Row],[Consequences Human Numeric]]</f>
        <v>#N/A</v>
      </c>
      <c r="W453" t="e">
        <f>tbl_data[[#This Row],[Consequences Agriculture Numeric]]</f>
        <v>#N/A</v>
      </c>
      <c r="X453" t="e">
        <f>tbl_data[[#This Row],[Consequences Infrastructure Numeric]]</f>
        <v>#N/A</v>
      </c>
      <c r="Y453" t="e">
        <f>tbl_data[[#This Row],[Consequences Financial Numeric]]</f>
        <v>#N/A</v>
      </c>
      <c r="Z453" t="e">
        <f>tbl_data[[#This Row],[Consequences Sum Values]]</f>
        <v>#N/A</v>
      </c>
    </row>
    <row r="454" spans="1:26" x14ac:dyDescent="0.25">
      <c r="A454" t="str">
        <f>tbl_data[[#This Row],[Town Code]]</f>
        <v>MMR013047701</v>
      </c>
      <c r="B454" t="str">
        <f>VLOOKUP(Table6[[#This Row],[Index]],tbl_mimu[],2,FALSE)</f>
        <v>MMR013</v>
      </c>
      <c r="C454" t="str">
        <f>VLOOKUP(Table6[[#This Row],[Index]],tbl_mimu[],3,FALSE)</f>
        <v>Yangon</v>
      </c>
      <c r="D454" t="str">
        <f>VLOOKUP(Table6[[#This Row],[Index]],tbl_mimu[],4,FALSE)</f>
        <v>ရန်ကုန်တိုင်းဒေသကြီး</v>
      </c>
      <c r="E454" t="str">
        <f>VLOOKUP(Table6[[#This Row],[Index]],tbl_mimu[],5,FALSE)</f>
        <v>MMR013D001</v>
      </c>
      <c r="F454" t="str">
        <f>VLOOKUP(Table6[[#This Row],[Index]],tbl_mimu[],6,FALSE)</f>
        <v>Yangon (North)</v>
      </c>
      <c r="G454" t="str">
        <f>VLOOKUP(Table6[[#This Row],[Index]],tbl_mimu[],7,FALSE)</f>
        <v>ရန်ကုန်(မြောက်ပိုင်း)</v>
      </c>
      <c r="H454" t="str">
        <f>VLOOKUP(Table6[[#This Row],[Index]],tbl_mimu[],8,FALSE)</f>
        <v>MMR013047</v>
      </c>
      <c r="I454" t="str">
        <f>VLOOKUP(Table6[[#This Row],[Index]],tbl_mimu[],9,FALSE)</f>
        <v>Hlaingtharya (West)</v>
      </c>
      <c r="J454" t="str">
        <f>VLOOKUP(Table6[[#This Row],[Index]],tbl_mimu[],10,FALSE)</f>
        <v>လှိုင်သာယာ (အနောက်ပိုင်း)</v>
      </c>
      <c r="K454" t="str">
        <f>VLOOKUP(Table6[[#This Row],[Index]],tbl_mimu[],11,FALSE)</f>
        <v>MMR013047701</v>
      </c>
      <c r="L454" t="str">
        <f>VLOOKUP(Table6[[#This Row],[Index]],tbl_mimu[],12,FALSE)</f>
        <v>Hlaingtharya (West) Town</v>
      </c>
      <c r="M454" t="str">
        <f>VLOOKUP(Table6[[#This Row],[Index]],tbl_mimu[],13,FALSE)</f>
        <v>လှိုင်သာယာ (အနောက်ပိုင်း)</v>
      </c>
      <c r="N454">
        <f>VLOOKUP(Table6[[#This Row],[Index]],tbl_mimu[],14,FALSE)</f>
        <v>0</v>
      </c>
      <c r="O454">
        <f>VLOOKUP(Table6[[#This Row],[Index]],tbl_mimu[],14,FALSE)</f>
        <v>0</v>
      </c>
      <c r="P454">
        <f>tbl_data[[#This Row],[Severity]]</f>
        <v>0</v>
      </c>
      <c r="Q454">
        <f>tbl_data[[#This Row],[Consequences (Human)]]</f>
        <v>0</v>
      </c>
      <c r="R454">
        <f>tbl_data[[#This Row],[Consequences (Agriculture)]]</f>
        <v>0</v>
      </c>
      <c r="S454">
        <f>tbl_data[[#This Row],[Consequences (Infrastructure)]]</f>
        <v>0</v>
      </c>
      <c r="T454">
        <f>tbl_data[[#This Row],[Consequences (Financial)]]</f>
        <v>0</v>
      </c>
      <c r="U454" t="e">
        <f>tbl_data[[#This Row],[Severity Numeric]]</f>
        <v>#N/A</v>
      </c>
      <c r="V454" t="e">
        <f>tbl_data[[#This Row],[Consequences Human Numeric]]</f>
        <v>#N/A</v>
      </c>
      <c r="W454" t="e">
        <f>tbl_data[[#This Row],[Consequences Agriculture Numeric]]</f>
        <v>#N/A</v>
      </c>
      <c r="X454" t="e">
        <f>tbl_data[[#This Row],[Consequences Infrastructure Numeric]]</f>
        <v>#N/A</v>
      </c>
      <c r="Y454" t="e">
        <f>tbl_data[[#This Row],[Consequences Financial Numeric]]</f>
        <v>#N/A</v>
      </c>
      <c r="Z454" t="e">
        <f>tbl_data[[#This Row],[Consequences Sum Values]]</f>
        <v>#N/A</v>
      </c>
    </row>
    <row r="455" spans="1:26" x14ac:dyDescent="0.25">
      <c r="A455" t="str">
        <f>tbl_data[[#This Row],[Town Code]]</f>
        <v>MMR013046701</v>
      </c>
      <c r="B455" t="str">
        <f>VLOOKUP(Table6[[#This Row],[Index]],tbl_mimu[],2,FALSE)</f>
        <v>MMR013</v>
      </c>
      <c r="C455" t="str">
        <f>VLOOKUP(Table6[[#This Row],[Index]],tbl_mimu[],3,FALSE)</f>
        <v>Yangon</v>
      </c>
      <c r="D455" t="str">
        <f>VLOOKUP(Table6[[#This Row],[Index]],tbl_mimu[],4,FALSE)</f>
        <v>ရန်ကုန်တိုင်းဒေသကြီး</v>
      </c>
      <c r="E455" t="str">
        <f>VLOOKUP(Table6[[#This Row],[Index]],tbl_mimu[],5,FALSE)</f>
        <v>MMR013D001</v>
      </c>
      <c r="F455" t="str">
        <f>VLOOKUP(Table6[[#This Row],[Index]],tbl_mimu[],6,FALSE)</f>
        <v>Yangon (North)</v>
      </c>
      <c r="G455" t="str">
        <f>VLOOKUP(Table6[[#This Row],[Index]],tbl_mimu[],7,FALSE)</f>
        <v>ရန်ကုန်(မြောက်ပိုင်း)</v>
      </c>
      <c r="H455" t="str">
        <f>VLOOKUP(Table6[[#This Row],[Index]],tbl_mimu[],8,FALSE)</f>
        <v>MMR013046</v>
      </c>
      <c r="I455" t="str">
        <f>VLOOKUP(Table6[[#This Row],[Index]],tbl_mimu[],9,FALSE)</f>
        <v>Hlaingtharya (East)</v>
      </c>
      <c r="J455" t="str">
        <f>VLOOKUP(Table6[[#This Row],[Index]],tbl_mimu[],10,FALSE)</f>
        <v>လှိုင်သာယာ (အရှေ့ပိုင်း)</v>
      </c>
      <c r="K455" t="str">
        <f>VLOOKUP(Table6[[#This Row],[Index]],tbl_mimu[],11,FALSE)</f>
        <v>MMR013046701</v>
      </c>
      <c r="L455" t="str">
        <f>VLOOKUP(Table6[[#This Row],[Index]],tbl_mimu[],12,FALSE)</f>
        <v>Hlaingtharya (East) Town</v>
      </c>
      <c r="M455" t="str">
        <f>VLOOKUP(Table6[[#This Row],[Index]],tbl_mimu[],13,FALSE)</f>
        <v>လှိုင်သာယာ (အရှေ့ပိုင်း)</v>
      </c>
      <c r="N455">
        <f>VLOOKUP(Table6[[#This Row],[Index]],tbl_mimu[],14,FALSE)</f>
        <v>0</v>
      </c>
      <c r="O455">
        <f>VLOOKUP(Table6[[#This Row],[Index]],tbl_mimu[],14,FALSE)</f>
        <v>0</v>
      </c>
      <c r="P455">
        <f>tbl_data[[#This Row],[Severity]]</f>
        <v>0</v>
      </c>
      <c r="Q455">
        <f>tbl_data[[#This Row],[Consequences (Human)]]</f>
        <v>0</v>
      </c>
      <c r="R455">
        <f>tbl_data[[#This Row],[Consequences (Agriculture)]]</f>
        <v>0</v>
      </c>
      <c r="S455">
        <f>tbl_data[[#This Row],[Consequences (Infrastructure)]]</f>
        <v>0</v>
      </c>
      <c r="T455">
        <f>tbl_data[[#This Row],[Consequences (Financial)]]</f>
        <v>0</v>
      </c>
      <c r="U455" t="e">
        <f>tbl_data[[#This Row],[Severity Numeric]]</f>
        <v>#N/A</v>
      </c>
      <c r="V455" t="e">
        <f>tbl_data[[#This Row],[Consequences Human Numeric]]</f>
        <v>#N/A</v>
      </c>
      <c r="W455" t="e">
        <f>tbl_data[[#This Row],[Consequences Agriculture Numeric]]</f>
        <v>#N/A</v>
      </c>
      <c r="X455" t="e">
        <f>tbl_data[[#This Row],[Consequences Infrastructure Numeric]]</f>
        <v>#N/A</v>
      </c>
      <c r="Y455" t="e">
        <f>tbl_data[[#This Row],[Consequences Financial Numeric]]</f>
        <v>#N/A</v>
      </c>
      <c r="Z455" t="e">
        <f>tbl_data[[#This Row],[Consequences Sum Values]]</f>
        <v>#N/A</v>
      </c>
    </row>
    <row r="456" spans="1:26" x14ac:dyDescent="0.25">
      <c r="A456" t="str">
        <f>tbl_data[[#This Row],[Town Code]]</f>
        <v>MMR015001701</v>
      </c>
      <c r="B456" t="str">
        <f>VLOOKUP(Table6[[#This Row],[Index]],tbl_mimu[],2,FALSE)</f>
        <v>MMR015</v>
      </c>
      <c r="C456" t="str">
        <f>VLOOKUP(Table6[[#This Row],[Index]],tbl_mimu[],3,FALSE)</f>
        <v>Shan (North)</v>
      </c>
      <c r="D456" t="str">
        <f>VLOOKUP(Table6[[#This Row],[Index]],tbl_mimu[],4,FALSE)</f>
        <v>ရှမ်းပြည်နယ် (မြောက်)</v>
      </c>
      <c r="E456" t="str">
        <f>VLOOKUP(Table6[[#This Row],[Index]],tbl_mimu[],5,FALSE)</f>
        <v>MMR015D001</v>
      </c>
      <c r="F456" t="str">
        <f>VLOOKUP(Table6[[#This Row],[Index]],tbl_mimu[],6,FALSE)</f>
        <v>Lashio</v>
      </c>
      <c r="G456" t="str">
        <f>VLOOKUP(Table6[[#This Row],[Index]],tbl_mimu[],7,FALSE)</f>
        <v>လားရှိုးခရိုင်</v>
      </c>
      <c r="H456" t="str">
        <f>VLOOKUP(Table6[[#This Row],[Index]],tbl_mimu[],8,FALSE)</f>
        <v>MMR015001</v>
      </c>
      <c r="I456" t="str">
        <f>VLOOKUP(Table6[[#This Row],[Index]],tbl_mimu[],9,FALSE)</f>
        <v>Lashio</v>
      </c>
      <c r="J456" t="str">
        <f>VLOOKUP(Table6[[#This Row],[Index]],tbl_mimu[],10,FALSE)</f>
        <v>လားရှိုး</v>
      </c>
      <c r="K456" t="str">
        <f>VLOOKUP(Table6[[#This Row],[Index]],tbl_mimu[],11,FALSE)</f>
        <v>MMR015001701</v>
      </c>
      <c r="L456" t="str">
        <f>VLOOKUP(Table6[[#This Row],[Index]],tbl_mimu[],12,FALSE)</f>
        <v>Lashio Town</v>
      </c>
      <c r="M456" t="str">
        <f>VLOOKUP(Table6[[#This Row],[Index]],tbl_mimu[],13,FALSE)</f>
        <v>လားရှိုး</v>
      </c>
      <c r="N456">
        <f>VLOOKUP(Table6[[#This Row],[Index]],tbl_mimu[],14,FALSE)</f>
        <v>97.747470000000007</v>
      </c>
      <c r="O456">
        <f>VLOOKUP(Table6[[#This Row],[Index]],tbl_mimu[],14,FALSE)</f>
        <v>97.747470000000007</v>
      </c>
      <c r="P456">
        <f>tbl_data[[#This Row],[Severity]]</f>
        <v>0</v>
      </c>
      <c r="Q456">
        <f>tbl_data[[#This Row],[Consequences (Human)]]</f>
        <v>0</v>
      </c>
      <c r="R456">
        <f>tbl_data[[#This Row],[Consequences (Agriculture)]]</f>
        <v>0</v>
      </c>
      <c r="S456">
        <f>tbl_data[[#This Row],[Consequences (Infrastructure)]]</f>
        <v>0</v>
      </c>
      <c r="T456">
        <f>tbl_data[[#This Row],[Consequences (Financial)]]</f>
        <v>0</v>
      </c>
      <c r="U456" t="e">
        <f>tbl_data[[#This Row],[Severity Numeric]]</f>
        <v>#N/A</v>
      </c>
      <c r="V456" t="e">
        <f>tbl_data[[#This Row],[Consequences Human Numeric]]</f>
        <v>#N/A</v>
      </c>
      <c r="W456" t="e">
        <f>tbl_data[[#This Row],[Consequences Agriculture Numeric]]</f>
        <v>#N/A</v>
      </c>
      <c r="X456" t="e">
        <f>tbl_data[[#This Row],[Consequences Infrastructure Numeric]]</f>
        <v>#N/A</v>
      </c>
      <c r="Y456" t="e">
        <f>tbl_data[[#This Row],[Consequences Financial Numeric]]</f>
        <v>#N/A</v>
      </c>
      <c r="Z456" t="e">
        <f>tbl_data[[#This Row],[Consequences Sum Values]]</f>
        <v>#N/A</v>
      </c>
    </row>
    <row r="457" spans="1:26" x14ac:dyDescent="0.25">
      <c r="A457" t="str">
        <f>tbl_data[[#This Row],[Town Code]]</f>
        <v>MMR003004703</v>
      </c>
      <c r="B457" t="str">
        <f>VLOOKUP(Table6[[#This Row],[Index]],tbl_mimu[],2,FALSE)</f>
        <v>MMR003</v>
      </c>
      <c r="C457" t="str">
        <f>VLOOKUP(Table6[[#This Row],[Index]],tbl_mimu[],3,FALSE)</f>
        <v>Kayin</v>
      </c>
      <c r="D457" t="str">
        <f>VLOOKUP(Table6[[#This Row],[Index]],tbl_mimu[],4,FALSE)</f>
        <v>ကရင်ပြည်နယ်</v>
      </c>
      <c r="E457" t="str">
        <f>VLOOKUP(Table6[[#This Row],[Index]],tbl_mimu[],5,FALSE)</f>
        <v>MMR003D001</v>
      </c>
      <c r="F457" t="str">
        <f>VLOOKUP(Table6[[#This Row],[Index]],tbl_mimu[],6,FALSE)</f>
        <v>Hpa-An</v>
      </c>
      <c r="G457" t="str">
        <f>VLOOKUP(Table6[[#This Row],[Index]],tbl_mimu[],7,FALSE)</f>
        <v>ဘားအံခရိုင်</v>
      </c>
      <c r="H457" t="str">
        <f>VLOOKUP(Table6[[#This Row],[Index]],tbl_mimu[],8,FALSE)</f>
        <v>MMR003004</v>
      </c>
      <c r="I457" t="str">
        <f>VLOOKUP(Table6[[#This Row],[Index]],tbl_mimu[],9,FALSE)</f>
        <v>Thandaunggyi</v>
      </c>
      <c r="J457" t="str">
        <f>VLOOKUP(Table6[[#This Row],[Index]],tbl_mimu[],10,FALSE)</f>
        <v>သံတောင်ကြီး</v>
      </c>
      <c r="K457" t="str">
        <f>VLOOKUP(Table6[[#This Row],[Index]],tbl_mimu[],11,FALSE)</f>
        <v>MMR003004703</v>
      </c>
      <c r="L457" t="str">
        <f>VLOOKUP(Table6[[#This Row],[Index]],tbl_mimu[],12,FALSE)</f>
        <v>Leik Tho Town</v>
      </c>
      <c r="M457" t="str">
        <f>VLOOKUP(Table6[[#This Row],[Index]],tbl_mimu[],13,FALSE)</f>
        <v>လိပ်သို</v>
      </c>
      <c r="N457">
        <f>VLOOKUP(Table6[[#This Row],[Index]],tbl_mimu[],14,FALSE)</f>
        <v>96.580969999999994</v>
      </c>
      <c r="O457">
        <f>VLOOKUP(Table6[[#This Row],[Index]],tbl_mimu[],14,FALSE)</f>
        <v>96.580969999999994</v>
      </c>
      <c r="P457">
        <f>tbl_data[[#This Row],[Severity]]</f>
        <v>0</v>
      </c>
      <c r="Q457">
        <f>tbl_data[[#This Row],[Consequences (Human)]]</f>
        <v>0</v>
      </c>
      <c r="R457">
        <f>tbl_data[[#This Row],[Consequences (Agriculture)]]</f>
        <v>0</v>
      </c>
      <c r="S457">
        <f>tbl_data[[#This Row],[Consequences (Infrastructure)]]</f>
        <v>0</v>
      </c>
      <c r="T457">
        <f>tbl_data[[#This Row],[Consequences (Financial)]]</f>
        <v>0</v>
      </c>
      <c r="U457" t="e">
        <f>tbl_data[[#This Row],[Severity Numeric]]</f>
        <v>#N/A</v>
      </c>
      <c r="V457" t="e">
        <f>tbl_data[[#This Row],[Consequences Human Numeric]]</f>
        <v>#N/A</v>
      </c>
      <c r="W457" t="e">
        <f>tbl_data[[#This Row],[Consequences Agriculture Numeric]]</f>
        <v>#N/A</v>
      </c>
      <c r="X457" t="e">
        <f>tbl_data[[#This Row],[Consequences Infrastructure Numeric]]</f>
        <v>#N/A</v>
      </c>
      <c r="Y457" t="e">
        <f>tbl_data[[#This Row],[Consequences Financial Numeric]]</f>
        <v>#N/A</v>
      </c>
      <c r="Z457" t="e">
        <f>tbl_data[[#This Row],[Consequences Sum Values]]</f>
        <v>#N/A</v>
      </c>
    </row>
    <row r="458" spans="1:26" x14ac:dyDescent="0.25">
      <c r="A458" t="str">
        <f>tbl_data[[#This Row],[Town Code]]</f>
        <v>MMR004007703</v>
      </c>
      <c r="B458" t="str">
        <f>VLOOKUP(Table6[[#This Row],[Index]],tbl_mimu[],2,FALSE)</f>
        <v>MMR004</v>
      </c>
      <c r="C458" t="str">
        <f>VLOOKUP(Table6[[#This Row],[Index]],tbl_mimu[],3,FALSE)</f>
        <v>Chin</v>
      </c>
      <c r="D458" t="str">
        <f>VLOOKUP(Table6[[#This Row],[Index]],tbl_mimu[],4,FALSE)</f>
        <v>ချင်းပြည်နယ်</v>
      </c>
      <c r="E458" t="str">
        <f>VLOOKUP(Table6[[#This Row],[Index]],tbl_mimu[],5,FALSE)</f>
        <v>MMR004D004</v>
      </c>
      <c r="F458" t="str">
        <f>VLOOKUP(Table6[[#This Row],[Index]],tbl_mimu[],6,FALSE)</f>
        <v>Matupi</v>
      </c>
      <c r="G458" t="str">
        <f>VLOOKUP(Table6[[#This Row],[Index]],tbl_mimu[],7,FALSE)</f>
        <v>မတူပီခရိုင်</v>
      </c>
      <c r="H458" t="str">
        <f>VLOOKUP(Table6[[#This Row],[Index]],tbl_mimu[],8,FALSE)</f>
        <v>MMR004007</v>
      </c>
      <c r="I458" t="str">
        <f>VLOOKUP(Table6[[#This Row],[Index]],tbl_mimu[],9,FALSE)</f>
        <v>Matupi</v>
      </c>
      <c r="J458" t="str">
        <f>VLOOKUP(Table6[[#This Row],[Index]],tbl_mimu[],10,FALSE)</f>
        <v>မတူပီ</v>
      </c>
      <c r="K458" t="str">
        <f>VLOOKUP(Table6[[#This Row],[Index]],tbl_mimu[],11,FALSE)</f>
        <v>MMR004007703</v>
      </c>
      <c r="L458" t="str">
        <f>VLOOKUP(Table6[[#This Row],[Index]],tbl_mimu[],12,FALSE)</f>
        <v>Lalengpi Town</v>
      </c>
      <c r="M458" t="str">
        <f>VLOOKUP(Table6[[#This Row],[Index]],tbl_mimu[],13,FALSE)</f>
        <v>လိုင်လင်းပီ</v>
      </c>
      <c r="N458">
        <f>VLOOKUP(Table6[[#This Row],[Index]],tbl_mimu[],14,FALSE)</f>
        <v>93.1143</v>
      </c>
      <c r="O458">
        <f>VLOOKUP(Table6[[#This Row],[Index]],tbl_mimu[],14,FALSE)</f>
        <v>93.1143</v>
      </c>
      <c r="P458">
        <f>tbl_data[[#This Row],[Severity]]</f>
        <v>0</v>
      </c>
      <c r="Q458">
        <f>tbl_data[[#This Row],[Consequences (Human)]]</f>
        <v>0</v>
      </c>
      <c r="R458">
        <f>tbl_data[[#This Row],[Consequences (Agriculture)]]</f>
        <v>0</v>
      </c>
      <c r="S458">
        <f>tbl_data[[#This Row],[Consequences (Infrastructure)]]</f>
        <v>0</v>
      </c>
      <c r="T458">
        <f>tbl_data[[#This Row],[Consequences (Financial)]]</f>
        <v>0</v>
      </c>
      <c r="U458" t="e">
        <f>tbl_data[[#This Row],[Severity Numeric]]</f>
        <v>#N/A</v>
      </c>
      <c r="V458" t="e">
        <f>tbl_data[[#This Row],[Consequences Human Numeric]]</f>
        <v>#N/A</v>
      </c>
      <c r="W458" t="e">
        <f>tbl_data[[#This Row],[Consequences Agriculture Numeric]]</f>
        <v>#N/A</v>
      </c>
      <c r="X458" t="e">
        <f>tbl_data[[#This Row],[Consequences Infrastructure Numeric]]</f>
        <v>#N/A</v>
      </c>
      <c r="Y458" t="e">
        <f>tbl_data[[#This Row],[Consequences Financial Numeric]]</f>
        <v>#N/A</v>
      </c>
      <c r="Z458" t="e">
        <f>tbl_data[[#This Row],[Consequences Sum Values]]</f>
        <v>#N/A</v>
      </c>
    </row>
    <row r="459" spans="1:26" x14ac:dyDescent="0.25">
      <c r="A459" t="str">
        <f>tbl_data[[#This Row],[Town Code]]</f>
        <v>MMR015307701</v>
      </c>
      <c r="B459" t="str">
        <f>VLOOKUP(Table6[[#This Row],[Index]],tbl_mimu[],2,FALSE)</f>
        <v>MMR015</v>
      </c>
      <c r="C459" t="str">
        <f>VLOOKUP(Table6[[#This Row],[Index]],tbl_mimu[],3,FALSE)</f>
        <v>Shan (North)</v>
      </c>
      <c r="D459" t="str">
        <f>VLOOKUP(Table6[[#This Row],[Index]],tbl_mimu[],4,FALSE)</f>
        <v>ရှမ်းပြည်နယ် (မြောက်)</v>
      </c>
      <c r="E459" t="str">
        <f>VLOOKUP(Table6[[#This Row],[Index]],tbl_mimu[],5,FALSE)</f>
        <v>MMR015D331</v>
      </c>
      <c r="F459" t="str">
        <f>VLOOKUP(Table6[[#This Row],[Index]],tbl_mimu[],6,FALSE)</f>
        <v>Mong Maw (Wa SAD)</v>
      </c>
      <c r="G459" t="str">
        <f>VLOOKUP(Table6[[#This Row],[Index]],tbl_mimu[],7,FALSE)</f>
        <v>မိုင်းမော-ဝအထူးဒေသ (၂)</v>
      </c>
      <c r="H459" t="str">
        <f>VLOOKUP(Table6[[#This Row],[Index]],tbl_mimu[],8,FALSE)</f>
        <v>MMR015307</v>
      </c>
      <c r="I459" t="str">
        <f>VLOOKUP(Table6[[#This Row],[Index]],tbl_mimu[],9,FALSE)</f>
        <v>Long Htan</v>
      </c>
      <c r="J459" t="str">
        <f>VLOOKUP(Table6[[#This Row],[Index]],tbl_mimu[],10,FALSE)</f>
        <v>လုံထန်</v>
      </c>
      <c r="K459" t="str">
        <f>VLOOKUP(Table6[[#This Row],[Index]],tbl_mimu[],11,FALSE)</f>
        <v>MMR015307701</v>
      </c>
      <c r="L459" t="str">
        <f>VLOOKUP(Table6[[#This Row],[Index]],tbl_mimu[],12,FALSE)</f>
        <v>Long Htan Town</v>
      </c>
      <c r="M459" t="str">
        <f>VLOOKUP(Table6[[#This Row],[Index]],tbl_mimu[],13,FALSE)</f>
        <v>လုံထန်</v>
      </c>
      <c r="N459">
        <f>VLOOKUP(Table6[[#This Row],[Index]],tbl_mimu[],14,FALSE)</f>
        <v>99.368709999999993</v>
      </c>
      <c r="O459">
        <f>VLOOKUP(Table6[[#This Row],[Index]],tbl_mimu[],14,FALSE)</f>
        <v>99.368709999999993</v>
      </c>
      <c r="P459">
        <f>tbl_data[[#This Row],[Severity]]</f>
        <v>0</v>
      </c>
      <c r="Q459">
        <f>tbl_data[[#This Row],[Consequences (Human)]]</f>
        <v>0</v>
      </c>
      <c r="R459">
        <f>tbl_data[[#This Row],[Consequences (Agriculture)]]</f>
        <v>0</v>
      </c>
      <c r="S459">
        <f>tbl_data[[#This Row],[Consequences (Infrastructure)]]</f>
        <v>0</v>
      </c>
      <c r="T459">
        <f>tbl_data[[#This Row],[Consequences (Financial)]]</f>
        <v>0</v>
      </c>
      <c r="U459" t="e">
        <f>tbl_data[[#This Row],[Severity Numeric]]</f>
        <v>#N/A</v>
      </c>
      <c r="V459" t="e">
        <f>tbl_data[[#This Row],[Consequences Human Numeric]]</f>
        <v>#N/A</v>
      </c>
      <c r="W459" t="e">
        <f>tbl_data[[#This Row],[Consequences Agriculture Numeric]]</f>
        <v>#N/A</v>
      </c>
      <c r="X459" t="e">
        <f>tbl_data[[#This Row],[Consequences Infrastructure Numeric]]</f>
        <v>#N/A</v>
      </c>
      <c r="Y459" t="e">
        <f>tbl_data[[#This Row],[Consequences Financial Numeric]]</f>
        <v>#N/A</v>
      </c>
      <c r="Z459" t="e">
        <f>tbl_data[[#This Row],[Consequences Sum Values]]</f>
        <v>#N/A</v>
      </c>
    </row>
    <row r="460" spans="1:26" x14ac:dyDescent="0.25">
      <c r="A460" t="str">
        <f>tbl_data[[#This Row],[Town Code]]</f>
        <v>MMR012013702</v>
      </c>
      <c r="B460" t="str">
        <f>VLOOKUP(Table6[[#This Row],[Index]],tbl_mimu[],2,FALSE)</f>
        <v>MMR012</v>
      </c>
      <c r="C460" t="str">
        <f>VLOOKUP(Table6[[#This Row],[Index]],tbl_mimu[],3,FALSE)</f>
        <v>Rakhine</v>
      </c>
      <c r="D460" t="str">
        <f>VLOOKUP(Table6[[#This Row],[Index]],tbl_mimu[],4,FALSE)</f>
        <v>ရခိုင်ပြည်နယ်</v>
      </c>
      <c r="E460" t="str">
        <f>VLOOKUP(Table6[[#This Row],[Index]],tbl_mimu[],5,FALSE)</f>
        <v>MMR012D003</v>
      </c>
      <c r="F460" t="str">
        <f>VLOOKUP(Table6[[#This Row],[Index]],tbl_mimu[],6,FALSE)</f>
        <v>Kyaukpyu</v>
      </c>
      <c r="G460" t="str">
        <f>VLOOKUP(Table6[[#This Row],[Index]],tbl_mimu[],7,FALSE)</f>
        <v>ကျောက်ဖြူခရိုင်</v>
      </c>
      <c r="H460" t="str">
        <f>VLOOKUP(Table6[[#This Row],[Index]],tbl_mimu[],8,FALSE)</f>
        <v>MMR012013</v>
      </c>
      <c r="I460" t="str">
        <f>VLOOKUP(Table6[[#This Row],[Index]],tbl_mimu[],9,FALSE)</f>
        <v>Ramree</v>
      </c>
      <c r="J460" t="str">
        <f>VLOOKUP(Table6[[#This Row],[Index]],tbl_mimu[],10,FALSE)</f>
        <v>ရမ်းဗြဲ</v>
      </c>
      <c r="K460" t="str">
        <f>VLOOKUP(Table6[[#This Row],[Index]],tbl_mimu[],11,FALSE)</f>
        <v>MMR012013702</v>
      </c>
      <c r="L460" t="str">
        <f>VLOOKUP(Table6[[#This Row],[Index]],tbl_mimu[],12,FALSE)</f>
        <v>Lay Taung Town</v>
      </c>
      <c r="M460" t="str">
        <f>VLOOKUP(Table6[[#This Row],[Index]],tbl_mimu[],13,FALSE)</f>
        <v>လေးတောင်</v>
      </c>
      <c r="N460">
        <f>VLOOKUP(Table6[[#This Row],[Index]],tbl_mimu[],14,FALSE)</f>
        <v>93.694845999999998</v>
      </c>
      <c r="O460">
        <f>VLOOKUP(Table6[[#This Row],[Index]],tbl_mimu[],14,FALSE)</f>
        <v>93.694845999999998</v>
      </c>
      <c r="P460">
        <f>tbl_data[[#This Row],[Severity]]</f>
        <v>0</v>
      </c>
      <c r="Q460">
        <f>tbl_data[[#This Row],[Consequences (Human)]]</f>
        <v>0</v>
      </c>
      <c r="R460">
        <f>tbl_data[[#This Row],[Consequences (Agriculture)]]</f>
        <v>0</v>
      </c>
      <c r="S460">
        <f>tbl_data[[#This Row],[Consequences (Infrastructure)]]</f>
        <v>0</v>
      </c>
      <c r="T460">
        <f>tbl_data[[#This Row],[Consequences (Financial)]]</f>
        <v>0</v>
      </c>
      <c r="U460" t="e">
        <f>tbl_data[[#This Row],[Severity Numeric]]</f>
        <v>#N/A</v>
      </c>
      <c r="V460" t="e">
        <f>tbl_data[[#This Row],[Consequences Human Numeric]]</f>
        <v>#N/A</v>
      </c>
      <c r="W460" t="e">
        <f>tbl_data[[#This Row],[Consequences Agriculture Numeric]]</f>
        <v>#N/A</v>
      </c>
      <c r="X460" t="e">
        <f>tbl_data[[#This Row],[Consequences Infrastructure Numeric]]</f>
        <v>#N/A</v>
      </c>
      <c r="Y460" t="e">
        <f>tbl_data[[#This Row],[Consequences Financial Numeric]]</f>
        <v>#N/A</v>
      </c>
      <c r="Z460" t="e">
        <f>tbl_data[[#This Row],[Consequences Sum Values]]</f>
        <v>#N/A</v>
      </c>
    </row>
    <row r="461" spans="1:26" x14ac:dyDescent="0.25">
      <c r="A461" t="str">
        <f>tbl_data[[#This Row],[Town Code]]</f>
        <v>MMR017010701</v>
      </c>
      <c r="B461" t="str">
        <f>VLOOKUP(Table6[[#This Row],[Index]],tbl_mimu[],2,FALSE)</f>
        <v>MMR017</v>
      </c>
      <c r="C461" t="str">
        <f>VLOOKUP(Table6[[#This Row],[Index]],tbl_mimu[],3,FALSE)</f>
        <v>Ayeyarwady</v>
      </c>
      <c r="D461" t="str">
        <f>VLOOKUP(Table6[[#This Row],[Index]],tbl_mimu[],4,FALSE)</f>
        <v>ဧရာဝတီတိုင်းဒေသကြီး</v>
      </c>
      <c r="E461" t="str">
        <f>VLOOKUP(Table6[[#This Row],[Index]],tbl_mimu[],5,FALSE)</f>
        <v>MMR017D002</v>
      </c>
      <c r="F461" t="str">
        <f>VLOOKUP(Table6[[#This Row],[Index]],tbl_mimu[],6,FALSE)</f>
        <v>Hinthada</v>
      </c>
      <c r="G461" t="str">
        <f>VLOOKUP(Table6[[#This Row],[Index]],tbl_mimu[],7,FALSE)</f>
        <v>ဟင်္သာတခရိုင်</v>
      </c>
      <c r="H461" t="str">
        <f>VLOOKUP(Table6[[#This Row],[Index]],tbl_mimu[],8,FALSE)</f>
        <v>MMR017010</v>
      </c>
      <c r="I461" t="str">
        <f>VLOOKUP(Table6[[#This Row],[Index]],tbl_mimu[],9,FALSE)</f>
        <v>Lemyethna</v>
      </c>
      <c r="J461" t="str">
        <f>VLOOKUP(Table6[[#This Row],[Index]],tbl_mimu[],10,FALSE)</f>
        <v>လေးမျက်နှာ</v>
      </c>
      <c r="K461" t="str">
        <f>VLOOKUP(Table6[[#This Row],[Index]],tbl_mimu[],11,FALSE)</f>
        <v>MMR017010701</v>
      </c>
      <c r="L461" t="str">
        <f>VLOOKUP(Table6[[#This Row],[Index]],tbl_mimu[],12,FALSE)</f>
        <v>Lemyethna Town</v>
      </c>
      <c r="M461" t="str">
        <f>VLOOKUP(Table6[[#This Row],[Index]],tbl_mimu[],13,FALSE)</f>
        <v>လေးမျက်နှာ</v>
      </c>
      <c r="N461">
        <f>VLOOKUP(Table6[[#This Row],[Index]],tbl_mimu[],14,FALSE)</f>
        <v>95.174539999999993</v>
      </c>
      <c r="O461">
        <f>VLOOKUP(Table6[[#This Row],[Index]],tbl_mimu[],14,FALSE)</f>
        <v>95.174539999999993</v>
      </c>
      <c r="P461">
        <f>tbl_data[[#This Row],[Severity]]</f>
        <v>0</v>
      </c>
      <c r="Q461">
        <f>tbl_data[[#This Row],[Consequences (Human)]]</f>
        <v>0</v>
      </c>
      <c r="R461">
        <f>tbl_data[[#This Row],[Consequences (Agriculture)]]</f>
        <v>0</v>
      </c>
      <c r="S461">
        <f>tbl_data[[#This Row],[Consequences (Infrastructure)]]</f>
        <v>0</v>
      </c>
      <c r="T461">
        <f>tbl_data[[#This Row],[Consequences (Financial)]]</f>
        <v>0</v>
      </c>
      <c r="U461" t="e">
        <f>tbl_data[[#This Row],[Severity Numeric]]</f>
        <v>#N/A</v>
      </c>
      <c r="V461" t="e">
        <f>tbl_data[[#This Row],[Consequences Human Numeric]]</f>
        <v>#N/A</v>
      </c>
      <c r="W461" t="e">
        <f>tbl_data[[#This Row],[Consequences Agriculture Numeric]]</f>
        <v>#N/A</v>
      </c>
      <c r="X461" t="e">
        <f>tbl_data[[#This Row],[Consequences Infrastructure Numeric]]</f>
        <v>#N/A</v>
      </c>
      <c r="Y461" t="e">
        <f>tbl_data[[#This Row],[Consequences Financial Numeric]]</f>
        <v>#N/A</v>
      </c>
      <c r="Z461" t="e">
        <f>tbl_data[[#This Row],[Consequences Sum Values]]</f>
        <v>#N/A</v>
      </c>
    </row>
    <row r="462" spans="1:26" x14ac:dyDescent="0.25">
      <c r="A462" t="str">
        <f>tbl_data[[#This Row],[Town Code]]</f>
        <v>MMR005035701</v>
      </c>
      <c r="B462" t="str">
        <f>VLOOKUP(Table6[[#This Row],[Index]],tbl_mimu[],2,FALSE)</f>
        <v>MMR005</v>
      </c>
      <c r="C462" t="str">
        <f>VLOOKUP(Table6[[#This Row],[Index]],tbl_mimu[],3,FALSE)</f>
        <v>Sagaing</v>
      </c>
      <c r="D462" t="str">
        <f>VLOOKUP(Table6[[#This Row],[Index]],tbl_mimu[],4,FALSE)</f>
        <v>စစ်ကိုင်းတိုင်းဒေသကြီး</v>
      </c>
      <c r="E462" t="str">
        <f>VLOOKUP(Table6[[#This Row],[Index]],tbl_mimu[],5,FALSE)</f>
        <v>MMR005S001</v>
      </c>
      <c r="F462" t="str">
        <f>VLOOKUP(Table6[[#This Row],[Index]],tbl_mimu[],6,FALSE)</f>
        <v>Naga Self-Administered Zone</v>
      </c>
      <c r="G462" t="e">
        <f>VLOOKUP(Table6[[#This Row],[Index]],tbl_mimu[],7,FALSE)</f>
        <v>#N/A</v>
      </c>
      <c r="H462" t="str">
        <f>VLOOKUP(Table6[[#This Row],[Index]],tbl_mimu[],8,FALSE)</f>
        <v>MMR005035</v>
      </c>
      <c r="I462" t="str">
        <f>VLOOKUP(Table6[[#This Row],[Index]],tbl_mimu[],9,FALSE)</f>
        <v>Layshi</v>
      </c>
      <c r="J462" t="str">
        <f>VLOOKUP(Table6[[#This Row],[Index]],tbl_mimu[],10,FALSE)</f>
        <v>လေရှီး</v>
      </c>
      <c r="K462" t="str">
        <f>VLOOKUP(Table6[[#This Row],[Index]],tbl_mimu[],11,FALSE)</f>
        <v>MMR005035701</v>
      </c>
      <c r="L462" t="str">
        <f>VLOOKUP(Table6[[#This Row],[Index]],tbl_mimu[],12,FALSE)</f>
        <v>Layshi Town</v>
      </c>
      <c r="M462" t="str">
        <f>VLOOKUP(Table6[[#This Row],[Index]],tbl_mimu[],13,FALSE)</f>
        <v>လေရှီး</v>
      </c>
      <c r="N462">
        <f>VLOOKUP(Table6[[#This Row],[Index]],tbl_mimu[],14,FALSE)</f>
        <v>94.956629839100003</v>
      </c>
      <c r="O462">
        <f>VLOOKUP(Table6[[#This Row],[Index]],tbl_mimu[],14,FALSE)</f>
        <v>94.956629839100003</v>
      </c>
      <c r="P462">
        <f>tbl_data[[#This Row],[Severity]]</f>
        <v>0</v>
      </c>
      <c r="Q462">
        <f>tbl_data[[#This Row],[Consequences (Human)]]</f>
        <v>0</v>
      </c>
      <c r="R462">
        <f>tbl_data[[#This Row],[Consequences (Agriculture)]]</f>
        <v>0</v>
      </c>
      <c r="S462">
        <f>tbl_data[[#This Row],[Consequences (Infrastructure)]]</f>
        <v>0</v>
      </c>
      <c r="T462">
        <f>tbl_data[[#This Row],[Consequences (Financial)]]</f>
        <v>0</v>
      </c>
      <c r="U462" t="e">
        <f>tbl_data[[#This Row],[Severity Numeric]]</f>
        <v>#N/A</v>
      </c>
      <c r="V462" t="e">
        <f>tbl_data[[#This Row],[Consequences Human Numeric]]</f>
        <v>#N/A</v>
      </c>
      <c r="W462" t="e">
        <f>tbl_data[[#This Row],[Consequences Agriculture Numeric]]</f>
        <v>#N/A</v>
      </c>
      <c r="X462" t="e">
        <f>tbl_data[[#This Row],[Consequences Infrastructure Numeric]]</f>
        <v>#N/A</v>
      </c>
      <c r="Y462" t="e">
        <f>tbl_data[[#This Row],[Consequences Financial Numeric]]</f>
        <v>#N/A</v>
      </c>
      <c r="Z462" t="e">
        <f>tbl_data[[#This Row],[Consequences Sum Values]]</f>
        <v>#N/A</v>
      </c>
    </row>
    <row r="463" spans="1:26" x14ac:dyDescent="0.25">
      <c r="A463" t="str">
        <f>tbl_data[[#This Row],[Town Code]]</f>
        <v>MMR015022701</v>
      </c>
      <c r="B463" t="str">
        <f>VLOOKUP(Table6[[#This Row],[Index]],tbl_mimu[],2,FALSE)</f>
        <v>MMR015</v>
      </c>
      <c r="C463" t="str">
        <f>VLOOKUP(Table6[[#This Row],[Index]],tbl_mimu[],3,FALSE)</f>
        <v>Shan (North)</v>
      </c>
      <c r="D463" t="str">
        <f>VLOOKUP(Table6[[#This Row],[Index]],tbl_mimu[],4,FALSE)</f>
        <v>ရှမ်းပြည်နယ် (မြောက်)</v>
      </c>
      <c r="E463" t="str">
        <f>VLOOKUP(Table6[[#This Row],[Index]],tbl_mimu[],5,FALSE)</f>
        <v>MMR015S002</v>
      </c>
      <c r="F463" t="str">
        <f>VLOOKUP(Table6[[#This Row],[Index]],tbl_mimu[],6,FALSE)</f>
        <v>Kokang Self-Administered Zone</v>
      </c>
      <c r="G463" t="e">
        <f>VLOOKUP(Table6[[#This Row],[Index]],tbl_mimu[],7,FALSE)</f>
        <v>#N/A</v>
      </c>
      <c r="H463" t="str">
        <f>VLOOKUP(Table6[[#This Row],[Index]],tbl_mimu[],8,FALSE)</f>
        <v>MMR015022</v>
      </c>
      <c r="I463" t="str">
        <f>VLOOKUP(Table6[[#This Row],[Index]],tbl_mimu[],9,FALSE)</f>
        <v>Laukkaing</v>
      </c>
      <c r="J463" t="str">
        <f>VLOOKUP(Table6[[#This Row],[Index]],tbl_mimu[],10,FALSE)</f>
        <v>လောက်ကိုင်</v>
      </c>
      <c r="K463" t="str">
        <f>VLOOKUP(Table6[[#This Row],[Index]],tbl_mimu[],11,FALSE)</f>
        <v>MMR015022701</v>
      </c>
      <c r="L463" t="str">
        <f>VLOOKUP(Table6[[#This Row],[Index]],tbl_mimu[],12,FALSE)</f>
        <v>Laukkaing Town</v>
      </c>
      <c r="M463" t="str">
        <f>VLOOKUP(Table6[[#This Row],[Index]],tbl_mimu[],13,FALSE)</f>
        <v>လောက်ကိုင်</v>
      </c>
      <c r="N463">
        <f>VLOOKUP(Table6[[#This Row],[Index]],tbl_mimu[],14,FALSE)</f>
        <v>98.764080000000007</v>
      </c>
      <c r="O463">
        <f>VLOOKUP(Table6[[#This Row],[Index]],tbl_mimu[],14,FALSE)</f>
        <v>98.764080000000007</v>
      </c>
      <c r="P463">
        <f>tbl_data[[#This Row],[Severity]]</f>
        <v>0</v>
      </c>
      <c r="Q463">
        <f>tbl_data[[#This Row],[Consequences (Human)]]</f>
        <v>0</v>
      </c>
      <c r="R463">
        <f>tbl_data[[#This Row],[Consequences (Agriculture)]]</f>
        <v>0</v>
      </c>
      <c r="S463">
        <f>tbl_data[[#This Row],[Consequences (Infrastructure)]]</f>
        <v>0</v>
      </c>
      <c r="T463">
        <f>tbl_data[[#This Row],[Consequences (Financial)]]</f>
        <v>0</v>
      </c>
      <c r="U463" t="e">
        <f>tbl_data[[#This Row],[Severity Numeric]]</f>
        <v>#N/A</v>
      </c>
      <c r="V463" t="e">
        <f>tbl_data[[#This Row],[Consequences Human Numeric]]</f>
        <v>#N/A</v>
      </c>
      <c r="W463" t="e">
        <f>tbl_data[[#This Row],[Consequences Agriculture Numeric]]</f>
        <v>#N/A</v>
      </c>
      <c r="X463" t="e">
        <f>tbl_data[[#This Row],[Consequences Infrastructure Numeric]]</f>
        <v>#N/A</v>
      </c>
      <c r="Y463" t="e">
        <f>tbl_data[[#This Row],[Consequences Financial Numeric]]</f>
        <v>#N/A</v>
      </c>
      <c r="Z463" t="e">
        <f>tbl_data[[#This Row],[Consequences Sum Values]]</f>
        <v>#N/A</v>
      </c>
    </row>
    <row r="464" spans="1:26" x14ac:dyDescent="0.25">
      <c r="A464" t="str">
        <f>tbl_data[[#This Row],[Town Code]]</f>
        <v>MMR006002701</v>
      </c>
      <c r="B464" t="str">
        <f>VLOOKUP(Table6[[#This Row],[Index]],tbl_mimu[],2,FALSE)</f>
        <v>MMR006</v>
      </c>
      <c r="C464" t="str">
        <f>VLOOKUP(Table6[[#This Row],[Index]],tbl_mimu[],3,FALSE)</f>
        <v>Tanintharyi</v>
      </c>
      <c r="D464" t="str">
        <f>VLOOKUP(Table6[[#This Row],[Index]],tbl_mimu[],4,FALSE)</f>
        <v>တနင်္သာရီတိုင်းဒေသကြီး</v>
      </c>
      <c r="E464" t="str">
        <f>VLOOKUP(Table6[[#This Row],[Index]],tbl_mimu[],5,FALSE)</f>
        <v>MMR006D001</v>
      </c>
      <c r="F464" t="str">
        <f>VLOOKUP(Table6[[#This Row],[Index]],tbl_mimu[],6,FALSE)</f>
        <v>Dawei</v>
      </c>
      <c r="G464" t="str">
        <f>VLOOKUP(Table6[[#This Row],[Index]],tbl_mimu[],7,FALSE)</f>
        <v>ထားဝယ်ခရိုင်</v>
      </c>
      <c r="H464" t="str">
        <f>VLOOKUP(Table6[[#This Row],[Index]],tbl_mimu[],8,FALSE)</f>
        <v>MMR006002</v>
      </c>
      <c r="I464" t="str">
        <f>VLOOKUP(Table6[[#This Row],[Index]],tbl_mimu[],9,FALSE)</f>
        <v>Launglon</v>
      </c>
      <c r="J464" t="str">
        <f>VLOOKUP(Table6[[#This Row],[Index]],tbl_mimu[],10,FALSE)</f>
        <v>လောင်းလုံး</v>
      </c>
      <c r="K464" t="str">
        <f>VLOOKUP(Table6[[#This Row],[Index]],tbl_mimu[],11,FALSE)</f>
        <v>MMR006002701</v>
      </c>
      <c r="L464" t="str">
        <f>VLOOKUP(Table6[[#This Row],[Index]],tbl_mimu[],12,FALSE)</f>
        <v>Launglon Town</v>
      </c>
      <c r="M464" t="str">
        <f>VLOOKUP(Table6[[#This Row],[Index]],tbl_mimu[],13,FALSE)</f>
        <v>လောင်းလုံး</v>
      </c>
      <c r="N464">
        <f>VLOOKUP(Table6[[#This Row],[Index]],tbl_mimu[],14,FALSE)</f>
        <v>98.119630000000001</v>
      </c>
      <c r="O464">
        <f>VLOOKUP(Table6[[#This Row],[Index]],tbl_mimu[],14,FALSE)</f>
        <v>98.119630000000001</v>
      </c>
      <c r="P464">
        <f>tbl_data[[#This Row],[Severity]]</f>
        <v>0</v>
      </c>
      <c r="Q464">
        <f>tbl_data[[#This Row],[Consequences (Human)]]</f>
        <v>0</v>
      </c>
      <c r="R464">
        <f>tbl_data[[#This Row],[Consequences (Agriculture)]]</f>
        <v>0</v>
      </c>
      <c r="S464">
        <f>tbl_data[[#This Row],[Consequences (Infrastructure)]]</f>
        <v>0</v>
      </c>
      <c r="T464">
        <f>tbl_data[[#This Row],[Consequences (Financial)]]</f>
        <v>0</v>
      </c>
      <c r="U464" t="e">
        <f>tbl_data[[#This Row],[Severity Numeric]]</f>
        <v>#N/A</v>
      </c>
      <c r="V464" t="e">
        <f>tbl_data[[#This Row],[Consequences Human Numeric]]</f>
        <v>#N/A</v>
      </c>
      <c r="W464" t="e">
        <f>tbl_data[[#This Row],[Consequences Agriculture Numeric]]</f>
        <v>#N/A</v>
      </c>
      <c r="X464" t="e">
        <f>tbl_data[[#This Row],[Consequences Infrastructure Numeric]]</f>
        <v>#N/A</v>
      </c>
      <c r="Y464" t="e">
        <f>tbl_data[[#This Row],[Consequences Financial Numeric]]</f>
        <v>#N/A</v>
      </c>
      <c r="Z464" t="e">
        <f>tbl_data[[#This Row],[Consequences Sum Values]]</f>
        <v>#N/A</v>
      </c>
    </row>
    <row r="465" spans="1:26" x14ac:dyDescent="0.25">
      <c r="A465" t="str">
        <f>tbl_data[[#This Row],[Town Code]]</f>
        <v>MMR002001703</v>
      </c>
      <c r="B465" t="str">
        <f>VLOOKUP(Table6[[#This Row],[Index]],tbl_mimu[],2,FALSE)</f>
        <v>MMR002</v>
      </c>
      <c r="C465" t="str">
        <f>VLOOKUP(Table6[[#This Row],[Index]],tbl_mimu[],3,FALSE)</f>
        <v>Kayah</v>
      </c>
      <c r="D465" t="str">
        <f>VLOOKUP(Table6[[#This Row],[Index]],tbl_mimu[],4,FALSE)</f>
        <v>ကယားပြည်နယ်</v>
      </c>
      <c r="E465" t="str">
        <f>VLOOKUP(Table6[[#This Row],[Index]],tbl_mimu[],5,FALSE)</f>
        <v>MMR002D001</v>
      </c>
      <c r="F465" t="str">
        <f>VLOOKUP(Table6[[#This Row],[Index]],tbl_mimu[],6,FALSE)</f>
        <v>Loikaw</v>
      </c>
      <c r="G465" t="str">
        <f>VLOOKUP(Table6[[#This Row],[Index]],tbl_mimu[],7,FALSE)</f>
        <v>လွိုင်ကော်ခရိုင်</v>
      </c>
      <c r="H465" t="str">
        <f>VLOOKUP(Table6[[#This Row],[Index]],tbl_mimu[],8,FALSE)</f>
        <v>MMR002001</v>
      </c>
      <c r="I465" t="str">
        <f>VLOOKUP(Table6[[#This Row],[Index]],tbl_mimu[],9,FALSE)</f>
        <v>Loikaw</v>
      </c>
      <c r="J465" t="str">
        <f>VLOOKUP(Table6[[#This Row],[Index]],tbl_mimu[],10,FALSE)</f>
        <v>လွိုင်ကော်</v>
      </c>
      <c r="K465" t="str">
        <f>VLOOKUP(Table6[[#This Row],[Index]],tbl_mimu[],11,FALSE)</f>
        <v>MMR002001703</v>
      </c>
      <c r="L465" t="str">
        <f>VLOOKUP(Table6[[#This Row],[Index]],tbl_mimu[],12,FALSE)</f>
        <v>Law Pi Ta Town</v>
      </c>
      <c r="M465" t="str">
        <f>VLOOKUP(Table6[[#This Row],[Index]],tbl_mimu[],13,FALSE)</f>
        <v>လောပိတ</v>
      </c>
      <c r="N465">
        <f>VLOOKUP(Table6[[#This Row],[Index]],tbl_mimu[],14,FALSE)</f>
        <v>97.329286999999994</v>
      </c>
      <c r="O465">
        <f>VLOOKUP(Table6[[#This Row],[Index]],tbl_mimu[],14,FALSE)</f>
        <v>97.329286999999994</v>
      </c>
      <c r="P465">
        <f>tbl_data[[#This Row],[Severity]]</f>
        <v>0</v>
      </c>
      <c r="Q465">
        <f>tbl_data[[#This Row],[Consequences (Human)]]</f>
        <v>0</v>
      </c>
      <c r="R465">
        <f>tbl_data[[#This Row],[Consequences (Agriculture)]]</f>
        <v>0</v>
      </c>
      <c r="S465">
        <f>tbl_data[[#This Row],[Consequences (Infrastructure)]]</f>
        <v>0</v>
      </c>
      <c r="T465">
        <f>tbl_data[[#This Row],[Consequences (Financial)]]</f>
        <v>0</v>
      </c>
      <c r="U465" t="e">
        <f>tbl_data[[#This Row],[Severity Numeric]]</f>
        <v>#N/A</v>
      </c>
      <c r="V465" t="e">
        <f>tbl_data[[#This Row],[Consequences Human Numeric]]</f>
        <v>#N/A</v>
      </c>
      <c r="W465" t="e">
        <f>tbl_data[[#This Row],[Consequences Agriculture Numeric]]</f>
        <v>#N/A</v>
      </c>
      <c r="X465" t="e">
        <f>tbl_data[[#This Row],[Consequences Infrastructure Numeric]]</f>
        <v>#N/A</v>
      </c>
      <c r="Y465" t="e">
        <f>tbl_data[[#This Row],[Consequences Financial Numeric]]</f>
        <v>#N/A</v>
      </c>
      <c r="Z465" t="e">
        <f>tbl_data[[#This Row],[Consequences Sum Values]]</f>
        <v>#N/A</v>
      </c>
    </row>
    <row r="466" spans="1:26" x14ac:dyDescent="0.25">
      <c r="A466" t="str">
        <f>tbl_data[[#This Row],[Town Code]]</f>
        <v>MMR014012701</v>
      </c>
      <c r="B466" t="str">
        <f>VLOOKUP(Table6[[#This Row],[Index]],tbl_mimu[],2,FALSE)</f>
        <v>MMR014</v>
      </c>
      <c r="C466" t="str">
        <f>VLOOKUP(Table6[[#This Row],[Index]],tbl_mimu[],3,FALSE)</f>
        <v>Shan (South)</v>
      </c>
      <c r="D466" t="str">
        <f>VLOOKUP(Table6[[#This Row],[Index]],tbl_mimu[],4,FALSE)</f>
        <v>ရှမ်းပြည်နယ် (တောင်)</v>
      </c>
      <c r="E466" t="str">
        <f>VLOOKUP(Table6[[#This Row],[Index]],tbl_mimu[],5,FALSE)</f>
        <v>MMR014D002</v>
      </c>
      <c r="F466" t="str">
        <f>VLOOKUP(Table6[[#This Row],[Index]],tbl_mimu[],6,FALSE)</f>
        <v>Loilen</v>
      </c>
      <c r="G466" t="str">
        <f>VLOOKUP(Table6[[#This Row],[Index]],tbl_mimu[],7,FALSE)</f>
        <v>လွိုင်လင်ခရိုင်</v>
      </c>
      <c r="H466" t="str">
        <f>VLOOKUP(Table6[[#This Row],[Index]],tbl_mimu[],8,FALSE)</f>
        <v>MMR014012</v>
      </c>
      <c r="I466" t="str">
        <f>VLOOKUP(Table6[[#This Row],[Index]],tbl_mimu[],9,FALSE)</f>
        <v>Laihka</v>
      </c>
      <c r="J466" t="str">
        <f>VLOOKUP(Table6[[#This Row],[Index]],tbl_mimu[],10,FALSE)</f>
        <v>လဲချား</v>
      </c>
      <c r="K466" t="str">
        <f>VLOOKUP(Table6[[#This Row],[Index]],tbl_mimu[],11,FALSE)</f>
        <v>MMR014012701</v>
      </c>
      <c r="L466" t="str">
        <f>VLOOKUP(Table6[[#This Row],[Index]],tbl_mimu[],12,FALSE)</f>
        <v>Laihka Town</v>
      </c>
      <c r="M466" t="str">
        <f>VLOOKUP(Table6[[#This Row],[Index]],tbl_mimu[],13,FALSE)</f>
        <v>လဲချား</v>
      </c>
      <c r="N466">
        <f>VLOOKUP(Table6[[#This Row],[Index]],tbl_mimu[],14,FALSE)</f>
        <v>97.665090000000006</v>
      </c>
      <c r="O466">
        <f>VLOOKUP(Table6[[#This Row],[Index]],tbl_mimu[],14,FALSE)</f>
        <v>97.665090000000006</v>
      </c>
      <c r="P466">
        <f>tbl_data[[#This Row],[Severity]]</f>
        <v>0</v>
      </c>
      <c r="Q466">
        <f>tbl_data[[#This Row],[Consequences (Human)]]</f>
        <v>0</v>
      </c>
      <c r="R466">
        <f>tbl_data[[#This Row],[Consequences (Agriculture)]]</f>
        <v>0</v>
      </c>
      <c r="S466">
        <f>tbl_data[[#This Row],[Consequences (Infrastructure)]]</f>
        <v>0</v>
      </c>
      <c r="T466">
        <f>tbl_data[[#This Row],[Consequences (Financial)]]</f>
        <v>0</v>
      </c>
      <c r="U466" t="e">
        <f>tbl_data[[#This Row],[Severity Numeric]]</f>
        <v>#N/A</v>
      </c>
      <c r="V466" t="e">
        <f>tbl_data[[#This Row],[Consequences Human Numeric]]</f>
        <v>#N/A</v>
      </c>
      <c r="W466" t="e">
        <f>tbl_data[[#This Row],[Consequences Agriculture Numeric]]</f>
        <v>#N/A</v>
      </c>
      <c r="X466" t="e">
        <f>tbl_data[[#This Row],[Consequences Infrastructure Numeric]]</f>
        <v>#N/A</v>
      </c>
      <c r="Y466" t="e">
        <f>tbl_data[[#This Row],[Consequences Financial Numeric]]</f>
        <v>#N/A</v>
      </c>
      <c r="Z466" t="e">
        <f>tbl_data[[#This Row],[Consequences Sum Values]]</f>
        <v>#N/A</v>
      </c>
    </row>
    <row r="467" spans="1:26" x14ac:dyDescent="0.25">
      <c r="A467" t="str">
        <f>tbl_data[[#This Row],[Town Code]]</f>
        <v>MMR005006701</v>
      </c>
      <c r="B467" t="str">
        <f>VLOOKUP(Table6[[#This Row],[Index]],tbl_mimu[],2,FALSE)</f>
        <v>MMR005</v>
      </c>
      <c r="C467" t="str">
        <f>VLOOKUP(Table6[[#This Row],[Index]],tbl_mimu[],3,FALSE)</f>
        <v>Sagaing</v>
      </c>
      <c r="D467" t="str">
        <f>VLOOKUP(Table6[[#This Row],[Index]],tbl_mimu[],4,FALSE)</f>
        <v>စစ်ကိုင်းတိုင်းဒေသကြီး</v>
      </c>
      <c r="E467" t="str">
        <f>VLOOKUP(Table6[[#This Row],[Index]],tbl_mimu[],5,FALSE)</f>
        <v>MMR005D002</v>
      </c>
      <c r="F467" t="str">
        <f>VLOOKUP(Table6[[#This Row],[Index]],tbl_mimu[],6,FALSE)</f>
        <v>Shwebo</v>
      </c>
      <c r="G467" t="str">
        <f>VLOOKUP(Table6[[#This Row],[Index]],tbl_mimu[],7,FALSE)</f>
        <v>ရွှေဘိုခရိုင်</v>
      </c>
      <c r="H467" t="str">
        <f>VLOOKUP(Table6[[#This Row],[Index]],tbl_mimu[],8,FALSE)</f>
        <v>MMR005006</v>
      </c>
      <c r="I467" t="str">
        <f>VLOOKUP(Table6[[#This Row],[Index]],tbl_mimu[],9,FALSE)</f>
        <v>Wetlet</v>
      </c>
      <c r="J467" t="str">
        <f>VLOOKUP(Table6[[#This Row],[Index]],tbl_mimu[],10,FALSE)</f>
        <v>ဝက်လက်</v>
      </c>
      <c r="K467" t="str">
        <f>VLOOKUP(Table6[[#This Row],[Index]],tbl_mimu[],11,FALSE)</f>
        <v>MMR005006701</v>
      </c>
      <c r="L467" t="str">
        <f>VLOOKUP(Table6[[#This Row],[Index]],tbl_mimu[],12,FALSE)</f>
        <v>Wetlet Town</v>
      </c>
      <c r="M467" t="str">
        <f>VLOOKUP(Table6[[#This Row],[Index]],tbl_mimu[],13,FALSE)</f>
        <v>ဝက်လက်</v>
      </c>
      <c r="N467">
        <f>VLOOKUP(Table6[[#This Row],[Index]],tbl_mimu[],14,FALSE)</f>
        <v>95.788120000000006</v>
      </c>
      <c r="O467">
        <f>VLOOKUP(Table6[[#This Row],[Index]],tbl_mimu[],14,FALSE)</f>
        <v>95.788120000000006</v>
      </c>
      <c r="P467">
        <f>tbl_data[[#This Row],[Severity]]</f>
        <v>0</v>
      </c>
      <c r="Q467">
        <f>tbl_data[[#This Row],[Consequences (Human)]]</f>
        <v>0</v>
      </c>
      <c r="R467">
        <f>tbl_data[[#This Row],[Consequences (Agriculture)]]</f>
        <v>0</v>
      </c>
      <c r="S467">
        <f>tbl_data[[#This Row],[Consequences (Infrastructure)]]</f>
        <v>0</v>
      </c>
      <c r="T467">
        <f>tbl_data[[#This Row],[Consequences (Financial)]]</f>
        <v>0</v>
      </c>
      <c r="U467" t="e">
        <f>tbl_data[[#This Row],[Severity Numeric]]</f>
        <v>#N/A</v>
      </c>
      <c r="V467" t="e">
        <f>tbl_data[[#This Row],[Consequences Human Numeric]]</f>
        <v>#N/A</v>
      </c>
      <c r="W467" t="e">
        <f>tbl_data[[#This Row],[Consequences Agriculture Numeric]]</f>
        <v>#N/A</v>
      </c>
      <c r="X467" t="e">
        <f>tbl_data[[#This Row],[Consequences Infrastructure Numeric]]</f>
        <v>#N/A</v>
      </c>
      <c r="Y467" t="e">
        <f>tbl_data[[#This Row],[Consequences Financial Numeric]]</f>
        <v>#N/A</v>
      </c>
      <c r="Z467" t="e">
        <f>tbl_data[[#This Row],[Consequences Sum Values]]</f>
        <v>#N/A</v>
      </c>
    </row>
    <row r="468" spans="1:26" x14ac:dyDescent="0.25">
      <c r="A468" t="str">
        <f>tbl_data[[#This Row],[Town Code]]</f>
        <v>MMR005025701</v>
      </c>
      <c r="B468" t="str">
        <f>VLOOKUP(Table6[[#This Row],[Index]],tbl_mimu[],2,FALSE)</f>
        <v>MMR005</v>
      </c>
      <c r="C468" t="str">
        <f>VLOOKUP(Table6[[#This Row],[Index]],tbl_mimu[],3,FALSE)</f>
        <v>Sagaing</v>
      </c>
      <c r="D468" t="str">
        <f>VLOOKUP(Table6[[#This Row],[Index]],tbl_mimu[],4,FALSE)</f>
        <v>စစ်ကိုင်းတိုင်းဒေသကြီး</v>
      </c>
      <c r="E468" t="str">
        <f>VLOOKUP(Table6[[#This Row],[Index]],tbl_mimu[],5,FALSE)</f>
        <v>MMR005D011</v>
      </c>
      <c r="F468" t="str">
        <f>VLOOKUP(Table6[[#This Row],[Index]],tbl_mimu[],6,FALSE)</f>
        <v>Kawlin</v>
      </c>
      <c r="G468" t="str">
        <f>VLOOKUP(Table6[[#This Row],[Index]],tbl_mimu[],7,FALSE)</f>
        <v>ကောလင်းခရိုင်</v>
      </c>
      <c r="H468" t="str">
        <f>VLOOKUP(Table6[[#This Row],[Index]],tbl_mimu[],8,FALSE)</f>
        <v>MMR005025</v>
      </c>
      <c r="I468" t="str">
        <f>VLOOKUP(Table6[[#This Row],[Index]],tbl_mimu[],9,FALSE)</f>
        <v>Wuntho</v>
      </c>
      <c r="J468" t="str">
        <f>VLOOKUP(Table6[[#This Row],[Index]],tbl_mimu[],10,FALSE)</f>
        <v>ဝန်းသို</v>
      </c>
      <c r="K468" t="str">
        <f>VLOOKUP(Table6[[#This Row],[Index]],tbl_mimu[],11,FALSE)</f>
        <v>MMR005025701</v>
      </c>
      <c r="L468" t="str">
        <f>VLOOKUP(Table6[[#This Row],[Index]],tbl_mimu[],12,FALSE)</f>
        <v>Wuntho Town</v>
      </c>
      <c r="M468" t="str">
        <f>VLOOKUP(Table6[[#This Row],[Index]],tbl_mimu[],13,FALSE)</f>
        <v>ဝန်းသို</v>
      </c>
      <c r="N468">
        <f>VLOOKUP(Table6[[#This Row],[Index]],tbl_mimu[],14,FALSE)</f>
        <v>95.681930265600002</v>
      </c>
      <c r="O468">
        <f>VLOOKUP(Table6[[#This Row],[Index]],tbl_mimu[],14,FALSE)</f>
        <v>95.681930265600002</v>
      </c>
      <c r="P468">
        <f>tbl_data[[#This Row],[Severity]]</f>
        <v>0</v>
      </c>
      <c r="Q468">
        <f>tbl_data[[#This Row],[Consequences (Human)]]</f>
        <v>0</v>
      </c>
      <c r="R468">
        <f>tbl_data[[#This Row],[Consequences (Agriculture)]]</f>
        <v>0</v>
      </c>
      <c r="S468">
        <f>tbl_data[[#This Row],[Consequences (Infrastructure)]]</f>
        <v>0</v>
      </c>
      <c r="T468">
        <f>tbl_data[[#This Row],[Consequences (Financial)]]</f>
        <v>0</v>
      </c>
      <c r="U468" t="e">
        <f>tbl_data[[#This Row],[Severity Numeric]]</f>
        <v>#N/A</v>
      </c>
      <c r="V468" t="e">
        <f>tbl_data[[#This Row],[Consequences Human Numeric]]</f>
        <v>#N/A</v>
      </c>
      <c r="W468" t="e">
        <f>tbl_data[[#This Row],[Consequences Agriculture Numeric]]</f>
        <v>#N/A</v>
      </c>
      <c r="X468" t="e">
        <f>tbl_data[[#This Row],[Consequences Infrastructure Numeric]]</f>
        <v>#N/A</v>
      </c>
      <c r="Y468" t="e">
        <f>tbl_data[[#This Row],[Consequences Financial Numeric]]</f>
        <v>#N/A</v>
      </c>
      <c r="Z468" t="e">
        <f>tbl_data[[#This Row],[Consequences Sum Values]]</f>
        <v>#N/A</v>
      </c>
    </row>
    <row r="469" spans="1:26" x14ac:dyDescent="0.25">
      <c r="A469" t="str">
        <f>tbl_data[[#This Row],[Town Code]]</f>
        <v>MMR010031701</v>
      </c>
      <c r="B469" t="str">
        <f>VLOOKUP(Table6[[#This Row],[Index]],tbl_mimu[],2,FALSE)</f>
        <v>MMR010</v>
      </c>
      <c r="C469" t="str">
        <f>VLOOKUP(Table6[[#This Row],[Index]],tbl_mimu[],3,FALSE)</f>
        <v>Mandalay</v>
      </c>
      <c r="D469" t="str">
        <f>VLOOKUP(Table6[[#This Row],[Index]],tbl_mimu[],4,FALSE)</f>
        <v>မန္တလေးတိုင်းဒေသကြီး</v>
      </c>
      <c r="E469" t="str">
        <f>VLOOKUP(Table6[[#This Row],[Index]],tbl_mimu[],5,FALSE)</f>
        <v>MMR010D007</v>
      </c>
      <c r="F469" t="str">
        <f>VLOOKUP(Table6[[#This Row],[Index]],tbl_mimu[],6,FALSE)</f>
        <v>Meiktila</v>
      </c>
      <c r="G469" t="str">
        <f>VLOOKUP(Table6[[#This Row],[Index]],tbl_mimu[],7,FALSE)</f>
        <v>မိတ္ထီလာခရိုင်</v>
      </c>
      <c r="H469" t="str">
        <f>VLOOKUP(Table6[[#This Row],[Index]],tbl_mimu[],8,FALSE)</f>
        <v>MMR010031</v>
      </c>
      <c r="I469" t="str">
        <f>VLOOKUP(Table6[[#This Row],[Index]],tbl_mimu[],9,FALSE)</f>
        <v>Wundwin</v>
      </c>
      <c r="J469" t="str">
        <f>VLOOKUP(Table6[[#This Row],[Index]],tbl_mimu[],10,FALSE)</f>
        <v>ဝမ်းတွင်း</v>
      </c>
      <c r="K469" t="str">
        <f>VLOOKUP(Table6[[#This Row],[Index]],tbl_mimu[],11,FALSE)</f>
        <v>MMR010031701</v>
      </c>
      <c r="L469" t="str">
        <f>VLOOKUP(Table6[[#This Row],[Index]],tbl_mimu[],12,FALSE)</f>
        <v>Wundwin Town</v>
      </c>
      <c r="M469" t="str">
        <f>VLOOKUP(Table6[[#This Row],[Index]],tbl_mimu[],13,FALSE)</f>
        <v>ဝမ်းတွင်း</v>
      </c>
      <c r="N469">
        <f>VLOOKUP(Table6[[#This Row],[Index]],tbl_mimu[],14,FALSE)</f>
        <v>96.030010000000004</v>
      </c>
      <c r="O469">
        <f>VLOOKUP(Table6[[#This Row],[Index]],tbl_mimu[],14,FALSE)</f>
        <v>96.030010000000004</v>
      </c>
      <c r="P469">
        <f>tbl_data[[#This Row],[Severity]]</f>
        <v>0</v>
      </c>
      <c r="Q469">
        <f>tbl_data[[#This Row],[Consequences (Human)]]</f>
        <v>0</v>
      </c>
      <c r="R469">
        <f>tbl_data[[#This Row],[Consequences (Agriculture)]]</f>
        <v>0</v>
      </c>
      <c r="S469">
        <f>tbl_data[[#This Row],[Consequences (Infrastructure)]]</f>
        <v>0</v>
      </c>
      <c r="T469">
        <f>tbl_data[[#This Row],[Consequences (Financial)]]</f>
        <v>0</v>
      </c>
      <c r="U469" t="e">
        <f>tbl_data[[#This Row],[Severity Numeric]]</f>
        <v>#N/A</v>
      </c>
      <c r="V469" t="e">
        <f>tbl_data[[#This Row],[Consequences Human Numeric]]</f>
        <v>#N/A</v>
      </c>
      <c r="W469" t="e">
        <f>tbl_data[[#This Row],[Consequences Agriculture Numeric]]</f>
        <v>#N/A</v>
      </c>
      <c r="X469" t="e">
        <f>tbl_data[[#This Row],[Consequences Infrastructure Numeric]]</f>
        <v>#N/A</v>
      </c>
      <c r="Y469" t="e">
        <f>tbl_data[[#This Row],[Consequences Financial Numeric]]</f>
        <v>#N/A</v>
      </c>
      <c r="Z469" t="e">
        <f>tbl_data[[#This Row],[Consequences Sum Values]]</f>
        <v>#N/A</v>
      </c>
    </row>
    <row r="470" spans="1:26" x14ac:dyDescent="0.25">
      <c r="A470" t="str">
        <f>tbl_data[[#This Row],[Town Code]]</f>
        <v>MMR017017701</v>
      </c>
      <c r="B470" t="str">
        <f>VLOOKUP(Table6[[#This Row],[Index]],tbl_mimu[],2,FALSE)</f>
        <v>MMR017</v>
      </c>
      <c r="C470" t="str">
        <f>VLOOKUP(Table6[[#This Row],[Index]],tbl_mimu[],3,FALSE)</f>
        <v>Ayeyarwady</v>
      </c>
      <c r="D470" t="str">
        <f>VLOOKUP(Table6[[#This Row],[Index]],tbl_mimu[],4,FALSE)</f>
        <v>ဧရာဝတီတိုင်းဒေသကြီး</v>
      </c>
      <c r="E470" t="str">
        <f>VLOOKUP(Table6[[#This Row],[Index]],tbl_mimu[],5,FALSE)</f>
        <v>MMR017D003</v>
      </c>
      <c r="F470" t="str">
        <f>VLOOKUP(Table6[[#This Row],[Index]],tbl_mimu[],6,FALSE)</f>
        <v>Myaungmya</v>
      </c>
      <c r="G470" t="str">
        <f>VLOOKUP(Table6[[#This Row],[Index]],tbl_mimu[],7,FALSE)</f>
        <v>မြောင်းမြခရိုင်</v>
      </c>
      <c r="H470" t="str">
        <f>VLOOKUP(Table6[[#This Row],[Index]],tbl_mimu[],8,FALSE)</f>
        <v>MMR017017</v>
      </c>
      <c r="I470" t="str">
        <f>VLOOKUP(Table6[[#This Row],[Index]],tbl_mimu[],9,FALSE)</f>
        <v>Wakema</v>
      </c>
      <c r="J470" t="str">
        <f>VLOOKUP(Table6[[#This Row],[Index]],tbl_mimu[],10,FALSE)</f>
        <v>ဝါးခယ်မ</v>
      </c>
      <c r="K470" t="str">
        <f>VLOOKUP(Table6[[#This Row],[Index]],tbl_mimu[],11,FALSE)</f>
        <v>MMR017017701</v>
      </c>
      <c r="L470" t="str">
        <f>VLOOKUP(Table6[[#This Row],[Index]],tbl_mimu[],12,FALSE)</f>
        <v>Wakema Town</v>
      </c>
      <c r="M470" t="str">
        <f>VLOOKUP(Table6[[#This Row],[Index]],tbl_mimu[],13,FALSE)</f>
        <v>ဝါးခယ်မ</v>
      </c>
      <c r="N470">
        <f>VLOOKUP(Table6[[#This Row],[Index]],tbl_mimu[],14,FALSE)</f>
        <v>95.180409999999995</v>
      </c>
      <c r="O470">
        <f>VLOOKUP(Table6[[#This Row],[Index]],tbl_mimu[],14,FALSE)</f>
        <v>95.180409999999995</v>
      </c>
      <c r="P470">
        <f>tbl_data[[#This Row],[Severity]]</f>
        <v>0</v>
      </c>
      <c r="Q470">
        <f>tbl_data[[#This Row],[Consequences (Human)]]</f>
        <v>0</v>
      </c>
      <c r="R470">
        <f>tbl_data[[#This Row],[Consequences (Agriculture)]]</f>
        <v>0</v>
      </c>
      <c r="S470">
        <f>tbl_data[[#This Row],[Consequences (Infrastructure)]]</f>
        <v>0</v>
      </c>
      <c r="T470">
        <f>tbl_data[[#This Row],[Consequences (Financial)]]</f>
        <v>0</v>
      </c>
      <c r="U470" t="e">
        <f>tbl_data[[#This Row],[Severity Numeric]]</f>
        <v>#N/A</v>
      </c>
      <c r="V470" t="e">
        <f>tbl_data[[#This Row],[Consequences Human Numeric]]</f>
        <v>#N/A</v>
      </c>
      <c r="W470" t="e">
        <f>tbl_data[[#This Row],[Consequences Agriculture Numeric]]</f>
        <v>#N/A</v>
      </c>
      <c r="X470" t="e">
        <f>tbl_data[[#This Row],[Consequences Infrastructure Numeric]]</f>
        <v>#N/A</v>
      </c>
      <c r="Y470" t="e">
        <f>tbl_data[[#This Row],[Consequences Financial Numeric]]</f>
        <v>#N/A</v>
      </c>
      <c r="Z470" t="e">
        <f>tbl_data[[#This Row],[Consequences Sum Values]]</f>
        <v>#N/A</v>
      </c>
    </row>
    <row r="471" spans="1:26" x14ac:dyDescent="0.25">
      <c r="A471" t="str">
        <f>tbl_data[[#This Row],[Town Code]]</f>
        <v>MMR015314702</v>
      </c>
      <c r="B471" t="str">
        <f>VLOOKUP(Table6[[#This Row],[Index]],tbl_mimu[],2,FALSE)</f>
        <v>MMR015</v>
      </c>
      <c r="C471" t="str">
        <f>VLOOKUP(Table6[[#This Row],[Index]],tbl_mimu[],3,FALSE)</f>
        <v>Shan (North)</v>
      </c>
      <c r="D471" t="str">
        <f>VLOOKUP(Table6[[#This Row],[Index]],tbl_mimu[],4,FALSE)</f>
        <v>ရှမ်းပြည်နယ် (မြောက်)</v>
      </c>
      <c r="E471" t="str">
        <f>VLOOKUP(Table6[[#This Row],[Index]],tbl_mimu[],5,FALSE)</f>
        <v>MMR015D332</v>
      </c>
      <c r="F471" t="str">
        <f>VLOOKUP(Table6[[#This Row],[Index]],tbl_mimu[],6,FALSE)</f>
        <v>Wein Kawng (Wein Kao) (Wa SAD)</v>
      </c>
      <c r="G471" t="str">
        <f>VLOOKUP(Table6[[#This Row],[Index]],tbl_mimu[],7,FALSE)</f>
        <v>ဝိန်းကောင်-ဝအထူးဒေသ (၂)</v>
      </c>
      <c r="H471" t="str">
        <f>VLOOKUP(Table6[[#This Row],[Index]],tbl_mimu[],8,FALSE)</f>
        <v>MMR015314</v>
      </c>
      <c r="I471" t="str">
        <f>VLOOKUP(Table6[[#This Row],[Index]],tbl_mimu[],9,FALSE)</f>
        <v>Nawng Hkit</v>
      </c>
      <c r="J471" t="str">
        <f>VLOOKUP(Table6[[#This Row],[Index]],tbl_mimu[],10,FALSE)</f>
        <v>နောင်ခစ်</v>
      </c>
      <c r="K471" t="str">
        <f>VLOOKUP(Table6[[#This Row],[Index]],tbl_mimu[],11,FALSE)</f>
        <v>MMR015314702</v>
      </c>
      <c r="L471" t="str">
        <f>VLOOKUP(Table6[[#This Row],[Index]],tbl_mimu[],12,FALSE)</f>
        <v>Wein Kawn Town</v>
      </c>
      <c r="M471" t="str">
        <f>VLOOKUP(Table6[[#This Row],[Index]],tbl_mimu[],13,FALSE)</f>
        <v>ဝိန်းကောင်</v>
      </c>
      <c r="N471">
        <f>VLOOKUP(Table6[[#This Row],[Index]],tbl_mimu[],14,FALSE)</f>
        <v>98.938959999999994</v>
      </c>
      <c r="O471">
        <f>VLOOKUP(Table6[[#This Row],[Index]],tbl_mimu[],14,FALSE)</f>
        <v>98.938959999999994</v>
      </c>
      <c r="P471">
        <f>tbl_data[[#This Row],[Severity]]</f>
        <v>0</v>
      </c>
      <c r="Q471">
        <f>tbl_data[[#This Row],[Consequences (Human)]]</f>
        <v>0</v>
      </c>
      <c r="R471">
        <f>tbl_data[[#This Row],[Consequences (Agriculture)]]</f>
        <v>0</v>
      </c>
      <c r="S471">
        <f>tbl_data[[#This Row],[Consequences (Infrastructure)]]</f>
        <v>0</v>
      </c>
      <c r="T471">
        <f>tbl_data[[#This Row],[Consequences (Financial)]]</f>
        <v>0</v>
      </c>
      <c r="U471" t="e">
        <f>tbl_data[[#This Row],[Severity Numeric]]</f>
        <v>#N/A</v>
      </c>
      <c r="V471" t="e">
        <f>tbl_data[[#This Row],[Consequences Human Numeric]]</f>
        <v>#N/A</v>
      </c>
      <c r="W471" t="e">
        <f>tbl_data[[#This Row],[Consequences Agriculture Numeric]]</f>
        <v>#N/A</v>
      </c>
      <c r="X471" t="e">
        <f>tbl_data[[#This Row],[Consequences Infrastructure Numeric]]</f>
        <v>#N/A</v>
      </c>
      <c r="Y471" t="e">
        <f>tbl_data[[#This Row],[Consequences Financial Numeric]]</f>
        <v>#N/A</v>
      </c>
      <c r="Z471" t="e">
        <f>tbl_data[[#This Row],[Consequences Sum Values]]</f>
        <v>#N/A</v>
      </c>
    </row>
    <row r="472" spans="1:26" x14ac:dyDescent="0.25">
      <c r="A472" t="str">
        <f>tbl_data[[#This Row],[Town Code]]</f>
        <v>MMR001002701</v>
      </c>
      <c r="B472" t="str">
        <f>VLOOKUP(Table6[[#This Row],[Index]],tbl_mimu[],2,FALSE)</f>
        <v>MMR001</v>
      </c>
      <c r="C472" t="str">
        <f>VLOOKUP(Table6[[#This Row],[Index]],tbl_mimu[],3,FALSE)</f>
        <v>Kachin</v>
      </c>
      <c r="D472" t="str">
        <f>VLOOKUP(Table6[[#This Row],[Index]],tbl_mimu[],4,FALSE)</f>
        <v>ကချင်ပြည်နယ်</v>
      </c>
      <c r="E472" t="str">
        <f>VLOOKUP(Table6[[#This Row],[Index]],tbl_mimu[],5,FALSE)</f>
        <v>MMR001D001</v>
      </c>
      <c r="F472" t="str">
        <f>VLOOKUP(Table6[[#This Row],[Index]],tbl_mimu[],6,FALSE)</f>
        <v>Myitkyina</v>
      </c>
      <c r="G472" t="str">
        <f>VLOOKUP(Table6[[#This Row],[Index]],tbl_mimu[],7,FALSE)</f>
        <v>မြစ်ကြီးနားခရိုင်</v>
      </c>
      <c r="H472" t="str">
        <f>VLOOKUP(Table6[[#This Row],[Index]],tbl_mimu[],8,FALSE)</f>
        <v>MMR001002</v>
      </c>
      <c r="I472" t="str">
        <f>VLOOKUP(Table6[[#This Row],[Index]],tbl_mimu[],9,FALSE)</f>
        <v>Waingmaw</v>
      </c>
      <c r="J472" t="str">
        <f>VLOOKUP(Table6[[#This Row],[Index]],tbl_mimu[],10,FALSE)</f>
        <v>ဝိုင်းမော်</v>
      </c>
      <c r="K472" t="str">
        <f>VLOOKUP(Table6[[#This Row],[Index]],tbl_mimu[],11,FALSE)</f>
        <v>MMR001002701</v>
      </c>
      <c r="L472" t="str">
        <f>VLOOKUP(Table6[[#This Row],[Index]],tbl_mimu[],12,FALSE)</f>
        <v>Waingmaw Town</v>
      </c>
      <c r="M472" t="str">
        <f>VLOOKUP(Table6[[#This Row],[Index]],tbl_mimu[],13,FALSE)</f>
        <v>ဝိုင်းမော်</v>
      </c>
      <c r="N472">
        <f>VLOOKUP(Table6[[#This Row],[Index]],tbl_mimu[],14,FALSE)</f>
        <v>97.442809999999994</v>
      </c>
      <c r="O472">
        <f>VLOOKUP(Table6[[#This Row],[Index]],tbl_mimu[],14,FALSE)</f>
        <v>97.442809999999994</v>
      </c>
      <c r="P472">
        <f>tbl_data[[#This Row],[Severity]]</f>
        <v>0</v>
      </c>
      <c r="Q472">
        <f>tbl_data[[#This Row],[Consequences (Human)]]</f>
        <v>0</v>
      </c>
      <c r="R472">
        <f>tbl_data[[#This Row],[Consequences (Agriculture)]]</f>
        <v>0</v>
      </c>
      <c r="S472">
        <f>tbl_data[[#This Row],[Consequences (Infrastructure)]]</f>
        <v>0</v>
      </c>
      <c r="T472">
        <f>tbl_data[[#This Row],[Consequences (Financial)]]</f>
        <v>0</v>
      </c>
      <c r="U472" t="e">
        <f>tbl_data[[#This Row],[Severity Numeric]]</f>
        <v>#N/A</v>
      </c>
      <c r="V472" t="e">
        <f>tbl_data[[#This Row],[Consequences Human Numeric]]</f>
        <v>#N/A</v>
      </c>
      <c r="W472" t="e">
        <f>tbl_data[[#This Row],[Consequences Agriculture Numeric]]</f>
        <v>#N/A</v>
      </c>
      <c r="X472" t="e">
        <f>tbl_data[[#This Row],[Consequences Infrastructure Numeric]]</f>
        <v>#N/A</v>
      </c>
      <c r="Y472" t="e">
        <f>tbl_data[[#This Row],[Consequences Financial Numeric]]</f>
        <v>#N/A</v>
      </c>
      <c r="Z472" t="e">
        <f>tbl_data[[#This Row],[Consequences Sum Values]]</f>
        <v>#N/A</v>
      </c>
    </row>
    <row r="473" spans="1:26" x14ac:dyDescent="0.25">
      <c r="A473" t="str">
        <f>tbl_data[[#This Row],[Town Code]]</f>
        <v>MMR004001703</v>
      </c>
      <c r="B473" t="str">
        <f>VLOOKUP(Table6[[#This Row],[Index]],tbl_mimu[],2,FALSE)</f>
        <v>MMR004</v>
      </c>
      <c r="C473" t="str">
        <f>VLOOKUP(Table6[[#This Row],[Index]],tbl_mimu[],3,FALSE)</f>
        <v>Chin</v>
      </c>
      <c r="D473" t="str">
        <f>VLOOKUP(Table6[[#This Row],[Index]],tbl_mimu[],4,FALSE)</f>
        <v>ချင်းပြည်နယ်</v>
      </c>
      <c r="E473" t="str">
        <f>VLOOKUP(Table6[[#This Row],[Index]],tbl_mimu[],5,FALSE)</f>
        <v>MMR004D001</v>
      </c>
      <c r="F473" t="str">
        <f>VLOOKUP(Table6[[#This Row],[Index]],tbl_mimu[],6,FALSE)</f>
        <v>Falam</v>
      </c>
      <c r="G473" t="str">
        <f>VLOOKUP(Table6[[#This Row],[Index]],tbl_mimu[],7,FALSE)</f>
        <v>ဖလမ်းခရိုင်</v>
      </c>
      <c r="H473" t="str">
        <f>VLOOKUP(Table6[[#This Row],[Index]],tbl_mimu[],8,FALSE)</f>
        <v>MMR004001</v>
      </c>
      <c r="I473" t="str">
        <f>VLOOKUP(Table6[[#This Row],[Index]],tbl_mimu[],9,FALSE)</f>
        <v>Falam</v>
      </c>
      <c r="J473" t="str">
        <f>VLOOKUP(Table6[[#This Row],[Index]],tbl_mimu[],10,FALSE)</f>
        <v>ဖလမ်း</v>
      </c>
      <c r="K473" t="str">
        <f>VLOOKUP(Table6[[#This Row],[Index]],tbl_mimu[],11,FALSE)</f>
        <v>MMR004001703</v>
      </c>
      <c r="L473" t="str">
        <f>VLOOKUP(Table6[[#This Row],[Index]],tbl_mimu[],12,FALSE)</f>
        <v>Webula Town</v>
      </c>
      <c r="M473" t="str">
        <f>VLOOKUP(Table6[[#This Row],[Index]],tbl_mimu[],13,FALSE)</f>
        <v>ဝေဘူလ</v>
      </c>
      <c r="N473">
        <f>VLOOKUP(Table6[[#This Row],[Index]],tbl_mimu[],14,FALSE)</f>
        <v>93.913300000000007</v>
      </c>
      <c r="O473">
        <f>VLOOKUP(Table6[[#This Row],[Index]],tbl_mimu[],14,FALSE)</f>
        <v>93.913300000000007</v>
      </c>
      <c r="P473">
        <f>tbl_data[[#This Row],[Severity]]</f>
        <v>0</v>
      </c>
      <c r="Q473">
        <f>tbl_data[[#This Row],[Consequences (Human)]]</f>
        <v>0</v>
      </c>
      <c r="R473">
        <f>tbl_data[[#This Row],[Consequences (Agriculture)]]</f>
        <v>0</v>
      </c>
      <c r="S473">
        <f>tbl_data[[#This Row],[Consequences (Infrastructure)]]</f>
        <v>0</v>
      </c>
      <c r="T473">
        <f>tbl_data[[#This Row],[Consequences (Financial)]]</f>
        <v>0</v>
      </c>
      <c r="U473" t="e">
        <f>tbl_data[[#This Row],[Severity Numeric]]</f>
        <v>#N/A</v>
      </c>
      <c r="V473" t="e">
        <f>tbl_data[[#This Row],[Consequences Human Numeric]]</f>
        <v>#N/A</v>
      </c>
      <c r="W473" t="e">
        <f>tbl_data[[#This Row],[Consequences Agriculture Numeric]]</f>
        <v>#N/A</v>
      </c>
      <c r="X473" t="e">
        <f>tbl_data[[#This Row],[Consequences Infrastructure Numeric]]</f>
        <v>#N/A</v>
      </c>
      <c r="Y473" t="e">
        <f>tbl_data[[#This Row],[Consequences Financial Numeric]]</f>
        <v>#N/A</v>
      </c>
      <c r="Z473" t="e">
        <f>tbl_data[[#This Row],[Consequences Sum Values]]</f>
        <v>#N/A</v>
      </c>
    </row>
    <row r="474" spans="1:26" x14ac:dyDescent="0.25">
      <c r="A474" t="str">
        <f>tbl_data[[#This Row],[Town Code]]</f>
        <v>MMR007004701</v>
      </c>
      <c r="B474" t="str">
        <f>VLOOKUP(Table6[[#This Row],[Index]],tbl_mimu[],2,FALSE)</f>
        <v>MMR007</v>
      </c>
      <c r="C474" t="str">
        <f>VLOOKUP(Table6[[#This Row],[Index]],tbl_mimu[],3,FALSE)</f>
        <v>Bago (East)</v>
      </c>
      <c r="D474" t="str">
        <f>VLOOKUP(Table6[[#This Row],[Index]],tbl_mimu[],4,FALSE)</f>
        <v>ပဲခူးတိုင်းဒေသကြီး (အရှေ့)</v>
      </c>
      <c r="E474" t="str">
        <f>VLOOKUP(Table6[[#This Row],[Index]],tbl_mimu[],5,FALSE)</f>
        <v>MMR007D001</v>
      </c>
      <c r="F474" t="str">
        <f>VLOOKUP(Table6[[#This Row],[Index]],tbl_mimu[],6,FALSE)</f>
        <v>Bago</v>
      </c>
      <c r="G474" t="str">
        <f>VLOOKUP(Table6[[#This Row],[Index]],tbl_mimu[],7,FALSE)</f>
        <v>ပဲခူးခရိုင်</v>
      </c>
      <c r="H474" t="str">
        <f>VLOOKUP(Table6[[#This Row],[Index]],tbl_mimu[],8,FALSE)</f>
        <v>MMR007004</v>
      </c>
      <c r="I474" t="str">
        <f>VLOOKUP(Table6[[#This Row],[Index]],tbl_mimu[],9,FALSE)</f>
        <v>Waw</v>
      </c>
      <c r="J474" t="str">
        <f>VLOOKUP(Table6[[#This Row],[Index]],tbl_mimu[],10,FALSE)</f>
        <v>ဝေါ</v>
      </c>
      <c r="K474" t="str">
        <f>VLOOKUP(Table6[[#This Row],[Index]],tbl_mimu[],11,FALSE)</f>
        <v>MMR007004701</v>
      </c>
      <c r="L474" t="str">
        <f>VLOOKUP(Table6[[#This Row],[Index]],tbl_mimu[],12,FALSE)</f>
        <v>Waw Town</v>
      </c>
      <c r="M474" t="str">
        <f>VLOOKUP(Table6[[#This Row],[Index]],tbl_mimu[],13,FALSE)</f>
        <v>ဝေါ</v>
      </c>
      <c r="N474">
        <f>VLOOKUP(Table6[[#This Row],[Index]],tbl_mimu[],14,FALSE)</f>
        <v>96.682339999999996</v>
      </c>
      <c r="O474">
        <f>VLOOKUP(Table6[[#This Row],[Index]],tbl_mimu[],14,FALSE)</f>
        <v>96.682339999999996</v>
      </c>
      <c r="P474">
        <f>tbl_data[[#This Row],[Severity]]</f>
        <v>0</v>
      </c>
      <c r="Q474">
        <f>tbl_data[[#This Row],[Consequences (Human)]]</f>
        <v>0</v>
      </c>
      <c r="R474">
        <f>tbl_data[[#This Row],[Consequences (Agriculture)]]</f>
        <v>0</v>
      </c>
      <c r="S474">
        <f>tbl_data[[#This Row],[Consequences (Infrastructure)]]</f>
        <v>0</v>
      </c>
      <c r="T474">
        <f>tbl_data[[#This Row],[Consequences (Financial)]]</f>
        <v>0</v>
      </c>
      <c r="U474" t="e">
        <f>tbl_data[[#This Row],[Severity Numeric]]</f>
        <v>#N/A</v>
      </c>
      <c r="V474" t="e">
        <f>tbl_data[[#This Row],[Consequences Human Numeric]]</f>
        <v>#N/A</v>
      </c>
      <c r="W474" t="e">
        <f>tbl_data[[#This Row],[Consequences Agriculture Numeric]]</f>
        <v>#N/A</v>
      </c>
      <c r="X474" t="e">
        <f>tbl_data[[#This Row],[Consequences Infrastructure Numeric]]</f>
        <v>#N/A</v>
      </c>
      <c r="Y474" t="e">
        <f>tbl_data[[#This Row],[Consequences Financial Numeric]]</f>
        <v>#N/A</v>
      </c>
      <c r="Z474" t="e">
        <f>tbl_data[[#This Row],[Consequences Sum Values]]</f>
        <v>#N/A</v>
      </c>
    </row>
    <row r="475" spans="1:26" x14ac:dyDescent="0.25">
      <c r="A475" t="str">
        <f>tbl_data[[#This Row],[Town Code]]</f>
        <v>MMR012015701</v>
      </c>
      <c r="B475" t="str">
        <f>VLOOKUP(Table6[[#This Row],[Index]],tbl_mimu[],2,FALSE)</f>
        <v>MMR012</v>
      </c>
      <c r="C475" t="str">
        <f>VLOOKUP(Table6[[#This Row],[Index]],tbl_mimu[],3,FALSE)</f>
        <v>Rakhine</v>
      </c>
      <c r="D475" t="str">
        <f>VLOOKUP(Table6[[#This Row],[Index]],tbl_mimu[],4,FALSE)</f>
        <v>ရခိုင်ပြည်နယ်</v>
      </c>
      <c r="E475" t="str">
        <f>VLOOKUP(Table6[[#This Row],[Index]],tbl_mimu[],5,FALSE)</f>
        <v>MMR012D004</v>
      </c>
      <c r="F475" t="str">
        <f>VLOOKUP(Table6[[#This Row],[Index]],tbl_mimu[],6,FALSE)</f>
        <v>Thandwe</v>
      </c>
      <c r="G475" t="str">
        <f>VLOOKUP(Table6[[#This Row],[Index]],tbl_mimu[],7,FALSE)</f>
        <v>သံတွဲခရိုင်</v>
      </c>
      <c r="H475" t="str">
        <f>VLOOKUP(Table6[[#This Row],[Index]],tbl_mimu[],8,FALSE)</f>
        <v>MMR012015</v>
      </c>
      <c r="I475" t="str">
        <f>VLOOKUP(Table6[[#This Row],[Index]],tbl_mimu[],9,FALSE)</f>
        <v>Thandwe</v>
      </c>
      <c r="J475" t="str">
        <f>VLOOKUP(Table6[[#This Row],[Index]],tbl_mimu[],10,FALSE)</f>
        <v>သံတွဲ</v>
      </c>
      <c r="K475" t="str">
        <f>VLOOKUP(Table6[[#This Row],[Index]],tbl_mimu[],11,FALSE)</f>
        <v>MMR012015701</v>
      </c>
      <c r="L475" t="str">
        <f>VLOOKUP(Table6[[#This Row],[Index]],tbl_mimu[],12,FALSE)</f>
        <v>Thandwe Town</v>
      </c>
      <c r="M475" t="str">
        <f>VLOOKUP(Table6[[#This Row],[Index]],tbl_mimu[],13,FALSE)</f>
        <v>သံတွဲ</v>
      </c>
      <c r="N475">
        <f>VLOOKUP(Table6[[#This Row],[Index]],tbl_mimu[],14,FALSE)</f>
        <v>94.367702600000001</v>
      </c>
      <c r="O475">
        <f>VLOOKUP(Table6[[#This Row],[Index]],tbl_mimu[],14,FALSE)</f>
        <v>94.367702600000001</v>
      </c>
      <c r="P475">
        <f>tbl_data[[#This Row],[Severity]]</f>
        <v>0</v>
      </c>
      <c r="Q475">
        <f>tbl_data[[#This Row],[Consequences (Human)]]</f>
        <v>0</v>
      </c>
      <c r="R475">
        <f>tbl_data[[#This Row],[Consequences (Agriculture)]]</f>
        <v>0</v>
      </c>
      <c r="S475">
        <f>tbl_data[[#This Row],[Consequences (Infrastructure)]]</f>
        <v>0</v>
      </c>
      <c r="T475">
        <f>tbl_data[[#This Row],[Consequences (Financial)]]</f>
        <v>0</v>
      </c>
      <c r="U475" t="e">
        <f>tbl_data[[#This Row],[Severity Numeric]]</f>
        <v>#N/A</v>
      </c>
      <c r="V475" t="e">
        <f>tbl_data[[#This Row],[Consequences Human Numeric]]</f>
        <v>#N/A</v>
      </c>
      <c r="W475" t="e">
        <f>tbl_data[[#This Row],[Consequences Agriculture Numeric]]</f>
        <v>#N/A</v>
      </c>
      <c r="X475" t="e">
        <f>tbl_data[[#This Row],[Consequences Infrastructure Numeric]]</f>
        <v>#N/A</v>
      </c>
      <c r="Y475" t="e">
        <f>tbl_data[[#This Row],[Consequences Financial Numeric]]</f>
        <v>#N/A</v>
      </c>
      <c r="Z475" t="e">
        <f>tbl_data[[#This Row],[Consequences Sum Values]]</f>
        <v>#N/A</v>
      </c>
    </row>
    <row r="476" spans="1:26" x14ac:dyDescent="0.25">
      <c r="A476" t="str">
        <f>tbl_data[[#This Row],[Town Code]]</f>
        <v>MMR003004702</v>
      </c>
      <c r="B476" t="str">
        <f>VLOOKUP(Table6[[#This Row],[Index]],tbl_mimu[],2,FALSE)</f>
        <v>MMR003</v>
      </c>
      <c r="C476" t="str">
        <f>VLOOKUP(Table6[[#This Row],[Index]],tbl_mimu[],3,FALSE)</f>
        <v>Kayin</v>
      </c>
      <c r="D476" t="str">
        <f>VLOOKUP(Table6[[#This Row],[Index]],tbl_mimu[],4,FALSE)</f>
        <v>ကရင်ပြည်နယ်</v>
      </c>
      <c r="E476" t="str">
        <f>VLOOKUP(Table6[[#This Row],[Index]],tbl_mimu[],5,FALSE)</f>
        <v>MMR003D001</v>
      </c>
      <c r="F476" t="str">
        <f>VLOOKUP(Table6[[#This Row],[Index]],tbl_mimu[],6,FALSE)</f>
        <v>Hpa-An</v>
      </c>
      <c r="G476" t="str">
        <f>VLOOKUP(Table6[[#This Row],[Index]],tbl_mimu[],7,FALSE)</f>
        <v>ဘားအံခရိုင်</v>
      </c>
      <c r="H476" t="str">
        <f>VLOOKUP(Table6[[#This Row],[Index]],tbl_mimu[],8,FALSE)</f>
        <v>MMR003004</v>
      </c>
      <c r="I476" t="str">
        <f>VLOOKUP(Table6[[#This Row],[Index]],tbl_mimu[],9,FALSE)</f>
        <v>Thandaunggyi</v>
      </c>
      <c r="J476" t="str">
        <f>VLOOKUP(Table6[[#This Row],[Index]],tbl_mimu[],10,FALSE)</f>
        <v>သံတောင်ကြီး</v>
      </c>
      <c r="K476" t="str">
        <f>VLOOKUP(Table6[[#This Row],[Index]],tbl_mimu[],11,FALSE)</f>
        <v>MMR003004702</v>
      </c>
      <c r="L476" t="str">
        <f>VLOOKUP(Table6[[#This Row],[Index]],tbl_mimu[],12,FALSE)</f>
        <v>Thandaung Town</v>
      </c>
      <c r="M476" t="str">
        <f>VLOOKUP(Table6[[#This Row],[Index]],tbl_mimu[],13,FALSE)</f>
        <v>သံတောင်</v>
      </c>
      <c r="N476">
        <f>VLOOKUP(Table6[[#This Row],[Index]],tbl_mimu[],14,FALSE)</f>
        <v>96.582660000000004</v>
      </c>
      <c r="O476">
        <f>VLOOKUP(Table6[[#This Row],[Index]],tbl_mimu[],14,FALSE)</f>
        <v>96.582660000000004</v>
      </c>
      <c r="P476">
        <f>tbl_data[[#This Row],[Severity]]</f>
        <v>0</v>
      </c>
      <c r="Q476">
        <f>tbl_data[[#This Row],[Consequences (Human)]]</f>
        <v>0</v>
      </c>
      <c r="R476">
        <f>tbl_data[[#This Row],[Consequences (Agriculture)]]</f>
        <v>0</v>
      </c>
      <c r="S476">
        <f>tbl_data[[#This Row],[Consequences (Infrastructure)]]</f>
        <v>0</v>
      </c>
      <c r="T476">
        <f>tbl_data[[#This Row],[Consequences (Financial)]]</f>
        <v>0</v>
      </c>
      <c r="U476" t="e">
        <f>tbl_data[[#This Row],[Severity Numeric]]</f>
        <v>#N/A</v>
      </c>
      <c r="V476" t="e">
        <f>tbl_data[[#This Row],[Consequences Human Numeric]]</f>
        <v>#N/A</v>
      </c>
      <c r="W476" t="e">
        <f>tbl_data[[#This Row],[Consequences Agriculture Numeric]]</f>
        <v>#N/A</v>
      </c>
      <c r="X476" t="e">
        <f>tbl_data[[#This Row],[Consequences Infrastructure Numeric]]</f>
        <v>#N/A</v>
      </c>
      <c r="Y476" t="e">
        <f>tbl_data[[#This Row],[Consequences Financial Numeric]]</f>
        <v>#N/A</v>
      </c>
      <c r="Z476" t="e">
        <f>tbl_data[[#This Row],[Consequences Sum Values]]</f>
        <v>#N/A</v>
      </c>
    </row>
    <row r="477" spans="1:26" x14ac:dyDescent="0.25">
      <c r="A477" t="str">
        <f>tbl_data[[#This Row],[Town Code]]</f>
        <v>MMR003004701</v>
      </c>
      <c r="B477" t="str">
        <f>VLOOKUP(Table6[[#This Row],[Index]],tbl_mimu[],2,FALSE)</f>
        <v>MMR003</v>
      </c>
      <c r="C477" t="str">
        <f>VLOOKUP(Table6[[#This Row],[Index]],tbl_mimu[],3,FALSE)</f>
        <v>Kayin</v>
      </c>
      <c r="D477" t="str">
        <f>VLOOKUP(Table6[[#This Row],[Index]],tbl_mimu[],4,FALSE)</f>
        <v>ကရင်ပြည်နယ်</v>
      </c>
      <c r="E477" t="str">
        <f>VLOOKUP(Table6[[#This Row],[Index]],tbl_mimu[],5,FALSE)</f>
        <v>MMR003D001</v>
      </c>
      <c r="F477" t="str">
        <f>VLOOKUP(Table6[[#This Row],[Index]],tbl_mimu[],6,FALSE)</f>
        <v>Hpa-An</v>
      </c>
      <c r="G477" t="str">
        <f>VLOOKUP(Table6[[#This Row],[Index]],tbl_mimu[],7,FALSE)</f>
        <v>ဘားအံခရိုင်</v>
      </c>
      <c r="H477" t="str">
        <f>VLOOKUP(Table6[[#This Row],[Index]],tbl_mimu[],8,FALSE)</f>
        <v>MMR003004</v>
      </c>
      <c r="I477" t="str">
        <f>VLOOKUP(Table6[[#This Row],[Index]],tbl_mimu[],9,FALSE)</f>
        <v>Thandaunggyi</v>
      </c>
      <c r="J477" t="str">
        <f>VLOOKUP(Table6[[#This Row],[Index]],tbl_mimu[],10,FALSE)</f>
        <v>သံတောင်ကြီး</v>
      </c>
      <c r="K477" t="str">
        <f>VLOOKUP(Table6[[#This Row],[Index]],tbl_mimu[],11,FALSE)</f>
        <v>MMR003004701</v>
      </c>
      <c r="L477" t="str">
        <f>VLOOKUP(Table6[[#This Row],[Index]],tbl_mimu[],12,FALSE)</f>
        <v>Thandaunggyi Town</v>
      </c>
      <c r="M477" t="str">
        <f>VLOOKUP(Table6[[#This Row],[Index]],tbl_mimu[],13,FALSE)</f>
        <v>သံတောင်ကြီး</v>
      </c>
      <c r="N477">
        <f>VLOOKUP(Table6[[#This Row],[Index]],tbl_mimu[],14,FALSE)</f>
        <v>96.675470000000004</v>
      </c>
      <c r="O477">
        <f>VLOOKUP(Table6[[#This Row],[Index]],tbl_mimu[],14,FALSE)</f>
        <v>96.675470000000004</v>
      </c>
      <c r="P477">
        <f>tbl_data[[#This Row],[Severity]]</f>
        <v>0</v>
      </c>
      <c r="Q477">
        <f>tbl_data[[#This Row],[Consequences (Human)]]</f>
        <v>0</v>
      </c>
      <c r="R477">
        <f>tbl_data[[#This Row],[Consequences (Agriculture)]]</f>
        <v>0</v>
      </c>
      <c r="S477">
        <f>tbl_data[[#This Row],[Consequences (Infrastructure)]]</f>
        <v>0</v>
      </c>
      <c r="T477">
        <f>tbl_data[[#This Row],[Consequences (Financial)]]</f>
        <v>0</v>
      </c>
      <c r="U477" t="e">
        <f>tbl_data[[#This Row],[Severity Numeric]]</f>
        <v>#N/A</v>
      </c>
      <c r="V477" t="e">
        <f>tbl_data[[#This Row],[Consequences Human Numeric]]</f>
        <v>#N/A</v>
      </c>
      <c r="W477" t="e">
        <f>tbl_data[[#This Row],[Consequences Agriculture Numeric]]</f>
        <v>#N/A</v>
      </c>
      <c r="X477" t="e">
        <f>tbl_data[[#This Row],[Consequences Infrastructure Numeric]]</f>
        <v>#N/A</v>
      </c>
      <c r="Y477" t="e">
        <f>tbl_data[[#This Row],[Consequences Financial Numeric]]</f>
        <v>#N/A</v>
      </c>
      <c r="Z477" t="e">
        <f>tbl_data[[#This Row],[Consequences Sum Values]]</f>
        <v>#N/A</v>
      </c>
    </row>
    <row r="478" spans="1:26" x14ac:dyDescent="0.25">
      <c r="A478" t="str">
        <f>tbl_data[[#This Row],[Town Code]]</f>
        <v>MMR011004701</v>
      </c>
      <c r="B478" t="str">
        <f>VLOOKUP(Table6[[#This Row],[Index]],tbl_mimu[],2,FALSE)</f>
        <v>MMR011</v>
      </c>
      <c r="C478" t="str">
        <f>VLOOKUP(Table6[[#This Row],[Index]],tbl_mimu[],3,FALSE)</f>
        <v>Mon</v>
      </c>
      <c r="D478" t="str">
        <f>VLOOKUP(Table6[[#This Row],[Index]],tbl_mimu[],4,FALSE)</f>
        <v>မွန်ပြည်နယ်</v>
      </c>
      <c r="E478" t="str">
        <f>VLOOKUP(Table6[[#This Row],[Index]],tbl_mimu[],5,FALSE)</f>
        <v>MMR011D001</v>
      </c>
      <c r="F478" t="str">
        <f>VLOOKUP(Table6[[#This Row],[Index]],tbl_mimu[],6,FALSE)</f>
        <v>Mawlamyine</v>
      </c>
      <c r="G478" t="str">
        <f>VLOOKUP(Table6[[#This Row],[Index]],tbl_mimu[],7,FALSE)</f>
        <v>မော်လမြိုင်ခရိုင်</v>
      </c>
      <c r="H478" t="str">
        <f>VLOOKUP(Table6[[#This Row],[Index]],tbl_mimu[],8,FALSE)</f>
        <v>MMR011004</v>
      </c>
      <c r="I478" t="str">
        <f>VLOOKUP(Table6[[#This Row],[Index]],tbl_mimu[],9,FALSE)</f>
        <v>Thanbyuzayat</v>
      </c>
      <c r="J478" t="str">
        <f>VLOOKUP(Table6[[#This Row],[Index]],tbl_mimu[],10,FALSE)</f>
        <v>သံဖြူဇရပ်</v>
      </c>
      <c r="K478" t="str">
        <f>VLOOKUP(Table6[[#This Row],[Index]],tbl_mimu[],11,FALSE)</f>
        <v>MMR011004701</v>
      </c>
      <c r="L478" t="str">
        <f>VLOOKUP(Table6[[#This Row],[Index]],tbl_mimu[],12,FALSE)</f>
        <v>Thanbyuzayat Town</v>
      </c>
      <c r="M478" t="str">
        <f>VLOOKUP(Table6[[#This Row],[Index]],tbl_mimu[],13,FALSE)</f>
        <v>သံဖြူဇရပ်</v>
      </c>
      <c r="N478">
        <f>VLOOKUP(Table6[[#This Row],[Index]],tbl_mimu[],14,FALSE)</f>
        <v>97.7333</v>
      </c>
      <c r="O478">
        <f>VLOOKUP(Table6[[#This Row],[Index]],tbl_mimu[],14,FALSE)</f>
        <v>97.7333</v>
      </c>
      <c r="P478">
        <f>tbl_data[[#This Row],[Severity]]</f>
        <v>0</v>
      </c>
      <c r="Q478">
        <f>tbl_data[[#This Row],[Consequences (Human)]]</f>
        <v>0</v>
      </c>
      <c r="R478">
        <f>tbl_data[[#This Row],[Consequences (Agriculture)]]</f>
        <v>0</v>
      </c>
      <c r="S478">
        <f>tbl_data[[#This Row],[Consequences (Infrastructure)]]</f>
        <v>0</v>
      </c>
      <c r="T478">
        <f>tbl_data[[#This Row],[Consequences (Financial)]]</f>
        <v>0</v>
      </c>
      <c r="U478" t="e">
        <f>tbl_data[[#This Row],[Severity Numeric]]</f>
        <v>#N/A</v>
      </c>
      <c r="V478" t="e">
        <f>tbl_data[[#This Row],[Consequences Human Numeric]]</f>
        <v>#N/A</v>
      </c>
      <c r="W478" t="e">
        <f>tbl_data[[#This Row],[Consequences Agriculture Numeric]]</f>
        <v>#N/A</v>
      </c>
      <c r="X478" t="e">
        <f>tbl_data[[#This Row],[Consequences Infrastructure Numeric]]</f>
        <v>#N/A</v>
      </c>
      <c r="Y478" t="e">
        <f>tbl_data[[#This Row],[Consequences Financial Numeric]]</f>
        <v>#N/A</v>
      </c>
      <c r="Z478" t="e">
        <f>tbl_data[[#This Row],[Consequences Sum Values]]</f>
        <v>#N/A</v>
      </c>
    </row>
    <row r="479" spans="1:26" x14ac:dyDescent="0.25">
      <c r="A479" t="str">
        <f>tbl_data[[#This Row],[Town Code]]</f>
        <v>MMR007003702</v>
      </c>
      <c r="B479" t="str">
        <f>VLOOKUP(Table6[[#This Row],[Index]],tbl_mimu[],2,FALSE)</f>
        <v>MMR007</v>
      </c>
      <c r="C479" t="str">
        <f>VLOOKUP(Table6[[#This Row],[Index]],tbl_mimu[],3,FALSE)</f>
        <v>Bago (East)</v>
      </c>
      <c r="D479" t="str">
        <f>VLOOKUP(Table6[[#This Row],[Index]],tbl_mimu[],4,FALSE)</f>
        <v>ပဲခူးတိုင်းဒေသကြီး (အရှေ့)</v>
      </c>
      <c r="E479" t="str">
        <f>VLOOKUP(Table6[[#This Row],[Index]],tbl_mimu[],5,FALSE)</f>
        <v>MMR007D001</v>
      </c>
      <c r="F479" t="str">
        <f>VLOOKUP(Table6[[#This Row],[Index]],tbl_mimu[],6,FALSE)</f>
        <v>Bago</v>
      </c>
      <c r="G479" t="str">
        <f>VLOOKUP(Table6[[#This Row],[Index]],tbl_mimu[],7,FALSE)</f>
        <v>ပဲခူးခရိုင်</v>
      </c>
      <c r="H479" t="str">
        <f>VLOOKUP(Table6[[#This Row],[Index]],tbl_mimu[],8,FALSE)</f>
        <v>MMR007003</v>
      </c>
      <c r="I479" t="str">
        <f>VLOOKUP(Table6[[#This Row],[Index]],tbl_mimu[],9,FALSE)</f>
        <v>Kawa</v>
      </c>
      <c r="J479" t="str">
        <f>VLOOKUP(Table6[[#This Row],[Index]],tbl_mimu[],10,FALSE)</f>
        <v>ကဝ</v>
      </c>
      <c r="K479" t="str">
        <f>VLOOKUP(Table6[[#This Row],[Index]],tbl_mimu[],11,FALSE)</f>
        <v>MMR007003702</v>
      </c>
      <c r="L479" t="str">
        <f>VLOOKUP(Table6[[#This Row],[Index]],tbl_mimu[],12,FALSE)</f>
        <v>Thetkala Town</v>
      </c>
      <c r="M479" t="str">
        <f>VLOOKUP(Table6[[#This Row],[Index]],tbl_mimu[],13,FALSE)</f>
        <v>သက္ကလ</v>
      </c>
      <c r="N479">
        <f>VLOOKUP(Table6[[#This Row],[Index]],tbl_mimu[],14,FALSE)</f>
        <v>96.59657</v>
      </c>
      <c r="O479">
        <f>VLOOKUP(Table6[[#This Row],[Index]],tbl_mimu[],14,FALSE)</f>
        <v>96.59657</v>
      </c>
      <c r="P479">
        <f>tbl_data[[#This Row],[Severity]]</f>
        <v>0</v>
      </c>
      <c r="Q479">
        <f>tbl_data[[#This Row],[Consequences (Human)]]</f>
        <v>0</v>
      </c>
      <c r="R479">
        <f>tbl_data[[#This Row],[Consequences (Agriculture)]]</f>
        <v>0</v>
      </c>
      <c r="S479">
        <f>tbl_data[[#This Row],[Consequences (Infrastructure)]]</f>
        <v>0</v>
      </c>
      <c r="T479">
        <f>tbl_data[[#This Row],[Consequences (Financial)]]</f>
        <v>0</v>
      </c>
      <c r="U479" t="e">
        <f>tbl_data[[#This Row],[Severity Numeric]]</f>
        <v>#N/A</v>
      </c>
      <c r="V479" t="e">
        <f>tbl_data[[#This Row],[Consequences Human Numeric]]</f>
        <v>#N/A</v>
      </c>
      <c r="W479" t="e">
        <f>tbl_data[[#This Row],[Consequences Agriculture Numeric]]</f>
        <v>#N/A</v>
      </c>
      <c r="X479" t="e">
        <f>tbl_data[[#This Row],[Consequences Infrastructure Numeric]]</f>
        <v>#N/A</v>
      </c>
      <c r="Y479" t="e">
        <f>tbl_data[[#This Row],[Consequences Financial Numeric]]</f>
        <v>#N/A</v>
      </c>
      <c r="Z479" t="e">
        <f>tbl_data[[#This Row],[Consequences Sum Values]]</f>
        <v>#N/A</v>
      </c>
    </row>
    <row r="480" spans="1:26" x14ac:dyDescent="0.25">
      <c r="A480" t="str">
        <f>tbl_data[[#This Row],[Town Code]]</f>
        <v>MMR013009701</v>
      </c>
      <c r="B480" t="str">
        <f>VLOOKUP(Table6[[#This Row],[Index]],tbl_mimu[],2,FALSE)</f>
        <v>MMR013</v>
      </c>
      <c r="C480" t="str">
        <f>VLOOKUP(Table6[[#This Row],[Index]],tbl_mimu[],3,FALSE)</f>
        <v>Yangon</v>
      </c>
      <c r="D480" t="str">
        <f>VLOOKUP(Table6[[#This Row],[Index]],tbl_mimu[],4,FALSE)</f>
        <v>ရန်ကုန်တိုင်းဒေသကြီး</v>
      </c>
      <c r="E480" t="str">
        <f>VLOOKUP(Table6[[#This Row],[Index]],tbl_mimu[],5,FALSE)</f>
        <v>MMR013D002</v>
      </c>
      <c r="F480" t="str">
        <f>VLOOKUP(Table6[[#This Row],[Index]],tbl_mimu[],6,FALSE)</f>
        <v>Yangon (East)</v>
      </c>
      <c r="G480" t="str">
        <f>VLOOKUP(Table6[[#This Row],[Index]],tbl_mimu[],7,FALSE)</f>
        <v>ရန်ကုန်(အရှေ့ပိုင်း)</v>
      </c>
      <c r="H480" t="str">
        <f>VLOOKUP(Table6[[#This Row],[Index]],tbl_mimu[],8,FALSE)</f>
        <v>MMR013009</v>
      </c>
      <c r="I480" t="str">
        <f>VLOOKUP(Table6[[#This Row],[Index]],tbl_mimu[],9,FALSE)</f>
        <v>Thingangyun</v>
      </c>
      <c r="J480" t="str">
        <f>VLOOKUP(Table6[[#This Row],[Index]],tbl_mimu[],10,FALSE)</f>
        <v>သင်္ဃန်းကျွန်း</v>
      </c>
      <c r="K480" t="str">
        <f>VLOOKUP(Table6[[#This Row],[Index]],tbl_mimu[],11,FALSE)</f>
        <v>MMR013009701</v>
      </c>
      <c r="L480" t="str">
        <f>VLOOKUP(Table6[[#This Row],[Index]],tbl_mimu[],12,FALSE)</f>
        <v>Thingangyun</v>
      </c>
      <c r="M480" t="str">
        <f>VLOOKUP(Table6[[#This Row],[Index]],tbl_mimu[],13,FALSE)</f>
        <v>သင်္ဃန်းကျွန်း</v>
      </c>
      <c r="N480">
        <f>VLOOKUP(Table6[[#This Row],[Index]],tbl_mimu[],14,FALSE)</f>
        <v>96.19323</v>
      </c>
      <c r="O480">
        <f>VLOOKUP(Table6[[#This Row],[Index]],tbl_mimu[],14,FALSE)</f>
        <v>96.19323</v>
      </c>
      <c r="P480">
        <f>tbl_data[[#This Row],[Severity]]</f>
        <v>0</v>
      </c>
      <c r="Q480">
        <f>tbl_data[[#This Row],[Consequences (Human)]]</f>
        <v>0</v>
      </c>
      <c r="R480">
        <f>tbl_data[[#This Row],[Consequences (Agriculture)]]</f>
        <v>0</v>
      </c>
      <c r="S480">
        <f>tbl_data[[#This Row],[Consequences (Infrastructure)]]</f>
        <v>0</v>
      </c>
      <c r="T480">
        <f>tbl_data[[#This Row],[Consequences (Financial)]]</f>
        <v>0</v>
      </c>
      <c r="U480" t="e">
        <f>tbl_data[[#This Row],[Severity Numeric]]</f>
        <v>#N/A</v>
      </c>
      <c r="V480" t="e">
        <f>tbl_data[[#This Row],[Consequences Human Numeric]]</f>
        <v>#N/A</v>
      </c>
      <c r="W480" t="e">
        <f>tbl_data[[#This Row],[Consequences Agriculture Numeric]]</f>
        <v>#N/A</v>
      </c>
      <c r="X480" t="e">
        <f>tbl_data[[#This Row],[Consequences Infrastructure Numeric]]</f>
        <v>#N/A</v>
      </c>
      <c r="Y480" t="e">
        <f>tbl_data[[#This Row],[Consequences Financial Numeric]]</f>
        <v>#N/A</v>
      </c>
      <c r="Z480" t="e">
        <f>tbl_data[[#This Row],[Consequences Sum Values]]</f>
        <v>#N/A</v>
      </c>
    </row>
    <row r="481" spans="1:26" x14ac:dyDescent="0.25">
      <c r="A481" t="str">
        <f>tbl_data[[#This Row],[Town Code]]</f>
        <v>MMR011007701</v>
      </c>
      <c r="B481" t="str">
        <f>VLOOKUP(Table6[[#This Row],[Index]],tbl_mimu[],2,FALSE)</f>
        <v>MMR011</v>
      </c>
      <c r="C481" t="str">
        <f>VLOOKUP(Table6[[#This Row],[Index]],tbl_mimu[],3,FALSE)</f>
        <v>Mon</v>
      </c>
      <c r="D481" t="str">
        <f>VLOOKUP(Table6[[#This Row],[Index]],tbl_mimu[],4,FALSE)</f>
        <v>မွန်ပြည်နယ်</v>
      </c>
      <c r="E481" t="str">
        <f>VLOOKUP(Table6[[#This Row],[Index]],tbl_mimu[],5,FALSE)</f>
        <v>MMR011D002</v>
      </c>
      <c r="F481" t="str">
        <f>VLOOKUP(Table6[[#This Row],[Index]],tbl_mimu[],6,FALSE)</f>
        <v>Thaton</v>
      </c>
      <c r="G481" t="str">
        <f>VLOOKUP(Table6[[#This Row],[Index]],tbl_mimu[],7,FALSE)</f>
        <v>သထုံခရိုင်</v>
      </c>
      <c r="H481" t="str">
        <f>VLOOKUP(Table6[[#This Row],[Index]],tbl_mimu[],8,FALSE)</f>
        <v>MMR011007</v>
      </c>
      <c r="I481" t="str">
        <f>VLOOKUP(Table6[[#This Row],[Index]],tbl_mimu[],9,FALSE)</f>
        <v>Thaton</v>
      </c>
      <c r="J481" t="str">
        <f>VLOOKUP(Table6[[#This Row],[Index]],tbl_mimu[],10,FALSE)</f>
        <v>သထုံ</v>
      </c>
      <c r="K481" t="str">
        <f>VLOOKUP(Table6[[#This Row],[Index]],tbl_mimu[],11,FALSE)</f>
        <v>MMR011007701</v>
      </c>
      <c r="L481" t="str">
        <f>VLOOKUP(Table6[[#This Row],[Index]],tbl_mimu[],12,FALSE)</f>
        <v>Thaton Town</v>
      </c>
      <c r="M481" t="str">
        <f>VLOOKUP(Table6[[#This Row],[Index]],tbl_mimu[],13,FALSE)</f>
        <v>သထုံ</v>
      </c>
      <c r="N481">
        <f>VLOOKUP(Table6[[#This Row],[Index]],tbl_mimu[],14,FALSE)</f>
        <v>97.367800000000003</v>
      </c>
      <c r="O481">
        <f>VLOOKUP(Table6[[#This Row],[Index]],tbl_mimu[],14,FALSE)</f>
        <v>97.367800000000003</v>
      </c>
      <c r="P481">
        <f>tbl_data[[#This Row],[Severity]]</f>
        <v>0</v>
      </c>
      <c r="Q481">
        <f>tbl_data[[#This Row],[Consequences (Human)]]</f>
        <v>0</v>
      </c>
      <c r="R481">
        <f>tbl_data[[#This Row],[Consequences (Agriculture)]]</f>
        <v>0</v>
      </c>
      <c r="S481">
        <f>tbl_data[[#This Row],[Consequences (Infrastructure)]]</f>
        <v>0</v>
      </c>
      <c r="T481">
        <f>tbl_data[[#This Row],[Consequences (Financial)]]</f>
        <v>0</v>
      </c>
      <c r="U481" t="e">
        <f>tbl_data[[#This Row],[Severity Numeric]]</f>
        <v>#N/A</v>
      </c>
      <c r="V481" t="e">
        <f>tbl_data[[#This Row],[Consequences Human Numeric]]</f>
        <v>#N/A</v>
      </c>
      <c r="W481" t="e">
        <f>tbl_data[[#This Row],[Consequences Agriculture Numeric]]</f>
        <v>#N/A</v>
      </c>
      <c r="X481" t="e">
        <f>tbl_data[[#This Row],[Consequences Infrastructure Numeric]]</f>
        <v>#N/A</v>
      </c>
      <c r="Y481" t="e">
        <f>tbl_data[[#This Row],[Consequences Financial Numeric]]</f>
        <v>#N/A</v>
      </c>
      <c r="Z481" t="e">
        <f>tbl_data[[#This Row],[Consequences Sum Values]]</f>
        <v>#N/A</v>
      </c>
    </row>
    <row r="482" spans="1:26" x14ac:dyDescent="0.25">
      <c r="A482" t="str">
        <f>tbl_data[[#This Row],[Town Code]]</f>
        <v>MMR007002701</v>
      </c>
      <c r="B482" t="str">
        <f>VLOOKUP(Table6[[#This Row],[Index]],tbl_mimu[],2,FALSE)</f>
        <v>MMR007</v>
      </c>
      <c r="C482" t="str">
        <f>VLOOKUP(Table6[[#This Row],[Index]],tbl_mimu[],3,FALSE)</f>
        <v>Bago (East)</v>
      </c>
      <c r="D482" t="str">
        <f>VLOOKUP(Table6[[#This Row],[Index]],tbl_mimu[],4,FALSE)</f>
        <v>ပဲခူးတိုင်းဒေသကြီး (အရှေ့)</v>
      </c>
      <c r="E482" t="str">
        <f>VLOOKUP(Table6[[#This Row],[Index]],tbl_mimu[],5,FALSE)</f>
        <v>MMR007D001</v>
      </c>
      <c r="F482" t="str">
        <f>VLOOKUP(Table6[[#This Row],[Index]],tbl_mimu[],6,FALSE)</f>
        <v>Bago</v>
      </c>
      <c r="G482" t="str">
        <f>VLOOKUP(Table6[[#This Row],[Index]],tbl_mimu[],7,FALSE)</f>
        <v>ပဲခူးခရိုင်</v>
      </c>
      <c r="H482" t="str">
        <f>VLOOKUP(Table6[[#This Row],[Index]],tbl_mimu[],8,FALSE)</f>
        <v>MMR007002</v>
      </c>
      <c r="I482" t="str">
        <f>VLOOKUP(Table6[[#This Row],[Index]],tbl_mimu[],9,FALSE)</f>
        <v>Thanatpin</v>
      </c>
      <c r="J482" t="str">
        <f>VLOOKUP(Table6[[#This Row],[Index]],tbl_mimu[],10,FALSE)</f>
        <v>သနပ်ပင်</v>
      </c>
      <c r="K482" t="str">
        <f>VLOOKUP(Table6[[#This Row],[Index]],tbl_mimu[],11,FALSE)</f>
        <v>MMR007002701</v>
      </c>
      <c r="L482" t="str">
        <f>VLOOKUP(Table6[[#This Row],[Index]],tbl_mimu[],12,FALSE)</f>
        <v>Thanatpin Town</v>
      </c>
      <c r="M482" t="str">
        <f>VLOOKUP(Table6[[#This Row],[Index]],tbl_mimu[],13,FALSE)</f>
        <v>သနပ်ပင်</v>
      </c>
      <c r="N482">
        <f>VLOOKUP(Table6[[#This Row],[Index]],tbl_mimu[],14,FALSE)</f>
        <v>96.576639999999998</v>
      </c>
      <c r="O482">
        <f>VLOOKUP(Table6[[#This Row],[Index]],tbl_mimu[],14,FALSE)</f>
        <v>96.576639999999998</v>
      </c>
      <c r="P482">
        <f>tbl_data[[#This Row],[Severity]]</f>
        <v>0</v>
      </c>
      <c r="Q482">
        <f>tbl_data[[#This Row],[Consequences (Human)]]</f>
        <v>0</v>
      </c>
      <c r="R482">
        <f>tbl_data[[#This Row],[Consequences (Agriculture)]]</f>
        <v>0</v>
      </c>
      <c r="S482">
        <f>tbl_data[[#This Row],[Consequences (Infrastructure)]]</f>
        <v>0</v>
      </c>
      <c r="T482">
        <f>tbl_data[[#This Row],[Consequences (Financial)]]</f>
        <v>0</v>
      </c>
      <c r="U482" t="e">
        <f>tbl_data[[#This Row],[Severity Numeric]]</f>
        <v>#N/A</v>
      </c>
      <c r="V482" t="e">
        <f>tbl_data[[#This Row],[Consequences Human Numeric]]</f>
        <v>#N/A</v>
      </c>
      <c r="W482" t="e">
        <f>tbl_data[[#This Row],[Consequences Agriculture Numeric]]</f>
        <v>#N/A</v>
      </c>
      <c r="X482" t="e">
        <f>tbl_data[[#This Row],[Consequences Infrastructure Numeric]]</f>
        <v>#N/A</v>
      </c>
      <c r="Y482" t="e">
        <f>tbl_data[[#This Row],[Consequences Financial Numeric]]</f>
        <v>#N/A</v>
      </c>
      <c r="Z482" t="e">
        <f>tbl_data[[#This Row],[Consequences Sum Values]]</f>
        <v>#N/A</v>
      </c>
    </row>
    <row r="483" spans="1:26" x14ac:dyDescent="0.25">
      <c r="A483" t="str">
        <f>tbl_data[[#This Row],[Town Code]]</f>
        <v>MMR013023701</v>
      </c>
      <c r="B483" t="str">
        <f>VLOOKUP(Table6[[#This Row],[Index]],tbl_mimu[],2,FALSE)</f>
        <v>MMR013</v>
      </c>
      <c r="C483" t="str">
        <f>VLOOKUP(Table6[[#This Row],[Index]],tbl_mimu[],3,FALSE)</f>
        <v>Yangon</v>
      </c>
      <c r="D483" t="str">
        <f>VLOOKUP(Table6[[#This Row],[Index]],tbl_mimu[],4,FALSE)</f>
        <v>ရန်ကုန်တိုင်းဒေသကြီး</v>
      </c>
      <c r="E483" t="str">
        <f>VLOOKUP(Table6[[#This Row],[Index]],tbl_mimu[],5,FALSE)</f>
        <v>MMR013D003</v>
      </c>
      <c r="F483" t="str">
        <f>VLOOKUP(Table6[[#This Row],[Index]],tbl_mimu[],6,FALSE)</f>
        <v>Yangon (South)</v>
      </c>
      <c r="G483" t="str">
        <f>VLOOKUP(Table6[[#This Row],[Index]],tbl_mimu[],7,FALSE)</f>
        <v>ရန်ကုန်(တောင်ပိုင်း)</v>
      </c>
      <c r="H483" t="str">
        <f>VLOOKUP(Table6[[#This Row],[Index]],tbl_mimu[],8,FALSE)</f>
        <v>MMR013023</v>
      </c>
      <c r="I483" t="str">
        <f>VLOOKUP(Table6[[#This Row],[Index]],tbl_mimu[],9,FALSE)</f>
        <v>Thanlyin</v>
      </c>
      <c r="J483" t="str">
        <f>VLOOKUP(Table6[[#This Row],[Index]],tbl_mimu[],10,FALSE)</f>
        <v>သန်လျင်</v>
      </c>
      <c r="K483" t="str">
        <f>VLOOKUP(Table6[[#This Row],[Index]],tbl_mimu[],11,FALSE)</f>
        <v>MMR013023701</v>
      </c>
      <c r="L483" t="str">
        <f>VLOOKUP(Table6[[#This Row],[Index]],tbl_mimu[],12,FALSE)</f>
        <v>Thanlyin Town</v>
      </c>
      <c r="M483" t="str">
        <f>VLOOKUP(Table6[[#This Row],[Index]],tbl_mimu[],13,FALSE)</f>
        <v>သန်လျင်</v>
      </c>
      <c r="N483">
        <f>VLOOKUP(Table6[[#This Row],[Index]],tbl_mimu[],14,FALSE)</f>
        <v>96.251840000000001</v>
      </c>
      <c r="O483">
        <f>VLOOKUP(Table6[[#This Row],[Index]],tbl_mimu[],14,FALSE)</f>
        <v>96.251840000000001</v>
      </c>
      <c r="P483">
        <f>tbl_data[[#This Row],[Severity]]</f>
        <v>0</v>
      </c>
      <c r="Q483">
        <f>tbl_data[[#This Row],[Consequences (Human)]]</f>
        <v>0</v>
      </c>
      <c r="R483">
        <f>tbl_data[[#This Row],[Consequences (Agriculture)]]</f>
        <v>0</v>
      </c>
      <c r="S483">
        <f>tbl_data[[#This Row],[Consequences (Infrastructure)]]</f>
        <v>0</v>
      </c>
      <c r="T483">
        <f>tbl_data[[#This Row],[Consequences (Financial)]]</f>
        <v>0</v>
      </c>
      <c r="U483" t="e">
        <f>tbl_data[[#This Row],[Severity Numeric]]</f>
        <v>#N/A</v>
      </c>
      <c r="V483" t="e">
        <f>tbl_data[[#This Row],[Consequences Human Numeric]]</f>
        <v>#N/A</v>
      </c>
      <c r="W483" t="e">
        <f>tbl_data[[#This Row],[Consequences Agriculture Numeric]]</f>
        <v>#N/A</v>
      </c>
      <c r="X483" t="e">
        <f>tbl_data[[#This Row],[Consequences Infrastructure Numeric]]</f>
        <v>#N/A</v>
      </c>
      <c r="Y483" t="e">
        <f>tbl_data[[#This Row],[Consequences Financial Numeric]]</f>
        <v>#N/A</v>
      </c>
      <c r="Z483" t="e">
        <f>tbl_data[[#This Row],[Consequences Sum Values]]</f>
        <v>#N/A</v>
      </c>
    </row>
    <row r="484" spans="1:26" x14ac:dyDescent="0.25">
      <c r="A484" t="str">
        <f>tbl_data[[#This Row],[Town Code]]</f>
        <v>MMR010012701</v>
      </c>
      <c r="B484" t="str">
        <f>VLOOKUP(Table6[[#This Row],[Index]],tbl_mimu[],2,FALSE)</f>
        <v>MMR010</v>
      </c>
      <c r="C484" t="str">
        <f>VLOOKUP(Table6[[#This Row],[Index]],tbl_mimu[],3,FALSE)</f>
        <v>Mandalay</v>
      </c>
      <c r="D484" t="str">
        <f>VLOOKUP(Table6[[#This Row],[Index]],tbl_mimu[],4,FALSE)</f>
        <v>မန္တလေးတိုင်းဒေသကြီး</v>
      </c>
      <c r="E484" t="str">
        <f>VLOOKUP(Table6[[#This Row],[Index]],tbl_mimu[],5,FALSE)</f>
        <v>MMR010D002</v>
      </c>
      <c r="F484" t="str">
        <f>VLOOKUP(Table6[[#This Row],[Index]],tbl_mimu[],6,FALSE)</f>
        <v>Pyinoolwin</v>
      </c>
      <c r="G484" t="str">
        <f>VLOOKUP(Table6[[#This Row],[Index]],tbl_mimu[],7,FALSE)</f>
        <v>ပြင်ဦးလွင်ခရိုင်</v>
      </c>
      <c r="H484" t="str">
        <f>VLOOKUP(Table6[[#This Row],[Index]],tbl_mimu[],8,FALSE)</f>
        <v>MMR010012</v>
      </c>
      <c r="I484" t="str">
        <f>VLOOKUP(Table6[[#This Row],[Index]],tbl_mimu[],9,FALSE)</f>
        <v>Thabeikkyin</v>
      </c>
      <c r="J484" t="str">
        <f>VLOOKUP(Table6[[#This Row],[Index]],tbl_mimu[],10,FALSE)</f>
        <v>သပိတ်ကျင်း</v>
      </c>
      <c r="K484" t="str">
        <f>VLOOKUP(Table6[[#This Row],[Index]],tbl_mimu[],11,FALSE)</f>
        <v>MMR010012701</v>
      </c>
      <c r="L484" t="str">
        <f>VLOOKUP(Table6[[#This Row],[Index]],tbl_mimu[],12,FALSE)</f>
        <v>Thabeikkyin Town</v>
      </c>
      <c r="M484" t="str">
        <f>VLOOKUP(Table6[[#This Row],[Index]],tbl_mimu[],13,FALSE)</f>
        <v>သပိတ်ကျင်း</v>
      </c>
      <c r="N484">
        <f>VLOOKUP(Table6[[#This Row],[Index]],tbl_mimu[],14,FALSE)</f>
        <v>95.975250000000003</v>
      </c>
      <c r="O484">
        <f>VLOOKUP(Table6[[#This Row],[Index]],tbl_mimu[],14,FALSE)</f>
        <v>95.975250000000003</v>
      </c>
      <c r="P484">
        <f>tbl_data[[#This Row],[Severity]]</f>
        <v>0</v>
      </c>
      <c r="Q484">
        <f>tbl_data[[#This Row],[Consequences (Human)]]</f>
        <v>0</v>
      </c>
      <c r="R484">
        <f>tbl_data[[#This Row],[Consequences (Agriculture)]]</f>
        <v>0</v>
      </c>
      <c r="S484">
        <f>tbl_data[[#This Row],[Consequences (Infrastructure)]]</f>
        <v>0</v>
      </c>
      <c r="T484">
        <f>tbl_data[[#This Row],[Consequences (Financial)]]</f>
        <v>0</v>
      </c>
      <c r="U484" t="e">
        <f>tbl_data[[#This Row],[Severity Numeric]]</f>
        <v>#N/A</v>
      </c>
      <c r="V484" t="e">
        <f>tbl_data[[#This Row],[Consequences Human Numeric]]</f>
        <v>#N/A</v>
      </c>
      <c r="W484" t="e">
        <f>tbl_data[[#This Row],[Consequences Agriculture Numeric]]</f>
        <v>#N/A</v>
      </c>
      <c r="X484" t="e">
        <f>tbl_data[[#This Row],[Consequences Infrastructure Numeric]]</f>
        <v>#N/A</v>
      </c>
      <c r="Y484" t="e">
        <f>tbl_data[[#This Row],[Consequences Financial Numeric]]</f>
        <v>#N/A</v>
      </c>
      <c r="Z484" t="e">
        <f>tbl_data[[#This Row],[Consequences Sum Values]]</f>
        <v>#N/A</v>
      </c>
    </row>
    <row r="485" spans="1:26" x14ac:dyDescent="0.25">
      <c r="A485" t="str">
        <f>tbl_data[[#This Row],[Town Code]]</f>
        <v>MMR009012701</v>
      </c>
      <c r="B485" t="str">
        <f>VLOOKUP(Table6[[#This Row],[Index]],tbl_mimu[],2,FALSE)</f>
        <v>MMR009</v>
      </c>
      <c r="C485" t="str">
        <f>VLOOKUP(Table6[[#This Row],[Index]],tbl_mimu[],3,FALSE)</f>
        <v>Magway</v>
      </c>
      <c r="D485" t="str">
        <f>VLOOKUP(Table6[[#This Row],[Index]],tbl_mimu[],4,FALSE)</f>
        <v>မကွေးတိုင်းဒေသကြီး</v>
      </c>
      <c r="E485" t="str">
        <f>VLOOKUP(Table6[[#This Row],[Index]],tbl_mimu[],5,FALSE)</f>
        <v>MMR009D003</v>
      </c>
      <c r="F485" t="str">
        <f>VLOOKUP(Table6[[#This Row],[Index]],tbl_mimu[],6,FALSE)</f>
        <v>Thayet</v>
      </c>
      <c r="G485" t="str">
        <f>VLOOKUP(Table6[[#This Row],[Index]],tbl_mimu[],7,FALSE)</f>
        <v>သရက်ခရိုင်</v>
      </c>
      <c r="H485" t="str">
        <f>VLOOKUP(Table6[[#This Row],[Index]],tbl_mimu[],8,FALSE)</f>
        <v>MMR009012</v>
      </c>
      <c r="I485" t="str">
        <f>VLOOKUP(Table6[[#This Row],[Index]],tbl_mimu[],9,FALSE)</f>
        <v>Thayet</v>
      </c>
      <c r="J485" t="str">
        <f>VLOOKUP(Table6[[#This Row],[Index]],tbl_mimu[],10,FALSE)</f>
        <v>သရက်</v>
      </c>
      <c r="K485" t="str">
        <f>VLOOKUP(Table6[[#This Row],[Index]],tbl_mimu[],11,FALSE)</f>
        <v>MMR009012701</v>
      </c>
      <c r="L485" t="str">
        <f>VLOOKUP(Table6[[#This Row],[Index]],tbl_mimu[],12,FALSE)</f>
        <v>Thayet Town</v>
      </c>
      <c r="M485" t="str">
        <f>VLOOKUP(Table6[[#This Row],[Index]],tbl_mimu[],13,FALSE)</f>
        <v>သရက်</v>
      </c>
      <c r="N485">
        <f>VLOOKUP(Table6[[#This Row],[Index]],tbl_mimu[],14,FALSE)</f>
        <v>95.177160000000001</v>
      </c>
      <c r="O485">
        <f>VLOOKUP(Table6[[#This Row],[Index]],tbl_mimu[],14,FALSE)</f>
        <v>95.177160000000001</v>
      </c>
      <c r="P485">
        <f>tbl_data[[#This Row],[Severity]]</f>
        <v>0</v>
      </c>
      <c r="Q485">
        <f>tbl_data[[#This Row],[Consequences (Human)]]</f>
        <v>0</v>
      </c>
      <c r="R485">
        <f>tbl_data[[#This Row],[Consequences (Agriculture)]]</f>
        <v>0</v>
      </c>
      <c r="S485">
        <f>tbl_data[[#This Row],[Consequences (Infrastructure)]]</f>
        <v>0</v>
      </c>
      <c r="T485">
        <f>tbl_data[[#This Row],[Consequences (Financial)]]</f>
        <v>0</v>
      </c>
      <c r="U485" t="e">
        <f>tbl_data[[#This Row],[Severity Numeric]]</f>
        <v>#N/A</v>
      </c>
      <c r="V485" t="e">
        <f>tbl_data[[#This Row],[Consequences Human Numeric]]</f>
        <v>#N/A</v>
      </c>
      <c r="W485" t="e">
        <f>tbl_data[[#This Row],[Consequences Agriculture Numeric]]</f>
        <v>#N/A</v>
      </c>
      <c r="X485" t="e">
        <f>tbl_data[[#This Row],[Consequences Infrastructure Numeric]]</f>
        <v>#N/A</v>
      </c>
      <c r="Y485" t="e">
        <f>tbl_data[[#This Row],[Consequences Financial Numeric]]</f>
        <v>#N/A</v>
      </c>
      <c r="Z485" t="e">
        <f>tbl_data[[#This Row],[Consequences Sum Values]]</f>
        <v>#N/A</v>
      </c>
    </row>
    <row r="486" spans="1:26" x14ac:dyDescent="0.25">
      <c r="A486" t="str">
        <f>tbl_data[[#This Row],[Town Code]]</f>
        <v>MMR006003701</v>
      </c>
      <c r="B486" t="str">
        <f>VLOOKUP(Table6[[#This Row],[Index]],tbl_mimu[],2,FALSE)</f>
        <v>MMR006</v>
      </c>
      <c r="C486" t="str">
        <f>VLOOKUP(Table6[[#This Row],[Index]],tbl_mimu[],3,FALSE)</f>
        <v>Tanintharyi</v>
      </c>
      <c r="D486" t="str">
        <f>VLOOKUP(Table6[[#This Row],[Index]],tbl_mimu[],4,FALSE)</f>
        <v>တနင်္သာရီတိုင်းဒေသကြီး</v>
      </c>
      <c r="E486" t="str">
        <f>VLOOKUP(Table6[[#This Row],[Index]],tbl_mimu[],5,FALSE)</f>
        <v>MMR006D001</v>
      </c>
      <c r="F486" t="str">
        <f>VLOOKUP(Table6[[#This Row],[Index]],tbl_mimu[],6,FALSE)</f>
        <v>Dawei</v>
      </c>
      <c r="G486" t="str">
        <f>VLOOKUP(Table6[[#This Row],[Index]],tbl_mimu[],7,FALSE)</f>
        <v>ထားဝယ်ခရိုင်</v>
      </c>
      <c r="H486" t="str">
        <f>VLOOKUP(Table6[[#This Row],[Index]],tbl_mimu[],8,FALSE)</f>
        <v>MMR006003</v>
      </c>
      <c r="I486" t="str">
        <f>VLOOKUP(Table6[[#This Row],[Index]],tbl_mimu[],9,FALSE)</f>
        <v>Thayetchaung</v>
      </c>
      <c r="J486" t="str">
        <f>VLOOKUP(Table6[[#This Row],[Index]],tbl_mimu[],10,FALSE)</f>
        <v>သရက်ချောင်း</v>
      </c>
      <c r="K486" t="str">
        <f>VLOOKUP(Table6[[#This Row],[Index]],tbl_mimu[],11,FALSE)</f>
        <v>MMR006003701</v>
      </c>
      <c r="L486" t="str">
        <f>VLOOKUP(Table6[[#This Row],[Index]],tbl_mimu[],12,FALSE)</f>
        <v>Thayetchaung Town</v>
      </c>
      <c r="M486" t="str">
        <f>VLOOKUP(Table6[[#This Row],[Index]],tbl_mimu[],13,FALSE)</f>
        <v>သရက်ချောင်း</v>
      </c>
      <c r="N486">
        <f>VLOOKUP(Table6[[#This Row],[Index]],tbl_mimu[],14,FALSE)</f>
        <v>98.262515466500005</v>
      </c>
      <c r="O486">
        <f>VLOOKUP(Table6[[#This Row],[Index]],tbl_mimu[],14,FALSE)</f>
        <v>98.262515466500005</v>
      </c>
      <c r="P486">
        <f>tbl_data[[#This Row],[Severity]]</f>
        <v>0</v>
      </c>
      <c r="Q486">
        <f>tbl_data[[#This Row],[Consequences (Human)]]</f>
        <v>0</v>
      </c>
      <c r="R486">
        <f>tbl_data[[#This Row],[Consequences (Agriculture)]]</f>
        <v>0</v>
      </c>
      <c r="S486">
        <f>tbl_data[[#This Row],[Consequences (Infrastructure)]]</f>
        <v>0</v>
      </c>
      <c r="T486">
        <f>tbl_data[[#This Row],[Consequences (Financial)]]</f>
        <v>0</v>
      </c>
      <c r="U486" t="e">
        <f>tbl_data[[#This Row],[Severity Numeric]]</f>
        <v>#N/A</v>
      </c>
      <c r="V486" t="e">
        <f>tbl_data[[#This Row],[Consequences Human Numeric]]</f>
        <v>#N/A</v>
      </c>
      <c r="W486" t="e">
        <f>tbl_data[[#This Row],[Consequences Agriculture Numeric]]</f>
        <v>#N/A</v>
      </c>
      <c r="X486" t="e">
        <f>tbl_data[[#This Row],[Consequences Infrastructure Numeric]]</f>
        <v>#N/A</v>
      </c>
      <c r="Y486" t="e">
        <f>tbl_data[[#This Row],[Consequences Financial Numeric]]</f>
        <v>#N/A</v>
      </c>
      <c r="Z486" t="e">
        <f>tbl_data[[#This Row],[Consequences Sum Values]]</f>
        <v>#N/A</v>
      </c>
    </row>
    <row r="487" spans="1:26" x14ac:dyDescent="0.25">
      <c r="A487" t="str">
        <f>tbl_data[[#This Row],[Town Code]]</f>
        <v>MMR013013701</v>
      </c>
      <c r="B487" t="str">
        <f>VLOOKUP(Table6[[#This Row],[Index]],tbl_mimu[],2,FALSE)</f>
        <v>MMR013</v>
      </c>
      <c r="C487" t="str">
        <f>VLOOKUP(Table6[[#This Row],[Index]],tbl_mimu[],3,FALSE)</f>
        <v>Yangon</v>
      </c>
      <c r="D487" t="str">
        <f>VLOOKUP(Table6[[#This Row],[Index]],tbl_mimu[],4,FALSE)</f>
        <v>ရန်ကုန်တိုင်းဒေသကြီး</v>
      </c>
      <c r="E487" t="str">
        <f>VLOOKUP(Table6[[#This Row],[Index]],tbl_mimu[],5,FALSE)</f>
        <v>MMR013D002</v>
      </c>
      <c r="F487" t="str">
        <f>VLOOKUP(Table6[[#This Row],[Index]],tbl_mimu[],6,FALSE)</f>
        <v>Yangon (East)</v>
      </c>
      <c r="G487" t="str">
        <f>VLOOKUP(Table6[[#This Row],[Index]],tbl_mimu[],7,FALSE)</f>
        <v>ရန်ကုန်(အရှေ့ပိုင်း)</v>
      </c>
      <c r="H487" t="str">
        <f>VLOOKUP(Table6[[#This Row],[Index]],tbl_mimu[],8,FALSE)</f>
        <v>MMR013013</v>
      </c>
      <c r="I487" t="str">
        <f>VLOOKUP(Table6[[#This Row],[Index]],tbl_mimu[],9,FALSE)</f>
        <v>Thaketa</v>
      </c>
      <c r="J487" t="str">
        <f>VLOOKUP(Table6[[#This Row],[Index]],tbl_mimu[],10,FALSE)</f>
        <v>သာကေတ</v>
      </c>
      <c r="K487" t="str">
        <f>VLOOKUP(Table6[[#This Row],[Index]],tbl_mimu[],11,FALSE)</f>
        <v>MMR013013701</v>
      </c>
      <c r="L487" t="str">
        <f>VLOOKUP(Table6[[#This Row],[Index]],tbl_mimu[],12,FALSE)</f>
        <v>Thaketa</v>
      </c>
      <c r="M487" t="str">
        <f>VLOOKUP(Table6[[#This Row],[Index]],tbl_mimu[],13,FALSE)</f>
        <v>သာကေတ</v>
      </c>
      <c r="N487">
        <f>VLOOKUP(Table6[[#This Row],[Index]],tbl_mimu[],14,FALSE)</f>
        <v>96.202959000000007</v>
      </c>
      <c r="O487">
        <f>VLOOKUP(Table6[[#This Row],[Index]],tbl_mimu[],14,FALSE)</f>
        <v>96.202959000000007</v>
      </c>
      <c r="P487">
        <f>tbl_data[[#This Row],[Severity]]</f>
        <v>0</v>
      </c>
      <c r="Q487">
        <f>tbl_data[[#This Row],[Consequences (Human)]]</f>
        <v>0</v>
      </c>
      <c r="R487">
        <f>tbl_data[[#This Row],[Consequences (Agriculture)]]</f>
        <v>0</v>
      </c>
      <c r="S487">
        <f>tbl_data[[#This Row],[Consequences (Infrastructure)]]</f>
        <v>0</v>
      </c>
      <c r="T487">
        <f>tbl_data[[#This Row],[Consequences (Financial)]]</f>
        <v>0</v>
      </c>
      <c r="U487" t="e">
        <f>tbl_data[[#This Row],[Severity Numeric]]</f>
        <v>#N/A</v>
      </c>
      <c r="V487" t="e">
        <f>tbl_data[[#This Row],[Consequences Human Numeric]]</f>
        <v>#N/A</v>
      </c>
      <c r="W487" t="e">
        <f>tbl_data[[#This Row],[Consequences Agriculture Numeric]]</f>
        <v>#N/A</v>
      </c>
      <c r="X487" t="e">
        <f>tbl_data[[#This Row],[Consequences Infrastructure Numeric]]</f>
        <v>#N/A</v>
      </c>
      <c r="Y487" t="e">
        <f>tbl_data[[#This Row],[Consequences Financial Numeric]]</f>
        <v>#N/A</v>
      </c>
      <c r="Z487" t="e">
        <f>tbl_data[[#This Row],[Consequences Sum Values]]</f>
        <v>#N/A</v>
      </c>
    </row>
    <row r="488" spans="1:26" x14ac:dyDescent="0.25">
      <c r="A488" t="str">
        <f>tbl_data[[#This Row],[Town Code]]</f>
        <v>MMR010030701</v>
      </c>
      <c r="B488" t="str">
        <f>VLOOKUP(Table6[[#This Row],[Index]],tbl_mimu[],2,FALSE)</f>
        <v>MMR010</v>
      </c>
      <c r="C488" t="str">
        <f>VLOOKUP(Table6[[#This Row],[Index]],tbl_mimu[],3,FALSE)</f>
        <v>Mandalay</v>
      </c>
      <c r="D488" t="str">
        <f>VLOOKUP(Table6[[#This Row],[Index]],tbl_mimu[],4,FALSE)</f>
        <v>မန္တလေးတိုင်းဒေသကြီး</v>
      </c>
      <c r="E488" t="str">
        <f>VLOOKUP(Table6[[#This Row],[Index]],tbl_mimu[],5,FALSE)</f>
        <v>MMR010D007</v>
      </c>
      <c r="F488" t="str">
        <f>VLOOKUP(Table6[[#This Row],[Index]],tbl_mimu[],6,FALSE)</f>
        <v>Meiktila</v>
      </c>
      <c r="G488" t="str">
        <f>VLOOKUP(Table6[[#This Row],[Index]],tbl_mimu[],7,FALSE)</f>
        <v>မိတ္ထီလာခရိုင်</v>
      </c>
      <c r="H488" t="str">
        <f>VLOOKUP(Table6[[#This Row],[Index]],tbl_mimu[],8,FALSE)</f>
        <v>MMR010030</v>
      </c>
      <c r="I488" t="str">
        <f>VLOOKUP(Table6[[#This Row],[Index]],tbl_mimu[],9,FALSE)</f>
        <v>Thazi</v>
      </c>
      <c r="J488" t="str">
        <f>VLOOKUP(Table6[[#This Row],[Index]],tbl_mimu[],10,FALSE)</f>
        <v>သာစည်</v>
      </c>
      <c r="K488" t="str">
        <f>VLOOKUP(Table6[[#This Row],[Index]],tbl_mimu[],11,FALSE)</f>
        <v>MMR010030701</v>
      </c>
      <c r="L488" t="str">
        <f>VLOOKUP(Table6[[#This Row],[Index]],tbl_mimu[],12,FALSE)</f>
        <v>Thazi Town</v>
      </c>
      <c r="M488" t="str">
        <f>VLOOKUP(Table6[[#This Row],[Index]],tbl_mimu[],13,FALSE)</f>
        <v>သာစည်</v>
      </c>
      <c r="N488">
        <f>VLOOKUP(Table6[[#This Row],[Index]],tbl_mimu[],14,FALSE)</f>
        <v>96.05838</v>
      </c>
      <c r="O488">
        <f>VLOOKUP(Table6[[#This Row],[Index]],tbl_mimu[],14,FALSE)</f>
        <v>96.05838</v>
      </c>
      <c r="P488">
        <f>tbl_data[[#This Row],[Severity]]</f>
        <v>0</v>
      </c>
      <c r="Q488">
        <f>tbl_data[[#This Row],[Consequences (Human)]]</f>
        <v>0</v>
      </c>
      <c r="R488">
        <f>tbl_data[[#This Row],[Consequences (Agriculture)]]</f>
        <v>0</v>
      </c>
      <c r="S488">
        <f>tbl_data[[#This Row],[Consequences (Infrastructure)]]</f>
        <v>0</v>
      </c>
      <c r="T488">
        <f>tbl_data[[#This Row],[Consequences (Financial)]]</f>
        <v>0</v>
      </c>
      <c r="U488" t="e">
        <f>tbl_data[[#This Row],[Severity Numeric]]</f>
        <v>#N/A</v>
      </c>
      <c r="V488" t="e">
        <f>tbl_data[[#This Row],[Consequences Human Numeric]]</f>
        <v>#N/A</v>
      </c>
      <c r="W488" t="e">
        <f>tbl_data[[#This Row],[Consequences Agriculture Numeric]]</f>
        <v>#N/A</v>
      </c>
      <c r="X488" t="e">
        <f>tbl_data[[#This Row],[Consequences Infrastructure Numeric]]</f>
        <v>#N/A</v>
      </c>
      <c r="Y488" t="e">
        <f>tbl_data[[#This Row],[Consequences Financial Numeric]]</f>
        <v>#N/A</v>
      </c>
      <c r="Z488" t="e">
        <f>tbl_data[[#This Row],[Consequences Sum Values]]</f>
        <v>#N/A</v>
      </c>
    </row>
    <row r="489" spans="1:26" x14ac:dyDescent="0.25">
      <c r="A489" t="str">
        <f>tbl_data[[#This Row],[Town Code]]</f>
        <v>MMR017003701</v>
      </c>
      <c r="B489" t="str">
        <f>VLOOKUP(Table6[[#This Row],[Index]],tbl_mimu[],2,FALSE)</f>
        <v>MMR017</v>
      </c>
      <c r="C489" t="str">
        <f>VLOOKUP(Table6[[#This Row],[Index]],tbl_mimu[],3,FALSE)</f>
        <v>Ayeyarwady</v>
      </c>
      <c r="D489" t="str">
        <f>VLOOKUP(Table6[[#This Row],[Index]],tbl_mimu[],4,FALSE)</f>
        <v>ဧရာဝတီတိုင်းဒေသကြီး</v>
      </c>
      <c r="E489" t="str">
        <f>VLOOKUP(Table6[[#This Row],[Index]],tbl_mimu[],5,FALSE)</f>
        <v>MMR017D001</v>
      </c>
      <c r="F489" t="str">
        <f>VLOOKUP(Table6[[#This Row],[Index]],tbl_mimu[],6,FALSE)</f>
        <v>Pathein</v>
      </c>
      <c r="G489" t="str">
        <f>VLOOKUP(Table6[[#This Row],[Index]],tbl_mimu[],7,FALSE)</f>
        <v>ပုသိမ်ခရိုင်</v>
      </c>
      <c r="H489" t="str">
        <f>VLOOKUP(Table6[[#This Row],[Index]],tbl_mimu[],8,FALSE)</f>
        <v>MMR017003</v>
      </c>
      <c r="I489" t="str">
        <f>VLOOKUP(Table6[[#This Row],[Index]],tbl_mimu[],9,FALSE)</f>
        <v>Thabaung</v>
      </c>
      <c r="J489" t="str">
        <f>VLOOKUP(Table6[[#This Row],[Index]],tbl_mimu[],10,FALSE)</f>
        <v>သာပေါင်း</v>
      </c>
      <c r="K489" t="str">
        <f>VLOOKUP(Table6[[#This Row],[Index]],tbl_mimu[],11,FALSE)</f>
        <v>MMR017003701</v>
      </c>
      <c r="L489" t="str">
        <f>VLOOKUP(Table6[[#This Row],[Index]],tbl_mimu[],12,FALSE)</f>
        <v>Thabaung Town</v>
      </c>
      <c r="M489" t="str">
        <f>VLOOKUP(Table6[[#This Row],[Index]],tbl_mimu[],13,FALSE)</f>
        <v>သာပေါင်း</v>
      </c>
      <c r="N489">
        <f>VLOOKUP(Table6[[#This Row],[Index]],tbl_mimu[],14,FALSE)</f>
        <v>94.805890000000005</v>
      </c>
      <c r="O489">
        <f>VLOOKUP(Table6[[#This Row],[Index]],tbl_mimu[],14,FALSE)</f>
        <v>94.805890000000005</v>
      </c>
      <c r="P489">
        <f>tbl_data[[#This Row],[Severity]]</f>
        <v>0</v>
      </c>
      <c r="Q489">
        <f>tbl_data[[#This Row],[Consequences (Human)]]</f>
        <v>0</v>
      </c>
      <c r="R489">
        <f>tbl_data[[#This Row],[Consequences (Agriculture)]]</f>
        <v>0</v>
      </c>
      <c r="S489">
        <f>tbl_data[[#This Row],[Consequences (Infrastructure)]]</f>
        <v>0</v>
      </c>
      <c r="T489">
        <f>tbl_data[[#This Row],[Consequences (Financial)]]</f>
        <v>0</v>
      </c>
      <c r="U489" t="e">
        <f>tbl_data[[#This Row],[Severity Numeric]]</f>
        <v>#N/A</v>
      </c>
      <c r="V489" t="e">
        <f>tbl_data[[#This Row],[Consequences Human Numeric]]</f>
        <v>#N/A</v>
      </c>
      <c r="W489" t="e">
        <f>tbl_data[[#This Row],[Consequences Agriculture Numeric]]</f>
        <v>#N/A</v>
      </c>
      <c r="X489" t="e">
        <f>tbl_data[[#This Row],[Consequences Infrastructure Numeric]]</f>
        <v>#N/A</v>
      </c>
      <c r="Y489" t="e">
        <f>tbl_data[[#This Row],[Consequences Financial Numeric]]</f>
        <v>#N/A</v>
      </c>
      <c r="Z489" t="e">
        <f>tbl_data[[#This Row],[Consequences Sum Values]]</f>
        <v>#N/A</v>
      </c>
    </row>
    <row r="490" spans="1:26" x14ac:dyDescent="0.25">
      <c r="A490" t="str">
        <f>tbl_data[[#This Row],[Town Code]]</f>
        <v>MMR008007701</v>
      </c>
      <c r="B490" t="str">
        <f>VLOOKUP(Table6[[#This Row],[Index]],tbl_mimu[],2,FALSE)</f>
        <v>MMR008</v>
      </c>
      <c r="C490" t="str">
        <f>VLOOKUP(Table6[[#This Row],[Index]],tbl_mimu[],3,FALSE)</f>
        <v>Bago (West)</v>
      </c>
      <c r="D490" t="str">
        <f>VLOOKUP(Table6[[#This Row],[Index]],tbl_mimu[],4,FALSE)</f>
        <v>ပဲခူးတိုင်းဒေသကြီး (အနောက်)</v>
      </c>
      <c r="E490" t="str">
        <f>VLOOKUP(Table6[[#This Row],[Index]],tbl_mimu[],5,FALSE)</f>
        <v>MMR008D002</v>
      </c>
      <c r="F490" t="str">
        <f>VLOOKUP(Table6[[#This Row],[Index]],tbl_mimu[],6,FALSE)</f>
        <v>Thayarwady</v>
      </c>
      <c r="G490" t="str">
        <f>VLOOKUP(Table6[[#This Row],[Index]],tbl_mimu[],7,FALSE)</f>
        <v>သာယာဝတီခရိုင်</v>
      </c>
      <c r="H490" t="str">
        <f>VLOOKUP(Table6[[#This Row],[Index]],tbl_mimu[],8,FALSE)</f>
        <v>MMR008007</v>
      </c>
      <c r="I490" t="str">
        <f>VLOOKUP(Table6[[#This Row],[Index]],tbl_mimu[],9,FALSE)</f>
        <v>Thayarwady</v>
      </c>
      <c r="J490" t="str">
        <f>VLOOKUP(Table6[[#This Row],[Index]],tbl_mimu[],10,FALSE)</f>
        <v>သာယာဝတီ</v>
      </c>
      <c r="K490" t="str">
        <f>VLOOKUP(Table6[[#This Row],[Index]],tbl_mimu[],11,FALSE)</f>
        <v>MMR008007701</v>
      </c>
      <c r="L490" t="str">
        <f>VLOOKUP(Table6[[#This Row],[Index]],tbl_mimu[],12,FALSE)</f>
        <v>Thayarwady Town</v>
      </c>
      <c r="M490" t="str">
        <f>VLOOKUP(Table6[[#This Row],[Index]],tbl_mimu[],13,FALSE)</f>
        <v>သာယာဝတီ</v>
      </c>
      <c r="N490">
        <f>VLOOKUP(Table6[[#This Row],[Index]],tbl_mimu[],14,FALSE)</f>
        <v>95.786289999999994</v>
      </c>
      <c r="O490">
        <f>VLOOKUP(Table6[[#This Row],[Index]],tbl_mimu[],14,FALSE)</f>
        <v>95.786289999999994</v>
      </c>
      <c r="P490">
        <f>tbl_data[[#This Row],[Severity]]</f>
        <v>0</v>
      </c>
      <c r="Q490">
        <f>tbl_data[[#This Row],[Consequences (Human)]]</f>
        <v>0</v>
      </c>
      <c r="R490">
        <f>tbl_data[[#This Row],[Consequences (Agriculture)]]</f>
        <v>0</v>
      </c>
      <c r="S490">
        <f>tbl_data[[#This Row],[Consequences (Infrastructure)]]</f>
        <v>0</v>
      </c>
      <c r="T490">
        <f>tbl_data[[#This Row],[Consequences (Financial)]]</f>
        <v>0</v>
      </c>
      <c r="U490" t="e">
        <f>tbl_data[[#This Row],[Severity Numeric]]</f>
        <v>#N/A</v>
      </c>
      <c r="V490" t="e">
        <f>tbl_data[[#This Row],[Consequences Human Numeric]]</f>
        <v>#N/A</v>
      </c>
      <c r="W490" t="e">
        <f>tbl_data[[#This Row],[Consequences Agriculture Numeric]]</f>
        <v>#N/A</v>
      </c>
      <c r="X490" t="e">
        <f>tbl_data[[#This Row],[Consequences Infrastructure Numeric]]</f>
        <v>#N/A</v>
      </c>
      <c r="Y490" t="e">
        <f>tbl_data[[#This Row],[Consequences Financial Numeric]]</f>
        <v>#N/A</v>
      </c>
      <c r="Z490" t="e">
        <f>tbl_data[[#This Row],[Consequences Sum Values]]</f>
        <v>#N/A</v>
      </c>
    </row>
    <row r="491" spans="1:26" x14ac:dyDescent="0.25">
      <c r="A491" t="str">
        <f>tbl_data[[#This Row],[Town Code]]</f>
        <v>MMR015002701</v>
      </c>
      <c r="B491" t="str">
        <f>VLOOKUP(Table6[[#This Row],[Index]],tbl_mimu[],2,FALSE)</f>
        <v>MMR015</v>
      </c>
      <c r="C491" t="str">
        <f>VLOOKUP(Table6[[#This Row],[Index]],tbl_mimu[],3,FALSE)</f>
        <v>Shan (North)</v>
      </c>
      <c r="D491" t="str">
        <f>VLOOKUP(Table6[[#This Row],[Index]],tbl_mimu[],4,FALSE)</f>
        <v>ရှမ်းပြည်နယ် (မြောက်)</v>
      </c>
      <c r="E491" t="str">
        <f>VLOOKUP(Table6[[#This Row],[Index]],tbl_mimu[],5,FALSE)</f>
        <v>MMR015D001</v>
      </c>
      <c r="F491" t="str">
        <f>VLOOKUP(Table6[[#This Row],[Index]],tbl_mimu[],6,FALSE)</f>
        <v>Lashio</v>
      </c>
      <c r="G491" t="str">
        <f>VLOOKUP(Table6[[#This Row],[Index]],tbl_mimu[],7,FALSE)</f>
        <v>လားရှိုးခရိုင်</v>
      </c>
      <c r="H491" t="str">
        <f>VLOOKUP(Table6[[#This Row],[Index]],tbl_mimu[],8,FALSE)</f>
        <v>MMR015002</v>
      </c>
      <c r="I491" t="str">
        <f>VLOOKUP(Table6[[#This Row],[Index]],tbl_mimu[],9,FALSE)</f>
        <v>Hseni</v>
      </c>
      <c r="J491" t="str">
        <f>VLOOKUP(Table6[[#This Row],[Index]],tbl_mimu[],10,FALSE)</f>
        <v>သိန္နီ</v>
      </c>
      <c r="K491" t="str">
        <f>VLOOKUP(Table6[[#This Row],[Index]],tbl_mimu[],11,FALSE)</f>
        <v>MMR015002701</v>
      </c>
      <c r="L491" t="str">
        <f>VLOOKUP(Table6[[#This Row],[Index]],tbl_mimu[],12,FALSE)</f>
        <v>Hseni Town</v>
      </c>
      <c r="M491" t="str">
        <f>VLOOKUP(Table6[[#This Row],[Index]],tbl_mimu[],13,FALSE)</f>
        <v>သိန္နီ</v>
      </c>
      <c r="N491">
        <f>VLOOKUP(Table6[[#This Row],[Index]],tbl_mimu[],14,FALSE)</f>
        <v>97.973600000000005</v>
      </c>
      <c r="O491">
        <f>VLOOKUP(Table6[[#This Row],[Index]],tbl_mimu[],14,FALSE)</f>
        <v>97.973600000000005</v>
      </c>
      <c r="P491">
        <f>tbl_data[[#This Row],[Severity]]</f>
        <v>0</v>
      </c>
      <c r="Q491">
        <f>tbl_data[[#This Row],[Consequences (Human)]]</f>
        <v>0</v>
      </c>
      <c r="R491">
        <f>tbl_data[[#This Row],[Consequences (Agriculture)]]</f>
        <v>0</v>
      </c>
      <c r="S491">
        <f>tbl_data[[#This Row],[Consequences (Infrastructure)]]</f>
        <v>0</v>
      </c>
      <c r="T491">
        <f>tbl_data[[#This Row],[Consequences (Financial)]]</f>
        <v>0</v>
      </c>
      <c r="U491" t="e">
        <f>tbl_data[[#This Row],[Severity Numeric]]</f>
        <v>#N/A</v>
      </c>
      <c r="V491" t="e">
        <f>tbl_data[[#This Row],[Consequences Human Numeric]]</f>
        <v>#N/A</v>
      </c>
      <c r="W491" t="e">
        <f>tbl_data[[#This Row],[Consequences Agriculture Numeric]]</f>
        <v>#N/A</v>
      </c>
      <c r="X491" t="e">
        <f>tbl_data[[#This Row],[Consequences Infrastructure Numeric]]</f>
        <v>#N/A</v>
      </c>
      <c r="Y491" t="e">
        <f>tbl_data[[#This Row],[Consequences Financial Numeric]]</f>
        <v>#N/A</v>
      </c>
      <c r="Z491" t="e">
        <f>tbl_data[[#This Row],[Consequences Sum Values]]</f>
        <v>#N/A</v>
      </c>
    </row>
    <row r="492" spans="1:26" x14ac:dyDescent="0.25">
      <c r="A492" t="str">
        <f>tbl_data[[#This Row],[Town Code]]</f>
        <v>MMR011009702</v>
      </c>
      <c r="B492" t="str">
        <f>VLOOKUP(Table6[[#This Row],[Index]],tbl_mimu[],2,FALSE)</f>
        <v>MMR011</v>
      </c>
      <c r="C492" t="str">
        <f>VLOOKUP(Table6[[#This Row],[Index]],tbl_mimu[],3,FALSE)</f>
        <v>Mon</v>
      </c>
      <c r="D492" t="str">
        <f>VLOOKUP(Table6[[#This Row],[Index]],tbl_mimu[],4,FALSE)</f>
        <v>မွန်ပြည်နယ်</v>
      </c>
      <c r="E492" t="str">
        <f>VLOOKUP(Table6[[#This Row],[Index]],tbl_mimu[],5,FALSE)</f>
        <v>MMR011D002</v>
      </c>
      <c r="F492" t="str">
        <f>VLOOKUP(Table6[[#This Row],[Index]],tbl_mimu[],6,FALSE)</f>
        <v>Thaton</v>
      </c>
      <c r="G492" t="str">
        <f>VLOOKUP(Table6[[#This Row],[Index]],tbl_mimu[],7,FALSE)</f>
        <v>သထုံခရိုင်</v>
      </c>
      <c r="H492" t="str">
        <f>VLOOKUP(Table6[[#This Row],[Index]],tbl_mimu[],8,FALSE)</f>
        <v>MMR011009</v>
      </c>
      <c r="I492" t="str">
        <f>VLOOKUP(Table6[[#This Row],[Index]],tbl_mimu[],9,FALSE)</f>
        <v>Kyaikto</v>
      </c>
      <c r="J492" t="str">
        <f>VLOOKUP(Table6[[#This Row],[Index]],tbl_mimu[],10,FALSE)</f>
        <v>ကျိုက်ထို</v>
      </c>
      <c r="K492" t="str">
        <f>VLOOKUP(Table6[[#This Row],[Index]],tbl_mimu[],11,FALSE)</f>
        <v>MMR011009702</v>
      </c>
      <c r="L492" t="str">
        <f>VLOOKUP(Table6[[#This Row],[Index]],tbl_mimu[],12,FALSE)</f>
        <v>Thein Za Yat Town</v>
      </c>
      <c r="M492" t="str">
        <f>VLOOKUP(Table6[[#This Row],[Index]],tbl_mimu[],13,FALSE)</f>
        <v>သိမ်ဇရပ်</v>
      </c>
      <c r="N492">
        <f>VLOOKUP(Table6[[#This Row],[Index]],tbl_mimu[],14,FALSE)</f>
        <v>96.884</v>
      </c>
      <c r="O492">
        <f>VLOOKUP(Table6[[#This Row],[Index]],tbl_mimu[],14,FALSE)</f>
        <v>96.884</v>
      </c>
      <c r="P492">
        <f>tbl_data[[#This Row],[Severity]]</f>
        <v>0</v>
      </c>
      <c r="Q492">
        <f>tbl_data[[#This Row],[Consequences (Human)]]</f>
        <v>0</v>
      </c>
      <c r="R492">
        <f>tbl_data[[#This Row],[Consequences (Agriculture)]]</f>
        <v>0</v>
      </c>
      <c r="S492">
        <f>tbl_data[[#This Row],[Consequences (Infrastructure)]]</f>
        <v>0</v>
      </c>
      <c r="T492">
        <f>tbl_data[[#This Row],[Consequences (Financial)]]</f>
        <v>0</v>
      </c>
      <c r="U492" t="e">
        <f>tbl_data[[#This Row],[Severity Numeric]]</f>
        <v>#N/A</v>
      </c>
      <c r="V492" t="e">
        <f>tbl_data[[#This Row],[Consequences Human Numeric]]</f>
        <v>#N/A</v>
      </c>
      <c r="W492" t="e">
        <f>tbl_data[[#This Row],[Consequences Agriculture Numeric]]</f>
        <v>#N/A</v>
      </c>
      <c r="X492" t="e">
        <f>tbl_data[[#This Row],[Consequences Infrastructure Numeric]]</f>
        <v>#N/A</v>
      </c>
      <c r="Y492" t="e">
        <f>tbl_data[[#This Row],[Consequences Financial Numeric]]</f>
        <v>#N/A</v>
      </c>
      <c r="Z492" t="e">
        <f>tbl_data[[#This Row],[Consequences Sum Values]]</f>
        <v>#N/A</v>
      </c>
    </row>
    <row r="493" spans="1:26" x14ac:dyDescent="0.25">
      <c r="A493" t="str">
        <f>tbl_data[[#This Row],[Town Code]]</f>
        <v>MMR015014701</v>
      </c>
      <c r="B493" t="str">
        <f>VLOOKUP(Table6[[#This Row],[Index]],tbl_mimu[],2,FALSE)</f>
        <v>MMR015</v>
      </c>
      <c r="C493" t="str">
        <f>VLOOKUP(Table6[[#This Row],[Index]],tbl_mimu[],3,FALSE)</f>
        <v>Shan (North)</v>
      </c>
      <c r="D493" t="str">
        <f>VLOOKUP(Table6[[#This Row],[Index]],tbl_mimu[],4,FALSE)</f>
        <v>ရှမ်းပြည်နယ် (မြောက်)</v>
      </c>
      <c r="E493" t="str">
        <f>VLOOKUP(Table6[[#This Row],[Index]],tbl_mimu[],5,FALSE)</f>
        <v>MMR015D003</v>
      </c>
      <c r="F493" t="str">
        <f>VLOOKUP(Table6[[#This Row],[Index]],tbl_mimu[],6,FALSE)</f>
        <v>Kyaukme</v>
      </c>
      <c r="G493" t="str">
        <f>VLOOKUP(Table6[[#This Row],[Index]],tbl_mimu[],7,FALSE)</f>
        <v>ကျောက်မဲခရိုင်</v>
      </c>
      <c r="H493" t="str">
        <f>VLOOKUP(Table6[[#This Row],[Index]],tbl_mimu[],8,FALSE)</f>
        <v>MMR015014</v>
      </c>
      <c r="I493" t="str">
        <f>VLOOKUP(Table6[[#This Row],[Index]],tbl_mimu[],9,FALSE)</f>
        <v>Hsipaw</v>
      </c>
      <c r="J493" t="str">
        <f>VLOOKUP(Table6[[#This Row],[Index]],tbl_mimu[],10,FALSE)</f>
        <v>သီပေါ</v>
      </c>
      <c r="K493" t="str">
        <f>VLOOKUP(Table6[[#This Row],[Index]],tbl_mimu[],11,FALSE)</f>
        <v>MMR015014701</v>
      </c>
      <c r="L493" t="str">
        <f>VLOOKUP(Table6[[#This Row],[Index]],tbl_mimu[],12,FALSE)</f>
        <v>Hsipaw Town</v>
      </c>
      <c r="M493" t="str">
        <f>VLOOKUP(Table6[[#This Row],[Index]],tbl_mimu[],13,FALSE)</f>
        <v>သီပေါ</v>
      </c>
      <c r="N493">
        <f>VLOOKUP(Table6[[#This Row],[Index]],tbl_mimu[],14,FALSE)</f>
        <v>97.298100000000005</v>
      </c>
      <c r="O493">
        <f>VLOOKUP(Table6[[#This Row],[Index]],tbl_mimu[],14,FALSE)</f>
        <v>97.298100000000005</v>
      </c>
      <c r="P493">
        <f>tbl_data[[#This Row],[Severity]]</f>
        <v>0</v>
      </c>
      <c r="Q493">
        <f>tbl_data[[#This Row],[Consequences (Human)]]</f>
        <v>0</v>
      </c>
      <c r="R493">
        <f>tbl_data[[#This Row],[Consequences (Agriculture)]]</f>
        <v>0</v>
      </c>
      <c r="S493">
        <f>tbl_data[[#This Row],[Consequences (Infrastructure)]]</f>
        <v>0</v>
      </c>
      <c r="T493">
        <f>tbl_data[[#This Row],[Consequences (Financial)]]</f>
        <v>0</v>
      </c>
      <c r="U493" t="e">
        <f>tbl_data[[#This Row],[Severity Numeric]]</f>
        <v>#N/A</v>
      </c>
      <c r="V493" t="e">
        <f>tbl_data[[#This Row],[Consequences Human Numeric]]</f>
        <v>#N/A</v>
      </c>
      <c r="W493" t="e">
        <f>tbl_data[[#This Row],[Consequences Agriculture Numeric]]</f>
        <v>#N/A</v>
      </c>
      <c r="X493" t="e">
        <f>tbl_data[[#This Row],[Consequences Infrastructure Numeric]]</f>
        <v>#N/A</v>
      </c>
      <c r="Y493" t="e">
        <f>tbl_data[[#This Row],[Consequences Financial Numeric]]</f>
        <v>#N/A</v>
      </c>
      <c r="Z493" t="e">
        <f>tbl_data[[#This Row],[Consequences Sum Values]]</f>
        <v>#N/A</v>
      </c>
    </row>
    <row r="494" spans="1:26" x14ac:dyDescent="0.25">
      <c r="A494" t="str">
        <f>tbl_data[[#This Row],[Town Code]]</f>
        <v>MMR013025701</v>
      </c>
      <c r="B494" t="str">
        <f>VLOOKUP(Table6[[#This Row],[Index]],tbl_mimu[],2,FALSE)</f>
        <v>MMR013</v>
      </c>
      <c r="C494" t="str">
        <f>VLOOKUP(Table6[[#This Row],[Index]],tbl_mimu[],3,FALSE)</f>
        <v>Yangon</v>
      </c>
      <c r="D494" t="str">
        <f>VLOOKUP(Table6[[#This Row],[Index]],tbl_mimu[],4,FALSE)</f>
        <v>ရန်ကုန်တိုင်းဒေသကြီး</v>
      </c>
      <c r="E494" t="str">
        <f>VLOOKUP(Table6[[#This Row],[Index]],tbl_mimu[],5,FALSE)</f>
        <v>MMR013D003</v>
      </c>
      <c r="F494" t="str">
        <f>VLOOKUP(Table6[[#This Row],[Index]],tbl_mimu[],6,FALSE)</f>
        <v>Yangon (South)</v>
      </c>
      <c r="G494" t="str">
        <f>VLOOKUP(Table6[[#This Row],[Index]],tbl_mimu[],7,FALSE)</f>
        <v>ရန်ကုန်(တောင်ပိုင်း)</v>
      </c>
      <c r="H494" t="str">
        <f>VLOOKUP(Table6[[#This Row],[Index]],tbl_mimu[],8,FALSE)</f>
        <v>MMR013025</v>
      </c>
      <c r="I494" t="str">
        <f>VLOOKUP(Table6[[#This Row],[Index]],tbl_mimu[],9,FALSE)</f>
        <v>Thongwa</v>
      </c>
      <c r="J494" t="str">
        <f>VLOOKUP(Table6[[#This Row],[Index]],tbl_mimu[],10,FALSE)</f>
        <v>သုံးခွ</v>
      </c>
      <c r="K494" t="str">
        <f>VLOOKUP(Table6[[#This Row],[Index]],tbl_mimu[],11,FALSE)</f>
        <v>MMR013025701</v>
      </c>
      <c r="L494" t="str">
        <f>VLOOKUP(Table6[[#This Row],[Index]],tbl_mimu[],12,FALSE)</f>
        <v>Thongwa Town</v>
      </c>
      <c r="M494" t="str">
        <f>VLOOKUP(Table6[[#This Row],[Index]],tbl_mimu[],13,FALSE)</f>
        <v>သုံးခွ</v>
      </c>
      <c r="N494">
        <f>VLOOKUP(Table6[[#This Row],[Index]],tbl_mimu[],14,FALSE)</f>
        <v>96.523089999999996</v>
      </c>
      <c r="O494">
        <f>VLOOKUP(Table6[[#This Row],[Index]],tbl_mimu[],14,FALSE)</f>
        <v>96.523089999999996</v>
      </c>
      <c r="P494">
        <f>tbl_data[[#This Row],[Severity]]</f>
        <v>0</v>
      </c>
      <c r="Q494">
        <f>tbl_data[[#This Row],[Consequences (Human)]]</f>
        <v>0</v>
      </c>
      <c r="R494">
        <f>tbl_data[[#This Row],[Consequences (Agriculture)]]</f>
        <v>0</v>
      </c>
      <c r="S494">
        <f>tbl_data[[#This Row],[Consequences (Infrastructure)]]</f>
        <v>0</v>
      </c>
      <c r="T494">
        <f>tbl_data[[#This Row],[Consequences (Financial)]]</f>
        <v>0</v>
      </c>
      <c r="U494" t="e">
        <f>tbl_data[[#This Row],[Severity Numeric]]</f>
        <v>#N/A</v>
      </c>
      <c r="V494" t="e">
        <f>tbl_data[[#This Row],[Consequences Human Numeric]]</f>
        <v>#N/A</v>
      </c>
      <c r="W494" t="e">
        <f>tbl_data[[#This Row],[Consequences Agriculture Numeric]]</f>
        <v>#N/A</v>
      </c>
      <c r="X494" t="e">
        <f>tbl_data[[#This Row],[Consequences Infrastructure Numeric]]</f>
        <v>#N/A</v>
      </c>
      <c r="Y494" t="e">
        <f>tbl_data[[#This Row],[Consequences Financial Numeric]]</f>
        <v>#N/A</v>
      </c>
      <c r="Z494" t="e">
        <f>tbl_data[[#This Row],[Consequences Sum Values]]</f>
        <v>#N/A</v>
      </c>
    </row>
    <row r="495" spans="1:26" x14ac:dyDescent="0.25">
      <c r="A495" t="str">
        <f>tbl_data[[#This Row],[Town Code]]</f>
        <v>MMR008007702</v>
      </c>
      <c r="B495" t="str">
        <f>VLOOKUP(Table6[[#This Row],[Index]],tbl_mimu[],2,FALSE)</f>
        <v>MMR008</v>
      </c>
      <c r="C495" t="str">
        <f>VLOOKUP(Table6[[#This Row],[Index]],tbl_mimu[],3,FALSE)</f>
        <v>Bago (West)</v>
      </c>
      <c r="D495" t="str">
        <f>VLOOKUP(Table6[[#This Row],[Index]],tbl_mimu[],4,FALSE)</f>
        <v>ပဲခူးတိုင်းဒေသကြီး (အနောက်)</v>
      </c>
      <c r="E495" t="str">
        <f>VLOOKUP(Table6[[#This Row],[Index]],tbl_mimu[],5,FALSE)</f>
        <v>MMR008D002</v>
      </c>
      <c r="F495" t="str">
        <f>VLOOKUP(Table6[[#This Row],[Index]],tbl_mimu[],6,FALSE)</f>
        <v>Thayarwady</v>
      </c>
      <c r="G495" t="str">
        <f>VLOOKUP(Table6[[#This Row],[Index]],tbl_mimu[],7,FALSE)</f>
        <v>သာယာဝတီခရိုင်</v>
      </c>
      <c r="H495" t="str">
        <f>VLOOKUP(Table6[[#This Row],[Index]],tbl_mimu[],8,FALSE)</f>
        <v>MMR008007</v>
      </c>
      <c r="I495" t="str">
        <f>VLOOKUP(Table6[[#This Row],[Index]],tbl_mimu[],9,FALSE)</f>
        <v>Thayarwady</v>
      </c>
      <c r="J495" t="str">
        <f>VLOOKUP(Table6[[#This Row],[Index]],tbl_mimu[],10,FALSE)</f>
        <v>သာယာဝတီ</v>
      </c>
      <c r="K495" t="str">
        <f>VLOOKUP(Table6[[#This Row],[Index]],tbl_mimu[],11,FALSE)</f>
        <v>MMR008007702</v>
      </c>
      <c r="L495" t="str">
        <f>VLOOKUP(Table6[[#This Row],[Index]],tbl_mimu[],12,FALSE)</f>
        <v>Thonse Town</v>
      </c>
      <c r="M495" t="str">
        <f>VLOOKUP(Table6[[#This Row],[Index]],tbl_mimu[],13,FALSE)</f>
        <v>သုံးဆယ်</v>
      </c>
      <c r="N495">
        <f>VLOOKUP(Table6[[#This Row],[Index]],tbl_mimu[],14,FALSE)</f>
        <v>95.789850000000001</v>
      </c>
      <c r="O495">
        <f>VLOOKUP(Table6[[#This Row],[Index]],tbl_mimu[],14,FALSE)</f>
        <v>95.789850000000001</v>
      </c>
      <c r="P495">
        <f>tbl_data[[#This Row],[Severity]]</f>
        <v>0</v>
      </c>
      <c r="Q495">
        <f>tbl_data[[#This Row],[Consequences (Human)]]</f>
        <v>0</v>
      </c>
      <c r="R495">
        <f>tbl_data[[#This Row],[Consequences (Agriculture)]]</f>
        <v>0</v>
      </c>
      <c r="S495">
        <f>tbl_data[[#This Row],[Consequences (Infrastructure)]]</f>
        <v>0</v>
      </c>
      <c r="T495">
        <f>tbl_data[[#This Row],[Consequences (Financial)]]</f>
        <v>0</v>
      </c>
      <c r="U495" t="e">
        <f>tbl_data[[#This Row],[Severity Numeric]]</f>
        <v>#N/A</v>
      </c>
      <c r="V495" t="e">
        <f>tbl_data[[#This Row],[Consequences Human Numeric]]</f>
        <v>#N/A</v>
      </c>
      <c r="W495" t="e">
        <f>tbl_data[[#This Row],[Consequences Agriculture Numeric]]</f>
        <v>#N/A</v>
      </c>
      <c r="X495" t="e">
        <f>tbl_data[[#This Row],[Consequences Infrastructure Numeric]]</f>
        <v>#N/A</v>
      </c>
      <c r="Y495" t="e">
        <f>tbl_data[[#This Row],[Consequences Financial Numeric]]</f>
        <v>#N/A</v>
      </c>
      <c r="Z495" t="e">
        <f>tbl_data[[#This Row],[Consequences Sum Values]]</f>
        <v>#N/A</v>
      </c>
    </row>
    <row r="496" spans="1:26" x14ac:dyDescent="0.25">
      <c r="A496" t="str">
        <f>tbl_data[[#This Row],[Town Code]]</f>
        <v>MMR011007702</v>
      </c>
      <c r="B496" t="str">
        <f>VLOOKUP(Table6[[#This Row],[Index]],tbl_mimu[],2,FALSE)</f>
        <v>MMR011</v>
      </c>
      <c r="C496" t="str">
        <f>VLOOKUP(Table6[[#This Row],[Index]],tbl_mimu[],3,FALSE)</f>
        <v>Mon</v>
      </c>
      <c r="D496" t="str">
        <f>VLOOKUP(Table6[[#This Row],[Index]],tbl_mimu[],4,FALSE)</f>
        <v>မွန်ပြည်နယ်</v>
      </c>
      <c r="E496" t="str">
        <f>VLOOKUP(Table6[[#This Row],[Index]],tbl_mimu[],5,FALSE)</f>
        <v>MMR011D002</v>
      </c>
      <c r="F496" t="str">
        <f>VLOOKUP(Table6[[#This Row],[Index]],tbl_mimu[],6,FALSE)</f>
        <v>Thaton</v>
      </c>
      <c r="G496" t="str">
        <f>VLOOKUP(Table6[[#This Row],[Index]],tbl_mimu[],7,FALSE)</f>
        <v>သထုံခရိုင်</v>
      </c>
      <c r="H496" t="str">
        <f>VLOOKUP(Table6[[#This Row],[Index]],tbl_mimu[],8,FALSE)</f>
        <v>MMR011007</v>
      </c>
      <c r="I496" t="str">
        <f>VLOOKUP(Table6[[#This Row],[Index]],tbl_mimu[],9,FALSE)</f>
        <v>Thaton</v>
      </c>
      <c r="J496" t="str">
        <f>VLOOKUP(Table6[[#This Row],[Index]],tbl_mimu[],10,FALSE)</f>
        <v>သထုံ</v>
      </c>
      <c r="K496" t="str">
        <f>VLOOKUP(Table6[[#This Row],[Index]],tbl_mimu[],11,FALSE)</f>
        <v>MMR011007702</v>
      </c>
      <c r="L496" t="str">
        <f>VLOOKUP(Table6[[#This Row],[Index]],tbl_mimu[],12,FALSE)</f>
        <v>Thuwunnawady Town</v>
      </c>
      <c r="M496" t="str">
        <f>VLOOKUP(Table6[[#This Row],[Index]],tbl_mimu[],13,FALSE)</f>
        <v>သုဝဏ္ဏဝတီ</v>
      </c>
      <c r="N496">
        <f>VLOOKUP(Table6[[#This Row],[Index]],tbl_mimu[],14,FALSE)</f>
        <v>97.304820000000007</v>
      </c>
      <c r="O496">
        <f>VLOOKUP(Table6[[#This Row],[Index]],tbl_mimu[],14,FALSE)</f>
        <v>97.304820000000007</v>
      </c>
      <c r="P496">
        <f>tbl_data[[#This Row],[Severity]]</f>
        <v>0</v>
      </c>
      <c r="Q496">
        <f>tbl_data[[#This Row],[Consequences (Human)]]</f>
        <v>0</v>
      </c>
      <c r="R496">
        <f>tbl_data[[#This Row],[Consequences (Agriculture)]]</f>
        <v>0</v>
      </c>
      <c r="S496">
        <f>tbl_data[[#This Row],[Consequences (Infrastructure)]]</f>
        <v>0</v>
      </c>
      <c r="T496">
        <f>tbl_data[[#This Row],[Consequences (Financial)]]</f>
        <v>0</v>
      </c>
      <c r="U496" t="e">
        <f>tbl_data[[#This Row],[Severity Numeric]]</f>
        <v>#N/A</v>
      </c>
      <c r="V496" t="e">
        <f>tbl_data[[#This Row],[Consequences Human Numeric]]</f>
        <v>#N/A</v>
      </c>
      <c r="W496" t="e">
        <f>tbl_data[[#This Row],[Consequences Agriculture Numeric]]</f>
        <v>#N/A</v>
      </c>
      <c r="X496" t="e">
        <f>tbl_data[[#This Row],[Consequences Infrastructure Numeric]]</f>
        <v>#N/A</v>
      </c>
      <c r="Y496" t="e">
        <f>tbl_data[[#This Row],[Consequences Financial Numeric]]</f>
        <v>#N/A</v>
      </c>
      <c r="Z496" t="e">
        <f>tbl_data[[#This Row],[Consequences Sum Values]]</f>
        <v>#N/A</v>
      </c>
    </row>
    <row r="497" spans="1:26" x14ac:dyDescent="0.25">
      <c r="A497" t="str">
        <f>tbl_data[[#This Row],[Town Code]]</f>
        <v>MMR008005701</v>
      </c>
      <c r="B497" t="str">
        <f>VLOOKUP(Table6[[#This Row],[Index]],tbl_mimu[],2,FALSE)</f>
        <v>MMR008</v>
      </c>
      <c r="C497" t="str">
        <f>VLOOKUP(Table6[[#This Row],[Index]],tbl_mimu[],3,FALSE)</f>
        <v>Bago (West)</v>
      </c>
      <c r="D497" t="str">
        <f>VLOOKUP(Table6[[#This Row],[Index]],tbl_mimu[],4,FALSE)</f>
        <v>ပဲခူးတိုင်းဒေသကြီး (အနောက်)</v>
      </c>
      <c r="E497" t="str">
        <f>VLOOKUP(Table6[[#This Row],[Index]],tbl_mimu[],5,FALSE)</f>
        <v>MMR008D001</v>
      </c>
      <c r="F497" t="str">
        <f>VLOOKUP(Table6[[#This Row],[Index]],tbl_mimu[],6,FALSE)</f>
        <v>Pyay</v>
      </c>
      <c r="G497" t="str">
        <f>VLOOKUP(Table6[[#This Row],[Index]],tbl_mimu[],7,FALSE)</f>
        <v>ပြည်ခရိုင်</v>
      </c>
      <c r="H497" t="str">
        <f>VLOOKUP(Table6[[#This Row],[Index]],tbl_mimu[],8,FALSE)</f>
        <v>MMR008005</v>
      </c>
      <c r="I497" t="str">
        <f>VLOOKUP(Table6[[#This Row],[Index]],tbl_mimu[],9,FALSE)</f>
        <v>Thegon</v>
      </c>
      <c r="J497" t="str">
        <f>VLOOKUP(Table6[[#This Row],[Index]],tbl_mimu[],10,FALSE)</f>
        <v>သဲကုန်း</v>
      </c>
      <c r="K497" t="str">
        <f>VLOOKUP(Table6[[#This Row],[Index]],tbl_mimu[],11,FALSE)</f>
        <v>MMR008005701</v>
      </c>
      <c r="L497" t="str">
        <f>VLOOKUP(Table6[[#This Row],[Index]],tbl_mimu[],12,FALSE)</f>
        <v>Thegon Town</v>
      </c>
      <c r="M497" t="str">
        <f>VLOOKUP(Table6[[#This Row],[Index]],tbl_mimu[],13,FALSE)</f>
        <v>သဲကုန်း</v>
      </c>
      <c r="N497">
        <f>VLOOKUP(Table6[[#This Row],[Index]],tbl_mimu[],14,FALSE)</f>
        <v>95.417209999999997</v>
      </c>
      <c r="O497">
        <f>VLOOKUP(Table6[[#This Row],[Index]],tbl_mimu[],14,FALSE)</f>
        <v>95.417209999999997</v>
      </c>
      <c r="P497">
        <f>tbl_data[[#This Row],[Severity]]</f>
        <v>0</v>
      </c>
      <c r="Q497">
        <f>tbl_data[[#This Row],[Consequences (Human)]]</f>
        <v>0</v>
      </c>
      <c r="R497">
        <f>tbl_data[[#This Row],[Consequences (Agriculture)]]</f>
        <v>0</v>
      </c>
      <c r="S497">
        <f>tbl_data[[#This Row],[Consequences (Infrastructure)]]</f>
        <v>0</v>
      </c>
      <c r="T497">
        <f>tbl_data[[#This Row],[Consequences (Financial)]]</f>
        <v>0</v>
      </c>
      <c r="U497" t="e">
        <f>tbl_data[[#This Row],[Severity Numeric]]</f>
        <v>#N/A</v>
      </c>
      <c r="V497" t="e">
        <f>tbl_data[[#This Row],[Consequences Human Numeric]]</f>
        <v>#N/A</v>
      </c>
      <c r="W497" t="e">
        <f>tbl_data[[#This Row],[Consequences Agriculture Numeric]]</f>
        <v>#N/A</v>
      </c>
      <c r="X497" t="e">
        <f>tbl_data[[#This Row],[Consequences Infrastructure Numeric]]</f>
        <v>#N/A</v>
      </c>
      <c r="Y497" t="e">
        <f>tbl_data[[#This Row],[Consequences Financial Numeric]]</f>
        <v>#N/A</v>
      </c>
      <c r="Z497" t="e">
        <f>tbl_data[[#This Row],[Consequences Sum Values]]</f>
        <v>#N/A</v>
      </c>
    </row>
    <row r="498" spans="1:26" x14ac:dyDescent="0.25">
      <c r="A498" t="str">
        <f>tbl_data[[#This Row],[Town Code]]</f>
        <v>MMR017008701</v>
      </c>
      <c r="B498" t="str">
        <f>VLOOKUP(Table6[[#This Row],[Index]],tbl_mimu[],2,FALSE)</f>
        <v>MMR017</v>
      </c>
      <c r="C498" t="str">
        <f>VLOOKUP(Table6[[#This Row],[Index]],tbl_mimu[],3,FALSE)</f>
        <v>Ayeyarwady</v>
      </c>
      <c r="D498" t="str">
        <f>VLOOKUP(Table6[[#This Row],[Index]],tbl_mimu[],4,FALSE)</f>
        <v>ဧရာဝတီတိုင်းဒေသကြီး</v>
      </c>
      <c r="E498" t="str">
        <f>VLOOKUP(Table6[[#This Row],[Index]],tbl_mimu[],5,FALSE)</f>
        <v>MMR017D002</v>
      </c>
      <c r="F498" t="str">
        <f>VLOOKUP(Table6[[#This Row],[Index]],tbl_mimu[],6,FALSE)</f>
        <v>Hinthada</v>
      </c>
      <c r="G498" t="str">
        <f>VLOOKUP(Table6[[#This Row],[Index]],tbl_mimu[],7,FALSE)</f>
        <v>ဟင်္သာတခရိုင်</v>
      </c>
      <c r="H498" t="str">
        <f>VLOOKUP(Table6[[#This Row],[Index]],tbl_mimu[],8,FALSE)</f>
        <v>MMR017008</v>
      </c>
      <c r="I498" t="str">
        <f>VLOOKUP(Table6[[#This Row],[Index]],tbl_mimu[],9,FALSE)</f>
        <v>Hinthada</v>
      </c>
      <c r="J498" t="str">
        <f>VLOOKUP(Table6[[#This Row],[Index]],tbl_mimu[],10,FALSE)</f>
        <v>ဟင်္သာတ</v>
      </c>
      <c r="K498" t="str">
        <f>VLOOKUP(Table6[[#This Row],[Index]],tbl_mimu[],11,FALSE)</f>
        <v>MMR017008701</v>
      </c>
      <c r="L498" t="str">
        <f>VLOOKUP(Table6[[#This Row],[Index]],tbl_mimu[],12,FALSE)</f>
        <v>Hinthada Town</v>
      </c>
      <c r="M498" t="str">
        <f>VLOOKUP(Table6[[#This Row],[Index]],tbl_mimu[],13,FALSE)</f>
        <v>ဟင်္သာတ</v>
      </c>
      <c r="N498">
        <f>VLOOKUP(Table6[[#This Row],[Index]],tbl_mimu[],14,FALSE)</f>
        <v>95.458179999999999</v>
      </c>
      <c r="O498">
        <f>VLOOKUP(Table6[[#This Row],[Index]],tbl_mimu[],14,FALSE)</f>
        <v>95.458179999999999</v>
      </c>
      <c r="P498">
        <f>tbl_data[[#This Row],[Severity]]</f>
        <v>0</v>
      </c>
      <c r="Q498">
        <f>tbl_data[[#This Row],[Consequences (Human)]]</f>
        <v>0</v>
      </c>
      <c r="R498">
        <f>tbl_data[[#This Row],[Consequences (Agriculture)]]</f>
        <v>0</v>
      </c>
      <c r="S498">
        <f>tbl_data[[#This Row],[Consequences (Infrastructure)]]</f>
        <v>0</v>
      </c>
      <c r="T498">
        <f>tbl_data[[#This Row],[Consequences (Financial)]]</f>
        <v>0</v>
      </c>
      <c r="U498" t="e">
        <f>tbl_data[[#This Row],[Severity Numeric]]</f>
        <v>#N/A</v>
      </c>
      <c r="V498" t="e">
        <f>tbl_data[[#This Row],[Consequences Human Numeric]]</f>
        <v>#N/A</v>
      </c>
      <c r="W498" t="e">
        <f>tbl_data[[#This Row],[Consequences Agriculture Numeric]]</f>
        <v>#N/A</v>
      </c>
      <c r="X498" t="e">
        <f>tbl_data[[#This Row],[Consequences Infrastructure Numeric]]</f>
        <v>#N/A</v>
      </c>
      <c r="Y498" t="e">
        <f>tbl_data[[#This Row],[Consequences Financial Numeric]]</f>
        <v>#N/A</v>
      </c>
      <c r="Z498" t="e">
        <f>tbl_data[[#This Row],[Consequences Sum Values]]</f>
        <v>#N/A</v>
      </c>
    </row>
    <row r="499" spans="1:26" x14ac:dyDescent="0.25">
      <c r="A499" t="str">
        <f>tbl_data[[#This Row],[Town Code]]</f>
        <v>MMR004002701</v>
      </c>
      <c r="B499" t="str">
        <f>VLOOKUP(Table6[[#This Row],[Index]],tbl_mimu[],2,FALSE)</f>
        <v>MMR004</v>
      </c>
      <c r="C499" t="str">
        <f>VLOOKUP(Table6[[#This Row],[Index]],tbl_mimu[],3,FALSE)</f>
        <v>Chin</v>
      </c>
      <c r="D499" t="str">
        <f>VLOOKUP(Table6[[#This Row],[Index]],tbl_mimu[],4,FALSE)</f>
        <v>ချင်းပြည်နယ်</v>
      </c>
      <c r="E499" t="str">
        <f>VLOOKUP(Table6[[#This Row],[Index]],tbl_mimu[],5,FALSE)</f>
        <v>MMR004D003</v>
      </c>
      <c r="F499" t="str">
        <f>VLOOKUP(Table6[[#This Row],[Index]],tbl_mimu[],6,FALSE)</f>
        <v>Hakha</v>
      </c>
      <c r="G499" t="str">
        <f>VLOOKUP(Table6[[#This Row],[Index]],tbl_mimu[],7,FALSE)</f>
        <v>ဟားခါးခရိုင်</v>
      </c>
      <c r="H499" t="str">
        <f>VLOOKUP(Table6[[#This Row],[Index]],tbl_mimu[],8,FALSE)</f>
        <v>MMR004002</v>
      </c>
      <c r="I499" t="str">
        <f>VLOOKUP(Table6[[#This Row],[Index]],tbl_mimu[],9,FALSE)</f>
        <v>Hakha</v>
      </c>
      <c r="J499" t="str">
        <f>VLOOKUP(Table6[[#This Row],[Index]],tbl_mimu[],10,FALSE)</f>
        <v>ဟားခါး</v>
      </c>
      <c r="K499" t="str">
        <f>VLOOKUP(Table6[[#This Row],[Index]],tbl_mimu[],11,FALSE)</f>
        <v>MMR004002701</v>
      </c>
      <c r="L499" t="str">
        <f>VLOOKUP(Table6[[#This Row],[Index]],tbl_mimu[],12,FALSE)</f>
        <v>Hakha Town</v>
      </c>
      <c r="M499" t="str">
        <f>VLOOKUP(Table6[[#This Row],[Index]],tbl_mimu[],13,FALSE)</f>
        <v>ဟားခါး</v>
      </c>
      <c r="N499">
        <f>VLOOKUP(Table6[[#This Row],[Index]],tbl_mimu[],14,FALSE)</f>
        <v>93.604830000000007</v>
      </c>
      <c r="O499">
        <f>VLOOKUP(Table6[[#This Row],[Index]],tbl_mimu[],14,FALSE)</f>
        <v>93.604830000000007</v>
      </c>
      <c r="P499">
        <f>tbl_data[[#This Row],[Severity]]</f>
        <v>0</v>
      </c>
      <c r="Q499">
        <f>tbl_data[[#This Row],[Consequences (Human)]]</f>
        <v>0</v>
      </c>
      <c r="R499">
        <f>tbl_data[[#This Row],[Consequences (Agriculture)]]</f>
        <v>0</v>
      </c>
      <c r="S499">
        <f>tbl_data[[#This Row],[Consequences (Infrastructure)]]</f>
        <v>0</v>
      </c>
      <c r="T499">
        <f>tbl_data[[#This Row],[Consequences (Financial)]]</f>
        <v>0</v>
      </c>
      <c r="U499" t="e">
        <f>tbl_data[[#This Row],[Severity Numeric]]</f>
        <v>#N/A</v>
      </c>
      <c r="V499" t="e">
        <f>tbl_data[[#This Row],[Consequences Human Numeric]]</f>
        <v>#N/A</v>
      </c>
      <c r="W499" t="e">
        <f>tbl_data[[#This Row],[Consequences Agriculture Numeric]]</f>
        <v>#N/A</v>
      </c>
      <c r="X499" t="e">
        <f>tbl_data[[#This Row],[Consequences Infrastructure Numeric]]</f>
        <v>#N/A</v>
      </c>
      <c r="Y499" t="e">
        <f>tbl_data[[#This Row],[Consequences Financial Numeric]]</f>
        <v>#N/A</v>
      </c>
      <c r="Z499" t="e">
        <f>tbl_data[[#This Row],[Consequences Sum Values]]</f>
        <v>#N/A</v>
      </c>
    </row>
    <row r="500" spans="1:26" x14ac:dyDescent="0.25">
      <c r="A500" t="str">
        <f>tbl_data[[#This Row],[Town Code]]</f>
        <v>MMR017016704</v>
      </c>
      <c r="B500" t="str">
        <f>VLOOKUP(Table6[[#This Row],[Index]],tbl_mimu[],2,FALSE)</f>
        <v>MMR017</v>
      </c>
      <c r="C500" t="str">
        <f>VLOOKUP(Table6[[#This Row],[Index]],tbl_mimu[],3,FALSE)</f>
        <v>Ayeyarwady</v>
      </c>
      <c r="D500" t="str">
        <f>VLOOKUP(Table6[[#This Row],[Index]],tbl_mimu[],4,FALSE)</f>
        <v>ဧရာဝတီတိုင်းဒေသကြီး</v>
      </c>
      <c r="E500" t="str">
        <f>VLOOKUP(Table6[[#This Row],[Index]],tbl_mimu[],5,FALSE)</f>
        <v>MMR017D004</v>
      </c>
      <c r="F500" t="str">
        <f>VLOOKUP(Table6[[#This Row],[Index]],tbl_mimu[],6,FALSE)</f>
        <v>Labutta</v>
      </c>
      <c r="G500" t="str">
        <f>VLOOKUP(Table6[[#This Row],[Index]],tbl_mimu[],7,FALSE)</f>
        <v>လပွတ္တာခရိုင်</v>
      </c>
      <c r="H500" t="str">
        <f>VLOOKUP(Table6[[#This Row],[Index]],tbl_mimu[],8,FALSE)</f>
        <v>MMR017016</v>
      </c>
      <c r="I500" t="str">
        <f>VLOOKUP(Table6[[#This Row],[Index]],tbl_mimu[],9,FALSE)</f>
        <v>Labutta</v>
      </c>
      <c r="J500" t="str">
        <f>VLOOKUP(Table6[[#This Row],[Index]],tbl_mimu[],10,FALSE)</f>
        <v>လပွတ္တာ</v>
      </c>
      <c r="K500" t="str">
        <f>VLOOKUP(Table6[[#This Row],[Index]],tbl_mimu[],11,FALSE)</f>
        <v>MMR017016704</v>
      </c>
      <c r="L500" t="str">
        <f>VLOOKUP(Table6[[#This Row],[Index]],tbl_mimu[],12,FALSE)</f>
        <v>Hainggyikyun Town</v>
      </c>
      <c r="M500" t="str">
        <f>VLOOKUP(Table6[[#This Row],[Index]],tbl_mimu[],13,FALSE)</f>
        <v>ဟိုင်းကြီးကျွန်း</v>
      </c>
      <c r="N500">
        <f>VLOOKUP(Table6[[#This Row],[Index]],tbl_mimu[],14,FALSE)</f>
        <v>94.809433332200001</v>
      </c>
      <c r="O500">
        <f>VLOOKUP(Table6[[#This Row],[Index]],tbl_mimu[],14,FALSE)</f>
        <v>94.809433332200001</v>
      </c>
      <c r="P500">
        <f>tbl_data[[#This Row],[Severity]]</f>
        <v>0</v>
      </c>
      <c r="Q500">
        <f>tbl_data[[#This Row],[Consequences (Human)]]</f>
        <v>0</v>
      </c>
      <c r="R500">
        <f>tbl_data[[#This Row],[Consequences (Agriculture)]]</f>
        <v>0</v>
      </c>
      <c r="S500">
        <f>tbl_data[[#This Row],[Consequences (Infrastructure)]]</f>
        <v>0</v>
      </c>
      <c r="T500">
        <f>tbl_data[[#This Row],[Consequences (Financial)]]</f>
        <v>0</v>
      </c>
      <c r="U500" t="e">
        <f>tbl_data[[#This Row],[Severity Numeric]]</f>
        <v>#N/A</v>
      </c>
      <c r="V500" t="e">
        <f>tbl_data[[#This Row],[Consequences Human Numeric]]</f>
        <v>#N/A</v>
      </c>
      <c r="W500" t="e">
        <f>tbl_data[[#This Row],[Consequences Agriculture Numeric]]</f>
        <v>#N/A</v>
      </c>
      <c r="X500" t="e">
        <f>tbl_data[[#This Row],[Consequences Infrastructure Numeric]]</f>
        <v>#N/A</v>
      </c>
      <c r="Y500" t="e">
        <f>tbl_data[[#This Row],[Consequences Financial Numeric]]</f>
        <v>#N/A</v>
      </c>
      <c r="Z500" t="e">
        <f>tbl_data[[#This Row],[Consequences Sum Values]]</f>
        <v>#N/A</v>
      </c>
    </row>
    <row r="501" spans="1:26" x14ac:dyDescent="0.25">
      <c r="A501" t="str">
        <f>tbl_data[[#This Row],[Town Code]]</f>
        <v>MMR017004703</v>
      </c>
      <c r="B501" t="str">
        <f>VLOOKUP(Table6[[#This Row],[Index]],tbl_mimu[],2,FALSE)</f>
        <v>MMR017</v>
      </c>
      <c r="C501" t="str">
        <f>VLOOKUP(Table6[[#This Row],[Index]],tbl_mimu[],3,FALSE)</f>
        <v>Ayeyarwady</v>
      </c>
      <c r="D501" t="str">
        <f>VLOOKUP(Table6[[#This Row],[Index]],tbl_mimu[],4,FALSE)</f>
        <v>ဧရာဝတီတိုင်းဒေသကြီး</v>
      </c>
      <c r="E501" t="str">
        <f>VLOOKUP(Table6[[#This Row],[Index]],tbl_mimu[],5,FALSE)</f>
        <v>MMR017D001</v>
      </c>
      <c r="F501" t="str">
        <f>VLOOKUP(Table6[[#This Row],[Index]],tbl_mimu[],6,FALSE)</f>
        <v>Pathein</v>
      </c>
      <c r="G501" t="str">
        <f>VLOOKUP(Table6[[#This Row],[Index]],tbl_mimu[],7,FALSE)</f>
        <v>ပုသိမ်ခရိုင်</v>
      </c>
      <c r="H501" t="str">
        <f>VLOOKUP(Table6[[#This Row],[Index]],tbl_mimu[],8,FALSE)</f>
        <v>MMR017004</v>
      </c>
      <c r="I501" t="str">
        <f>VLOOKUP(Table6[[#This Row],[Index]],tbl_mimu[],9,FALSE)</f>
        <v>Ngapudaw</v>
      </c>
      <c r="J501" t="str">
        <f>VLOOKUP(Table6[[#This Row],[Index]],tbl_mimu[],10,FALSE)</f>
        <v>ငပုတော</v>
      </c>
      <c r="K501" t="str">
        <f>VLOOKUP(Table6[[#This Row],[Index]],tbl_mimu[],11,FALSE)</f>
        <v>MMR017004703</v>
      </c>
      <c r="L501" t="str">
        <f>VLOOKUP(Table6[[#This Row],[Index]],tbl_mimu[],12,FALSE)</f>
        <v>Hainggyikyun Town</v>
      </c>
      <c r="M501" t="str">
        <f>VLOOKUP(Table6[[#This Row],[Index]],tbl_mimu[],13,FALSE)</f>
        <v>ဟိုင်းကြီးကျွန်း</v>
      </c>
      <c r="N501">
        <f>VLOOKUP(Table6[[#This Row],[Index]],tbl_mimu[],14,FALSE)</f>
        <v>94.344110000000001</v>
      </c>
      <c r="O501">
        <f>VLOOKUP(Table6[[#This Row],[Index]],tbl_mimu[],14,FALSE)</f>
        <v>94.344110000000001</v>
      </c>
      <c r="P501">
        <f>tbl_data[[#This Row],[Severity]]</f>
        <v>0</v>
      </c>
      <c r="Q501">
        <f>tbl_data[[#This Row],[Consequences (Human)]]</f>
        <v>0</v>
      </c>
      <c r="R501">
        <f>tbl_data[[#This Row],[Consequences (Agriculture)]]</f>
        <v>0</v>
      </c>
      <c r="S501">
        <f>tbl_data[[#This Row],[Consequences (Infrastructure)]]</f>
        <v>0</v>
      </c>
      <c r="T501">
        <f>tbl_data[[#This Row],[Consequences (Financial)]]</f>
        <v>0</v>
      </c>
      <c r="U501" t="e">
        <f>tbl_data[[#This Row],[Severity Numeric]]</f>
        <v>#N/A</v>
      </c>
      <c r="V501" t="e">
        <f>tbl_data[[#This Row],[Consequences Human Numeric]]</f>
        <v>#N/A</v>
      </c>
      <c r="W501" t="e">
        <f>tbl_data[[#This Row],[Consequences Agriculture Numeric]]</f>
        <v>#N/A</v>
      </c>
      <c r="X501" t="e">
        <f>tbl_data[[#This Row],[Consequences Infrastructure Numeric]]</f>
        <v>#N/A</v>
      </c>
      <c r="Y501" t="e">
        <f>tbl_data[[#This Row],[Consequences Financial Numeric]]</f>
        <v>#N/A</v>
      </c>
      <c r="Z501" t="e">
        <f>tbl_data[[#This Row],[Consequences Sum Values]]</f>
        <v>#N/A</v>
      </c>
    </row>
    <row r="502" spans="1:26" x14ac:dyDescent="0.25">
      <c r="A502" t="str">
        <f>tbl_data[[#This Row],[Town Code]]</f>
        <v>MMR016320701</v>
      </c>
      <c r="B502" t="str">
        <f>VLOOKUP(Table6[[#This Row],[Index]],tbl_mimu[],2,FALSE)</f>
        <v>MMR016</v>
      </c>
      <c r="C502" t="str">
        <f>VLOOKUP(Table6[[#This Row],[Index]],tbl_mimu[],3,FALSE)</f>
        <v>Shan (East)</v>
      </c>
      <c r="D502" t="str">
        <f>VLOOKUP(Table6[[#This Row],[Index]],tbl_mimu[],4,FALSE)</f>
        <v>ရှမ်းပြည်နယ် (အရှေ့)</v>
      </c>
      <c r="E502" t="str">
        <f>VLOOKUP(Table6[[#This Row],[Index]],tbl_mimu[],5,FALSE)</f>
        <v>MMR016D333</v>
      </c>
      <c r="F502" t="str">
        <f>VLOOKUP(Table6[[#This Row],[Index]],tbl_mimu[],6,FALSE)</f>
        <v>Mong Pawk (Wa SAD)</v>
      </c>
      <c r="G502" t="str">
        <f>VLOOKUP(Table6[[#This Row],[Index]],tbl_mimu[],7,FALSE)</f>
        <v>မိုင်းပေါက်-ဝအထူးဒေသ (၂)</v>
      </c>
      <c r="H502" t="str">
        <f>VLOOKUP(Table6[[#This Row],[Index]],tbl_mimu[],8,FALSE)</f>
        <v>MMR016320</v>
      </c>
      <c r="I502" t="str">
        <f>VLOOKUP(Table6[[#This Row],[Index]],tbl_mimu[],9,FALSE)</f>
        <v>Ho Tawng (Ho Tao)</v>
      </c>
      <c r="J502" t="str">
        <f>VLOOKUP(Table6[[#This Row],[Index]],tbl_mimu[],10,FALSE)</f>
        <v>ဟိုတောင်း</v>
      </c>
      <c r="K502" t="str">
        <f>VLOOKUP(Table6[[#This Row],[Index]],tbl_mimu[],11,FALSE)</f>
        <v>MMR016320701</v>
      </c>
      <c r="L502" t="str">
        <f>VLOOKUP(Table6[[#This Row],[Index]],tbl_mimu[],12,FALSE)</f>
        <v>Ho Tawng (Ho Tao) Town</v>
      </c>
      <c r="M502" t="str">
        <f>VLOOKUP(Table6[[#This Row],[Index]],tbl_mimu[],13,FALSE)</f>
        <v>ဟိုတောင်း</v>
      </c>
      <c r="N502">
        <f>VLOOKUP(Table6[[#This Row],[Index]],tbl_mimu[],14,FALSE)</f>
        <v>99.550670436900006</v>
      </c>
      <c r="O502">
        <f>VLOOKUP(Table6[[#This Row],[Index]],tbl_mimu[],14,FALSE)</f>
        <v>99.550670436900006</v>
      </c>
      <c r="P502">
        <f>tbl_data[[#This Row],[Severity]]</f>
        <v>0</v>
      </c>
      <c r="Q502">
        <f>tbl_data[[#This Row],[Consequences (Human)]]</f>
        <v>0</v>
      </c>
      <c r="R502">
        <f>tbl_data[[#This Row],[Consequences (Agriculture)]]</f>
        <v>0</v>
      </c>
      <c r="S502">
        <f>tbl_data[[#This Row],[Consequences (Infrastructure)]]</f>
        <v>0</v>
      </c>
      <c r="T502">
        <f>tbl_data[[#This Row],[Consequences (Financial)]]</f>
        <v>0</v>
      </c>
      <c r="U502" t="e">
        <f>tbl_data[[#This Row],[Severity Numeric]]</f>
        <v>#N/A</v>
      </c>
      <c r="V502" t="e">
        <f>tbl_data[[#This Row],[Consequences Human Numeric]]</f>
        <v>#N/A</v>
      </c>
      <c r="W502" t="e">
        <f>tbl_data[[#This Row],[Consequences Agriculture Numeric]]</f>
        <v>#N/A</v>
      </c>
      <c r="X502" t="e">
        <f>tbl_data[[#This Row],[Consequences Infrastructure Numeric]]</f>
        <v>#N/A</v>
      </c>
      <c r="Y502" t="e">
        <f>tbl_data[[#This Row],[Consequences Financial Numeric]]</f>
        <v>#N/A</v>
      </c>
      <c r="Z502" t="e">
        <f>tbl_data[[#This Row],[Consequences Sum Values]]</f>
        <v>#N/A</v>
      </c>
    </row>
    <row r="503" spans="1:26" x14ac:dyDescent="0.25">
      <c r="A503" t="str">
        <f>tbl_data[[#This Row],[Town Code]]</f>
        <v>MMR001007702</v>
      </c>
      <c r="B503" t="str">
        <f>VLOOKUP(Table6[[#This Row],[Index]],tbl_mimu[],2,FALSE)</f>
        <v>MMR001</v>
      </c>
      <c r="C503" t="str">
        <f>VLOOKUP(Table6[[#This Row],[Index]],tbl_mimu[],3,FALSE)</f>
        <v>Kachin</v>
      </c>
      <c r="D503" t="str">
        <f>VLOOKUP(Table6[[#This Row],[Index]],tbl_mimu[],4,FALSE)</f>
        <v>ကချင်ပြည်နယ်</v>
      </c>
      <c r="E503" t="str">
        <f>VLOOKUP(Table6[[#This Row],[Index]],tbl_mimu[],5,FALSE)</f>
        <v>MMR001D002</v>
      </c>
      <c r="F503" t="str">
        <f>VLOOKUP(Table6[[#This Row],[Index]],tbl_mimu[],6,FALSE)</f>
        <v>Mohnyin</v>
      </c>
      <c r="G503" t="str">
        <f>VLOOKUP(Table6[[#This Row],[Index]],tbl_mimu[],7,FALSE)</f>
        <v>မိုးညှင်းခရိုင်</v>
      </c>
      <c r="H503" t="str">
        <f>VLOOKUP(Table6[[#This Row],[Index]],tbl_mimu[],8,FALSE)</f>
        <v>MMR001007</v>
      </c>
      <c r="I503" t="str">
        <f>VLOOKUP(Table6[[#This Row],[Index]],tbl_mimu[],9,FALSE)</f>
        <v>Mohnyin</v>
      </c>
      <c r="J503" t="str">
        <f>VLOOKUP(Table6[[#This Row],[Index]],tbl_mimu[],10,FALSE)</f>
        <v>မိုးညှင်း</v>
      </c>
      <c r="K503" t="str">
        <f>VLOOKUP(Table6[[#This Row],[Index]],tbl_mimu[],11,FALSE)</f>
        <v>MMR001007702</v>
      </c>
      <c r="L503" t="str">
        <f>VLOOKUP(Table6[[#This Row],[Index]],tbl_mimu[],12,FALSE)</f>
        <v>Hopin Town</v>
      </c>
      <c r="M503" t="str">
        <f>VLOOKUP(Table6[[#This Row],[Index]],tbl_mimu[],13,FALSE)</f>
        <v>ဟိုပင်</v>
      </c>
      <c r="N503">
        <f>VLOOKUP(Table6[[#This Row],[Index]],tbl_mimu[],14,FALSE)</f>
        <v>96.530190000000005</v>
      </c>
      <c r="O503">
        <f>VLOOKUP(Table6[[#This Row],[Index]],tbl_mimu[],14,FALSE)</f>
        <v>96.530190000000005</v>
      </c>
      <c r="P503">
        <f>tbl_data[[#This Row],[Severity]]</f>
        <v>0</v>
      </c>
      <c r="Q503">
        <f>tbl_data[[#This Row],[Consequences (Human)]]</f>
        <v>0</v>
      </c>
      <c r="R503">
        <f>tbl_data[[#This Row],[Consequences (Agriculture)]]</f>
        <v>0</v>
      </c>
      <c r="S503">
        <f>tbl_data[[#This Row],[Consequences (Infrastructure)]]</f>
        <v>0</v>
      </c>
      <c r="T503">
        <f>tbl_data[[#This Row],[Consequences (Financial)]]</f>
        <v>0</v>
      </c>
      <c r="U503" t="e">
        <f>tbl_data[[#This Row],[Severity Numeric]]</f>
        <v>#N/A</v>
      </c>
      <c r="V503" t="e">
        <f>tbl_data[[#This Row],[Consequences Human Numeric]]</f>
        <v>#N/A</v>
      </c>
      <c r="W503" t="e">
        <f>tbl_data[[#This Row],[Consequences Agriculture Numeric]]</f>
        <v>#N/A</v>
      </c>
      <c r="X503" t="e">
        <f>tbl_data[[#This Row],[Consequences Infrastructure Numeric]]</f>
        <v>#N/A</v>
      </c>
      <c r="Y503" t="e">
        <f>tbl_data[[#This Row],[Consequences Financial Numeric]]</f>
        <v>#N/A</v>
      </c>
      <c r="Z503" t="e">
        <f>tbl_data[[#This Row],[Consequences Sum Values]]</f>
        <v>#N/A</v>
      </c>
    </row>
    <row r="504" spans="1:26" x14ac:dyDescent="0.25">
      <c r="A504" t="str">
        <f>tbl_data[[#This Row],[Town Code]]</f>
        <v>MMR015021701</v>
      </c>
      <c r="B504" t="str">
        <f>VLOOKUP(Table6[[#This Row],[Index]],tbl_mimu[],2,FALSE)</f>
        <v>MMR015</v>
      </c>
      <c r="C504" t="str">
        <f>VLOOKUP(Table6[[#This Row],[Index]],tbl_mimu[],3,FALSE)</f>
        <v>Shan (North)</v>
      </c>
      <c r="D504" t="str">
        <f>VLOOKUP(Table6[[#This Row],[Index]],tbl_mimu[],4,FALSE)</f>
        <v>ရှမ်းပြည်နယ် (မြောက်)</v>
      </c>
      <c r="E504" t="str">
        <f>VLOOKUP(Table6[[#This Row],[Index]],tbl_mimu[],5,FALSE)</f>
        <v>MMR015D006</v>
      </c>
      <c r="F504" t="str">
        <f>VLOOKUP(Table6[[#This Row],[Index]],tbl_mimu[],6,FALSE)</f>
        <v>Hopang</v>
      </c>
      <c r="G504" t="str">
        <f>VLOOKUP(Table6[[#This Row],[Index]],tbl_mimu[],7,FALSE)</f>
        <v>ဟိုပန်ခရိုင်</v>
      </c>
      <c r="H504" t="str">
        <f>VLOOKUP(Table6[[#This Row],[Index]],tbl_mimu[],8,FALSE)</f>
        <v>MMR015021</v>
      </c>
      <c r="I504" t="str">
        <f>VLOOKUP(Table6[[#This Row],[Index]],tbl_mimu[],9,FALSE)</f>
        <v>Hopang</v>
      </c>
      <c r="J504" t="str">
        <f>VLOOKUP(Table6[[#This Row],[Index]],tbl_mimu[],10,FALSE)</f>
        <v>ဟိုပန်</v>
      </c>
      <c r="K504" t="str">
        <f>VLOOKUP(Table6[[#This Row],[Index]],tbl_mimu[],11,FALSE)</f>
        <v>MMR015021701</v>
      </c>
      <c r="L504" t="str">
        <f>VLOOKUP(Table6[[#This Row],[Index]],tbl_mimu[],12,FALSE)</f>
        <v>Hopang Town</v>
      </c>
      <c r="M504" t="str">
        <f>VLOOKUP(Table6[[#This Row],[Index]],tbl_mimu[],13,FALSE)</f>
        <v>ဟိုပန်</v>
      </c>
      <c r="N504">
        <f>VLOOKUP(Table6[[#This Row],[Index]],tbl_mimu[],14,FALSE)</f>
        <v>98.750290000000007</v>
      </c>
      <c r="O504">
        <f>VLOOKUP(Table6[[#This Row],[Index]],tbl_mimu[],14,FALSE)</f>
        <v>98.750290000000007</v>
      </c>
      <c r="P504">
        <f>tbl_data[[#This Row],[Severity]]</f>
        <v>0</v>
      </c>
      <c r="Q504">
        <f>tbl_data[[#This Row],[Consequences (Human)]]</f>
        <v>0</v>
      </c>
      <c r="R504">
        <f>tbl_data[[#This Row],[Consequences (Agriculture)]]</f>
        <v>0</v>
      </c>
      <c r="S504">
        <f>tbl_data[[#This Row],[Consequences (Infrastructure)]]</f>
        <v>0</v>
      </c>
      <c r="T504">
        <f>tbl_data[[#This Row],[Consequences (Financial)]]</f>
        <v>0</v>
      </c>
      <c r="U504" t="e">
        <f>tbl_data[[#This Row],[Severity Numeric]]</f>
        <v>#N/A</v>
      </c>
      <c r="V504" t="e">
        <f>tbl_data[[#This Row],[Consequences Human Numeric]]</f>
        <v>#N/A</v>
      </c>
      <c r="W504" t="e">
        <f>tbl_data[[#This Row],[Consequences Agriculture Numeric]]</f>
        <v>#N/A</v>
      </c>
      <c r="X504" t="e">
        <f>tbl_data[[#This Row],[Consequences Infrastructure Numeric]]</f>
        <v>#N/A</v>
      </c>
      <c r="Y504" t="e">
        <f>tbl_data[[#This Row],[Consequences Financial Numeric]]</f>
        <v>#N/A</v>
      </c>
      <c r="Z504" t="e">
        <f>tbl_data[[#This Row],[Consequences Sum Values]]</f>
        <v>#N/A</v>
      </c>
    </row>
    <row r="505" spans="1:26" x14ac:dyDescent="0.25">
      <c r="A505" t="str">
        <f>tbl_data[[#This Row],[Town Code]]</f>
        <v>MMR014003701</v>
      </c>
      <c r="B505" t="str">
        <f>VLOOKUP(Table6[[#This Row],[Index]],tbl_mimu[],2,FALSE)</f>
        <v>MMR014</v>
      </c>
      <c r="C505" t="str">
        <f>VLOOKUP(Table6[[#This Row],[Index]],tbl_mimu[],3,FALSE)</f>
        <v>Shan (South)</v>
      </c>
      <c r="D505" t="str">
        <f>VLOOKUP(Table6[[#This Row],[Index]],tbl_mimu[],4,FALSE)</f>
        <v>ရှမ်းပြည်နယ် (တောင်)</v>
      </c>
      <c r="E505" t="str">
        <f>VLOOKUP(Table6[[#This Row],[Index]],tbl_mimu[],5,FALSE)</f>
        <v>MMR014S002</v>
      </c>
      <c r="F505" t="str">
        <f>VLOOKUP(Table6[[#This Row],[Index]],tbl_mimu[],6,FALSE)</f>
        <v>Pa-O Self-Administered Zone</v>
      </c>
      <c r="G505" t="e">
        <f>VLOOKUP(Table6[[#This Row],[Index]],tbl_mimu[],7,FALSE)</f>
        <v>#N/A</v>
      </c>
      <c r="H505" t="str">
        <f>VLOOKUP(Table6[[#This Row],[Index]],tbl_mimu[],8,FALSE)</f>
        <v>MMR014003</v>
      </c>
      <c r="I505" t="str">
        <f>VLOOKUP(Table6[[#This Row],[Index]],tbl_mimu[],9,FALSE)</f>
        <v>Hopong</v>
      </c>
      <c r="J505" t="str">
        <f>VLOOKUP(Table6[[#This Row],[Index]],tbl_mimu[],10,FALSE)</f>
        <v>ဟိုပုံး</v>
      </c>
      <c r="K505" t="str">
        <f>VLOOKUP(Table6[[#This Row],[Index]],tbl_mimu[],11,FALSE)</f>
        <v>MMR014003701</v>
      </c>
      <c r="L505" t="str">
        <f>VLOOKUP(Table6[[#This Row],[Index]],tbl_mimu[],12,FALSE)</f>
        <v>Hopong Town</v>
      </c>
      <c r="M505" t="str">
        <f>VLOOKUP(Table6[[#This Row],[Index]],tbl_mimu[],13,FALSE)</f>
        <v>ဟိုပုံး</v>
      </c>
      <c r="N505">
        <f>VLOOKUP(Table6[[#This Row],[Index]],tbl_mimu[],14,FALSE)</f>
        <v>97.170240000000007</v>
      </c>
      <c r="O505">
        <f>VLOOKUP(Table6[[#This Row],[Index]],tbl_mimu[],14,FALSE)</f>
        <v>97.170240000000007</v>
      </c>
      <c r="P505">
        <f>tbl_data[[#This Row],[Severity]]</f>
        <v>0</v>
      </c>
      <c r="Q505">
        <f>tbl_data[[#This Row],[Consequences (Human)]]</f>
        <v>0</v>
      </c>
      <c r="R505">
        <f>tbl_data[[#This Row],[Consequences (Agriculture)]]</f>
        <v>0</v>
      </c>
      <c r="S505">
        <f>tbl_data[[#This Row],[Consequences (Infrastructure)]]</f>
        <v>0</v>
      </c>
      <c r="T505">
        <f>tbl_data[[#This Row],[Consequences (Financial)]]</f>
        <v>0</v>
      </c>
      <c r="U505" t="e">
        <f>tbl_data[[#This Row],[Severity Numeric]]</f>
        <v>#N/A</v>
      </c>
      <c r="V505" t="e">
        <f>tbl_data[[#This Row],[Consequences Human Numeric]]</f>
        <v>#N/A</v>
      </c>
      <c r="W505" t="e">
        <f>tbl_data[[#This Row],[Consequences Agriculture Numeric]]</f>
        <v>#N/A</v>
      </c>
      <c r="X505" t="e">
        <f>tbl_data[[#This Row],[Consequences Infrastructure Numeric]]</f>
        <v>#N/A</v>
      </c>
      <c r="Y505" t="e">
        <f>tbl_data[[#This Row],[Consequences Financial Numeric]]</f>
        <v>#N/A</v>
      </c>
      <c r="Z505" t="e">
        <f>tbl_data[[#This Row],[Consequences Sum Values]]</f>
        <v>#N/A</v>
      </c>
    </row>
    <row r="506" spans="1:26" x14ac:dyDescent="0.25">
      <c r="A506" t="str">
        <f>tbl_data[[#This Row],[Town Code]]</f>
        <v>MMR014018702</v>
      </c>
      <c r="B506" t="str">
        <f>VLOOKUP(Table6[[#This Row],[Index]],tbl_mimu[],2,FALSE)</f>
        <v>MMR014</v>
      </c>
      <c r="C506" t="str">
        <f>VLOOKUP(Table6[[#This Row],[Index]],tbl_mimu[],3,FALSE)</f>
        <v>Shan (South)</v>
      </c>
      <c r="D506" t="str">
        <f>VLOOKUP(Table6[[#This Row],[Index]],tbl_mimu[],4,FALSE)</f>
        <v>ရှမ်းပြည်နယ် (တောင်)</v>
      </c>
      <c r="E506" t="str">
        <f>VLOOKUP(Table6[[#This Row],[Index]],tbl_mimu[],5,FALSE)</f>
        <v>MMR014D003</v>
      </c>
      <c r="F506" t="str">
        <f>VLOOKUP(Table6[[#This Row],[Index]],tbl_mimu[],6,FALSE)</f>
        <v>Langkho</v>
      </c>
      <c r="G506" t="str">
        <f>VLOOKUP(Table6[[#This Row],[Index]],tbl_mimu[],7,FALSE)</f>
        <v>လင်းခေးခရိုင်</v>
      </c>
      <c r="H506" t="str">
        <f>VLOOKUP(Table6[[#This Row],[Index]],tbl_mimu[],8,FALSE)</f>
        <v>MMR014018</v>
      </c>
      <c r="I506" t="str">
        <f>VLOOKUP(Table6[[#This Row],[Index]],tbl_mimu[],9,FALSE)</f>
        <v>Langkho</v>
      </c>
      <c r="J506" t="str">
        <f>VLOOKUP(Table6[[#This Row],[Index]],tbl_mimu[],10,FALSE)</f>
        <v>လင်းခေး</v>
      </c>
      <c r="K506" t="str">
        <f>VLOOKUP(Table6[[#This Row],[Index]],tbl_mimu[],11,FALSE)</f>
        <v>MMR014018702</v>
      </c>
      <c r="L506" t="str">
        <f>VLOOKUP(Table6[[#This Row],[Index]],tbl_mimu[],12,FALSE)</f>
        <v>Homein Town</v>
      </c>
      <c r="M506" t="str">
        <f>VLOOKUP(Table6[[#This Row],[Index]],tbl_mimu[],13,FALSE)</f>
        <v>ဟိုမိန်း</v>
      </c>
      <c r="N506">
        <f>VLOOKUP(Table6[[#This Row],[Index]],tbl_mimu[],14,FALSE)</f>
        <v>97.978999999999999</v>
      </c>
      <c r="O506">
        <f>VLOOKUP(Table6[[#This Row],[Index]],tbl_mimu[],14,FALSE)</f>
        <v>97.978999999999999</v>
      </c>
      <c r="P506">
        <f>tbl_data[[#This Row],[Severity]]</f>
        <v>0</v>
      </c>
      <c r="Q506">
        <f>tbl_data[[#This Row],[Consequences (Human)]]</f>
        <v>0</v>
      </c>
      <c r="R506">
        <f>tbl_data[[#This Row],[Consequences (Agriculture)]]</f>
        <v>0</v>
      </c>
      <c r="S506">
        <f>tbl_data[[#This Row],[Consequences (Infrastructure)]]</f>
        <v>0</v>
      </c>
      <c r="T506">
        <f>tbl_data[[#This Row],[Consequences (Financial)]]</f>
        <v>0</v>
      </c>
      <c r="U506" t="e">
        <f>tbl_data[[#This Row],[Severity Numeric]]</f>
        <v>#N/A</v>
      </c>
      <c r="V506" t="e">
        <f>tbl_data[[#This Row],[Consequences Human Numeric]]</f>
        <v>#N/A</v>
      </c>
      <c r="W506" t="e">
        <f>tbl_data[[#This Row],[Consequences Agriculture Numeric]]</f>
        <v>#N/A</v>
      </c>
      <c r="X506" t="e">
        <f>tbl_data[[#This Row],[Consequences Infrastructure Numeric]]</f>
        <v>#N/A</v>
      </c>
      <c r="Y506" t="e">
        <f>tbl_data[[#This Row],[Consequences Financial Numeric]]</f>
        <v>#N/A</v>
      </c>
      <c r="Z506" t="e">
        <f>tbl_data[[#This Row],[Consequences Sum Values]]</f>
        <v>#N/A</v>
      </c>
    </row>
    <row r="507" spans="1:26" x14ac:dyDescent="0.25">
      <c r="A507" t="str">
        <f>tbl_data[[#This Row],[Town Code]]</f>
        <v>MMR005034701</v>
      </c>
      <c r="B507" t="str">
        <f>VLOOKUP(Table6[[#This Row],[Index]],tbl_mimu[],2,FALSE)</f>
        <v>MMR005</v>
      </c>
      <c r="C507" t="str">
        <f>VLOOKUP(Table6[[#This Row],[Index]],tbl_mimu[],3,FALSE)</f>
        <v>Sagaing</v>
      </c>
      <c r="D507" t="str">
        <f>VLOOKUP(Table6[[#This Row],[Index]],tbl_mimu[],4,FALSE)</f>
        <v>စစ်ကိုင်းတိုင်းဒေသကြီး</v>
      </c>
      <c r="E507" t="str">
        <f>VLOOKUP(Table6[[#This Row],[Index]],tbl_mimu[],5,FALSE)</f>
        <v>MMR005D008</v>
      </c>
      <c r="F507" t="str">
        <f>VLOOKUP(Table6[[#This Row],[Index]],tbl_mimu[],6,FALSE)</f>
        <v>Hkamti</v>
      </c>
      <c r="G507" t="str">
        <f>VLOOKUP(Table6[[#This Row],[Index]],tbl_mimu[],7,FALSE)</f>
        <v>ခန္တီးခရိုင်</v>
      </c>
      <c r="H507" t="str">
        <f>VLOOKUP(Table6[[#This Row],[Index]],tbl_mimu[],8,FALSE)</f>
        <v>MMR005034</v>
      </c>
      <c r="I507" t="str">
        <f>VLOOKUP(Table6[[#This Row],[Index]],tbl_mimu[],9,FALSE)</f>
        <v>Homalin</v>
      </c>
      <c r="J507" t="str">
        <f>VLOOKUP(Table6[[#This Row],[Index]],tbl_mimu[],10,FALSE)</f>
        <v>ဟုမ္မလင်း</v>
      </c>
      <c r="K507" t="str">
        <f>VLOOKUP(Table6[[#This Row],[Index]],tbl_mimu[],11,FALSE)</f>
        <v>MMR005034701</v>
      </c>
      <c r="L507" t="str">
        <f>VLOOKUP(Table6[[#This Row],[Index]],tbl_mimu[],12,FALSE)</f>
        <v>Homalin Town</v>
      </c>
      <c r="M507" t="str">
        <f>VLOOKUP(Table6[[#This Row],[Index]],tbl_mimu[],13,FALSE)</f>
        <v>ဟုမ္မလင်း</v>
      </c>
      <c r="N507">
        <f>VLOOKUP(Table6[[#This Row],[Index]],tbl_mimu[],14,FALSE)</f>
        <v>94.910880000000006</v>
      </c>
      <c r="O507">
        <f>VLOOKUP(Table6[[#This Row],[Index]],tbl_mimu[],14,FALSE)</f>
        <v>94.910880000000006</v>
      </c>
      <c r="P507">
        <f>tbl_data[[#This Row],[Severity]]</f>
        <v>0</v>
      </c>
      <c r="Q507">
        <f>tbl_data[[#This Row],[Consequences (Human)]]</f>
        <v>0</v>
      </c>
      <c r="R507">
        <f>tbl_data[[#This Row],[Consequences (Agriculture)]]</f>
        <v>0</v>
      </c>
      <c r="S507">
        <f>tbl_data[[#This Row],[Consequences (Infrastructure)]]</f>
        <v>0</v>
      </c>
      <c r="T507">
        <f>tbl_data[[#This Row],[Consequences (Financial)]]</f>
        <v>0</v>
      </c>
      <c r="U507" t="e">
        <f>tbl_data[[#This Row],[Severity Numeric]]</f>
        <v>#N/A</v>
      </c>
      <c r="V507" t="e">
        <f>tbl_data[[#This Row],[Consequences Human Numeric]]</f>
        <v>#N/A</v>
      </c>
      <c r="W507" t="e">
        <f>tbl_data[[#This Row],[Consequences Agriculture Numeric]]</f>
        <v>#N/A</v>
      </c>
      <c r="X507" t="e">
        <f>tbl_data[[#This Row],[Consequences Infrastructure Numeric]]</f>
        <v>#N/A</v>
      </c>
      <c r="Y507" t="e">
        <f>tbl_data[[#This Row],[Consequences Financial Numeric]]</f>
        <v>#N/A</v>
      </c>
      <c r="Z507" t="e">
        <f>tbl_data[[#This Row],[Consequences Sum Values]]</f>
        <v>#N/A</v>
      </c>
    </row>
    <row r="508" spans="1:26" x14ac:dyDescent="0.25">
      <c r="A508" t="str">
        <f>tbl_data[[#This Row],[Town Code]]</f>
        <v>MMR014005703</v>
      </c>
      <c r="B508" t="str">
        <f>VLOOKUP(Table6[[#This Row],[Index]],tbl_mimu[],2,FALSE)</f>
        <v>MMR014</v>
      </c>
      <c r="C508" t="str">
        <f>VLOOKUP(Table6[[#This Row],[Index]],tbl_mimu[],3,FALSE)</f>
        <v>Shan (South)</v>
      </c>
      <c r="D508" t="str">
        <f>VLOOKUP(Table6[[#This Row],[Index]],tbl_mimu[],4,FALSE)</f>
        <v>ရှမ်းပြည်နယ် (တောင်)</v>
      </c>
      <c r="E508" t="str">
        <f>VLOOKUP(Table6[[#This Row],[Index]],tbl_mimu[],5,FALSE)</f>
        <v>MMR014D001</v>
      </c>
      <c r="F508" t="str">
        <f>VLOOKUP(Table6[[#This Row],[Index]],tbl_mimu[],6,FALSE)</f>
        <v>Taunggyi</v>
      </c>
      <c r="G508" t="str">
        <f>VLOOKUP(Table6[[#This Row],[Index]],tbl_mimu[],7,FALSE)</f>
        <v>တောင်ကြီးခရိုင်</v>
      </c>
      <c r="H508" t="str">
        <f>VLOOKUP(Table6[[#This Row],[Index]],tbl_mimu[],8,FALSE)</f>
        <v>MMR014005</v>
      </c>
      <c r="I508" t="str">
        <f>VLOOKUP(Table6[[#This Row],[Index]],tbl_mimu[],9,FALSE)</f>
        <v>Kalaw</v>
      </c>
      <c r="J508" t="str">
        <f>VLOOKUP(Table6[[#This Row],[Index]],tbl_mimu[],10,FALSE)</f>
        <v>ကလော</v>
      </c>
      <c r="K508" t="str">
        <f>VLOOKUP(Table6[[#This Row],[Index]],tbl_mimu[],11,FALSE)</f>
        <v>MMR014005703</v>
      </c>
      <c r="L508" t="str">
        <f>VLOOKUP(Table6[[#This Row],[Index]],tbl_mimu[],12,FALSE)</f>
        <v>He Hoe Town</v>
      </c>
      <c r="M508" t="str">
        <f>VLOOKUP(Table6[[#This Row],[Index]],tbl_mimu[],13,FALSE)</f>
        <v>ဟဲဟိုး</v>
      </c>
      <c r="N508">
        <f>VLOOKUP(Table6[[#This Row],[Index]],tbl_mimu[],14,FALSE)</f>
        <v>96.823899999999995</v>
      </c>
      <c r="O508">
        <f>VLOOKUP(Table6[[#This Row],[Index]],tbl_mimu[],14,FALSE)</f>
        <v>96.823899999999995</v>
      </c>
      <c r="P508">
        <f>tbl_data[[#This Row],[Severity]]</f>
        <v>0</v>
      </c>
      <c r="Q508">
        <f>tbl_data[[#This Row],[Consequences (Human)]]</f>
        <v>0</v>
      </c>
      <c r="R508">
        <f>tbl_data[[#This Row],[Consequences (Agriculture)]]</f>
        <v>0</v>
      </c>
      <c r="S508">
        <f>tbl_data[[#This Row],[Consequences (Infrastructure)]]</f>
        <v>0</v>
      </c>
      <c r="T508">
        <f>tbl_data[[#This Row],[Consequences (Financial)]]</f>
        <v>0</v>
      </c>
      <c r="U508" t="e">
        <f>tbl_data[[#This Row],[Severity Numeric]]</f>
        <v>#N/A</v>
      </c>
      <c r="V508" t="e">
        <f>tbl_data[[#This Row],[Consequences Human Numeric]]</f>
        <v>#N/A</v>
      </c>
      <c r="W508" t="e">
        <f>tbl_data[[#This Row],[Consequences Agriculture Numeric]]</f>
        <v>#N/A</v>
      </c>
      <c r="X508" t="e">
        <f>tbl_data[[#This Row],[Consequences Infrastructure Numeric]]</f>
        <v>#N/A</v>
      </c>
      <c r="Y508" t="e">
        <f>tbl_data[[#This Row],[Consequences Financial Numeric]]</f>
        <v>#N/A</v>
      </c>
      <c r="Z508" t="e">
        <f>tbl_data[[#This Row],[Consequences Sum Values]]</f>
        <v>#N/A</v>
      </c>
    </row>
    <row r="509" spans="1:26" x14ac:dyDescent="0.25">
      <c r="A509" t="str">
        <f>tbl_data[[#This Row],[Town Code]]</f>
        <v>MMR013001701</v>
      </c>
      <c r="B509" t="str">
        <f>VLOOKUP(Table6[[#This Row],[Index]],tbl_mimu[],2,FALSE)</f>
        <v>MMR013</v>
      </c>
      <c r="C509" t="str">
        <f>VLOOKUP(Table6[[#This Row],[Index]],tbl_mimu[],3,FALSE)</f>
        <v>Yangon</v>
      </c>
      <c r="D509" t="str">
        <f>VLOOKUP(Table6[[#This Row],[Index]],tbl_mimu[],4,FALSE)</f>
        <v>ရန်ကုန်တိုင်းဒေသကြီး</v>
      </c>
      <c r="E509" t="str">
        <f>VLOOKUP(Table6[[#This Row],[Index]],tbl_mimu[],5,FALSE)</f>
        <v>MMR013D001</v>
      </c>
      <c r="F509" t="str">
        <f>VLOOKUP(Table6[[#This Row],[Index]],tbl_mimu[],6,FALSE)</f>
        <v>Yangon (North)</v>
      </c>
      <c r="G509" t="str">
        <f>VLOOKUP(Table6[[#This Row],[Index]],tbl_mimu[],7,FALSE)</f>
        <v>ရန်ကုန်(မြောက်ပိုင်း)</v>
      </c>
      <c r="H509" t="str">
        <f>VLOOKUP(Table6[[#This Row],[Index]],tbl_mimu[],8,FALSE)</f>
        <v>MMR013001</v>
      </c>
      <c r="I509" t="str">
        <f>VLOOKUP(Table6[[#This Row],[Index]],tbl_mimu[],9,FALSE)</f>
        <v>Insein</v>
      </c>
      <c r="J509" t="str">
        <f>VLOOKUP(Table6[[#This Row],[Index]],tbl_mimu[],10,FALSE)</f>
        <v>အင်းစိန်</v>
      </c>
      <c r="K509" t="str">
        <f>VLOOKUP(Table6[[#This Row],[Index]],tbl_mimu[],11,FALSE)</f>
        <v>MMR013001701</v>
      </c>
      <c r="L509" t="str">
        <f>VLOOKUP(Table6[[#This Row],[Index]],tbl_mimu[],12,FALSE)</f>
        <v>Insein</v>
      </c>
      <c r="M509" t="str">
        <f>VLOOKUP(Table6[[#This Row],[Index]],tbl_mimu[],13,FALSE)</f>
        <v>အင်းစိန်</v>
      </c>
      <c r="N509">
        <f>VLOOKUP(Table6[[#This Row],[Index]],tbl_mimu[],14,FALSE)</f>
        <v>96.095958999999993</v>
      </c>
      <c r="O509">
        <f>VLOOKUP(Table6[[#This Row],[Index]],tbl_mimu[],14,FALSE)</f>
        <v>96.095958999999993</v>
      </c>
      <c r="P509">
        <f>tbl_data[[#This Row],[Severity]]</f>
        <v>0</v>
      </c>
      <c r="Q509">
        <f>tbl_data[[#This Row],[Consequences (Human)]]</f>
        <v>0</v>
      </c>
      <c r="R509">
        <f>tbl_data[[#This Row],[Consequences (Agriculture)]]</f>
        <v>0</v>
      </c>
      <c r="S509">
        <f>tbl_data[[#This Row],[Consequences (Infrastructure)]]</f>
        <v>0</v>
      </c>
      <c r="T509">
        <f>tbl_data[[#This Row],[Consequences (Financial)]]</f>
        <v>0</v>
      </c>
      <c r="U509" t="e">
        <f>tbl_data[[#This Row],[Severity Numeric]]</f>
        <v>#N/A</v>
      </c>
      <c r="V509" t="e">
        <f>tbl_data[[#This Row],[Consequences Human Numeric]]</f>
        <v>#N/A</v>
      </c>
      <c r="W509" t="e">
        <f>tbl_data[[#This Row],[Consequences Agriculture Numeric]]</f>
        <v>#N/A</v>
      </c>
      <c r="X509" t="e">
        <f>tbl_data[[#This Row],[Consequences Infrastructure Numeric]]</f>
        <v>#N/A</v>
      </c>
      <c r="Y509" t="e">
        <f>tbl_data[[#This Row],[Consequences Financial Numeric]]</f>
        <v>#N/A</v>
      </c>
      <c r="Z509" t="e">
        <f>tbl_data[[#This Row],[Consequences Sum Values]]</f>
        <v>#N/A</v>
      </c>
    </row>
    <row r="510" spans="1:26" x14ac:dyDescent="0.25">
      <c r="A510" t="str">
        <f>tbl_data[[#This Row],[Town Code]]</f>
        <v>MMR007001703</v>
      </c>
      <c r="B510" t="str">
        <f>VLOOKUP(Table6[[#This Row],[Index]],tbl_mimu[],2,FALSE)</f>
        <v>MMR007</v>
      </c>
      <c r="C510" t="str">
        <f>VLOOKUP(Table6[[#This Row],[Index]],tbl_mimu[],3,FALSE)</f>
        <v>Bago (East)</v>
      </c>
      <c r="D510" t="str">
        <f>VLOOKUP(Table6[[#This Row],[Index]],tbl_mimu[],4,FALSE)</f>
        <v>ပဲခူးတိုင်းဒေသကြီး (အရှေ့)</v>
      </c>
      <c r="E510" t="str">
        <f>VLOOKUP(Table6[[#This Row],[Index]],tbl_mimu[],5,FALSE)</f>
        <v>MMR007D001</v>
      </c>
      <c r="F510" t="str">
        <f>VLOOKUP(Table6[[#This Row],[Index]],tbl_mimu[],6,FALSE)</f>
        <v>Bago</v>
      </c>
      <c r="G510" t="str">
        <f>VLOOKUP(Table6[[#This Row],[Index]],tbl_mimu[],7,FALSE)</f>
        <v>ပဲခူးခရိုင်</v>
      </c>
      <c r="H510" t="str">
        <f>VLOOKUP(Table6[[#This Row],[Index]],tbl_mimu[],8,FALSE)</f>
        <v>MMR007001</v>
      </c>
      <c r="I510" t="str">
        <f>VLOOKUP(Table6[[#This Row],[Index]],tbl_mimu[],9,FALSE)</f>
        <v>Bago</v>
      </c>
      <c r="J510" t="str">
        <f>VLOOKUP(Table6[[#This Row],[Index]],tbl_mimu[],10,FALSE)</f>
        <v>ပဲခူး</v>
      </c>
      <c r="K510" t="str">
        <f>VLOOKUP(Table6[[#This Row],[Index]],tbl_mimu[],11,FALSE)</f>
        <v>MMR007001703</v>
      </c>
      <c r="L510" t="str">
        <f>VLOOKUP(Table6[[#This Row],[Index]],tbl_mimu[],12,FALSE)</f>
        <v>Inntakaw Town</v>
      </c>
      <c r="M510" t="str">
        <f>VLOOKUP(Table6[[#This Row],[Index]],tbl_mimu[],13,FALSE)</f>
        <v>အင်းတကော်</v>
      </c>
      <c r="N510">
        <f>VLOOKUP(Table6[[#This Row],[Index]],tbl_mimu[],14,FALSE)</f>
        <v>96.376369999999994</v>
      </c>
      <c r="O510">
        <f>VLOOKUP(Table6[[#This Row],[Index]],tbl_mimu[],14,FALSE)</f>
        <v>96.376369999999994</v>
      </c>
      <c r="P510">
        <f>tbl_data[[#This Row],[Severity]]</f>
        <v>0</v>
      </c>
      <c r="Q510">
        <f>tbl_data[[#This Row],[Consequences (Human)]]</f>
        <v>0</v>
      </c>
      <c r="R510">
        <f>tbl_data[[#This Row],[Consequences (Agriculture)]]</f>
        <v>0</v>
      </c>
      <c r="S510">
        <f>tbl_data[[#This Row],[Consequences (Infrastructure)]]</f>
        <v>0</v>
      </c>
      <c r="T510">
        <f>tbl_data[[#This Row],[Consequences (Financial)]]</f>
        <v>0</v>
      </c>
      <c r="U510" t="e">
        <f>tbl_data[[#This Row],[Severity Numeric]]</f>
        <v>#N/A</v>
      </c>
      <c r="V510" t="e">
        <f>tbl_data[[#This Row],[Consequences Human Numeric]]</f>
        <v>#N/A</v>
      </c>
      <c r="W510" t="e">
        <f>tbl_data[[#This Row],[Consequences Agriculture Numeric]]</f>
        <v>#N/A</v>
      </c>
      <c r="X510" t="e">
        <f>tbl_data[[#This Row],[Consequences Infrastructure Numeric]]</f>
        <v>#N/A</v>
      </c>
      <c r="Y510" t="e">
        <f>tbl_data[[#This Row],[Consequences Financial Numeric]]</f>
        <v>#N/A</v>
      </c>
      <c r="Z510" t="e">
        <f>tbl_data[[#This Row],[Consequences Sum Values]]</f>
        <v>#N/A</v>
      </c>
    </row>
    <row r="511" spans="1:26" x14ac:dyDescent="0.25">
      <c r="A511" t="str">
        <f>tbl_data[[#This Row],[Town Code]]</f>
        <v>MMR005021701</v>
      </c>
      <c r="B511" t="str">
        <f>VLOOKUP(Table6[[#This Row],[Index]],tbl_mimu[],2,FALSE)</f>
        <v>MMR005</v>
      </c>
      <c r="C511" t="str">
        <f>VLOOKUP(Table6[[#This Row],[Index]],tbl_mimu[],3,FALSE)</f>
        <v>Sagaing</v>
      </c>
      <c r="D511" t="str">
        <f>VLOOKUP(Table6[[#This Row],[Index]],tbl_mimu[],4,FALSE)</f>
        <v>စစ်ကိုင်းတိုင်းဒေသကြီး</v>
      </c>
      <c r="E511" t="str">
        <f>VLOOKUP(Table6[[#This Row],[Index]],tbl_mimu[],5,FALSE)</f>
        <v>MMR005D004</v>
      </c>
      <c r="F511" t="str">
        <f>VLOOKUP(Table6[[#This Row],[Index]],tbl_mimu[],6,FALSE)</f>
        <v>Katha</v>
      </c>
      <c r="G511" t="str">
        <f>VLOOKUP(Table6[[#This Row],[Index]],tbl_mimu[],7,FALSE)</f>
        <v>ကသာခရိုင်</v>
      </c>
      <c r="H511" t="str">
        <f>VLOOKUP(Table6[[#This Row],[Index]],tbl_mimu[],8,FALSE)</f>
        <v>MMR005021</v>
      </c>
      <c r="I511" t="str">
        <f>VLOOKUP(Table6[[#This Row],[Index]],tbl_mimu[],9,FALSE)</f>
        <v>Indaw</v>
      </c>
      <c r="J511" t="str">
        <f>VLOOKUP(Table6[[#This Row],[Index]],tbl_mimu[],10,FALSE)</f>
        <v>အင်းတော်</v>
      </c>
      <c r="K511" t="str">
        <f>VLOOKUP(Table6[[#This Row],[Index]],tbl_mimu[],11,FALSE)</f>
        <v>MMR005021701</v>
      </c>
      <c r="L511" t="str">
        <f>VLOOKUP(Table6[[#This Row],[Index]],tbl_mimu[],12,FALSE)</f>
        <v>Indaw Town</v>
      </c>
      <c r="M511" t="str">
        <f>VLOOKUP(Table6[[#This Row],[Index]],tbl_mimu[],13,FALSE)</f>
        <v>အင်းတော်</v>
      </c>
      <c r="N511">
        <f>VLOOKUP(Table6[[#This Row],[Index]],tbl_mimu[],14,FALSE)</f>
        <v>96.141670000000005</v>
      </c>
      <c r="O511">
        <f>VLOOKUP(Table6[[#This Row],[Index]],tbl_mimu[],14,FALSE)</f>
        <v>96.141670000000005</v>
      </c>
      <c r="P511">
        <f>tbl_data[[#This Row],[Severity]]</f>
        <v>0</v>
      </c>
      <c r="Q511">
        <f>tbl_data[[#This Row],[Consequences (Human)]]</f>
        <v>0</v>
      </c>
      <c r="R511">
        <f>tbl_data[[#This Row],[Consequences (Agriculture)]]</f>
        <v>0</v>
      </c>
      <c r="S511">
        <f>tbl_data[[#This Row],[Consequences (Infrastructure)]]</f>
        <v>0</v>
      </c>
      <c r="T511">
        <f>tbl_data[[#This Row],[Consequences (Financial)]]</f>
        <v>0</v>
      </c>
      <c r="U511" t="e">
        <f>tbl_data[[#This Row],[Severity Numeric]]</f>
        <v>#N/A</v>
      </c>
      <c r="V511" t="e">
        <f>tbl_data[[#This Row],[Consequences Human Numeric]]</f>
        <v>#N/A</v>
      </c>
      <c r="W511" t="e">
        <f>tbl_data[[#This Row],[Consequences Agriculture Numeric]]</f>
        <v>#N/A</v>
      </c>
      <c r="X511" t="e">
        <f>tbl_data[[#This Row],[Consequences Infrastructure Numeric]]</f>
        <v>#N/A</v>
      </c>
      <c r="Y511" t="e">
        <f>tbl_data[[#This Row],[Consequences Financial Numeric]]</f>
        <v>#N/A</v>
      </c>
      <c r="Z511" t="e">
        <f>tbl_data[[#This Row],[Consequences Sum Values]]</f>
        <v>#N/A</v>
      </c>
    </row>
    <row r="512" spans="1:26" x14ac:dyDescent="0.25">
      <c r="A512" t="str">
        <f>tbl_data[[#This Row],[Town Code]]</f>
        <v>MMR001007703</v>
      </c>
      <c r="B512" t="str">
        <f>VLOOKUP(Table6[[#This Row],[Index]],tbl_mimu[],2,FALSE)</f>
        <v>MMR001</v>
      </c>
      <c r="C512" t="str">
        <f>VLOOKUP(Table6[[#This Row],[Index]],tbl_mimu[],3,FALSE)</f>
        <v>Kachin</v>
      </c>
      <c r="D512" t="str">
        <f>VLOOKUP(Table6[[#This Row],[Index]],tbl_mimu[],4,FALSE)</f>
        <v>ကချင်ပြည်နယ်</v>
      </c>
      <c r="E512" t="str">
        <f>VLOOKUP(Table6[[#This Row],[Index]],tbl_mimu[],5,FALSE)</f>
        <v>MMR001D002</v>
      </c>
      <c r="F512" t="str">
        <f>VLOOKUP(Table6[[#This Row],[Index]],tbl_mimu[],6,FALSE)</f>
        <v>Mohnyin</v>
      </c>
      <c r="G512" t="str">
        <f>VLOOKUP(Table6[[#This Row],[Index]],tbl_mimu[],7,FALSE)</f>
        <v>မိုးညှင်းခရိုင်</v>
      </c>
      <c r="H512" t="str">
        <f>VLOOKUP(Table6[[#This Row],[Index]],tbl_mimu[],8,FALSE)</f>
        <v>MMR001007</v>
      </c>
      <c r="I512" t="str">
        <f>VLOOKUP(Table6[[#This Row],[Index]],tbl_mimu[],9,FALSE)</f>
        <v>Mohnyin</v>
      </c>
      <c r="J512" t="str">
        <f>VLOOKUP(Table6[[#This Row],[Index]],tbl_mimu[],10,FALSE)</f>
        <v>မိုးညှင်း</v>
      </c>
      <c r="K512" t="str">
        <f>VLOOKUP(Table6[[#This Row],[Index]],tbl_mimu[],11,FALSE)</f>
        <v>MMR001007703</v>
      </c>
      <c r="L512" t="str">
        <f>VLOOKUP(Table6[[#This Row],[Index]],tbl_mimu[],12,FALSE)</f>
        <v>Inn Taw Gyi Town</v>
      </c>
      <c r="M512" t="str">
        <f>VLOOKUP(Table6[[#This Row],[Index]],tbl_mimu[],13,FALSE)</f>
        <v>အင်းတော်ကြီး</v>
      </c>
      <c r="N512">
        <f>VLOOKUP(Table6[[#This Row],[Index]],tbl_mimu[],14,FALSE)</f>
        <v>96.287599999999998</v>
      </c>
      <c r="O512">
        <f>VLOOKUP(Table6[[#This Row],[Index]],tbl_mimu[],14,FALSE)</f>
        <v>96.287599999999998</v>
      </c>
      <c r="P512">
        <f>tbl_data[[#This Row],[Severity]]</f>
        <v>0</v>
      </c>
      <c r="Q512">
        <f>tbl_data[[#This Row],[Consequences (Human)]]</f>
        <v>0</v>
      </c>
      <c r="R512">
        <f>tbl_data[[#This Row],[Consequences (Agriculture)]]</f>
        <v>0</v>
      </c>
      <c r="S512">
        <f>tbl_data[[#This Row],[Consequences (Infrastructure)]]</f>
        <v>0</v>
      </c>
      <c r="T512">
        <f>tbl_data[[#This Row],[Consequences (Financial)]]</f>
        <v>0</v>
      </c>
      <c r="U512" t="e">
        <f>tbl_data[[#This Row],[Severity Numeric]]</f>
        <v>#N/A</v>
      </c>
      <c r="V512" t="e">
        <f>tbl_data[[#This Row],[Consequences Human Numeric]]</f>
        <v>#N/A</v>
      </c>
      <c r="W512" t="e">
        <f>tbl_data[[#This Row],[Consequences Agriculture Numeric]]</f>
        <v>#N/A</v>
      </c>
      <c r="X512" t="e">
        <f>tbl_data[[#This Row],[Consequences Infrastructure Numeric]]</f>
        <v>#N/A</v>
      </c>
      <c r="Y512" t="e">
        <f>tbl_data[[#This Row],[Consequences Financial Numeric]]</f>
        <v>#N/A</v>
      </c>
      <c r="Z512" t="e">
        <f>tbl_data[[#This Row],[Consequences Sum Values]]</f>
        <v>#N/A</v>
      </c>
    </row>
    <row r="513" spans="1:26" x14ac:dyDescent="0.25">
      <c r="A513" t="str">
        <f>tbl_data[[#This Row],[Town Code]]</f>
        <v>MMR008005703</v>
      </c>
      <c r="B513" t="str">
        <f>VLOOKUP(Table6[[#This Row],[Index]],tbl_mimu[],2,FALSE)</f>
        <v>MMR008</v>
      </c>
      <c r="C513" t="str">
        <f>VLOOKUP(Table6[[#This Row],[Index]],tbl_mimu[],3,FALSE)</f>
        <v>Bago (West)</v>
      </c>
      <c r="D513" t="str">
        <f>VLOOKUP(Table6[[#This Row],[Index]],tbl_mimu[],4,FALSE)</f>
        <v>ပဲခူးတိုင်းဒေသကြီး (အနောက်)</v>
      </c>
      <c r="E513" t="str">
        <f>VLOOKUP(Table6[[#This Row],[Index]],tbl_mimu[],5,FALSE)</f>
        <v>MMR008D001</v>
      </c>
      <c r="F513" t="str">
        <f>VLOOKUP(Table6[[#This Row],[Index]],tbl_mimu[],6,FALSE)</f>
        <v>Pyay</v>
      </c>
      <c r="G513" t="str">
        <f>VLOOKUP(Table6[[#This Row],[Index]],tbl_mimu[],7,FALSE)</f>
        <v>ပြည်ခရိုင်</v>
      </c>
      <c r="H513" t="str">
        <f>VLOOKUP(Table6[[#This Row],[Index]],tbl_mimu[],8,FALSE)</f>
        <v>MMR008005</v>
      </c>
      <c r="I513" t="str">
        <f>VLOOKUP(Table6[[#This Row],[Index]],tbl_mimu[],9,FALSE)</f>
        <v>Thegon</v>
      </c>
      <c r="J513" t="str">
        <f>VLOOKUP(Table6[[#This Row],[Index]],tbl_mimu[],10,FALSE)</f>
        <v>သဲကုန်း</v>
      </c>
      <c r="K513" t="str">
        <f>VLOOKUP(Table6[[#This Row],[Index]],tbl_mimu[],11,FALSE)</f>
        <v>MMR008005703</v>
      </c>
      <c r="L513" t="str">
        <f>VLOOKUP(Table6[[#This Row],[Index]],tbl_mimu[],12,FALSE)</f>
        <v>Inn Ma Town</v>
      </c>
      <c r="M513" t="str">
        <f>VLOOKUP(Table6[[#This Row],[Index]],tbl_mimu[],13,FALSE)</f>
        <v>အင်းမ</v>
      </c>
      <c r="N513">
        <f>VLOOKUP(Table6[[#This Row],[Index]],tbl_mimu[],14,FALSE)</f>
        <v>95.349040000000002</v>
      </c>
      <c r="O513">
        <f>VLOOKUP(Table6[[#This Row],[Index]],tbl_mimu[],14,FALSE)</f>
        <v>95.349040000000002</v>
      </c>
      <c r="P513">
        <f>tbl_data[[#This Row],[Severity]]</f>
        <v>0</v>
      </c>
      <c r="Q513">
        <f>tbl_data[[#This Row],[Consequences (Human)]]</f>
        <v>0</v>
      </c>
      <c r="R513">
        <f>tbl_data[[#This Row],[Consequences (Agriculture)]]</f>
        <v>0</v>
      </c>
      <c r="S513">
        <f>tbl_data[[#This Row],[Consequences (Infrastructure)]]</f>
        <v>0</v>
      </c>
      <c r="T513">
        <f>tbl_data[[#This Row],[Consequences (Financial)]]</f>
        <v>0</v>
      </c>
      <c r="U513" t="e">
        <f>tbl_data[[#This Row],[Severity Numeric]]</f>
        <v>#N/A</v>
      </c>
      <c r="V513" t="e">
        <f>tbl_data[[#This Row],[Consequences Human Numeric]]</f>
        <v>#N/A</v>
      </c>
      <c r="W513" t="e">
        <f>tbl_data[[#This Row],[Consequences Agriculture Numeric]]</f>
        <v>#N/A</v>
      </c>
      <c r="X513" t="e">
        <f>tbl_data[[#This Row],[Consequences Infrastructure Numeric]]</f>
        <v>#N/A</v>
      </c>
      <c r="Y513" t="e">
        <f>tbl_data[[#This Row],[Consequences Financial Numeric]]</f>
        <v>#N/A</v>
      </c>
      <c r="Z513" t="e">
        <f>tbl_data[[#This Row],[Consequences Sum Values]]</f>
        <v>#N/A</v>
      </c>
    </row>
    <row r="514" spans="1:26" x14ac:dyDescent="0.25">
      <c r="A514" t="str">
        <f>tbl_data[[#This Row],[Town Code]]</f>
        <v>MMR001003701</v>
      </c>
      <c r="B514" t="str">
        <f>VLOOKUP(Table6[[#This Row],[Index]],tbl_mimu[],2,FALSE)</f>
        <v>MMR001</v>
      </c>
      <c r="C514" t="str">
        <f>VLOOKUP(Table6[[#This Row],[Index]],tbl_mimu[],3,FALSE)</f>
        <v>Kachin</v>
      </c>
      <c r="D514" t="str">
        <f>VLOOKUP(Table6[[#This Row],[Index]],tbl_mimu[],4,FALSE)</f>
        <v>ကချင်ပြည်နယ်</v>
      </c>
      <c r="E514" t="str">
        <f>VLOOKUP(Table6[[#This Row],[Index]],tbl_mimu[],5,FALSE)</f>
        <v>MMR001D001</v>
      </c>
      <c r="F514" t="str">
        <f>VLOOKUP(Table6[[#This Row],[Index]],tbl_mimu[],6,FALSE)</f>
        <v>Myitkyina</v>
      </c>
      <c r="G514" t="str">
        <f>VLOOKUP(Table6[[#This Row],[Index]],tbl_mimu[],7,FALSE)</f>
        <v>မြစ်ကြီးနားခရိုင်</v>
      </c>
      <c r="H514" t="str">
        <f>VLOOKUP(Table6[[#This Row],[Index]],tbl_mimu[],8,FALSE)</f>
        <v>MMR001003</v>
      </c>
      <c r="I514" t="str">
        <f>VLOOKUP(Table6[[#This Row],[Index]],tbl_mimu[],9,FALSE)</f>
        <v>Injangyang</v>
      </c>
      <c r="J514" t="str">
        <f>VLOOKUP(Table6[[#This Row],[Index]],tbl_mimu[],10,FALSE)</f>
        <v>အင်ဂျန်းယန်</v>
      </c>
      <c r="K514" t="str">
        <f>VLOOKUP(Table6[[#This Row],[Index]],tbl_mimu[],11,FALSE)</f>
        <v>MMR001003701</v>
      </c>
      <c r="L514" t="str">
        <f>VLOOKUP(Table6[[#This Row],[Index]],tbl_mimu[],12,FALSE)</f>
        <v>Injangyang Town</v>
      </c>
      <c r="M514" t="str">
        <f>VLOOKUP(Table6[[#This Row],[Index]],tbl_mimu[],13,FALSE)</f>
        <v>အင်ဂျန်းယန်</v>
      </c>
      <c r="N514">
        <f>VLOOKUP(Table6[[#This Row],[Index]],tbl_mimu[],14,FALSE)</f>
        <v>97.726709999999997</v>
      </c>
      <c r="O514">
        <f>VLOOKUP(Table6[[#This Row],[Index]],tbl_mimu[],14,FALSE)</f>
        <v>97.726709999999997</v>
      </c>
      <c r="P514">
        <f>tbl_data[[#This Row],[Severity]]</f>
        <v>0</v>
      </c>
      <c r="Q514">
        <f>tbl_data[[#This Row],[Consequences (Human)]]</f>
        <v>0</v>
      </c>
      <c r="R514">
        <f>tbl_data[[#This Row],[Consequences (Agriculture)]]</f>
        <v>0</v>
      </c>
      <c r="S514">
        <f>tbl_data[[#This Row],[Consequences (Infrastructure)]]</f>
        <v>0</v>
      </c>
      <c r="T514">
        <f>tbl_data[[#This Row],[Consequences (Financial)]]</f>
        <v>0</v>
      </c>
      <c r="U514" t="e">
        <f>tbl_data[[#This Row],[Severity Numeric]]</f>
        <v>#N/A</v>
      </c>
      <c r="V514" t="e">
        <f>tbl_data[[#This Row],[Consequences Human Numeric]]</f>
        <v>#N/A</v>
      </c>
      <c r="W514" t="e">
        <f>tbl_data[[#This Row],[Consequences Agriculture Numeric]]</f>
        <v>#N/A</v>
      </c>
      <c r="X514" t="e">
        <f>tbl_data[[#This Row],[Consequences Infrastructure Numeric]]</f>
        <v>#N/A</v>
      </c>
      <c r="Y514" t="e">
        <f>tbl_data[[#This Row],[Consequences Financial Numeric]]</f>
        <v>#N/A</v>
      </c>
      <c r="Z514" t="e">
        <f>tbl_data[[#This Row],[Consequences Sum Values]]</f>
        <v>#N/A</v>
      </c>
    </row>
    <row r="515" spans="1:26" x14ac:dyDescent="0.25">
      <c r="A515" t="str">
        <f>tbl_data[[#This Row],[Town Code]]</f>
        <v>MMR014008702</v>
      </c>
      <c r="B515" t="str">
        <f>VLOOKUP(Table6[[#This Row],[Index]],tbl_mimu[],2,FALSE)</f>
        <v>MMR014</v>
      </c>
      <c r="C515" t="str">
        <f>VLOOKUP(Table6[[#This Row],[Index]],tbl_mimu[],3,FALSE)</f>
        <v>Shan (South)</v>
      </c>
      <c r="D515" t="str">
        <f>VLOOKUP(Table6[[#This Row],[Index]],tbl_mimu[],4,FALSE)</f>
        <v>ရှမ်းပြည်နယ် (တောင်)</v>
      </c>
      <c r="E515" t="str">
        <f>VLOOKUP(Table6[[#This Row],[Index]],tbl_mimu[],5,FALSE)</f>
        <v>MMR014D001</v>
      </c>
      <c r="F515" t="str">
        <f>VLOOKUP(Table6[[#This Row],[Index]],tbl_mimu[],6,FALSE)</f>
        <v>Taunggyi</v>
      </c>
      <c r="G515" t="str">
        <f>VLOOKUP(Table6[[#This Row],[Index]],tbl_mimu[],7,FALSE)</f>
        <v>တောင်ကြီးခရိုင်</v>
      </c>
      <c r="H515" t="str">
        <f>VLOOKUP(Table6[[#This Row],[Index]],tbl_mimu[],8,FALSE)</f>
        <v>MMR014008</v>
      </c>
      <c r="I515" t="str">
        <f>VLOOKUP(Table6[[#This Row],[Index]],tbl_mimu[],9,FALSE)</f>
        <v>Lawksawk</v>
      </c>
      <c r="J515" t="str">
        <f>VLOOKUP(Table6[[#This Row],[Index]],tbl_mimu[],10,FALSE)</f>
        <v>ရပ်စောက်</v>
      </c>
      <c r="K515" t="str">
        <f>VLOOKUP(Table6[[#This Row],[Index]],tbl_mimu[],11,FALSE)</f>
        <v>MMR014008702</v>
      </c>
      <c r="L515" t="str">
        <f>VLOOKUP(Table6[[#This Row],[Index]],tbl_mimu[],12,FALSE)</f>
        <v>Intaw Town</v>
      </c>
      <c r="M515" t="str">
        <f>VLOOKUP(Table6[[#This Row],[Index]],tbl_mimu[],13,FALSE)</f>
        <v>အင်တော</v>
      </c>
      <c r="N515">
        <f>VLOOKUP(Table6[[#This Row],[Index]],tbl_mimu[],14,FALSE)</f>
        <v>96.922520000000006</v>
      </c>
      <c r="O515">
        <f>VLOOKUP(Table6[[#This Row],[Index]],tbl_mimu[],14,FALSE)</f>
        <v>96.922520000000006</v>
      </c>
      <c r="P515">
        <f>tbl_data[[#This Row],[Severity]]</f>
        <v>0</v>
      </c>
      <c r="Q515">
        <f>tbl_data[[#This Row],[Consequences (Human)]]</f>
        <v>0</v>
      </c>
      <c r="R515">
        <f>tbl_data[[#This Row],[Consequences (Agriculture)]]</f>
        <v>0</v>
      </c>
      <c r="S515">
        <f>tbl_data[[#This Row],[Consequences (Infrastructure)]]</f>
        <v>0</v>
      </c>
      <c r="T515">
        <f>tbl_data[[#This Row],[Consequences (Financial)]]</f>
        <v>0</v>
      </c>
      <c r="U515" t="e">
        <f>tbl_data[[#This Row],[Severity Numeric]]</f>
        <v>#N/A</v>
      </c>
      <c r="V515" t="e">
        <f>tbl_data[[#This Row],[Consequences Human Numeric]]</f>
        <v>#N/A</v>
      </c>
      <c r="W515" t="e">
        <f>tbl_data[[#This Row],[Consequences Agriculture Numeric]]</f>
        <v>#N/A</v>
      </c>
      <c r="X515" t="e">
        <f>tbl_data[[#This Row],[Consequences Infrastructure Numeric]]</f>
        <v>#N/A</v>
      </c>
      <c r="Y515" t="e">
        <f>tbl_data[[#This Row],[Consequences Financial Numeric]]</f>
        <v>#N/A</v>
      </c>
      <c r="Z515" t="e">
        <f>tbl_data[[#This Row],[Consequences Sum Values]]</f>
        <v>#N/A</v>
      </c>
    </row>
    <row r="516" spans="1:26" x14ac:dyDescent="0.25">
      <c r="A516" t="str">
        <f>tbl_data[[#This Row],[Town Code]]</f>
        <v>MMR017011703</v>
      </c>
      <c r="B516" t="str">
        <f>VLOOKUP(Table6[[#This Row],[Index]],tbl_mimu[],2,FALSE)</f>
        <v>MMR017</v>
      </c>
      <c r="C516" t="str">
        <f>VLOOKUP(Table6[[#This Row],[Index]],tbl_mimu[],3,FALSE)</f>
        <v>Ayeyarwady</v>
      </c>
      <c r="D516" t="str">
        <f>VLOOKUP(Table6[[#This Row],[Index]],tbl_mimu[],4,FALSE)</f>
        <v>ဧရာဝတီတိုင်းဒေသကြီး</v>
      </c>
      <c r="E516" t="str">
        <f>VLOOKUP(Table6[[#This Row],[Index]],tbl_mimu[],5,FALSE)</f>
        <v>MMR017D002</v>
      </c>
      <c r="F516" t="str">
        <f>VLOOKUP(Table6[[#This Row],[Index]],tbl_mimu[],6,FALSE)</f>
        <v>Hinthada</v>
      </c>
      <c r="G516" t="str">
        <f>VLOOKUP(Table6[[#This Row],[Index]],tbl_mimu[],7,FALSE)</f>
        <v>ဟင်္သာတခရိုင်</v>
      </c>
      <c r="H516" t="str">
        <f>VLOOKUP(Table6[[#This Row],[Index]],tbl_mimu[],8,FALSE)</f>
        <v>MMR017011</v>
      </c>
      <c r="I516" t="str">
        <f>VLOOKUP(Table6[[#This Row],[Index]],tbl_mimu[],9,FALSE)</f>
        <v>Myanaung</v>
      </c>
      <c r="J516" t="str">
        <f>VLOOKUP(Table6[[#This Row],[Index]],tbl_mimu[],10,FALSE)</f>
        <v>မြန်အောင်</v>
      </c>
      <c r="K516" t="str">
        <f>VLOOKUP(Table6[[#This Row],[Index]],tbl_mimu[],11,FALSE)</f>
        <v>MMR017011703</v>
      </c>
      <c r="L516" t="str">
        <f>VLOOKUP(Table6[[#This Row],[Index]],tbl_mimu[],12,FALSE)</f>
        <v>In Pin Town</v>
      </c>
      <c r="M516" t="str">
        <f>VLOOKUP(Table6[[#This Row],[Index]],tbl_mimu[],13,FALSE)</f>
        <v>အင်ပင်</v>
      </c>
      <c r="N516">
        <f>VLOOKUP(Table6[[#This Row],[Index]],tbl_mimu[],14,FALSE)</f>
        <v>95.269000000000005</v>
      </c>
      <c r="O516">
        <f>VLOOKUP(Table6[[#This Row],[Index]],tbl_mimu[],14,FALSE)</f>
        <v>95.269000000000005</v>
      </c>
      <c r="P516">
        <f>tbl_data[[#This Row],[Severity]]</f>
        <v>0</v>
      </c>
      <c r="Q516">
        <f>tbl_data[[#This Row],[Consequences (Human)]]</f>
        <v>0</v>
      </c>
      <c r="R516">
        <f>tbl_data[[#This Row],[Consequences (Agriculture)]]</f>
        <v>0</v>
      </c>
      <c r="S516">
        <f>tbl_data[[#This Row],[Consequences (Infrastructure)]]</f>
        <v>0</v>
      </c>
      <c r="T516">
        <f>tbl_data[[#This Row],[Consequences (Financial)]]</f>
        <v>0</v>
      </c>
      <c r="U516" t="e">
        <f>tbl_data[[#This Row],[Severity Numeric]]</f>
        <v>#N/A</v>
      </c>
      <c r="V516" t="e">
        <f>tbl_data[[#This Row],[Consequences Human Numeric]]</f>
        <v>#N/A</v>
      </c>
      <c r="W516" t="e">
        <f>tbl_data[[#This Row],[Consequences Agriculture Numeric]]</f>
        <v>#N/A</v>
      </c>
      <c r="X516" t="e">
        <f>tbl_data[[#This Row],[Consequences Infrastructure Numeric]]</f>
        <v>#N/A</v>
      </c>
      <c r="Y516" t="e">
        <f>tbl_data[[#This Row],[Consequences Financial Numeric]]</f>
        <v>#N/A</v>
      </c>
      <c r="Z516" t="e">
        <f>tbl_data[[#This Row],[Consequences Sum Values]]</f>
        <v>#N/A</v>
      </c>
    </row>
    <row r="517" spans="1:26" x14ac:dyDescent="0.25">
      <c r="A517" t="str">
        <f>tbl_data[[#This Row],[Town Code]]</f>
        <v>MMR017013701</v>
      </c>
      <c r="B517" t="str">
        <f>VLOOKUP(Table6[[#This Row],[Index]],tbl_mimu[],2,FALSE)</f>
        <v>MMR017</v>
      </c>
      <c r="C517" t="str">
        <f>VLOOKUP(Table6[[#This Row],[Index]],tbl_mimu[],3,FALSE)</f>
        <v>Ayeyarwady</v>
      </c>
      <c r="D517" t="str">
        <f>VLOOKUP(Table6[[#This Row],[Index]],tbl_mimu[],4,FALSE)</f>
        <v>ဧရာဝတီတိုင်းဒေသကြီး</v>
      </c>
      <c r="E517" t="str">
        <f>VLOOKUP(Table6[[#This Row],[Index]],tbl_mimu[],5,FALSE)</f>
        <v>MMR017D002</v>
      </c>
      <c r="F517" t="str">
        <f>VLOOKUP(Table6[[#This Row],[Index]],tbl_mimu[],6,FALSE)</f>
        <v>Hinthada</v>
      </c>
      <c r="G517" t="str">
        <f>VLOOKUP(Table6[[#This Row],[Index]],tbl_mimu[],7,FALSE)</f>
        <v>ဟင်္သာတခရိုင်</v>
      </c>
      <c r="H517" t="str">
        <f>VLOOKUP(Table6[[#This Row],[Index]],tbl_mimu[],8,FALSE)</f>
        <v>MMR017013</v>
      </c>
      <c r="I517" t="str">
        <f>VLOOKUP(Table6[[#This Row],[Index]],tbl_mimu[],9,FALSE)</f>
        <v>Ingapu</v>
      </c>
      <c r="J517" t="str">
        <f>VLOOKUP(Table6[[#This Row],[Index]],tbl_mimu[],10,FALSE)</f>
        <v>အင်္ဂပူ</v>
      </c>
      <c r="K517" t="str">
        <f>VLOOKUP(Table6[[#This Row],[Index]],tbl_mimu[],11,FALSE)</f>
        <v>MMR017013701</v>
      </c>
      <c r="L517" t="str">
        <f>VLOOKUP(Table6[[#This Row],[Index]],tbl_mimu[],12,FALSE)</f>
        <v>Ingapu Town</v>
      </c>
      <c r="M517" t="str">
        <f>VLOOKUP(Table6[[#This Row],[Index]],tbl_mimu[],13,FALSE)</f>
        <v>အင်္ဂပူ</v>
      </c>
      <c r="N517">
        <f>VLOOKUP(Table6[[#This Row],[Index]],tbl_mimu[],14,FALSE)</f>
        <v>95.269260000000003</v>
      </c>
      <c r="O517">
        <f>VLOOKUP(Table6[[#This Row],[Index]],tbl_mimu[],14,FALSE)</f>
        <v>95.269260000000003</v>
      </c>
      <c r="P517">
        <f>tbl_data[[#This Row],[Severity]]</f>
        <v>0</v>
      </c>
      <c r="Q517">
        <f>tbl_data[[#This Row],[Consequences (Human)]]</f>
        <v>0</v>
      </c>
      <c r="R517">
        <f>tbl_data[[#This Row],[Consequences (Agriculture)]]</f>
        <v>0</v>
      </c>
      <c r="S517">
        <f>tbl_data[[#This Row],[Consequences (Infrastructure)]]</f>
        <v>0</v>
      </c>
      <c r="T517">
        <f>tbl_data[[#This Row],[Consequences (Financial)]]</f>
        <v>0</v>
      </c>
      <c r="U517" t="e">
        <f>tbl_data[[#This Row],[Severity Numeric]]</f>
        <v>#N/A</v>
      </c>
      <c r="V517" t="e">
        <f>tbl_data[[#This Row],[Consequences Human Numeric]]</f>
        <v>#N/A</v>
      </c>
      <c r="W517" t="e">
        <f>tbl_data[[#This Row],[Consequences Agriculture Numeric]]</f>
        <v>#N/A</v>
      </c>
      <c r="X517" t="e">
        <f>tbl_data[[#This Row],[Consequences Infrastructure Numeric]]</f>
        <v>#N/A</v>
      </c>
      <c r="Y517" t="e">
        <f>tbl_data[[#This Row],[Consequences Financial Numeric]]</f>
        <v>#N/A</v>
      </c>
      <c r="Z517" t="e">
        <f>tbl_data[[#This Row],[Consequences Sum Values]]</f>
        <v>#N/A</v>
      </c>
    </row>
    <row r="518" spans="1:26" x14ac:dyDescent="0.25">
      <c r="A518" t="str">
        <f>tbl_data[[#This Row],[Town Code]]</f>
        <v>MMR017005702</v>
      </c>
      <c r="B518" t="str">
        <f>VLOOKUP(Table6[[#This Row],[Index]],tbl_mimu[],2,FALSE)</f>
        <v>MMR017</v>
      </c>
      <c r="C518" t="str">
        <f>VLOOKUP(Table6[[#This Row],[Index]],tbl_mimu[],3,FALSE)</f>
        <v>Ayeyarwady</v>
      </c>
      <c r="D518" t="str">
        <f>VLOOKUP(Table6[[#This Row],[Index]],tbl_mimu[],4,FALSE)</f>
        <v>ဧရာဝတီတိုင်းဒေသကြီး</v>
      </c>
      <c r="E518" t="str">
        <f>VLOOKUP(Table6[[#This Row],[Index]],tbl_mimu[],5,FALSE)</f>
        <v>MMR017D001</v>
      </c>
      <c r="F518" t="str">
        <f>VLOOKUP(Table6[[#This Row],[Index]],tbl_mimu[],6,FALSE)</f>
        <v>Pathein</v>
      </c>
      <c r="G518" t="str">
        <f>VLOOKUP(Table6[[#This Row],[Index]],tbl_mimu[],7,FALSE)</f>
        <v>ပုသိမ်ခရိုင်</v>
      </c>
      <c r="H518" t="str">
        <f>VLOOKUP(Table6[[#This Row],[Index]],tbl_mimu[],8,FALSE)</f>
        <v>MMR017005</v>
      </c>
      <c r="I518" t="str">
        <f>VLOOKUP(Table6[[#This Row],[Index]],tbl_mimu[],9,FALSE)</f>
        <v>Kyonpyaw</v>
      </c>
      <c r="J518" t="str">
        <f>VLOOKUP(Table6[[#This Row],[Index]],tbl_mimu[],10,FALSE)</f>
        <v>ကျုံပျော်</v>
      </c>
      <c r="K518" t="str">
        <f>VLOOKUP(Table6[[#This Row],[Index]],tbl_mimu[],11,FALSE)</f>
        <v>MMR017005702</v>
      </c>
      <c r="L518" t="str">
        <f>VLOOKUP(Table6[[#This Row],[Index]],tbl_mimu[],12,FALSE)</f>
        <v>Ahtaung Town</v>
      </c>
      <c r="M518" t="str">
        <f>VLOOKUP(Table6[[#This Row],[Index]],tbl_mimu[],13,FALSE)</f>
        <v>အထောင်</v>
      </c>
      <c r="N518">
        <f>VLOOKUP(Table6[[#This Row],[Index]],tbl_mimu[],14,FALSE)</f>
        <v>95.333650000000006</v>
      </c>
      <c r="O518">
        <f>VLOOKUP(Table6[[#This Row],[Index]],tbl_mimu[],14,FALSE)</f>
        <v>95.333650000000006</v>
      </c>
      <c r="P518">
        <f>tbl_data[[#This Row],[Severity]]</f>
        <v>0</v>
      </c>
      <c r="Q518">
        <f>tbl_data[[#This Row],[Consequences (Human)]]</f>
        <v>0</v>
      </c>
      <c r="R518">
        <f>tbl_data[[#This Row],[Consequences (Agriculture)]]</f>
        <v>0</v>
      </c>
      <c r="S518">
        <f>tbl_data[[#This Row],[Consequences (Infrastructure)]]</f>
        <v>0</v>
      </c>
      <c r="T518">
        <f>tbl_data[[#This Row],[Consequences (Financial)]]</f>
        <v>0</v>
      </c>
      <c r="U518" t="e">
        <f>tbl_data[[#This Row],[Severity Numeric]]</f>
        <v>#N/A</v>
      </c>
      <c r="V518" t="e">
        <f>tbl_data[[#This Row],[Consequences Human Numeric]]</f>
        <v>#N/A</v>
      </c>
      <c r="W518" t="e">
        <f>tbl_data[[#This Row],[Consequences Agriculture Numeric]]</f>
        <v>#N/A</v>
      </c>
      <c r="X518" t="e">
        <f>tbl_data[[#This Row],[Consequences Infrastructure Numeric]]</f>
        <v>#N/A</v>
      </c>
      <c r="Y518" t="e">
        <f>tbl_data[[#This Row],[Consequences Financial Numeric]]</f>
        <v>#N/A</v>
      </c>
      <c r="Z518" t="e">
        <f>tbl_data[[#This Row],[Consequences Sum Values]]</f>
        <v>#N/A</v>
      </c>
    </row>
    <row r="519" spans="1:26" x14ac:dyDescent="0.25">
      <c r="A519" t="str">
        <f>tbl_data[[#This Row],[Town Code]]</f>
        <v>MMR013005703</v>
      </c>
      <c r="B519" t="str">
        <f>VLOOKUP(Table6[[#This Row],[Index]],tbl_mimu[],2,FALSE)</f>
        <v>MMR013</v>
      </c>
      <c r="C519" t="str">
        <f>VLOOKUP(Table6[[#This Row],[Index]],tbl_mimu[],3,FALSE)</f>
        <v>Yangon</v>
      </c>
      <c r="D519" t="str">
        <f>VLOOKUP(Table6[[#This Row],[Index]],tbl_mimu[],4,FALSE)</f>
        <v>ရန်ကုန်တိုင်းဒေသကြီး</v>
      </c>
      <c r="E519" t="str">
        <f>VLOOKUP(Table6[[#This Row],[Index]],tbl_mimu[],5,FALSE)</f>
        <v>MMR013D001</v>
      </c>
      <c r="F519" t="str">
        <f>VLOOKUP(Table6[[#This Row],[Index]],tbl_mimu[],6,FALSE)</f>
        <v>Yangon (North)</v>
      </c>
      <c r="G519" t="str">
        <f>VLOOKUP(Table6[[#This Row],[Index]],tbl_mimu[],7,FALSE)</f>
        <v>ရန်ကုန်(မြောက်ပိုင်း)</v>
      </c>
      <c r="H519" t="str">
        <f>VLOOKUP(Table6[[#This Row],[Index]],tbl_mimu[],8,FALSE)</f>
        <v>MMR013005</v>
      </c>
      <c r="I519" t="str">
        <f>VLOOKUP(Table6[[#This Row],[Index]],tbl_mimu[],9,FALSE)</f>
        <v>Taikkyi</v>
      </c>
      <c r="J519" t="str">
        <f>VLOOKUP(Table6[[#This Row],[Index]],tbl_mimu[],10,FALSE)</f>
        <v>တိုက်ကြီး</v>
      </c>
      <c r="K519" t="str">
        <f>VLOOKUP(Table6[[#This Row],[Index]],tbl_mimu[],11,FALSE)</f>
        <v>MMR013005703</v>
      </c>
      <c r="L519" t="str">
        <f>VLOOKUP(Table6[[#This Row],[Index]],tbl_mimu[],12,FALSE)</f>
        <v>Ahpyauk Town</v>
      </c>
      <c r="M519" t="str">
        <f>VLOOKUP(Table6[[#This Row],[Index]],tbl_mimu[],13,FALSE)</f>
        <v>အဖျောက်</v>
      </c>
      <c r="N519">
        <f>VLOOKUP(Table6[[#This Row],[Index]],tbl_mimu[],14,FALSE)</f>
        <v>95.693380000000005</v>
      </c>
      <c r="O519">
        <f>VLOOKUP(Table6[[#This Row],[Index]],tbl_mimu[],14,FALSE)</f>
        <v>95.693380000000005</v>
      </c>
      <c r="P519">
        <f>tbl_data[[#This Row],[Severity]]</f>
        <v>0</v>
      </c>
      <c r="Q519">
        <f>tbl_data[[#This Row],[Consequences (Human)]]</f>
        <v>0</v>
      </c>
      <c r="R519">
        <f>tbl_data[[#This Row],[Consequences (Agriculture)]]</f>
        <v>0</v>
      </c>
      <c r="S519">
        <f>tbl_data[[#This Row],[Consequences (Infrastructure)]]</f>
        <v>0</v>
      </c>
      <c r="T519">
        <f>tbl_data[[#This Row],[Consequences (Financial)]]</f>
        <v>0</v>
      </c>
      <c r="U519" t="e">
        <f>tbl_data[[#This Row],[Severity Numeric]]</f>
        <v>#N/A</v>
      </c>
      <c r="V519" t="e">
        <f>tbl_data[[#This Row],[Consequences Human Numeric]]</f>
        <v>#N/A</v>
      </c>
      <c r="W519" t="e">
        <f>tbl_data[[#This Row],[Consequences Agriculture Numeric]]</f>
        <v>#N/A</v>
      </c>
      <c r="X519" t="e">
        <f>tbl_data[[#This Row],[Consequences Infrastructure Numeric]]</f>
        <v>#N/A</v>
      </c>
      <c r="Y519" t="e">
        <f>tbl_data[[#This Row],[Consequences Financial Numeric]]</f>
        <v>#N/A</v>
      </c>
      <c r="Z519" t="e">
        <f>tbl_data[[#This Row],[Consequences Sum Values]]</f>
        <v>#N/A</v>
      </c>
    </row>
    <row r="520" spans="1:26" x14ac:dyDescent="0.25">
      <c r="A520" t="str">
        <f>tbl_data[[#This Row],[Town Code]]</f>
        <v>MMR010006701</v>
      </c>
      <c r="B520" t="str">
        <f>VLOOKUP(Table6[[#This Row],[Index]],tbl_mimu[],2,FALSE)</f>
        <v>MMR010</v>
      </c>
      <c r="C520" t="str">
        <f>VLOOKUP(Table6[[#This Row],[Index]],tbl_mimu[],3,FALSE)</f>
        <v>Mandalay</v>
      </c>
      <c r="D520" t="str">
        <f>VLOOKUP(Table6[[#This Row],[Index]],tbl_mimu[],4,FALSE)</f>
        <v>မန္တလေးတိုင်းဒေသကြီး</v>
      </c>
      <c r="E520" t="str">
        <f>VLOOKUP(Table6[[#This Row],[Index]],tbl_mimu[],5,FALSE)</f>
        <v>MMR010D001</v>
      </c>
      <c r="F520" t="str">
        <f>VLOOKUP(Table6[[#This Row],[Index]],tbl_mimu[],6,FALSE)</f>
        <v>Mandalay</v>
      </c>
      <c r="G520" t="str">
        <f>VLOOKUP(Table6[[#This Row],[Index]],tbl_mimu[],7,FALSE)</f>
        <v>မန္တလေးခရိုင်</v>
      </c>
      <c r="H520" t="str">
        <f>VLOOKUP(Table6[[#This Row],[Index]],tbl_mimu[],8,FALSE)</f>
        <v>MMR010006</v>
      </c>
      <c r="I520" t="str">
        <f>VLOOKUP(Table6[[#This Row],[Index]],tbl_mimu[],9,FALSE)</f>
        <v>Amarapura</v>
      </c>
      <c r="J520" t="str">
        <f>VLOOKUP(Table6[[#This Row],[Index]],tbl_mimu[],10,FALSE)</f>
        <v>အမရပူရ</v>
      </c>
      <c r="K520" t="str">
        <f>VLOOKUP(Table6[[#This Row],[Index]],tbl_mimu[],11,FALSE)</f>
        <v>MMR010006701</v>
      </c>
      <c r="L520" t="str">
        <f>VLOOKUP(Table6[[#This Row],[Index]],tbl_mimu[],12,FALSE)</f>
        <v>Amarapura Town</v>
      </c>
      <c r="M520" t="str">
        <f>VLOOKUP(Table6[[#This Row],[Index]],tbl_mimu[],13,FALSE)</f>
        <v>အမရပူရ</v>
      </c>
      <c r="N520">
        <f>VLOOKUP(Table6[[#This Row],[Index]],tbl_mimu[],14,FALSE)</f>
        <v>96.049480000000003</v>
      </c>
      <c r="O520">
        <f>VLOOKUP(Table6[[#This Row],[Index]],tbl_mimu[],14,FALSE)</f>
        <v>96.049480000000003</v>
      </c>
      <c r="P520">
        <f>tbl_data[[#This Row],[Severity]]</f>
        <v>0</v>
      </c>
      <c r="Q520">
        <f>tbl_data[[#This Row],[Consequences (Human)]]</f>
        <v>0</v>
      </c>
      <c r="R520">
        <f>tbl_data[[#This Row],[Consequences (Agriculture)]]</f>
        <v>0</v>
      </c>
      <c r="S520">
        <f>tbl_data[[#This Row],[Consequences (Infrastructure)]]</f>
        <v>0</v>
      </c>
      <c r="T520">
        <f>tbl_data[[#This Row],[Consequences (Financial)]]</f>
        <v>0</v>
      </c>
      <c r="U520" t="e">
        <f>tbl_data[[#This Row],[Severity Numeric]]</f>
        <v>#N/A</v>
      </c>
      <c r="V520" t="e">
        <f>tbl_data[[#This Row],[Consequences Human Numeric]]</f>
        <v>#N/A</v>
      </c>
      <c r="W520" t="e">
        <f>tbl_data[[#This Row],[Consequences Agriculture Numeric]]</f>
        <v>#N/A</v>
      </c>
      <c r="X520" t="e">
        <f>tbl_data[[#This Row],[Consequences Infrastructure Numeric]]</f>
        <v>#N/A</v>
      </c>
      <c r="Y520" t="e">
        <f>tbl_data[[#This Row],[Consequences Financial Numeric]]</f>
        <v>#N/A</v>
      </c>
      <c r="Z520" t="e">
        <f>tbl_data[[#This Row],[Consequences Sum Values]]</f>
        <v>#N/A</v>
      </c>
    </row>
    <row r="521" spans="1:26" x14ac:dyDescent="0.25">
      <c r="A521" t="str">
        <f>tbl_data[[#This Row],[Town Code]]</f>
        <v>MMR017023702</v>
      </c>
      <c r="B521" t="str">
        <f>VLOOKUP(Table6[[#This Row],[Index]],tbl_mimu[],2,FALSE)</f>
        <v>MMR017</v>
      </c>
      <c r="C521" t="str">
        <f>VLOOKUP(Table6[[#This Row],[Index]],tbl_mimu[],3,FALSE)</f>
        <v>Ayeyarwady</v>
      </c>
      <c r="D521" t="str">
        <f>VLOOKUP(Table6[[#This Row],[Index]],tbl_mimu[],4,FALSE)</f>
        <v>ဧရာဝတီတိုင်းဒေသကြီး</v>
      </c>
      <c r="E521" t="str">
        <f>VLOOKUP(Table6[[#This Row],[Index]],tbl_mimu[],5,FALSE)</f>
        <v>MMR017D006</v>
      </c>
      <c r="F521" t="str">
        <f>VLOOKUP(Table6[[#This Row],[Index]],tbl_mimu[],6,FALSE)</f>
        <v>Pyapon</v>
      </c>
      <c r="G521" t="str">
        <f>VLOOKUP(Table6[[#This Row],[Index]],tbl_mimu[],7,FALSE)</f>
        <v>ဖျာပုံခရိုင်</v>
      </c>
      <c r="H521" t="str">
        <f>VLOOKUP(Table6[[#This Row],[Index]],tbl_mimu[],8,FALSE)</f>
        <v>MMR017023</v>
      </c>
      <c r="I521" t="str">
        <f>VLOOKUP(Table6[[#This Row],[Index]],tbl_mimu[],9,FALSE)</f>
        <v>Pyapon</v>
      </c>
      <c r="J521" t="str">
        <f>VLOOKUP(Table6[[#This Row],[Index]],tbl_mimu[],10,FALSE)</f>
        <v>ဖျာပုံ</v>
      </c>
      <c r="K521" t="str">
        <f>VLOOKUP(Table6[[#This Row],[Index]],tbl_mimu[],11,FALSE)</f>
        <v>MMR017023702</v>
      </c>
      <c r="L521" t="str">
        <f>VLOOKUP(Table6[[#This Row],[Index]],tbl_mimu[],12,FALSE)</f>
        <v>Ahmar Town</v>
      </c>
      <c r="M521" t="str">
        <f>VLOOKUP(Table6[[#This Row],[Index]],tbl_mimu[],13,FALSE)</f>
        <v>အမာ</v>
      </c>
      <c r="N521">
        <f>VLOOKUP(Table6[[#This Row],[Index]],tbl_mimu[],14,FALSE)</f>
        <v>95.290170000000003</v>
      </c>
      <c r="O521">
        <f>VLOOKUP(Table6[[#This Row],[Index]],tbl_mimu[],14,FALSE)</f>
        <v>95.290170000000003</v>
      </c>
      <c r="P521">
        <f>tbl_data[[#This Row],[Severity]]</f>
        <v>0</v>
      </c>
      <c r="Q521">
        <f>tbl_data[[#This Row],[Consequences (Human)]]</f>
        <v>0</v>
      </c>
      <c r="R521">
        <f>tbl_data[[#This Row],[Consequences (Agriculture)]]</f>
        <v>0</v>
      </c>
      <c r="S521">
        <f>tbl_data[[#This Row],[Consequences (Infrastructure)]]</f>
        <v>0</v>
      </c>
      <c r="T521">
        <f>tbl_data[[#This Row],[Consequences (Financial)]]</f>
        <v>0</v>
      </c>
      <c r="U521" t="e">
        <f>tbl_data[[#This Row],[Severity Numeric]]</f>
        <v>#N/A</v>
      </c>
      <c r="V521" t="e">
        <f>tbl_data[[#This Row],[Consequences Human Numeric]]</f>
        <v>#N/A</v>
      </c>
      <c r="W521" t="e">
        <f>tbl_data[[#This Row],[Consequences Agriculture Numeric]]</f>
        <v>#N/A</v>
      </c>
      <c r="X521" t="e">
        <f>tbl_data[[#This Row],[Consequences Infrastructure Numeric]]</f>
        <v>#N/A</v>
      </c>
      <c r="Y521" t="e">
        <f>tbl_data[[#This Row],[Consequences Financial Numeric]]</f>
        <v>#N/A</v>
      </c>
      <c r="Z521" t="e">
        <f>tbl_data[[#This Row],[Consequences Sum Values]]</f>
        <v>#N/A</v>
      </c>
    </row>
    <row r="522" spans="1:26" x14ac:dyDescent="0.25">
      <c r="A522" t="str">
        <f>tbl_data[[#This Row],[Town Code]]</f>
        <v>MMR012014701</v>
      </c>
      <c r="B522" t="str">
        <f>VLOOKUP(Table6[[#This Row],[Index]],tbl_mimu[],2,FALSE)</f>
        <v>MMR012</v>
      </c>
      <c r="C522" t="str">
        <f>VLOOKUP(Table6[[#This Row],[Index]],tbl_mimu[],3,FALSE)</f>
        <v>Rakhine</v>
      </c>
      <c r="D522" t="str">
        <f>VLOOKUP(Table6[[#This Row],[Index]],tbl_mimu[],4,FALSE)</f>
        <v>ရခိုင်ပြည်နယ်</v>
      </c>
      <c r="E522" t="str">
        <f>VLOOKUP(Table6[[#This Row],[Index]],tbl_mimu[],5,FALSE)</f>
        <v>MMR012D003</v>
      </c>
      <c r="F522" t="str">
        <f>VLOOKUP(Table6[[#This Row],[Index]],tbl_mimu[],6,FALSE)</f>
        <v>Kyaukpyu</v>
      </c>
      <c r="G522" t="str">
        <f>VLOOKUP(Table6[[#This Row],[Index]],tbl_mimu[],7,FALSE)</f>
        <v>ကျောက်ဖြူခရိုင်</v>
      </c>
      <c r="H522" t="str">
        <f>VLOOKUP(Table6[[#This Row],[Index]],tbl_mimu[],8,FALSE)</f>
        <v>MMR012014</v>
      </c>
      <c r="I522" t="str">
        <f>VLOOKUP(Table6[[#This Row],[Index]],tbl_mimu[],9,FALSE)</f>
        <v>Ann</v>
      </c>
      <c r="J522" t="str">
        <f>VLOOKUP(Table6[[#This Row],[Index]],tbl_mimu[],10,FALSE)</f>
        <v>အမ်း</v>
      </c>
      <c r="K522" t="str">
        <f>VLOOKUP(Table6[[#This Row],[Index]],tbl_mimu[],11,FALSE)</f>
        <v>MMR012014701</v>
      </c>
      <c r="L522" t="str">
        <f>VLOOKUP(Table6[[#This Row],[Index]],tbl_mimu[],12,FALSE)</f>
        <v>Ann Town</v>
      </c>
      <c r="M522" t="str">
        <f>VLOOKUP(Table6[[#This Row],[Index]],tbl_mimu[],13,FALSE)</f>
        <v>အမ်း</v>
      </c>
      <c r="N522">
        <f>VLOOKUP(Table6[[#This Row],[Index]],tbl_mimu[],14,FALSE)</f>
        <v>94.047910000000002</v>
      </c>
      <c r="O522">
        <f>VLOOKUP(Table6[[#This Row],[Index]],tbl_mimu[],14,FALSE)</f>
        <v>94.047910000000002</v>
      </c>
      <c r="P522">
        <f>tbl_data[[#This Row],[Severity]]</f>
        <v>0</v>
      </c>
      <c r="Q522">
        <f>tbl_data[[#This Row],[Consequences (Human)]]</f>
        <v>0</v>
      </c>
      <c r="R522">
        <f>tbl_data[[#This Row],[Consequences (Agriculture)]]</f>
        <v>0</v>
      </c>
      <c r="S522">
        <f>tbl_data[[#This Row],[Consequences (Infrastructure)]]</f>
        <v>0</v>
      </c>
      <c r="T522">
        <f>tbl_data[[#This Row],[Consequences (Financial)]]</f>
        <v>0</v>
      </c>
      <c r="U522" t="e">
        <f>tbl_data[[#This Row],[Severity Numeric]]</f>
        <v>#N/A</v>
      </c>
      <c r="V522" t="e">
        <f>tbl_data[[#This Row],[Consequences Human Numeric]]</f>
        <v>#N/A</v>
      </c>
      <c r="W522" t="e">
        <f>tbl_data[[#This Row],[Consequences Agriculture Numeric]]</f>
        <v>#N/A</v>
      </c>
      <c r="X522" t="e">
        <f>tbl_data[[#This Row],[Consequences Infrastructure Numeric]]</f>
        <v>#N/A</v>
      </c>
      <c r="Y522" t="e">
        <f>tbl_data[[#This Row],[Consequences Financial Numeric]]</f>
        <v>#N/A</v>
      </c>
      <c r="Z522" t="e">
        <f>tbl_data[[#This Row],[Consequences Sum Values]]</f>
        <v>#N/A</v>
      </c>
    </row>
    <row r="523" spans="1:26" x14ac:dyDescent="0.25">
      <c r="A523" t="str">
        <f>tbl_data[[#This Row],[Town Code]]</f>
        <v>MMR005014701</v>
      </c>
      <c r="B523" t="str">
        <f>VLOOKUP(Table6[[#This Row],[Index]],tbl_mimu[],2,FALSE)</f>
        <v>MMR005</v>
      </c>
      <c r="C523" t="str">
        <f>VLOOKUP(Table6[[#This Row],[Index]],tbl_mimu[],3,FALSE)</f>
        <v>Sagaing</v>
      </c>
      <c r="D523" t="str">
        <f>VLOOKUP(Table6[[#This Row],[Index]],tbl_mimu[],4,FALSE)</f>
        <v>စစ်ကိုင်းတိုင်းဒေသကြီး</v>
      </c>
      <c r="E523" t="str">
        <f>VLOOKUP(Table6[[#This Row],[Index]],tbl_mimu[],5,FALSE)</f>
        <v>MMR005D003</v>
      </c>
      <c r="F523" t="str">
        <f>VLOOKUP(Table6[[#This Row],[Index]],tbl_mimu[],6,FALSE)</f>
        <v>Monywa</v>
      </c>
      <c r="G523" t="str">
        <f>VLOOKUP(Table6[[#This Row],[Index]],tbl_mimu[],7,FALSE)</f>
        <v>မုံရွာခရိုင်</v>
      </c>
      <c r="H523" t="str">
        <f>VLOOKUP(Table6[[#This Row],[Index]],tbl_mimu[],8,FALSE)</f>
        <v>MMR005014</v>
      </c>
      <c r="I523" t="str">
        <f>VLOOKUP(Table6[[#This Row],[Index]],tbl_mimu[],9,FALSE)</f>
        <v>Ayadaw</v>
      </c>
      <c r="J523" t="str">
        <f>VLOOKUP(Table6[[#This Row],[Index]],tbl_mimu[],10,FALSE)</f>
        <v>အရာတော်</v>
      </c>
      <c r="K523" t="str">
        <f>VLOOKUP(Table6[[#This Row],[Index]],tbl_mimu[],11,FALSE)</f>
        <v>MMR005014701</v>
      </c>
      <c r="L523" t="str">
        <f>VLOOKUP(Table6[[#This Row],[Index]],tbl_mimu[],12,FALSE)</f>
        <v>Ayadaw Town</v>
      </c>
      <c r="M523" t="str">
        <f>VLOOKUP(Table6[[#This Row],[Index]],tbl_mimu[],13,FALSE)</f>
        <v>အရာတော်</v>
      </c>
      <c r="N523">
        <f>VLOOKUP(Table6[[#This Row],[Index]],tbl_mimu[],14,FALSE)</f>
        <v>95.450680000000006</v>
      </c>
      <c r="O523">
        <f>VLOOKUP(Table6[[#This Row],[Index]],tbl_mimu[],14,FALSE)</f>
        <v>95.450680000000006</v>
      </c>
      <c r="P523">
        <f>tbl_data[[#This Row],[Severity]]</f>
        <v>0</v>
      </c>
      <c r="Q523">
        <f>tbl_data[[#This Row],[Consequences (Human)]]</f>
        <v>0</v>
      </c>
      <c r="R523">
        <f>tbl_data[[#This Row],[Consequences (Agriculture)]]</f>
        <v>0</v>
      </c>
      <c r="S523">
        <f>tbl_data[[#This Row],[Consequences (Infrastructure)]]</f>
        <v>0</v>
      </c>
      <c r="T523">
        <f>tbl_data[[#This Row],[Consequences (Financial)]]</f>
        <v>0</v>
      </c>
      <c r="U523" t="e">
        <f>tbl_data[[#This Row],[Severity Numeric]]</f>
        <v>#N/A</v>
      </c>
      <c r="V523" t="e">
        <f>tbl_data[[#This Row],[Consequences Human Numeric]]</f>
        <v>#N/A</v>
      </c>
      <c r="W523" t="e">
        <f>tbl_data[[#This Row],[Consequences Agriculture Numeric]]</f>
        <v>#N/A</v>
      </c>
      <c r="X523" t="e">
        <f>tbl_data[[#This Row],[Consequences Infrastructure Numeric]]</f>
        <v>#N/A</v>
      </c>
      <c r="Y523" t="e">
        <f>tbl_data[[#This Row],[Consequences Financial Numeric]]</f>
        <v>#N/A</v>
      </c>
      <c r="Z523" t="e">
        <f>tbl_data[[#This Row],[Consequences Sum Values]]</f>
        <v>#N/A</v>
      </c>
    </row>
    <row r="524" spans="1:26" x14ac:dyDescent="0.25">
      <c r="A524" t="str">
        <f>tbl_data[[#This Row],[Town Code]]</f>
        <v>MMR013037701</v>
      </c>
      <c r="B524" t="str">
        <f>VLOOKUP(Table6[[#This Row],[Index]],tbl_mimu[],2,FALSE)</f>
        <v>MMR013</v>
      </c>
      <c r="C524" t="str">
        <f>VLOOKUP(Table6[[#This Row],[Index]],tbl_mimu[],3,FALSE)</f>
        <v>Yangon</v>
      </c>
      <c r="D524" t="str">
        <f>VLOOKUP(Table6[[#This Row],[Index]],tbl_mimu[],4,FALSE)</f>
        <v>ရန်ကုန်တိုင်းဒေသကြီး</v>
      </c>
      <c r="E524" t="str">
        <f>VLOOKUP(Table6[[#This Row],[Index]],tbl_mimu[],5,FALSE)</f>
        <v>MMR013D004</v>
      </c>
      <c r="F524" t="str">
        <f>VLOOKUP(Table6[[#This Row],[Index]],tbl_mimu[],6,FALSE)</f>
        <v>Yangon (West)</v>
      </c>
      <c r="G524" t="str">
        <f>VLOOKUP(Table6[[#This Row],[Index]],tbl_mimu[],7,FALSE)</f>
        <v>ရန်ကုန်(အနောက်ပိုင်း)</v>
      </c>
      <c r="H524" t="str">
        <f>VLOOKUP(Table6[[#This Row],[Index]],tbl_mimu[],8,FALSE)</f>
        <v>MMR013037</v>
      </c>
      <c r="I524" t="str">
        <f>VLOOKUP(Table6[[#This Row],[Index]],tbl_mimu[],9,FALSE)</f>
        <v>Ahlone</v>
      </c>
      <c r="J524" t="str">
        <f>VLOOKUP(Table6[[#This Row],[Index]],tbl_mimu[],10,FALSE)</f>
        <v>အလုံ</v>
      </c>
      <c r="K524" t="str">
        <f>VLOOKUP(Table6[[#This Row],[Index]],tbl_mimu[],11,FALSE)</f>
        <v>MMR013037701</v>
      </c>
      <c r="L524" t="str">
        <f>VLOOKUP(Table6[[#This Row],[Index]],tbl_mimu[],12,FALSE)</f>
        <v>Ahlone</v>
      </c>
      <c r="M524" t="str">
        <f>VLOOKUP(Table6[[#This Row],[Index]],tbl_mimu[],13,FALSE)</f>
        <v>အလုံ</v>
      </c>
      <c r="N524">
        <f>VLOOKUP(Table6[[#This Row],[Index]],tbl_mimu[],14,FALSE)</f>
        <v>96.127863000000005</v>
      </c>
      <c r="O524">
        <f>VLOOKUP(Table6[[#This Row],[Index]],tbl_mimu[],14,FALSE)</f>
        <v>96.127863000000005</v>
      </c>
      <c r="P524">
        <f>tbl_data[[#This Row],[Severity]]</f>
        <v>0</v>
      </c>
      <c r="Q524">
        <f>tbl_data[[#This Row],[Consequences (Human)]]</f>
        <v>0</v>
      </c>
      <c r="R524">
        <f>tbl_data[[#This Row],[Consequences (Agriculture)]]</f>
        <v>0</v>
      </c>
      <c r="S524">
        <f>tbl_data[[#This Row],[Consequences (Infrastructure)]]</f>
        <v>0</v>
      </c>
      <c r="T524">
        <f>tbl_data[[#This Row],[Consequences (Financial)]]</f>
        <v>0</v>
      </c>
      <c r="U524" t="e">
        <f>tbl_data[[#This Row],[Severity Numeric]]</f>
        <v>#N/A</v>
      </c>
      <c r="V524" t="e">
        <f>tbl_data[[#This Row],[Consequences Human Numeric]]</f>
        <v>#N/A</v>
      </c>
      <c r="W524" t="e">
        <f>tbl_data[[#This Row],[Consequences Agriculture Numeric]]</f>
        <v>#N/A</v>
      </c>
      <c r="X524" t="e">
        <f>tbl_data[[#This Row],[Consequences Infrastructure Numeric]]</f>
        <v>#N/A</v>
      </c>
      <c r="Y524" t="e">
        <f>tbl_data[[#This Row],[Consequences Financial Numeric]]</f>
        <v>#N/A</v>
      </c>
      <c r="Z524" t="e">
        <f>tbl_data[[#This Row],[Consequences Sum Values]]</f>
        <v>#N/A</v>
      </c>
    </row>
    <row r="525" spans="1:26" x14ac:dyDescent="0.25">
      <c r="A525" t="str">
        <f>tbl_data[[#This Row],[Town Code]]</f>
        <v>MMR017006703</v>
      </c>
      <c r="B525" t="str">
        <f>VLOOKUP(Table6[[#This Row],[Index]],tbl_mimu[],2,FALSE)</f>
        <v>MMR017</v>
      </c>
      <c r="C525" t="str">
        <f>VLOOKUP(Table6[[#This Row],[Index]],tbl_mimu[],3,FALSE)</f>
        <v>Ayeyarwady</v>
      </c>
      <c r="D525" t="str">
        <f>VLOOKUP(Table6[[#This Row],[Index]],tbl_mimu[],4,FALSE)</f>
        <v>ဧရာဝတီတိုင်းဒေသကြီး</v>
      </c>
      <c r="E525" t="str">
        <f>VLOOKUP(Table6[[#This Row],[Index]],tbl_mimu[],5,FALSE)</f>
        <v>MMR017D001</v>
      </c>
      <c r="F525" t="str">
        <f>VLOOKUP(Table6[[#This Row],[Index]],tbl_mimu[],6,FALSE)</f>
        <v>Pathein</v>
      </c>
      <c r="G525" t="str">
        <f>VLOOKUP(Table6[[#This Row],[Index]],tbl_mimu[],7,FALSE)</f>
        <v>ပုသိမ်ခရိုင်</v>
      </c>
      <c r="H525" t="str">
        <f>VLOOKUP(Table6[[#This Row],[Index]],tbl_mimu[],8,FALSE)</f>
        <v>MMR017006</v>
      </c>
      <c r="I525" t="str">
        <f>VLOOKUP(Table6[[#This Row],[Index]],tbl_mimu[],9,FALSE)</f>
        <v>Yegyi</v>
      </c>
      <c r="J525" t="str">
        <f>VLOOKUP(Table6[[#This Row],[Index]],tbl_mimu[],10,FALSE)</f>
        <v>ရေကြည်</v>
      </c>
      <c r="K525" t="str">
        <f>VLOOKUP(Table6[[#This Row],[Index]],tbl_mimu[],11,FALSE)</f>
        <v>MMR017006703</v>
      </c>
      <c r="L525" t="str">
        <f>VLOOKUP(Table6[[#This Row],[Index]],tbl_mimu[],12,FALSE)</f>
        <v>Ahthoke Town</v>
      </c>
      <c r="M525" t="str">
        <f>VLOOKUP(Table6[[#This Row],[Index]],tbl_mimu[],13,FALSE)</f>
        <v>အသုတ်</v>
      </c>
      <c r="N525">
        <f>VLOOKUP(Table6[[#This Row],[Index]],tbl_mimu[],14,FALSE)</f>
        <v>95.083309999999997</v>
      </c>
      <c r="O525">
        <f>VLOOKUP(Table6[[#This Row],[Index]],tbl_mimu[],14,FALSE)</f>
        <v>95.083309999999997</v>
      </c>
      <c r="P525">
        <f>tbl_data[[#This Row],[Severity]]</f>
        <v>0</v>
      </c>
      <c r="Q525">
        <f>tbl_data[[#This Row],[Consequences (Human)]]</f>
        <v>0</v>
      </c>
      <c r="R525">
        <f>tbl_data[[#This Row],[Consequences (Agriculture)]]</f>
        <v>0</v>
      </c>
      <c r="S525">
        <f>tbl_data[[#This Row],[Consequences (Infrastructure)]]</f>
        <v>0</v>
      </c>
      <c r="T525">
        <f>tbl_data[[#This Row],[Consequences (Financial)]]</f>
        <v>0</v>
      </c>
      <c r="U525" t="e">
        <f>tbl_data[[#This Row],[Severity Numeric]]</f>
        <v>#N/A</v>
      </c>
      <c r="V525" t="e">
        <f>tbl_data[[#This Row],[Consequences Human Numeric]]</f>
        <v>#N/A</v>
      </c>
      <c r="W525" t="e">
        <f>tbl_data[[#This Row],[Consequences Agriculture Numeric]]</f>
        <v>#N/A</v>
      </c>
      <c r="X525" t="e">
        <f>tbl_data[[#This Row],[Consequences Infrastructure Numeric]]</f>
        <v>#N/A</v>
      </c>
      <c r="Y525" t="e">
        <f>tbl_data[[#This Row],[Consequences Financial Numeric]]</f>
        <v>#N/A</v>
      </c>
      <c r="Z525" t="e">
        <f>tbl_data[[#This Row],[Consequences Sum Values]]</f>
        <v>#N/A</v>
      </c>
    </row>
    <row r="526" spans="1:26" x14ac:dyDescent="0.25">
      <c r="A526" t="str">
        <f>tbl_data[[#This Row],[Town Code]]</f>
        <v>MMR017015701</v>
      </c>
      <c r="B526" t="str">
        <f>VLOOKUP(Table6[[#This Row],[Index]],tbl_mimu[],2,FALSE)</f>
        <v>MMR017</v>
      </c>
      <c r="C526" t="str">
        <f>VLOOKUP(Table6[[#This Row],[Index]],tbl_mimu[],3,FALSE)</f>
        <v>Ayeyarwady</v>
      </c>
      <c r="D526" t="str">
        <f>VLOOKUP(Table6[[#This Row],[Index]],tbl_mimu[],4,FALSE)</f>
        <v>ဧရာဝတီတိုင်းဒေသကြီး</v>
      </c>
      <c r="E526" t="str">
        <f>VLOOKUP(Table6[[#This Row],[Index]],tbl_mimu[],5,FALSE)</f>
        <v>MMR017D003</v>
      </c>
      <c r="F526" t="str">
        <f>VLOOKUP(Table6[[#This Row],[Index]],tbl_mimu[],6,FALSE)</f>
        <v>Myaungmya</v>
      </c>
      <c r="G526" t="str">
        <f>VLOOKUP(Table6[[#This Row],[Index]],tbl_mimu[],7,FALSE)</f>
        <v>မြောင်းမြခရိုင်</v>
      </c>
      <c r="H526" t="str">
        <f>VLOOKUP(Table6[[#This Row],[Index]],tbl_mimu[],8,FALSE)</f>
        <v>MMR017015</v>
      </c>
      <c r="I526" t="str">
        <f>VLOOKUP(Table6[[#This Row],[Index]],tbl_mimu[],9,FALSE)</f>
        <v>Einme</v>
      </c>
      <c r="J526" t="str">
        <f>VLOOKUP(Table6[[#This Row],[Index]],tbl_mimu[],10,FALSE)</f>
        <v>အိမ်မဲ</v>
      </c>
      <c r="K526" t="str">
        <f>VLOOKUP(Table6[[#This Row],[Index]],tbl_mimu[],11,FALSE)</f>
        <v>MMR017015701</v>
      </c>
      <c r="L526" t="str">
        <f>VLOOKUP(Table6[[#This Row],[Index]],tbl_mimu[],12,FALSE)</f>
        <v>Einme Town</v>
      </c>
      <c r="M526" t="str">
        <f>VLOOKUP(Table6[[#This Row],[Index]],tbl_mimu[],13,FALSE)</f>
        <v>အိမ်မဲ</v>
      </c>
      <c r="N526">
        <f>VLOOKUP(Table6[[#This Row],[Index]],tbl_mimu[],14,FALSE)</f>
        <v>95.180499999999995</v>
      </c>
      <c r="O526">
        <f>VLOOKUP(Table6[[#This Row],[Index]],tbl_mimu[],14,FALSE)</f>
        <v>95.180499999999995</v>
      </c>
      <c r="P526">
        <f>tbl_data[[#This Row],[Severity]]</f>
        <v>0</v>
      </c>
      <c r="Q526">
        <f>tbl_data[[#This Row],[Consequences (Human)]]</f>
        <v>0</v>
      </c>
      <c r="R526" t="str">
        <f>tbl_data[[#This Row],[Consequences (Agriculture)]]</f>
        <v>Minor Effect</v>
      </c>
      <c r="S526">
        <f>tbl_data[[#This Row],[Consequences (Infrastructure)]]</f>
        <v>0</v>
      </c>
      <c r="T526">
        <f>tbl_data[[#This Row],[Consequences (Financial)]]</f>
        <v>0</v>
      </c>
      <c r="U526" t="e">
        <f>tbl_data[[#This Row],[Severity Numeric]]</f>
        <v>#N/A</v>
      </c>
      <c r="V526" t="e">
        <f>tbl_data[[#This Row],[Consequences Human Numeric]]</f>
        <v>#N/A</v>
      </c>
      <c r="W526">
        <f>tbl_data[[#This Row],[Consequences Agriculture Numeric]]</f>
        <v>1</v>
      </c>
      <c r="X526" t="e">
        <f>tbl_data[[#This Row],[Consequences Infrastructure Numeric]]</f>
        <v>#N/A</v>
      </c>
      <c r="Y526" t="e">
        <f>tbl_data[[#This Row],[Consequences Financial Numeric]]</f>
        <v>#N/A</v>
      </c>
      <c r="Z526" t="e">
        <f>tbl_data[[#This Row],[Consequences Sum Values]]</f>
        <v>#N/A</v>
      </c>
    </row>
    <row r="527" spans="1:26" x14ac:dyDescent="0.25">
      <c r="A527" t="str">
        <f>tbl_data[[#This Row],[Town Code]]</f>
        <v>MMR008010702</v>
      </c>
      <c r="B527" t="str">
        <f>VLOOKUP(Table6[[#This Row],[Index]],tbl_mimu[],2,FALSE)</f>
        <v>MMR008</v>
      </c>
      <c r="C527" t="str">
        <f>VLOOKUP(Table6[[#This Row],[Index]],tbl_mimu[],3,FALSE)</f>
        <v>Bago (West)</v>
      </c>
      <c r="D527" t="str">
        <f>VLOOKUP(Table6[[#This Row],[Index]],tbl_mimu[],4,FALSE)</f>
        <v>ပဲခူးတိုင်းဒေသကြီး (အနောက်)</v>
      </c>
      <c r="E527" t="str">
        <f>VLOOKUP(Table6[[#This Row],[Index]],tbl_mimu[],5,FALSE)</f>
        <v>MMR008D002</v>
      </c>
      <c r="F527" t="str">
        <f>VLOOKUP(Table6[[#This Row],[Index]],tbl_mimu[],6,FALSE)</f>
        <v>Thayarwady</v>
      </c>
      <c r="G527" t="str">
        <f>VLOOKUP(Table6[[#This Row],[Index]],tbl_mimu[],7,FALSE)</f>
        <v>သာယာဝတီခရိုင်</v>
      </c>
      <c r="H527" t="str">
        <f>VLOOKUP(Table6[[#This Row],[Index]],tbl_mimu[],8,FALSE)</f>
        <v>MMR008010</v>
      </c>
      <c r="I527" t="str">
        <f>VLOOKUP(Table6[[#This Row],[Index]],tbl_mimu[],9,FALSE)</f>
        <v>Okpho</v>
      </c>
      <c r="J527" t="str">
        <f>VLOOKUP(Table6[[#This Row],[Index]],tbl_mimu[],10,FALSE)</f>
        <v>အုတ်ဖို</v>
      </c>
      <c r="K527" t="str">
        <f>VLOOKUP(Table6[[#This Row],[Index]],tbl_mimu[],11,FALSE)</f>
        <v>MMR008010702</v>
      </c>
      <c r="L527" t="str">
        <f>VLOOKUP(Table6[[#This Row],[Index]],tbl_mimu[],12,FALSE)</f>
        <v>Oe Thei Kone Town</v>
      </c>
      <c r="M527" t="str">
        <f>VLOOKUP(Table6[[#This Row],[Index]],tbl_mimu[],13,FALSE)</f>
        <v>အိုးသည်ကုန်း</v>
      </c>
      <c r="N527">
        <f>VLOOKUP(Table6[[#This Row],[Index]],tbl_mimu[],14,FALSE)</f>
        <v>95.6935</v>
      </c>
      <c r="O527">
        <f>VLOOKUP(Table6[[#This Row],[Index]],tbl_mimu[],14,FALSE)</f>
        <v>95.6935</v>
      </c>
      <c r="P527">
        <f>tbl_data[[#This Row],[Severity]]</f>
        <v>0</v>
      </c>
      <c r="Q527">
        <f>tbl_data[[#This Row],[Consequences (Human)]]</f>
        <v>0</v>
      </c>
      <c r="R527">
        <f>tbl_data[[#This Row],[Consequences (Agriculture)]]</f>
        <v>0</v>
      </c>
      <c r="S527">
        <f>tbl_data[[#This Row],[Consequences (Infrastructure)]]</f>
        <v>0</v>
      </c>
      <c r="T527">
        <f>tbl_data[[#This Row],[Consequences (Financial)]]</f>
        <v>0</v>
      </c>
      <c r="U527" t="e">
        <f>tbl_data[[#This Row],[Severity Numeric]]</f>
        <v>#N/A</v>
      </c>
      <c r="V527" t="e">
        <f>tbl_data[[#This Row],[Consequences Human Numeric]]</f>
        <v>#N/A</v>
      </c>
      <c r="W527" t="e">
        <f>tbl_data[[#This Row],[Consequences Agriculture Numeric]]</f>
        <v>#N/A</v>
      </c>
      <c r="X527" t="e">
        <f>tbl_data[[#This Row],[Consequences Infrastructure Numeric]]</f>
        <v>#N/A</v>
      </c>
      <c r="Y527" t="e">
        <f>tbl_data[[#This Row],[Consequences Financial Numeric]]</f>
        <v>#N/A</v>
      </c>
      <c r="Z527" t="e">
        <f>tbl_data[[#This Row],[Consequences Sum Values]]</f>
        <v>#N/A</v>
      </c>
    </row>
    <row r="528" spans="1:26" x14ac:dyDescent="0.25">
      <c r="A528" t="str">
        <f>tbl_data[[#This Row],[Town Code]]</f>
        <v>MMR015311701</v>
      </c>
      <c r="B528" t="str">
        <f>VLOOKUP(Table6[[#This Row],[Index]],tbl_mimu[],2,FALSE)</f>
        <v>MMR015</v>
      </c>
      <c r="C528" t="str">
        <f>VLOOKUP(Table6[[#This Row],[Index]],tbl_mimu[],3,FALSE)</f>
        <v>Shan (North)</v>
      </c>
      <c r="D528" t="str">
        <f>VLOOKUP(Table6[[#This Row],[Index]],tbl_mimu[],4,FALSE)</f>
        <v>ရှမ်းပြည်နယ် (မြောက်)</v>
      </c>
      <c r="E528" t="str">
        <f>VLOOKUP(Table6[[#This Row],[Index]],tbl_mimu[],5,FALSE)</f>
        <v>MMR015D331</v>
      </c>
      <c r="F528" t="str">
        <f>VLOOKUP(Table6[[#This Row],[Index]],tbl_mimu[],6,FALSE)</f>
        <v>Mong Maw (Wa SAD)</v>
      </c>
      <c r="G528" t="str">
        <f>VLOOKUP(Table6[[#This Row],[Index]],tbl_mimu[],7,FALSE)</f>
        <v>မိုင်းမော-ဝအထူးဒေသ (၂)</v>
      </c>
      <c r="H528" t="str">
        <f>VLOOKUP(Table6[[#This Row],[Index]],tbl_mimu[],8,FALSE)</f>
        <v>MMR015311</v>
      </c>
      <c r="I528" t="str">
        <f>VLOOKUP(Table6[[#This Row],[Index]],tbl_mimu[],9,FALSE)</f>
        <v>Aik Chan (Ai' Chun)</v>
      </c>
      <c r="J528" t="str">
        <f>VLOOKUP(Table6[[#This Row],[Index]],tbl_mimu[],10,FALSE)</f>
        <v>အိုက်ချန်</v>
      </c>
      <c r="K528" t="str">
        <f>VLOOKUP(Table6[[#This Row],[Index]],tbl_mimu[],11,FALSE)</f>
        <v>MMR015311701</v>
      </c>
      <c r="L528" t="str">
        <f>VLOOKUP(Table6[[#This Row],[Index]],tbl_mimu[],12,FALSE)</f>
        <v>Aik Chan (Ai' Chun) Town</v>
      </c>
      <c r="M528" t="str">
        <f>VLOOKUP(Table6[[#This Row],[Index]],tbl_mimu[],13,FALSE)</f>
        <v>အိုက်ချန်</v>
      </c>
      <c r="N528">
        <f>VLOOKUP(Table6[[#This Row],[Index]],tbl_mimu[],14,FALSE)</f>
        <v>99.223579999999998</v>
      </c>
      <c r="O528">
        <f>VLOOKUP(Table6[[#This Row],[Index]],tbl_mimu[],14,FALSE)</f>
        <v>99.223579999999998</v>
      </c>
      <c r="P528">
        <f>tbl_data[[#This Row],[Severity]]</f>
        <v>0</v>
      </c>
      <c r="Q528">
        <f>tbl_data[[#This Row],[Consequences (Human)]]</f>
        <v>0</v>
      </c>
      <c r="R528">
        <f>tbl_data[[#This Row],[Consequences (Agriculture)]]</f>
        <v>0</v>
      </c>
      <c r="S528">
        <f>tbl_data[[#This Row],[Consequences (Infrastructure)]]</f>
        <v>0</v>
      </c>
      <c r="T528">
        <f>tbl_data[[#This Row],[Consequences (Financial)]]</f>
        <v>0</v>
      </c>
      <c r="U528" t="e">
        <f>tbl_data[[#This Row],[Severity Numeric]]</f>
        <v>#N/A</v>
      </c>
      <c r="V528" t="e">
        <f>tbl_data[[#This Row],[Consequences Human Numeric]]</f>
        <v>#N/A</v>
      </c>
      <c r="W528" t="e">
        <f>tbl_data[[#This Row],[Consequences Agriculture Numeric]]</f>
        <v>#N/A</v>
      </c>
      <c r="X528" t="e">
        <f>tbl_data[[#This Row],[Consequences Infrastructure Numeric]]</f>
        <v>#N/A</v>
      </c>
      <c r="Y528" t="e">
        <f>tbl_data[[#This Row],[Consequences Financial Numeric]]</f>
        <v>#N/A</v>
      </c>
      <c r="Z528" t="e">
        <f>tbl_data[[#This Row],[Consequences Sum Values]]</f>
        <v>#N/A</v>
      </c>
    </row>
    <row r="529" spans="1:26" x14ac:dyDescent="0.25">
      <c r="A529" t="str">
        <f>tbl_data[[#This Row],[Town Code]]</f>
        <v>MMR007013701</v>
      </c>
      <c r="B529" t="str">
        <f>VLOOKUP(Table6[[#This Row],[Index]],tbl_mimu[],2,FALSE)</f>
        <v>MMR007</v>
      </c>
      <c r="C529" t="str">
        <f>VLOOKUP(Table6[[#This Row],[Index]],tbl_mimu[],3,FALSE)</f>
        <v>Bago (East)</v>
      </c>
      <c r="D529" t="str">
        <f>VLOOKUP(Table6[[#This Row],[Index]],tbl_mimu[],4,FALSE)</f>
        <v>ပဲခူးတိုင်းဒေသကြီး (အရှေ့)</v>
      </c>
      <c r="E529" t="str">
        <f>VLOOKUP(Table6[[#This Row],[Index]],tbl_mimu[],5,FALSE)</f>
        <v>MMR007D002</v>
      </c>
      <c r="F529" t="str">
        <f>VLOOKUP(Table6[[#This Row],[Index]],tbl_mimu[],6,FALSE)</f>
        <v>Taungoo</v>
      </c>
      <c r="G529" t="str">
        <f>VLOOKUP(Table6[[#This Row],[Index]],tbl_mimu[],7,FALSE)</f>
        <v>တောင်ငူခရိုင်</v>
      </c>
      <c r="H529" t="str">
        <f>VLOOKUP(Table6[[#This Row],[Index]],tbl_mimu[],8,FALSE)</f>
        <v>MMR007013</v>
      </c>
      <c r="I529" t="str">
        <f>VLOOKUP(Table6[[#This Row],[Index]],tbl_mimu[],9,FALSE)</f>
        <v>Oktwin</v>
      </c>
      <c r="J529" t="str">
        <f>VLOOKUP(Table6[[#This Row],[Index]],tbl_mimu[],10,FALSE)</f>
        <v>အုတ်တွင်း</v>
      </c>
      <c r="K529" t="str">
        <f>VLOOKUP(Table6[[#This Row],[Index]],tbl_mimu[],11,FALSE)</f>
        <v>MMR007013701</v>
      </c>
      <c r="L529" t="str">
        <f>VLOOKUP(Table6[[#This Row],[Index]],tbl_mimu[],12,FALSE)</f>
        <v>Oktwin Town</v>
      </c>
      <c r="M529" t="str">
        <f>VLOOKUP(Table6[[#This Row],[Index]],tbl_mimu[],13,FALSE)</f>
        <v>အုတ်တွင်း</v>
      </c>
      <c r="N529">
        <f>VLOOKUP(Table6[[#This Row],[Index]],tbl_mimu[],14,FALSE)</f>
        <v>96.413629999999998</v>
      </c>
      <c r="O529">
        <f>VLOOKUP(Table6[[#This Row],[Index]],tbl_mimu[],14,FALSE)</f>
        <v>96.413629999999998</v>
      </c>
      <c r="P529">
        <f>tbl_data[[#This Row],[Severity]]</f>
        <v>0</v>
      </c>
      <c r="Q529">
        <f>tbl_data[[#This Row],[Consequences (Human)]]</f>
        <v>0</v>
      </c>
      <c r="R529">
        <f>tbl_data[[#This Row],[Consequences (Agriculture)]]</f>
        <v>0</v>
      </c>
      <c r="S529">
        <f>tbl_data[[#This Row],[Consequences (Infrastructure)]]</f>
        <v>0</v>
      </c>
      <c r="T529">
        <f>tbl_data[[#This Row],[Consequences (Financial)]]</f>
        <v>0</v>
      </c>
      <c r="U529" t="e">
        <f>tbl_data[[#This Row],[Severity Numeric]]</f>
        <v>#N/A</v>
      </c>
      <c r="V529" t="e">
        <f>tbl_data[[#This Row],[Consequences Human Numeric]]</f>
        <v>#N/A</v>
      </c>
      <c r="W529" t="e">
        <f>tbl_data[[#This Row],[Consequences Agriculture Numeric]]</f>
        <v>#N/A</v>
      </c>
      <c r="X529" t="e">
        <f>tbl_data[[#This Row],[Consequences Infrastructure Numeric]]</f>
        <v>#N/A</v>
      </c>
      <c r="Y529" t="e">
        <f>tbl_data[[#This Row],[Consequences Financial Numeric]]</f>
        <v>#N/A</v>
      </c>
      <c r="Z529" t="e">
        <f>tbl_data[[#This Row],[Consequences Sum Values]]</f>
        <v>#N/A</v>
      </c>
    </row>
    <row r="530" spans="1:26" x14ac:dyDescent="0.25">
      <c r="A530" t="str">
        <f>tbl_data[[#This Row],[Town Code]]</f>
        <v>MMR008010701</v>
      </c>
      <c r="B530" t="str">
        <f>VLOOKUP(Table6[[#This Row],[Index]],tbl_mimu[],2,FALSE)</f>
        <v>MMR008</v>
      </c>
      <c r="C530" t="str">
        <f>VLOOKUP(Table6[[#This Row],[Index]],tbl_mimu[],3,FALSE)</f>
        <v>Bago (West)</v>
      </c>
      <c r="D530" t="str">
        <f>VLOOKUP(Table6[[#This Row],[Index]],tbl_mimu[],4,FALSE)</f>
        <v>ပဲခူးတိုင်းဒေသကြီး (အနောက်)</v>
      </c>
      <c r="E530" t="str">
        <f>VLOOKUP(Table6[[#This Row],[Index]],tbl_mimu[],5,FALSE)</f>
        <v>MMR008D002</v>
      </c>
      <c r="F530" t="str">
        <f>VLOOKUP(Table6[[#This Row],[Index]],tbl_mimu[],6,FALSE)</f>
        <v>Thayarwady</v>
      </c>
      <c r="G530" t="str">
        <f>VLOOKUP(Table6[[#This Row],[Index]],tbl_mimu[],7,FALSE)</f>
        <v>သာယာဝတီခရိုင်</v>
      </c>
      <c r="H530" t="str">
        <f>VLOOKUP(Table6[[#This Row],[Index]],tbl_mimu[],8,FALSE)</f>
        <v>MMR008010</v>
      </c>
      <c r="I530" t="str">
        <f>VLOOKUP(Table6[[#This Row],[Index]],tbl_mimu[],9,FALSE)</f>
        <v>Okpho</v>
      </c>
      <c r="J530" t="str">
        <f>VLOOKUP(Table6[[#This Row],[Index]],tbl_mimu[],10,FALSE)</f>
        <v>အုတ်ဖို</v>
      </c>
      <c r="K530" t="str">
        <f>VLOOKUP(Table6[[#This Row],[Index]],tbl_mimu[],11,FALSE)</f>
        <v>MMR008010701</v>
      </c>
      <c r="L530" t="str">
        <f>VLOOKUP(Table6[[#This Row],[Index]],tbl_mimu[],12,FALSE)</f>
        <v>Okpho Town</v>
      </c>
      <c r="M530" t="str">
        <f>VLOOKUP(Table6[[#This Row],[Index]],tbl_mimu[],13,FALSE)</f>
        <v>အုတ်ဖို</v>
      </c>
      <c r="N530">
        <f>VLOOKUP(Table6[[#This Row],[Index]],tbl_mimu[],14,FALSE)</f>
        <v>95.671769999999995</v>
      </c>
      <c r="O530">
        <f>VLOOKUP(Table6[[#This Row],[Index]],tbl_mimu[],14,FALSE)</f>
        <v>95.671769999999995</v>
      </c>
      <c r="P530">
        <f>tbl_data[[#This Row],[Severity]]</f>
        <v>0</v>
      </c>
      <c r="Q530">
        <f>tbl_data[[#This Row],[Consequences (Human)]]</f>
        <v>0</v>
      </c>
      <c r="R530">
        <f>tbl_data[[#This Row],[Consequences (Agriculture)]]</f>
        <v>0</v>
      </c>
      <c r="S530">
        <f>tbl_data[[#This Row],[Consequences (Infrastructure)]]</f>
        <v>0</v>
      </c>
      <c r="T530">
        <f>tbl_data[[#This Row],[Consequences (Financial)]]</f>
        <v>0</v>
      </c>
      <c r="U530" t="e">
        <f>tbl_data[[#This Row],[Severity Numeric]]</f>
        <v>#N/A</v>
      </c>
      <c r="V530" t="e">
        <f>tbl_data[[#This Row],[Consequences Human Numeric]]</f>
        <v>#N/A</v>
      </c>
      <c r="W530" t="e">
        <f>tbl_data[[#This Row],[Consequences Agriculture Numeric]]</f>
        <v>#N/A</v>
      </c>
      <c r="X530" t="e">
        <f>tbl_data[[#This Row],[Consequences Infrastructure Numeric]]</f>
        <v>#N/A</v>
      </c>
      <c r="Y530" t="e">
        <f>tbl_data[[#This Row],[Consequences Financial Numeric]]</f>
        <v>#N/A</v>
      </c>
      <c r="Z530" t="e">
        <f>tbl_data[[#This Row],[Consequences Sum Values]]</f>
        <v>#N/A</v>
      </c>
    </row>
    <row r="531" spans="1:26" x14ac:dyDescent="0.25">
      <c r="A531" t="str">
        <f>tbl_data[[#This Row],[Town Code]]</f>
        <v>MMR014001702</v>
      </c>
      <c r="B531" t="str">
        <f>VLOOKUP(Table6[[#This Row],[Index]],tbl_mimu[],2,FALSE)</f>
        <v>MMR014</v>
      </c>
      <c r="C531" t="str">
        <f>VLOOKUP(Table6[[#This Row],[Index]],tbl_mimu[],3,FALSE)</f>
        <v>Shan (South)</v>
      </c>
      <c r="D531" t="str">
        <f>VLOOKUP(Table6[[#This Row],[Index]],tbl_mimu[],4,FALSE)</f>
        <v>ရှမ်းပြည်နယ် (တောင်)</v>
      </c>
      <c r="E531" t="str">
        <f>VLOOKUP(Table6[[#This Row],[Index]],tbl_mimu[],5,FALSE)</f>
        <v>MMR014D001</v>
      </c>
      <c r="F531" t="str">
        <f>VLOOKUP(Table6[[#This Row],[Index]],tbl_mimu[],6,FALSE)</f>
        <v>Taunggyi</v>
      </c>
      <c r="G531" t="str">
        <f>VLOOKUP(Table6[[#This Row],[Index]],tbl_mimu[],7,FALSE)</f>
        <v>တောင်ကြီးခရိုင်</v>
      </c>
      <c r="H531" t="str">
        <f>VLOOKUP(Table6[[#This Row],[Index]],tbl_mimu[],8,FALSE)</f>
        <v>MMR014001</v>
      </c>
      <c r="I531" t="str">
        <f>VLOOKUP(Table6[[#This Row],[Index]],tbl_mimu[],9,FALSE)</f>
        <v>Taunggyi</v>
      </c>
      <c r="J531" t="str">
        <f>VLOOKUP(Table6[[#This Row],[Index]],tbl_mimu[],10,FALSE)</f>
        <v>တောင်ကြီး</v>
      </c>
      <c r="K531" t="str">
        <f>VLOOKUP(Table6[[#This Row],[Index]],tbl_mimu[],11,FALSE)</f>
        <v>MMR014001702</v>
      </c>
      <c r="L531" t="str">
        <f>VLOOKUP(Table6[[#This Row],[Index]],tbl_mimu[],12,FALSE)</f>
        <v>Ayetharyar Town</v>
      </c>
      <c r="M531" t="str">
        <f>VLOOKUP(Table6[[#This Row],[Index]],tbl_mimu[],13,FALSE)</f>
        <v>အေးသာယာ</v>
      </c>
      <c r="N531">
        <f>VLOOKUP(Table6[[#This Row],[Index]],tbl_mimu[],14,FALSE)</f>
        <v>96.998819999999995</v>
      </c>
      <c r="O531">
        <f>VLOOKUP(Table6[[#This Row],[Index]],tbl_mimu[],14,FALSE)</f>
        <v>96.998819999999995</v>
      </c>
      <c r="P531">
        <f>tbl_data[[#This Row],[Severity]]</f>
        <v>0</v>
      </c>
      <c r="Q531">
        <f>tbl_data[[#This Row],[Consequences (Human)]]</f>
        <v>0</v>
      </c>
      <c r="R531">
        <f>tbl_data[[#This Row],[Consequences (Agriculture)]]</f>
        <v>0</v>
      </c>
      <c r="S531">
        <f>tbl_data[[#This Row],[Consequences (Infrastructure)]]</f>
        <v>0</v>
      </c>
      <c r="T531">
        <f>tbl_data[[#This Row],[Consequences (Financial)]]</f>
        <v>0</v>
      </c>
      <c r="U531" t="e">
        <f>tbl_data[[#This Row],[Severity Numeric]]</f>
        <v>#N/A</v>
      </c>
      <c r="V531" t="e">
        <f>tbl_data[[#This Row],[Consequences Human Numeric]]</f>
        <v>#N/A</v>
      </c>
      <c r="W531" t="e">
        <f>tbl_data[[#This Row],[Consequences Agriculture Numeric]]</f>
        <v>#N/A</v>
      </c>
      <c r="X531" t="e">
        <f>tbl_data[[#This Row],[Consequences Infrastructure Numeric]]</f>
        <v>#N/A</v>
      </c>
      <c r="Y531" t="e">
        <f>tbl_data[[#This Row],[Consequences Financial Numeric]]</f>
        <v>#N/A</v>
      </c>
      <c r="Z531" t="e">
        <f>tbl_data[[#This Row],[Consequences Sum Values]]</f>
        <v>#N/A</v>
      </c>
    </row>
    <row r="532" spans="1:26" x14ac:dyDescent="0.25">
      <c r="A532" t="str">
        <f>tbl_data[[#This Row],[Town Code]]</f>
        <v>MMR014005702</v>
      </c>
      <c r="B532" t="str">
        <f>VLOOKUP(Table6[[#This Row],[Index]],tbl_mimu[],2,FALSE)</f>
        <v>MMR014</v>
      </c>
      <c r="C532" t="str">
        <f>VLOOKUP(Table6[[#This Row],[Index]],tbl_mimu[],3,FALSE)</f>
        <v>Shan (South)</v>
      </c>
      <c r="D532" t="str">
        <f>VLOOKUP(Table6[[#This Row],[Index]],tbl_mimu[],4,FALSE)</f>
        <v>ရှမ်းပြည်နယ် (တောင်)</v>
      </c>
      <c r="E532" t="str">
        <f>VLOOKUP(Table6[[#This Row],[Index]],tbl_mimu[],5,FALSE)</f>
        <v>MMR014D001</v>
      </c>
      <c r="F532" t="str">
        <f>VLOOKUP(Table6[[#This Row],[Index]],tbl_mimu[],6,FALSE)</f>
        <v>Taunggyi</v>
      </c>
      <c r="G532" t="str">
        <f>VLOOKUP(Table6[[#This Row],[Index]],tbl_mimu[],7,FALSE)</f>
        <v>တောင်ကြီးခရိုင်</v>
      </c>
      <c r="H532" t="str">
        <f>VLOOKUP(Table6[[#This Row],[Index]],tbl_mimu[],8,FALSE)</f>
        <v>MMR014005</v>
      </c>
      <c r="I532" t="str">
        <f>VLOOKUP(Table6[[#This Row],[Index]],tbl_mimu[],9,FALSE)</f>
        <v>Kalaw</v>
      </c>
      <c r="J532" t="str">
        <f>VLOOKUP(Table6[[#This Row],[Index]],tbl_mimu[],10,FALSE)</f>
        <v>ကလော</v>
      </c>
      <c r="K532" t="str">
        <f>VLOOKUP(Table6[[#This Row],[Index]],tbl_mimu[],11,FALSE)</f>
        <v>MMR014005702</v>
      </c>
      <c r="L532" t="str">
        <f>VLOOKUP(Table6[[#This Row],[Index]],tbl_mimu[],12,FALSE)</f>
        <v>Aungpan Town</v>
      </c>
      <c r="M532" t="str">
        <f>VLOOKUP(Table6[[#This Row],[Index]],tbl_mimu[],13,FALSE)</f>
        <v>အောင်ပန်း</v>
      </c>
      <c r="N532">
        <f>VLOOKUP(Table6[[#This Row],[Index]],tbl_mimu[],14,FALSE)</f>
        <v>96.635840000000002</v>
      </c>
      <c r="O532">
        <f>VLOOKUP(Table6[[#This Row],[Index]],tbl_mimu[],14,FALSE)</f>
        <v>96.635840000000002</v>
      </c>
      <c r="P532">
        <f>tbl_data[[#This Row],[Severity]]</f>
        <v>0</v>
      </c>
      <c r="Q532">
        <f>tbl_data[[#This Row],[Consequences (Human)]]</f>
        <v>0</v>
      </c>
      <c r="R532">
        <f>tbl_data[[#This Row],[Consequences (Agriculture)]]</f>
        <v>0</v>
      </c>
      <c r="S532">
        <f>tbl_data[[#This Row],[Consequences (Infrastructure)]]</f>
        <v>0</v>
      </c>
      <c r="T532">
        <f>tbl_data[[#This Row],[Consequences (Financial)]]</f>
        <v>0</v>
      </c>
      <c r="U532" t="e">
        <f>tbl_data[[#This Row],[Severity Numeric]]</f>
        <v>#N/A</v>
      </c>
      <c r="V532" t="e">
        <f>tbl_data[[#This Row],[Consequences Human Numeric]]</f>
        <v>#N/A</v>
      </c>
      <c r="W532" t="e">
        <f>tbl_data[[#This Row],[Consequences Agriculture Numeric]]</f>
        <v>#N/A</v>
      </c>
      <c r="X532" t="e">
        <f>tbl_data[[#This Row],[Consequences Infrastructure Numeric]]</f>
        <v>#N/A</v>
      </c>
      <c r="Y532" t="e">
        <f>tbl_data[[#This Row],[Consequences Financial Numeric]]</f>
        <v>#N/A</v>
      </c>
      <c r="Z532" t="e">
        <f>tbl_data[[#This Row],[Consequences Sum Values]]</f>
        <v>#N/A</v>
      </c>
    </row>
    <row r="533" spans="1:26" x14ac:dyDescent="0.25">
      <c r="A533" t="str">
        <f>tbl_data[[#This Row],[Town Code]]</f>
        <v>MMR010001701</v>
      </c>
      <c r="B533" t="str">
        <f>VLOOKUP(Table6[[#This Row],[Index]],tbl_mimu[],2,FALSE)</f>
        <v>MMR010</v>
      </c>
      <c r="C533" t="str">
        <f>VLOOKUP(Table6[[#This Row],[Index]],tbl_mimu[],3,FALSE)</f>
        <v>Mandalay</v>
      </c>
      <c r="D533" t="str">
        <f>VLOOKUP(Table6[[#This Row],[Index]],tbl_mimu[],4,FALSE)</f>
        <v>မန္တလေးတိုင်းဒေသကြီး</v>
      </c>
      <c r="E533" t="str">
        <f>VLOOKUP(Table6[[#This Row],[Index]],tbl_mimu[],5,FALSE)</f>
        <v>MMR010D001</v>
      </c>
      <c r="F533" t="str">
        <f>VLOOKUP(Table6[[#This Row],[Index]],tbl_mimu[],6,FALSE)</f>
        <v>Mandalay</v>
      </c>
      <c r="G533" t="str">
        <f>VLOOKUP(Table6[[#This Row],[Index]],tbl_mimu[],7,FALSE)</f>
        <v>မန္တလေးခရိုင်</v>
      </c>
      <c r="H533" t="str">
        <f>VLOOKUP(Table6[[#This Row],[Index]],tbl_mimu[],8,FALSE)</f>
        <v>MMR010001</v>
      </c>
      <c r="I533" t="str">
        <f>VLOOKUP(Table6[[#This Row],[Index]],tbl_mimu[],9,FALSE)</f>
        <v>Aungmyaythazan</v>
      </c>
      <c r="J533" t="str">
        <f>VLOOKUP(Table6[[#This Row],[Index]],tbl_mimu[],10,FALSE)</f>
        <v>အောင်မြေသာစံ</v>
      </c>
      <c r="K533" t="str">
        <f>VLOOKUP(Table6[[#This Row],[Index]],tbl_mimu[],11,FALSE)</f>
        <v>MMR010001701</v>
      </c>
      <c r="L533" t="str">
        <f>VLOOKUP(Table6[[#This Row],[Index]],tbl_mimu[],12,FALSE)</f>
        <v>Aungmyaythazan Town</v>
      </c>
      <c r="M533" t="str">
        <f>VLOOKUP(Table6[[#This Row],[Index]],tbl_mimu[],13,FALSE)</f>
        <v>အောင်မြေသာဇံ</v>
      </c>
      <c r="N533">
        <f>VLOOKUP(Table6[[#This Row],[Index]],tbl_mimu[],14,FALSE)</f>
        <v>96.096861000000004</v>
      </c>
      <c r="O533">
        <f>VLOOKUP(Table6[[#This Row],[Index]],tbl_mimu[],14,FALSE)</f>
        <v>96.096861000000004</v>
      </c>
      <c r="P533">
        <f>tbl_data[[#This Row],[Severity]]</f>
        <v>0</v>
      </c>
      <c r="Q533">
        <f>tbl_data[[#This Row],[Consequences (Human)]]</f>
        <v>0</v>
      </c>
      <c r="R533">
        <f>tbl_data[[#This Row],[Consequences (Agriculture)]]</f>
        <v>0</v>
      </c>
      <c r="S533">
        <f>tbl_data[[#This Row],[Consequences (Infrastructure)]]</f>
        <v>0</v>
      </c>
      <c r="T533">
        <f>tbl_data[[#This Row],[Consequences (Financial)]]</f>
        <v>0</v>
      </c>
      <c r="U533" t="e">
        <f>tbl_data[[#This Row],[Severity Numeric]]</f>
        <v>#N/A</v>
      </c>
      <c r="V533" t="e">
        <f>tbl_data[[#This Row],[Consequences Human Numeric]]</f>
        <v>#N/A</v>
      </c>
      <c r="W533" t="e">
        <f>tbl_data[[#This Row],[Consequences Agriculture Numeric]]</f>
        <v>#N/A</v>
      </c>
      <c r="X533" t="e">
        <f>tbl_data[[#This Row],[Consequences Infrastructure Numeric]]</f>
        <v>#N/A</v>
      </c>
      <c r="Y533" t="e">
        <f>tbl_data[[#This Row],[Consequences Financial Numeric]]</f>
        <v>#N/A</v>
      </c>
      <c r="Z533" t="e">
        <f>tbl_data[[#This Row],[Consequences Sum Values]]</f>
        <v>#N/A</v>
      </c>
    </row>
    <row r="534" spans="1:26" x14ac:dyDescent="0.25">
      <c r="A534" t="str">
        <f>tbl_data[[#This Row],[Town Code]]</f>
        <v>MMR009016701</v>
      </c>
      <c r="B534" t="str">
        <f>VLOOKUP(Table6[[#This Row],[Index]],tbl_mimu[],2,FALSE)</f>
        <v>MMR009</v>
      </c>
      <c r="C534" t="str">
        <f>VLOOKUP(Table6[[#This Row],[Index]],tbl_mimu[],3,FALSE)</f>
        <v>Magway</v>
      </c>
      <c r="D534" t="str">
        <f>VLOOKUP(Table6[[#This Row],[Index]],tbl_mimu[],4,FALSE)</f>
        <v>မကွေးတိုင်းဒေသကြီး</v>
      </c>
      <c r="E534" t="str">
        <f>VLOOKUP(Table6[[#This Row],[Index]],tbl_mimu[],5,FALSE)</f>
        <v>MMR009D003</v>
      </c>
      <c r="F534" t="str">
        <f>VLOOKUP(Table6[[#This Row],[Index]],tbl_mimu[],6,FALSE)</f>
        <v>Thayet</v>
      </c>
      <c r="G534" t="str">
        <f>VLOOKUP(Table6[[#This Row],[Index]],tbl_mimu[],7,FALSE)</f>
        <v>သရက်ခရိုင်</v>
      </c>
      <c r="H534" t="str">
        <f>VLOOKUP(Table6[[#This Row],[Index]],tbl_mimu[],8,FALSE)</f>
        <v>MMR009016</v>
      </c>
      <c r="I534" t="str">
        <f>VLOOKUP(Table6[[#This Row],[Index]],tbl_mimu[],9,FALSE)</f>
        <v>Aunglan</v>
      </c>
      <c r="J534" t="str">
        <f>VLOOKUP(Table6[[#This Row],[Index]],tbl_mimu[],10,FALSE)</f>
        <v>အောင်လံ</v>
      </c>
      <c r="K534" t="str">
        <f>VLOOKUP(Table6[[#This Row],[Index]],tbl_mimu[],11,FALSE)</f>
        <v>MMR009016701</v>
      </c>
      <c r="L534" t="str">
        <f>VLOOKUP(Table6[[#This Row],[Index]],tbl_mimu[],12,FALSE)</f>
        <v>Aunglan Town</v>
      </c>
      <c r="M534" t="str">
        <f>VLOOKUP(Table6[[#This Row],[Index]],tbl_mimu[],13,FALSE)</f>
        <v>အောင်လံ</v>
      </c>
      <c r="N534">
        <f>VLOOKUP(Table6[[#This Row],[Index]],tbl_mimu[],14,FALSE)</f>
        <v>95.216840000000005</v>
      </c>
      <c r="O534">
        <f>VLOOKUP(Table6[[#This Row],[Index]],tbl_mimu[],14,FALSE)</f>
        <v>95.216840000000005</v>
      </c>
      <c r="P534">
        <f>tbl_data[[#This Row],[Severity]]</f>
        <v>0</v>
      </c>
      <c r="Q534">
        <f>tbl_data[[#This Row],[Consequences (Human)]]</f>
        <v>0</v>
      </c>
      <c r="R534">
        <f>tbl_data[[#This Row],[Consequences (Agriculture)]]</f>
        <v>0</v>
      </c>
      <c r="S534">
        <f>tbl_data[[#This Row],[Consequences (Infrastructure)]]</f>
        <v>0</v>
      </c>
      <c r="T534">
        <f>tbl_data[[#This Row],[Consequences (Financial)]]</f>
        <v>0</v>
      </c>
      <c r="U534" t="e">
        <f>tbl_data[[#This Row],[Severity Numeric]]</f>
        <v>#N/A</v>
      </c>
      <c r="V534" t="e">
        <f>tbl_data[[#This Row],[Consequences Human Numeric]]</f>
        <v>#N/A</v>
      </c>
      <c r="W534" t="e">
        <f>tbl_data[[#This Row],[Consequences Agriculture Numeric]]</f>
        <v>#N/A</v>
      </c>
      <c r="X534" t="e">
        <f>tbl_data[[#This Row],[Consequences Infrastructure Numeric]]</f>
        <v>#N/A</v>
      </c>
      <c r="Y534" t="e">
        <f>tbl_data[[#This Row],[Consequences Financial Numeric]]</f>
        <v>#N/A</v>
      </c>
      <c r="Z534" t="e">
        <f>tbl_data[[#This Row],[Consequences Sum Values]]</f>
        <v>#N/A</v>
      </c>
    </row>
    <row r="535" spans="1:26" x14ac:dyDescent="0.25">
      <c r="A535" t="str">
        <f>tbl_data[[#This Row],[Town Code]]</f>
        <v>MMR013005702</v>
      </c>
      <c r="B535" t="str">
        <f>VLOOKUP(Table6[[#This Row],[Index]],tbl_mimu[],2,FALSE)</f>
        <v>MMR013</v>
      </c>
      <c r="C535" t="str">
        <f>VLOOKUP(Table6[[#This Row],[Index]],tbl_mimu[],3,FALSE)</f>
        <v>Yangon</v>
      </c>
      <c r="D535" t="str">
        <f>VLOOKUP(Table6[[#This Row],[Index]],tbl_mimu[],4,FALSE)</f>
        <v>ရန်ကုန်တိုင်းဒေသကြီး</v>
      </c>
      <c r="E535" t="str">
        <f>VLOOKUP(Table6[[#This Row],[Index]],tbl_mimu[],5,FALSE)</f>
        <v>MMR013D001</v>
      </c>
      <c r="F535" t="str">
        <f>VLOOKUP(Table6[[#This Row],[Index]],tbl_mimu[],6,FALSE)</f>
        <v>Yangon (North)</v>
      </c>
      <c r="G535" t="str">
        <f>VLOOKUP(Table6[[#This Row],[Index]],tbl_mimu[],7,FALSE)</f>
        <v>ရန်ကုန်(မြောက်ပိုင်း)</v>
      </c>
      <c r="H535" t="str">
        <f>VLOOKUP(Table6[[#This Row],[Index]],tbl_mimu[],8,FALSE)</f>
        <v>MMR013005</v>
      </c>
      <c r="I535" t="str">
        <f>VLOOKUP(Table6[[#This Row],[Index]],tbl_mimu[],9,FALSE)</f>
        <v>Taikkyi</v>
      </c>
      <c r="J535" t="str">
        <f>VLOOKUP(Table6[[#This Row],[Index]],tbl_mimu[],10,FALSE)</f>
        <v>တိုက်ကြီး</v>
      </c>
      <c r="K535" t="str">
        <f>VLOOKUP(Table6[[#This Row],[Index]],tbl_mimu[],11,FALSE)</f>
        <v>MMR013005702</v>
      </c>
      <c r="L535" t="str">
        <f>VLOOKUP(Table6[[#This Row],[Index]],tbl_mimu[],12,FALSE)</f>
        <v>Okekan Town</v>
      </c>
      <c r="M535" t="str">
        <f>VLOOKUP(Table6[[#This Row],[Index]],tbl_mimu[],13,FALSE)</f>
        <v>ဥက္ကံ</v>
      </c>
      <c r="N535">
        <f>VLOOKUP(Table6[[#This Row],[Index]],tbl_mimu[],14,FALSE)</f>
        <v>95.860699999999994</v>
      </c>
      <c r="O535">
        <f>VLOOKUP(Table6[[#This Row],[Index]],tbl_mimu[],14,FALSE)</f>
        <v>95.860699999999994</v>
      </c>
      <c r="P535">
        <f>tbl_data[[#This Row],[Severity]]</f>
        <v>0</v>
      </c>
      <c r="Q535">
        <f>tbl_data[[#This Row],[Consequences (Human)]]</f>
        <v>0</v>
      </c>
      <c r="R535">
        <f>tbl_data[[#This Row],[Consequences (Agriculture)]]</f>
        <v>0</v>
      </c>
      <c r="S535">
        <f>tbl_data[[#This Row],[Consequences (Infrastructure)]]</f>
        <v>0</v>
      </c>
      <c r="T535">
        <f>tbl_data[[#This Row],[Consequences (Financial)]]</f>
        <v>0</v>
      </c>
      <c r="U535" t="e">
        <f>tbl_data[[#This Row],[Severity Numeric]]</f>
        <v>#N/A</v>
      </c>
      <c r="V535" t="e">
        <f>tbl_data[[#This Row],[Consequences Human Numeric]]</f>
        <v>#N/A</v>
      </c>
      <c r="W535" t="e">
        <f>tbl_data[[#This Row],[Consequences Agriculture Numeric]]</f>
        <v>#N/A</v>
      </c>
      <c r="X535" t="e">
        <f>tbl_data[[#This Row],[Consequences Infrastructure Numeric]]</f>
        <v>#N/A</v>
      </c>
      <c r="Y535" t="e">
        <f>tbl_data[[#This Row],[Consequences Financial Numeric]]</f>
        <v>#N/A</v>
      </c>
      <c r="Z535" t="e">
        <f>tbl_data[[#This Row],[Consequences Sum Values]]</f>
        <v>#N/A</v>
      </c>
    </row>
    <row r="536" spans="1:26" x14ac:dyDescent="0.25">
      <c r="A536" t="str">
        <f>tbl_data[[#This Row],[Town Code]]</f>
        <v>MMR018008701</v>
      </c>
      <c r="B536" t="str">
        <f>VLOOKUP(Table6[[#This Row],[Index]],tbl_mimu[],2,FALSE)</f>
        <v>MMR018</v>
      </c>
      <c r="C536" t="str">
        <f>VLOOKUP(Table6[[#This Row],[Index]],tbl_mimu[],3,FALSE)</f>
        <v>Nay Pyi Taw</v>
      </c>
      <c r="D536" t="str">
        <f>VLOOKUP(Table6[[#This Row],[Index]],tbl_mimu[],4,FALSE)</f>
        <v>နေပြည်တော်</v>
      </c>
      <c r="E536" t="str">
        <f>VLOOKUP(Table6[[#This Row],[Index]],tbl_mimu[],5,FALSE)</f>
        <v>MMR018D001</v>
      </c>
      <c r="F536" t="str">
        <f>VLOOKUP(Table6[[#This Row],[Index]],tbl_mimu[],6,FALSE)</f>
        <v>Oke Ta Ra</v>
      </c>
      <c r="G536" t="str">
        <f>VLOOKUP(Table6[[#This Row],[Index]],tbl_mimu[],7,FALSE)</f>
        <v>ဥတ္တရခရိုင်</v>
      </c>
      <c r="H536" t="str">
        <f>VLOOKUP(Table6[[#This Row],[Index]],tbl_mimu[],8,FALSE)</f>
        <v>MMR018008</v>
      </c>
      <c r="I536" t="str">
        <f>VLOOKUP(Table6[[#This Row],[Index]],tbl_mimu[],9,FALSE)</f>
        <v>Oke Ta Ra Thi Ri</v>
      </c>
      <c r="J536" t="str">
        <f>VLOOKUP(Table6[[#This Row],[Index]],tbl_mimu[],10,FALSE)</f>
        <v>ဥတ္တရသီရိ</v>
      </c>
      <c r="K536" t="str">
        <f>VLOOKUP(Table6[[#This Row],[Index]],tbl_mimu[],11,FALSE)</f>
        <v>MMR018008701</v>
      </c>
      <c r="L536" t="str">
        <f>VLOOKUP(Table6[[#This Row],[Index]],tbl_mimu[],12,FALSE)</f>
        <v>Oke Ta Ra Thi Ri Town</v>
      </c>
      <c r="M536" t="str">
        <f>VLOOKUP(Table6[[#This Row],[Index]],tbl_mimu[],13,FALSE)</f>
        <v>ဥတ္တရသီရိ</v>
      </c>
      <c r="N536">
        <f>VLOOKUP(Table6[[#This Row],[Index]],tbl_mimu[],14,FALSE)</f>
        <v>96.043000000000006</v>
      </c>
      <c r="O536">
        <f>VLOOKUP(Table6[[#This Row],[Index]],tbl_mimu[],14,FALSE)</f>
        <v>96.043000000000006</v>
      </c>
      <c r="P536">
        <f>tbl_data[[#This Row],[Severity]]</f>
        <v>0</v>
      </c>
      <c r="Q536">
        <f>tbl_data[[#This Row],[Consequences (Human)]]</f>
        <v>0</v>
      </c>
      <c r="R536">
        <f>tbl_data[[#This Row],[Consequences (Agriculture)]]</f>
        <v>0</v>
      </c>
      <c r="S536">
        <f>tbl_data[[#This Row],[Consequences (Infrastructure)]]</f>
        <v>0</v>
      </c>
      <c r="T536">
        <f>tbl_data[[#This Row],[Consequences (Financial)]]</f>
        <v>0</v>
      </c>
      <c r="U536" t="e">
        <f>tbl_data[[#This Row],[Severity Numeric]]</f>
        <v>#N/A</v>
      </c>
      <c r="V536" t="e">
        <f>tbl_data[[#This Row],[Consequences Human Numeric]]</f>
        <v>#N/A</v>
      </c>
      <c r="W536" t="e">
        <f>tbl_data[[#This Row],[Consequences Agriculture Numeric]]</f>
        <v>#N/A</v>
      </c>
      <c r="X536" t="e">
        <f>tbl_data[[#This Row],[Consequences Infrastructure Numeric]]</f>
        <v>#N/A</v>
      </c>
      <c r="Y536" t="e">
        <f>tbl_data[[#This Row],[Consequences Financial Numeric]]</f>
        <v>#N/A</v>
      </c>
      <c r="Z536" t="e">
        <f>tbl_data[[#This Row],[Consequences Sum Values]]</f>
        <v>#N/A</v>
      </c>
    </row>
    <row r="537" spans="1:26" x14ac:dyDescent="0.25">
      <c r="A537" t="str">
        <f>tbl_data[[#This Row],[Town Code]]</f>
        <v>MMR008003702</v>
      </c>
      <c r="B537" t="str">
        <f>VLOOKUP(Table6[[#This Row],[Index]],tbl_mimu[],2,FALSE)</f>
        <v>MMR008</v>
      </c>
      <c r="C537" t="str">
        <f>VLOOKUP(Table6[[#This Row],[Index]],tbl_mimu[],3,FALSE)</f>
        <v>Bago (West)</v>
      </c>
      <c r="D537" t="str">
        <f>VLOOKUP(Table6[[#This Row],[Index]],tbl_mimu[],4,FALSE)</f>
        <v>ပဲခူးတိုင်းဒေသကြီး (အနောက်)</v>
      </c>
      <c r="E537" t="str">
        <f>VLOOKUP(Table6[[#This Row],[Index]],tbl_mimu[],5,FALSE)</f>
        <v>MMR008D001</v>
      </c>
      <c r="F537" t="str">
        <f>VLOOKUP(Table6[[#This Row],[Index]],tbl_mimu[],6,FALSE)</f>
        <v>Pyay</v>
      </c>
      <c r="G537" t="str">
        <f>VLOOKUP(Table6[[#This Row],[Index]],tbl_mimu[],7,FALSE)</f>
        <v>ပြည်ခရိုင်</v>
      </c>
      <c r="H537" t="str">
        <f>VLOOKUP(Table6[[#This Row],[Index]],tbl_mimu[],8,FALSE)</f>
        <v>MMR008003</v>
      </c>
      <c r="I537" t="str">
        <f>VLOOKUP(Table6[[#This Row],[Index]],tbl_mimu[],9,FALSE)</f>
        <v>Padaung</v>
      </c>
      <c r="J537" t="str">
        <f>VLOOKUP(Table6[[#This Row],[Index]],tbl_mimu[],10,FALSE)</f>
        <v>ပန်းတောင်း</v>
      </c>
      <c r="K537" t="str">
        <f>VLOOKUP(Table6[[#This Row],[Index]],tbl_mimu[],11,FALSE)</f>
        <v>MMR008003702</v>
      </c>
      <c r="L537" t="str">
        <f>VLOOKUP(Table6[[#This Row],[Index]],tbl_mimu[],12,FALSE)</f>
        <v>Oakshitpin Town</v>
      </c>
      <c r="M537" t="str">
        <f>VLOOKUP(Table6[[#This Row],[Index]],tbl_mimu[],13,FALSE)</f>
        <v>ဥရှစ်ပင်</v>
      </c>
      <c r="N537">
        <f>VLOOKUP(Table6[[#This Row],[Index]],tbl_mimu[],14,FALSE)</f>
        <v>95.013829999999999</v>
      </c>
      <c r="O537">
        <f>VLOOKUP(Table6[[#This Row],[Index]],tbl_mimu[],14,FALSE)</f>
        <v>95.013829999999999</v>
      </c>
      <c r="P537">
        <f>tbl_data[[#This Row],[Severity]]</f>
        <v>0</v>
      </c>
      <c r="Q537">
        <f>tbl_data[[#This Row],[Consequences (Human)]]</f>
        <v>0</v>
      </c>
      <c r="R537">
        <f>tbl_data[[#This Row],[Consequences (Agriculture)]]</f>
        <v>0</v>
      </c>
      <c r="S537">
        <f>tbl_data[[#This Row],[Consequences (Infrastructure)]]</f>
        <v>0</v>
      </c>
      <c r="T537">
        <f>tbl_data[[#This Row],[Consequences (Financial)]]</f>
        <v>0</v>
      </c>
      <c r="U537" t="e">
        <f>tbl_data[[#This Row],[Severity Numeric]]</f>
        <v>#N/A</v>
      </c>
      <c r="V537" t="e">
        <f>tbl_data[[#This Row],[Consequences Human Numeric]]</f>
        <v>#N/A</v>
      </c>
      <c r="W537" t="e">
        <f>tbl_data[[#This Row],[Consequences Agriculture Numeric]]</f>
        <v>#N/A</v>
      </c>
      <c r="X537" t="e">
        <f>tbl_data[[#This Row],[Consequences Infrastructure Numeric]]</f>
        <v>#N/A</v>
      </c>
      <c r="Y537" t="e">
        <f>tbl_data[[#This Row],[Consequences Financial Numeric]]</f>
        <v>#N/A</v>
      </c>
      <c r="Z537" t="e">
        <f>tbl_data[[#This Row],[Consequences Sum Values]]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4C6B-85F6-46FB-8EEB-59ED3B34D058}">
  <sheetPr>
    <tabColor rgb="FFFFC000"/>
  </sheetPr>
  <dimension ref="B2:D14"/>
  <sheetViews>
    <sheetView showGridLines="0" tabSelected="1" zoomScale="145" zoomScaleNormal="145" workbookViewId="0">
      <selection activeCell="C2" sqref="C2"/>
    </sheetView>
  </sheetViews>
  <sheetFormatPr defaultRowHeight="14.25" x14ac:dyDescent="0.2"/>
  <cols>
    <col min="1" max="1" width="9.140625" style="3"/>
    <col min="2" max="2" width="5.7109375" style="3" customWidth="1"/>
    <col min="3" max="3" width="25.7109375" style="3" customWidth="1"/>
    <col min="4" max="4" width="21.140625" style="3" customWidth="1"/>
    <col min="5" max="16384" width="9.140625" style="3"/>
  </cols>
  <sheetData>
    <row r="2" spans="2:4" ht="24" customHeight="1" x14ac:dyDescent="0.2">
      <c r="B2" s="7" t="s">
        <v>2597</v>
      </c>
      <c r="C2" s="4" t="s">
        <v>2598</v>
      </c>
      <c r="D2" s="4" t="s">
        <v>2599</v>
      </c>
    </row>
    <row r="3" spans="2:4" ht="24" customHeight="1" x14ac:dyDescent="0.2">
      <c r="B3" s="8">
        <v>1</v>
      </c>
      <c r="C3" s="5" t="s">
        <v>2418</v>
      </c>
      <c r="D3" s="5">
        <v>0</v>
      </c>
    </row>
    <row r="4" spans="2:4" ht="24" customHeight="1" x14ac:dyDescent="0.2">
      <c r="B4" s="9">
        <v>2</v>
      </c>
      <c r="C4" s="6" t="s">
        <v>2419</v>
      </c>
      <c r="D4" s="6">
        <v>1</v>
      </c>
    </row>
    <row r="5" spans="2:4" ht="24" customHeight="1" x14ac:dyDescent="0.2">
      <c r="B5" s="8">
        <v>3</v>
      </c>
      <c r="C5" s="5" t="s">
        <v>2420</v>
      </c>
      <c r="D5" s="5">
        <v>2</v>
      </c>
    </row>
    <row r="6" spans="2:4" ht="24" customHeight="1" x14ac:dyDescent="0.2">
      <c r="B6" s="9">
        <v>4</v>
      </c>
      <c r="C6" s="6" t="s">
        <v>2421</v>
      </c>
      <c r="D6" s="6">
        <v>3</v>
      </c>
    </row>
    <row r="7" spans="2:4" ht="24" customHeight="1" x14ac:dyDescent="0.2">
      <c r="B7" s="8">
        <v>5</v>
      </c>
      <c r="C7" s="5" t="s">
        <v>2422</v>
      </c>
      <c r="D7" s="5">
        <v>4</v>
      </c>
    </row>
    <row r="8" spans="2:4" ht="24" customHeight="1" x14ac:dyDescent="0.2">
      <c r="B8" s="6"/>
      <c r="C8" s="6"/>
      <c r="D8" s="6"/>
    </row>
    <row r="9" spans="2:4" ht="24" customHeight="1" x14ac:dyDescent="0.2">
      <c r="B9" s="4" t="s">
        <v>2597</v>
      </c>
      <c r="C9" s="4" t="s">
        <v>2600</v>
      </c>
      <c r="D9" s="4" t="s">
        <v>2601</v>
      </c>
    </row>
    <row r="10" spans="2:4" ht="24" customHeight="1" x14ac:dyDescent="0.2">
      <c r="B10" s="5">
        <v>1</v>
      </c>
      <c r="C10" s="5" t="s">
        <v>2423</v>
      </c>
      <c r="D10" s="5">
        <v>0</v>
      </c>
    </row>
    <row r="11" spans="2:4" ht="24" customHeight="1" x14ac:dyDescent="0.2">
      <c r="B11" s="6">
        <v>2</v>
      </c>
      <c r="C11" s="6" t="s">
        <v>2424</v>
      </c>
      <c r="D11" s="6">
        <v>1</v>
      </c>
    </row>
    <row r="12" spans="2:4" ht="24" customHeight="1" x14ac:dyDescent="0.2">
      <c r="B12" s="5">
        <v>3</v>
      </c>
      <c r="C12" s="5" t="s">
        <v>2425</v>
      </c>
      <c r="D12" s="5">
        <v>2</v>
      </c>
    </row>
    <row r="13" spans="2:4" ht="24" customHeight="1" x14ac:dyDescent="0.2">
      <c r="B13" s="6">
        <v>4</v>
      </c>
      <c r="C13" s="6" t="s">
        <v>2426</v>
      </c>
      <c r="D13" s="6">
        <v>3</v>
      </c>
    </row>
    <row r="14" spans="2:4" ht="24" customHeight="1" x14ac:dyDescent="0.2">
      <c r="B14" s="5">
        <v>5</v>
      </c>
      <c r="C14" s="5" t="s">
        <v>2427</v>
      </c>
      <c r="D14" s="5">
        <v>4</v>
      </c>
    </row>
  </sheetData>
  <conditionalFormatting sqref="B10:B14">
    <cfRule type="containsText" dxfId="19" priority="6" operator="containsText" text="Destroyed">
      <formula>NOT(ISERROR(SEARCH("Destroyed",B10)))</formula>
    </cfRule>
    <cfRule type="containsText" dxfId="18" priority="7" operator="containsText" text="Major Damage">
      <formula>NOT(ISERROR(SEARCH("Major Damage",B10)))</formula>
    </cfRule>
    <cfRule type="containsText" dxfId="17" priority="8" operator="containsText" text="Moderate Damage">
      <formula>NOT(ISERROR(SEARCH("Moderate Damage",B10)))</formula>
    </cfRule>
    <cfRule type="containsText" dxfId="16" priority="9" operator="containsText" text="Minor Damage">
      <formula>NOT(ISERROR(SEARCH("Minor Damage",B10)))</formula>
    </cfRule>
    <cfRule type="containsText" dxfId="15" priority="10" operator="containsText" text="No Damage">
      <formula>NOT(ISERROR(SEARCH("No Damage",B10)))</formula>
    </cfRule>
  </conditionalFormatting>
  <conditionalFormatting sqref="B3:D7">
    <cfRule type="containsText" dxfId="14" priority="21" operator="containsText" text="Destroyed">
      <formula>NOT(ISERROR(SEARCH("Destroyed",B3)))</formula>
    </cfRule>
    <cfRule type="containsText" dxfId="13" priority="22" operator="containsText" text="Major Damage">
      <formula>NOT(ISERROR(SEARCH("Major Damage",B3)))</formula>
    </cfRule>
    <cfRule type="containsText" dxfId="12" priority="23" operator="containsText" text="Moderate Damage">
      <formula>NOT(ISERROR(SEARCH("Moderate Damage",B3)))</formula>
    </cfRule>
    <cfRule type="containsText" dxfId="11" priority="24" operator="containsText" text="Minor Damage">
      <formula>NOT(ISERROR(SEARCH("Minor Damage",B3)))</formula>
    </cfRule>
    <cfRule type="containsText" dxfId="10" priority="25" operator="containsText" text="No Damage">
      <formula>NOT(ISERROR(SEARCH("No Damage",B3)))</formula>
    </cfRule>
  </conditionalFormatting>
  <conditionalFormatting sqref="C10:C14">
    <cfRule type="containsText" dxfId="9" priority="1" operator="containsText" text="Massive Effect">
      <formula>NOT(ISERROR(SEARCH("Massive Effect",C10)))</formula>
    </cfRule>
    <cfRule type="containsText" dxfId="8" priority="2" operator="containsText" text="Major Effect">
      <formula>NOT(ISERROR(SEARCH("Major Effect",C10)))</formula>
    </cfRule>
    <cfRule type="containsText" dxfId="7" priority="3" operator="containsText" text="Moderate Effect">
      <formula>NOT(ISERROR(SEARCH("Moderate Effect",C10)))</formula>
    </cfRule>
    <cfRule type="containsText" dxfId="6" priority="4" operator="containsText" text="Minor Effect">
      <formula>NOT(ISERROR(SEARCH("Minor Effect",C10)))</formula>
    </cfRule>
    <cfRule type="containsText" dxfId="5" priority="5" operator="containsText" text="No Effect">
      <formula>NOT(ISERROR(SEARCH("No Effect",C10)))</formula>
    </cfRule>
  </conditionalFormatting>
  <conditionalFormatting sqref="D10:D14">
    <cfRule type="containsText" dxfId="4" priority="11" operator="containsText" text="Destroyed">
      <formula>NOT(ISERROR(SEARCH("Destroyed",D10)))</formula>
    </cfRule>
    <cfRule type="containsText" dxfId="3" priority="12" operator="containsText" text="Major Damage">
      <formula>NOT(ISERROR(SEARCH("Major Damage",D10)))</formula>
    </cfRule>
    <cfRule type="containsText" dxfId="2" priority="13" operator="containsText" text="Moderate Damage">
      <formula>NOT(ISERROR(SEARCH("Moderate Damage",D10)))</formula>
    </cfRule>
    <cfRule type="containsText" dxfId="1" priority="14" operator="containsText" text="Minor Damage">
      <formula>NOT(ISERROR(SEARCH("Minor Damage",D10)))</formula>
    </cfRule>
    <cfRule type="containsText" dxfId="0" priority="15" operator="containsText" text="No Damage">
      <formula>NOT(ISERROR(SEARCH("No Damage",D10)))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2C6E-C2CD-45E5-A328-9F2548DE05F5}">
  <sheetPr>
    <tabColor rgb="FF7030A0"/>
  </sheetPr>
  <dimension ref="B1"/>
  <sheetViews>
    <sheetView zoomScale="115" zoomScaleNormal="115" workbookViewId="0">
      <selection activeCell="N27" sqref="N27"/>
    </sheetView>
  </sheetViews>
  <sheetFormatPr defaultRowHeight="15" x14ac:dyDescent="0.25"/>
  <sheetData>
    <row r="1" spans="2:2" x14ac:dyDescent="0.25">
      <c r="B1" t="s">
        <v>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MIMU_Data</vt:lpstr>
      <vt:lpstr>Ranges</vt:lpstr>
      <vt:lpstr>Data_Entry</vt:lpstr>
      <vt:lpstr>QGIS_Ready</vt:lpstr>
      <vt:lpstr>Color Reference</vt:lpstr>
      <vt:lpstr>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2024-09-14T16:01:17Z</dcterms:created>
  <dcterms:modified xsi:type="dcterms:W3CDTF">2024-09-14T17:48:29Z</dcterms:modified>
</cp:coreProperties>
</file>