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19440" windowHeight="12240" tabRatio="500" firstSheet="4" activeTab="4"/>
  </bookViews>
  <sheets>
    <sheet name="Data" sheetId="1" r:id="rId1"/>
    <sheet name="DO+ORP+pH" sheetId="3" r:id="rId2"/>
    <sheet name="N forms" sheetId="4" r:id="rId3"/>
    <sheet name="S&amp;Fe forms" sheetId="9" r:id="rId4"/>
    <sheet name="C1 forms" sheetId="5" r:id="rId5"/>
    <sheet name="Physical" sheetId="6" r:id="rId6"/>
    <sheet name="Light" sheetId="7" r:id="rId7"/>
    <sheet name="ORP" sheetId="2" r:id="rId8"/>
    <sheet name="DO+ORP+pH (extra)" sheetId="8" r:id="rId9"/>
    <sheet name="NO3+Fe+ORP (2)" sheetId="10" r:id="rId10"/>
  </sheets>
  <calcPr calcId="145621" concurrentCalc="0"/>
</workbook>
</file>

<file path=xl/calcChain.xml><?xml version="1.0" encoding="utf-8"?>
<calcChain xmlns="http://schemas.openxmlformats.org/spreadsheetml/2006/main">
  <c r="H4" i="1" l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C27" i="1"/>
  <c r="O27" i="1"/>
  <c r="P27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1" i="1"/>
  <c r="AB11" i="1"/>
  <c r="AC9" i="1"/>
  <c r="AB9" i="1"/>
  <c r="AC7" i="1"/>
  <c r="AB7" i="1"/>
  <c r="AC3" i="1"/>
  <c r="AB3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4" i="1"/>
  <c r="U4" i="1"/>
  <c r="V3" i="1"/>
  <c r="U3" i="1"/>
  <c r="C13" i="1"/>
  <c r="O13" i="1"/>
  <c r="P13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C4" i="1"/>
  <c r="C3" i="1"/>
  <c r="P4" i="1"/>
  <c r="P6" i="1"/>
  <c r="P7" i="1"/>
  <c r="P8" i="1"/>
  <c r="P9" i="1"/>
  <c r="P10" i="1"/>
  <c r="P11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2" i="1"/>
  <c r="O11" i="1"/>
  <c r="O10" i="1"/>
  <c r="O9" i="1"/>
  <c r="O8" i="1"/>
  <c r="O7" i="1"/>
  <c r="O6" i="1"/>
  <c r="O4" i="1"/>
  <c r="O3" i="1"/>
</calcChain>
</file>

<file path=xl/sharedStrings.xml><?xml version="1.0" encoding="utf-8"?>
<sst xmlns="http://schemas.openxmlformats.org/spreadsheetml/2006/main" count="31" uniqueCount="30">
  <si>
    <t>8/13/2008 actual values</t>
  </si>
  <si>
    <t>pH</t>
  </si>
  <si>
    <t>Estimated</t>
  </si>
  <si>
    <t>Estimated Values (using 2004 data)</t>
  </si>
  <si>
    <t>Light
(% from incident)</t>
  </si>
  <si>
    <t>Depth
(m)</t>
  </si>
  <si>
    <t>ORP
(mV)</t>
  </si>
  <si>
    <t>Pressure
(bar)</t>
  </si>
  <si>
    <t>Temperature
(ºC)</t>
  </si>
  <si>
    <t>DO
(mg/l)</t>
  </si>
  <si>
    <r>
      <t>Sp Cond
(</t>
    </r>
    <r>
      <rPr>
        <b/>
        <sz val="11"/>
        <color indexed="8"/>
        <rFont val="Symbol"/>
        <family val="1"/>
        <charset val="2"/>
      </rPr>
      <t>m</t>
    </r>
    <r>
      <rPr>
        <b/>
        <sz val="12"/>
        <color indexed="8"/>
        <rFont val="Calibri"/>
        <family val="2"/>
      </rPr>
      <t>mho/cm)</t>
    </r>
  </si>
  <si>
    <t>Nov 2011 
NO3
(mg N/L)</t>
  </si>
  <si>
    <t>Nov 2011
SO4 
(mg S/L)</t>
  </si>
  <si>
    <t>Nov 2011
Cl
(mg Cl/L)</t>
  </si>
  <si>
    <t>Aug 2008
Cl
(mg Cl/L)</t>
  </si>
  <si>
    <t>Aug 2008 
NO3
(mg N/L)</t>
  </si>
  <si>
    <t>Aug 2008
SO4 
(mg S/L)</t>
  </si>
  <si>
    <t>blank st</t>
  </si>
  <si>
    <t>blank end</t>
  </si>
  <si>
    <r>
      <t>Fe</t>
    </r>
    <r>
      <rPr>
        <b/>
        <vertAlign val="superscript"/>
        <sz val="12"/>
        <rFont val="Calibri"/>
        <family val="2"/>
      </rPr>
      <t>2+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</si>
  <si>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r>
      <t>NH</t>
    </r>
    <r>
      <rPr>
        <b/>
        <vertAlign val="subscript"/>
        <sz val="12"/>
        <rFont val="Calibri"/>
        <family val="2"/>
      </rPr>
      <t>4</t>
    </r>
    <r>
      <rPr>
        <b/>
        <vertAlign val="superscript"/>
        <sz val="12"/>
        <rFont val="Calibri"/>
        <family val="2"/>
      </rPr>
      <t>+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</si>
  <si>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r>
      <t>NO</t>
    </r>
    <r>
      <rPr>
        <b/>
        <vertAlign val="subscript"/>
        <sz val="12"/>
        <rFont val="Calibri"/>
        <family val="2"/>
      </rPr>
      <t>3</t>
    </r>
    <r>
      <rPr>
        <b/>
        <vertAlign val="superscript"/>
        <sz val="12"/>
        <rFont val="Calibri"/>
        <family val="2"/>
      </rPr>
      <t>-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</si>
  <si>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r>
      <t>SO</t>
    </r>
    <r>
      <rPr>
        <b/>
        <vertAlign val="subscript"/>
        <sz val="12"/>
        <rFont val="Calibri"/>
        <family val="2"/>
      </rPr>
      <t>4</t>
    </r>
    <r>
      <rPr>
        <b/>
        <vertAlign val="superscript"/>
        <sz val="12"/>
        <rFont val="Calibri"/>
        <family val="2"/>
      </rPr>
      <t>2-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</si>
  <si>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r>
      <t>CO</t>
    </r>
    <r>
      <rPr>
        <b/>
        <vertAlign val="subscript"/>
        <sz val="12"/>
        <rFont val="Calibri"/>
        <family val="2"/>
      </rPr>
      <t>2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</si>
  <si>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r>
      <t>CH</t>
    </r>
    <r>
      <rPr>
        <b/>
        <vertAlign val="subscript"/>
        <sz val="12"/>
        <rFont val="Calibri"/>
        <family val="2"/>
      </rPr>
      <t>4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</si>
  <si>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t>Nov 2011
NO3-
(uM)</t>
  </si>
  <si>
    <t>Nov 2011
SO42-
(uM)</t>
  </si>
  <si>
    <r>
      <t>NO</t>
    </r>
    <r>
      <rPr>
        <b/>
        <vertAlign val="subscript"/>
        <sz val="12"/>
        <rFont val="Calibri"/>
        <family val="2"/>
      </rPr>
      <t>3</t>
    </r>
    <r>
      <rPr>
        <b/>
        <vertAlign val="superscript"/>
        <sz val="12"/>
        <rFont val="Calibri"/>
        <family val="2"/>
      </rPr>
      <t>-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
Aug 2008</t>
    </r>
  </si>
  <si>
    <r>
      <t>DO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</t>
    </r>
  </si>
  <si>
    <r>
      <t>SO</t>
    </r>
    <r>
      <rPr>
        <b/>
        <vertAlign val="subscript"/>
        <sz val="12"/>
        <rFont val="Calibri"/>
        <family val="2"/>
      </rPr>
      <t>4</t>
    </r>
    <r>
      <rPr>
        <b/>
        <vertAlign val="superscript"/>
        <sz val="12"/>
        <rFont val="Calibri"/>
        <family val="2"/>
      </rPr>
      <t>2-</t>
    </r>
    <r>
      <rPr>
        <b/>
        <sz val="12"/>
        <rFont val="Calibri"/>
        <family val="2"/>
      </rPr>
      <t xml:space="preserve">
(</t>
    </r>
    <r>
      <rPr>
        <b/>
        <sz val="12"/>
        <rFont val="Symbol"/>
        <family val="1"/>
        <charset val="2"/>
      </rPr>
      <t>u</t>
    </r>
    <r>
      <rPr>
        <b/>
        <sz val="12"/>
        <rFont val="Calibri"/>
        <family val="2"/>
      </rPr>
      <t>M)
Aug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</si>
</sst>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8"/>
      <name val="Calibri"/>
      <family val="2"/>
    </font>
    <font>
      <sz val="12"/>
      <color indexed="23"/>
      <name val="Calibri"/>
      <family val="2"/>
    </font>
    <font>
      <b/>
      <sz val="12"/>
      <name val="Calibri"/>
      <family val="2"/>
    </font>
    <font>
      <b/>
      <sz val="11"/>
      <color indexed="8"/>
      <name val="Symbol"/>
      <family val="1"/>
      <charset val="2"/>
    </font>
    <font>
      <b/>
      <sz val="12"/>
      <name val="Symbol"/>
      <family val="1"/>
      <charset val="2"/>
    </font>
    <font>
      <b/>
      <vertAlign val="superscript"/>
      <sz val="12"/>
      <name val="Calibri"/>
      <family val="2"/>
    </font>
    <font>
      <b/>
      <vertAlign val="subscript"/>
      <sz val="12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 applyProtection="1">
      <alignment horizontal="right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10" fillId="2" borderId="10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64" fontId="10" fillId="2" borderId="0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alcChain" Target="calcChain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0072388831438E-2"/>
          <c:y val="5.5932203389830508E-2"/>
          <c:w val="0.84281282316442607"/>
          <c:h val="0.82711864406779656"/>
        </c:manualLayout>
      </c:layout>
      <c:scatterChart>
        <c:scatterStyle val="lineMarker"/>
        <c:varyColors val="0"/>
        <c:ser>
          <c:idx val="1"/>
          <c:order val="1"/>
          <c:tx>
            <c:strRef>
              <c:f>Data!$E$2</c:f>
              <c:strCache>
                <c:ptCount val="1"/>
                <c:pt idx="0">
                  <c:v>ORP
(mV)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Data!$E$3:$E$26</c:f>
              <c:numCache>
                <c:formatCode>General</c:formatCode>
                <c:ptCount val="24"/>
                <c:pt idx="0">
                  <c:v>214.747985839829</c:v>
                </c:pt>
                <c:pt idx="1">
                  <c:v>209</c:v>
                </c:pt>
                <c:pt idx="3">
                  <c:v>194</c:v>
                </c:pt>
                <c:pt idx="4">
                  <c:v>194.999996185274</c:v>
                </c:pt>
                <c:pt idx="5">
                  <c:v>173.99999999627499</c:v>
                </c:pt>
                <c:pt idx="6">
                  <c:v>152</c:v>
                </c:pt>
                <c:pt idx="7">
                  <c:v>169</c:v>
                </c:pt>
                <c:pt idx="8">
                  <c:v>159.87499237060501</c:v>
                </c:pt>
                <c:pt idx="9">
                  <c:v>136.74999237060399</c:v>
                </c:pt>
                <c:pt idx="11">
                  <c:v>16.437255859375</c:v>
                </c:pt>
                <c:pt idx="12">
                  <c:v>96.905271530148198</c:v>
                </c:pt>
                <c:pt idx="13">
                  <c:v>82</c:v>
                </c:pt>
                <c:pt idx="14">
                  <c:v>81</c:v>
                </c:pt>
                <c:pt idx="15">
                  <c:v>77.375</c:v>
                </c:pt>
                <c:pt idx="16">
                  <c:v>43.994140624970903</c:v>
                </c:pt>
                <c:pt idx="17">
                  <c:v>24.9997558589093</c:v>
                </c:pt>
                <c:pt idx="18">
                  <c:v>-20.062500476837201</c:v>
                </c:pt>
                <c:pt idx="19">
                  <c:v>-52</c:v>
                </c:pt>
                <c:pt idx="20">
                  <c:v>-56.984375</c:v>
                </c:pt>
                <c:pt idx="21">
                  <c:v>-55.999999999999098</c:v>
                </c:pt>
                <c:pt idx="22">
                  <c:v>-51</c:v>
                </c:pt>
                <c:pt idx="23">
                  <c:v>-39.985229492183898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4000"/>
        <c:axId val="42396288"/>
      </c:scatterChart>
      <c:scatterChart>
        <c:scatterStyle val="lineMarker"/>
        <c:varyColors val="0"/>
        <c:ser>
          <c:idx val="0"/>
          <c:order val="0"/>
          <c:tx>
            <c:strRef>
              <c:f>Data!$G$2</c:f>
              <c:strCache>
                <c:ptCount val="1"/>
                <c:pt idx="0">
                  <c:v>DO
(mg/l)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Data!$G$3:$G$26</c:f>
              <c:numCache>
                <c:formatCode>General</c:formatCode>
                <c:ptCount val="24"/>
                <c:pt idx="0">
                  <c:v>9.6826559424729393</c:v>
                </c:pt>
                <c:pt idx="1">
                  <c:v>9.6950000000000003</c:v>
                </c:pt>
                <c:pt idx="3">
                  <c:v>8.4221874999999997</c:v>
                </c:pt>
                <c:pt idx="4">
                  <c:v>4.9295705792840003</c:v>
                </c:pt>
                <c:pt idx="5">
                  <c:v>2.3292736715213098</c:v>
                </c:pt>
                <c:pt idx="6">
                  <c:v>0.33510582718145099</c:v>
                </c:pt>
                <c:pt idx="7">
                  <c:v>2.1886227750367002</c:v>
                </c:pt>
                <c:pt idx="8">
                  <c:v>2.84093902003774</c:v>
                </c:pt>
                <c:pt idx="9">
                  <c:v>2.1313600013983298</c:v>
                </c:pt>
                <c:pt idx="11">
                  <c:v>0.86029267907142604</c:v>
                </c:pt>
                <c:pt idx="12">
                  <c:v>0.52546898743221804</c:v>
                </c:pt>
                <c:pt idx="13">
                  <c:v>0.31495727539062501</c:v>
                </c:pt>
                <c:pt idx="14">
                  <c:v>0.31516614913940399</c:v>
                </c:pt>
                <c:pt idx="15">
                  <c:v>0.30255615234375</c:v>
                </c:pt>
                <c:pt idx="16">
                  <c:v>0.37481228977605802</c:v>
                </c:pt>
                <c:pt idx="17">
                  <c:v>0.32035758224222799</c:v>
                </c:pt>
                <c:pt idx="18">
                  <c:v>0.33501118723462098</c:v>
                </c:pt>
                <c:pt idx="19">
                  <c:v>0.33408194135252101</c:v>
                </c:pt>
                <c:pt idx="20">
                  <c:v>0.35620264127510998</c:v>
                </c:pt>
                <c:pt idx="21">
                  <c:v>0.40411226243359499</c:v>
                </c:pt>
                <c:pt idx="22">
                  <c:v>0.37363906204632802</c:v>
                </c:pt>
                <c:pt idx="23">
                  <c:v>0.46998839925776398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Data!$D$3:$D$26</c:f>
              <c:numCache>
                <c:formatCode>General</c:formatCode>
                <c:ptCount val="24"/>
                <c:pt idx="0">
                  <c:v>8.2674609373183898</c:v>
                </c:pt>
                <c:pt idx="1">
                  <c:v>8.1950000000000003</c:v>
                </c:pt>
                <c:pt idx="3">
                  <c:v>7.4493749999999999</c:v>
                </c:pt>
                <c:pt idx="4">
                  <c:v>6.95</c:v>
                </c:pt>
                <c:pt idx="5">
                  <c:v>6.7800019645644403</c:v>
                </c:pt>
                <c:pt idx="6">
                  <c:v>6.68</c:v>
                </c:pt>
                <c:pt idx="7">
                  <c:v>6.64</c:v>
                </c:pt>
                <c:pt idx="8">
                  <c:v>6.62</c:v>
                </c:pt>
                <c:pt idx="9">
                  <c:v>6.5675091553294402</c:v>
                </c:pt>
                <c:pt idx="11">
                  <c:v>6.53999992370606</c:v>
                </c:pt>
                <c:pt idx="12">
                  <c:v>6.5118749999999999</c:v>
                </c:pt>
                <c:pt idx="13">
                  <c:v>6.5500195312500002</c:v>
                </c:pt>
                <c:pt idx="14">
                  <c:v>6.62008066177368</c:v>
                </c:pt>
                <c:pt idx="15">
                  <c:v>6.6762524414062501</c:v>
                </c:pt>
                <c:pt idx="16">
                  <c:v>6.6600073242187499</c:v>
                </c:pt>
                <c:pt idx="17">
                  <c:v>6.6699391020499501</c:v>
                </c:pt>
                <c:pt idx="18">
                  <c:v>6.791953125</c:v>
                </c:pt>
                <c:pt idx="19">
                  <c:v>6.8399999618530298</c:v>
                </c:pt>
                <c:pt idx="20">
                  <c:v>6.85</c:v>
                </c:pt>
                <c:pt idx="21">
                  <c:v>6.8649999999999904</c:v>
                </c:pt>
                <c:pt idx="22">
                  <c:v>6.8300000000000596</c:v>
                </c:pt>
                <c:pt idx="23">
                  <c:v>6.7699023437499699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48448"/>
        <c:axId val="115329280"/>
      </c:scatterChart>
      <c:valAx>
        <c:axId val="42384000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7156150115520623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396288"/>
        <c:crossesAt val="-1000000"/>
        <c:crossBetween val="midCat"/>
        <c:majorUnit val="2.5"/>
      </c:valAx>
      <c:valAx>
        <c:axId val="42396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ORP (mV)</a:t>
                </a:r>
              </a:p>
            </c:rich>
          </c:tx>
          <c:layout>
            <c:manualLayout>
              <c:xMode val="edge"/>
              <c:yMode val="edge"/>
              <c:x val="2.2750734569208623E-2"/>
              <c:y val="0.381355960120912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384000"/>
        <c:crossesAt val="-1000000"/>
        <c:crossBetween val="midCat"/>
      </c:valAx>
      <c:valAx>
        <c:axId val="58648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329280"/>
        <c:crosses val="autoZero"/>
        <c:crossBetween val="midCat"/>
      </c:valAx>
      <c:valAx>
        <c:axId val="115329280"/>
        <c:scaling>
          <c:orientation val="minMax"/>
          <c:max val="14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DO (mg/L) // pH</a:t>
                </a:r>
              </a:p>
            </c:rich>
          </c:tx>
          <c:layout>
            <c:manualLayout>
              <c:xMode val="edge"/>
              <c:yMode val="edge"/>
              <c:x val="0.96690799312359366"/>
              <c:y val="0.340678013003133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648448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14891416752844"/>
          <c:y val="0.13898305084745763"/>
          <c:w val="0.21406411582213031"/>
          <c:h val="0.16271186440677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98345398138575E-2"/>
          <c:y val="2.7118644067796609E-2"/>
          <c:w val="0.83350568769389866"/>
          <c:h val="0.86440677966101698"/>
        </c:manualLayout>
      </c:layout>
      <c:scatterChart>
        <c:scatterStyle val="lineMarker"/>
        <c:varyColors val="0"/>
        <c:ser>
          <c:idx val="2"/>
          <c:order val="1"/>
          <c:tx>
            <c:strRef>
              <c:f>Data!$K$2</c:f>
              <c:strCache>
                <c:ptCount val="1"/>
                <c:pt idx="0">
                  <c:v>NO3-
(uM)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11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Data!$K$3:$K$26</c:f>
              <c:numCache>
                <c:formatCode>General</c:formatCode>
                <c:ptCount val="24"/>
                <c:pt idx="3">
                  <c:v>40.479999999999997</c:v>
                </c:pt>
                <c:pt idx="5">
                  <c:v>38.94</c:v>
                </c:pt>
                <c:pt idx="8">
                  <c:v>115.75</c:v>
                </c:pt>
                <c:pt idx="12">
                  <c:v>126.5</c:v>
                </c:pt>
                <c:pt idx="14">
                  <c:v>31.26</c:v>
                </c:pt>
                <c:pt idx="20">
                  <c:v>11.29</c:v>
                </c:pt>
                <c:pt idx="22">
                  <c:v>12.06</c:v>
                </c:pt>
                <c:pt idx="23">
                  <c:v>9.75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Data!$U$2</c:f>
              <c:strCache>
                <c:ptCount val="1"/>
                <c:pt idx="0">
                  <c:v>NO3-
(uM)
Aug 2008</c:v>
                </c:pt>
              </c:strCache>
            </c:strRef>
          </c:tx>
          <c:spPr>
            <a:ln w="12700">
              <a:solidFill>
                <a:srgbClr val="800080"/>
              </a:solidFill>
              <a:prstDash val="lgDash"/>
            </a:ln>
          </c:spPr>
          <c:marker>
            <c:symbol val="triang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Data!$U$3:$U$26</c:f>
              <c:numCache>
                <c:formatCode>0.000</c:formatCode>
                <c:ptCount val="24"/>
                <c:pt idx="0">
                  <c:v>50.921428571428571</c:v>
                </c:pt>
                <c:pt idx="1">
                  <c:v>52.43571428571429</c:v>
                </c:pt>
                <c:pt idx="5">
                  <c:v>58.842857142857142</c:v>
                </c:pt>
                <c:pt idx="6">
                  <c:v>57.692857142857136</c:v>
                </c:pt>
                <c:pt idx="7">
                  <c:v>99.492857142857147</c:v>
                </c:pt>
                <c:pt idx="8">
                  <c:v>116.8</c:v>
                </c:pt>
                <c:pt idx="9">
                  <c:v>101.08571428571429</c:v>
                </c:pt>
                <c:pt idx="10">
                  <c:v>131.87142857142857</c:v>
                </c:pt>
                <c:pt idx="11">
                  <c:v>128.55000000000001</c:v>
                </c:pt>
                <c:pt idx="12">
                  <c:v>132.55714285714285</c:v>
                </c:pt>
                <c:pt idx="13">
                  <c:v>109.61428571428571</c:v>
                </c:pt>
                <c:pt idx="14">
                  <c:v>74.185714285714283</c:v>
                </c:pt>
                <c:pt idx="15">
                  <c:v>41.085714285714289</c:v>
                </c:pt>
                <c:pt idx="16">
                  <c:v>18.607142857142858</c:v>
                </c:pt>
                <c:pt idx="17">
                  <c:v>4.2142857142857144</c:v>
                </c:pt>
                <c:pt idx="18">
                  <c:v>0.99285714285714277</c:v>
                </c:pt>
                <c:pt idx="19">
                  <c:v>0.61428571428571421</c:v>
                </c:pt>
                <c:pt idx="20">
                  <c:v>1.1500000000000001</c:v>
                </c:pt>
                <c:pt idx="21">
                  <c:v>1.2142857142857142</c:v>
                </c:pt>
                <c:pt idx="22">
                  <c:v>1.1285714285714286</c:v>
                </c:pt>
                <c:pt idx="23">
                  <c:v>0.7142857142857143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Data!$AB$2</c:f>
              <c:strCache>
                <c:ptCount val="1"/>
                <c:pt idx="0">
                  <c:v>Nov 2011
NO3-
(uM)</c:v>
                </c:pt>
              </c:strCache>
            </c:strRef>
          </c:tx>
          <c:spPr>
            <a:ln w="12700">
              <a:solidFill>
                <a:srgbClr val="CC99FF"/>
              </a:solidFill>
              <a:prstDash val="lgDash"/>
            </a:ln>
          </c:spPr>
          <c:marker>
            <c:symbol val="triangle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Data!$AB$3:$AB$26</c:f>
              <c:numCache>
                <c:formatCode>General</c:formatCode>
                <c:ptCount val="24"/>
                <c:pt idx="0" formatCode="0.000">
                  <c:v>64.492857142857147</c:v>
                </c:pt>
                <c:pt idx="4" formatCode="0.000">
                  <c:v>63.49285714285714</c:v>
                </c:pt>
                <c:pt idx="6" formatCode="0.000">
                  <c:v>64.228571428571428</c:v>
                </c:pt>
                <c:pt idx="8" formatCode="0.000">
                  <c:v>63.664285714285711</c:v>
                </c:pt>
                <c:pt idx="11" formatCode="0.000">
                  <c:v>60.5</c:v>
                </c:pt>
                <c:pt idx="12" formatCode="0.000">
                  <c:v>52.121428571428574</c:v>
                </c:pt>
                <c:pt idx="13" formatCode="0.000">
                  <c:v>32.085714285714282</c:v>
                </c:pt>
                <c:pt idx="14" formatCode="0.000">
                  <c:v>13.221428571428572</c:v>
                </c:pt>
                <c:pt idx="15" formatCode="0.000">
                  <c:v>0.25714285714285717</c:v>
                </c:pt>
                <c:pt idx="16" formatCode="0.000">
                  <c:v>0</c:v>
                </c:pt>
                <c:pt idx="17" formatCode="0.000">
                  <c:v>0</c:v>
                </c:pt>
                <c:pt idx="18" formatCode="0.000">
                  <c:v>0.31428571428571433</c:v>
                </c:pt>
                <c:pt idx="19" formatCode="0.000">
                  <c:v>0</c:v>
                </c:pt>
                <c:pt idx="20" formatCode="0.000">
                  <c:v>0.32142857142857145</c:v>
                </c:pt>
                <c:pt idx="21" formatCode="0.000">
                  <c:v>1.3357142857142859</c:v>
                </c:pt>
                <c:pt idx="22" formatCode="0.000">
                  <c:v>1.3142857142857143</c:v>
                </c:pt>
                <c:pt idx="23" formatCode="0.000">
                  <c:v>0.31428571428571433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1600"/>
        <c:axId val="87336448"/>
      </c:scatterChart>
      <c:scatterChart>
        <c:scatterStyle val="lineMarker"/>
        <c:varyColors val="0"/>
        <c:ser>
          <c:idx val="1"/>
          <c:order val="0"/>
          <c:tx>
            <c:strRef>
              <c:f>Data!$J$2</c:f>
              <c:strCache>
                <c:ptCount val="1"/>
                <c:pt idx="0">
                  <c:v>NH4+
(uM)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1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Data!$J$3:$J$26</c:f>
              <c:numCache>
                <c:formatCode>General</c:formatCode>
                <c:ptCount val="24"/>
                <c:pt idx="3">
                  <c:v>31.39</c:v>
                </c:pt>
                <c:pt idx="5">
                  <c:v>39.5</c:v>
                </c:pt>
                <c:pt idx="8">
                  <c:v>5.72</c:v>
                </c:pt>
                <c:pt idx="12">
                  <c:v>11.77</c:v>
                </c:pt>
                <c:pt idx="14">
                  <c:v>69.97</c:v>
                </c:pt>
                <c:pt idx="20">
                  <c:v>214.38</c:v>
                </c:pt>
                <c:pt idx="22">
                  <c:v>221.77</c:v>
                </c:pt>
                <c:pt idx="23">
                  <c:v>416.1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38368"/>
        <c:axId val="87348352"/>
      </c:scatterChart>
      <c:valAx>
        <c:axId val="87321600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7776628604173366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336448"/>
        <c:crossesAt val="-1000000"/>
        <c:crossBetween val="midCat"/>
        <c:majorUnit val="2.5"/>
      </c:valAx>
      <c:valAx>
        <c:axId val="87336448"/>
        <c:scaling>
          <c:orientation val="minMax"/>
          <c:max val="1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Nitrate concentration (uM)</a:t>
                </a:r>
              </a:p>
            </c:rich>
          </c:tx>
          <c:layout>
            <c:manualLayout>
              <c:xMode val="edge"/>
              <c:yMode val="edge"/>
              <c:x val="2.2750734569208623E-2"/>
              <c:y val="0.271186423927452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321600"/>
        <c:crossesAt val="-1000000"/>
        <c:crossBetween val="midCat"/>
      </c:valAx>
      <c:valAx>
        <c:axId val="87338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348352"/>
        <c:crosses val="autoZero"/>
        <c:crossBetween val="midCat"/>
      </c:valAx>
      <c:valAx>
        <c:axId val="87348352"/>
        <c:scaling>
          <c:orientation val="minMax"/>
          <c:max val="45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Ammonium concentration (uM)</a:t>
                </a:r>
              </a:p>
            </c:rich>
          </c:tx>
          <c:layout>
            <c:manualLayout>
              <c:xMode val="edge"/>
              <c:yMode val="edge"/>
              <c:x val="0.96690796277145807"/>
              <c:y val="0.21355932203389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338368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5139607032057913E-2"/>
          <c:y val="5.7627118644067797E-2"/>
          <c:w val="0.56256463288521197"/>
          <c:h val="0.132203389830508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416666666666669E-2"/>
          <c:y val="2.7118644067796609E-2"/>
          <c:w val="0.89166666666666672"/>
          <c:h val="0.86440677966101698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Data!$I$2</c:f>
              <c:strCache>
                <c:ptCount val="1"/>
                <c:pt idx="0">
                  <c:v>Fe2+
(uM)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1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Data!$I$3:$I$26</c:f>
              <c:numCache>
                <c:formatCode>General</c:formatCode>
                <c:ptCount val="24"/>
                <c:pt idx="17">
                  <c:v>59.05</c:v>
                </c:pt>
                <c:pt idx="18">
                  <c:v>148.47999999999999</c:v>
                </c:pt>
                <c:pt idx="20">
                  <c:v>158.80000000000001</c:v>
                </c:pt>
                <c:pt idx="21">
                  <c:v>189.24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Data!$L$2</c:f>
              <c:strCache>
                <c:ptCount val="1"/>
                <c:pt idx="0">
                  <c:v>SO42-
(uM)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8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Data!$L$3:$L$26</c:f>
              <c:numCache>
                <c:formatCode>General</c:formatCode>
                <c:ptCount val="24"/>
                <c:pt idx="3">
                  <c:v>146.71</c:v>
                </c:pt>
                <c:pt idx="5">
                  <c:v>141.08000000000001</c:v>
                </c:pt>
                <c:pt idx="8">
                  <c:v>162.19999999999999</c:v>
                </c:pt>
                <c:pt idx="12">
                  <c:v>176.28</c:v>
                </c:pt>
                <c:pt idx="20">
                  <c:v>76.33</c:v>
                </c:pt>
                <c:pt idx="22">
                  <c:v>58.73</c:v>
                </c:pt>
                <c:pt idx="23">
                  <c:v>56.62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Data!$V$2</c:f>
              <c:strCache>
                <c:ptCount val="1"/>
                <c:pt idx="0">
                  <c:v>SO42-
(uM)
Aug 2008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6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Data!$V$3:$V$26</c:f>
              <c:numCache>
                <c:formatCode>0.000</c:formatCode>
                <c:ptCount val="24"/>
                <c:pt idx="0">
                  <c:v>156.16562500000001</c:v>
                </c:pt>
                <c:pt idx="1">
                  <c:v>158.32499999999999</c:v>
                </c:pt>
                <c:pt idx="5">
                  <c:v>174.77812500000002</c:v>
                </c:pt>
                <c:pt idx="6">
                  <c:v>193.703125</c:v>
                </c:pt>
                <c:pt idx="7">
                  <c:v>244.78437500000001</c:v>
                </c:pt>
                <c:pt idx="8">
                  <c:v>247.11875000000001</c:v>
                </c:pt>
                <c:pt idx="9">
                  <c:v>209.20937499999999</c:v>
                </c:pt>
                <c:pt idx="10">
                  <c:v>250.07187500000001</c:v>
                </c:pt>
                <c:pt idx="11">
                  <c:v>229.921875</c:v>
                </c:pt>
                <c:pt idx="12">
                  <c:v>242.4</c:v>
                </c:pt>
                <c:pt idx="13">
                  <c:v>234.60312500000001</c:v>
                </c:pt>
                <c:pt idx="14">
                  <c:v>239.04374999999999</c:v>
                </c:pt>
                <c:pt idx="15">
                  <c:v>227.9375</c:v>
                </c:pt>
                <c:pt idx="16">
                  <c:v>171.05937500000002</c:v>
                </c:pt>
                <c:pt idx="17">
                  <c:v>216.85624999999999</c:v>
                </c:pt>
                <c:pt idx="18">
                  <c:v>195.87812499999998</c:v>
                </c:pt>
                <c:pt idx="19">
                  <c:v>187.453125</c:v>
                </c:pt>
                <c:pt idx="20">
                  <c:v>171.27500000000001</c:v>
                </c:pt>
                <c:pt idx="21">
                  <c:v>162.63437500000001</c:v>
                </c:pt>
                <c:pt idx="22">
                  <c:v>167.74687499999999</c:v>
                </c:pt>
                <c:pt idx="23">
                  <c:v>143.14374999999998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Data!$AC$2</c:f>
              <c:strCache>
                <c:ptCount val="1"/>
                <c:pt idx="0">
                  <c:v>Nov 2011
SO42-
(uM)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Data!$AC$3:$AC$26</c:f>
              <c:numCache>
                <c:formatCode>General</c:formatCode>
                <c:ptCount val="24"/>
                <c:pt idx="0" formatCode="0.000">
                  <c:v>157.05937499999999</c:v>
                </c:pt>
                <c:pt idx="4" formatCode="0.000">
                  <c:v>156.78125</c:v>
                </c:pt>
                <c:pt idx="6" formatCode="0.000">
                  <c:v>158.671875</c:v>
                </c:pt>
                <c:pt idx="8" formatCode="0.000">
                  <c:v>159.22812500000001</c:v>
                </c:pt>
                <c:pt idx="11" formatCode="0.000">
                  <c:v>173.24062500000002</c:v>
                </c:pt>
                <c:pt idx="12" formatCode="0.000">
                  <c:v>210.28437499999998</c:v>
                </c:pt>
                <c:pt idx="13" formatCode="0.000">
                  <c:v>209.90312499999999</c:v>
                </c:pt>
                <c:pt idx="14" formatCode="0.000">
                  <c:v>200.74062499999999</c:v>
                </c:pt>
                <c:pt idx="15" formatCode="0.000">
                  <c:v>187.22499999999999</c:v>
                </c:pt>
                <c:pt idx="16" formatCode="0.000">
                  <c:v>169.97812500000001</c:v>
                </c:pt>
                <c:pt idx="17" formatCode="0.000">
                  <c:v>151.73750000000001</c:v>
                </c:pt>
                <c:pt idx="18" formatCode="0.000">
                  <c:v>125.63124999999999</c:v>
                </c:pt>
                <c:pt idx="19" formatCode="0.000">
                  <c:v>113.77812499999999</c:v>
                </c:pt>
                <c:pt idx="20" formatCode="0.000">
                  <c:v>100.71249999999999</c:v>
                </c:pt>
                <c:pt idx="21" formatCode="0.000">
                  <c:v>102.00625000000001</c:v>
                </c:pt>
                <c:pt idx="22" formatCode="0.000">
                  <c:v>84.3</c:v>
                </c:pt>
                <c:pt idx="23" formatCode="0.000">
                  <c:v>87.265625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50816"/>
        <c:axId val="105253120"/>
      </c:scatterChart>
      <c:valAx>
        <c:axId val="105250816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7776628604173366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53120"/>
        <c:crossesAt val="-1000000"/>
        <c:crossBetween val="midCat"/>
        <c:majorUnit val="2.5"/>
      </c:valAx>
      <c:valAx>
        <c:axId val="105253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Concentration (uM)</a:t>
                </a:r>
              </a:p>
            </c:rich>
          </c:tx>
          <c:layout>
            <c:manualLayout>
              <c:xMode val="edge"/>
              <c:yMode val="edge"/>
              <c:x val="2.2750734569208623E-2"/>
              <c:y val="0.271186423927452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50816"/>
        <c:crossesAt val="-100000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208333333333333"/>
          <c:y val="0.7406779661016949"/>
          <c:w val="0.56666666666666665"/>
          <c:h val="0.123728813559322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875"/>
          <c:y val="8.9830508474576271E-2"/>
          <c:w val="0.8208333333333333"/>
          <c:h val="0.73389830508474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Data!$M$2</c:f>
              <c:strCache>
                <c:ptCount val="1"/>
                <c:pt idx="0">
                  <c:v>CO2
(uM)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Data!$M$3:$M$26</c:f>
              <c:numCache>
                <c:formatCode>General</c:formatCode>
                <c:ptCount val="24"/>
                <c:pt idx="17">
                  <c:v>860.44</c:v>
                </c:pt>
                <c:pt idx="19">
                  <c:v>931.96</c:v>
                </c:pt>
                <c:pt idx="20">
                  <c:v>1202.04</c:v>
                </c:pt>
                <c:pt idx="21">
                  <c:v>1319.35</c:v>
                </c:pt>
                <c:pt idx="23">
                  <c:v>1404.12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Data!$N$2</c:f>
              <c:strCache>
                <c:ptCount val="1"/>
                <c:pt idx="0">
                  <c:v>CH4
(uM)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Data!$N$3:$N$26</c:f>
              <c:numCache>
                <c:formatCode>General</c:formatCode>
                <c:ptCount val="24"/>
                <c:pt idx="17">
                  <c:v>67.64</c:v>
                </c:pt>
                <c:pt idx="19">
                  <c:v>99.69</c:v>
                </c:pt>
                <c:pt idx="20">
                  <c:v>122.57</c:v>
                </c:pt>
                <c:pt idx="21">
                  <c:v>161.12</c:v>
                </c:pt>
                <c:pt idx="23">
                  <c:v>188.42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6272"/>
        <c:axId val="105305216"/>
      </c:scatterChart>
      <c:valAx>
        <c:axId val="105286272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8293692219533257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305216"/>
        <c:crossesAt val="-1000000"/>
        <c:crossBetween val="midCat"/>
        <c:majorUnit val="2.5"/>
      </c:valAx>
      <c:valAx>
        <c:axId val="105305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Concentration (mg/L??)</a:t>
                </a:r>
              </a:p>
            </c:rich>
          </c:tx>
          <c:layout>
            <c:manualLayout>
              <c:xMode val="edge"/>
              <c:yMode val="edge"/>
              <c:x val="2.2750734569208623E-2"/>
              <c:y val="0.271186423927452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286272"/>
        <c:crossesAt val="-100000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270833333333333"/>
          <c:y val="0.14067796610169492"/>
          <c:w val="0.41249999999999998"/>
          <c:h val="0.1525423728813559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207859358841783E-2"/>
          <c:y val="8.9830508474576271E-2"/>
          <c:w val="0.82109617373319543"/>
          <c:h val="0.73389830508474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Temperature
(ºC)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Data!$B$3:$B$26</c:f>
              <c:numCache>
                <c:formatCode>General</c:formatCode>
                <c:ptCount val="24"/>
                <c:pt idx="0">
                  <c:v>24.465014724731201</c:v>
                </c:pt>
                <c:pt idx="1">
                  <c:v>22.69</c:v>
                </c:pt>
                <c:pt idx="3">
                  <c:v>22.0078125</c:v>
                </c:pt>
                <c:pt idx="4">
                  <c:v>21.555040245133601</c:v>
                </c:pt>
                <c:pt idx="5">
                  <c:v>20.3101769586908</c:v>
                </c:pt>
                <c:pt idx="6">
                  <c:v>18.2656125967018</c:v>
                </c:pt>
                <c:pt idx="7">
                  <c:v>11.803401985489399</c:v>
                </c:pt>
                <c:pt idx="8">
                  <c:v>9.1517609654777399</c:v>
                </c:pt>
                <c:pt idx="9">
                  <c:v>7.1768644572827904</c:v>
                </c:pt>
                <c:pt idx="11">
                  <c:v>6.4437912929058099</c:v>
                </c:pt>
                <c:pt idx="12">
                  <c:v>6.0349755859095602</c:v>
                </c:pt>
                <c:pt idx="13">
                  <c:v>5.5836413574218797</c:v>
                </c:pt>
                <c:pt idx="14">
                  <c:v>5.2293301200866704</c:v>
                </c:pt>
                <c:pt idx="15">
                  <c:v>4.94870849609375</c:v>
                </c:pt>
                <c:pt idx="16">
                  <c:v>4.8099999976827501</c:v>
                </c:pt>
                <c:pt idx="17">
                  <c:v>4.61937499996995</c:v>
                </c:pt>
                <c:pt idx="18">
                  <c:v>4.3749999997019797</c:v>
                </c:pt>
                <c:pt idx="19">
                  <c:v>4.2399975967407197</c:v>
                </c:pt>
                <c:pt idx="20">
                  <c:v>4.17</c:v>
                </c:pt>
                <c:pt idx="21">
                  <c:v>4.1399999999999997</c:v>
                </c:pt>
                <c:pt idx="22">
                  <c:v>4.1100000000000003</c:v>
                </c:pt>
                <c:pt idx="23">
                  <c:v>4.1100000000000003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44544"/>
        <c:axId val="110446464"/>
      </c:scatterChart>
      <c:scatterChart>
        <c:scatterStyle val="lineMarker"/>
        <c:varyColors val="0"/>
        <c:ser>
          <c:idx val="1"/>
          <c:order val="1"/>
          <c:tx>
            <c:strRef>
              <c:f>Data!$C$2</c:f>
              <c:strCache>
                <c:ptCount val="1"/>
                <c:pt idx="0">
                  <c:v>Pressure
(bar)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Data!$C$3:$C$26</c:f>
              <c:numCache>
                <c:formatCode>General</c:formatCode>
                <c:ptCount val="24"/>
                <c:pt idx="0">
                  <c:v>1.0171756000000001</c:v>
                </c:pt>
                <c:pt idx="1">
                  <c:v>1.1113900000000001</c:v>
                </c:pt>
                <c:pt idx="3">
                  <c:v>1.20953</c:v>
                </c:pt>
                <c:pt idx="4">
                  <c:v>1.3076699999999999</c:v>
                </c:pt>
                <c:pt idx="5">
                  <c:v>1.40581</c:v>
                </c:pt>
                <c:pt idx="6">
                  <c:v>1.5039500000000001</c:v>
                </c:pt>
                <c:pt idx="7">
                  <c:v>1.60209</c:v>
                </c:pt>
                <c:pt idx="8">
                  <c:v>1.7002299999999999</c:v>
                </c:pt>
                <c:pt idx="9">
                  <c:v>1.79837</c:v>
                </c:pt>
                <c:pt idx="10">
                  <c:v>1.8081839999999998</c:v>
                </c:pt>
                <c:pt idx="11">
                  <c:v>1.8965099999999999</c:v>
                </c:pt>
                <c:pt idx="12">
                  <c:v>1.99465</c:v>
                </c:pt>
                <c:pt idx="13">
                  <c:v>2.0927899999999999</c:v>
                </c:pt>
                <c:pt idx="14">
                  <c:v>2.1909299999999998</c:v>
                </c:pt>
                <c:pt idx="15">
                  <c:v>2.2890699999999997</c:v>
                </c:pt>
                <c:pt idx="16">
                  <c:v>2.3872100000000001</c:v>
                </c:pt>
                <c:pt idx="17">
                  <c:v>2.4853500000000004</c:v>
                </c:pt>
                <c:pt idx="18">
                  <c:v>2.5834900000000003</c:v>
                </c:pt>
                <c:pt idx="19">
                  <c:v>2.6816300000000002</c:v>
                </c:pt>
                <c:pt idx="20">
                  <c:v>2.7797700000000001</c:v>
                </c:pt>
                <c:pt idx="21">
                  <c:v>2.87791</c:v>
                </c:pt>
                <c:pt idx="22">
                  <c:v>2.9760499999999999</c:v>
                </c:pt>
                <c:pt idx="23">
                  <c:v>3.0741899999999998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52736"/>
        <c:axId val="110454272"/>
      </c:scatterChart>
      <c:valAx>
        <c:axId val="110444544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6018618762612395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446464"/>
        <c:crossesAt val="-1000000"/>
        <c:crossBetween val="midCat"/>
        <c:majorUnit val="2"/>
      </c:valAx>
      <c:valAx>
        <c:axId val="110446464"/>
        <c:scaling>
          <c:orientation val="minMax"/>
          <c:max val="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Temperature (ºC)</a:t>
                </a:r>
              </a:p>
            </c:rich>
          </c:tx>
          <c:layout>
            <c:manualLayout>
              <c:xMode val="edge"/>
              <c:yMode val="edge"/>
              <c:x val="2.2750734569208623E-2"/>
              <c:y val="0.32203394018136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444544"/>
        <c:crossesAt val="-1000000"/>
        <c:crossBetween val="midCat"/>
      </c:valAx>
      <c:valAx>
        <c:axId val="11045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454272"/>
        <c:crosses val="autoZero"/>
        <c:crossBetween val="midCat"/>
      </c:valAx>
      <c:valAx>
        <c:axId val="110454272"/>
        <c:scaling>
          <c:orientation val="minMax"/>
          <c:max val="5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Pressure (bar)</a:t>
                </a:r>
              </a:p>
            </c:rich>
          </c:tx>
          <c:layout>
            <c:manualLayout>
              <c:xMode val="edge"/>
              <c:yMode val="edge"/>
              <c:x val="0.96690799312359366"/>
              <c:y val="0.344067814477384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452736"/>
        <c:crosses val="max"/>
        <c:crossBetween val="midCat"/>
        <c:majorUnit val="1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2471561530506721"/>
          <c:y val="0.10847457627118644"/>
          <c:w val="0.40951396070320578"/>
          <c:h val="8.305084745762711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04166666666666E-2"/>
          <c:y val="2.8813559322033899E-2"/>
          <c:w val="0.9"/>
          <c:h val="0.84576271186440677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Data!$O$2</c:f>
              <c:strCache>
                <c:ptCount val="1"/>
                <c:pt idx="0">
                  <c:v>Light
(% from incident)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Data!$O$3:$O$26</c:f>
              <c:numCache>
                <c:formatCode>General</c:formatCode>
                <c:ptCount val="24"/>
                <c:pt idx="0">
                  <c:v>0.96078943915232318</c:v>
                </c:pt>
                <c:pt idx="1">
                  <c:v>0.36787944117144233</c:v>
                </c:pt>
                <c:pt idx="3">
                  <c:v>0.1353352832366127</c:v>
                </c:pt>
                <c:pt idx="4">
                  <c:v>4.9787068367863944E-2</c:v>
                </c:pt>
                <c:pt idx="5">
                  <c:v>1.8315638888734179E-2</c:v>
                </c:pt>
                <c:pt idx="6">
                  <c:v>6.737946999085467E-3</c:v>
                </c:pt>
                <c:pt idx="7">
                  <c:v>2.4787521766663585E-3</c:v>
                </c:pt>
                <c:pt idx="8">
                  <c:v>9.1188196555451624E-4</c:v>
                </c:pt>
                <c:pt idx="9">
                  <c:v>3.3546262790251185E-4</c:v>
                </c:pt>
                <c:pt idx="10">
                  <c:v>3.0353913807886678E-4</c:v>
                </c:pt>
                <c:pt idx="11">
                  <c:v>1.2340980408667956E-4</c:v>
                </c:pt>
                <c:pt idx="12">
                  <c:v>4.5399929762484854E-5</c:v>
                </c:pt>
                <c:pt idx="13">
                  <c:v>1.6701700790245659E-5</c:v>
                </c:pt>
                <c:pt idx="14">
                  <c:v>6.1442123533282098E-6</c:v>
                </c:pt>
                <c:pt idx="15">
                  <c:v>2.2603294069810542E-6</c:v>
                </c:pt>
                <c:pt idx="16">
                  <c:v>8.3152871910356788E-7</c:v>
                </c:pt>
                <c:pt idx="17">
                  <c:v>3.0590232050182579E-7</c:v>
                </c:pt>
                <c:pt idx="18">
                  <c:v>1.1253517471925912E-7</c:v>
                </c:pt>
                <c:pt idx="19">
                  <c:v>4.1399377187851668E-8</c:v>
                </c:pt>
                <c:pt idx="20">
                  <c:v>1.5229979744712629E-8</c:v>
                </c:pt>
                <c:pt idx="21">
                  <c:v>5.6027964375372678E-9</c:v>
                </c:pt>
                <c:pt idx="22">
                  <c:v>2.0611536224385579E-9</c:v>
                </c:pt>
                <c:pt idx="23">
                  <c:v>7.5825604279119066E-10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74368"/>
        <c:axId val="110476672"/>
      </c:scatterChart>
      <c:valAx>
        <c:axId val="110474368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6018617171318271"/>
              <c:y val="0.94987682965961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476672"/>
        <c:crossesAt val="-1000000"/>
        <c:crossBetween val="midCat"/>
        <c:majorUnit val="2.5"/>
      </c:valAx>
      <c:valAx>
        <c:axId val="11047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Light (% )</a:t>
                </a:r>
              </a:p>
            </c:rich>
          </c:tx>
          <c:layout>
            <c:manualLayout>
              <c:xMode val="edge"/>
              <c:yMode val="edge"/>
              <c:x val="2.275077437224134E-2"/>
              <c:y val="0.32203391503961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474368"/>
        <c:crossesAt val="-100000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958333333333337"/>
          <c:y val="0.12881355932203389"/>
          <c:w val="0.21145833333333333"/>
          <c:h val="8.305084745762711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6666666666667"/>
          <c:y val="4.7457627118644069E-2"/>
          <c:w val="0.60416666666666663"/>
          <c:h val="0.77457627118644068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Data!$P$2</c:f>
              <c:strCache>
                <c:ptCount val="1"/>
                <c:pt idx="0">
                  <c:v>Depth
(m)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Data!$E$3:$E$26</c:f>
              <c:numCache>
                <c:formatCode>General</c:formatCode>
                <c:ptCount val="24"/>
                <c:pt idx="0">
                  <c:v>214.747985839829</c:v>
                </c:pt>
                <c:pt idx="1">
                  <c:v>209</c:v>
                </c:pt>
                <c:pt idx="3">
                  <c:v>194</c:v>
                </c:pt>
                <c:pt idx="4">
                  <c:v>194.999996185274</c:v>
                </c:pt>
                <c:pt idx="5">
                  <c:v>173.99999999627499</c:v>
                </c:pt>
                <c:pt idx="6">
                  <c:v>152</c:v>
                </c:pt>
                <c:pt idx="7">
                  <c:v>169</c:v>
                </c:pt>
                <c:pt idx="8">
                  <c:v>159.87499237060501</c:v>
                </c:pt>
                <c:pt idx="9">
                  <c:v>136.74999237060399</c:v>
                </c:pt>
                <c:pt idx="11">
                  <c:v>16.437255859375</c:v>
                </c:pt>
                <c:pt idx="12">
                  <c:v>96.905271530148198</c:v>
                </c:pt>
                <c:pt idx="13">
                  <c:v>82</c:v>
                </c:pt>
                <c:pt idx="14">
                  <c:v>81</c:v>
                </c:pt>
                <c:pt idx="15">
                  <c:v>77.375</c:v>
                </c:pt>
                <c:pt idx="16">
                  <c:v>43.994140624970903</c:v>
                </c:pt>
                <c:pt idx="17">
                  <c:v>24.9997558589093</c:v>
                </c:pt>
                <c:pt idx="18">
                  <c:v>-20.062500476837201</c:v>
                </c:pt>
                <c:pt idx="19">
                  <c:v>-52</c:v>
                </c:pt>
                <c:pt idx="20">
                  <c:v>-56.984375</c:v>
                </c:pt>
                <c:pt idx="21">
                  <c:v>-55.999999999999098</c:v>
                </c:pt>
                <c:pt idx="22">
                  <c:v>-51</c:v>
                </c:pt>
                <c:pt idx="23">
                  <c:v>-39.985229492183898</c:v>
                </c:pt>
              </c:numCache>
            </c:numRef>
          </c:xVal>
          <c:yVal>
            <c:numRef>
              <c:f>Data!$P$3:$P$26</c:f>
              <c:numCache>
                <c:formatCode>General</c:formatCode>
                <c:ptCount val="24"/>
                <c:pt idx="0">
                  <c:v>-0.04</c:v>
                </c:pt>
                <c:pt idx="1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-8.1</c:v>
                </c:pt>
                <c:pt idx="11">
                  <c:v>-9</c:v>
                </c:pt>
                <c:pt idx="12">
                  <c:v>-10</c:v>
                </c:pt>
                <c:pt idx="13">
                  <c:v>-11</c:v>
                </c:pt>
                <c:pt idx="14">
                  <c:v>-12</c:v>
                </c:pt>
                <c:pt idx="15">
                  <c:v>-13</c:v>
                </c:pt>
                <c:pt idx="16">
                  <c:v>-14</c:v>
                </c:pt>
                <c:pt idx="17">
                  <c:v>-15</c:v>
                </c:pt>
                <c:pt idx="18">
                  <c:v>-16</c:v>
                </c:pt>
                <c:pt idx="19">
                  <c:v>-17</c:v>
                </c:pt>
                <c:pt idx="20">
                  <c:v>-18</c:v>
                </c:pt>
                <c:pt idx="21">
                  <c:v>-19</c:v>
                </c:pt>
                <c:pt idx="22">
                  <c:v>-20</c:v>
                </c:pt>
                <c:pt idx="23">
                  <c:v>-21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6208"/>
        <c:axId val="110694784"/>
      </c:scatterChart>
      <c:valAx>
        <c:axId val="1106062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ORP (mV)</a:t>
                </a:r>
              </a:p>
            </c:rich>
          </c:tx>
          <c:layout>
            <c:manualLayout>
              <c:xMode val="edge"/>
              <c:yMode val="edge"/>
              <c:x val="0.35573938109322828"/>
              <c:y val="0.910169410641851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694784"/>
        <c:crossesAt val="-1000000"/>
        <c:crossBetween val="midCat"/>
      </c:valAx>
      <c:valAx>
        <c:axId val="110694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2.1716594535202034E-2"/>
              <c:y val="0.359322028320127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606208"/>
        <c:crossesAt val="-1000000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8800413650465"/>
          <c:y val="8.9830508474576271E-2"/>
          <c:w val="0.80972078593588415"/>
          <c:h val="0.73389830508474574"/>
        </c:manualLayout>
      </c:layout>
      <c:scatterChart>
        <c:scatterStyle val="lineMarker"/>
        <c:varyColors val="0"/>
        <c:ser>
          <c:idx val="1"/>
          <c:order val="1"/>
          <c:tx>
            <c:strRef>
              <c:f>Data!$E$2</c:f>
              <c:strCache>
                <c:ptCount val="1"/>
                <c:pt idx="0">
                  <c:v>ORP
(mV)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Data!$E$3:$E$26</c:f>
              <c:numCache>
                <c:formatCode>General</c:formatCode>
                <c:ptCount val="24"/>
                <c:pt idx="0">
                  <c:v>214.747985839829</c:v>
                </c:pt>
                <c:pt idx="1">
                  <c:v>209</c:v>
                </c:pt>
                <c:pt idx="3">
                  <c:v>194</c:v>
                </c:pt>
                <c:pt idx="4">
                  <c:v>194.999996185274</c:v>
                </c:pt>
                <c:pt idx="5">
                  <c:v>173.99999999627499</c:v>
                </c:pt>
                <c:pt idx="6">
                  <c:v>152</c:v>
                </c:pt>
                <c:pt idx="7">
                  <c:v>169</c:v>
                </c:pt>
                <c:pt idx="8">
                  <c:v>159.87499237060501</c:v>
                </c:pt>
                <c:pt idx="9">
                  <c:v>136.74999237060399</c:v>
                </c:pt>
                <c:pt idx="11">
                  <c:v>16.437255859375</c:v>
                </c:pt>
                <c:pt idx="12">
                  <c:v>96.905271530148198</c:v>
                </c:pt>
                <c:pt idx="13">
                  <c:v>82</c:v>
                </c:pt>
                <c:pt idx="14">
                  <c:v>81</c:v>
                </c:pt>
                <c:pt idx="15">
                  <c:v>77.375</c:v>
                </c:pt>
                <c:pt idx="16">
                  <c:v>43.994140624970903</c:v>
                </c:pt>
                <c:pt idx="17">
                  <c:v>24.9997558589093</c:v>
                </c:pt>
                <c:pt idx="18">
                  <c:v>-20.062500476837201</c:v>
                </c:pt>
                <c:pt idx="19">
                  <c:v>-52</c:v>
                </c:pt>
                <c:pt idx="20">
                  <c:v>-56.984375</c:v>
                </c:pt>
                <c:pt idx="21">
                  <c:v>-55.999999999999098</c:v>
                </c:pt>
                <c:pt idx="22">
                  <c:v>-51</c:v>
                </c:pt>
                <c:pt idx="23">
                  <c:v>-39.985229492183898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48032"/>
        <c:axId val="110750336"/>
      </c:scatterChart>
      <c:scatterChart>
        <c:scatterStyle val="lineMarker"/>
        <c:varyColors val="0"/>
        <c:ser>
          <c:idx val="0"/>
          <c:order val="0"/>
          <c:tx>
            <c:strRef>
              <c:f>Data!$G$2</c:f>
              <c:strCache>
                <c:ptCount val="1"/>
                <c:pt idx="0">
                  <c:v>DO
(mg/l)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Data!$G$3:$G$26</c:f>
              <c:numCache>
                <c:formatCode>General</c:formatCode>
                <c:ptCount val="24"/>
                <c:pt idx="0">
                  <c:v>9.6826559424729393</c:v>
                </c:pt>
                <c:pt idx="1">
                  <c:v>9.6950000000000003</c:v>
                </c:pt>
                <c:pt idx="3">
                  <c:v>8.4221874999999997</c:v>
                </c:pt>
                <c:pt idx="4">
                  <c:v>4.9295705792840003</c:v>
                </c:pt>
                <c:pt idx="5">
                  <c:v>2.3292736715213098</c:v>
                </c:pt>
                <c:pt idx="6">
                  <c:v>0.33510582718145099</c:v>
                </c:pt>
                <c:pt idx="7">
                  <c:v>2.1886227750367002</c:v>
                </c:pt>
                <c:pt idx="8">
                  <c:v>2.84093902003774</c:v>
                </c:pt>
                <c:pt idx="9">
                  <c:v>2.1313600013983298</c:v>
                </c:pt>
                <c:pt idx="11">
                  <c:v>0.86029267907142604</c:v>
                </c:pt>
                <c:pt idx="12">
                  <c:v>0.52546898743221804</c:v>
                </c:pt>
                <c:pt idx="13">
                  <c:v>0.31495727539062501</c:v>
                </c:pt>
                <c:pt idx="14">
                  <c:v>0.31516614913940399</c:v>
                </c:pt>
                <c:pt idx="15">
                  <c:v>0.30255615234375</c:v>
                </c:pt>
                <c:pt idx="16">
                  <c:v>0.37481228977605802</c:v>
                </c:pt>
                <c:pt idx="17">
                  <c:v>0.32035758224222799</c:v>
                </c:pt>
                <c:pt idx="18">
                  <c:v>0.33501118723462098</c:v>
                </c:pt>
                <c:pt idx="19">
                  <c:v>0.33408194135252101</c:v>
                </c:pt>
                <c:pt idx="20">
                  <c:v>0.35620264127510998</c:v>
                </c:pt>
                <c:pt idx="21">
                  <c:v>0.40411226243359499</c:v>
                </c:pt>
                <c:pt idx="22">
                  <c:v>0.37363906204632802</c:v>
                </c:pt>
                <c:pt idx="23">
                  <c:v>0.46998839925776398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Data!$A$3:$A$26</c:f>
              <c:numCache>
                <c:formatCode>General</c:formatCode>
                <c:ptCount val="24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</c:numCache>
            </c:numRef>
          </c:xVal>
          <c:yVal>
            <c:numRef>
              <c:f>Data!$D$3:$D$26</c:f>
              <c:numCache>
                <c:formatCode>General</c:formatCode>
                <c:ptCount val="24"/>
                <c:pt idx="0">
                  <c:v>8.2674609373183898</c:v>
                </c:pt>
                <c:pt idx="1">
                  <c:v>8.1950000000000003</c:v>
                </c:pt>
                <c:pt idx="3">
                  <c:v>7.4493749999999999</c:v>
                </c:pt>
                <c:pt idx="4">
                  <c:v>6.95</c:v>
                </c:pt>
                <c:pt idx="5">
                  <c:v>6.7800019645644403</c:v>
                </c:pt>
                <c:pt idx="6">
                  <c:v>6.68</c:v>
                </c:pt>
                <c:pt idx="7">
                  <c:v>6.64</c:v>
                </c:pt>
                <c:pt idx="8">
                  <c:v>6.62</c:v>
                </c:pt>
                <c:pt idx="9">
                  <c:v>6.5675091553294402</c:v>
                </c:pt>
                <c:pt idx="11">
                  <c:v>6.53999992370606</c:v>
                </c:pt>
                <c:pt idx="12">
                  <c:v>6.5118749999999999</c:v>
                </c:pt>
                <c:pt idx="13">
                  <c:v>6.5500195312500002</c:v>
                </c:pt>
                <c:pt idx="14">
                  <c:v>6.62008066177368</c:v>
                </c:pt>
                <c:pt idx="15">
                  <c:v>6.6762524414062501</c:v>
                </c:pt>
                <c:pt idx="16">
                  <c:v>6.6600073242187499</c:v>
                </c:pt>
                <c:pt idx="17">
                  <c:v>6.6699391020499501</c:v>
                </c:pt>
                <c:pt idx="18">
                  <c:v>6.791953125</c:v>
                </c:pt>
                <c:pt idx="19">
                  <c:v>6.8399999618530298</c:v>
                </c:pt>
                <c:pt idx="20">
                  <c:v>6.85</c:v>
                </c:pt>
                <c:pt idx="21">
                  <c:v>6.8649999999999904</c:v>
                </c:pt>
                <c:pt idx="22">
                  <c:v>6.8300000000000596</c:v>
                </c:pt>
                <c:pt idx="23">
                  <c:v>6.7699023437499699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52512"/>
        <c:axId val="110754048"/>
      </c:scatterChart>
      <c:valAx>
        <c:axId val="110748032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7156150115520623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750336"/>
        <c:crossesAt val="-1000000"/>
        <c:crossBetween val="midCat"/>
        <c:majorUnit val="2.5"/>
      </c:valAx>
      <c:valAx>
        <c:axId val="110750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ORP (mV)</a:t>
                </a:r>
              </a:p>
            </c:rich>
          </c:tx>
          <c:layout>
            <c:manualLayout>
              <c:xMode val="edge"/>
              <c:yMode val="edge"/>
              <c:x val="2.2750734569208623E-2"/>
              <c:y val="0.381355960120912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748032"/>
        <c:crossesAt val="-1000000"/>
        <c:crossBetween val="midCat"/>
      </c:valAx>
      <c:valAx>
        <c:axId val="110752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754048"/>
        <c:crosses val="autoZero"/>
        <c:crossBetween val="midCat"/>
      </c:valAx>
      <c:valAx>
        <c:axId val="110754048"/>
        <c:scaling>
          <c:orientation val="minMax"/>
          <c:max val="14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DO (mg/L) // pH</a:t>
                </a:r>
              </a:p>
            </c:rich>
          </c:tx>
          <c:layout>
            <c:manualLayout>
              <c:xMode val="edge"/>
              <c:yMode val="edge"/>
              <c:x val="0.96690799312359366"/>
              <c:y val="0.340678013003133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752512"/>
        <c:crosses val="max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14891416752844"/>
          <c:y val="0.14067796610169492"/>
          <c:w val="0.21406411582213031"/>
          <c:h val="0.16271186440677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695966907962769E-2"/>
          <c:y val="5.4237288135593219E-2"/>
          <c:w val="0.82833505687693898"/>
          <c:h val="0.82881355932203393"/>
        </c:manualLayout>
      </c:layout>
      <c:scatterChart>
        <c:scatterStyle val="lineMarker"/>
        <c:varyColors val="0"/>
        <c:ser>
          <c:idx val="1"/>
          <c:order val="1"/>
          <c:tx>
            <c:strRef>
              <c:f>Data!$I$2</c:f>
              <c:strCache>
                <c:ptCount val="1"/>
                <c:pt idx="0">
                  <c:v>Fe2+
(uM)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Data!$A$3:$A$27</c:f>
              <c:numCache>
                <c:formatCode>General</c:formatCode>
                <c:ptCount val="25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xVal>
          <c:yVal>
            <c:numRef>
              <c:f>Data!$I$3:$I$27</c:f>
              <c:numCache>
                <c:formatCode>General</c:formatCode>
                <c:ptCount val="25"/>
                <c:pt idx="17">
                  <c:v>59.05</c:v>
                </c:pt>
                <c:pt idx="18">
                  <c:v>148.47999999999999</c:v>
                </c:pt>
                <c:pt idx="20">
                  <c:v>158.80000000000001</c:v>
                </c:pt>
                <c:pt idx="21">
                  <c:v>189.24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Data!$U$2</c:f>
              <c:strCache>
                <c:ptCount val="1"/>
                <c:pt idx="0">
                  <c:v>NO3-
(uM)
Aug 2008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Data!$A$3:$A$27</c:f>
              <c:numCache>
                <c:formatCode>General</c:formatCode>
                <c:ptCount val="25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xVal>
          <c:yVal>
            <c:numRef>
              <c:f>Data!$U$3:$U$27</c:f>
              <c:numCache>
                <c:formatCode>0.000</c:formatCode>
                <c:ptCount val="25"/>
                <c:pt idx="0">
                  <c:v>50.921428571428571</c:v>
                </c:pt>
                <c:pt idx="1">
                  <c:v>52.43571428571429</c:v>
                </c:pt>
                <c:pt idx="5">
                  <c:v>58.842857142857142</c:v>
                </c:pt>
                <c:pt idx="6">
                  <c:v>57.692857142857136</c:v>
                </c:pt>
                <c:pt idx="7">
                  <c:v>99.492857142857147</c:v>
                </c:pt>
                <c:pt idx="8">
                  <c:v>116.8</c:v>
                </c:pt>
                <c:pt idx="9">
                  <c:v>101.08571428571429</c:v>
                </c:pt>
                <c:pt idx="10">
                  <c:v>131.87142857142857</c:v>
                </c:pt>
                <c:pt idx="11">
                  <c:v>128.55000000000001</c:v>
                </c:pt>
                <c:pt idx="12">
                  <c:v>132.55714285714285</c:v>
                </c:pt>
                <c:pt idx="13">
                  <c:v>109.61428571428571</c:v>
                </c:pt>
                <c:pt idx="14">
                  <c:v>74.185714285714283</c:v>
                </c:pt>
                <c:pt idx="15">
                  <c:v>41.085714285714289</c:v>
                </c:pt>
                <c:pt idx="16">
                  <c:v>18.607142857142858</c:v>
                </c:pt>
                <c:pt idx="17">
                  <c:v>4.2142857142857144</c:v>
                </c:pt>
                <c:pt idx="18">
                  <c:v>0.99285714285714277</c:v>
                </c:pt>
                <c:pt idx="19">
                  <c:v>0.61428571428571421</c:v>
                </c:pt>
                <c:pt idx="20">
                  <c:v>1.1500000000000001</c:v>
                </c:pt>
                <c:pt idx="21">
                  <c:v>1.2142857142857142</c:v>
                </c:pt>
                <c:pt idx="22">
                  <c:v>1.1285714285714286</c:v>
                </c:pt>
                <c:pt idx="23">
                  <c:v>0.7142857142857143</c:v>
                </c:pt>
                <c:pt idx="24">
                  <c:v>0.94285714285714284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Data!$H$2</c:f>
              <c:strCache>
                <c:ptCount val="1"/>
                <c:pt idx="0">
                  <c:v>DO
(uM)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FF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Data!$A$3:$A$27</c:f>
              <c:numCache>
                <c:formatCode>General</c:formatCode>
                <c:ptCount val="25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xVal>
          <c:yVal>
            <c:numRef>
              <c:f>Data!$H$3:$H$27</c:f>
              <c:numCache>
                <c:formatCode>General</c:formatCode>
                <c:ptCount val="25"/>
                <c:pt idx="0">
                  <c:v>302.58299820227933</c:v>
                </c:pt>
                <c:pt idx="1">
                  <c:v>302.96875</c:v>
                </c:pt>
                <c:pt idx="3">
                  <c:v>263.193359375</c:v>
                </c:pt>
                <c:pt idx="4">
                  <c:v>154.049080602625</c:v>
                </c:pt>
                <c:pt idx="5">
                  <c:v>72.789802235040938</c:v>
                </c:pt>
                <c:pt idx="6">
                  <c:v>10.472057099420343</c:v>
                </c:pt>
                <c:pt idx="7">
                  <c:v>68.394461719896881</c:v>
                </c:pt>
                <c:pt idx="8">
                  <c:v>88.779344376179381</c:v>
                </c:pt>
                <c:pt idx="9">
                  <c:v>66.605000043697814</c:v>
                </c:pt>
                <c:pt idx="11">
                  <c:v>26.884146220982064</c:v>
                </c:pt>
                <c:pt idx="12">
                  <c:v>16.420905857256813</c:v>
                </c:pt>
                <c:pt idx="13">
                  <c:v>9.8424148559570312</c:v>
                </c:pt>
                <c:pt idx="14">
                  <c:v>9.8489421606063754</c:v>
                </c:pt>
                <c:pt idx="15">
                  <c:v>9.4548797607421875</c:v>
                </c:pt>
                <c:pt idx="16">
                  <c:v>11.712884055501814</c:v>
                </c:pt>
                <c:pt idx="17">
                  <c:v>10.011174445069624</c:v>
                </c:pt>
                <c:pt idx="18">
                  <c:v>10.469099601081906</c:v>
                </c:pt>
                <c:pt idx="19">
                  <c:v>10.440060667266282</c:v>
                </c:pt>
                <c:pt idx="20">
                  <c:v>11.131332539847186</c:v>
                </c:pt>
                <c:pt idx="21">
                  <c:v>12.628508201049844</c:v>
                </c:pt>
                <c:pt idx="22">
                  <c:v>11.676220688947751</c:v>
                </c:pt>
                <c:pt idx="23">
                  <c:v>14.687137476805125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Data!$V$2</c:f>
              <c:strCache>
                <c:ptCount val="1"/>
                <c:pt idx="0">
                  <c:v>SO42-
(uM)
Aug 2008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Data!$A$3:$A$27</c:f>
              <c:numCache>
                <c:formatCode>General</c:formatCode>
                <c:ptCount val="25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xVal>
          <c:yVal>
            <c:numRef>
              <c:f>Data!$V$3:$V$27</c:f>
              <c:numCache>
                <c:formatCode>0.000</c:formatCode>
                <c:ptCount val="25"/>
                <c:pt idx="0">
                  <c:v>156.16562500000001</c:v>
                </c:pt>
                <c:pt idx="1">
                  <c:v>158.32499999999999</c:v>
                </c:pt>
                <c:pt idx="5">
                  <c:v>174.77812500000002</c:v>
                </c:pt>
                <c:pt idx="6">
                  <c:v>193.703125</c:v>
                </c:pt>
                <c:pt idx="7">
                  <c:v>244.78437500000001</c:v>
                </c:pt>
                <c:pt idx="8">
                  <c:v>247.11875000000001</c:v>
                </c:pt>
                <c:pt idx="9">
                  <c:v>209.20937499999999</c:v>
                </c:pt>
                <c:pt idx="10">
                  <c:v>250.07187500000001</c:v>
                </c:pt>
                <c:pt idx="11">
                  <c:v>229.921875</c:v>
                </c:pt>
                <c:pt idx="12">
                  <c:v>242.4</c:v>
                </c:pt>
                <c:pt idx="13">
                  <c:v>234.60312500000001</c:v>
                </c:pt>
                <c:pt idx="14">
                  <c:v>239.04374999999999</c:v>
                </c:pt>
                <c:pt idx="15">
                  <c:v>227.9375</c:v>
                </c:pt>
                <c:pt idx="16">
                  <c:v>171.05937500000002</c:v>
                </c:pt>
                <c:pt idx="17">
                  <c:v>216.85624999999999</c:v>
                </c:pt>
                <c:pt idx="18">
                  <c:v>195.87812499999998</c:v>
                </c:pt>
                <c:pt idx="19">
                  <c:v>187.453125</c:v>
                </c:pt>
                <c:pt idx="20">
                  <c:v>171.27500000000001</c:v>
                </c:pt>
                <c:pt idx="21">
                  <c:v>162.63437500000001</c:v>
                </c:pt>
                <c:pt idx="22">
                  <c:v>167.74687499999999</c:v>
                </c:pt>
                <c:pt idx="23">
                  <c:v>143.14374999999998</c:v>
                </c:pt>
                <c:pt idx="24">
                  <c:v>132.03125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69024"/>
        <c:axId val="111970944"/>
      </c:scatterChart>
      <c:scatterChart>
        <c:scatterStyle val="lineMarker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ORP
(mV)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Data!$A$3:$A$27</c:f>
              <c:numCache>
                <c:formatCode>General</c:formatCode>
                <c:ptCount val="25"/>
                <c:pt idx="0">
                  <c:v>0.04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8.1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xVal>
          <c:yVal>
            <c:numRef>
              <c:f>Data!$E$3:$E$27</c:f>
              <c:numCache>
                <c:formatCode>General</c:formatCode>
                <c:ptCount val="25"/>
                <c:pt idx="0">
                  <c:v>214.747985839829</c:v>
                </c:pt>
                <c:pt idx="1">
                  <c:v>209</c:v>
                </c:pt>
                <c:pt idx="3">
                  <c:v>194</c:v>
                </c:pt>
                <c:pt idx="4">
                  <c:v>194.999996185274</c:v>
                </c:pt>
                <c:pt idx="5">
                  <c:v>173.99999999627499</c:v>
                </c:pt>
                <c:pt idx="6">
                  <c:v>152</c:v>
                </c:pt>
                <c:pt idx="7">
                  <c:v>169</c:v>
                </c:pt>
                <c:pt idx="8">
                  <c:v>159.87499237060501</c:v>
                </c:pt>
                <c:pt idx="9">
                  <c:v>136.74999237060399</c:v>
                </c:pt>
                <c:pt idx="11">
                  <c:v>16.437255859375</c:v>
                </c:pt>
                <c:pt idx="12">
                  <c:v>96.905271530148198</c:v>
                </c:pt>
                <c:pt idx="13">
                  <c:v>82</c:v>
                </c:pt>
                <c:pt idx="14">
                  <c:v>81</c:v>
                </c:pt>
                <c:pt idx="15">
                  <c:v>77.375</c:v>
                </c:pt>
                <c:pt idx="16">
                  <c:v>43.994140624970903</c:v>
                </c:pt>
                <c:pt idx="17">
                  <c:v>24.9997558589093</c:v>
                </c:pt>
                <c:pt idx="18">
                  <c:v>-20.062500476837201</c:v>
                </c:pt>
                <c:pt idx="19">
                  <c:v>-52</c:v>
                </c:pt>
                <c:pt idx="20">
                  <c:v>-56.984375</c:v>
                </c:pt>
                <c:pt idx="21">
                  <c:v>-55.999999999999098</c:v>
                </c:pt>
                <c:pt idx="22">
                  <c:v>-51</c:v>
                </c:pt>
                <c:pt idx="23">
                  <c:v>-39.985229492183898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77216"/>
        <c:axId val="111978752"/>
      </c:scatterChart>
      <c:valAx>
        <c:axId val="111969024"/>
        <c:scaling>
          <c:orientation val="minMax"/>
          <c:max val="2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Depth (m)</a:t>
                </a:r>
              </a:p>
            </c:rich>
          </c:tx>
          <c:layout>
            <c:manualLayout>
              <c:xMode val="edge"/>
              <c:yMode val="edge"/>
              <c:x val="0.47156150115520623"/>
              <c:y val="0.910169437365429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70944"/>
        <c:crossesAt val="-1000000"/>
        <c:crossBetween val="midCat"/>
        <c:majorUnit val="1"/>
      </c:valAx>
      <c:valAx>
        <c:axId val="111970944"/>
        <c:scaling>
          <c:orientation val="minMax"/>
          <c:max val="7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NO3- &amp; Fe2+ concentration (uM)</a:t>
                </a:r>
              </a:p>
            </c:rich>
          </c:tx>
          <c:layout>
            <c:manualLayout>
              <c:xMode val="edge"/>
              <c:yMode val="edge"/>
              <c:x val="1.0341261633919339E-3"/>
              <c:y val="0.413559322033898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69024"/>
        <c:crossesAt val="-1000000"/>
        <c:crossBetween val="midCat"/>
        <c:majorUnit val="50"/>
      </c:valAx>
      <c:valAx>
        <c:axId val="111977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978752"/>
        <c:crosses val="autoZero"/>
        <c:crossBetween val="midCat"/>
      </c:valAx>
      <c:valAx>
        <c:axId val="111978752"/>
        <c:scaling>
          <c:orientation val="minMax"/>
          <c:max val="250"/>
          <c:min val="-450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ORP (mV)</a:t>
                </a:r>
              </a:p>
            </c:rich>
          </c:tx>
          <c:layout>
            <c:manualLayout>
              <c:xMode val="edge"/>
              <c:yMode val="edge"/>
              <c:x val="0.96690796277145807"/>
              <c:y val="0.133898305084745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77216"/>
        <c:crosses val="max"/>
        <c:crossBetween val="midCat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1695966907962769E-2"/>
          <c:y val="0.42033898305084744"/>
          <c:w val="0.4012409513960703"/>
          <c:h val="9.49152542372881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" footer="0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" footer="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5" right="0.75" top="1" bottom="1" header="0" footer="0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5" right="0.75" top="1" bottom="1" header="0" footer="0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5" right="0.75" top="1" bottom="1" header="0" footer="0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" footer="0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5" right="0.75" top="1" bottom="1" header="0" footer="0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" footer="0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9525</xdr:rowOff>
    </xdr:from>
    <xdr:to>
      <xdr:col>4</xdr:col>
      <xdr:colOff>85725</xdr:colOff>
      <xdr:row>44</xdr:row>
      <xdr:rowOff>76200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"/>
          <a:ext cx="3276600" cy="3067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</xdr:row>
      <xdr:rowOff>104775</xdr:rowOff>
    </xdr:from>
    <xdr:to>
      <xdr:col>7</xdr:col>
      <xdr:colOff>400050</xdr:colOff>
      <xdr:row>44</xdr:row>
      <xdr:rowOff>57150</xdr:rowOff>
    </xdr:to>
    <xdr:pic>
      <xdr:nvPicPr>
        <xdr:cNvPr id="10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6353175"/>
          <a:ext cx="3162300" cy="295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133350</xdr:rowOff>
    </xdr:from>
    <xdr:to>
      <xdr:col>7</xdr:col>
      <xdr:colOff>542925</xdr:colOff>
      <xdr:row>59</xdr:row>
      <xdr:rowOff>47625</xdr:rowOff>
    </xdr:to>
    <xdr:pic>
      <xdr:nvPicPr>
        <xdr:cNvPr id="10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9182100"/>
          <a:ext cx="3305175" cy="3114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438150</xdr:colOff>
      <xdr:row>43</xdr:row>
      <xdr:rowOff>152400</xdr:rowOff>
    </xdr:from>
    <xdr:to>
      <xdr:col>14</xdr:col>
      <xdr:colOff>180975</xdr:colOff>
      <xdr:row>59</xdr:row>
      <xdr:rowOff>0</xdr:rowOff>
    </xdr:to>
    <xdr:pic>
      <xdr:nvPicPr>
        <xdr:cNvPr id="10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9201150"/>
          <a:ext cx="3228975" cy="304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485775</xdr:colOff>
      <xdr:row>29</xdr:row>
      <xdr:rowOff>9525</xdr:rowOff>
    </xdr:from>
    <xdr:to>
      <xdr:col>14</xdr:col>
      <xdr:colOff>104775</xdr:colOff>
      <xdr:row>43</xdr:row>
      <xdr:rowOff>142875</xdr:rowOff>
    </xdr:to>
    <xdr:pic>
      <xdr:nvPicPr>
        <xdr:cNvPr id="10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6257925"/>
          <a:ext cx="310515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19050</xdr:rowOff>
    </xdr:from>
    <xdr:to>
      <xdr:col>3</xdr:col>
      <xdr:colOff>733425</xdr:colOff>
      <xdr:row>58</xdr:row>
      <xdr:rowOff>161925</xdr:rowOff>
    </xdr:to>
    <xdr:pic>
      <xdr:nvPicPr>
        <xdr:cNvPr id="103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3114675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8286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224" cy="6082862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0.0825</cdr:x>
      <cdr:y>0.41975</cdr:y>
    </cdr:from>
    <cdr:to>
      <cdr:x>0.9115</cdr:x>
      <cdr:y>0.42225</cdr:y>
    </cdr:to>
    <cdr:sp macro="" textlink="">
      <cdr:nvSpPr>
        <cdr:cNvPr id="819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59881" y="2358890"/>
          <a:ext cx="7635649" cy="140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0.91725</cdr:x>
      <cdr:y>0.4405</cdr:y>
    </cdr:from>
    <cdr:to>
      <cdr:x>0.98675</cdr:x>
      <cdr:y>0.94775</cdr:y>
    </cdr:to>
    <cdr:sp macro="" textlink="">
      <cdr:nvSpPr>
        <cdr:cNvPr id="8194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48492" y="2475500"/>
          <a:ext cx="640142" cy="285061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0.02625</cdr:x>
      <cdr:y>0.0065</cdr:y>
    </cdr:from>
    <cdr:to>
      <cdr:x>0.071</cdr:x>
      <cdr:y>0.5085</cdr:y>
    </cdr:to>
    <cdr:sp macro="" textlink="">
      <cdr:nvSpPr>
        <cdr:cNvPr id="8195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1780" y="36528"/>
          <a:ext cx="412178" cy="2821115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0.59775</cdr:x>
      <cdr:y>0.053</cdr:y>
    </cdr:from>
    <cdr:to>
      <cdr:x>0.72375</cdr:x>
      <cdr:y>0.8855</cdr:y>
    </cdr:to>
    <cdr:sp macro="" textlink="">
      <cdr:nvSpPr>
        <cdr:cNvPr id="8197" name="Rectangl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05681" y="297847"/>
          <a:ext cx="1160545" cy="4678442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>
            <a:alpha val="50000"/>
          </a:srgbClr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0.60525</cdr:x>
      <cdr:y>0.089</cdr:y>
    </cdr:from>
    <cdr:to>
      <cdr:x>0.719</cdr:x>
      <cdr:y>0.28225</cdr:y>
    </cdr:to>
    <cdr:sp macro="" textlink="">
      <cdr:nvSpPr>
        <cdr:cNvPr id="8199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74761" y="500158"/>
          <a:ext cx="1047714" cy="108601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825" b="1" i="0" u="none" strike="noStrike" baseline="0">
              <a:solidFill>
                <a:srgbClr val="000000"/>
              </a:solidFill>
              <a:latin typeface="Arial"/>
              <a:cs typeface="Arial"/>
            </a:rPr>
            <a:t>Transition zone to more reducing environment</a:t>
          </a:r>
        </a:p>
        <a:p xmlns:a="http://schemas.openxmlformats.org/drawingml/2006/main">
          <a:pPr algn="ctr" rtl="0">
            <a:defRPr sz="1000"/>
          </a:pPr>
          <a:r>
            <a:rPr lang="en-GB" sz="825" b="1" i="0" u="none" strike="noStrike" baseline="0">
              <a:solidFill>
                <a:srgbClr val="000000"/>
              </a:solidFill>
              <a:latin typeface="Arial"/>
              <a:cs typeface="Arial"/>
            </a:rPr>
            <a:t>--&gt;</a:t>
          </a:r>
        </a:p>
        <a:p xmlns:a="http://schemas.openxmlformats.org/drawingml/2006/main">
          <a:pPr algn="ctr" rtl="0">
            <a:defRPr sz="1000"/>
          </a:pPr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B1" workbookViewId="0">
      <selection activeCell="E14" sqref="E14"/>
    </sheetView>
  </sheetViews>
  <sheetFormatPr baseColWidth="10" defaultRowHeight="15.75" x14ac:dyDescent="0.25"/>
  <cols>
    <col min="1" max="1" width="9.375" style="2" customWidth="1"/>
    <col min="2" max="2" width="12" style="2" bestFit="1" customWidth="1"/>
    <col min="3" max="3" width="9.875" style="2" bestFit="1" customWidth="1"/>
    <col min="4" max="4" width="10.625" style="2" customWidth="1"/>
    <col min="5" max="5" width="12.5" style="2" bestFit="1" customWidth="1"/>
    <col min="6" max="7" width="11.875" style="2" bestFit="1" customWidth="1"/>
    <col min="8" max="8" width="11.875" style="2" customWidth="1"/>
    <col min="9" max="14" width="7.625" style="2" customWidth="1"/>
    <col min="15" max="15" width="12.375" style="2" bestFit="1" customWidth="1"/>
    <col min="16" max="16" width="6.125" style="2" bestFit="1" customWidth="1"/>
    <col min="17" max="16384" width="11" style="2"/>
  </cols>
  <sheetData>
    <row r="1" spans="1:29" s="1" customFormat="1" x14ac:dyDescent="0.25">
      <c r="A1" s="7" t="s">
        <v>0</v>
      </c>
      <c r="B1" s="4"/>
      <c r="C1" s="4"/>
      <c r="D1" s="4"/>
      <c r="E1" s="4"/>
      <c r="F1" s="4"/>
      <c r="G1" s="4"/>
      <c r="H1" s="4"/>
      <c r="I1" s="8" t="s">
        <v>3</v>
      </c>
      <c r="J1" s="4"/>
      <c r="K1" s="4"/>
      <c r="L1" s="4"/>
      <c r="M1" s="4"/>
      <c r="N1" s="4"/>
      <c r="O1" s="4" t="s">
        <v>2</v>
      </c>
      <c r="P1" s="4"/>
    </row>
    <row r="2" spans="1:29" s="1" customFormat="1" ht="51" x14ac:dyDescent="0.25">
      <c r="A2" s="16" t="s">
        <v>5</v>
      </c>
      <c r="B2" s="17" t="s">
        <v>8</v>
      </c>
      <c r="C2" s="18" t="s">
        <v>7</v>
      </c>
      <c r="D2" s="19" t="s">
        <v>1</v>
      </c>
      <c r="E2" s="17" t="s">
        <v>6</v>
      </c>
      <c r="F2" s="17" t="s">
        <v>10</v>
      </c>
      <c r="G2" s="17" t="s">
        <v>9</v>
      </c>
      <c r="H2" s="18" t="s">
        <v>28</v>
      </c>
      <c r="I2" s="18" t="s">
        <v>19</v>
      </c>
      <c r="J2" s="18" t="s">
        <v>20</v>
      </c>
      <c r="K2" s="18" t="s">
        <v>21</v>
      </c>
      <c r="L2" s="18" t="s">
        <v>22</v>
      </c>
      <c r="M2" s="18" t="s">
        <v>23</v>
      </c>
      <c r="N2" s="18" t="s">
        <v>24</v>
      </c>
      <c r="O2" s="18" t="s">
        <v>4</v>
      </c>
      <c r="P2" s="20" t="s">
        <v>5</v>
      </c>
      <c r="R2" s="23" t="s">
        <v>14</v>
      </c>
      <c r="S2" s="22" t="s">
        <v>15</v>
      </c>
      <c r="T2" s="22" t="s">
        <v>16</v>
      </c>
      <c r="U2" s="18" t="s">
        <v>27</v>
      </c>
      <c r="V2" s="18" t="s">
        <v>29</v>
      </c>
      <c r="W2" s="25"/>
      <c r="Y2" s="23" t="s">
        <v>13</v>
      </c>
      <c r="Z2" s="22" t="s">
        <v>11</v>
      </c>
      <c r="AA2" s="22" t="s">
        <v>12</v>
      </c>
      <c r="AB2" s="18" t="s">
        <v>25</v>
      </c>
      <c r="AC2" s="18" t="s">
        <v>26</v>
      </c>
    </row>
    <row r="3" spans="1:29" x14ac:dyDescent="0.25">
      <c r="A3" s="9">
        <v>0.04</v>
      </c>
      <c r="B3" s="5">
        <v>24.465014724731201</v>
      </c>
      <c r="C3" s="6">
        <f t="shared" ref="C3:C27" si="0">1.01325 +A3*9.814*0.01</f>
        <v>1.0171756000000001</v>
      </c>
      <c r="D3" s="5">
        <v>8.2674609373183898</v>
      </c>
      <c r="E3" s="5">
        <v>214.747985839829</v>
      </c>
      <c r="F3" s="5">
        <v>463</v>
      </c>
      <c r="G3" s="5">
        <v>9.6826559424729393</v>
      </c>
      <c r="H3" s="5">
        <f>+G3*1000/32</f>
        <v>302.58299820227933</v>
      </c>
      <c r="I3" s="3"/>
      <c r="J3" s="3"/>
      <c r="K3" s="3"/>
      <c r="L3" s="3"/>
      <c r="M3" s="3"/>
      <c r="N3" s="3"/>
      <c r="O3" s="5">
        <f>EXP(-A3)</f>
        <v>0.96078943915232318</v>
      </c>
      <c r="P3" s="10">
        <f>-A3</f>
        <v>-0.04</v>
      </c>
      <c r="R3" s="21">
        <v>115.99079999999999</v>
      </c>
      <c r="S3" s="21">
        <v>0.71289999999999998</v>
      </c>
      <c r="T3" s="21">
        <v>4.9973000000000001</v>
      </c>
      <c r="U3" s="26">
        <f>+S3*1000/14</f>
        <v>50.921428571428571</v>
      </c>
      <c r="V3" s="26">
        <f>+T3*1000/32</f>
        <v>156.16562500000001</v>
      </c>
      <c r="W3" s="26"/>
      <c r="Y3" s="21">
        <v>161.29570000000001</v>
      </c>
      <c r="Z3" s="21">
        <v>0.90290000000000004</v>
      </c>
      <c r="AA3" s="21">
        <v>5.0259</v>
      </c>
      <c r="AB3" s="26">
        <f>+Z3*1000/14</f>
        <v>64.492857142857147</v>
      </c>
      <c r="AC3" s="26">
        <f>+AA3*1000/32</f>
        <v>157.05937499999999</v>
      </c>
    </row>
    <row r="4" spans="1:29" x14ac:dyDescent="0.25">
      <c r="A4" s="9">
        <v>1</v>
      </c>
      <c r="B4" s="5">
        <v>22.69</v>
      </c>
      <c r="C4" s="6">
        <f t="shared" si="0"/>
        <v>1.1113900000000001</v>
      </c>
      <c r="D4" s="5">
        <v>8.1950000000000003</v>
      </c>
      <c r="E4" s="5">
        <v>209</v>
      </c>
      <c r="F4" s="5">
        <v>287</v>
      </c>
      <c r="G4" s="5">
        <v>9.6950000000000003</v>
      </c>
      <c r="H4" s="5">
        <f t="shared" ref="H4:H26" si="1">+G4*1000/32</f>
        <v>302.96875</v>
      </c>
      <c r="I4" s="3"/>
      <c r="J4" s="3"/>
      <c r="K4" s="3"/>
      <c r="L4" s="3"/>
      <c r="M4" s="3"/>
      <c r="N4" s="3"/>
      <c r="O4" s="5">
        <f t="shared" ref="O4:O27" si="2">EXP(-A4)</f>
        <v>0.36787944117144233</v>
      </c>
      <c r="P4" s="10">
        <f t="shared" ref="P4:P27" si="3">-A4</f>
        <v>-1</v>
      </c>
      <c r="R4" s="21">
        <v>118.0733</v>
      </c>
      <c r="S4" s="21">
        <v>0.73409999999999997</v>
      </c>
      <c r="T4" s="21">
        <v>5.0663999999999998</v>
      </c>
      <c r="U4" s="26">
        <f t="shared" ref="U4:U26" si="4">+S4*1000/14</f>
        <v>52.43571428571429</v>
      </c>
      <c r="V4" s="26">
        <f t="shared" ref="V4:V26" si="5">+T4*1000/32</f>
        <v>158.32499999999999</v>
      </c>
      <c r="W4" s="26"/>
    </row>
    <row r="5" spans="1:29" x14ac:dyDescent="0.25">
      <c r="A5" s="9">
        <v>1.5</v>
      </c>
      <c r="B5" s="5"/>
      <c r="C5" s="6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5"/>
      <c r="P5" s="10"/>
      <c r="U5" s="26"/>
      <c r="V5" s="26"/>
    </row>
    <row r="6" spans="1:29" x14ac:dyDescent="0.25">
      <c r="A6" s="9">
        <v>2</v>
      </c>
      <c r="B6" s="5">
        <v>22.0078125</v>
      </c>
      <c r="C6" s="6">
        <f t="shared" si="0"/>
        <v>1.20953</v>
      </c>
      <c r="D6" s="5">
        <v>7.4493749999999999</v>
      </c>
      <c r="E6" s="5">
        <v>194</v>
      </c>
      <c r="F6" s="5">
        <v>287.0625</v>
      </c>
      <c r="G6" s="5">
        <v>8.4221874999999997</v>
      </c>
      <c r="H6" s="5">
        <f t="shared" si="1"/>
        <v>263.193359375</v>
      </c>
      <c r="I6" s="3"/>
      <c r="J6" s="3">
        <v>31.39</v>
      </c>
      <c r="K6" s="3">
        <v>40.479999999999997</v>
      </c>
      <c r="L6" s="3">
        <v>146.71</v>
      </c>
      <c r="M6" s="3"/>
      <c r="N6" s="3"/>
      <c r="O6" s="5">
        <f t="shared" si="2"/>
        <v>0.1353352832366127</v>
      </c>
      <c r="P6" s="10">
        <f t="shared" si="3"/>
        <v>-2</v>
      </c>
      <c r="U6" s="26"/>
      <c r="V6" s="26"/>
    </row>
    <row r="7" spans="1:29" x14ac:dyDescent="0.25">
      <c r="A7" s="9">
        <v>3</v>
      </c>
      <c r="B7" s="5">
        <v>21.555040245133601</v>
      </c>
      <c r="C7" s="6">
        <f t="shared" si="0"/>
        <v>1.3076699999999999</v>
      </c>
      <c r="D7" s="5">
        <v>6.95</v>
      </c>
      <c r="E7" s="5">
        <v>194.999996185274</v>
      </c>
      <c r="F7" s="5">
        <v>302.97558593748499</v>
      </c>
      <c r="G7" s="5">
        <v>4.9295705792840003</v>
      </c>
      <c r="H7" s="5">
        <f t="shared" si="1"/>
        <v>154.049080602625</v>
      </c>
      <c r="I7" s="3"/>
      <c r="J7" s="3"/>
      <c r="K7" s="3"/>
      <c r="L7" s="3"/>
      <c r="M7" s="3"/>
      <c r="N7" s="3"/>
      <c r="O7" s="5">
        <f t="shared" si="2"/>
        <v>4.9787068367863944E-2</v>
      </c>
      <c r="P7" s="10">
        <f t="shared" si="3"/>
        <v>-3</v>
      </c>
      <c r="U7" s="26"/>
      <c r="V7" s="26"/>
      <c r="Y7" s="21">
        <v>159.05959999999999</v>
      </c>
      <c r="Z7" s="21">
        <v>0.88890000000000002</v>
      </c>
      <c r="AA7" s="21">
        <v>5.0170000000000003</v>
      </c>
      <c r="AB7" s="26">
        <f>+Z7*1000/14</f>
        <v>63.49285714285714</v>
      </c>
      <c r="AC7" s="26">
        <f>+AA7*1000/32</f>
        <v>156.78125</v>
      </c>
    </row>
    <row r="8" spans="1:29" x14ac:dyDescent="0.25">
      <c r="A8" s="9">
        <v>4</v>
      </c>
      <c r="B8" s="5">
        <v>20.3101769586908</v>
      </c>
      <c r="C8" s="6">
        <f t="shared" si="0"/>
        <v>1.40581</v>
      </c>
      <c r="D8" s="5">
        <v>6.7800019645644403</v>
      </c>
      <c r="E8" s="5">
        <v>173.99999999627499</v>
      </c>
      <c r="F8" s="5">
        <v>324</v>
      </c>
      <c r="G8" s="5">
        <v>2.3292736715213098</v>
      </c>
      <c r="H8" s="5">
        <f t="shared" si="1"/>
        <v>72.789802235040938</v>
      </c>
      <c r="I8" s="3"/>
      <c r="J8" s="3">
        <v>39.5</v>
      </c>
      <c r="K8" s="3">
        <v>38.94</v>
      </c>
      <c r="L8" s="3">
        <v>141.08000000000001</v>
      </c>
      <c r="M8" s="3"/>
      <c r="N8" s="3"/>
      <c r="O8" s="5">
        <f t="shared" si="2"/>
        <v>1.8315638888734179E-2</v>
      </c>
      <c r="P8" s="10">
        <f t="shared" si="3"/>
        <v>-4</v>
      </c>
      <c r="R8" s="21">
        <v>135.1969</v>
      </c>
      <c r="S8" s="21">
        <v>0.82379999999999998</v>
      </c>
      <c r="T8" s="21">
        <v>5.5929000000000002</v>
      </c>
      <c r="U8" s="26">
        <f t="shared" si="4"/>
        <v>58.842857142857142</v>
      </c>
      <c r="V8" s="26">
        <f t="shared" si="5"/>
        <v>174.77812500000002</v>
      </c>
      <c r="W8" s="26"/>
    </row>
    <row r="9" spans="1:29" x14ac:dyDescent="0.25">
      <c r="A9" s="9">
        <v>5</v>
      </c>
      <c r="B9" s="5">
        <v>18.2656125967018</v>
      </c>
      <c r="C9" s="6">
        <f t="shared" si="0"/>
        <v>1.5039500000000001</v>
      </c>
      <c r="D9" s="5">
        <v>6.68</v>
      </c>
      <c r="E9" s="5">
        <v>152</v>
      </c>
      <c r="F9" s="5">
        <v>367.43753794137098</v>
      </c>
      <c r="G9" s="5">
        <v>0.33510582718145099</v>
      </c>
      <c r="H9" s="5">
        <f t="shared" si="1"/>
        <v>10.472057099420343</v>
      </c>
      <c r="I9" s="3"/>
      <c r="J9" s="3"/>
      <c r="K9" s="3"/>
      <c r="L9" s="3"/>
      <c r="M9" s="3"/>
      <c r="N9" s="3"/>
      <c r="O9" s="5">
        <f t="shared" si="2"/>
        <v>6.737946999085467E-3</v>
      </c>
      <c r="P9" s="10">
        <f t="shared" si="3"/>
        <v>-5</v>
      </c>
      <c r="R9" s="21">
        <v>160.29130000000001</v>
      </c>
      <c r="S9" s="21">
        <v>0.80769999999999997</v>
      </c>
      <c r="T9" s="21">
        <v>6.1985000000000001</v>
      </c>
      <c r="U9" s="26">
        <f t="shared" si="4"/>
        <v>57.692857142857136</v>
      </c>
      <c r="V9" s="26">
        <f t="shared" si="5"/>
        <v>193.703125</v>
      </c>
      <c r="W9" s="26"/>
      <c r="Y9" s="21">
        <v>177.65799999999999</v>
      </c>
      <c r="Z9" s="21">
        <v>0.8992</v>
      </c>
      <c r="AA9" s="21">
        <v>5.0774999999999997</v>
      </c>
      <c r="AB9" s="26">
        <f>+Z9*1000/14</f>
        <v>64.228571428571428</v>
      </c>
      <c r="AC9" s="26">
        <f>+AA9*1000/32</f>
        <v>158.671875</v>
      </c>
    </row>
    <row r="10" spans="1:29" x14ac:dyDescent="0.25">
      <c r="A10" s="9">
        <v>6</v>
      </c>
      <c r="B10" s="5">
        <v>11.803401985489399</v>
      </c>
      <c r="C10" s="6">
        <f t="shared" si="0"/>
        <v>1.60209</v>
      </c>
      <c r="D10" s="5">
        <v>6.64</v>
      </c>
      <c r="E10" s="5">
        <v>169</v>
      </c>
      <c r="F10" s="5">
        <v>520.12499999993997</v>
      </c>
      <c r="G10" s="5">
        <v>2.1886227750367002</v>
      </c>
      <c r="H10" s="5">
        <f t="shared" si="1"/>
        <v>68.394461719896881</v>
      </c>
      <c r="I10" s="3"/>
      <c r="J10" s="3"/>
      <c r="K10" s="3"/>
      <c r="L10" s="3"/>
      <c r="M10" s="3"/>
      <c r="N10" s="3"/>
      <c r="O10" s="5">
        <f t="shared" si="2"/>
        <v>2.4787521766663585E-3</v>
      </c>
      <c r="P10" s="10">
        <f t="shared" si="3"/>
        <v>-6</v>
      </c>
      <c r="R10" s="21">
        <v>238.47819999999999</v>
      </c>
      <c r="S10" s="21">
        <v>1.3929</v>
      </c>
      <c r="T10" s="21">
        <v>7.8331</v>
      </c>
      <c r="U10" s="26">
        <f t="shared" si="4"/>
        <v>99.492857142857147</v>
      </c>
      <c r="V10" s="26">
        <f t="shared" si="5"/>
        <v>244.78437500000001</v>
      </c>
      <c r="W10" s="26"/>
    </row>
    <row r="11" spans="1:29" x14ac:dyDescent="0.25">
      <c r="A11" s="9">
        <v>7</v>
      </c>
      <c r="B11" s="5">
        <v>9.1517609654777399</v>
      </c>
      <c r="C11" s="6">
        <f t="shared" si="0"/>
        <v>1.7002299999999999</v>
      </c>
      <c r="D11" s="5">
        <v>6.62</v>
      </c>
      <c r="E11" s="5">
        <v>159.87499237060501</v>
      </c>
      <c r="F11" s="5">
        <v>535.03128049447002</v>
      </c>
      <c r="G11" s="5">
        <v>2.84093902003774</v>
      </c>
      <c r="H11" s="5">
        <f t="shared" si="1"/>
        <v>88.779344376179381</v>
      </c>
      <c r="I11" s="3"/>
      <c r="J11" s="3">
        <v>5.72</v>
      </c>
      <c r="K11" s="3">
        <v>115.75</v>
      </c>
      <c r="L11" s="3">
        <v>162.19999999999999</v>
      </c>
      <c r="M11" s="3"/>
      <c r="N11" s="3"/>
      <c r="O11" s="5">
        <f t="shared" si="2"/>
        <v>9.1188196555451624E-4</v>
      </c>
      <c r="P11" s="10">
        <f t="shared" si="3"/>
        <v>-7</v>
      </c>
      <c r="R11" s="21">
        <v>244.92699999999999</v>
      </c>
      <c r="S11" s="21">
        <v>1.6352</v>
      </c>
      <c r="T11" s="21">
        <v>7.9077999999999999</v>
      </c>
      <c r="U11" s="26">
        <f t="shared" si="4"/>
        <v>116.8</v>
      </c>
      <c r="V11" s="26">
        <f t="shared" si="5"/>
        <v>247.11875000000001</v>
      </c>
      <c r="W11" s="26"/>
      <c r="Y11" s="21">
        <v>202.95840000000001</v>
      </c>
      <c r="Z11" s="21">
        <v>0.89129999999999998</v>
      </c>
      <c r="AA11" s="21">
        <v>5.0952999999999999</v>
      </c>
      <c r="AB11" s="26">
        <f>+Z11*1000/14</f>
        <v>63.664285714285711</v>
      </c>
      <c r="AC11" s="26">
        <f>+AA11*1000/32</f>
        <v>159.22812500000001</v>
      </c>
    </row>
    <row r="12" spans="1:29" x14ac:dyDescent="0.25">
      <c r="A12" s="9">
        <v>8</v>
      </c>
      <c r="B12" s="5">
        <v>7.1768644572827904</v>
      </c>
      <c r="C12" s="6">
        <f t="shared" si="0"/>
        <v>1.79837</v>
      </c>
      <c r="D12" s="5">
        <v>6.5675091553294402</v>
      </c>
      <c r="E12" s="5">
        <v>136.74999237060399</v>
      </c>
      <c r="F12" s="5">
        <v>547.48486328125</v>
      </c>
      <c r="G12" s="5">
        <v>2.1313600013983298</v>
      </c>
      <c r="H12" s="5">
        <f t="shared" si="1"/>
        <v>66.605000043697814</v>
      </c>
      <c r="I12" s="3"/>
      <c r="J12" s="3"/>
      <c r="K12" s="3"/>
      <c r="L12" s="3"/>
      <c r="M12" s="3"/>
      <c r="N12" s="3"/>
      <c r="O12" s="5">
        <f t="shared" si="2"/>
        <v>3.3546262790251185E-4</v>
      </c>
      <c r="P12" s="10">
        <f t="shared" si="3"/>
        <v>-8</v>
      </c>
      <c r="R12" s="21">
        <v>195.12530000000001</v>
      </c>
      <c r="S12" s="21">
        <v>1.4152</v>
      </c>
      <c r="T12" s="21">
        <v>6.6947000000000001</v>
      </c>
      <c r="U12" s="26">
        <f t="shared" si="4"/>
        <v>101.08571428571429</v>
      </c>
      <c r="V12" s="26">
        <f t="shared" si="5"/>
        <v>209.20937499999999</v>
      </c>
      <c r="W12" s="26"/>
    </row>
    <row r="13" spans="1:29" x14ac:dyDescent="0.25">
      <c r="A13" s="24">
        <v>8.1</v>
      </c>
      <c r="B13" s="5"/>
      <c r="C13" s="6">
        <f t="shared" si="0"/>
        <v>1.8081839999999998</v>
      </c>
      <c r="D13" s="5"/>
      <c r="E13" s="5"/>
      <c r="F13" s="5"/>
      <c r="G13" s="5"/>
      <c r="H13" s="5"/>
      <c r="I13" s="3"/>
      <c r="J13" s="3"/>
      <c r="K13" s="3"/>
      <c r="L13" s="3"/>
      <c r="M13" s="3"/>
      <c r="N13" s="3"/>
      <c r="O13" s="5">
        <f t="shared" si="2"/>
        <v>3.0353913807886678E-4</v>
      </c>
      <c r="P13" s="10">
        <f t="shared" si="3"/>
        <v>-8.1</v>
      </c>
      <c r="R13" s="21">
        <v>251.46469999999999</v>
      </c>
      <c r="S13" s="21">
        <v>1.8462000000000001</v>
      </c>
      <c r="T13" s="21">
        <v>8.0023</v>
      </c>
      <c r="U13" s="26">
        <f t="shared" si="4"/>
        <v>131.87142857142857</v>
      </c>
      <c r="V13" s="26">
        <f t="shared" si="5"/>
        <v>250.07187500000001</v>
      </c>
      <c r="W13" s="26"/>
    </row>
    <row r="14" spans="1:29" x14ac:dyDescent="0.25">
      <c r="A14" s="9">
        <v>9</v>
      </c>
      <c r="B14" s="5">
        <v>6.4437912929058099</v>
      </c>
      <c r="C14" s="6">
        <f t="shared" si="0"/>
        <v>1.8965099999999999</v>
      </c>
      <c r="D14" s="5">
        <v>6.53999992370606</v>
      </c>
      <c r="E14" s="5">
        <v>16.437255859375</v>
      </c>
      <c r="F14" s="5">
        <v>559.93653869628895</v>
      </c>
      <c r="G14" s="5">
        <v>0.86029267907142604</v>
      </c>
      <c r="H14" s="5">
        <f t="shared" si="1"/>
        <v>26.884146220982064</v>
      </c>
      <c r="I14" s="3"/>
      <c r="J14" s="3"/>
      <c r="K14" s="3"/>
      <c r="L14" s="3"/>
      <c r="M14" s="3"/>
      <c r="N14" s="3"/>
      <c r="O14" s="5">
        <f t="shared" si="2"/>
        <v>1.2340980408667956E-4</v>
      </c>
      <c r="P14" s="10">
        <f t="shared" si="3"/>
        <v>-9</v>
      </c>
      <c r="R14" s="21">
        <v>254.16990000000001</v>
      </c>
      <c r="S14" s="21">
        <v>1.7997000000000001</v>
      </c>
      <c r="T14" s="21">
        <v>7.3574999999999999</v>
      </c>
      <c r="U14" s="26">
        <f t="shared" si="4"/>
        <v>128.55000000000001</v>
      </c>
      <c r="V14" s="26">
        <f t="shared" si="5"/>
        <v>229.921875</v>
      </c>
      <c r="W14" s="26"/>
      <c r="Y14" s="21">
        <v>255.9511</v>
      </c>
      <c r="Z14" s="21">
        <v>0.84699999999999998</v>
      </c>
      <c r="AA14" s="21">
        <v>5.5437000000000003</v>
      </c>
      <c r="AB14" s="26">
        <f t="shared" ref="AB14:AB26" si="6">+Z14*1000/14</f>
        <v>60.5</v>
      </c>
      <c r="AC14" s="26">
        <f t="shared" ref="AC14:AC26" si="7">+AA14*1000/32</f>
        <v>173.24062500000002</v>
      </c>
    </row>
    <row r="15" spans="1:29" x14ac:dyDescent="0.25">
      <c r="A15" s="9">
        <v>10</v>
      </c>
      <c r="B15" s="5">
        <v>6.0349755859095602</v>
      </c>
      <c r="C15" s="6">
        <f t="shared" si="0"/>
        <v>1.99465</v>
      </c>
      <c r="D15" s="5">
        <v>6.5118749999999999</v>
      </c>
      <c r="E15" s="5">
        <v>96.905271530148198</v>
      </c>
      <c r="F15" s="5">
        <v>566.000244140625</v>
      </c>
      <c r="G15" s="5">
        <v>0.52546898743221804</v>
      </c>
      <c r="H15" s="5">
        <f t="shared" si="1"/>
        <v>16.420905857256813</v>
      </c>
      <c r="I15" s="3"/>
      <c r="J15" s="3">
        <v>11.77</v>
      </c>
      <c r="K15" s="3">
        <v>126.5</v>
      </c>
      <c r="L15" s="3">
        <v>176.28</v>
      </c>
      <c r="M15" s="3"/>
      <c r="N15" s="3"/>
      <c r="O15" s="5">
        <f t="shared" si="2"/>
        <v>4.5399929762484854E-5</v>
      </c>
      <c r="P15" s="10">
        <f t="shared" si="3"/>
        <v>-10</v>
      </c>
      <c r="R15" s="21">
        <v>256.70800000000003</v>
      </c>
      <c r="S15" s="21">
        <v>1.8557999999999999</v>
      </c>
      <c r="T15" s="21">
        <v>7.7568000000000001</v>
      </c>
      <c r="U15" s="26">
        <f t="shared" si="4"/>
        <v>132.55714285714285</v>
      </c>
      <c r="V15" s="26">
        <f t="shared" si="5"/>
        <v>242.4</v>
      </c>
      <c r="W15" s="26"/>
      <c r="Y15" s="21">
        <v>339.32229999999998</v>
      </c>
      <c r="Z15" s="21">
        <v>0.72970000000000002</v>
      </c>
      <c r="AA15" s="21">
        <v>6.7290999999999999</v>
      </c>
      <c r="AB15" s="26">
        <f t="shared" si="6"/>
        <v>52.121428571428574</v>
      </c>
      <c r="AC15" s="26">
        <f t="shared" si="7"/>
        <v>210.28437499999998</v>
      </c>
    </row>
    <row r="16" spans="1:29" x14ac:dyDescent="0.25">
      <c r="A16" s="9">
        <v>11</v>
      </c>
      <c r="B16" s="5">
        <v>5.5836413574218797</v>
      </c>
      <c r="C16" s="6">
        <f t="shared" si="0"/>
        <v>2.0927899999999999</v>
      </c>
      <c r="D16" s="5">
        <v>6.5500195312500002</v>
      </c>
      <c r="E16" s="5">
        <v>82</v>
      </c>
      <c r="F16" s="5">
        <v>582.251220703125</v>
      </c>
      <c r="G16" s="5">
        <v>0.31495727539062501</v>
      </c>
      <c r="H16" s="5">
        <f t="shared" si="1"/>
        <v>9.8424148559570312</v>
      </c>
      <c r="I16" s="3"/>
      <c r="J16" s="3"/>
      <c r="K16" s="3"/>
      <c r="L16" s="3"/>
      <c r="M16" s="3"/>
      <c r="N16" s="3"/>
      <c r="O16" s="5">
        <f t="shared" si="2"/>
        <v>1.6701700790245659E-5</v>
      </c>
      <c r="P16" s="10">
        <f t="shared" si="3"/>
        <v>-11</v>
      </c>
      <c r="R16" s="21">
        <v>271.62459999999999</v>
      </c>
      <c r="S16" s="21">
        <v>1.5346</v>
      </c>
      <c r="T16" s="21">
        <v>7.5072999999999999</v>
      </c>
      <c r="U16" s="26">
        <f t="shared" si="4"/>
        <v>109.61428571428571</v>
      </c>
      <c r="V16" s="26">
        <f t="shared" si="5"/>
        <v>234.60312500000001</v>
      </c>
      <c r="W16" s="26"/>
      <c r="Y16" s="21">
        <v>376.6157</v>
      </c>
      <c r="Z16" s="21">
        <v>0.44919999999999999</v>
      </c>
      <c r="AA16" s="21">
        <v>6.7168999999999999</v>
      </c>
      <c r="AB16" s="26">
        <f t="shared" si="6"/>
        <v>32.085714285714282</v>
      </c>
      <c r="AC16" s="26">
        <f t="shared" si="7"/>
        <v>209.90312499999999</v>
      </c>
    </row>
    <row r="17" spans="1:29" x14ac:dyDescent="0.25">
      <c r="A17" s="9">
        <v>12</v>
      </c>
      <c r="B17" s="5">
        <v>5.2293301200866704</v>
      </c>
      <c r="C17" s="6">
        <f t="shared" si="0"/>
        <v>2.1909299999999998</v>
      </c>
      <c r="D17" s="5">
        <v>6.62008066177368</v>
      </c>
      <c r="E17" s="5">
        <v>81</v>
      </c>
      <c r="F17" s="5">
        <v>608.50407409668003</v>
      </c>
      <c r="G17" s="5">
        <v>0.31516614913940399</v>
      </c>
      <c r="H17" s="5">
        <f t="shared" si="1"/>
        <v>9.8489421606063754</v>
      </c>
      <c r="I17" s="3"/>
      <c r="J17" s="3">
        <v>69.97</v>
      </c>
      <c r="K17" s="3">
        <v>31.26</v>
      </c>
      <c r="L17" s="3"/>
      <c r="M17" s="3"/>
      <c r="N17" s="3"/>
      <c r="O17" s="5">
        <f t="shared" si="2"/>
        <v>6.1442123533282098E-6</v>
      </c>
      <c r="P17" s="10">
        <f t="shared" si="3"/>
        <v>-12</v>
      </c>
      <c r="R17" s="21">
        <v>281.43680000000001</v>
      </c>
      <c r="S17" s="21">
        <v>1.0386</v>
      </c>
      <c r="T17" s="21">
        <v>7.6494</v>
      </c>
      <c r="U17" s="26">
        <f t="shared" si="4"/>
        <v>74.185714285714283</v>
      </c>
      <c r="V17" s="26">
        <f t="shared" si="5"/>
        <v>239.04374999999999</v>
      </c>
      <c r="W17" s="26"/>
      <c r="Y17" s="21">
        <v>389.45209999999997</v>
      </c>
      <c r="Z17" s="21">
        <v>0.18509999999999999</v>
      </c>
      <c r="AA17" s="21">
        <v>6.4237000000000002</v>
      </c>
      <c r="AB17" s="26">
        <f t="shared" si="6"/>
        <v>13.221428571428572</v>
      </c>
      <c r="AC17" s="26">
        <f t="shared" si="7"/>
        <v>200.74062499999999</v>
      </c>
    </row>
    <row r="18" spans="1:29" x14ac:dyDescent="0.25">
      <c r="A18" s="9">
        <v>13</v>
      </c>
      <c r="B18" s="5">
        <v>4.94870849609375</v>
      </c>
      <c r="C18" s="6">
        <f t="shared" si="0"/>
        <v>2.2890699999999997</v>
      </c>
      <c r="D18" s="5">
        <v>6.6762524414062501</v>
      </c>
      <c r="E18" s="5">
        <v>77.375</v>
      </c>
      <c r="F18" s="5">
        <v>642.50048828125</v>
      </c>
      <c r="G18" s="5">
        <v>0.30255615234375</v>
      </c>
      <c r="H18" s="5">
        <f t="shared" si="1"/>
        <v>9.4548797607421875</v>
      </c>
      <c r="I18" s="3"/>
      <c r="J18" s="3"/>
      <c r="K18" s="3"/>
      <c r="L18" s="3"/>
      <c r="M18" s="3"/>
      <c r="N18" s="3"/>
      <c r="O18" s="5">
        <f t="shared" si="2"/>
        <v>2.2603294069810542E-6</v>
      </c>
      <c r="P18" s="10">
        <f t="shared" si="3"/>
        <v>-13</v>
      </c>
      <c r="R18" s="21">
        <v>293.18619999999999</v>
      </c>
      <c r="S18" s="21">
        <v>0.57520000000000004</v>
      </c>
      <c r="T18" s="21">
        <v>7.2939999999999996</v>
      </c>
      <c r="U18" s="26">
        <f t="shared" si="4"/>
        <v>41.085714285714289</v>
      </c>
      <c r="V18" s="26">
        <f t="shared" si="5"/>
        <v>227.9375</v>
      </c>
      <c r="W18" s="26"/>
      <c r="Y18" s="21">
        <v>397.32929999999999</v>
      </c>
      <c r="Z18" s="21">
        <v>3.5999999999999999E-3</v>
      </c>
      <c r="AA18" s="21">
        <v>5.9912000000000001</v>
      </c>
      <c r="AB18" s="26">
        <f t="shared" si="6"/>
        <v>0.25714285714285717</v>
      </c>
      <c r="AC18" s="26">
        <f t="shared" si="7"/>
        <v>187.22499999999999</v>
      </c>
    </row>
    <row r="19" spans="1:29" x14ac:dyDescent="0.25">
      <c r="A19" s="9">
        <v>14</v>
      </c>
      <c r="B19" s="5">
        <v>4.8099999976827501</v>
      </c>
      <c r="C19" s="6">
        <f t="shared" si="0"/>
        <v>2.3872100000000001</v>
      </c>
      <c r="D19" s="5">
        <v>6.6600073242187499</v>
      </c>
      <c r="E19" s="5">
        <v>43.994140624970903</v>
      </c>
      <c r="F19" s="5">
        <v>662.00000005959396</v>
      </c>
      <c r="G19" s="5">
        <v>0.37481228977605802</v>
      </c>
      <c r="H19" s="5">
        <f t="shared" si="1"/>
        <v>11.712884055501814</v>
      </c>
      <c r="I19" s="3"/>
      <c r="J19" s="3"/>
      <c r="K19" s="3"/>
      <c r="L19" s="3"/>
      <c r="M19" s="3"/>
      <c r="N19" s="3"/>
      <c r="O19" s="5">
        <f t="shared" si="2"/>
        <v>8.3152871910356788E-7</v>
      </c>
      <c r="P19" s="10">
        <f t="shared" si="3"/>
        <v>-14</v>
      </c>
      <c r="R19" s="21">
        <v>252.0051</v>
      </c>
      <c r="S19" s="21">
        <v>0.26050000000000001</v>
      </c>
      <c r="T19" s="21">
        <v>5.4739000000000004</v>
      </c>
      <c r="U19" s="26">
        <f t="shared" si="4"/>
        <v>18.607142857142858</v>
      </c>
      <c r="V19" s="26">
        <f t="shared" si="5"/>
        <v>171.05937500000002</v>
      </c>
      <c r="W19" s="26"/>
      <c r="Y19" s="21">
        <v>404.66860000000003</v>
      </c>
      <c r="Z19" s="21">
        <v>0</v>
      </c>
      <c r="AA19" s="21">
        <v>5.4393000000000002</v>
      </c>
      <c r="AB19" s="26">
        <f t="shared" si="6"/>
        <v>0</v>
      </c>
      <c r="AC19" s="26">
        <f t="shared" si="7"/>
        <v>169.97812500000001</v>
      </c>
    </row>
    <row r="20" spans="1:29" x14ac:dyDescent="0.25">
      <c r="A20" s="9">
        <v>15</v>
      </c>
      <c r="B20" s="5">
        <v>4.61937499996995</v>
      </c>
      <c r="C20" s="6">
        <f t="shared" si="0"/>
        <v>2.4853500000000004</v>
      </c>
      <c r="D20" s="5">
        <v>6.6699391020499501</v>
      </c>
      <c r="E20" s="5">
        <v>24.9997558589093</v>
      </c>
      <c r="F20" s="5">
        <v>689.50097656273294</v>
      </c>
      <c r="G20" s="5">
        <v>0.32035758224222799</v>
      </c>
      <c r="H20" s="5">
        <f t="shared" si="1"/>
        <v>10.011174445069624</v>
      </c>
      <c r="I20" s="3">
        <v>59.05</v>
      </c>
      <c r="J20" s="3"/>
      <c r="K20" s="3"/>
      <c r="L20" s="3"/>
      <c r="M20" s="3">
        <v>860.44</v>
      </c>
      <c r="N20" s="3">
        <v>67.64</v>
      </c>
      <c r="O20" s="5">
        <f t="shared" si="2"/>
        <v>3.0590232050182579E-7</v>
      </c>
      <c r="P20" s="10">
        <f t="shared" si="3"/>
        <v>-15</v>
      </c>
      <c r="R20" s="21">
        <v>326.77420000000001</v>
      </c>
      <c r="S20" s="21">
        <v>5.8999999999999997E-2</v>
      </c>
      <c r="T20" s="21">
        <v>6.9394</v>
      </c>
      <c r="U20" s="26">
        <f t="shared" si="4"/>
        <v>4.2142857142857144</v>
      </c>
      <c r="V20" s="26">
        <f t="shared" si="5"/>
        <v>216.85624999999999</v>
      </c>
      <c r="W20" s="26"/>
      <c r="Y20" s="21">
        <v>408.67989999999998</v>
      </c>
      <c r="Z20" s="21">
        <v>0</v>
      </c>
      <c r="AA20" s="21">
        <v>4.8555999999999999</v>
      </c>
      <c r="AB20" s="26">
        <f t="shared" si="6"/>
        <v>0</v>
      </c>
      <c r="AC20" s="26">
        <f t="shared" si="7"/>
        <v>151.73750000000001</v>
      </c>
    </row>
    <row r="21" spans="1:29" x14ac:dyDescent="0.25">
      <c r="A21" s="9">
        <v>16</v>
      </c>
      <c r="B21" s="5">
        <v>4.3749999997019797</v>
      </c>
      <c r="C21" s="6">
        <f t="shared" si="0"/>
        <v>2.5834900000000003</v>
      </c>
      <c r="D21" s="5">
        <v>6.791953125</v>
      </c>
      <c r="E21" s="5">
        <v>-20.062500476837201</v>
      </c>
      <c r="F21" s="5">
        <v>738.00415706867398</v>
      </c>
      <c r="G21" s="5">
        <v>0.33501118723462098</v>
      </c>
      <c r="H21" s="5">
        <f t="shared" si="1"/>
        <v>10.469099601081906</v>
      </c>
      <c r="I21" s="3">
        <v>148.47999999999999</v>
      </c>
      <c r="J21" s="3"/>
      <c r="K21" s="3"/>
      <c r="L21" s="3"/>
      <c r="M21" s="3"/>
      <c r="N21" s="3"/>
      <c r="O21" s="5">
        <f t="shared" si="2"/>
        <v>1.1253517471925912E-7</v>
      </c>
      <c r="P21" s="10">
        <f t="shared" si="3"/>
        <v>-16</v>
      </c>
      <c r="R21" s="21">
        <v>339.38510000000002</v>
      </c>
      <c r="S21" s="21">
        <v>1.3899999999999999E-2</v>
      </c>
      <c r="T21" s="21">
        <v>6.2680999999999996</v>
      </c>
      <c r="U21" s="26">
        <f t="shared" si="4"/>
        <v>0.99285714285714277</v>
      </c>
      <c r="V21" s="26">
        <f t="shared" si="5"/>
        <v>195.87812499999998</v>
      </c>
      <c r="W21" s="26"/>
      <c r="Y21" s="21">
        <v>413.44049999999999</v>
      </c>
      <c r="Z21" s="21">
        <v>4.4000000000000003E-3</v>
      </c>
      <c r="AA21" s="21">
        <v>4.0202</v>
      </c>
      <c r="AB21" s="26">
        <f t="shared" si="6"/>
        <v>0.31428571428571433</v>
      </c>
      <c r="AC21" s="26">
        <f t="shared" si="7"/>
        <v>125.63124999999999</v>
      </c>
    </row>
    <row r="22" spans="1:29" x14ac:dyDescent="0.25">
      <c r="A22" s="9">
        <v>17</v>
      </c>
      <c r="B22" s="5">
        <v>4.2399975967407197</v>
      </c>
      <c r="C22" s="6">
        <f t="shared" si="0"/>
        <v>2.6816300000000002</v>
      </c>
      <c r="D22" s="5">
        <v>6.8399999618530298</v>
      </c>
      <c r="E22" s="5">
        <v>-52</v>
      </c>
      <c r="F22" s="5">
        <v>765.81445264794502</v>
      </c>
      <c r="G22" s="5">
        <v>0.33408194135252101</v>
      </c>
      <c r="H22" s="5">
        <f t="shared" si="1"/>
        <v>10.440060667266282</v>
      </c>
      <c r="I22" s="3"/>
      <c r="J22" s="3"/>
      <c r="K22" s="3"/>
      <c r="L22" s="3"/>
      <c r="M22" s="3">
        <v>931.96</v>
      </c>
      <c r="N22" s="3">
        <v>99.69</v>
      </c>
      <c r="O22" s="5">
        <f t="shared" si="2"/>
        <v>4.1399377187851668E-8</v>
      </c>
      <c r="P22" s="10">
        <f t="shared" si="3"/>
        <v>-17</v>
      </c>
      <c r="R22" s="21">
        <v>372.51100000000002</v>
      </c>
      <c r="S22" s="21">
        <v>8.6E-3</v>
      </c>
      <c r="T22" s="21">
        <v>5.9984999999999999</v>
      </c>
      <c r="U22" s="26">
        <f t="shared" si="4"/>
        <v>0.61428571428571421</v>
      </c>
      <c r="V22" s="26">
        <f t="shared" si="5"/>
        <v>187.453125</v>
      </c>
      <c r="W22" s="26"/>
      <c r="Y22" s="21">
        <v>411.8211</v>
      </c>
      <c r="Z22" s="21">
        <v>0</v>
      </c>
      <c r="AA22" s="21">
        <v>3.6408999999999998</v>
      </c>
      <c r="AB22" s="26">
        <f t="shared" si="6"/>
        <v>0</v>
      </c>
      <c r="AC22" s="26">
        <f t="shared" si="7"/>
        <v>113.77812499999999</v>
      </c>
    </row>
    <row r="23" spans="1:29" x14ac:dyDescent="0.25">
      <c r="A23" s="9">
        <v>18</v>
      </c>
      <c r="B23" s="5">
        <v>4.17</v>
      </c>
      <c r="C23" s="6">
        <f t="shared" si="0"/>
        <v>2.7797700000000001</v>
      </c>
      <c r="D23" s="5">
        <v>6.85</v>
      </c>
      <c r="E23" s="5">
        <v>-56.984375</v>
      </c>
      <c r="F23" s="5">
        <v>776.02343750010198</v>
      </c>
      <c r="G23" s="5">
        <v>0.35620264127510998</v>
      </c>
      <c r="H23" s="5">
        <f t="shared" si="1"/>
        <v>11.131332539847186</v>
      </c>
      <c r="I23" s="3">
        <v>158.80000000000001</v>
      </c>
      <c r="J23" s="3">
        <v>214.38</v>
      </c>
      <c r="K23" s="3">
        <v>11.29</v>
      </c>
      <c r="L23" s="3">
        <v>76.33</v>
      </c>
      <c r="M23" s="3">
        <v>1202.04</v>
      </c>
      <c r="N23" s="3">
        <v>122.57</v>
      </c>
      <c r="O23" s="5">
        <f t="shared" si="2"/>
        <v>1.5229979744712629E-8</v>
      </c>
      <c r="P23" s="10">
        <f t="shared" si="3"/>
        <v>-18</v>
      </c>
      <c r="R23" s="21">
        <v>349.93790000000001</v>
      </c>
      <c r="S23" s="21">
        <v>1.61E-2</v>
      </c>
      <c r="T23" s="21">
        <v>5.4808000000000003</v>
      </c>
      <c r="U23" s="26">
        <f t="shared" si="4"/>
        <v>1.1500000000000001</v>
      </c>
      <c r="V23" s="26">
        <f t="shared" si="5"/>
        <v>171.27500000000001</v>
      </c>
      <c r="W23" s="26"/>
      <c r="Y23" s="21">
        <v>414.8159</v>
      </c>
      <c r="Z23" s="21">
        <v>4.4999999999999997E-3</v>
      </c>
      <c r="AA23" s="21">
        <v>3.2227999999999999</v>
      </c>
      <c r="AB23" s="26">
        <f t="shared" si="6"/>
        <v>0.32142857142857145</v>
      </c>
      <c r="AC23" s="26">
        <f t="shared" si="7"/>
        <v>100.71249999999999</v>
      </c>
    </row>
    <row r="24" spans="1:29" x14ac:dyDescent="0.25">
      <c r="A24" s="9">
        <v>19</v>
      </c>
      <c r="B24" s="5">
        <v>4.1399999999999997</v>
      </c>
      <c r="C24" s="6">
        <f t="shared" si="0"/>
        <v>2.87791</v>
      </c>
      <c r="D24" s="5">
        <v>6.8649999999999904</v>
      </c>
      <c r="E24" s="5">
        <v>-55.999999999999098</v>
      </c>
      <c r="F24" s="5">
        <v>782</v>
      </c>
      <c r="G24" s="5">
        <v>0.40411226243359499</v>
      </c>
      <c r="H24" s="5">
        <f t="shared" si="1"/>
        <v>12.628508201049844</v>
      </c>
      <c r="I24" s="3">
        <v>189.24</v>
      </c>
      <c r="J24" s="3"/>
      <c r="K24" s="3"/>
      <c r="L24" s="3"/>
      <c r="M24" s="3">
        <v>1319.35</v>
      </c>
      <c r="N24" s="3">
        <v>161.12</v>
      </c>
      <c r="O24" s="5">
        <f t="shared" si="2"/>
        <v>5.6027964375372678E-9</v>
      </c>
      <c r="P24" s="10">
        <f t="shared" si="3"/>
        <v>-19</v>
      </c>
      <c r="R24" s="21">
        <v>359.1893</v>
      </c>
      <c r="S24" s="21">
        <v>1.7000000000000001E-2</v>
      </c>
      <c r="T24" s="21">
        <v>5.2042999999999999</v>
      </c>
      <c r="U24" s="26">
        <f t="shared" si="4"/>
        <v>1.2142857142857142</v>
      </c>
      <c r="V24" s="26">
        <f t="shared" si="5"/>
        <v>162.63437500000001</v>
      </c>
      <c r="W24" s="26"/>
      <c r="Y24" s="21">
        <v>416.41329999999999</v>
      </c>
      <c r="Z24" s="21">
        <v>1.8700000000000001E-2</v>
      </c>
      <c r="AA24" s="21">
        <v>3.2642000000000002</v>
      </c>
      <c r="AB24" s="26">
        <f t="shared" si="6"/>
        <v>1.3357142857142859</v>
      </c>
      <c r="AC24" s="26">
        <f t="shared" si="7"/>
        <v>102.00625000000001</v>
      </c>
    </row>
    <row r="25" spans="1:29" x14ac:dyDescent="0.25">
      <c r="A25" s="9">
        <v>20</v>
      </c>
      <c r="B25" s="5">
        <v>4.1100000000000003</v>
      </c>
      <c r="C25" s="6">
        <f t="shared" si="0"/>
        <v>2.9760499999999999</v>
      </c>
      <c r="D25" s="5">
        <v>6.8300000000000596</v>
      </c>
      <c r="E25" s="5">
        <v>-51</v>
      </c>
      <c r="F25" s="5">
        <v>787</v>
      </c>
      <c r="G25" s="5">
        <v>0.37363906204632802</v>
      </c>
      <c r="H25" s="5">
        <f t="shared" si="1"/>
        <v>11.676220688947751</v>
      </c>
      <c r="I25" s="3"/>
      <c r="J25" s="3">
        <v>221.77</v>
      </c>
      <c r="K25" s="3">
        <v>12.06</v>
      </c>
      <c r="L25" s="3">
        <v>58.73</v>
      </c>
      <c r="M25" s="3"/>
      <c r="N25" s="3"/>
      <c r="O25" s="5">
        <f t="shared" si="2"/>
        <v>2.0611536224385579E-9</v>
      </c>
      <c r="P25" s="10">
        <f t="shared" si="3"/>
        <v>-20</v>
      </c>
      <c r="R25" s="21">
        <v>356.65410000000003</v>
      </c>
      <c r="S25" s="21">
        <v>1.5800000000000002E-2</v>
      </c>
      <c r="T25" s="21">
        <v>5.3678999999999997</v>
      </c>
      <c r="U25" s="26">
        <f t="shared" si="4"/>
        <v>1.1285714285714286</v>
      </c>
      <c r="V25" s="26">
        <f t="shared" si="5"/>
        <v>167.74687499999999</v>
      </c>
      <c r="W25" s="26"/>
      <c r="Y25" s="21">
        <v>390.11079999999998</v>
      </c>
      <c r="Z25" s="21">
        <v>1.84E-2</v>
      </c>
      <c r="AA25" s="21">
        <v>2.6976</v>
      </c>
      <c r="AB25" s="26">
        <f t="shared" si="6"/>
        <v>1.3142857142857143</v>
      </c>
      <c r="AC25" s="26">
        <f t="shared" si="7"/>
        <v>84.3</v>
      </c>
    </row>
    <row r="26" spans="1:29" x14ac:dyDescent="0.25">
      <c r="A26" s="9">
        <v>21</v>
      </c>
      <c r="B26" s="5">
        <v>4.1100000000000003</v>
      </c>
      <c r="C26" s="6">
        <f t="shared" si="0"/>
        <v>3.0741899999999998</v>
      </c>
      <c r="D26" s="5">
        <v>6.7699023437499699</v>
      </c>
      <c r="E26" s="5">
        <v>-39.985229492183898</v>
      </c>
      <c r="F26" s="5">
        <v>788.99900817871105</v>
      </c>
      <c r="G26" s="5">
        <v>0.46998839925776398</v>
      </c>
      <c r="H26" s="5">
        <f t="shared" si="1"/>
        <v>14.687137476805125</v>
      </c>
      <c r="I26" s="3"/>
      <c r="J26" s="3">
        <v>416.1</v>
      </c>
      <c r="K26" s="3">
        <v>9.75</v>
      </c>
      <c r="L26" s="3">
        <v>56.62</v>
      </c>
      <c r="M26" s="3">
        <v>1404.12</v>
      </c>
      <c r="N26" s="3">
        <v>188.42</v>
      </c>
      <c r="O26" s="5">
        <f t="shared" si="2"/>
        <v>7.5825604279119066E-10</v>
      </c>
      <c r="P26" s="10">
        <f t="shared" si="3"/>
        <v>-21</v>
      </c>
      <c r="R26" s="21">
        <v>326.17689999999999</v>
      </c>
      <c r="S26" s="21">
        <v>0.01</v>
      </c>
      <c r="T26" s="21">
        <v>4.5805999999999996</v>
      </c>
      <c r="U26" s="26">
        <f t="shared" si="4"/>
        <v>0.7142857142857143</v>
      </c>
      <c r="V26" s="26">
        <f t="shared" si="5"/>
        <v>143.14374999999998</v>
      </c>
      <c r="W26" s="26"/>
      <c r="Y26" s="21">
        <v>414.04090000000002</v>
      </c>
      <c r="Z26" s="21">
        <v>4.4000000000000003E-3</v>
      </c>
      <c r="AA26" s="21">
        <v>2.7925</v>
      </c>
      <c r="AB26" s="26">
        <f t="shared" si="6"/>
        <v>0.31428571428571433</v>
      </c>
      <c r="AC26" s="26">
        <f t="shared" si="7"/>
        <v>87.265625</v>
      </c>
    </row>
    <row r="27" spans="1:29" x14ac:dyDescent="0.25">
      <c r="A27" s="9">
        <v>22</v>
      </c>
      <c r="B27" s="5"/>
      <c r="C27" s="6">
        <f t="shared" si="0"/>
        <v>3.1723300000000005</v>
      </c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5">
        <f t="shared" si="2"/>
        <v>2.7894680928689246E-10</v>
      </c>
      <c r="P27" s="10">
        <f t="shared" si="3"/>
        <v>-22</v>
      </c>
      <c r="R27" s="21">
        <v>355.11349999999999</v>
      </c>
      <c r="S27" s="21">
        <v>1.32E-2</v>
      </c>
      <c r="T27" s="21">
        <v>4.2249999999999996</v>
      </c>
      <c r="U27" s="26">
        <f>+S27*1000/14</f>
        <v>0.94285714285714284</v>
      </c>
      <c r="V27" s="26">
        <f>+T27*1000/32</f>
        <v>132.03125</v>
      </c>
      <c r="W27" s="26"/>
      <c r="Y27" s="21">
        <v>413.83539999999999</v>
      </c>
      <c r="Z27" s="21">
        <v>2.1399999999999999E-2</v>
      </c>
      <c r="AA27" s="21">
        <v>2.6833999999999998</v>
      </c>
      <c r="AB27" s="26">
        <f>+Z27*1000/14</f>
        <v>1.5285714285714285</v>
      </c>
      <c r="AC27" s="26">
        <f>+AA27*1000/32</f>
        <v>83.856249999999989</v>
      </c>
    </row>
    <row r="28" spans="1:29" x14ac:dyDescent="0.25">
      <c r="A28" s="9" t="s">
        <v>17</v>
      </c>
      <c r="B28" s="5"/>
      <c r="C28" s="6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5"/>
      <c r="P28" s="10"/>
      <c r="R28" s="21">
        <v>2.4823</v>
      </c>
      <c r="S28" s="21">
        <v>6.6E-3</v>
      </c>
      <c r="T28" s="21">
        <v>3.8199999999999998E-2</v>
      </c>
      <c r="U28" s="26">
        <f>+S28*1000/14</f>
        <v>0.47142857142857142</v>
      </c>
      <c r="V28" s="26">
        <f>+T28*1000/32</f>
        <v>1.1937499999999999</v>
      </c>
      <c r="W28" s="26"/>
      <c r="Y28" s="21">
        <v>2.5657000000000001</v>
      </c>
      <c r="Z28" s="21">
        <v>2.3999999999999998E-3</v>
      </c>
      <c r="AA28" s="21">
        <v>5.0799999999999998E-2</v>
      </c>
      <c r="AB28" s="26">
        <f>+Z28*1000/14</f>
        <v>0.17142857142857143</v>
      </c>
      <c r="AC28" s="26">
        <f>+AA28*1000/32</f>
        <v>1.5874999999999999</v>
      </c>
    </row>
    <row r="29" spans="1:29" x14ac:dyDescent="0.25">
      <c r="A29" s="11" t="s">
        <v>18</v>
      </c>
      <c r="B29" s="12"/>
      <c r="C29" s="13"/>
      <c r="D29" s="12"/>
      <c r="E29" s="12"/>
      <c r="F29" s="12"/>
      <c r="G29" s="12"/>
      <c r="H29" s="12"/>
      <c r="I29" s="14"/>
      <c r="J29" s="14"/>
      <c r="K29" s="14"/>
      <c r="L29" s="14"/>
      <c r="M29" s="14"/>
      <c r="N29" s="14"/>
      <c r="O29" s="12"/>
      <c r="P29" s="15"/>
      <c r="R29" s="21"/>
      <c r="S29" s="21"/>
      <c r="T29" s="21"/>
      <c r="U29" s="26"/>
      <c r="V29" s="26"/>
      <c r="W29" s="26"/>
      <c r="Y29" s="21">
        <v>2.4418000000000002</v>
      </c>
      <c r="Z29" s="21">
        <v>5.8999999999999999E-3</v>
      </c>
      <c r="AA29" s="21">
        <v>3.3399999999999999E-2</v>
      </c>
      <c r="AB29" s="26">
        <f>+Z29*1000/14</f>
        <v>0.42142857142857137</v>
      </c>
      <c r="AC29" s="26">
        <f>+AA29*1000/32</f>
        <v>1.04375</v>
      </c>
    </row>
    <row r="30" spans="1:29" x14ac:dyDescent="0.25">
      <c r="W30" s="26"/>
    </row>
    <row r="31" spans="1:29" x14ac:dyDescent="0.25">
      <c r="W31" s="26"/>
    </row>
  </sheetData>
  <phoneticPr fontId="2" type="noConversion"/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9</vt:i4>
      </vt:variant>
    </vt:vector>
  </HeadingPairs>
  <TitlesOfParts>
    <vt:vector size="10" baseType="lpstr">
      <vt:lpstr>Data</vt:lpstr>
      <vt:lpstr>DO+ORP+pH</vt:lpstr>
      <vt:lpstr>N forms</vt:lpstr>
      <vt:lpstr>S&amp;Fe forms</vt:lpstr>
      <vt:lpstr>C1 forms</vt:lpstr>
      <vt:lpstr>Physical</vt:lpstr>
      <vt:lpstr>Light</vt:lpstr>
      <vt:lpstr>ORP</vt:lpstr>
      <vt:lpstr>DO+ORP+pH (extra)</vt:lpstr>
      <vt:lpstr>NO3+Fe+ORP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Rodríguez</cp:lastModifiedBy>
  <dcterms:created xsi:type="dcterms:W3CDTF">2011-07-18T16:38:31Z</dcterms:created>
  <dcterms:modified xsi:type="dcterms:W3CDTF">2012-07-16T15:43:12Z</dcterms:modified>
</cp:coreProperties>
</file>