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85" yWindow="480" windowWidth="28095" windowHeight="12900"/>
  </bookViews>
  <sheets>
    <sheet name="Solar" sheetId="1" r:id="rId1"/>
  </sheets>
  <definedNames>
    <definedName name="_xlnm.Print_Area" localSheetId="0">Solar!$A$1:$O$55</definedName>
  </definedNames>
  <calcPr calcId="145621"/>
</workbook>
</file>

<file path=xl/calcChain.xml><?xml version="1.0" encoding="utf-8"?>
<calcChain xmlns="http://schemas.openxmlformats.org/spreadsheetml/2006/main">
  <c r="C8" i="1" l="1"/>
  <c r="C9" i="1"/>
  <c r="C10" i="1"/>
  <c r="M20" i="1" l="1"/>
  <c r="C14" i="1" l="1"/>
  <c r="M21" i="1" l="1"/>
  <c r="M42" i="1" s="1"/>
  <c r="M23" i="1" l="1"/>
  <c r="M9" i="1"/>
  <c r="M26" i="1" l="1"/>
  <c r="M27" i="1" s="1"/>
  <c r="M44" i="1" s="1"/>
  <c r="M24" i="1"/>
  <c r="M43" i="1" s="1"/>
  <c r="L11" i="1"/>
  <c r="L14" i="1" s="1"/>
  <c r="L17" i="1" s="1"/>
  <c r="L20" i="1" s="1"/>
  <c r="L23" i="1" l="1"/>
  <c r="L21" i="1"/>
  <c r="L42" i="1" s="1"/>
  <c r="N9" i="1"/>
  <c r="N38" i="1" s="1"/>
  <c r="M38" i="1"/>
  <c r="L9" i="1"/>
  <c r="L38" i="1" s="1"/>
  <c r="K9" i="1"/>
  <c r="K38" i="1" s="1"/>
  <c r="K11" i="1"/>
  <c r="K14" i="1" s="1"/>
  <c r="L12" i="1"/>
  <c r="L39" i="1" s="1"/>
  <c r="N11" i="1"/>
  <c r="N14" i="1" s="1"/>
  <c r="M41" i="1"/>
  <c r="M40" i="1"/>
  <c r="M39" i="1"/>
  <c r="N12" i="1"/>
  <c r="N39" i="1" s="1"/>
  <c r="L24" i="1" l="1"/>
  <c r="L43" i="1" s="1"/>
  <c r="L26" i="1"/>
  <c r="L27" i="1" s="1"/>
  <c r="L44" i="1" s="1"/>
  <c r="K12" i="1"/>
  <c r="K39" i="1" s="1"/>
  <c r="N17" i="1"/>
  <c r="N15" i="1"/>
  <c r="N40" i="1" s="1"/>
  <c r="K17" i="1"/>
  <c r="K15" i="1"/>
  <c r="K40" i="1" s="1"/>
  <c r="L15" i="1"/>
  <c r="L40" i="1" s="1"/>
  <c r="K18" i="1" l="1"/>
  <c r="K41" i="1" s="1"/>
  <c r="K20" i="1"/>
  <c r="N18" i="1"/>
  <c r="N41" i="1" s="1"/>
  <c r="N20" i="1"/>
  <c r="L18" i="1"/>
  <c r="L41" i="1" s="1"/>
  <c r="D28" i="1"/>
  <c r="N21" i="1" l="1"/>
  <c r="N42" i="1" s="1"/>
  <c r="N23" i="1"/>
  <c r="K21" i="1"/>
  <c r="K42" i="1" s="1"/>
  <c r="K23" i="1"/>
  <c r="K24" i="1" l="1"/>
  <c r="K43" i="1" s="1"/>
  <c r="K26" i="1"/>
  <c r="K27" i="1" s="1"/>
  <c r="K44" i="1" s="1"/>
  <c r="N24" i="1"/>
  <c r="N43" i="1" s="1"/>
  <c r="N26" i="1"/>
  <c r="N27" i="1" s="1"/>
  <c r="N44" i="1" s="1"/>
</calcChain>
</file>

<file path=xl/sharedStrings.xml><?xml version="1.0" encoding="utf-8"?>
<sst xmlns="http://schemas.openxmlformats.org/spreadsheetml/2006/main" count="72" uniqueCount="55">
  <si>
    <t>Inbetriebnahme</t>
  </si>
  <si>
    <t>bis 40 kWp</t>
  </si>
  <si>
    <t>bis 10 kWp</t>
  </si>
  <si>
    <t>bis 100 kWp</t>
  </si>
  <si>
    <t>bis 750 kWp</t>
  </si>
  <si>
    <t>1. Neu installierte Leistung geförderter PV-Anlagen:</t>
  </si>
  <si>
    <t>Monat</t>
  </si>
  <si>
    <t>Summe</t>
  </si>
  <si>
    <t xml:space="preserve">Zubau Bezugszeitraum * 2 = </t>
  </si>
  <si>
    <t>kWp</t>
  </si>
  <si>
    <t>Rundung</t>
  </si>
  <si>
    <t>Vergütungssätze in Cent/kWh - Feste Einspeisevergütung:</t>
  </si>
  <si>
    <t>2. Zubau im Bezugszeitraum laut § 49 Absatz 1 EEG 2017 auf ein Jahr hochgerechnet</t>
  </si>
  <si>
    <t>Bestimmung der anzulegenden Werte für Solaranlagen § 49 EEG 2017</t>
  </si>
  <si>
    <t>Anzulegende Werte in Cent/kWh - Marktprämienmodell (seit 01.01.2016 ab 100 kWp verpflichtend):</t>
  </si>
  <si>
    <t>ab 01.01.2019</t>
  </si>
  <si>
    <t>ab 01.02.2019</t>
  </si>
  <si>
    <t>ab 01.03.2019</t>
  </si>
  <si>
    <t>ab 01.04.2019</t>
  </si>
  <si>
    <t>Wohngebäude, Lärmschutzwände und 
Gebäude nach § 48 Absatz 3 EEG</t>
  </si>
  <si>
    <t>Anzulegende Werte für Solaranlagen in Cent/kWh bei Inbetriebnahme nach dem 31.12.2018:</t>
  </si>
  <si>
    <t>3) Festlegung der anzulegenden Werte im Rahmen des Energiesammelgesetzes zur Neufassung des § 48 Abs. 2 Nr. 3 EEG,</t>
  </si>
  <si>
    <t>2) Degressionsberechnung nach § 49 EEG 2017</t>
  </si>
  <si>
    <r>
      <t>Leistung (kWp)</t>
    </r>
    <r>
      <rPr>
        <b/>
        <vertAlign val="superscript"/>
        <sz val="10"/>
        <rFont val="Arial"/>
        <family val="2"/>
      </rPr>
      <t xml:space="preserve"> 1</t>
    </r>
  </si>
  <si>
    <t>Oktober 2018</t>
  </si>
  <si>
    <t>November 2018</t>
  </si>
  <si>
    <t>Dezember 2018</t>
  </si>
  <si>
    <t xml:space="preserve">     siehe Bundesgesetzblatt Jahrgang 2018 Teil I Nr. 47, ausgegeben zu Bonn am 20. Dezember 2018 oder online unter:</t>
  </si>
  <si>
    <r>
      <rPr>
        <sz val="9"/>
        <color theme="10"/>
        <rFont val="Arial"/>
        <family val="2"/>
      </rPr>
      <t xml:space="preserve">     </t>
    </r>
    <r>
      <rPr>
        <u/>
        <sz val="9"/>
        <color theme="10"/>
        <rFont val="Arial"/>
        <family val="2"/>
      </rPr>
      <t>http://www.bgbl.de/xaver/bgbl/start.xav?startbk=Bundesanzeiger_BGBl&amp;jumpTo=bgbl118s2549.pdf</t>
    </r>
  </si>
  <si>
    <t>Sonstige Anlagen
 bis 100 kWp</t>
  </si>
  <si>
    <t>Sonstige Anlagen
 bis 750 kWp</t>
  </si>
  <si>
    <r>
      <t>Degression</t>
    </r>
    <r>
      <rPr>
        <vertAlign val="superscript"/>
        <sz val="11"/>
        <rFont val="Arial"/>
        <family val="2"/>
      </rPr>
      <t xml:space="preserve"> 2</t>
    </r>
  </si>
  <si>
    <r>
      <t>-</t>
    </r>
    <r>
      <rPr>
        <vertAlign val="superscript"/>
        <sz val="11"/>
        <rFont val="Arial"/>
        <family val="2"/>
      </rPr>
      <t xml:space="preserve"> 3</t>
    </r>
  </si>
  <si>
    <r>
      <t>ab 01.01.2019</t>
    </r>
    <r>
      <rPr>
        <vertAlign val="superscript"/>
        <sz val="11"/>
        <rFont val="Arial"/>
        <family val="2"/>
      </rPr>
      <t xml:space="preserve"> 4</t>
    </r>
  </si>
  <si>
    <r>
      <t>ab 01.02.2019</t>
    </r>
    <r>
      <rPr>
        <vertAlign val="superscript"/>
        <sz val="11"/>
        <rFont val="Arial"/>
        <family val="2"/>
      </rPr>
      <t xml:space="preserve"> 4</t>
    </r>
  </si>
  <si>
    <r>
      <t>ab 01.03.2019</t>
    </r>
    <r>
      <rPr>
        <vertAlign val="superscript"/>
        <sz val="11"/>
        <rFont val="Arial"/>
        <family val="2"/>
      </rPr>
      <t xml:space="preserve"> 4</t>
    </r>
  </si>
  <si>
    <r>
      <t>ab 01.04.2019</t>
    </r>
    <r>
      <rPr>
        <vertAlign val="superscript"/>
        <sz val="11"/>
        <rFont val="Arial"/>
        <family val="2"/>
      </rPr>
      <t xml:space="preserve"> 4</t>
    </r>
  </si>
  <si>
    <t>4) Degressionsberechnung nach § 49 EEG 2017 (anzulegender Wert abzüglich 0,4 Cent/kWh nach § 53 EEG 2017)</t>
  </si>
  <si>
    <t>Nach Neufassung des § 49 Abs. 1 EEG 2017 im Rahmen des Energiesammelgesetzes werden nur noch PV-Anlagen, deren anzulegender Wert gesetzlich bestimmt worden ist, im Summenwert der Degressionsberechnung berücksichtigt.</t>
  </si>
  <si>
    <t>ab 01.05.2019</t>
  </si>
  <si>
    <t>ab 01.06.2019</t>
  </si>
  <si>
    <t>ab 01.07.2019</t>
  </si>
  <si>
    <t>Januar 2019</t>
  </si>
  <si>
    <t>Februar 2019</t>
  </si>
  <si>
    <t>März 2019</t>
  </si>
  <si>
    <t>1) Diese Werte wurde folgendermaßen ermittelt:</t>
  </si>
  <si>
    <t>Der Zubau im Bemessungszeitraum der Degressionsberechnung liegt um bis zu 2.000 MW über dem Zubaukorridor von 1.900 MW.</t>
  </si>
  <si>
    <t>1. Mai 2019, 1. Juni 2019 und 1. Juli 2019.</t>
  </si>
  <si>
    <t>für die Kalendermonate Mai, Juni und Juli 2019</t>
  </si>
  <si>
    <r>
      <t xml:space="preserve">- </t>
    </r>
    <r>
      <rPr>
        <b/>
        <sz val="9"/>
        <rFont val="Arial"/>
        <family val="2"/>
      </rPr>
      <t>Oktober 2018 bis Januar 2019:</t>
    </r>
    <r>
      <rPr>
        <sz val="9"/>
        <rFont val="Arial"/>
        <family val="2"/>
      </rPr>
      <t xml:space="preserve"> Hierbei wurden die Meldungen im PV-Melderegister und im Anlagenregister mit Datenstand vom 31.01.2019 verwendet.</t>
    </r>
  </si>
  <si>
    <r>
      <t xml:space="preserve">- </t>
    </r>
    <r>
      <rPr>
        <b/>
        <sz val="9"/>
        <rFont val="Arial"/>
        <family val="2"/>
      </rPr>
      <t>Februar bis März 2019:</t>
    </r>
    <r>
      <rPr>
        <sz val="9"/>
        <rFont val="Arial"/>
        <family val="2"/>
      </rPr>
      <t xml:space="preserve"> Hierfür wurden die Meldungen im Marktstammdatenregister mit Datenstand 25.04.2019 herangezogen, die noch nicht bereits im PV-Melderegister oder im Anlagenregister gemeldet wurden. </t>
    </r>
  </si>
  <si>
    <r>
      <t>Die monatliche Absenkung nach § 49 Abs. 2 Nr. 2 EEG beträgt daher</t>
    </r>
    <r>
      <rPr>
        <b/>
        <sz val="10"/>
        <rFont val="Arial"/>
        <family val="2"/>
      </rPr>
      <t xml:space="preserve"> 1,4</t>
    </r>
    <r>
      <rPr>
        <b/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Prozent jeweils zum</t>
    </r>
  </si>
  <si>
    <r>
      <t>ab 01.05.2019</t>
    </r>
    <r>
      <rPr>
        <vertAlign val="superscript"/>
        <sz val="11"/>
        <rFont val="Arial"/>
        <family val="2"/>
      </rPr>
      <t xml:space="preserve"> 4</t>
    </r>
  </si>
  <si>
    <r>
      <t>ab 01.06.2019</t>
    </r>
    <r>
      <rPr>
        <vertAlign val="superscript"/>
        <sz val="11"/>
        <rFont val="Arial"/>
        <family val="2"/>
      </rPr>
      <t xml:space="preserve"> 4</t>
    </r>
  </si>
  <si>
    <r>
      <t>ab 01.07.2019</t>
    </r>
    <r>
      <rPr>
        <vertAlign val="superscript"/>
        <sz val="11"/>
        <rFont val="Arial"/>
        <family val="2"/>
      </rPr>
      <t xml:space="preserve">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</si>
</sst>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00"/>
    <numFmt numFmtId="165" formatCode="_-* #,##0\ _€_-;\-* #,##0\ _€_-;_-* &quot;-&quot;??\ _€_-;_-@_-"/>
    <numFmt numFmtId="166" formatCode="0.0%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vertAlign val="superscript"/>
      <sz val="9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  <font>
      <sz val="9"/>
      <color theme="10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Fill="1" applyBorder="1"/>
    <xf numFmtId="49" fontId="2" fillId="0" borderId="1" xfId="0" applyNumberFormat="1" applyFont="1" applyFill="1" applyBorder="1"/>
    <xf numFmtId="3" fontId="0" fillId="0" borderId="0" xfId="0" applyNumberForma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/>
    <xf numFmtId="0" fontId="17" fillId="0" borderId="1" xfId="0" applyFont="1" applyFill="1" applyBorder="1" applyAlignment="1">
      <alignment horizontal="center"/>
    </xf>
    <xf numFmtId="0" fontId="17" fillId="0" borderId="2" xfId="3" applyFont="1" applyFill="1" applyBorder="1"/>
    <xf numFmtId="0" fontId="17" fillId="0" borderId="3" xfId="3" applyFont="1" applyFill="1" applyBorder="1"/>
    <xf numFmtId="0" fontId="17" fillId="0" borderId="1" xfId="3" applyFont="1" applyFill="1" applyBorder="1"/>
    <xf numFmtId="0" fontId="17" fillId="0" borderId="4" xfId="3" applyFont="1" applyFill="1" applyBorder="1"/>
    <xf numFmtId="165" fontId="4" fillId="0" borderId="1" xfId="1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165" fontId="2" fillId="0" borderId="0" xfId="1" applyNumberFormat="1" applyFont="1" applyFill="1"/>
    <xf numFmtId="2" fontId="17" fillId="0" borderId="3" xfId="3" applyNumberFormat="1" applyFont="1" applyFill="1" applyBorder="1" applyAlignment="1">
      <alignment horizontal="right"/>
    </xf>
    <xf numFmtId="164" fontId="17" fillId="0" borderId="2" xfId="3" applyNumberFormat="1" applyFont="1" applyFill="1" applyBorder="1" applyAlignment="1">
      <alignment horizontal="right"/>
    </xf>
    <xf numFmtId="164" fontId="17" fillId="0" borderId="4" xfId="3" applyNumberFormat="1" applyFont="1" applyFill="1" applyBorder="1" applyAlignment="1">
      <alignment horizontal="right"/>
    </xf>
    <xf numFmtId="2" fontId="17" fillId="0" borderId="1" xfId="0" applyNumberFormat="1" applyFont="1" applyFill="1" applyBorder="1" applyAlignment="1">
      <alignment horizontal="center"/>
    </xf>
    <xf numFmtId="164" fontId="17" fillId="0" borderId="4" xfId="3" quotePrefix="1" applyNumberFormat="1" applyFont="1" applyFill="1" applyBorder="1" applyAlignment="1">
      <alignment horizontal="right"/>
    </xf>
    <xf numFmtId="0" fontId="14" fillId="0" borderId="9" xfId="0" applyFont="1" applyFill="1" applyBorder="1"/>
    <xf numFmtId="0" fontId="14" fillId="0" borderId="9" xfId="3" applyFont="1" applyFill="1" applyBorder="1"/>
    <xf numFmtId="0" fontId="1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0" fillId="0" borderId="0" xfId="0" applyFont="1" applyFill="1"/>
    <xf numFmtId="0" fontId="0" fillId="0" borderId="0" xfId="0" applyFill="1" applyBorder="1"/>
    <xf numFmtId="3" fontId="0" fillId="0" borderId="0" xfId="0" applyNumberFormat="1" applyFill="1" applyBorder="1" applyAlignment="1">
      <alignment horizontal="right"/>
    </xf>
    <xf numFmtId="0" fontId="7" fillId="0" borderId="0" xfId="0" applyFont="1" applyFill="1"/>
    <xf numFmtId="0" fontId="4" fillId="0" borderId="0" xfId="0" applyFont="1" applyFill="1"/>
    <xf numFmtId="165" fontId="0" fillId="0" borderId="0" xfId="0" applyNumberFormat="1" applyFill="1"/>
    <xf numFmtId="0" fontId="14" fillId="0" borderId="0" xfId="0" quotePrefix="1" applyFont="1" applyFill="1" applyAlignment="1">
      <alignment horizontal="left" vertical="top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/>
    <xf numFmtId="49" fontId="14" fillId="0" borderId="0" xfId="0" applyNumberFormat="1" applyFont="1" applyFill="1" applyBorder="1"/>
    <xf numFmtId="49" fontId="14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49" fontId="2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66" fontId="17" fillId="0" borderId="5" xfId="3" applyNumberFormat="1" applyFont="1" applyFill="1" applyBorder="1" applyAlignment="1">
      <alignment horizontal="center"/>
    </xf>
    <xf numFmtId="166" fontId="17" fillId="0" borderId="6" xfId="3" applyNumberFormat="1" applyFont="1" applyFill="1" applyBorder="1" applyAlignment="1">
      <alignment horizontal="center"/>
    </xf>
    <xf numFmtId="166" fontId="17" fillId="0" borderId="7" xfId="3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 wrapText="1"/>
    </xf>
    <xf numFmtId="0" fontId="17" fillId="0" borderId="10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0" fontId="17" fillId="0" borderId="12" xfId="0" applyFont="1" applyFill="1" applyBorder="1" applyAlignment="1">
      <alignment horizontal="center" wrapText="1"/>
    </xf>
    <xf numFmtId="0" fontId="17" fillId="0" borderId="13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4" fillId="0" borderId="0" xfId="3" applyFont="1" applyFill="1" applyBorder="1"/>
    <xf numFmtId="0" fontId="15" fillId="0" borderId="0" xfId="5" applyFont="1" applyFill="1" applyBorder="1"/>
  </cellXfs>
  <cellStyles count="6">
    <cellStyle name="Hyperlink" xfId="5" builtinId="8"/>
    <cellStyle name="Komma" xfId="1" builtinId="3"/>
    <cellStyle name="Prozent 2" xfId="2"/>
    <cellStyle name="Standard" xfId="0" builtinId="0"/>
    <cellStyle name="Standard 2" xfId="3"/>
    <cellStyle name="Standard 3" xf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gbl.de/xaver/bgbl/start.xav?startbk=Bundesanzeiger_BGBl&amp;jumpTo=bgbl118s254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B2:P53"/>
  <sheetViews>
    <sheetView showGridLines="0" tabSelected="1" zoomScale="80" zoomScaleNormal="80" workbookViewId="0"/>
  </sheetViews>
  <sheetFormatPr baseColWidth="10" defaultRowHeight="15" customHeight="1" x14ac:dyDescent="0.2"/>
  <cols>
    <col min="1" max="1" width="2.85546875" style="4" customWidth="1"/>
    <col min="2" max="4" width="17.140625" style="4" customWidth="1"/>
    <col min="5" max="7" width="11.42578125" style="4"/>
    <col min="8" max="9" width="5.7109375" style="4" customWidth="1"/>
    <col min="10" max="10" width="28.5703125" style="4" customWidth="1"/>
    <col min="11" max="13" width="15.7109375" style="4" customWidth="1"/>
    <col min="14" max="14" width="28.5703125" style="4" customWidth="1"/>
    <col min="15" max="15" width="2.85546875" style="4" customWidth="1"/>
    <col min="16" max="16" width="11.42578125" style="4"/>
    <col min="17" max="17" width="20.28515625" style="4" bestFit="1" customWidth="1"/>
    <col min="18" max="18" width="26.42578125" style="4" bestFit="1" customWidth="1"/>
    <col min="19" max="19" width="16.5703125" style="4" customWidth="1"/>
    <col min="20" max="20" width="18" style="4" bestFit="1" customWidth="1"/>
    <col min="21" max="21" width="23.7109375" style="4" bestFit="1" customWidth="1"/>
    <col min="22" max="16384" width="11.42578125" style="4"/>
  </cols>
  <sheetData>
    <row r="2" spans="2:16" ht="15" customHeight="1" x14ac:dyDescent="0.25">
      <c r="B2" s="36" t="s">
        <v>13</v>
      </c>
      <c r="C2" s="36"/>
      <c r="D2" s="36"/>
      <c r="E2" s="36"/>
      <c r="F2" s="36"/>
      <c r="G2" s="36"/>
      <c r="J2" s="36" t="s">
        <v>20</v>
      </c>
      <c r="K2" s="36"/>
      <c r="L2" s="36"/>
      <c r="M2" s="36"/>
      <c r="N2" s="36"/>
    </row>
    <row r="3" spans="2:16" ht="15" customHeight="1" x14ac:dyDescent="0.25">
      <c r="B3" s="36" t="s">
        <v>48</v>
      </c>
      <c r="C3" s="36"/>
      <c r="D3" s="36"/>
      <c r="E3" s="36"/>
      <c r="F3" s="36"/>
      <c r="G3" s="36"/>
    </row>
    <row r="4" spans="2:16" ht="15" customHeight="1" x14ac:dyDescent="0.25">
      <c r="B4" s="24"/>
      <c r="J4" s="47" t="s">
        <v>14</v>
      </c>
      <c r="K4" s="48"/>
      <c r="L4" s="48"/>
      <c r="M4" s="48"/>
      <c r="N4" s="49"/>
    </row>
    <row r="5" spans="2:16" ht="15" customHeight="1" x14ac:dyDescent="0.2">
      <c r="B5" s="25" t="s">
        <v>5</v>
      </c>
      <c r="J5" s="56" t="s">
        <v>0</v>
      </c>
      <c r="K5" s="50" t="s">
        <v>19</v>
      </c>
      <c r="L5" s="51"/>
      <c r="M5" s="52"/>
      <c r="N5" s="59" t="s">
        <v>30</v>
      </c>
    </row>
    <row r="6" spans="2:16" ht="15" customHeight="1" x14ac:dyDescent="0.2">
      <c r="J6" s="57"/>
      <c r="K6" s="53"/>
      <c r="L6" s="54"/>
      <c r="M6" s="55"/>
      <c r="N6" s="60"/>
    </row>
    <row r="7" spans="2:16" ht="15" customHeight="1" x14ac:dyDescent="0.2">
      <c r="B7" s="26" t="s">
        <v>6</v>
      </c>
      <c r="C7" s="27" t="s">
        <v>23</v>
      </c>
      <c r="J7" s="58"/>
      <c r="K7" s="8" t="s">
        <v>2</v>
      </c>
      <c r="L7" s="8" t="s">
        <v>1</v>
      </c>
      <c r="M7" s="8" t="s">
        <v>4</v>
      </c>
      <c r="N7" s="61"/>
    </row>
    <row r="8" spans="2:16" ht="15" customHeight="1" x14ac:dyDescent="0.2">
      <c r="B8" s="28" t="s">
        <v>24</v>
      </c>
      <c r="C8" s="13">
        <f>168591.792+8933.95</f>
        <v>177525.742</v>
      </c>
      <c r="D8" s="29"/>
      <c r="J8" s="9" t="s">
        <v>15</v>
      </c>
      <c r="K8" s="17">
        <v>11.867345916297865</v>
      </c>
      <c r="L8" s="17">
        <v>11.549637442948157</v>
      </c>
      <c r="M8" s="17">
        <v>10.362902851318371</v>
      </c>
      <c r="N8" s="17">
        <v>8.3258308751349617</v>
      </c>
      <c r="P8" s="7"/>
    </row>
    <row r="9" spans="2:16" ht="15" customHeight="1" x14ac:dyDescent="0.2">
      <c r="B9" s="28" t="s">
        <v>25</v>
      </c>
      <c r="C9" s="13">
        <f>200847.575+6326.62</f>
        <v>207174.19500000001</v>
      </c>
      <c r="D9" s="29"/>
      <c r="J9" s="10" t="s">
        <v>10</v>
      </c>
      <c r="K9" s="16">
        <f>ROUND(K8,2)</f>
        <v>11.87</v>
      </c>
      <c r="L9" s="16">
        <f>ROUND(L8,2)</f>
        <v>11.55</v>
      </c>
      <c r="M9" s="16">
        <f>ROUND(M8,2)</f>
        <v>10.36</v>
      </c>
      <c r="N9" s="16">
        <f>ROUND(N8,2)</f>
        <v>8.33</v>
      </c>
    </row>
    <row r="10" spans="2:16" ht="15" customHeight="1" x14ac:dyDescent="0.2">
      <c r="B10" s="28" t="s">
        <v>26</v>
      </c>
      <c r="C10" s="13">
        <f>214581.782+15099.57</f>
        <v>229681.35200000001</v>
      </c>
      <c r="D10" s="29"/>
      <c r="J10" s="11" t="s">
        <v>31</v>
      </c>
      <c r="K10" s="44">
        <v>0.01</v>
      </c>
      <c r="L10" s="45"/>
      <c r="M10" s="45"/>
      <c r="N10" s="46"/>
      <c r="P10" s="7"/>
    </row>
    <row r="11" spans="2:16" ht="15" customHeight="1" x14ac:dyDescent="0.2">
      <c r="B11" s="28" t="s">
        <v>42</v>
      </c>
      <c r="C11" s="13">
        <v>525280.63600000192</v>
      </c>
      <c r="J11" s="12" t="s">
        <v>16</v>
      </c>
      <c r="K11" s="18">
        <f>K8*(1-$K10)</f>
        <v>11.748672457134886</v>
      </c>
      <c r="L11" s="18">
        <f>L8*(1-$K10)</f>
        <v>11.434141068518676</v>
      </c>
      <c r="M11" s="20" t="s">
        <v>32</v>
      </c>
      <c r="N11" s="18">
        <f>N8*(1-$K10)</f>
        <v>8.2425725663836111</v>
      </c>
    </row>
    <row r="12" spans="2:16" ht="15" customHeight="1" x14ac:dyDescent="0.2">
      <c r="B12" s="28" t="s">
        <v>43</v>
      </c>
      <c r="C12" s="13">
        <v>338790.22999999981</v>
      </c>
      <c r="E12" s="30"/>
      <c r="F12" s="30"/>
      <c r="G12" s="31"/>
      <c r="J12" s="10" t="s">
        <v>10</v>
      </c>
      <c r="K12" s="16">
        <f>ROUND(K11,2)</f>
        <v>11.75</v>
      </c>
      <c r="L12" s="16">
        <f>ROUND(L11,2)</f>
        <v>11.43</v>
      </c>
      <c r="M12" s="16">
        <v>9.8699999999999992</v>
      </c>
      <c r="N12" s="16">
        <f>ROUND(N11,2)</f>
        <v>8.24</v>
      </c>
      <c r="P12" s="7"/>
    </row>
    <row r="13" spans="2:16" ht="15" customHeight="1" x14ac:dyDescent="0.2">
      <c r="B13" s="28" t="s">
        <v>44</v>
      </c>
      <c r="C13" s="13">
        <v>334157.39900000091</v>
      </c>
      <c r="E13" s="32"/>
      <c r="F13" s="30"/>
      <c r="G13" s="31"/>
      <c r="J13" s="11" t="s">
        <v>31</v>
      </c>
      <c r="K13" s="44">
        <v>0.01</v>
      </c>
      <c r="L13" s="45"/>
      <c r="M13" s="45"/>
      <c r="N13" s="46"/>
    </row>
    <row r="14" spans="2:16" ht="15" customHeight="1" x14ac:dyDescent="0.2">
      <c r="B14" s="2" t="s">
        <v>7</v>
      </c>
      <c r="C14" s="14">
        <f>SUM(C8:C13)</f>
        <v>1812609.5540000028</v>
      </c>
      <c r="E14" s="32"/>
      <c r="F14" s="30"/>
      <c r="G14" s="31"/>
      <c r="J14" s="12" t="s">
        <v>17</v>
      </c>
      <c r="K14" s="18">
        <f>K11*(1-$K13)</f>
        <v>11.631185732563537</v>
      </c>
      <c r="L14" s="18">
        <f>L11*(1-$K13)</f>
        <v>11.319799657833489</v>
      </c>
      <c r="M14" s="20" t="s">
        <v>32</v>
      </c>
      <c r="N14" s="18">
        <f>N11*(1-$K13)</f>
        <v>8.1601468407197757</v>
      </c>
      <c r="P14" s="7"/>
    </row>
    <row r="15" spans="2:16" ht="15" customHeight="1" x14ac:dyDescent="0.2">
      <c r="J15" s="10" t="s">
        <v>10</v>
      </c>
      <c r="K15" s="16">
        <f>ROUND(K14,2)</f>
        <v>11.63</v>
      </c>
      <c r="L15" s="16">
        <f>ROUND(L14,2)</f>
        <v>11.32</v>
      </c>
      <c r="M15" s="16">
        <v>9.39</v>
      </c>
      <c r="N15" s="16">
        <f>ROUND(N14,2)</f>
        <v>8.16</v>
      </c>
    </row>
    <row r="16" spans="2:16" ht="15" customHeight="1" x14ac:dyDescent="0.2">
      <c r="B16" s="38" t="s">
        <v>45</v>
      </c>
      <c r="C16" s="38"/>
      <c r="D16" s="38"/>
      <c r="E16" s="38"/>
      <c r="F16" s="38"/>
      <c r="G16" s="38"/>
      <c r="J16" s="11" t="s">
        <v>31</v>
      </c>
      <c r="K16" s="44">
        <v>0.01</v>
      </c>
      <c r="L16" s="45"/>
      <c r="M16" s="45"/>
      <c r="N16" s="46"/>
    </row>
    <row r="17" spans="2:14" ht="15" customHeight="1" x14ac:dyDescent="0.2">
      <c r="B17" s="35" t="s">
        <v>49</v>
      </c>
      <c r="C17" s="35"/>
      <c r="D17" s="35"/>
      <c r="E17" s="35"/>
      <c r="F17" s="35"/>
      <c r="G17" s="35"/>
      <c r="J17" s="12" t="s">
        <v>18</v>
      </c>
      <c r="K17" s="18">
        <f>K14*(1-$K16)</f>
        <v>11.514873875237901</v>
      </c>
      <c r="L17" s="18">
        <f>L14*(1-$K16)</f>
        <v>11.206601661255153</v>
      </c>
      <c r="M17" s="20" t="s">
        <v>32</v>
      </c>
      <c r="N17" s="18">
        <f>N14*(1-$K16)</f>
        <v>8.0785453723125773</v>
      </c>
    </row>
    <row r="18" spans="2:14" ht="15" customHeight="1" x14ac:dyDescent="0.2">
      <c r="B18" s="35"/>
      <c r="C18" s="35"/>
      <c r="D18" s="35"/>
      <c r="E18" s="35"/>
      <c r="F18" s="35"/>
      <c r="G18" s="35"/>
      <c r="J18" s="10" t="s">
        <v>10</v>
      </c>
      <c r="K18" s="16">
        <f>ROUND(K17,2)</f>
        <v>11.51</v>
      </c>
      <c r="L18" s="16">
        <f>ROUND(L17,2)</f>
        <v>11.21</v>
      </c>
      <c r="M18" s="16">
        <v>8.9</v>
      </c>
      <c r="N18" s="16">
        <f>ROUND(N17,2)</f>
        <v>8.08</v>
      </c>
    </row>
    <row r="19" spans="2:14" ht="15" customHeight="1" x14ac:dyDescent="0.2">
      <c r="B19" s="35" t="s">
        <v>50</v>
      </c>
      <c r="C19" s="35"/>
      <c r="D19" s="35"/>
      <c r="E19" s="35"/>
      <c r="F19" s="35"/>
      <c r="G19" s="35"/>
      <c r="J19" s="11" t="s">
        <v>31</v>
      </c>
      <c r="K19" s="44">
        <v>1.4E-2</v>
      </c>
      <c r="L19" s="45"/>
      <c r="M19" s="45"/>
      <c r="N19" s="46"/>
    </row>
    <row r="20" spans="2:14" ht="15" customHeight="1" x14ac:dyDescent="0.2">
      <c r="B20" s="35"/>
      <c r="C20" s="35"/>
      <c r="D20" s="35"/>
      <c r="E20" s="35"/>
      <c r="F20" s="35"/>
      <c r="G20" s="35"/>
      <c r="J20" s="12" t="s">
        <v>39</v>
      </c>
      <c r="K20" s="18">
        <f>K17*(1-$K19)</f>
        <v>11.35366564098457</v>
      </c>
      <c r="L20" s="18">
        <f>L17*(1-$K19)</f>
        <v>11.049709237997581</v>
      </c>
      <c r="M20" s="18">
        <f>M18*(1-$K19)</f>
        <v>8.7753999999999994</v>
      </c>
      <c r="N20" s="18">
        <f>N17*(1-$K19)</f>
        <v>7.9654457371002012</v>
      </c>
    </row>
    <row r="21" spans="2:14" ht="15" customHeight="1" x14ac:dyDescent="0.2">
      <c r="B21" s="35"/>
      <c r="C21" s="35"/>
      <c r="D21" s="35"/>
      <c r="E21" s="35"/>
      <c r="F21" s="35"/>
      <c r="G21" s="35"/>
      <c r="J21" s="10" t="s">
        <v>10</v>
      </c>
      <c r="K21" s="16">
        <f>ROUND(K20,2)</f>
        <v>11.35</v>
      </c>
      <c r="L21" s="16">
        <f>ROUND(L20,2)</f>
        <v>11.05</v>
      </c>
      <c r="M21" s="16">
        <f>ROUND(M20,2)</f>
        <v>8.7799999999999994</v>
      </c>
      <c r="N21" s="16">
        <f>ROUND(N20,2)</f>
        <v>7.97</v>
      </c>
    </row>
    <row r="22" spans="2:14" ht="15" customHeight="1" x14ac:dyDescent="0.2">
      <c r="B22" s="39" t="s">
        <v>38</v>
      </c>
      <c r="C22" s="39"/>
      <c r="D22" s="39"/>
      <c r="E22" s="39"/>
      <c r="F22" s="39"/>
      <c r="G22" s="39"/>
      <c r="J22" s="11" t="s">
        <v>31</v>
      </c>
      <c r="K22" s="44">
        <v>1.4E-2</v>
      </c>
      <c r="L22" s="45"/>
      <c r="M22" s="45"/>
      <c r="N22" s="46"/>
    </row>
    <row r="23" spans="2:14" ht="15" customHeight="1" x14ac:dyDescent="0.2">
      <c r="B23" s="39"/>
      <c r="C23" s="39"/>
      <c r="D23" s="39"/>
      <c r="E23" s="39"/>
      <c r="F23" s="39"/>
      <c r="G23" s="39"/>
      <c r="J23" s="12" t="s">
        <v>40</v>
      </c>
      <c r="K23" s="18">
        <f>K20*(1-$K22)</f>
        <v>11.194714322010785</v>
      </c>
      <c r="L23" s="18">
        <f>L20*(1-$K22)</f>
        <v>10.895013308665614</v>
      </c>
      <c r="M23" s="18">
        <f>M20*(1-$K22)</f>
        <v>8.6525444</v>
      </c>
      <c r="N23" s="18">
        <f>N20*(1-$K22)</f>
        <v>7.8539294967807987</v>
      </c>
    </row>
    <row r="24" spans="2:14" ht="15" customHeight="1" x14ac:dyDescent="0.2">
      <c r="B24" s="39"/>
      <c r="C24" s="39"/>
      <c r="D24" s="39"/>
      <c r="E24" s="39"/>
      <c r="F24" s="39"/>
      <c r="G24" s="39"/>
      <c r="J24" s="10" t="s">
        <v>10</v>
      </c>
      <c r="K24" s="16">
        <f>ROUND(K23,2)</f>
        <v>11.19</v>
      </c>
      <c r="L24" s="16">
        <f>ROUND(L23,2)</f>
        <v>10.9</v>
      </c>
      <c r="M24" s="16">
        <f>ROUND(M23,2)</f>
        <v>8.65</v>
      </c>
      <c r="N24" s="16">
        <f>ROUND(N23,2)</f>
        <v>7.85</v>
      </c>
    </row>
    <row r="25" spans="2:14" ht="15" customHeight="1" x14ac:dyDescent="0.2">
      <c r="J25" s="11" t="s">
        <v>31</v>
      </c>
      <c r="K25" s="44">
        <v>1.4E-2</v>
      </c>
      <c r="L25" s="45"/>
      <c r="M25" s="45"/>
      <c r="N25" s="46"/>
    </row>
    <row r="26" spans="2:14" ht="15" customHeight="1" x14ac:dyDescent="0.2">
      <c r="B26" s="41" t="s">
        <v>12</v>
      </c>
      <c r="C26" s="41"/>
      <c r="D26" s="41"/>
      <c r="E26" s="41"/>
      <c r="F26" s="41"/>
      <c r="G26" s="41"/>
      <c r="J26" s="12" t="s">
        <v>41</v>
      </c>
      <c r="K26" s="18">
        <f>K23*(1-$K25)</f>
        <v>11.037988321502635</v>
      </c>
      <c r="L26" s="18">
        <f>L23*(1-$K25)</f>
        <v>10.742483122344296</v>
      </c>
      <c r="M26" s="18">
        <f>M23*(1-$K25)</f>
        <v>8.5314087783999994</v>
      </c>
      <c r="N26" s="18">
        <f>N23*(1-$K25)</f>
        <v>7.7439744838258671</v>
      </c>
    </row>
    <row r="27" spans="2:14" ht="15" customHeight="1" x14ac:dyDescent="0.2">
      <c r="E27" s="3"/>
      <c r="G27" s="6"/>
      <c r="J27" s="10" t="s">
        <v>10</v>
      </c>
      <c r="K27" s="16">
        <f>ROUND(K26,2)</f>
        <v>11.04</v>
      </c>
      <c r="L27" s="16">
        <f>ROUND(L26,2)</f>
        <v>10.74</v>
      </c>
      <c r="M27" s="16">
        <f>ROUND(M26,2)</f>
        <v>8.5299999999999994</v>
      </c>
      <c r="N27" s="16">
        <f>ROUND(N26,2)</f>
        <v>7.74</v>
      </c>
    </row>
    <row r="28" spans="2:14" ht="15" customHeight="1" x14ac:dyDescent="0.2">
      <c r="B28" s="33" t="s">
        <v>8</v>
      </c>
      <c r="D28" s="15">
        <f>C14*2</f>
        <v>3625219.1080000056</v>
      </c>
      <c r="E28" s="1" t="s">
        <v>9</v>
      </c>
      <c r="G28" s="6"/>
      <c r="J28" s="22" t="s">
        <v>22</v>
      </c>
      <c r="K28" s="22"/>
      <c r="L28" s="22"/>
      <c r="M28" s="22"/>
      <c r="N28" s="22"/>
    </row>
    <row r="29" spans="2:14" ht="15" customHeight="1" x14ac:dyDescent="0.2">
      <c r="D29" s="34"/>
      <c r="G29" s="30"/>
      <c r="J29" s="62" t="s">
        <v>21</v>
      </c>
      <c r="K29" s="62"/>
      <c r="L29" s="62"/>
      <c r="M29" s="62"/>
      <c r="N29" s="62"/>
    </row>
    <row r="30" spans="2:14" ht="15" customHeight="1" x14ac:dyDescent="0.2">
      <c r="B30" s="40" t="s">
        <v>46</v>
      </c>
      <c r="C30" s="40"/>
      <c r="D30" s="40"/>
      <c r="E30" s="40"/>
      <c r="F30" s="40"/>
      <c r="G30" s="40"/>
      <c r="J30" s="37" t="s">
        <v>27</v>
      </c>
      <c r="K30" s="37"/>
      <c r="L30" s="37"/>
      <c r="M30" s="37"/>
      <c r="N30" s="37"/>
    </row>
    <row r="31" spans="2:14" ht="15" customHeight="1" x14ac:dyDescent="0.2">
      <c r="B31" s="40"/>
      <c r="C31" s="40"/>
      <c r="D31" s="40"/>
      <c r="E31" s="40"/>
      <c r="F31" s="40"/>
      <c r="G31" s="40"/>
      <c r="J31" s="63" t="s">
        <v>28</v>
      </c>
      <c r="K31" s="63"/>
      <c r="L31" s="63"/>
      <c r="M31" s="63"/>
      <c r="N31" s="63"/>
    </row>
    <row r="32" spans="2:14" ht="15" customHeight="1" x14ac:dyDescent="0.2">
      <c r="B32" s="42" t="s">
        <v>51</v>
      </c>
      <c r="C32" s="42"/>
      <c r="D32" s="42"/>
      <c r="E32" s="42"/>
      <c r="F32" s="42"/>
      <c r="G32" s="42"/>
    </row>
    <row r="33" spans="2:14" ht="15" customHeight="1" x14ac:dyDescent="0.2">
      <c r="B33" s="43" t="s">
        <v>47</v>
      </c>
      <c r="C33" s="43"/>
      <c r="D33" s="43"/>
      <c r="E33" s="43"/>
      <c r="F33" s="43"/>
      <c r="G33" s="43"/>
    </row>
    <row r="34" spans="2:14" ht="15" customHeight="1" x14ac:dyDescent="0.25">
      <c r="J34" s="47" t="s">
        <v>11</v>
      </c>
      <c r="K34" s="48"/>
      <c r="L34" s="48"/>
      <c r="M34" s="48"/>
      <c r="N34" s="49"/>
    </row>
    <row r="35" spans="2:14" ht="15" customHeight="1" x14ac:dyDescent="0.2">
      <c r="J35" s="56" t="s">
        <v>0</v>
      </c>
      <c r="K35" s="50" t="s">
        <v>19</v>
      </c>
      <c r="L35" s="51"/>
      <c r="M35" s="52"/>
      <c r="N35" s="59" t="s">
        <v>29</v>
      </c>
    </row>
    <row r="36" spans="2:14" ht="15" customHeight="1" x14ac:dyDescent="0.2">
      <c r="J36" s="57"/>
      <c r="K36" s="53"/>
      <c r="L36" s="54"/>
      <c r="M36" s="55"/>
      <c r="N36" s="60"/>
    </row>
    <row r="37" spans="2:14" ht="15" customHeight="1" x14ac:dyDescent="0.2">
      <c r="J37" s="58"/>
      <c r="K37" s="8" t="s">
        <v>2</v>
      </c>
      <c r="L37" s="8" t="s">
        <v>1</v>
      </c>
      <c r="M37" s="8" t="s">
        <v>3</v>
      </c>
      <c r="N37" s="61"/>
    </row>
    <row r="38" spans="2:14" ht="15" customHeight="1" x14ac:dyDescent="0.2">
      <c r="J38" s="11" t="s">
        <v>33</v>
      </c>
      <c r="K38" s="19">
        <f>K9-0.4</f>
        <v>11.469999999999999</v>
      </c>
      <c r="L38" s="19">
        <f>L9-0.4</f>
        <v>11.15</v>
      </c>
      <c r="M38" s="19">
        <f>M9-0.4</f>
        <v>9.9599999999999991</v>
      </c>
      <c r="N38" s="19">
        <f>N9-0.4</f>
        <v>7.93</v>
      </c>
    </row>
    <row r="39" spans="2:14" ht="15" customHeight="1" x14ac:dyDescent="0.2">
      <c r="J39" s="11" t="s">
        <v>34</v>
      </c>
      <c r="K39" s="19">
        <f>K12-0.4</f>
        <v>11.35</v>
      </c>
      <c r="L39" s="19">
        <f>L12-0.4</f>
        <v>11.03</v>
      </c>
      <c r="M39" s="19">
        <f>M12-0.4</f>
        <v>9.4699999999999989</v>
      </c>
      <c r="N39" s="19">
        <f>N12-0.4</f>
        <v>7.84</v>
      </c>
    </row>
    <row r="40" spans="2:14" ht="15" customHeight="1" x14ac:dyDescent="0.2">
      <c r="B40" s="37"/>
      <c r="C40" s="37"/>
      <c r="D40" s="37"/>
      <c r="E40" s="37"/>
      <c r="F40" s="37"/>
      <c r="G40" s="37"/>
      <c r="J40" s="11" t="s">
        <v>35</v>
      </c>
      <c r="K40" s="19">
        <f>K15-0.4</f>
        <v>11.23</v>
      </c>
      <c r="L40" s="19">
        <f>L15-0.4</f>
        <v>10.92</v>
      </c>
      <c r="M40" s="19">
        <f>M15-0.4</f>
        <v>8.99</v>
      </c>
      <c r="N40" s="19">
        <f>N15-0.4</f>
        <v>7.76</v>
      </c>
    </row>
    <row r="41" spans="2:14" ht="15" customHeight="1" x14ac:dyDescent="0.2">
      <c r="B41" s="23"/>
      <c r="C41" s="23"/>
      <c r="D41" s="23"/>
      <c r="E41" s="23"/>
      <c r="F41" s="23"/>
      <c r="G41" s="23"/>
      <c r="J41" s="11" t="s">
        <v>36</v>
      </c>
      <c r="K41" s="19">
        <f>K18-0.4</f>
        <v>11.11</v>
      </c>
      <c r="L41" s="19">
        <f>L18-0.4</f>
        <v>10.81</v>
      </c>
      <c r="M41" s="19">
        <f>M18-0.4</f>
        <v>8.5</v>
      </c>
      <c r="N41" s="19">
        <f>N18-0.4</f>
        <v>7.68</v>
      </c>
    </row>
    <row r="42" spans="2:14" ht="15" customHeight="1" x14ac:dyDescent="0.2">
      <c r="J42" s="11" t="s">
        <v>52</v>
      </c>
      <c r="K42" s="19">
        <f>K21-0.4</f>
        <v>10.95</v>
      </c>
      <c r="L42" s="19">
        <f>L21-0.4</f>
        <v>10.65</v>
      </c>
      <c r="M42" s="19">
        <f>M21-0.4</f>
        <v>8.379999999999999</v>
      </c>
      <c r="N42" s="19">
        <f>N21-0.4</f>
        <v>7.5699999999999994</v>
      </c>
    </row>
    <row r="43" spans="2:14" ht="15" customHeight="1" x14ac:dyDescent="0.2">
      <c r="J43" s="11" t="s">
        <v>53</v>
      </c>
      <c r="K43" s="19">
        <f>K24-0.4</f>
        <v>10.79</v>
      </c>
      <c r="L43" s="19">
        <f>L24-0.4</f>
        <v>10.5</v>
      </c>
      <c r="M43" s="19">
        <f>M24-0.4</f>
        <v>8.25</v>
      </c>
      <c r="N43" s="19">
        <f>N24-0.4</f>
        <v>7.4499999999999993</v>
      </c>
    </row>
    <row r="44" spans="2:14" ht="15" customHeight="1" x14ac:dyDescent="0.2">
      <c r="J44" s="11" t="s">
        <v>54</v>
      </c>
      <c r="K44" s="19">
        <f>K27-0.4</f>
        <v>10.639999999999999</v>
      </c>
      <c r="L44" s="19">
        <f>L27-0.4</f>
        <v>10.34</v>
      </c>
      <c r="M44" s="19">
        <f>M27-0.4</f>
        <v>8.129999999999999</v>
      </c>
      <c r="N44" s="19">
        <f>N27-0.4</f>
        <v>7.34</v>
      </c>
    </row>
    <row r="45" spans="2:14" ht="15" customHeight="1" x14ac:dyDescent="0.2">
      <c r="J45" s="21" t="s">
        <v>37</v>
      </c>
    </row>
    <row r="50" spans="2:7" ht="15" customHeight="1" x14ac:dyDescent="0.2">
      <c r="B50" s="1"/>
      <c r="E50" s="5"/>
      <c r="G50" s="6"/>
    </row>
    <row r="51" spans="2:7" ht="15" customHeight="1" x14ac:dyDescent="0.2">
      <c r="B51" s="1"/>
      <c r="E51" s="5"/>
      <c r="G51" s="6"/>
    </row>
    <row r="52" spans="2:7" ht="15" customHeight="1" x14ac:dyDescent="0.2">
      <c r="B52" s="1"/>
      <c r="E52" s="5"/>
      <c r="G52" s="6"/>
    </row>
    <row r="53" spans="2:7" ht="15" customHeight="1" x14ac:dyDescent="0.2">
      <c r="G53" s="6"/>
    </row>
  </sheetData>
  <mergeCells count="29">
    <mergeCell ref="J34:N34"/>
    <mergeCell ref="J35:J37"/>
    <mergeCell ref="K35:M36"/>
    <mergeCell ref="N35:N37"/>
    <mergeCell ref="J29:N29"/>
    <mergeCell ref="J30:N30"/>
    <mergeCell ref="J31:N31"/>
    <mergeCell ref="K25:N25"/>
    <mergeCell ref="K10:N10"/>
    <mergeCell ref="J4:N4"/>
    <mergeCell ref="K5:M6"/>
    <mergeCell ref="J5:J7"/>
    <mergeCell ref="N5:N7"/>
    <mergeCell ref="J2:N2"/>
    <mergeCell ref="K16:N16"/>
    <mergeCell ref="K13:N13"/>
    <mergeCell ref="K19:N19"/>
    <mergeCell ref="K22:N22"/>
    <mergeCell ref="B17:G18"/>
    <mergeCell ref="B19:G21"/>
    <mergeCell ref="B2:G2"/>
    <mergeCell ref="B3:G3"/>
    <mergeCell ref="B40:G40"/>
    <mergeCell ref="B16:G16"/>
    <mergeCell ref="B22:G24"/>
    <mergeCell ref="B30:G31"/>
    <mergeCell ref="B26:G26"/>
    <mergeCell ref="B32:G32"/>
    <mergeCell ref="B33:G33"/>
  </mergeCells>
  <phoneticPr fontId="3" type="noConversion"/>
  <hyperlinks>
    <hyperlink ref="J31" r:id="rId1" display="http://www.bgbl.de/xaver/bgbl/start.xav?startbk=Bundesanzeiger_BGBl&amp;jumpTo=bgbl118s2549.pdf"/>
  </hyperlinks>
  <pageMargins left="0.23622047244094491" right="0.23622047244094491" top="0.74803149606299213" bottom="0.74803149606299213" header="0.31496062992125984" footer="0.31496062992125984"/>
  <pageSetup paperSize="9" scale="57" orientation="landscape" r:id="rId2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  <ignoredErrors>
    <ignoredError sqref="M17 M14 M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Solar</vt:lpstr>
      <vt:lpstr>Solar!Druckbereich</vt:lpstr>
    </vt:vector>
  </TitlesOfParts>
  <Company>Bundesnetzagentur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605-8</cp:lastModifiedBy>
  <cp:lastPrinted>2019-04-15T07:54:25Z</cp:lastPrinted>
  <dcterms:created xsi:type="dcterms:W3CDTF">2012-09-17T15:14:14Z</dcterms:created>
  <dcterms:modified xsi:type="dcterms:W3CDTF">2019-04-29T12:25:12Z</dcterms:modified>
</cp:coreProperties>
</file>