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koch_j0\POMMES_public\pommes-data\raw_data_input\renewables\"/>
    </mc:Choice>
  </mc:AlternateContent>
  <xr:revisionPtr revIDLastSave="0" documentId="8_{2403A2C3-E29C-4614-B477-6E085222164E}" xr6:coauthVersionLast="36" xr6:coauthVersionMax="36" xr10:uidLastSave="{00000000-0000-0000-0000-000000000000}"/>
  <bookViews>
    <workbookView xWindow="0" yWindow="0" windowWidth="28800" windowHeight="9525" xr2:uid="{00000000-000D-0000-FFFF-FFFF00000000}"/>
  </bookViews>
  <sheets>
    <sheet name="Solar" sheetId="1" r:id="rId1"/>
    <sheet name="Beispiel" sheetId="2" r:id="rId2"/>
  </sheets>
  <definedNames>
    <definedName name="_xlnm.Print_Area" localSheetId="0">Solar!$A$1:$N$55</definedName>
  </definedNames>
  <calcPr calcId="191029"/>
</workbook>
</file>

<file path=xl/calcChain.xml><?xml version="1.0" encoding="utf-8"?>
<calcChain xmlns="http://schemas.openxmlformats.org/spreadsheetml/2006/main">
  <c r="K10" i="1" l="1"/>
  <c r="K13" i="1" s="1"/>
  <c r="K11" i="1" l="1"/>
  <c r="C11" i="1"/>
  <c r="B12" i="2" l="1"/>
  <c r="D19" i="1" l="1"/>
  <c r="M39" i="1"/>
  <c r="M42" i="1" s="1"/>
  <c r="M45" i="1" s="1"/>
  <c r="M46" i="1" s="1"/>
  <c r="L39" i="1"/>
  <c r="L42" i="1" s="1"/>
  <c r="K39" i="1"/>
  <c r="K40" i="1" s="1"/>
  <c r="M10" i="1"/>
  <c r="M13" i="1" s="1"/>
  <c r="N25" i="1"/>
  <c r="M25" i="1"/>
  <c r="L25" i="1"/>
  <c r="K25" i="1"/>
  <c r="L40" i="1" l="1"/>
  <c r="M11" i="1"/>
  <c r="M26" i="1" s="1"/>
  <c r="M16" i="1"/>
  <c r="M17" i="1" s="1"/>
  <c r="M28" i="1" s="1"/>
  <c r="M14" i="1"/>
  <c r="M27" i="1" s="1"/>
  <c r="M43" i="1"/>
  <c r="M40" i="1"/>
  <c r="L43" i="1"/>
  <c r="L45" i="1"/>
  <c r="L46" i="1" s="1"/>
  <c r="K42" i="1"/>
  <c r="K45" i="1" l="1"/>
  <c r="K46" i="1" s="1"/>
  <c r="K43" i="1"/>
  <c r="B17" i="2" l="1"/>
  <c r="N10" i="1" l="1"/>
  <c r="N11" i="1" s="1"/>
  <c r="N26" i="1" s="1"/>
  <c r="L10" i="1"/>
  <c r="L13" i="1" s="1"/>
  <c r="K26" i="1"/>
  <c r="N13" i="1" l="1"/>
  <c r="N14" i="1" s="1"/>
  <c r="N27" i="1" s="1"/>
  <c r="L11" i="1"/>
  <c r="L26" i="1" s="1"/>
  <c r="L14" i="1"/>
  <c r="L27" i="1" s="1"/>
  <c r="L16" i="1"/>
  <c r="N16" i="1" l="1"/>
  <c r="K14" i="1"/>
  <c r="K27" i="1" s="1"/>
  <c r="K16" i="1"/>
  <c r="L17" i="1"/>
  <c r="L28" i="1" s="1"/>
  <c r="N17" i="1" l="1"/>
  <c r="N28" i="1" s="1"/>
  <c r="K17" i="1"/>
  <c r="K28" i="1" s="1"/>
</calcChain>
</file>

<file path=xl/sharedStrings.xml><?xml version="1.0" encoding="utf-8"?>
<sst xmlns="http://schemas.openxmlformats.org/spreadsheetml/2006/main" count="82" uniqueCount="55">
  <si>
    <t>Inbetriebnahme</t>
  </si>
  <si>
    <t>bis 40 kWp</t>
  </si>
  <si>
    <t>bis 10 kWp</t>
  </si>
  <si>
    <t>bis 750 kWp</t>
  </si>
  <si>
    <t>Monat</t>
  </si>
  <si>
    <t>Summe</t>
  </si>
  <si>
    <t>Rundung</t>
  </si>
  <si>
    <t>Vergütungssätze in Cent/kWh - Feste Einspeisevergütung:</t>
  </si>
  <si>
    <t xml:space="preserve">Eine PV-Anlage auf einem Wohngebäude nach § 48 Abs. 2 EEG hat drei anzulegende Werte, die stufenweise angewendet werden. </t>
  </si>
  <si>
    <t>=</t>
  </si>
  <si>
    <t>Ct / kWh</t>
  </si>
  <si>
    <t>Die ersten 10 kWp einer Anlage werden höher vergütet als die nächsten 30 kWp; und diese wiederum höher als die dritte Leistungsklasse.</t>
  </si>
  <si>
    <r>
      <t xml:space="preserve">Daraus ergibt sich für eine 100 kWp Anlage folgender Zahlungsanspruch </t>
    </r>
    <r>
      <rPr>
        <b/>
        <sz val="11"/>
        <rFont val="Calibri"/>
        <family val="2"/>
        <scheme val="minor"/>
      </rPr>
      <t>für die Direktvermarktung</t>
    </r>
    <r>
      <rPr>
        <sz val="11"/>
        <rFont val="Calibri"/>
        <family val="2"/>
        <scheme val="minor"/>
      </rPr>
      <t xml:space="preserve"> (Marktprämie nach § 20 EEG):</t>
    </r>
  </si>
  <si>
    <r>
      <t>AW</t>
    </r>
    <r>
      <rPr>
        <vertAlign val="subscript"/>
        <sz val="11"/>
        <rFont val="Calibri"/>
        <family val="2"/>
        <scheme val="minor"/>
      </rPr>
      <t>MP</t>
    </r>
    <r>
      <rPr>
        <sz val="11"/>
        <rFont val="Calibri"/>
        <family val="2"/>
        <scheme val="minor"/>
      </rPr>
      <t xml:space="preserve"> =</t>
    </r>
  </si>
  <si>
    <r>
      <t xml:space="preserve">Falls die 100 kWp PV-Anlage eine </t>
    </r>
    <r>
      <rPr>
        <b/>
        <sz val="11"/>
        <rFont val="Calibri"/>
        <family val="2"/>
        <scheme val="minor"/>
      </rPr>
      <t>feste Einspeisevergütung</t>
    </r>
    <r>
      <rPr>
        <sz val="11"/>
        <rFont val="Calibri"/>
        <family val="2"/>
        <scheme val="minor"/>
      </rPr>
      <t xml:space="preserve"> (nach § 21 Absatz 1 und 2 EEG) erhält, sind gemäß § 53 EEG von den anzulegenden Werten 0,4 Ct abzuziehen:</t>
    </r>
  </si>
  <si>
    <r>
      <t>AW</t>
    </r>
    <r>
      <rPr>
        <vertAlign val="subscript"/>
        <sz val="11"/>
        <rFont val="Calibri"/>
        <family val="2"/>
        <scheme val="minor"/>
      </rPr>
      <t>EV</t>
    </r>
    <r>
      <rPr>
        <sz val="11"/>
        <rFont val="Calibri"/>
        <family val="2"/>
        <scheme val="minor"/>
      </rPr>
      <t xml:space="preserve"> =</t>
    </r>
  </si>
  <si>
    <t>ab 01.01.2021</t>
  </si>
  <si>
    <r>
      <t>ab 01.01.2021</t>
    </r>
    <r>
      <rPr>
        <vertAlign val="superscript"/>
        <sz val="11"/>
        <rFont val="Arial"/>
        <family val="2"/>
      </rPr>
      <t xml:space="preserve"> 4</t>
    </r>
  </si>
  <si>
    <t>2) Festlegung der anzulegenden Werte nach § 48 EEG 2021</t>
  </si>
  <si>
    <t>ab 01.02.2021</t>
  </si>
  <si>
    <t>ab 01.03.2021</t>
  </si>
  <si>
    <t>ab 01.04.2021</t>
  </si>
  <si>
    <r>
      <t>ab 01.02.2021</t>
    </r>
    <r>
      <rPr>
        <vertAlign val="superscript"/>
        <sz val="11"/>
        <rFont val="Arial"/>
        <family val="2"/>
      </rPr>
      <t xml:space="preserve"> 4</t>
    </r>
  </si>
  <si>
    <r>
      <t>ab 01.03.2021</t>
    </r>
    <r>
      <rPr>
        <vertAlign val="superscript"/>
        <sz val="11"/>
        <rFont val="Arial"/>
        <family val="2"/>
      </rPr>
      <t xml:space="preserve"> 4</t>
    </r>
  </si>
  <si>
    <r>
      <t>ab 01.04.2021</t>
    </r>
    <r>
      <rPr>
        <vertAlign val="superscript"/>
        <sz val="11"/>
        <rFont val="Arial"/>
        <family val="2"/>
      </rPr>
      <t xml:space="preserve"> 4</t>
    </r>
  </si>
  <si>
    <r>
      <t xml:space="preserve">ab 01.01.2021 </t>
    </r>
    <r>
      <rPr>
        <vertAlign val="superscript"/>
        <sz val="11"/>
        <rFont val="Arial"/>
        <family val="2"/>
      </rPr>
      <t>2</t>
    </r>
  </si>
  <si>
    <r>
      <t>Degression</t>
    </r>
    <r>
      <rPr>
        <vertAlign val="superscript"/>
        <sz val="11"/>
        <rFont val="Arial"/>
        <family val="2"/>
      </rPr>
      <t xml:space="preserve"> 3</t>
    </r>
  </si>
  <si>
    <t>für die Kalendermonate Februar, März und April 2021</t>
  </si>
  <si>
    <t>Anzulegende Werte für Solaranlagen in Cent/kWh</t>
  </si>
  <si>
    <r>
      <t xml:space="preserve">ab 01.01.2021 </t>
    </r>
    <r>
      <rPr>
        <vertAlign val="superscript"/>
        <sz val="11"/>
        <rFont val="Arial"/>
        <family val="2"/>
      </rPr>
      <t>5</t>
    </r>
  </si>
  <si>
    <t>5) Festlegung der anzulegenden Werte nach § 48a EEG 2021</t>
  </si>
  <si>
    <t>3) Degressionsberechnung nach § 49 EEG 2021</t>
  </si>
  <si>
    <t>Anzulegende Werte für den Mieterstromzuschlag in Cent/kWh</t>
  </si>
  <si>
    <t>bis 10 kW</t>
  </si>
  <si>
    <t>bis 40 kW</t>
  </si>
  <si>
    <t>bis 750 kW</t>
  </si>
  <si>
    <t>Anzulegende Werte in Cent/kWh - Marktprämienmodell:</t>
  </si>
  <si>
    <t>Bestimmung der anzulegenden Werte für Solaranlagen</t>
  </si>
  <si>
    <t>https://www.bundesnetzagentur.de/DE/Sachgebiete/ElektrizitaetundGas/Unternehmen_Institutionen/ErneuerbareEnergien/ZahlenDatenInformationen/EEG_Registerdaten/EEG_Registerdaten_node.html#doc732052bodyText1</t>
  </si>
  <si>
    <t xml:space="preserve">Zubau Bezugszeitraum * 4 = </t>
  </si>
  <si>
    <t>1. Februar 2021, 1. März 2021 und 1. April 2021.</t>
  </si>
  <si>
    <t>kW</t>
  </si>
  <si>
    <r>
      <t>Leistung (kW)</t>
    </r>
    <r>
      <rPr>
        <b/>
        <vertAlign val="superscript"/>
        <sz val="11"/>
        <rFont val="Arial"/>
        <family val="2"/>
      </rPr>
      <t xml:space="preserve"> 1</t>
    </r>
  </si>
  <si>
    <t>4) Degressionsberechnung nach § 49 EEG 2021 (anzulegender Wert siehe oben abzgl. 0,4 Cent/kWh nach § 53 Abs. 1 EEG 2021)</t>
  </si>
  <si>
    <t>Wohngebäude, Lärmschutzwände und 
Gebäude (§ 48 Abs. 2 EEG)</t>
  </si>
  <si>
    <t>Mieterstromzuschlag (§ 48a EEG)</t>
  </si>
  <si>
    <t>I. Brutto-Zubau von Solaranlagen, deren anzulegender Wert gesetzlich bestimmt worden ist:</t>
  </si>
  <si>
    <t>II. Brutto-Zubau im Bezugszeitraum nach § 49 Abs. 1 EEG wird auf ein Jahr hochgerechnet:</t>
  </si>
  <si>
    <t>1) Diese Werte werden gemäß § 19 MaStRV ermittelt und stellen den jeweils bei der Veröffentlichung der Meldungen im Marktstammdatenregister bekannten Datenstand zum 20.01.2021 dar, der unter dem folgenden Link zu finden ist:</t>
  </si>
  <si>
    <r>
      <rPr>
        <sz val="11"/>
        <color theme="7" tint="-0.249977111117893"/>
        <rFont val="Calibri"/>
        <family val="2"/>
        <scheme val="minor"/>
      </rPr>
      <t>10 / 100 * 8,56</t>
    </r>
    <r>
      <rPr>
        <sz val="11"/>
        <rFont val="Calibri"/>
        <family val="2"/>
        <scheme val="minor"/>
      </rPr>
      <t xml:space="preserve"> + </t>
    </r>
    <r>
      <rPr>
        <sz val="11"/>
        <color theme="8" tint="-0.249977111117893"/>
        <rFont val="Calibri"/>
        <family val="2"/>
        <scheme val="minor"/>
      </rPr>
      <t>30 / 100 * 8,33</t>
    </r>
    <r>
      <rPr>
        <sz val="11"/>
        <rFont val="Calibri"/>
        <family val="2"/>
        <scheme val="minor"/>
      </rPr>
      <t xml:space="preserve"> + </t>
    </r>
    <r>
      <rPr>
        <sz val="11"/>
        <color theme="9" tint="-0.249977111117893"/>
        <rFont val="Calibri"/>
        <family val="2"/>
        <scheme val="minor"/>
      </rPr>
      <t>60 / 100 * 6,62</t>
    </r>
  </si>
  <si>
    <r>
      <rPr>
        <sz val="11"/>
        <color theme="7" tint="-0.249977111117893"/>
        <rFont val="Calibri"/>
        <family val="2"/>
        <scheme val="minor"/>
      </rPr>
      <t>10 / 100 * (8,56 - 0,4)</t>
    </r>
    <r>
      <rPr>
        <sz val="11"/>
        <rFont val="Calibri"/>
        <family val="2"/>
        <scheme val="minor"/>
      </rPr>
      <t xml:space="preserve"> + </t>
    </r>
    <r>
      <rPr>
        <sz val="11"/>
        <color theme="8" tint="-0.249977111117893"/>
        <rFont val="Calibri"/>
        <family val="2"/>
        <scheme val="minor"/>
      </rPr>
      <t xml:space="preserve">30 / 100 * (8,33 - 0,4) </t>
    </r>
    <r>
      <rPr>
        <sz val="11"/>
        <rFont val="Calibri"/>
        <family val="2"/>
        <scheme val="minor"/>
      </rPr>
      <t xml:space="preserve">+ </t>
    </r>
    <r>
      <rPr>
        <sz val="11"/>
        <color theme="9" tint="-0.249977111117893"/>
        <rFont val="Calibri"/>
        <family val="2"/>
        <scheme val="minor"/>
      </rPr>
      <t>60 / 100 * (6,62 - 0,4)</t>
    </r>
  </si>
  <si>
    <t>Sonstige Anlagen
 bis 750 kW
(§ 48 Abs. 1 EEG)</t>
  </si>
  <si>
    <t>bis 100 kW</t>
  </si>
  <si>
    <t>Der Zubau im Bezugszeitraum der Degressionsberechnung liegt um mehr als 1.000 MW über dem Referenzwert von 2.500 MW.</t>
  </si>
  <si>
    <r>
      <t>Die monatliche Absenkung nach § 49 Abs. 2 Nr. 2 EEG beträgt daher</t>
    </r>
    <r>
      <rPr>
        <b/>
        <sz val="11"/>
        <rFont val="Arial"/>
        <family val="2"/>
      </rPr>
      <t xml:space="preserve"> 1,4 </t>
    </r>
    <r>
      <rPr>
        <sz val="11"/>
        <rFont val="Arial"/>
        <family val="2"/>
      </rPr>
      <t>Prozent jeweils zum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</si>
</sst>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_-* #,##0\ _€_-;\-* #,##0\ _€_-;_-* &quot;-&quot;??\ _€_-;_-@_-"/>
    <numFmt numFmtId="165" formatCode="0.0%"/>
    <numFmt numFmtId="166" formatCode="#,##0.0"/>
    <numFmt numFmtId="167" formatCode="[$-407]mmmm\ yy;@"/>
    <numFmt numFmtId="168" formatCode="0.0000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vertAlign val="superscript"/>
      <sz val="11"/>
      <name val="Arial"/>
      <family val="2"/>
    </font>
    <font>
      <b/>
      <u/>
      <sz val="11"/>
      <name val="Arial"/>
      <family val="2"/>
    </font>
    <font>
      <i/>
      <sz val="9"/>
      <name val="Arial"/>
      <family val="2"/>
    </font>
    <font>
      <i/>
      <u/>
      <sz val="9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6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Fill="1"/>
    <xf numFmtId="0" fontId="9" fillId="0" borderId="1" xfId="0" applyFont="1" applyFill="1" applyBorder="1" applyAlignment="1">
      <alignment horizontal="center"/>
    </xf>
    <xf numFmtId="0" fontId="9" fillId="0" borderId="3" xfId="3" applyFont="1" applyFill="1" applyBorder="1"/>
    <xf numFmtId="0" fontId="9" fillId="0" borderId="1" xfId="3" applyFont="1" applyFill="1" applyBorder="1"/>
    <xf numFmtId="2" fontId="9" fillId="0" borderId="3" xfId="3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1" fillId="0" borderId="0" xfId="0" applyFont="1"/>
    <xf numFmtId="0" fontId="11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1" fillId="0" borderId="0" xfId="0" applyFont="1" applyAlignment="1">
      <alignment horizontal="right"/>
    </xf>
    <xf numFmtId="0" fontId="11" fillId="0" borderId="0" xfId="0" quotePrefix="1" applyFont="1" applyFill="1" applyBorder="1" applyAlignment="1">
      <alignment horizontal="right"/>
    </xf>
    <xf numFmtId="2" fontId="11" fillId="0" borderId="0" xfId="0" applyNumberFormat="1" applyFont="1"/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/>
    <xf numFmtId="168" fontId="9" fillId="0" borderId="4" xfId="3" applyNumberFormat="1" applyFont="1" applyFill="1" applyBorder="1" applyAlignment="1">
      <alignment horizontal="right"/>
    </xf>
    <xf numFmtId="0" fontId="9" fillId="0" borderId="0" xfId="0" applyFont="1" applyFill="1"/>
    <xf numFmtId="0" fontId="4" fillId="0" borderId="1" xfId="0" applyFont="1" applyFill="1" applyBorder="1"/>
    <xf numFmtId="0" fontId="4" fillId="0" borderId="0" xfId="0" applyFont="1" applyFill="1" applyAlignment="1">
      <alignment horizontal="center"/>
    </xf>
    <xf numFmtId="166" fontId="9" fillId="0" borderId="0" xfId="0" applyNumberFormat="1" applyFont="1" applyFill="1"/>
    <xf numFmtId="49" fontId="4" fillId="0" borderId="1" xfId="0" applyNumberFormat="1" applyFont="1" applyFill="1" applyBorder="1"/>
    <xf numFmtId="166" fontId="9" fillId="0" borderId="0" xfId="0" applyNumberFormat="1" applyFont="1"/>
    <xf numFmtId="49" fontId="4" fillId="0" borderId="0" xfId="0" applyNumberFormat="1" applyFont="1" applyFill="1" applyBorder="1" applyAlignment="1">
      <alignment vertical="top" wrapText="1"/>
    </xf>
    <xf numFmtId="0" fontId="11" fillId="0" borderId="1" xfId="0" applyFont="1" applyFill="1" applyBorder="1"/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right" indent="1"/>
    </xf>
    <xf numFmtId="164" fontId="4" fillId="0" borderId="0" xfId="1" applyNumberFormat="1" applyFont="1" applyFill="1"/>
    <xf numFmtId="0" fontId="9" fillId="0" borderId="0" xfId="0" applyFont="1" applyFill="1" applyBorder="1"/>
    <xf numFmtId="0" fontId="9" fillId="0" borderId="2" xfId="3" applyFont="1" applyFill="1" applyBorder="1"/>
    <xf numFmtId="168" fontId="9" fillId="0" borderId="2" xfId="3" applyNumberFormat="1" applyFont="1" applyFill="1" applyBorder="1" applyAlignment="1">
      <alignment horizontal="right"/>
    </xf>
    <xf numFmtId="0" fontId="9" fillId="0" borderId="4" xfId="3" applyFont="1" applyFill="1" applyBorder="1"/>
    <xf numFmtId="167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right" indent="1"/>
    </xf>
    <xf numFmtId="0" fontId="9" fillId="0" borderId="0" xfId="0" applyFont="1" applyFill="1" applyAlignment="1">
      <alignment horizontal="left" vertical="top" wrapText="1"/>
    </xf>
    <xf numFmtId="49" fontId="18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165" fontId="9" fillId="0" borderId="5" xfId="3" applyNumberFormat="1" applyFont="1" applyFill="1" applyBorder="1" applyAlignment="1">
      <alignment horizontal="center"/>
    </xf>
    <xf numFmtId="165" fontId="9" fillId="0" borderId="6" xfId="3" applyNumberFormat="1" applyFont="1" applyFill="1" applyBorder="1" applyAlignment="1">
      <alignment horizontal="center"/>
    </xf>
    <xf numFmtId="165" fontId="9" fillId="0" borderId="7" xfId="3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9" fillId="0" borderId="0" xfId="0" quotePrefix="1" applyFont="1" applyFill="1" applyAlignment="1">
      <alignment horizontal="left" vertical="top" wrapText="1"/>
    </xf>
    <xf numFmtId="0" fontId="20" fillId="0" borderId="0" xfId="5" applyFont="1" applyFill="1" applyAlignment="1">
      <alignment horizontal="left" vertical="top" wrapText="1"/>
    </xf>
    <xf numFmtId="0" fontId="19" fillId="0" borderId="9" xfId="3" applyFont="1" applyFill="1" applyBorder="1" applyAlignment="1">
      <alignment horizontal="left"/>
    </xf>
    <xf numFmtId="0" fontId="19" fillId="0" borderId="0" xfId="3" applyFont="1" applyFill="1" applyBorder="1" applyAlignment="1">
      <alignment horizontal="left"/>
    </xf>
    <xf numFmtId="0" fontId="19" fillId="0" borderId="9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</cellXfs>
  <cellStyles count="6">
    <cellStyle name="Komma" xfId="1" builtinId="3"/>
    <cellStyle name="Link" xfId="5" builtinId="8"/>
    <cellStyle name="Prozent 2" xfId="2" xr:uid="{00000000-0005-0000-0000-000002000000}"/>
    <cellStyle name="Standard" xfId="0" builtinId="0"/>
    <cellStyle name="Standard 2" xfId="3" xr:uid="{00000000-0005-0000-0000-000004000000}"/>
    <cellStyle name="Standard 3" xfId="4" xr:uid="{00000000-0005-0000-0000-000005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B2:N117"/>
  <sheetViews>
    <sheetView showGridLines="0" tabSelected="1" zoomScale="110" zoomScaleNormal="110" workbookViewId="0"/>
  </sheetViews>
  <sheetFormatPr baseColWidth="10" defaultRowHeight="15" customHeight="1" x14ac:dyDescent="0.2"/>
  <cols>
    <col min="1" max="1" width="2.85546875" style="1" customWidth="1"/>
    <col min="2" max="7" width="17.140625" style="1" customWidth="1"/>
    <col min="8" max="9" width="5.7109375" style="1" customWidth="1"/>
    <col min="10" max="10" width="30" style="1" customWidth="1"/>
    <col min="11" max="13" width="15.7109375" style="1" customWidth="1"/>
    <col min="14" max="14" width="28.5703125" style="1" customWidth="1"/>
    <col min="15" max="16384" width="11.42578125" style="1"/>
  </cols>
  <sheetData>
    <row r="2" spans="2:14" ht="15" customHeight="1" x14ac:dyDescent="0.25">
      <c r="B2" s="42" t="s">
        <v>37</v>
      </c>
      <c r="C2" s="42"/>
      <c r="D2" s="42"/>
      <c r="E2" s="42"/>
      <c r="F2" s="42"/>
      <c r="G2" s="42"/>
      <c r="J2" s="42" t="s">
        <v>28</v>
      </c>
      <c r="K2" s="42"/>
      <c r="L2" s="42"/>
      <c r="M2" s="42"/>
      <c r="N2" s="42"/>
    </row>
    <row r="3" spans="2:14" ht="15" customHeight="1" x14ac:dyDescent="0.25">
      <c r="B3" s="42" t="s">
        <v>27</v>
      </c>
      <c r="C3" s="42"/>
      <c r="D3" s="42"/>
      <c r="E3" s="42"/>
      <c r="F3" s="42"/>
      <c r="G3" s="42"/>
    </row>
    <row r="4" spans="2:14" ht="15" customHeight="1" x14ac:dyDescent="0.25">
      <c r="B4" s="7"/>
      <c r="J4" s="46" t="s">
        <v>36</v>
      </c>
      <c r="K4" s="47"/>
      <c r="L4" s="47"/>
      <c r="M4" s="47"/>
      <c r="N4" s="48"/>
    </row>
    <row r="5" spans="2:14" ht="15" customHeight="1" x14ac:dyDescent="0.2">
      <c r="B5" s="39" t="s">
        <v>46</v>
      </c>
      <c r="C5" s="39"/>
      <c r="D5" s="39"/>
      <c r="E5" s="39"/>
      <c r="F5" s="39"/>
      <c r="G5" s="39"/>
      <c r="J5" s="55" t="s">
        <v>0</v>
      </c>
      <c r="K5" s="49" t="s">
        <v>44</v>
      </c>
      <c r="L5" s="50"/>
      <c r="M5" s="51"/>
      <c r="N5" s="58" t="s">
        <v>51</v>
      </c>
    </row>
    <row r="6" spans="2:14" ht="15" customHeight="1" x14ac:dyDescent="0.2">
      <c r="B6" s="21"/>
      <c r="C6" s="21"/>
      <c r="D6" s="21"/>
      <c r="E6" s="21"/>
      <c r="F6" s="21"/>
      <c r="G6" s="21"/>
      <c r="J6" s="56"/>
      <c r="K6" s="52"/>
      <c r="L6" s="53"/>
      <c r="M6" s="54"/>
      <c r="N6" s="59"/>
    </row>
    <row r="7" spans="2:14" ht="15" customHeight="1" x14ac:dyDescent="0.25">
      <c r="B7" s="22" t="s">
        <v>4</v>
      </c>
      <c r="C7" s="29" t="s">
        <v>42</v>
      </c>
      <c r="D7" s="23"/>
      <c r="E7" s="23"/>
      <c r="F7" s="21"/>
      <c r="G7" s="21"/>
      <c r="J7" s="57"/>
      <c r="K7" s="2" t="s">
        <v>33</v>
      </c>
      <c r="L7" s="2" t="s">
        <v>34</v>
      </c>
      <c r="M7" s="2" t="s">
        <v>35</v>
      </c>
      <c r="N7" s="60"/>
    </row>
    <row r="8" spans="2:14" ht="15" customHeight="1" x14ac:dyDescent="0.2">
      <c r="B8" s="36">
        <v>44105</v>
      </c>
      <c r="C8" s="37">
        <v>335543.86699999758</v>
      </c>
      <c r="D8" s="24"/>
      <c r="E8" s="24"/>
      <c r="F8" s="21"/>
      <c r="G8" s="21"/>
      <c r="J8" s="33" t="s">
        <v>25</v>
      </c>
      <c r="K8" s="34">
        <v>8.56</v>
      </c>
      <c r="L8" s="34">
        <v>8.33</v>
      </c>
      <c r="M8" s="34">
        <v>6.62</v>
      </c>
      <c r="N8" s="34">
        <v>6.01</v>
      </c>
    </row>
    <row r="9" spans="2:14" ht="15" customHeight="1" x14ac:dyDescent="0.2">
      <c r="B9" s="36">
        <v>44136</v>
      </c>
      <c r="C9" s="37">
        <v>355754.3759999976</v>
      </c>
      <c r="D9" s="24"/>
      <c r="E9" s="24"/>
      <c r="F9" s="21"/>
      <c r="G9" s="21"/>
      <c r="J9" s="4" t="s">
        <v>26</v>
      </c>
      <c r="K9" s="43">
        <v>1.4E-2</v>
      </c>
      <c r="L9" s="44"/>
      <c r="M9" s="44"/>
      <c r="N9" s="45"/>
    </row>
    <row r="10" spans="2:14" ht="15" customHeight="1" x14ac:dyDescent="0.2">
      <c r="B10" s="36">
        <v>44166</v>
      </c>
      <c r="C10" s="37">
        <v>397515.73199999944</v>
      </c>
      <c r="D10" s="24"/>
      <c r="E10" s="24"/>
      <c r="F10" s="21"/>
      <c r="G10" s="21"/>
      <c r="J10" s="35" t="s">
        <v>19</v>
      </c>
      <c r="K10" s="20">
        <f>K8*(1-$K9)</f>
        <v>8.4401600000000006</v>
      </c>
      <c r="L10" s="20">
        <f>L8*(1-$K9)</f>
        <v>8.2133800000000008</v>
      </c>
      <c r="M10" s="20">
        <f>M8*(1-$K9)</f>
        <v>6.5273200000000005</v>
      </c>
      <c r="N10" s="20">
        <f>N8*(1-$K9)</f>
        <v>5.9258600000000001</v>
      </c>
    </row>
    <row r="11" spans="2:14" ht="15" customHeight="1" x14ac:dyDescent="0.25">
      <c r="B11" s="25" t="s">
        <v>5</v>
      </c>
      <c r="C11" s="30">
        <f>SUM(C8:C10)</f>
        <v>1088813.9749999945</v>
      </c>
      <c r="D11" s="26"/>
      <c r="E11" s="26"/>
      <c r="F11" s="21"/>
      <c r="G11" s="21"/>
      <c r="J11" s="3" t="s">
        <v>6</v>
      </c>
      <c r="K11" s="5">
        <f>ROUND(K10,2)</f>
        <v>8.44</v>
      </c>
      <c r="L11" s="5">
        <f>ROUND(L10,2)</f>
        <v>8.2100000000000009</v>
      </c>
      <c r="M11" s="5">
        <f>ROUND(M10,2)</f>
        <v>6.53</v>
      </c>
      <c r="N11" s="5">
        <f>ROUND(N10,2)</f>
        <v>5.93</v>
      </c>
    </row>
    <row r="12" spans="2:14" ht="15" customHeight="1" x14ac:dyDescent="0.2">
      <c r="B12" s="61" t="s">
        <v>48</v>
      </c>
      <c r="C12" s="61"/>
      <c r="D12" s="61"/>
      <c r="E12" s="61"/>
      <c r="F12" s="61"/>
      <c r="G12" s="61"/>
      <c r="J12" s="4" t="s">
        <v>26</v>
      </c>
      <c r="K12" s="43">
        <v>1.4E-2</v>
      </c>
      <c r="L12" s="44"/>
      <c r="M12" s="44"/>
      <c r="N12" s="45"/>
    </row>
    <row r="13" spans="2:14" ht="15" customHeight="1" x14ac:dyDescent="0.2">
      <c r="B13" s="61"/>
      <c r="C13" s="61"/>
      <c r="D13" s="61"/>
      <c r="E13" s="61"/>
      <c r="F13" s="61"/>
      <c r="G13" s="61"/>
      <c r="J13" s="35" t="s">
        <v>20</v>
      </c>
      <c r="K13" s="20">
        <f>K10*(1-$K12)</f>
        <v>8.3219977600000004</v>
      </c>
      <c r="L13" s="20">
        <f>L10*(1-$K12)</f>
        <v>8.0983926799999999</v>
      </c>
      <c r="M13" s="20">
        <f>M10*(1-$K12)</f>
        <v>6.4359375200000004</v>
      </c>
      <c r="N13" s="20">
        <f>N10*(1-$K12)</f>
        <v>5.8428979600000002</v>
      </c>
    </row>
    <row r="14" spans="2:14" ht="15" customHeight="1" x14ac:dyDescent="0.2">
      <c r="B14" s="62" t="s">
        <v>38</v>
      </c>
      <c r="C14" s="62"/>
      <c r="D14" s="62"/>
      <c r="E14" s="62"/>
      <c r="F14" s="62"/>
      <c r="G14" s="62"/>
      <c r="J14" s="3" t="s">
        <v>6</v>
      </c>
      <c r="K14" s="5">
        <f>ROUND(K13,2)</f>
        <v>8.32</v>
      </c>
      <c r="L14" s="5">
        <f>ROUND(L13,2)</f>
        <v>8.1</v>
      </c>
      <c r="M14" s="5">
        <f>ROUND(M13,2)</f>
        <v>6.44</v>
      </c>
      <c r="N14" s="5">
        <f>ROUND(N13,2)</f>
        <v>5.84</v>
      </c>
    </row>
    <row r="15" spans="2:14" ht="15" customHeight="1" x14ac:dyDescent="0.2">
      <c r="B15" s="62"/>
      <c r="C15" s="62"/>
      <c r="D15" s="62"/>
      <c r="E15" s="62"/>
      <c r="F15" s="62"/>
      <c r="G15" s="62"/>
      <c r="J15" s="4" t="s">
        <v>26</v>
      </c>
      <c r="K15" s="43">
        <v>1.4E-2</v>
      </c>
      <c r="L15" s="44"/>
      <c r="M15" s="44"/>
      <c r="N15" s="45"/>
    </row>
    <row r="16" spans="2:14" ht="14.25" customHeight="1" x14ac:dyDescent="0.2">
      <c r="J16" s="35" t="s">
        <v>21</v>
      </c>
      <c r="K16" s="20">
        <f>K13*(1-$K15)</f>
        <v>8.2054897913599998</v>
      </c>
      <c r="L16" s="20">
        <f>L13*(1-$K15)</f>
        <v>7.9850151824799998</v>
      </c>
      <c r="M16" s="20">
        <f>M13*(1-$K15)</f>
        <v>6.3458343947200007</v>
      </c>
      <c r="N16" s="20">
        <f>N13*(1-$K15)</f>
        <v>5.7610973885600005</v>
      </c>
    </row>
    <row r="17" spans="2:14" ht="15" customHeight="1" x14ac:dyDescent="0.2">
      <c r="B17" s="39" t="s">
        <v>47</v>
      </c>
      <c r="C17" s="39"/>
      <c r="D17" s="39"/>
      <c r="E17" s="39"/>
      <c r="F17" s="39"/>
      <c r="G17" s="39"/>
      <c r="J17" s="3" t="s">
        <v>6</v>
      </c>
      <c r="K17" s="5">
        <f>ROUND(K16,2)</f>
        <v>8.2100000000000009</v>
      </c>
      <c r="L17" s="5">
        <f>ROUND(L16,2)</f>
        <v>7.99</v>
      </c>
      <c r="M17" s="5">
        <f>ROUND(M16,2)</f>
        <v>6.35</v>
      </c>
      <c r="N17" s="5">
        <f>ROUND(N16,2)</f>
        <v>5.76</v>
      </c>
    </row>
    <row r="18" spans="2:14" ht="15" customHeight="1" x14ac:dyDescent="0.2">
      <c r="B18" s="27"/>
      <c r="C18" s="27"/>
      <c r="D18" s="27"/>
      <c r="E18" s="27"/>
      <c r="F18" s="27"/>
      <c r="G18" s="27"/>
      <c r="J18" s="63" t="s">
        <v>18</v>
      </c>
      <c r="K18" s="63"/>
      <c r="L18" s="63"/>
      <c r="M18" s="63"/>
      <c r="N18" s="63"/>
    </row>
    <row r="19" spans="2:14" ht="15" customHeight="1" x14ac:dyDescent="0.25">
      <c r="B19" s="40" t="s">
        <v>39</v>
      </c>
      <c r="C19" s="40"/>
      <c r="D19" s="31">
        <f>C11*4</f>
        <v>4355255.899999978</v>
      </c>
      <c r="E19" s="32" t="s">
        <v>41</v>
      </c>
      <c r="J19" s="64" t="s">
        <v>31</v>
      </c>
      <c r="K19" s="64"/>
      <c r="L19" s="64"/>
      <c r="M19" s="64"/>
      <c r="N19" s="64"/>
    </row>
    <row r="20" spans="2:14" ht="15" customHeight="1" x14ac:dyDescent="0.2">
      <c r="B20"/>
      <c r="C20"/>
      <c r="D20"/>
      <c r="E20"/>
      <c r="F20"/>
      <c r="G20"/>
    </row>
    <row r="21" spans="2:14" ht="15" customHeight="1" x14ac:dyDescent="0.25">
      <c r="B21" s="38" t="s">
        <v>53</v>
      </c>
      <c r="C21" s="38"/>
      <c r="D21" s="38"/>
      <c r="E21" s="38"/>
      <c r="F21" s="38"/>
      <c r="G21" s="38"/>
      <c r="J21" s="46" t="s">
        <v>7</v>
      </c>
      <c r="K21" s="47"/>
      <c r="L21" s="47"/>
      <c r="M21" s="47"/>
      <c r="N21" s="48"/>
    </row>
    <row r="22" spans="2:14" ht="15" customHeight="1" x14ac:dyDescent="0.2">
      <c r="B22" s="38"/>
      <c r="C22" s="38"/>
      <c r="D22" s="38"/>
      <c r="E22" s="38"/>
      <c r="F22" s="38"/>
      <c r="G22" s="38"/>
      <c r="J22" s="55" t="s">
        <v>0</v>
      </c>
      <c r="K22" s="49" t="s">
        <v>44</v>
      </c>
      <c r="L22" s="50"/>
      <c r="M22" s="51"/>
      <c r="N22" s="58" t="s">
        <v>51</v>
      </c>
    </row>
    <row r="23" spans="2:14" ht="15" customHeight="1" x14ac:dyDescent="0.2">
      <c r="J23" s="56"/>
      <c r="K23" s="52"/>
      <c r="L23" s="53"/>
      <c r="M23" s="54"/>
      <c r="N23" s="59"/>
    </row>
    <row r="24" spans="2:14" ht="15" customHeight="1" x14ac:dyDescent="0.25">
      <c r="B24" s="40" t="s">
        <v>54</v>
      </c>
      <c r="C24" s="40"/>
      <c r="D24" s="40"/>
      <c r="E24" s="40"/>
      <c r="F24" s="40"/>
      <c r="G24" s="40"/>
      <c r="J24" s="57"/>
      <c r="K24" s="2" t="s">
        <v>33</v>
      </c>
      <c r="L24" s="2" t="s">
        <v>34</v>
      </c>
      <c r="M24" s="2" t="s">
        <v>52</v>
      </c>
      <c r="N24" s="60"/>
    </row>
    <row r="25" spans="2:14" ht="15" customHeight="1" x14ac:dyDescent="0.2">
      <c r="B25" s="41" t="s">
        <v>40</v>
      </c>
      <c r="C25" s="41"/>
      <c r="D25" s="41"/>
      <c r="E25" s="41"/>
      <c r="F25" s="41"/>
      <c r="G25" s="41"/>
      <c r="J25" s="4" t="s">
        <v>17</v>
      </c>
      <c r="K25" s="6">
        <f>K8-0.4</f>
        <v>8.16</v>
      </c>
      <c r="L25" s="6">
        <f>L8-0.4</f>
        <v>7.93</v>
      </c>
      <c r="M25" s="6">
        <f>M8-0.4</f>
        <v>6.22</v>
      </c>
      <c r="N25" s="6">
        <f>N8-0.4</f>
        <v>5.6099999999999994</v>
      </c>
    </row>
    <row r="26" spans="2:14" ht="15" customHeight="1" x14ac:dyDescent="0.2">
      <c r="J26" s="4" t="s">
        <v>22</v>
      </c>
      <c r="K26" s="6">
        <f>K11-0.4</f>
        <v>8.0399999999999991</v>
      </c>
      <c r="L26" s="6">
        <f>L11-0.4</f>
        <v>7.8100000000000005</v>
      </c>
      <c r="M26" s="6">
        <f>M11-0.4</f>
        <v>6.13</v>
      </c>
      <c r="N26" s="6">
        <f>N11-0.4</f>
        <v>5.5299999999999994</v>
      </c>
    </row>
    <row r="27" spans="2:14" ht="15" customHeight="1" x14ac:dyDescent="0.2">
      <c r="J27" s="4" t="s">
        <v>23</v>
      </c>
      <c r="K27" s="6">
        <f>K14-0.4</f>
        <v>7.92</v>
      </c>
      <c r="L27" s="6">
        <f>L14-0.4</f>
        <v>7.6999999999999993</v>
      </c>
      <c r="M27" s="6">
        <f>M14-0.4</f>
        <v>6.04</v>
      </c>
      <c r="N27" s="6">
        <f>N14-0.4</f>
        <v>5.4399999999999995</v>
      </c>
    </row>
    <row r="28" spans="2:14" ht="15" customHeight="1" x14ac:dyDescent="0.2">
      <c r="J28" s="4" t="s">
        <v>24</v>
      </c>
      <c r="K28" s="6">
        <f>K17-0.4</f>
        <v>7.8100000000000005</v>
      </c>
      <c r="L28" s="6">
        <f>L17-0.4</f>
        <v>7.59</v>
      </c>
      <c r="M28" s="6">
        <f>M17-0.4</f>
        <v>5.9499999999999993</v>
      </c>
      <c r="N28" s="6">
        <f>N17-0.4</f>
        <v>5.3599999999999994</v>
      </c>
    </row>
    <row r="29" spans="2:14" ht="15" customHeight="1" x14ac:dyDescent="0.2">
      <c r="J29" s="63" t="s">
        <v>43</v>
      </c>
      <c r="K29" s="63"/>
      <c r="L29" s="63"/>
      <c r="M29" s="63"/>
      <c r="N29" s="63"/>
    </row>
    <row r="30" spans="2:14" ht="15" customHeight="1" x14ac:dyDescent="0.2">
      <c r="B30"/>
      <c r="C30"/>
      <c r="D30"/>
      <c r="E30"/>
      <c r="F30"/>
      <c r="G30"/>
    </row>
    <row r="31" spans="2:14" ht="15" customHeight="1" x14ac:dyDescent="0.2">
      <c r="B31"/>
      <c r="C31"/>
      <c r="D31"/>
      <c r="E31"/>
      <c r="F31"/>
      <c r="G31"/>
    </row>
    <row r="32" spans="2:14" ht="15" customHeight="1" x14ac:dyDescent="0.25">
      <c r="B32"/>
      <c r="C32"/>
      <c r="D32"/>
      <c r="E32"/>
      <c r="F32"/>
      <c r="G32"/>
      <c r="J32" s="42" t="s">
        <v>32</v>
      </c>
      <c r="K32" s="42"/>
      <c r="L32" s="42"/>
      <c r="M32" s="42"/>
      <c r="N32"/>
    </row>
    <row r="33" spans="2:14" ht="15" customHeight="1" x14ac:dyDescent="0.2">
      <c r="B33"/>
      <c r="C33"/>
      <c r="D33"/>
      <c r="E33"/>
      <c r="F33"/>
      <c r="G33"/>
    </row>
    <row r="34" spans="2:14" ht="15" customHeight="1" x14ac:dyDescent="0.2">
      <c r="B34"/>
      <c r="C34"/>
      <c r="D34"/>
      <c r="E34"/>
      <c r="F34"/>
      <c r="G34"/>
      <c r="J34" s="55" t="s">
        <v>0</v>
      </c>
      <c r="K34" s="67" t="s">
        <v>45</v>
      </c>
      <c r="L34" s="68"/>
      <c r="M34" s="69"/>
      <c r="N34"/>
    </row>
    <row r="35" spans="2:14" ht="15" customHeight="1" x14ac:dyDescent="0.2">
      <c r="B35"/>
      <c r="C35"/>
      <c r="D35"/>
      <c r="E35"/>
      <c r="F35"/>
      <c r="G35"/>
      <c r="J35" s="56"/>
      <c r="K35" s="70"/>
      <c r="L35" s="71"/>
      <c r="M35" s="72"/>
    </row>
    <row r="36" spans="2:14" ht="15" customHeight="1" x14ac:dyDescent="0.2">
      <c r="J36" s="57"/>
      <c r="K36" s="2" t="s">
        <v>33</v>
      </c>
      <c r="L36" s="2" t="s">
        <v>34</v>
      </c>
      <c r="M36" s="2" t="s">
        <v>52</v>
      </c>
    </row>
    <row r="37" spans="2:14" ht="15" customHeight="1" x14ac:dyDescent="0.2">
      <c r="J37" s="33" t="s">
        <v>29</v>
      </c>
      <c r="K37" s="34">
        <v>3.79</v>
      </c>
      <c r="L37" s="34">
        <v>3.52</v>
      </c>
      <c r="M37" s="34">
        <v>2.37</v>
      </c>
      <c r="N37"/>
    </row>
    <row r="38" spans="2:14" ht="15" customHeight="1" x14ac:dyDescent="0.2">
      <c r="J38" s="4" t="s">
        <v>26</v>
      </c>
      <c r="K38" s="43">
        <v>1.4E-2</v>
      </c>
      <c r="L38" s="44"/>
      <c r="M38" s="45"/>
    </row>
    <row r="39" spans="2:14" ht="15" customHeight="1" x14ac:dyDescent="0.2">
      <c r="B39"/>
      <c r="C39"/>
      <c r="D39"/>
      <c r="E39"/>
      <c r="F39"/>
      <c r="G39"/>
      <c r="J39" s="35" t="s">
        <v>19</v>
      </c>
      <c r="K39" s="20">
        <f>K37*(1-$K38)</f>
        <v>3.7369400000000002</v>
      </c>
      <c r="L39" s="20">
        <f>L37*(1-$K38)</f>
        <v>3.47072</v>
      </c>
      <c r="M39" s="20">
        <f>M37*(1-$K38)</f>
        <v>2.3368199999999999</v>
      </c>
    </row>
    <row r="40" spans="2:14" ht="15" customHeight="1" x14ac:dyDescent="0.2">
      <c r="B40"/>
      <c r="C40"/>
      <c r="D40"/>
      <c r="E40"/>
      <c r="F40"/>
      <c r="G40"/>
      <c r="J40" s="3" t="s">
        <v>6</v>
      </c>
      <c r="K40" s="5">
        <f>ROUND(K39,2)</f>
        <v>3.74</v>
      </c>
      <c r="L40" s="5">
        <f>ROUND(L39,2)</f>
        <v>3.47</v>
      </c>
      <c r="M40" s="5">
        <f>ROUND(M39,2)</f>
        <v>2.34</v>
      </c>
    </row>
    <row r="41" spans="2:14" ht="15" customHeight="1" x14ac:dyDescent="0.2">
      <c r="B41"/>
      <c r="C41"/>
      <c r="D41"/>
      <c r="E41"/>
      <c r="F41"/>
      <c r="G41"/>
      <c r="J41" s="4" t="s">
        <v>26</v>
      </c>
      <c r="K41" s="43">
        <v>1.4E-2</v>
      </c>
      <c r="L41" s="44"/>
      <c r="M41" s="45"/>
    </row>
    <row r="42" spans="2:14" ht="15" customHeight="1" x14ac:dyDescent="0.2">
      <c r="B42"/>
      <c r="C42"/>
      <c r="D42"/>
      <c r="E42"/>
      <c r="F42"/>
      <c r="G42"/>
      <c r="J42" s="35" t="s">
        <v>20</v>
      </c>
      <c r="K42" s="20">
        <f>K39*(1-$K41)</f>
        <v>3.6846228400000003</v>
      </c>
      <c r="L42" s="20">
        <f>L39*(1-$K41)</f>
        <v>3.4221299200000002</v>
      </c>
      <c r="M42" s="20">
        <f>M39*(1-$K41)</f>
        <v>2.3041045199999997</v>
      </c>
    </row>
    <row r="43" spans="2:14" ht="15" customHeight="1" x14ac:dyDescent="0.2">
      <c r="B43"/>
      <c r="C43"/>
      <c r="D43"/>
      <c r="E43"/>
      <c r="F43"/>
      <c r="G43"/>
      <c r="J43" s="3" t="s">
        <v>6</v>
      </c>
      <c r="K43" s="5">
        <f>ROUND(K42,2)</f>
        <v>3.68</v>
      </c>
      <c r="L43" s="5">
        <f>ROUND(L42,2)</f>
        <v>3.42</v>
      </c>
      <c r="M43" s="5">
        <f>ROUND(M42,2)</f>
        <v>2.2999999999999998</v>
      </c>
    </row>
    <row r="44" spans="2:14" ht="15" customHeight="1" x14ac:dyDescent="0.2">
      <c r="B44"/>
      <c r="C44"/>
      <c r="D44"/>
      <c r="E44"/>
      <c r="F44"/>
      <c r="G44"/>
      <c r="J44" s="4" t="s">
        <v>26</v>
      </c>
      <c r="K44" s="43">
        <v>1.4E-2</v>
      </c>
      <c r="L44" s="44"/>
      <c r="M44" s="45"/>
    </row>
    <row r="45" spans="2:14" ht="15" customHeight="1" x14ac:dyDescent="0.2">
      <c r="B45"/>
      <c r="C45"/>
      <c r="D45"/>
      <c r="E45"/>
      <c r="F45"/>
      <c r="G45"/>
      <c r="J45" s="35" t="s">
        <v>21</v>
      </c>
      <c r="K45" s="20">
        <f>K42*(1-$K44)</f>
        <v>3.6330381202400002</v>
      </c>
      <c r="L45" s="20">
        <f>L42*(1-$K44)</f>
        <v>3.3742201011200001</v>
      </c>
      <c r="M45" s="20">
        <f>M42*(1-$K44)</f>
        <v>2.2718470567199995</v>
      </c>
    </row>
    <row r="46" spans="2:14" ht="15" customHeight="1" x14ac:dyDescent="0.2">
      <c r="B46"/>
      <c r="C46"/>
      <c r="D46"/>
      <c r="E46"/>
      <c r="F46"/>
      <c r="G46"/>
      <c r="J46" s="3" t="s">
        <v>6</v>
      </c>
      <c r="K46" s="5">
        <f>ROUND(K45,2)</f>
        <v>3.63</v>
      </c>
      <c r="L46" s="5">
        <f>ROUND(L45,2)</f>
        <v>3.37</v>
      </c>
      <c r="M46" s="5">
        <f>ROUND(M45,2)</f>
        <v>2.27</v>
      </c>
    </row>
    <row r="47" spans="2:14" ht="15" customHeight="1" x14ac:dyDescent="0.2">
      <c r="B47"/>
      <c r="C47"/>
      <c r="D47"/>
      <c r="E47"/>
      <c r="F47"/>
      <c r="G47"/>
      <c r="J47" s="65" t="s">
        <v>30</v>
      </c>
      <c r="K47" s="65"/>
      <c r="L47" s="65"/>
      <c r="M47" s="65"/>
    </row>
    <row r="48" spans="2:14" ht="15" customHeight="1" x14ac:dyDescent="0.2">
      <c r="B48"/>
      <c r="C48"/>
      <c r="D48"/>
      <c r="E48"/>
      <c r="F48"/>
      <c r="G48"/>
      <c r="J48" s="66" t="s">
        <v>31</v>
      </c>
      <c r="K48" s="66"/>
      <c r="L48" s="66"/>
      <c r="M48" s="66"/>
      <c r="N48"/>
    </row>
    <row r="49" spans="2:14" ht="15" customHeight="1" x14ac:dyDescent="0.2">
      <c r="B49"/>
      <c r="C49"/>
      <c r="D49"/>
      <c r="E49"/>
      <c r="F49"/>
      <c r="G49"/>
      <c r="N49"/>
    </row>
    <row r="50" spans="2:14" ht="15" customHeight="1" x14ac:dyDescent="0.2">
      <c r="B50"/>
      <c r="C50"/>
      <c r="D50"/>
      <c r="E50"/>
      <c r="F50"/>
      <c r="G50"/>
      <c r="J50"/>
      <c r="K50"/>
      <c r="L50"/>
      <c r="M50"/>
      <c r="N50"/>
    </row>
    <row r="51" spans="2:14" ht="15" customHeight="1" x14ac:dyDescent="0.2">
      <c r="B51"/>
      <c r="C51"/>
      <c r="D51"/>
      <c r="E51"/>
      <c r="F51"/>
      <c r="G51"/>
      <c r="J51"/>
      <c r="K51"/>
      <c r="L51"/>
      <c r="M51"/>
      <c r="N51"/>
    </row>
    <row r="52" spans="2:14" ht="15" customHeight="1" x14ac:dyDescent="0.2">
      <c r="B52"/>
      <c r="C52"/>
      <c r="D52"/>
      <c r="E52"/>
      <c r="F52"/>
      <c r="G52"/>
      <c r="J52"/>
      <c r="K52"/>
      <c r="L52"/>
      <c r="M52"/>
      <c r="N52"/>
    </row>
    <row r="53" spans="2:14" ht="15" customHeight="1" x14ac:dyDescent="0.2">
      <c r="B53"/>
      <c r="C53"/>
      <c r="D53"/>
      <c r="E53"/>
      <c r="F53"/>
      <c r="G53"/>
      <c r="J53"/>
      <c r="K53"/>
      <c r="L53"/>
      <c r="M53"/>
      <c r="N53"/>
    </row>
    <row r="54" spans="2:14" ht="15" customHeight="1" x14ac:dyDescent="0.2">
      <c r="B54"/>
      <c r="C54"/>
      <c r="D54"/>
      <c r="E54"/>
      <c r="F54"/>
      <c r="G54"/>
      <c r="J54"/>
      <c r="K54"/>
      <c r="L54"/>
      <c r="M54"/>
      <c r="N54"/>
    </row>
    <row r="55" spans="2:14" ht="15" customHeight="1" x14ac:dyDescent="0.2">
      <c r="B55"/>
      <c r="C55"/>
      <c r="D55"/>
      <c r="E55"/>
      <c r="F55"/>
      <c r="G55"/>
      <c r="J55"/>
      <c r="K55"/>
      <c r="L55"/>
      <c r="M55"/>
      <c r="N55"/>
    </row>
    <row r="56" spans="2:14" ht="15" customHeight="1" x14ac:dyDescent="0.2">
      <c r="B56"/>
      <c r="C56"/>
      <c r="D56"/>
      <c r="E56"/>
      <c r="F56"/>
      <c r="G56"/>
      <c r="J56"/>
      <c r="K56"/>
      <c r="L56"/>
      <c r="M56"/>
      <c r="N56"/>
    </row>
    <row r="57" spans="2:14" ht="15" customHeight="1" x14ac:dyDescent="0.2">
      <c r="B57"/>
      <c r="C57"/>
      <c r="D57"/>
      <c r="E57"/>
      <c r="F57"/>
      <c r="G57"/>
      <c r="J57"/>
      <c r="K57"/>
      <c r="L57"/>
      <c r="M57"/>
      <c r="N57"/>
    </row>
    <row r="58" spans="2:14" ht="15" customHeight="1" x14ac:dyDescent="0.2">
      <c r="B58"/>
      <c r="C58"/>
      <c r="D58"/>
      <c r="E58"/>
      <c r="F58"/>
      <c r="G58"/>
      <c r="J58"/>
      <c r="K58"/>
      <c r="L58"/>
      <c r="M58"/>
      <c r="N58"/>
    </row>
    <row r="59" spans="2:14" ht="15" customHeight="1" x14ac:dyDescent="0.2">
      <c r="B59"/>
      <c r="C59"/>
      <c r="D59"/>
      <c r="E59"/>
      <c r="F59"/>
      <c r="G59"/>
      <c r="J59"/>
      <c r="K59"/>
      <c r="L59"/>
      <c r="M59"/>
      <c r="N59"/>
    </row>
    <row r="60" spans="2:14" ht="15" customHeight="1" x14ac:dyDescent="0.2">
      <c r="B60"/>
      <c r="C60"/>
      <c r="D60"/>
      <c r="E60"/>
      <c r="F60"/>
      <c r="G60"/>
      <c r="J60"/>
      <c r="K60"/>
      <c r="L60"/>
      <c r="M60"/>
      <c r="N60"/>
    </row>
    <row r="61" spans="2:14" ht="15" customHeight="1" x14ac:dyDescent="0.2">
      <c r="J61"/>
      <c r="K61"/>
      <c r="L61"/>
      <c r="M61"/>
      <c r="N61"/>
    </row>
    <row r="62" spans="2:14" ht="15" customHeight="1" x14ac:dyDescent="0.2">
      <c r="J62"/>
      <c r="K62"/>
      <c r="L62"/>
      <c r="M62"/>
      <c r="N62"/>
    </row>
    <row r="63" spans="2:14" ht="15" customHeight="1" x14ac:dyDescent="0.2">
      <c r="J63"/>
      <c r="K63"/>
      <c r="L63"/>
      <c r="M63"/>
      <c r="N63"/>
    </row>
    <row r="64" spans="2:14" ht="15" customHeight="1" x14ac:dyDescent="0.2">
      <c r="J64"/>
      <c r="K64"/>
      <c r="L64"/>
      <c r="M64"/>
      <c r="N64"/>
    </row>
    <row r="65" spans="10:14" ht="15" customHeight="1" x14ac:dyDescent="0.2">
      <c r="J65"/>
      <c r="K65"/>
      <c r="L65"/>
      <c r="M65"/>
      <c r="N65"/>
    </row>
    <row r="66" spans="10:14" ht="15" customHeight="1" x14ac:dyDescent="0.2">
      <c r="J66"/>
      <c r="K66"/>
      <c r="L66"/>
      <c r="M66"/>
      <c r="N66"/>
    </row>
    <row r="67" spans="10:14" ht="15" customHeight="1" x14ac:dyDescent="0.2">
      <c r="J67"/>
      <c r="K67"/>
      <c r="L67"/>
      <c r="M67"/>
      <c r="N67"/>
    </row>
    <row r="68" spans="10:14" ht="15" customHeight="1" x14ac:dyDescent="0.2">
      <c r="J68"/>
      <c r="K68"/>
      <c r="L68"/>
      <c r="M68"/>
      <c r="N68"/>
    </row>
    <row r="69" spans="10:14" ht="15" customHeight="1" x14ac:dyDescent="0.2">
      <c r="J69"/>
      <c r="K69"/>
      <c r="L69"/>
      <c r="M69"/>
      <c r="N69"/>
    </row>
    <row r="70" spans="10:14" ht="15" customHeight="1" x14ac:dyDescent="0.2">
      <c r="J70"/>
      <c r="K70"/>
      <c r="L70"/>
      <c r="M70"/>
      <c r="N70"/>
    </row>
    <row r="71" spans="10:14" ht="15" customHeight="1" x14ac:dyDescent="0.2">
      <c r="J71"/>
      <c r="K71"/>
      <c r="L71"/>
      <c r="M71"/>
      <c r="N71"/>
    </row>
    <row r="72" spans="10:14" ht="15" customHeight="1" x14ac:dyDescent="0.2">
      <c r="J72"/>
      <c r="K72"/>
      <c r="L72"/>
      <c r="M72"/>
      <c r="N72"/>
    </row>
    <row r="73" spans="10:14" ht="15" customHeight="1" x14ac:dyDescent="0.2">
      <c r="J73"/>
      <c r="K73"/>
      <c r="L73"/>
      <c r="M73"/>
      <c r="N73"/>
    </row>
    <row r="74" spans="10:14" ht="15" customHeight="1" x14ac:dyDescent="0.2">
      <c r="J74"/>
      <c r="K74"/>
      <c r="L74"/>
      <c r="M74"/>
      <c r="N74"/>
    </row>
    <row r="75" spans="10:14" ht="15" customHeight="1" x14ac:dyDescent="0.2">
      <c r="J75"/>
      <c r="K75"/>
      <c r="L75"/>
      <c r="M75"/>
      <c r="N75"/>
    </row>
    <row r="76" spans="10:14" ht="15" customHeight="1" x14ac:dyDescent="0.2">
      <c r="J76"/>
      <c r="K76"/>
      <c r="L76"/>
      <c r="M76"/>
      <c r="N76"/>
    </row>
    <row r="77" spans="10:14" ht="15" customHeight="1" x14ac:dyDescent="0.2">
      <c r="J77"/>
      <c r="K77"/>
      <c r="L77"/>
      <c r="M77"/>
      <c r="N77"/>
    </row>
    <row r="78" spans="10:14" ht="15" customHeight="1" x14ac:dyDescent="0.2">
      <c r="J78"/>
      <c r="K78"/>
      <c r="L78"/>
      <c r="M78"/>
      <c r="N78"/>
    </row>
    <row r="79" spans="10:14" ht="15" customHeight="1" x14ac:dyDescent="0.2">
      <c r="J79"/>
      <c r="K79"/>
      <c r="L79"/>
      <c r="M79"/>
      <c r="N79"/>
    </row>
    <row r="80" spans="10:14" ht="15" customHeight="1" x14ac:dyDescent="0.2">
      <c r="J80"/>
      <c r="K80"/>
      <c r="L80"/>
      <c r="M80"/>
      <c r="N80"/>
    </row>
    <row r="81" spans="10:14" ht="15" customHeight="1" x14ac:dyDescent="0.2">
      <c r="J81"/>
      <c r="K81"/>
      <c r="L81"/>
      <c r="M81"/>
      <c r="N81"/>
    </row>
    <row r="98" spans="10:14" ht="15" customHeight="1" x14ac:dyDescent="0.2">
      <c r="J98"/>
      <c r="K98"/>
      <c r="L98"/>
      <c r="M98"/>
      <c r="N98"/>
    </row>
    <row r="99" spans="10:14" ht="15" customHeight="1" x14ac:dyDescent="0.2">
      <c r="J99"/>
      <c r="K99"/>
      <c r="L99"/>
      <c r="M99"/>
      <c r="N99"/>
    </row>
    <row r="100" spans="10:14" ht="15" customHeight="1" x14ac:dyDescent="0.2">
      <c r="J100"/>
      <c r="K100"/>
      <c r="L100"/>
      <c r="M100"/>
      <c r="N100"/>
    </row>
    <row r="101" spans="10:14" ht="15" customHeight="1" x14ac:dyDescent="0.2">
      <c r="J101"/>
      <c r="K101"/>
      <c r="L101"/>
      <c r="M101"/>
      <c r="N101"/>
    </row>
    <row r="102" spans="10:14" ht="15" customHeight="1" x14ac:dyDescent="0.2">
      <c r="J102"/>
      <c r="K102"/>
      <c r="L102"/>
      <c r="M102"/>
      <c r="N102"/>
    </row>
    <row r="103" spans="10:14" ht="15" customHeight="1" x14ac:dyDescent="0.2">
      <c r="J103"/>
      <c r="K103"/>
      <c r="L103"/>
      <c r="M103"/>
      <c r="N103"/>
    </row>
    <row r="104" spans="10:14" ht="15" customHeight="1" x14ac:dyDescent="0.2">
      <c r="J104"/>
      <c r="K104"/>
      <c r="L104"/>
      <c r="M104"/>
      <c r="N104"/>
    </row>
    <row r="105" spans="10:14" ht="15" customHeight="1" x14ac:dyDescent="0.2">
      <c r="J105"/>
      <c r="K105"/>
      <c r="L105"/>
      <c r="M105"/>
      <c r="N105"/>
    </row>
    <row r="106" spans="10:14" ht="15" customHeight="1" x14ac:dyDescent="0.2">
      <c r="J106"/>
      <c r="K106"/>
      <c r="L106"/>
      <c r="M106"/>
      <c r="N106"/>
    </row>
    <row r="107" spans="10:14" ht="15" customHeight="1" x14ac:dyDescent="0.2">
      <c r="J107"/>
      <c r="K107"/>
      <c r="L107"/>
      <c r="M107"/>
      <c r="N107"/>
    </row>
    <row r="108" spans="10:14" ht="15" customHeight="1" x14ac:dyDescent="0.2">
      <c r="J108"/>
      <c r="K108"/>
      <c r="L108"/>
      <c r="M108"/>
      <c r="N108"/>
    </row>
    <row r="109" spans="10:14" ht="15" customHeight="1" x14ac:dyDescent="0.2">
      <c r="J109"/>
      <c r="K109"/>
      <c r="L109"/>
      <c r="M109"/>
      <c r="N109"/>
    </row>
    <row r="110" spans="10:14" ht="15" customHeight="1" x14ac:dyDescent="0.2">
      <c r="J110"/>
      <c r="K110"/>
      <c r="L110"/>
      <c r="M110"/>
      <c r="N110"/>
    </row>
    <row r="111" spans="10:14" ht="15" customHeight="1" x14ac:dyDescent="0.2">
      <c r="J111"/>
      <c r="K111"/>
      <c r="L111"/>
      <c r="M111"/>
      <c r="N111"/>
    </row>
    <row r="112" spans="10:14" ht="15" customHeight="1" x14ac:dyDescent="0.2">
      <c r="J112"/>
      <c r="K112"/>
      <c r="L112"/>
      <c r="M112"/>
      <c r="N112"/>
    </row>
    <row r="113" spans="10:14" ht="15" customHeight="1" x14ac:dyDescent="0.2">
      <c r="J113"/>
      <c r="K113"/>
      <c r="L113"/>
      <c r="M113"/>
      <c r="N113"/>
    </row>
    <row r="114" spans="10:14" ht="15" customHeight="1" x14ac:dyDescent="0.2">
      <c r="J114"/>
      <c r="K114"/>
      <c r="L114"/>
      <c r="M114"/>
      <c r="N114"/>
    </row>
    <row r="115" spans="10:14" ht="15" customHeight="1" x14ac:dyDescent="0.2">
      <c r="J115"/>
      <c r="K115"/>
      <c r="L115"/>
      <c r="M115"/>
      <c r="N115"/>
    </row>
    <row r="116" spans="10:14" ht="15" customHeight="1" x14ac:dyDescent="0.2">
      <c r="J116"/>
      <c r="K116"/>
      <c r="L116"/>
      <c r="M116"/>
      <c r="N116"/>
    </row>
    <row r="117" spans="10:14" ht="15" customHeight="1" x14ac:dyDescent="0.2">
      <c r="J117"/>
      <c r="K117"/>
      <c r="L117"/>
      <c r="M117"/>
      <c r="N117"/>
    </row>
  </sheetData>
  <mergeCells count="33">
    <mergeCell ref="J18:N18"/>
    <mergeCell ref="J19:N19"/>
    <mergeCell ref="J47:M47"/>
    <mergeCell ref="J48:M48"/>
    <mergeCell ref="K41:M41"/>
    <mergeCell ref="K44:M44"/>
    <mergeCell ref="J32:M32"/>
    <mergeCell ref="J34:J36"/>
    <mergeCell ref="K38:M38"/>
    <mergeCell ref="K34:M35"/>
    <mergeCell ref="J29:N29"/>
    <mergeCell ref="J21:N21"/>
    <mergeCell ref="J22:J24"/>
    <mergeCell ref="K22:M23"/>
    <mergeCell ref="N22:N24"/>
    <mergeCell ref="J2:N2"/>
    <mergeCell ref="K15:N15"/>
    <mergeCell ref="K12:N12"/>
    <mergeCell ref="B2:G2"/>
    <mergeCell ref="B3:G3"/>
    <mergeCell ref="K9:N9"/>
    <mergeCell ref="J4:N4"/>
    <mergeCell ref="K5:M6"/>
    <mergeCell ref="J5:J7"/>
    <mergeCell ref="N5:N7"/>
    <mergeCell ref="B12:G13"/>
    <mergeCell ref="B14:G15"/>
    <mergeCell ref="B21:G22"/>
    <mergeCell ref="B17:G17"/>
    <mergeCell ref="B24:G24"/>
    <mergeCell ref="B25:G25"/>
    <mergeCell ref="B5:G5"/>
    <mergeCell ref="B19:C1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57" orientation="landscape" r:id="rId1"/>
  <headerFooter alignWithMargins="0">
    <oddHeader>&amp;L&amp;"Arial,Fett"&amp;9Bestimmung der anzulegenden Werte nach EEG 2017</oddHeader>
    <oddFooter>&amp;L&amp;"Arial,Fett"&amp;9Bundesnetzagentur, Referat 605   &amp;R&amp;"Arial,Fett"&amp;9Seite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4"/>
  <sheetViews>
    <sheetView showGridLines="0" zoomScale="115" zoomScaleNormal="115" workbookViewId="0"/>
  </sheetViews>
  <sheetFormatPr baseColWidth="10" defaultRowHeight="15" x14ac:dyDescent="0.25"/>
  <cols>
    <col min="1" max="1" width="16.7109375" style="8" customWidth="1"/>
    <col min="2" max="2" width="15.42578125" style="8" customWidth="1"/>
    <col min="3" max="5" width="14" style="8" customWidth="1"/>
    <col min="6" max="16384" width="11.42578125" style="8"/>
  </cols>
  <sheetData>
    <row r="2" spans="1:5" x14ac:dyDescent="0.25">
      <c r="A2" s="8" t="s">
        <v>8</v>
      </c>
    </row>
    <row r="3" spans="1:5" x14ac:dyDescent="0.25">
      <c r="A3" s="8" t="s">
        <v>11</v>
      </c>
    </row>
    <row r="5" spans="1:5" x14ac:dyDescent="0.25">
      <c r="B5" s="19" t="s">
        <v>0</v>
      </c>
      <c r="C5" s="16" t="s">
        <v>2</v>
      </c>
      <c r="D5" s="17" t="s">
        <v>1</v>
      </c>
      <c r="E5" s="18" t="s">
        <v>3</v>
      </c>
    </row>
    <row r="6" spans="1:5" ht="12.75" customHeight="1" x14ac:dyDescent="0.25">
      <c r="B6" s="28" t="s">
        <v>16</v>
      </c>
      <c r="C6" s="9"/>
      <c r="D6" s="9"/>
      <c r="E6" s="9"/>
    </row>
    <row r="7" spans="1:5" ht="12.75" customHeight="1" x14ac:dyDescent="0.25">
      <c r="B7" s="9" t="s">
        <v>6</v>
      </c>
      <c r="C7" s="10">
        <v>8.56</v>
      </c>
      <c r="D7" s="11">
        <v>8.33</v>
      </c>
      <c r="E7" s="12">
        <v>6.62</v>
      </c>
    </row>
    <row r="9" spans="1:5" x14ac:dyDescent="0.25">
      <c r="A9" s="8" t="s">
        <v>12</v>
      </c>
    </row>
    <row r="11" spans="1:5" ht="18" x14ac:dyDescent="0.35">
      <c r="A11" s="13" t="s">
        <v>13</v>
      </c>
      <c r="B11" s="8" t="s">
        <v>49</v>
      </c>
    </row>
    <row r="12" spans="1:5" x14ac:dyDescent="0.25">
      <c r="A12" s="14" t="s">
        <v>9</v>
      </c>
      <c r="B12" s="15">
        <f xml:space="preserve"> 10 / 100 * C7 + 30 / 100 *D7 + 60 /100 * E7</f>
        <v>7.327</v>
      </c>
      <c r="C12" s="8" t="s">
        <v>10</v>
      </c>
    </row>
    <row r="14" spans="1:5" x14ac:dyDescent="0.25">
      <c r="A14" s="8" t="s">
        <v>14</v>
      </c>
    </row>
    <row r="16" spans="1:5" ht="18" x14ac:dyDescent="0.35">
      <c r="A16" s="13" t="s">
        <v>15</v>
      </c>
      <c r="B16" s="8" t="s">
        <v>50</v>
      </c>
    </row>
    <row r="17" spans="1:16" x14ac:dyDescent="0.25">
      <c r="A17" s="14" t="s">
        <v>9</v>
      </c>
      <c r="B17" s="15">
        <f>10 / 100 * (C7- 0.4) + 30 / 100 * (D7 - 0.4)+ 60 /100 * (E7 - 0.4)</f>
        <v>6.9269999999999996</v>
      </c>
      <c r="C17" s="8" t="s">
        <v>10</v>
      </c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Solar</vt:lpstr>
      <vt:lpstr>Beispiel</vt:lpstr>
      <vt:lpstr>Solar!Druckbereich</vt:lpstr>
    </vt:vector>
  </TitlesOfParts>
  <Company>Bundesnetzagentur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605-5</dc:creator>
  <cp:lastModifiedBy>Kochems, Johannes</cp:lastModifiedBy>
  <cp:lastPrinted>2019-04-15T07:54:25Z</cp:lastPrinted>
  <dcterms:created xsi:type="dcterms:W3CDTF">2012-09-17T15:14:14Z</dcterms:created>
  <dcterms:modified xsi:type="dcterms:W3CDTF">2021-07-16T14:24:22Z</dcterms:modified>
</cp:coreProperties>
</file>