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b\source\repos\FLL\"/>
    </mc:Choice>
  </mc:AlternateContent>
  <xr:revisionPtr revIDLastSave="0" documentId="13_ncr:1_{6A99B29A-6605-452A-AF3E-74FDDA867BC3}" xr6:coauthVersionLast="47" xr6:coauthVersionMax="47" xr10:uidLastSave="{00000000-0000-0000-0000-000000000000}"/>
  <bookViews>
    <workbookView xWindow="-120" yWindow="-120" windowWidth="29040" windowHeight="15840" xr2:uid="{D1901D66-8725-4A32-A29E-E603FAF9A866}"/>
  </bookViews>
  <sheets>
    <sheet name="Sheet1" sheetId="1" r:id="rId1"/>
    <sheet name="Taken from Battery" sheetId="4" r:id="rId2"/>
    <sheet name="supply 13V" sheetId="7" r:id="rId3"/>
    <sheet name="supply 12V" sheetId="8" r:id="rId4"/>
    <sheet name="supply 11.8V" sheetId="10" r:id="rId5"/>
    <sheet name="Sheet4" sheetId="6" r:id="rId6"/>
    <sheet name="Voltage Divider" sheetId="2" r:id="rId7"/>
  </sheets>
  <definedNames>
    <definedName name="ExternalData_1" localSheetId="4" hidden="1">'supply 11.8V'!$B$5:$C$47</definedName>
    <definedName name="ExternalData_1" localSheetId="3" hidden="1">'supply 12V'!$B$6:$C$48</definedName>
    <definedName name="ExternalData_1" localSheetId="2" hidden="1">'supply 13V'!$B$6:$C$47</definedName>
    <definedName name="ExternalData_1" localSheetId="1" hidden="1">'Taken from Battery'!$B$6:$E$106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2" i="8"/>
  <c r="C46" i="10"/>
  <c r="D46" i="10" s="1"/>
  <c r="C45" i="10"/>
  <c r="D45" i="10" s="1"/>
  <c r="C44" i="10"/>
  <c r="D44" i="10" s="1"/>
  <c r="C43" i="10"/>
  <c r="D43" i="10" s="1"/>
  <c r="C42" i="10"/>
  <c r="D42" i="10" s="1"/>
  <c r="C41" i="10"/>
  <c r="D41" i="10" s="1"/>
  <c r="C40" i="10"/>
  <c r="D40" i="10" s="1"/>
  <c r="C39" i="10"/>
  <c r="D39" i="10" s="1"/>
  <c r="C38" i="10"/>
  <c r="D38" i="10" s="1"/>
  <c r="C37" i="10"/>
  <c r="D37" i="10" s="1"/>
  <c r="C36" i="10"/>
  <c r="D36" i="10" s="1"/>
  <c r="C35" i="10"/>
  <c r="D35" i="10" s="1"/>
  <c r="C34" i="10"/>
  <c r="D34" i="10" s="1"/>
  <c r="C33" i="10"/>
  <c r="D33" i="10" s="1"/>
  <c r="C32" i="10"/>
  <c r="D32" i="10" s="1"/>
  <c r="C31" i="10"/>
  <c r="D31" i="10" s="1"/>
  <c r="C30" i="10"/>
  <c r="D30" i="10" s="1"/>
  <c r="C29" i="10"/>
  <c r="D29" i="10" s="1"/>
  <c r="C28" i="10"/>
  <c r="D28" i="10" s="1"/>
  <c r="C27" i="10"/>
  <c r="D27" i="10" s="1"/>
  <c r="C26" i="10"/>
  <c r="D26" i="10" s="1"/>
  <c r="C25" i="10"/>
  <c r="D25" i="10" s="1"/>
  <c r="C24" i="10"/>
  <c r="D24" i="10" s="1"/>
  <c r="C23" i="10"/>
  <c r="D23" i="10" s="1"/>
  <c r="C22" i="10"/>
  <c r="D22" i="10" s="1"/>
  <c r="C21" i="10"/>
  <c r="D21" i="10" s="1"/>
  <c r="C20" i="10"/>
  <c r="D20" i="10" s="1"/>
  <c r="C19" i="10"/>
  <c r="D19" i="10" s="1"/>
  <c r="C18" i="10"/>
  <c r="D18" i="10" s="1"/>
  <c r="C17" i="10"/>
  <c r="D17" i="10" s="1"/>
  <c r="C16" i="10"/>
  <c r="D16" i="10" s="1"/>
  <c r="C15" i="10"/>
  <c r="D15" i="10" s="1"/>
  <c r="C14" i="10"/>
  <c r="D14" i="10" s="1"/>
  <c r="C13" i="10"/>
  <c r="D13" i="10" s="1"/>
  <c r="C12" i="10"/>
  <c r="D12" i="10" s="1"/>
  <c r="C11" i="10"/>
  <c r="D11" i="10" s="1"/>
  <c r="C10" i="10"/>
  <c r="D10" i="10" s="1"/>
  <c r="C9" i="10"/>
  <c r="D9" i="10" s="1"/>
  <c r="C8" i="10"/>
  <c r="D8" i="10" s="1"/>
  <c r="C7" i="10"/>
  <c r="C6" i="10"/>
  <c r="D6" i="10" s="1"/>
  <c r="E2" i="10"/>
  <c r="G2" i="10" s="1"/>
  <c r="B3" i="10"/>
  <c r="B2" i="10"/>
  <c r="B9" i="1"/>
  <c r="B10" i="1" s="1"/>
  <c r="C47" i="8"/>
  <c r="D47" i="8" s="1"/>
  <c r="C46" i="8"/>
  <c r="D46" i="8" s="1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C37" i="8"/>
  <c r="D37" i="8" s="1"/>
  <c r="C36" i="8"/>
  <c r="D36" i="8" s="1"/>
  <c r="C35" i="8"/>
  <c r="D35" i="8" s="1"/>
  <c r="C34" i="8"/>
  <c r="D34" i="8" s="1"/>
  <c r="C33" i="8"/>
  <c r="D33" i="8" s="1"/>
  <c r="C32" i="8"/>
  <c r="D32" i="8" s="1"/>
  <c r="C31" i="8"/>
  <c r="D31" i="8" s="1"/>
  <c r="C30" i="8"/>
  <c r="D30" i="8" s="1"/>
  <c r="C29" i="8"/>
  <c r="D29" i="8" s="1"/>
  <c r="C28" i="8"/>
  <c r="D28" i="8" s="1"/>
  <c r="C27" i="8"/>
  <c r="D27" i="8" s="1"/>
  <c r="C26" i="8"/>
  <c r="D26" i="8" s="1"/>
  <c r="C25" i="8"/>
  <c r="D25" i="8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C7" i="8"/>
  <c r="D7" i="8" s="1"/>
  <c r="E2" i="8"/>
  <c r="B3" i="8"/>
  <c r="B2" i="8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8" i="7"/>
  <c r="D8" i="7" s="1"/>
  <c r="C7" i="7"/>
  <c r="D7" i="7" s="1"/>
  <c r="Q23" i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E2" i="7"/>
  <c r="B3" i="7"/>
  <c r="B2" i="7"/>
  <c r="S24" i="1"/>
  <c r="S23" i="1"/>
  <c r="Q63" i="1"/>
  <c r="R63" i="1" s="1"/>
  <c r="Q62" i="1"/>
  <c r="R62" i="1" s="1"/>
  <c r="Q61" i="1"/>
  <c r="R61" i="1" s="1"/>
  <c r="Q60" i="1"/>
  <c r="R60" i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/>
  <c r="Q45" i="1"/>
  <c r="R45" i="1"/>
  <c r="Q44" i="1"/>
  <c r="R44" i="1" s="1"/>
  <c r="Q43" i="1"/>
  <c r="R43" i="1" s="1"/>
  <c r="Q42" i="1"/>
  <c r="R42" i="1" s="1"/>
  <c r="R23" i="1"/>
  <c r="X3" i="1"/>
  <c r="V2" i="1"/>
  <c r="X2" i="1" s="1"/>
  <c r="W2" i="1"/>
  <c r="V3" i="1"/>
  <c r="V4" i="1" s="1"/>
  <c r="W3" i="1"/>
  <c r="W4" i="1" s="1"/>
  <c r="U3" i="1"/>
  <c r="U2" i="1"/>
  <c r="U4" i="1" s="1"/>
  <c r="G3" i="4"/>
  <c r="E2" i="4"/>
  <c r="C2" i="4"/>
  <c r="D2" i="4"/>
  <c r="C3" i="4"/>
  <c r="D3" i="4"/>
  <c r="E3" i="4"/>
  <c r="B3" i="4"/>
  <c r="B2" i="4"/>
  <c r="C8" i="1"/>
  <c r="D8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C3" i="10" l="1"/>
  <c r="C2" i="10"/>
  <c r="D7" i="10"/>
  <c r="D3" i="10" s="1"/>
  <c r="D2" i="8"/>
  <c r="D2" i="7"/>
  <c r="D3" i="7"/>
  <c r="C3" i="8"/>
  <c r="C2" i="8"/>
  <c r="D8" i="8"/>
  <c r="D3" i="8" s="1"/>
  <c r="C3" i="7"/>
  <c r="C2" i="7"/>
  <c r="Q25" i="1"/>
  <c r="R25" i="1" s="1"/>
  <c r="Q24" i="1"/>
  <c r="R24" i="1" s="1"/>
  <c r="C10" i="1"/>
  <c r="D10" i="1" s="1"/>
  <c r="B11" i="1"/>
  <c r="C9" i="1"/>
  <c r="D9" i="1" s="1"/>
  <c r="D2" i="10" l="1"/>
  <c r="Q26" i="1"/>
  <c r="R26" i="1" s="1"/>
  <c r="B12" i="1"/>
  <c r="C11" i="1"/>
  <c r="D11" i="1" s="1"/>
  <c r="Q27" i="1" l="1"/>
  <c r="R27" i="1" s="1"/>
  <c r="B13" i="1"/>
  <c r="C12" i="1"/>
  <c r="D12" i="1" s="1"/>
  <c r="Q28" i="1" l="1"/>
  <c r="R28" i="1" s="1"/>
  <c r="C13" i="1"/>
  <c r="D13" i="1" s="1"/>
  <c r="B14" i="1"/>
  <c r="Q29" i="1" l="1"/>
  <c r="R29" i="1" s="1"/>
  <c r="B15" i="1"/>
  <c r="C14" i="1"/>
  <c r="D14" i="1" s="1"/>
  <c r="Q30" i="1" l="1"/>
  <c r="R30" i="1" s="1"/>
  <c r="C15" i="1"/>
  <c r="D15" i="1" s="1"/>
  <c r="B16" i="1"/>
  <c r="Q31" i="1" l="1"/>
  <c r="R31" i="1" s="1"/>
  <c r="C16" i="1"/>
  <c r="D16" i="1" s="1"/>
  <c r="B17" i="1"/>
  <c r="Q32" i="1" l="1"/>
  <c r="R32" i="1" s="1"/>
  <c r="B18" i="1"/>
  <c r="C17" i="1"/>
  <c r="D17" i="1" s="1"/>
  <c r="Q33" i="1" l="1"/>
  <c r="R33" i="1" s="1"/>
  <c r="B19" i="1"/>
  <c r="C18" i="1"/>
  <c r="D18" i="1" s="1"/>
  <c r="C3" i="2"/>
  <c r="F2" i="2"/>
  <c r="Q34" i="1" l="1"/>
  <c r="R34" i="1" s="1"/>
  <c r="C19" i="1"/>
  <c r="D19" i="1" s="1"/>
  <c r="B20" i="1"/>
  <c r="Q35" i="1" l="1"/>
  <c r="R35" i="1" s="1"/>
  <c r="B21" i="1"/>
  <c r="C20" i="1"/>
  <c r="D20" i="1" s="1"/>
  <c r="Q36" i="1" l="1"/>
  <c r="R36" i="1" s="1"/>
  <c r="C21" i="1"/>
  <c r="D21" i="1" s="1"/>
  <c r="B22" i="1"/>
  <c r="Q37" i="1" l="1"/>
  <c r="R37" i="1" s="1"/>
  <c r="B23" i="1"/>
  <c r="C22" i="1"/>
  <c r="D22" i="1" s="1"/>
  <c r="Q38" i="1" l="1"/>
  <c r="R38" i="1" s="1"/>
  <c r="B24" i="1"/>
  <c r="C23" i="1"/>
  <c r="D23" i="1" s="1"/>
  <c r="Q39" i="1" l="1"/>
  <c r="R39" i="1" s="1"/>
  <c r="B25" i="1"/>
  <c r="C24" i="1"/>
  <c r="D24" i="1" s="1"/>
  <c r="Q41" i="1" l="1"/>
  <c r="R41" i="1" s="1"/>
  <c r="Q40" i="1"/>
  <c r="R40" i="1" s="1"/>
  <c r="B26" i="1"/>
  <c r="C25" i="1"/>
  <c r="D25" i="1" s="1"/>
  <c r="C26" i="1" l="1"/>
  <c r="D26" i="1" s="1"/>
  <c r="E8" i="1"/>
  <c r="E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D277C-645B-4AE3-846D-F45B757E9CA2}" keepAlive="1" name="Query - capture" description="Connection to the 'capture' query in the workbook." type="5" refreshedVersion="8" background="1" saveData="1">
    <dbPr connection="Provider=Microsoft.Mashup.OleDb.1;Data Source=$Workbook$;Location=capture;Extended Properties=&quot;&quot;" command="SELECT * FROM [capture]"/>
  </connection>
  <connection id="2" xr16:uid="{63B166A3-A17E-4C72-9ED0-98C9FCE1867E}" keepAlive="1" name="Query - capture (2)" description="Connection to the 'capture (2)' query in the workbook." type="5" refreshedVersion="8" background="1" saveData="1">
    <dbPr connection="Provider=Microsoft.Mashup.OleDb.1;Data Source=$Workbook$;Location=&quot;capture (2)&quot;;Extended Properties=&quot;&quot;" command="SELECT * FROM [capture (2)]"/>
  </connection>
  <connection id="3" xr16:uid="{2E599930-34E9-435D-B7AD-F531A08F9A68}" keepAlive="1" name="Query - capture (3)" description="Connection to the 'capture (3)' query in the workbook." type="5" refreshedVersion="8" background="1" saveData="1">
    <dbPr connection="Provider=Microsoft.Mashup.OleDb.1;Data Source=$Workbook$;Location=&quot;capture (3)&quot;;Extended Properties=&quot;&quot;" command="SELECT * FROM [capture (3)]"/>
  </connection>
  <connection id="4" xr16:uid="{575D147B-B370-46A3-9142-C89FEDD2C439}" keepAlive="1" name="Query - capture (4)" description="Connection to the 'capture (4)' query in the workbook." type="5" refreshedVersion="8" background="1" saveData="1">
    <dbPr connection="Provider=Microsoft.Mashup.OleDb.1;Data Source=$Workbook$;Location=&quot;capture (4)&quot;;Extended Properties=&quot;&quot;" command="SELECT * FROM [capture (4)]"/>
  </connection>
  <connection id="5" xr16:uid="{61107989-620F-4808-B38E-3ABBD9DBDE5C}" keepAlive="1" name="Query - capture (5)" description="Connection to the 'capture (5)' query in the workbook." type="5" refreshedVersion="8" background="1" saveData="1">
    <dbPr connection="Provider=Microsoft.Mashup.OleDb.1;Data Source=$Workbook$;Location=&quot;capture (5)&quot;;Extended Properties=&quot;&quot;" command="SELECT * FROM [capture (5)]"/>
  </connection>
  <connection id="6" xr16:uid="{DFF05362-AAA3-4262-B25D-B324F520D5DC}" keepAlive="1" name="Query - capture (6)" description="Connection to the 'capture (6)' query in the workbook." type="5" refreshedVersion="8" background="1" saveData="1">
    <dbPr connection="Provider=Microsoft.Mashup.OleDb.1;Data Source=$Workbook$;Location=&quot;capture (6)&quot;;Extended Properties=&quot;&quot;" command="SELECT * FROM [capture (6)]"/>
  </connection>
</connections>
</file>

<file path=xl/sharedStrings.xml><?xml version="1.0" encoding="utf-8"?>
<sst xmlns="http://schemas.openxmlformats.org/spreadsheetml/2006/main" count="93" uniqueCount="39">
  <si>
    <t>The equation for amps vs voltage for the lead-acid battery might be something like: A=(12.8 - (Ah*0.1) - V)/0.002That is, it starts off with a lower maximum voltage (12.8 rather than 13.174) and it drops by 0.1 for every Amp-hour.</t>
  </si>
  <si>
    <t>Ah</t>
  </si>
  <si>
    <t>Ah=10(12.8-8.5)</t>
  </si>
  <si>
    <t>Vread</t>
  </si>
  <si>
    <t>Description</t>
  </si>
  <si>
    <t>Volt. Bat.</t>
  </si>
  <si>
    <t>I (uA)</t>
  </si>
  <si>
    <t>R0</t>
  </si>
  <si>
    <t>R1</t>
  </si>
  <si>
    <t>R2</t>
  </si>
  <si>
    <t>V DI In</t>
  </si>
  <si>
    <t>R2 voltage divider</t>
  </si>
  <si>
    <t>Recalculate I</t>
  </si>
  <si>
    <t>AH</t>
  </si>
  <si>
    <t>Column1</t>
  </si>
  <si>
    <t>Column2</t>
  </si>
  <si>
    <t>Column3</t>
  </si>
  <si>
    <t>Column4</t>
  </si>
  <si>
    <t>DI</t>
  </si>
  <si>
    <t>Vol Div</t>
  </si>
  <si>
    <t>Batt V</t>
  </si>
  <si>
    <t>Min</t>
  </si>
  <si>
    <t>Max</t>
  </si>
  <si>
    <t>V Measured
During test</t>
  </si>
  <si>
    <t>Column5</t>
  </si>
  <si>
    <t>Average Voltage</t>
  </si>
  <si>
    <t>940,3.03,13.04,-2.41</t>
  </si>
  <si>
    <t>922,2.97,12.79,0.08</t>
  </si>
  <si>
    <t>938,3.02,13.01,-2.14</t>
  </si>
  <si>
    <t>925,2.98,12.83,-0.33</t>
  </si>
  <si>
    <t>923,2.97,12.81,-0.05</t>
  </si>
  <si>
    <t>931,3.00,12.92,-1.16</t>
  </si>
  <si>
    <t>924,2.98,12.82,-0.19</t>
  </si>
  <si>
    <t>942,3.04,13.07,-2.69</t>
  </si>
  <si>
    <t>941,3.03,13.06,-2.55</t>
  </si>
  <si>
    <t>V Measured by Arduino</t>
  </si>
  <si>
    <t>Remaining Charge (AH)</t>
  </si>
  <si>
    <t>Power Supply Set Volts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</si>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</sst>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C1D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DAE3E3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0" fillId="0" borderId="0" xfId="0" applyAlignment="1">
      <alignment horizontal="center" vertical="center"/>
    </xf>
    <xf numFmtId="164" fontId="0" fillId="2" borderId="0" xfId="1" applyNumberFormat="1" applyFont="1" applyFill="1"/>
    <xf numFmtId="164" fontId="0" fillId="3" borderId="0" xfId="1" applyNumberFormat="1" applyFont="1" applyFill="1"/>
    <xf numFmtId="43" fontId="0" fillId="0" borderId="0" xfId="0" applyNumberFormat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/>
    <xf numFmtId="2" fontId="3" fillId="4" borderId="1" xfId="0" applyNumberFormat="1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3" fillId="4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8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55633995170014E-2"/>
          <c:y val="0.19899313117775172"/>
          <c:w val="0.87801173271489541"/>
          <c:h val="0.734046861822370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'Taken from Battery'!$E$7:$E$106</c:f>
              <c:numCache>
                <c:formatCode>0.00</c:formatCode>
                <c:ptCount val="100"/>
                <c:pt idx="0">
                  <c:v>9.66</c:v>
                </c:pt>
                <c:pt idx="1">
                  <c:v>9.24</c:v>
                </c:pt>
                <c:pt idx="2">
                  <c:v>9.3800000000000008</c:v>
                </c:pt>
                <c:pt idx="3">
                  <c:v>9.52</c:v>
                </c:pt>
                <c:pt idx="4">
                  <c:v>9.52</c:v>
                </c:pt>
                <c:pt idx="5">
                  <c:v>9.3800000000000008</c:v>
                </c:pt>
                <c:pt idx="6">
                  <c:v>9.66</c:v>
                </c:pt>
                <c:pt idx="7">
                  <c:v>9.52</c:v>
                </c:pt>
                <c:pt idx="8">
                  <c:v>9.52</c:v>
                </c:pt>
                <c:pt idx="9">
                  <c:v>9.52</c:v>
                </c:pt>
                <c:pt idx="10">
                  <c:v>9.66</c:v>
                </c:pt>
                <c:pt idx="11">
                  <c:v>9.52</c:v>
                </c:pt>
                <c:pt idx="12">
                  <c:v>9.24</c:v>
                </c:pt>
                <c:pt idx="13">
                  <c:v>9.66</c:v>
                </c:pt>
                <c:pt idx="14">
                  <c:v>9.52</c:v>
                </c:pt>
                <c:pt idx="15">
                  <c:v>9.52</c:v>
                </c:pt>
                <c:pt idx="16">
                  <c:v>9.3800000000000008</c:v>
                </c:pt>
                <c:pt idx="17">
                  <c:v>9.52</c:v>
                </c:pt>
                <c:pt idx="18">
                  <c:v>9.52</c:v>
                </c:pt>
                <c:pt idx="19">
                  <c:v>9.52</c:v>
                </c:pt>
                <c:pt idx="20">
                  <c:v>9.3800000000000008</c:v>
                </c:pt>
                <c:pt idx="21">
                  <c:v>9.24</c:v>
                </c:pt>
                <c:pt idx="22">
                  <c:v>8.82</c:v>
                </c:pt>
                <c:pt idx="23">
                  <c:v>8.82</c:v>
                </c:pt>
                <c:pt idx="24">
                  <c:v>9.66</c:v>
                </c:pt>
                <c:pt idx="25">
                  <c:v>9.52</c:v>
                </c:pt>
                <c:pt idx="26">
                  <c:v>9.8000000000000007</c:v>
                </c:pt>
                <c:pt idx="27">
                  <c:v>9.3800000000000008</c:v>
                </c:pt>
                <c:pt idx="28">
                  <c:v>9.52</c:v>
                </c:pt>
                <c:pt idx="29">
                  <c:v>9.52</c:v>
                </c:pt>
                <c:pt idx="30">
                  <c:v>8.9600000000000009</c:v>
                </c:pt>
                <c:pt idx="31">
                  <c:v>8.9600000000000009</c:v>
                </c:pt>
                <c:pt idx="32">
                  <c:v>9.8000000000000007</c:v>
                </c:pt>
                <c:pt idx="33">
                  <c:v>9.66</c:v>
                </c:pt>
                <c:pt idx="34">
                  <c:v>9.52</c:v>
                </c:pt>
                <c:pt idx="35">
                  <c:v>9.3800000000000008</c:v>
                </c:pt>
                <c:pt idx="36">
                  <c:v>9.52</c:v>
                </c:pt>
                <c:pt idx="37">
                  <c:v>9.24</c:v>
                </c:pt>
                <c:pt idx="38">
                  <c:v>9.24</c:v>
                </c:pt>
                <c:pt idx="39">
                  <c:v>9.3800000000000008</c:v>
                </c:pt>
                <c:pt idx="40">
                  <c:v>9.52</c:v>
                </c:pt>
                <c:pt idx="41">
                  <c:v>9.66</c:v>
                </c:pt>
                <c:pt idx="42">
                  <c:v>9.52</c:v>
                </c:pt>
                <c:pt idx="43">
                  <c:v>9.8000000000000007</c:v>
                </c:pt>
                <c:pt idx="44">
                  <c:v>9.52</c:v>
                </c:pt>
                <c:pt idx="45">
                  <c:v>9.66</c:v>
                </c:pt>
                <c:pt idx="46">
                  <c:v>9.3800000000000008</c:v>
                </c:pt>
                <c:pt idx="47">
                  <c:v>9.52</c:v>
                </c:pt>
                <c:pt idx="48">
                  <c:v>8.69</c:v>
                </c:pt>
                <c:pt idx="49">
                  <c:v>9.52</c:v>
                </c:pt>
                <c:pt idx="50">
                  <c:v>9.3800000000000008</c:v>
                </c:pt>
                <c:pt idx="51">
                  <c:v>9.3800000000000008</c:v>
                </c:pt>
                <c:pt idx="52">
                  <c:v>9.52</c:v>
                </c:pt>
                <c:pt idx="53">
                  <c:v>8.69</c:v>
                </c:pt>
                <c:pt idx="54">
                  <c:v>9.3800000000000008</c:v>
                </c:pt>
                <c:pt idx="55">
                  <c:v>9.93</c:v>
                </c:pt>
                <c:pt idx="56">
                  <c:v>9.52</c:v>
                </c:pt>
                <c:pt idx="57">
                  <c:v>9.52</c:v>
                </c:pt>
                <c:pt idx="58">
                  <c:v>9.3800000000000008</c:v>
                </c:pt>
                <c:pt idx="59">
                  <c:v>9.52</c:v>
                </c:pt>
                <c:pt idx="60">
                  <c:v>9.3800000000000008</c:v>
                </c:pt>
                <c:pt idx="61">
                  <c:v>9.66</c:v>
                </c:pt>
                <c:pt idx="62">
                  <c:v>9.52</c:v>
                </c:pt>
                <c:pt idx="63">
                  <c:v>9.66</c:v>
                </c:pt>
                <c:pt idx="64">
                  <c:v>9.3800000000000008</c:v>
                </c:pt>
                <c:pt idx="65">
                  <c:v>9.3800000000000008</c:v>
                </c:pt>
                <c:pt idx="66">
                  <c:v>9.52</c:v>
                </c:pt>
                <c:pt idx="67">
                  <c:v>9.66</c:v>
                </c:pt>
                <c:pt idx="68">
                  <c:v>9.3800000000000008</c:v>
                </c:pt>
                <c:pt idx="69">
                  <c:v>9.3800000000000008</c:v>
                </c:pt>
                <c:pt idx="70">
                  <c:v>9.52</c:v>
                </c:pt>
                <c:pt idx="71">
                  <c:v>8.69</c:v>
                </c:pt>
                <c:pt idx="72">
                  <c:v>9.66</c:v>
                </c:pt>
                <c:pt idx="73">
                  <c:v>9.52</c:v>
                </c:pt>
                <c:pt idx="74">
                  <c:v>9.93</c:v>
                </c:pt>
                <c:pt idx="75">
                  <c:v>9.3800000000000008</c:v>
                </c:pt>
                <c:pt idx="76">
                  <c:v>9.66</c:v>
                </c:pt>
                <c:pt idx="77">
                  <c:v>9.52</c:v>
                </c:pt>
                <c:pt idx="78">
                  <c:v>9.3800000000000008</c:v>
                </c:pt>
                <c:pt idx="79">
                  <c:v>9.52</c:v>
                </c:pt>
                <c:pt idx="80">
                  <c:v>9.3800000000000008</c:v>
                </c:pt>
                <c:pt idx="81">
                  <c:v>9.3800000000000008</c:v>
                </c:pt>
                <c:pt idx="82">
                  <c:v>9.8000000000000007</c:v>
                </c:pt>
                <c:pt idx="83">
                  <c:v>9.3800000000000008</c:v>
                </c:pt>
                <c:pt idx="84">
                  <c:v>9.66</c:v>
                </c:pt>
                <c:pt idx="85">
                  <c:v>9.66</c:v>
                </c:pt>
                <c:pt idx="86">
                  <c:v>9.52</c:v>
                </c:pt>
                <c:pt idx="87">
                  <c:v>9.93</c:v>
                </c:pt>
                <c:pt idx="88">
                  <c:v>9.66</c:v>
                </c:pt>
                <c:pt idx="89">
                  <c:v>9.52</c:v>
                </c:pt>
                <c:pt idx="90">
                  <c:v>9.24</c:v>
                </c:pt>
                <c:pt idx="91">
                  <c:v>9.24</c:v>
                </c:pt>
                <c:pt idx="92">
                  <c:v>9.52</c:v>
                </c:pt>
                <c:pt idx="93">
                  <c:v>9.52</c:v>
                </c:pt>
                <c:pt idx="94">
                  <c:v>9.52</c:v>
                </c:pt>
                <c:pt idx="95">
                  <c:v>9.52</c:v>
                </c:pt>
                <c:pt idx="96">
                  <c:v>9.66</c:v>
                </c:pt>
                <c:pt idx="97">
                  <c:v>9.52</c:v>
                </c:pt>
                <c:pt idx="98">
                  <c:v>9.52</c:v>
                </c:pt>
                <c:pt idx="99">
                  <c:v>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0-4625-A211-AB977F4E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680"/>
        <c:axId val="3035424"/>
      </c:lineChart>
      <c:catAx>
        <c:axId val="303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424"/>
        <c:crosses val="autoZero"/>
        <c:auto val="1"/>
        <c:lblAlgn val="ctr"/>
        <c:lblOffset val="100"/>
        <c:noMultiLvlLbl val="0"/>
      </c:catAx>
      <c:valAx>
        <c:axId val="30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55633995170014E-2"/>
          <c:y val="0.19899313117775172"/>
          <c:w val="0.87801173271489541"/>
          <c:h val="0.734046861822370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'supply 13V'!$D$7:$D$47</c:f>
              <c:numCache>
                <c:formatCode>0.00</c:formatCode>
                <c:ptCount val="41"/>
                <c:pt idx="0">
                  <c:v>21.699999999999992</c:v>
                </c:pt>
                <c:pt idx="1">
                  <c:v>23.199999999999996</c:v>
                </c:pt>
                <c:pt idx="2">
                  <c:v>21.899999999999988</c:v>
                </c:pt>
                <c:pt idx="3">
                  <c:v>21.4</c:v>
                </c:pt>
                <c:pt idx="4">
                  <c:v>21.79999999999999</c:v>
                </c:pt>
                <c:pt idx="5">
                  <c:v>21.699999999999992</c:v>
                </c:pt>
                <c:pt idx="6">
                  <c:v>22.2</c:v>
                </c:pt>
                <c:pt idx="7">
                  <c:v>23.199999999999996</c:v>
                </c:pt>
                <c:pt idx="8">
                  <c:v>21.4</c:v>
                </c:pt>
                <c:pt idx="9">
                  <c:v>22.1</c:v>
                </c:pt>
                <c:pt idx="10">
                  <c:v>21.79999999999999</c:v>
                </c:pt>
                <c:pt idx="11">
                  <c:v>21.79999999999999</c:v>
                </c:pt>
                <c:pt idx="12">
                  <c:v>21.899999999999988</c:v>
                </c:pt>
                <c:pt idx="13">
                  <c:v>22.899999999999984</c:v>
                </c:pt>
                <c:pt idx="14">
                  <c:v>23.199999999999996</c:v>
                </c:pt>
                <c:pt idx="15">
                  <c:v>21.899999999999988</c:v>
                </c:pt>
                <c:pt idx="16">
                  <c:v>22.2</c:v>
                </c:pt>
                <c:pt idx="17">
                  <c:v>22.1</c:v>
                </c:pt>
                <c:pt idx="18">
                  <c:v>22.599999999999991</c:v>
                </c:pt>
                <c:pt idx="19">
                  <c:v>21.499999999999996</c:v>
                </c:pt>
                <c:pt idx="20">
                  <c:v>21.499999999999996</c:v>
                </c:pt>
                <c:pt idx="21">
                  <c:v>22.1</c:v>
                </c:pt>
                <c:pt idx="22">
                  <c:v>22.2</c:v>
                </c:pt>
                <c:pt idx="23">
                  <c:v>21.899999999999988</c:v>
                </c:pt>
                <c:pt idx="24">
                  <c:v>21.699999999999992</c:v>
                </c:pt>
                <c:pt idx="25">
                  <c:v>22.899999999999984</c:v>
                </c:pt>
                <c:pt idx="26">
                  <c:v>22.2</c:v>
                </c:pt>
                <c:pt idx="27">
                  <c:v>23.299999999999994</c:v>
                </c:pt>
                <c:pt idx="28">
                  <c:v>22.1</c:v>
                </c:pt>
                <c:pt idx="29">
                  <c:v>21.899999999999988</c:v>
                </c:pt>
                <c:pt idx="30">
                  <c:v>22.399999999999995</c:v>
                </c:pt>
                <c:pt idx="31">
                  <c:v>21.899999999999988</c:v>
                </c:pt>
                <c:pt idx="32">
                  <c:v>23.9</c:v>
                </c:pt>
                <c:pt idx="33">
                  <c:v>21.79999999999999</c:v>
                </c:pt>
                <c:pt idx="34">
                  <c:v>22.1</c:v>
                </c:pt>
                <c:pt idx="35">
                  <c:v>22.2</c:v>
                </c:pt>
                <c:pt idx="36">
                  <c:v>21.79999999999999</c:v>
                </c:pt>
                <c:pt idx="37">
                  <c:v>23.299999999999994</c:v>
                </c:pt>
                <c:pt idx="38">
                  <c:v>21.79999999999999</c:v>
                </c:pt>
                <c:pt idx="39">
                  <c:v>22.399999999999995</c:v>
                </c:pt>
                <c:pt idx="40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3-43E4-866F-FEAE5D0D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680"/>
        <c:axId val="3035424"/>
      </c:lineChart>
      <c:catAx>
        <c:axId val="303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424"/>
        <c:crosses val="autoZero"/>
        <c:auto val="1"/>
        <c:lblAlgn val="ctr"/>
        <c:lblOffset val="100"/>
        <c:noMultiLvlLbl val="0"/>
      </c:catAx>
      <c:valAx>
        <c:axId val="30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55633995170014E-2"/>
          <c:y val="0.19899313117775172"/>
          <c:w val="0.87801173271489541"/>
          <c:h val="0.734046861822370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'supply 12V'!$D$7:$D$47</c:f>
              <c:numCache>
                <c:formatCode>0.00</c:formatCode>
                <c:ptCount val="41"/>
                <c:pt idx="0">
                  <c:v>11.899999999999988</c:v>
                </c:pt>
                <c:pt idx="1">
                  <c:v>11.79999999999999</c:v>
                </c:pt>
                <c:pt idx="2">
                  <c:v>11.899999999999988</c:v>
                </c:pt>
                <c:pt idx="3">
                  <c:v>11.699999999999992</c:v>
                </c:pt>
                <c:pt idx="4">
                  <c:v>12.899999999999984</c:v>
                </c:pt>
                <c:pt idx="5">
                  <c:v>11.79999999999999</c:v>
                </c:pt>
                <c:pt idx="6">
                  <c:v>12.799999999999986</c:v>
                </c:pt>
                <c:pt idx="7">
                  <c:v>13.999999999999996</c:v>
                </c:pt>
                <c:pt idx="8">
                  <c:v>11.899999999999988</c:v>
                </c:pt>
                <c:pt idx="9">
                  <c:v>11.79999999999999</c:v>
                </c:pt>
                <c:pt idx="10">
                  <c:v>11.3</c:v>
                </c:pt>
                <c:pt idx="11">
                  <c:v>11.899999999999988</c:v>
                </c:pt>
                <c:pt idx="12">
                  <c:v>12.100000000000001</c:v>
                </c:pt>
                <c:pt idx="13">
                  <c:v>11.899999999999988</c:v>
                </c:pt>
                <c:pt idx="14">
                  <c:v>11.399999999999999</c:v>
                </c:pt>
                <c:pt idx="15">
                  <c:v>11.399999999999999</c:v>
                </c:pt>
                <c:pt idx="16">
                  <c:v>14.29999999999999</c:v>
                </c:pt>
                <c:pt idx="17">
                  <c:v>11.699999999999992</c:v>
                </c:pt>
                <c:pt idx="18">
                  <c:v>11.899999999999988</c:v>
                </c:pt>
                <c:pt idx="19">
                  <c:v>11.79999999999999</c:v>
                </c:pt>
                <c:pt idx="20">
                  <c:v>11.79999999999999</c:v>
                </c:pt>
                <c:pt idx="21">
                  <c:v>11.699999999999992</c:v>
                </c:pt>
                <c:pt idx="22">
                  <c:v>12.399999999999995</c:v>
                </c:pt>
                <c:pt idx="23">
                  <c:v>11.79999999999999</c:v>
                </c:pt>
                <c:pt idx="24">
                  <c:v>12.499999999999993</c:v>
                </c:pt>
                <c:pt idx="25">
                  <c:v>11.899999999999988</c:v>
                </c:pt>
                <c:pt idx="26">
                  <c:v>11.899999999999988</c:v>
                </c:pt>
                <c:pt idx="27">
                  <c:v>11.79999999999999</c:v>
                </c:pt>
                <c:pt idx="28">
                  <c:v>12.599999999999991</c:v>
                </c:pt>
                <c:pt idx="29">
                  <c:v>11.79999999999999</c:v>
                </c:pt>
                <c:pt idx="30">
                  <c:v>11.699999999999992</c:v>
                </c:pt>
                <c:pt idx="31">
                  <c:v>13.299999999999994</c:v>
                </c:pt>
                <c:pt idx="32">
                  <c:v>12.100000000000001</c:v>
                </c:pt>
                <c:pt idx="33">
                  <c:v>14.399999999999988</c:v>
                </c:pt>
                <c:pt idx="34">
                  <c:v>13.999999999999996</c:v>
                </c:pt>
                <c:pt idx="35">
                  <c:v>11.899999999999988</c:v>
                </c:pt>
                <c:pt idx="36">
                  <c:v>11.899999999999988</c:v>
                </c:pt>
                <c:pt idx="37">
                  <c:v>13.8</c:v>
                </c:pt>
                <c:pt idx="38">
                  <c:v>13.199999999999996</c:v>
                </c:pt>
                <c:pt idx="39">
                  <c:v>12.599999999999991</c:v>
                </c:pt>
                <c:pt idx="40">
                  <c:v>11.79999999999999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3-4B09-81AA-67F89A1E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680"/>
        <c:axId val="3035424"/>
      </c:lineChart>
      <c:catAx>
        <c:axId val="303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424"/>
        <c:crosses val="autoZero"/>
        <c:auto val="1"/>
        <c:lblAlgn val="ctr"/>
        <c:lblOffset val="100"/>
        <c:noMultiLvlLbl val="0"/>
      </c:catAx>
      <c:valAx>
        <c:axId val="30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55633995170014E-2"/>
          <c:y val="0.19899313117775172"/>
          <c:w val="0.87801173271489541"/>
          <c:h val="0.734046861822370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'supply 11.8V'!$D$6:$D$46</c:f>
              <c:numCache>
                <c:formatCode>0.00</c:formatCode>
                <c:ptCount val="41"/>
                <c:pt idx="0">
                  <c:v>9.4999999999999858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11.79999999999999</c:v>
                </c:pt>
                <c:pt idx="4">
                  <c:v>9.6000000000000014</c:v>
                </c:pt>
                <c:pt idx="5">
                  <c:v>9.9999999999999929</c:v>
                </c:pt>
                <c:pt idx="6">
                  <c:v>10.299999999999986</c:v>
                </c:pt>
                <c:pt idx="7">
                  <c:v>10.999999999999989</c:v>
                </c:pt>
                <c:pt idx="8">
                  <c:v>9.9999999999999929</c:v>
                </c:pt>
                <c:pt idx="9">
                  <c:v>9.899999999999995</c:v>
                </c:pt>
                <c:pt idx="10">
                  <c:v>9.899999999999995</c:v>
                </c:pt>
                <c:pt idx="11">
                  <c:v>9.4999999999999858</c:v>
                </c:pt>
                <c:pt idx="12">
                  <c:v>10.699999999999996</c:v>
                </c:pt>
                <c:pt idx="13">
                  <c:v>9.6000000000000014</c:v>
                </c:pt>
                <c:pt idx="14">
                  <c:v>10.299999999999986</c:v>
                </c:pt>
                <c:pt idx="15">
                  <c:v>9.6999999999999993</c:v>
                </c:pt>
                <c:pt idx="16">
                  <c:v>9.9999999999999929</c:v>
                </c:pt>
                <c:pt idx="17">
                  <c:v>10.099999999999991</c:v>
                </c:pt>
                <c:pt idx="18">
                  <c:v>10.699999999999996</c:v>
                </c:pt>
                <c:pt idx="19">
                  <c:v>11.899999999999988</c:v>
                </c:pt>
                <c:pt idx="20">
                  <c:v>12.599999999999991</c:v>
                </c:pt>
                <c:pt idx="21">
                  <c:v>9.2999999999999901</c:v>
                </c:pt>
                <c:pt idx="22">
                  <c:v>10.799999999999994</c:v>
                </c:pt>
                <c:pt idx="23">
                  <c:v>12.100000000000001</c:v>
                </c:pt>
                <c:pt idx="24">
                  <c:v>9.9999999999999929</c:v>
                </c:pt>
                <c:pt idx="25">
                  <c:v>9.899999999999995</c:v>
                </c:pt>
                <c:pt idx="26">
                  <c:v>11.79999999999999</c:v>
                </c:pt>
                <c:pt idx="27">
                  <c:v>12.100000000000001</c:v>
                </c:pt>
                <c:pt idx="28">
                  <c:v>9.899999999999995</c:v>
                </c:pt>
                <c:pt idx="29">
                  <c:v>11.099999999999987</c:v>
                </c:pt>
                <c:pt idx="30">
                  <c:v>9.4999999999999858</c:v>
                </c:pt>
                <c:pt idx="31">
                  <c:v>9.899999999999995</c:v>
                </c:pt>
                <c:pt idx="32">
                  <c:v>10.599999999999998</c:v>
                </c:pt>
                <c:pt idx="33">
                  <c:v>12.100000000000001</c:v>
                </c:pt>
                <c:pt idx="34">
                  <c:v>9.6999999999999993</c:v>
                </c:pt>
                <c:pt idx="35">
                  <c:v>10.799999999999994</c:v>
                </c:pt>
                <c:pt idx="36">
                  <c:v>9.1999999999999922</c:v>
                </c:pt>
                <c:pt idx="37">
                  <c:v>9.6999999999999993</c:v>
                </c:pt>
                <c:pt idx="38">
                  <c:v>10.799999999999994</c:v>
                </c:pt>
                <c:pt idx="39">
                  <c:v>9.899999999999995</c:v>
                </c:pt>
                <c:pt idx="40">
                  <c:v>9.4999999999999858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6-46C2-9038-30A36BEB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680"/>
        <c:axId val="3035424"/>
      </c:lineChart>
      <c:catAx>
        <c:axId val="303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424"/>
        <c:crosses val="autoZero"/>
        <c:auto val="1"/>
        <c:lblAlgn val="ctr"/>
        <c:lblOffset val="100"/>
        <c:noMultiLvlLbl val="0"/>
      </c:catAx>
      <c:valAx>
        <c:axId val="30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28576</xdr:rowOff>
    </xdr:from>
    <xdr:to>
      <xdr:col>15</xdr:col>
      <xdr:colOff>442911</xdr:colOff>
      <xdr:row>22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BC9EA-6C33-066D-CD63-829FA10C8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33130</xdr:rowOff>
    </xdr:from>
    <xdr:to>
      <xdr:col>12</xdr:col>
      <xdr:colOff>289891</xdr:colOff>
      <xdr:row>23</xdr:row>
      <xdr:rowOff>24848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AD9B-B043-41C6-A6D2-FAA8A6280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33129</xdr:rowOff>
    </xdr:from>
    <xdr:to>
      <xdr:col>12</xdr:col>
      <xdr:colOff>293077</xdr:colOff>
      <xdr:row>23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9427B-280C-4261-95F3-8DD519EB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226497</xdr:colOff>
      <xdr:row>4</xdr:row>
      <xdr:rowOff>189225</xdr:rowOff>
    </xdr:from>
    <xdr:to>
      <xdr:col>11</xdr:col>
      <xdr:colOff>329074</xdr:colOff>
      <xdr:row>20</xdr:row>
      <xdr:rowOff>119460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F7CFA-93BB-4F86-8EFF-9C3BDB8C3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681973-7077-42E1-B1B8-364334F6919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BDEB32B-8834-4D76-8793-54C1383ECFAE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3" name="Column3" tableColumnId="3"/>
      <queryTableField id="4" name="Column4" tableColumnId="4"/>
      <queryTableField id="5" dataBound="0" tableColumnId="5"/>
    </queryTableFields>
    <queryTableDeletedFields count="2">
      <deletedField name="Column1"/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CB8DF2B-160C-47A4-999D-2CCDB313192D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3" name="Column3" tableColumnId="3"/>
      <queryTableField id="4" name="Column4" tableColumnId="4"/>
      <queryTableField id="5" dataBound="0" tableColumnId="5"/>
    </queryTableFields>
    <queryTableDeletedFields count="2">
      <deletedField name="Column1"/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6118592-C7AF-478C-AE15-D5C696B1F8AD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3" name="Column3" tableColumnId="3"/>
      <queryTableField id="4" name="Column4" tableColumnId="4"/>
      <queryTableField id="5" dataBound="0" tableColumnId="5"/>
    </queryTableFields>
    <queryTableDeletedFields count="2">
      <deletedField name="Column1"/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6B425B-D99D-4476-94D9-98AA41479071}" name="capture" displayName="capture" ref="B6:F106" tableType="queryTable" totalsRowShown="0" dataDxfId="17">
  <autoFilter ref="B6:F106" xr:uid="{AF6B425B-D99D-4476-94D9-98AA41479071}"/>
  <tableColumns count="5">
    <tableColumn id="1" xr3:uid="{66917487-3408-4CFA-93FA-AF87F8F9BC3D}" uniqueName="1" name="Column1" queryTableFieldId="1" dataDxfId="16"/>
    <tableColumn id="2" xr3:uid="{F2556218-F126-4F66-AD49-2903F9D1163D}" uniqueName="2" name="Column2" queryTableFieldId="2" dataDxfId="15"/>
    <tableColumn id="3" xr3:uid="{DDAE29BA-CBB7-43C5-B9DD-0A8B1B82D0A0}" uniqueName="3" name="Column3" queryTableFieldId="3" dataDxfId="14"/>
    <tableColumn id="4" xr3:uid="{F1BA151C-DD2E-40C9-9CFD-9B8D4A30C7B1}" uniqueName="4" name="Column4" queryTableFieldId="4" dataDxfId="13"/>
    <tableColumn id="5" xr3:uid="{033238ED-1324-4B09-870A-50D82398EAE1}" uniqueName="5" name="Column5" queryTableFieldId="5" dataDxfId="12">
      <calculatedColumnFormula>AVERAGE(capture[Column3])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E494A6-C794-405F-B1C3-8B3E8E9C79C1}" name="capture3" displayName="capture3" ref="B6:D47" tableType="queryTable" totalsRowShown="0" dataDxfId="11">
  <autoFilter ref="B6:D47" xr:uid="{AF6B425B-D99D-4476-94D9-98AA41479071}"/>
  <tableColumns count="3">
    <tableColumn id="3" xr3:uid="{046DA4B6-B14F-4DCA-8EBD-E8C7578C4046}" uniqueName="3" name="V Measured by Arduino" queryTableFieldId="3" dataDxfId="10"/>
    <tableColumn id="4" xr3:uid="{EE855E62-111C-4C6E-B40C-F203322AF55F}" uniqueName="4" name="Column4" queryTableFieldId="4" dataDxfId="9"/>
    <tableColumn id="5" xr3:uid="{C0532731-A4E3-4D01-AB2E-64C89C7013F6}" uniqueName="5" name="Remaining Charge (AH)" queryTableFieldId="5" dataDxfId="8">
      <calculatedColumnFormula>18-C7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1CEA51-3E30-4E15-AE5D-053F78780CBF}" name="capture34" displayName="capture34" ref="B6:D48" tableType="queryTable" totalsRowShown="0" dataDxfId="7">
  <autoFilter ref="B6:D48" xr:uid="{AF6B425B-D99D-4476-94D9-98AA41479071}"/>
  <tableColumns count="3">
    <tableColumn id="3" xr3:uid="{F10D5AE1-8858-42AD-BEF6-EDCF460541F6}" uniqueName="3" name="V Measured by Arduino" queryTableFieldId="3" dataDxfId="6"/>
    <tableColumn id="4" xr3:uid="{60EE784A-EF9E-49DF-92DD-6E515E08993B}" uniqueName="4" name="Column4" queryTableFieldId="4" dataDxfId="5"/>
    <tableColumn id="5" xr3:uid="{368583E9-C592-431B-9920-38183F9EEAE4}" uniqueName="5" name="Remaining Charge (AH)" queryTableFieldId="5" dataDxfId="4">
      <calculatedColumnFormula>18-C7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8F8DA0-6EBB-48C0-8C85-A73C3B738FB6}" name="capture346" displayName="capture346" ref="B5:D47" tableType="queryTable" totalsRowShown="0" dataDxfId="3">
  <autoFilter ref="B5:D47" xr:uid="{AF6B425B-D99D-4476-94D9-98AA41479071}"/>
  <tableColumns count="3">
    <tableColumn id="3" xr3:uid="{36A89B0D-DB64-4748-AD5B-A8D57E2DB888}" uniqueName="3" name="V Measured by Arduino" queryTableFieldId="3" dataDxfId="2"/>
    <tableColumn id="4" xr3:uid="{293669C0-91BE-496F-9580-2A45737ADF2E}" uniqueName="4" name="Column4" queryTableFieldId="4" dataDxfId="1"/>
    <tableColumn id="5" xr3:uid="{1144CFD2-0DEA-4114-8F4F-9CE9FE185F56}" uniqueName="5" name="Remaining Charge (AH)" queryTableFieldId="5" dataDxfId="0">
      <calculatedColumnFormula>18-C6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F27F-41E3-46BB-9B44-1461D29483CC}">
  <dimension ref="B1:X63"/>
  <sheetViews>
    <sheetView tabSelected="1" workbookViewId="0">
      <selection activeCell="J14" sqref="J14"/>
    </sheetView>
  </sheetViews>
  <sheetFormatPr defaultRowHeight="15"/>
  <cols>
    <col min="9" max="9" width="18.85546875" customWidth="1"/>
  </cols>
  <sheetData>
    <row r="1" spans="2:24" ht="91.5" customHeight="1">
      <c r="F1" s="24" t="s">
        <v>0</v>
      </c>
      <c r="G1" s="24"/>
      <c r="H1" s="24"/>
      <c r="I1" s="24"/>
    </row>
    <row r="2" spans="2:24">
      <c r="U2">
        <f>MIN(U6:U16)</f>
        <v>2.97</v>
      </c>
      <c r="V2">
        <f t="shared" ref="V2:W2" si="0">MIN(V6:V16)</f>
        <v>12.79</v>
      </c>
      <c r="W2">
        <f t="shared" si="0"/>
        <v>-2.69</v>
      </c>
      <c r="X2" s="2">
        <f>10*(12.8-V2)</f>
        <v>0.10000000000001563</v>
      </c>
    </row>
    <row r="3" spans="2:24">
      <c r="G3" s="3" t="s">
        <v>1</v>
      </c>
      <c r="U3">
        <f>MAX(U5:U16)</f>
        <v>3.04</v>
      </c>
      <c r="V3">
        <f t="shared" ref="V3:W3" si="1">MAX(V5:V16)</f>
        <v>13.07</v>
      </c>
      <c r="W3">
        <f t="shared" si="1"/>
        <v>0.08</v>
      </c>
      <c r="X3" s="2">
        <f>10*(12.8-V3)</f>
        <v>-2.6999999999999957</v>
      </c>
    </row>
    <row r="4" spans="2:24">
      <c r="F4" s="4">
        <v>12.8</v>
      </c>
      <c r="G4" s="4"/>
      <c r="P4" t="s">
        <v>26</v>
      </c>
      <c r="U4">
        <f>U3-U2</f>
        <v>6.999999999999984E-2</v>
      </c>
      <c r="V4">
        <f>V3-V2</f>
        <v>0.28000000000000114</v>
      </c>
      <c r="W4">
        <f>W3-W2</f>
        <v>2.77</v>
      </c>
    </row>
    <row r="5" spans="2:24">
      <c r="F5" s="4">
        <f>F4-0.1</f>
        <v>12.700000000000001</v>
      </c>
      <c r="G5" s="4">
        <v>1</v>
      </c>
      <c r="P5" t="s">
        <v>27</v>
      </c>
      <c r="T5">
        <v>940</v>
      </c>
      <c r="U5">
        <v>3.03</v>
      </c>
      <c r="V5">
        <v>13.04</v>
      </c>
      <c r="W5">
        <v>-2.41</v>
      </c>
    </row>
    <row r="6" spans="2:24">
      <c r="B6" t="s">
        <v>2</v>
      </c>
      <c r="F6" s="4">
        <f t="shared" ref="F6:F16" si="2">F5-0.1</f>
        <v>12.600000000000001</v>
      </c>
      <c r="G6" s="4">
        <f>G5+1</f>
        <v>2</v>
      </c>
      <c r="L6" s="20" t="s">
        <v>26</v>
      </c>
      <c r="P6" t="s">
        <v>28</v>
      </c>
      <c r="T6">
        <v>922</v>
      </c>
      <c r="U6">
        <v>2.97</v>
      </c>
      <c r="V6">
        <v>12.79</v>
      </c>
      <c r="W6">
        <v>0.08</v>
      </c>
    </row>
    <row r="7" spans="2:24">
      <c r="B7" s="1" t="s">
        <v>3</v>
      </c>
      <c r="C7" s="1" t="s">
        <v>1</v>
      </c>
      <c r="F7" s="4">
        <f t="shared" si="2"/>
        <v>12.500000000000002</v>
      </c>
      <c r="G7" s="4">
        <f t="shared" ref="G7:G16" si="3">G6+1</f>
        <v>3</v>
      </c>
      <c r="L7" s="20" t="s">
        <v>27</v>
      </c>
      <c r="P7" t="s">
        <v>29</v>
      </c>
      <c r="T7">
        <v>938</v>
      </c>
      <c r="U7">
        <v>3.02</v>
      </c>
      <c r="V7">
        <v>13.01</v>
      </c>
      <c r="W7">
        <v>-2.14</v>
      </c>
    </row>
    <row r="8" spans="2:24">
      <c r="B8" s="2">
        <v>12.8</v>
      </c>
      <c r="C8" s="2">
        <f>10*(12.8-B8)</f>
        <v>0</v>
      </c>
      <c r="D8" s="8">
        <f>C8-18</f>
        <v>-18</v>
      </c>
      <c r="E8" s="1">
        <f>MAX((B8:B48))</f>
        <v>12.8</v>
      </c>
      <c r="F8" s="4">
        <f t="shared" si="2"/>
        <v>12.400000000000002</v>
      </c>
      <c r="G8" s="4">
        <f t="shared" si="3"/>
        <v>4</v>
      </c>
      <c r="L8" s="20" t="s">
        <v>28</v>
      </c>
      <c r="P8" t="s">
        <v>30</v>
      </c>
      <c r="T8">
        <v>925</v>
      </c>
      <c r="U8">
        <v>2.98</v>
      </c>
      <c r="V8">
        <v>12.83</v>
      </c>
      <c r="W8">
        <v>-0.33</v>
      </c>
    </row>
    <row r="9" spans="2:24">
      <c r="B9" s="2">
        <f>B8-0.1</f>
        <v>12.700000000000001</v>
      </c>
      <c r="C9" s="2">
        <f t="shared" ref="C9:C26" si="4">10*(12.8-B9)</f>
        <v>0.99999999999999645</v>
      </c>
      <c r="D9" s="8">
        <f t="shared" ref="D9:D26" si="5">C9-18</f>
        <v>-17.000000000000004</v>
      </c>
      <c r="E9" s="21">
        <f>MIN(B8:B48)</f>
        <v>11.000000000000007</v>
      </c>
      <c r="F9" s="4">
        <f t="shared" si="2"/>
        <v>12.300000000000002</v>
      </c>
      <c r="G9" s="4">
        <f t="shared" si="3"/>
        <v>5</v>
      </c>
      <c r="L9" s="20" t="s">
        <v>29</v>
      </c>
      <c r="P9" t="s">
        <v>27</v>
      </c>
      <c r="T9">
        <v>923</v>
      </c>
      <c r="U9">
        <v>2.97</v>
      </c>
      <c r="V9">
        <v>12.81</v>
      </c>
      <c r="W9">
        <v>-0.05</v>
      </c>
    </row>
    <row r="10" spans="2:24">
      <c r="B10" s="2">
        <f t="shared" ref="B10:B26" si="6">B9-0.1</f>
        <v>12.600000000000001</v>
      </c>
      <c r="C10" s="2">
        <f t="shared" si="4"/>
        <v>1.9999999999999929</v>
      </c>
      <c r="D10" s="8">
        <f t="shared" si="5"/>
        <v>-16.000000000000007</v>
      </c>
      <c r="E10" s="8"/>
      <c r="F10" s="4">
        <f t="shared" si="2"/>
        <v>12.200000000000003</v>
      </c>
      <c r="G10" s="4">
        <f t="shared" si="3"/>
        <v>6</v>
      </c>
      <c r="L10" s="20" t="s">
        <v>30</v>
      </c>
      <c r="P10" t="s">
        <v>31</v>
      </c>
      <c r="T10">
        <v>922</v>
      </c>
      <c r="U10">
        <v>2.97</v>
      </c>
      <c r="V10">
        <v>12.79</v>
      </c>
      <c r="W10">
        <v>0.08</v>
      </c>
    </row>
    <row r="11" spans="2:24">
      <c r="B11" s="2">
        <f t="shared" si="6"/>
        <v>12.500000000000002</v>
      </c>
      <c r="C11" s="2">
        <f t="shared" si="4"/>
        <v>2.9999999999999893</v>
      </c>
      <c r="D11" s="8">
        <f t="shared" si="5"/>
        <v>-15.000000000000011</v>
      </c>
      <c r="E11" s="8"/>
      <c r="F11" s="4">
        <f t="shared" si="2"/>
        <v>12.100000000000003</v>
      </c>
      <c r="G11" s="4">
        <f t="shared" si="3"/>
        <v>7</v>
      </c>
      <c r="L11" s="20" t="s">
        <v>27</v>
      </c>
      <c r="P11" t="s">
        <v>32</v>
      </c>
      <c r="T11">
        <v>931</v>
      </c>
      <c r="U11">
        <v>3</v>
      </c>
      <c r="V11">
        <v>12.92</v>
      </c>
      <c r="W11">
        <v>-1.1599999999999999</v>
      </c>
    </row>
    <row r="12" spans="2:24">
      <c r="B12" s="2">
        <f t="shared" si="6"/>
        <v>12.400000000000002</v>
      </c>
      <c r="C12" s="2">
        <f t="shared" si="4"/>
        <v>3.9999999999999858</v>
      </c>
      <c r="D12" s="8">
        <f t="shared" si="5"/>
        <v>-14.000000000000014</v>
      </c>
      <c r="E12" s="8"/>
      <c r="F12" s="4">
        <f t="shared" si="2"/>
        <v>12.000000000000004</v>
      </c>
      <c r="G12" s="4">
        <f t="shared" si="3"/>
        <v>8</v>
      </c>
      <c r="L12" s="20" t="s">
        <v>31</v>
      </c>
      <c r="P12" t="s">
        <v>33</v>
      </c>
      <c r="T12">
        <v>924</v>
      </c>
      <c r="U12">
        <v>2.98</v>
      </c>
      <c r="V12">
        <v>12.82</v>
      </c>
      <c r="W12">
        <v>-0.19</v>
      </c>
    </row>
    <row r="13" spans="2:24">
      <c r="B13" s="2">
        <f t="shared" si="6"/>
        <v>12.300000000000002</v>
      </c>
      <c r="C13" s="2">
        <f t="shared" si="4"/>
        <v>4.9999999999999822</v>
      </c>
      <c r="D13" s="8">
        <f t="shared" si="5"/>
        <v>-13.000000000000018</v>
      </c>
      <c r="E13" s="8"/>
      <c r="F13" s="4">
        <f t="shared" si="2"/>
        <v>11.900000000000004</v>
      </c>
      <c r="G13" s="4">
        <f t="shared" si="3"/>
        <v>9</v>
      </c>
      <c r="L13" s="20" t="s">
        <v>32</v>
      </c>
      <c r="P13" t="s">
        <v>29</v>
      </c>
      <c r="T13">
        <v>942</v>
      </c>
      <c r="U13">
        <v>3.04</v>
      </c>
      <c r="V13">
        <v>13.07</v>
      </c>
      <c r="W13">
        <v>-2.69</v>
      </c>
    </row>
    <row r="14" spans="2:24">
      <c r="B14" s="2">
        <f t="shared" si="6"/>
        <v>12.200000000000003</v>
      </c>
      <c r="C14" s="2">
        <f t="shared" si="4"/>
        <v>5.9999999999999787</v>
      </c>
      <c r="D14" s="8">
        <f t="shared" si="5"/>
        <v>-12.000000000000021</v>
      </c>
      <c r="E14" s="8"/>
      <c r="F14" s="4">
        <f t="shared" si="2"/>
        <v>11.800000000000004</v>
      </c>
      <c r="G14" s="4">
        <f t="shared" si="3"/>
        <v>10</v>
      </c>
      <c r="L14" s="20" t="s">
        <v>33</v>
      </c>
      <c r="P14" t="s">
        <v>34</v>
      </c>
      <c r="T14">
        <v>925</v>
      </c>
      <c r="U14">
        <v>2.98</v>
      </c>
      <c r="V14">
        <v>12.83</v>
      </c>
      <c r="W14">
        <v>-0.33</v>
      </c>
    </row>
    <row r="15" spans="2:24">
      <c r="B15" s="2">
        <f t="shared" si="6"/>
        <v>12.100000000000003</v>
      </c>
      <c r="C15" s="2">
        <f t="shared" si="4"/>
        <v>6.9999999999999751</v>
      </c>
      <c r="D15" s="8">
        <f t="shared" si="5"/>
        <v>-11.000000000000025</v>
      </c>
      <c r="E15" s="8"/>
      <c r="F15" s="4">
        <f t="shared" si="2"/>
        <v>11.700000000000005</v>
      </c>
      <c r="G15" s="4">
        <f t="shared" si="3"/>
        <v>11</v>
      </c>
      <c r="L15" s="20" t="s">
        <v>29</v>
      </c>
      <c r="P15" t="s">
        <v>32</v>
      </c>
      <c r="T15">
        <v>941</v>
      </c>
      <c r="U15">
        <v>3.03</v>
      </c>
      <c r="V15">
        <v>13.06</v>
      </c>
      <c r="W15">
        <v>-2.5499999999999998</v>
      </c>
    </row>
    <row r="16" spans="2:24">
      <c r="B16" s="2">
        <f t="shared" si="6"/>
        <v>12.000000000000004</v>
      </c>
      <c r="C16" s="2">
        <f t="shared" si="4"/>
        <v>7.9999999999999716</v>
      </c>
      <c r="D16" s="8">
        <f t="shared" si="5"/>
        <v>-10.000000000000028</v>
      </c>
      <c r="E16" s="8"/>
      <c r="F16" s="4">
        <f t="shared" si="2"/>
        <v>11.600000000000005</v>
      </c>
      <c r="G16" s="4">
        <f t="shared" si="3"/>
        <v>12</v>
      </c>
      <c r="L16" s="20" t="s">
        <v>34</v>
      </c>
      <c r="T16">
        <v>924</v>
      </c>
      <c r="U16">
        <v>2.98</v>
      </c>
      <c r="V16">
        <v>12.82</v>
      </c>
      <c r="W16">
        <v>-0.19</v>
      </c>
    </row>
    <row r="17" spans="2:19">
      <c r="B17" s="2">
        <f t="shared" si="6"/>
        <v>11.900000000000004</v>
      </c>
      <c r="C17" s="2">
        <f t="shared" si="4"/>
        <v>8.999999999999968</v>
      </c>
      <c r="D17" s="8">
        <f t="shared" si="5"/>
        <v>-9.000000000000032</v>
      </c>
      <c r="E17" s="8"/>
      <c r="L17" s="20" t="s">
        <v>32</v>
      </c>
    </row>
    <row r="18" spans="2:19">
      <c r="B18" s="2">
        <f t="shared" si="6"/>
        <v>11.800000000000004</v>
      </c>
      <c r="C18" s="2">
        <f t="shared" si="4"/>
        <v>9.9999999999999645</v>
      </c>
      <c r="D18" s="8">
        <f t="shared" si="5"/>
        <v>-8.0000000000000355</v>
      </c>
      <c r="E18" s="8"/>
    </row>
    <row r="19" spans="2:19">
      <c r="B19" s="2">
        <f t="shared" si="6"/>
        <v>11.700000000000005</v>
      </c>
      <c r="C19" s="2">
        <f t="shared" si="4"/>
        <v>10.999999999999961</v>
      </c>
      <c r="D19" s="8">
        <f t="shared" si="5"/>
        <v>-7.0000000000000391</v>
      </c>
      <c r="E19" s="8"/>
    </row>
    <row r="20" spans="2:19">
      <c r="B20" s="2">
        <f t="shared" si="6"/>
        <v>11.600000000000005</v>
      </c>
      <c r="C20" s="2">
        <f t="shared" si="4"/>
        <v>11.999999999999957</v>
      </c>
      <c r="D20" s="8">
        <f t="shared" si="5"/>
        <v>-6.0000000000000426</v>
      </c>
      <c r="E20" s="8"/>
    </row>
    <row r="21" spans="2:19">
      <c r="B21" s="2">
        <f t="shared" si="6"/>
        <v>11.500000000000005</v>
      </c>
      <c r="C21" s="2">
        <f t="shared" si="4"/>
        <v>12.999999999999954</v>
      </c>
      <c r="D21" s="8">
        <f t="shared" si="5"/>
        <v>-5.0000000000000462</v>
      </c>
      <c r="E21" s="8"/>
    </row>
    <row r="22" spans="2:19">
      <c r="B22" s="2">
        <f t="shared" si="6"/>
        <v>11.400000000000006</v>
      </c>
      <c r="C22" s="2">
        <f t="shared" si="4"/>
        <v>13.99999999999995</v>
      </c>
      <c r="D22" s="8">
        <f t="shared" si="5"/>
        <v>-4.0000000000000497</v>
      </c>
      <c r="E22" s="8"/>
    </row>
    <row r="23" spans="2:19">
      <c r="B23" s="2">
        <f t="shared" si="6"/>
        <v>11.300000000000006</v>
      </c>
      <c r="C23" s="2">
        <f t="shared" si="4"/>
        <v>14.999999999999947</v>
      </c>
      <c r="D23" s="8">
        <f t="shared" si="5"/>
        <v>-3.0000000000000533</v>
      </c>
      <c r="E23" s="8"/>
      <c r="P23" s="2">
        <v>11.99</v>
      </c>
      <c r="Q23" s="2">
        <f>10*(12.8-P23)</f>
        <v>8.100000000000005</v>
      </c>
      <c r="R23" s="8">
        <f>Q23-18</f>
        <v>-9.899999999999995</v>
      </c>
      <c r="S23" s="1">
        <f>MAX((P23:P63))</f>
        <v>12.24</v>
      </c>
    </row>
    <row r="24" spans="2:19">
      <c r="B24" s="2">
        <f t="shared" si="6"/>
        <v>11.200000000000006</v>
      </c>
      <c r="C24" s="2">
        <f t="shared" si="4"/>
        <v>15.999999999999943</v>
      </c>
      <c r="D24" s="8">
        <f t="shared" si="5"/>
        <v>-2.0000000000000568</v>
      </c>
      <c r="E24" s="8"/>
      <c r="P24" s="2">
        <v>11.96</v>
      </c>
      <c r="Q24" s="2">
        <f t="shared" ref="Q24:Q63" si="7">10*(12.8-P24)</f>
        <v>8.3999999999999986</v>
      </c>
      <c r="R24" s="8">
        <f t="shared" ref="R24:R63" si="8">Q24-18</f>
        <v>-9.6000000000000014</v>
      </c>
      <c r="S24" s="21">
        <f>MIN(P23:P63)</f>
        <v>11.95</v>
      </c>
    </row>
    <row r="25" spans="2:19">
      <c r="B25" s="2">
        <f t="shared" si="6"/>
        <v>11.100000000000007</v>
      </c>
      <c r="C25" s="2">
        <f t="shared" si="4"/>
        <v>16.99999999999994</v>
      </c>
      <c r="D25" s="8">
        <f t="shared" si="5"/>
        <v>-1.0000000000000604</v>
      </c>
      <c r="E25" s="8"/>
      <c r="P25" s="2">
        <v>11.96</v>
      </c>
      <c r="Q25" s="2">
        <f t="shared" si="7"/>
        <v>8.3999999999999986</v>
      </c>
      <c r="R25" s="8">
        <f t="shared" si="8"/>
        <v>-9.6000000000000014</v>
      </c>
    </row>
    <row r="26" spans="2:19">
      <c r="B26" s="2">
        <f t="shared" si="6"/>
        <v>11.000000000000007</v>
      </c>
      <c r="C26" s="2">
        <f t="shared" si="4"/>
        <v>17.999999999999936</v>
      </c>
      <c r="D26" s="8">
        <f t="shared" si="5"/>
        <v>-6.3948846218409017E-14</v>
      </c>
      <c r="E26" s="8"/>
      <c r="P26" s="2">
        <v>11.99</v>
      </c>
      <c r="Q26" s="2">
        <f t="shared" si="7"/>
        <v>8.100000000000005</v>
      </c>
      <c r="R26" s="8">
        <f t="shared" si="8"/>
        <v>-9.899999999999995</v>
      </c>
    </row>
    <row r="27" spans="2:19">
      <c r="P27" s="2">
        <v>12.13</v>
      </c>
      <c r="Q27" s="2">
        <f t="shared" si="7"/>
        <v>6.6999999999999993</v>
      </c>
      <c r="R27" s="8">
        <f t="shared" si="8"/>
        <v>-11.3</v>
      </c>
    </row>
    <row r="28" spans="2:19">
      <c r="P28" s="2">
        <v>11.95</v>
      </c>
      <c r="Q28" s="2">
        <f t="shared" si="7"/>
        <v>8.5000000000000142</v>
      </c>
      <c r="R28" s="8">
        <f t="shared" si="8"/>
        <v>-9.4999999999999858</v>
      </c>
    </row>
    <row r="29" spans="2:19">
      <c r="P29" s="2">
        <v>12.06</v>
      </c>
      <c r="Q29" s="2">
        <f t="shared" si="7"/>
        <v>7.4000000000000021</v>
      </c>
      <c r="R29" s="8">
        <f t="shared" si="8"/>
        <v>-10.599999999999998</v>
      </c>
    </row>
    <row r="30" spans="2:19">
      <c r="P30" s="2">
        <v>12.11</v>
      </c>
      <c r="Q30" s="2">
        <f t="shared" si="7"/>
        <v>6.9000000000000128</v>
      </c>
      <c r="R30" s="8">
        <f t="shared" si="8"/>
        <v>-11.099999999999987</v>
      </c>
    </row>
    <row r="31" spans="2:19">
      <c r="P31" s="2">
        <v>12.24</v>
      </c>
      <c r="Q31" s="2">
        <f t="shared" si="7"/>
        <v>5.600000000000005</v>
      </c>
      <c r="R31" s="8">
        <f t="shared" si="8"/>
        <v>-12.399999999999995</v>
      </c>
    </row>
    <row r="32" spans="2:19">
      <c r="P32" s="2">
        <v>12.1</v>
      </c>
      <c r="Q32" s="2">
        <f t="shared" si="7"/>
        <v>7.0000000000000107</v>
      </c>
      <c r="R32" s="8">
        <f t="shared" si="8"/>
        <v>-10.999999999999989</v>
      </c>
    </row>
    <row r="33" spans="16:18">
      <c r="P33" s="2">
        <v>12.01</v>
      </c>
      <c r="Q33" s="2">
        <f t="shared" si="7"/>
        <v>7.9000000000000092</v>
      </c>
      <c r="R33" s="8">
        <f t="shared" si="8"/>
        <v>-10.099999999999991</v>
      </c>
    </row>
    <row r="34" spans="16:18">
      <c r="P34" s="2">
        <v>12</v>
      </c>
      <c r="Q34" s="2">
        <f t="shared" si="7"/>
        <v>8.0000000000000071</v>
      </c>
      <c r="R34" s="8">
        <f t="shared" si="8"/>
        <v>-9.9999999999999929</v>
      </c>
    </row>
    <row r="35" spans="16:18">
      <c r="P35" s="2">
        <v>12.06</v>
      </c>
      <c r="Q35" s="2">
        <f t="shared" si="7"/>
        <v>7.4000000000000021</v>
      </c>
      <c r="R35" s="8">
        <f t="shared" si="8"/>
        <v>-10.599999999999998</v>
      </c>
    </row>
    <row r="36" spans="16:18">
      <c r="P36" s="2">
        <v>12.04</v>
      </c>
      <c r="Q36" s="2">
        <f t="shared" si="7"/>
        <v>7.6000000000000156</v>
      </c>
      <c r="R36" s="8">
        <f t="shared" si="8"/>
        <v>-10.399999999999984</v>
      </c>
    </row>
    <row r="37" spans="16:18">
      <c r="P37" s="2">
        <v>11.95</v>
      </c>
      <c r="Q37" s="2">
        <f t="shared" si="7"/>
        <v>8.5000000000000142</v>
      </c>
      <c r="R37" s="8">
        <f t="shared" si="8"/>
        <v>-9.4999999999999858</v>
      </c>
    </row>
    <row r="38" spans="16:18">
      <c r="P38" s="2">
        <v>11.96</v>
      </c>
      <c r="Q38" s="2">
        <f t="shared" si="7"/>
        <v>8.3999999999999986</v>
      </c>
      <c r="R38" s="8">
        <f t="shared" si="8"/>
        <v>-9.6000000000000014</v>
      </c>
    </row>
    <row r="39" spans="16:18">
      <c r="P39" s="2">
        <v>11.99</v>
      </c>
      <c r="Q39" s="2">
        <f t="shared" si="7"/>
        <v>8.100000000000005</v>
      </c>
      <c r="R39" s="8">
        <f t="shared" si="8"/>
        <v>-9.899999999999995</v>
      </c>
    </row>
    <row r="40" spans="16:18">
      <c r="P40" s="2">
        <v>11.95</v>
      </c>
      <c r="Q40" s="2">
        <f t="shared" si="7"/>
        <v>8.5000000000000142</v>
      </c>
      <c r="R40" s="8">
        <f t="shared" si="8"/>
        <v>-9.4999999999999858</v>
      </c>
    </row>
    <row r="41" spans="16:18">
      <c r="P41" s="2">
        <v>12.01</v>
      </c>
      <c r="Q41" s="2">
        <f t="shared" si="7"/>
        <v>7.9000000000000092</v>
      </c>
      <c r="R41" s="8">
        <f t="shared" si="8"/>
        <v>-10.099999999999991</v>
      </c>
    </row>
    <row r="42" spans="16:18">
      <c r="P42" s="2">
        <v>11.99</v>
      </c>
      <c r="Q42" s="2">
        <f t="shared" si="7"/>
        <v>8.100000000000005</v>
      </c>
      <c r="R42" s="8">
        <f t="shared" si="8"/>
        <v>-9.899999999999995</v>
      </c>
    </row>
    <row r="43" spans="16:18">
      <c r="P43" s="2">
        <v>11.96</v>
      </c>
      <c r="Q43" s="2">
        <f t="shared" si="7"/>
        <v>8.3999999999999986</v>
      </c>
      <c r="R43" s="8">
        <f t="shared" si="8"/>
        <v>-9.6000000000000014</v>
      </c>
    </row>
    <row r="44" spans="16:18">
      <c r="P44" s="2">
        <v>12</v>
      </c>
      <c r="Q44" s="2">
        <f t="shared" si="7"/>
        <v>8.0000000000000071</v>
      </c>
      <c r="R44" s="8">
        <f t="shared" si="8"/>
        <v>-9.9999999999999929</v>
      </c>
    </row>
    <row r="45" spans="16:18">
      <c r="P45" s="2">
        <v>12.24</v>
      </c>
      <c r="Q45" s="2">
        <f t="shared" si="7"/>
        <v>5.600000000000005</v>
      </c>
      <c r="R45" s="8">
        <f t="shared" si="8"/>
        <v>-12.399999999999995</v>
      </c>
    </row>
    <row r="46" spans="16:18">
      <c r="P46" s="2">
        <v>12.22</v>
      </c>
      <c r="Q46" s="2">
        <f t="shared" si="7"/>
        <v>5.8000000000000007</v>
      </c>
      <c r="R46" s="8">
        <f t="shared" si="8"/>
        <v>-12.2</v>
      </c>
    </row>
    <row r="47" spans="16:18">
      <c r="P47" s="2">
        <v>12.11</v>
      </c>
      <c r="Q47" s="2">
        <f t="shared" si="7"/>
        <v>6.9000000000000128</v>
      </c>
      <c r="R47" s="8">
        <f t="shared" si="8"/>
        <v>-11.099999999999987</v>
      </c>
    </row>
    <row r="48" spans="16:18">
      <c r="P48" s="2">
        <v>12.14</v>
      </c>
      <c r="Q48" s="2">
        <f t="shared" si="7"/>
        <v>6.6000000000000014</v>
      </c>
      <c r="R48" s="8">
        <f t="shared" si="8"/>
        <v>-11.399999999999999</v>
      </c>
    </row>
    <row r="49" spans="16:18">
      <c r="P49" s="2">
        <v>11.99</v>
      </c>
      <c r="Q49" s="2">
        <f t="shared" si="7"/>
        <v>8.100000000000005</v>
      </c>
      <c r="R49" s="8">
        <f t="shared" si="8"/>
        <v>-9.899999999999995</v>
      </c>
    </row>
    <row r="50" spans="16:18">
      <c r="P50" s="2">
        <v>11.96</v>
      </c>
      <c r="Q50" s="2">
        <f t="shared" si="7"/>
        <v>8.3999999999999986</v>
      </c>
      <c r="R50" s="8">
        <f t="shared" si="8"/>
        <v>-9.6000000000000014</v>
      </c>
    </row>
    <row r="51" spans="16:18">
      <c r="P51" s="2">
        <v>11.99</v>
      </c>
      <c r="Q51" s="2">
        <f t="shared" si="7"/>
        <v>8.100000000000005</v>
      </c>
      <c r="R51" s="8">
        <f t="shared" si="8"/>
        <v>-9.899999999999995</v>
      </c>
    </row>
    <row r="52" spans="16:18">
      <c r="P52" s="2">
        <v>11.97</v>
      </c>
      <c r="Q52" s="2">
        <f t="shared" si="7"/>
        <v>8.3000000000000007</v>
      </c>
      <c r="R52" s="8">
        <f t="shared" si="8"/>
        <v>-9.6999999999999993</v>
      </c>
    </row>
    <row r="53" spans="16:18">
      <c r="P53" s="2">
        <v>11.96</v>
      </c>
      <c r="Q53" s="2">
        <f t="shared" si="7"/>
        <v>8.3999999999999986</v>
      </c>
      <c r="R53" s="8">
        <f t="shared" si="8"/>
        <v>-9.6000000000000014</v>
      </c>
    </row>
    <row r="54" spans="16:18">
      <c r="P54" s="2">
        <v>12</v>
      </c>
      <c r="Q54" s="2">
        <f t="shared" si="7"/>
        <v>8.0000000000000071</v>
      </c>
      <c r="R54" s="8">
        <f t="shared" si="8"/>
        <v>-9.9999999999999929</v>
      </c>
    </row>
    <row r="55" spans="16:18">
      <c r="P55" s="2">
        <v>12.07</v>
      </c>
      <c r="Q55" s="2">
        <f t="shared" si="7"/>
        <v>7.3000000000000043</v>
      </c>
      <c r="R55" s="8">
        <f t="shared" si="8"/>
        <v>-10.699999999999996</v>
      </c>
    </row>
    <row r="56" spans="16:18">
      <c r="P56" s="2">
        <v>12.14</v>
      </c>
      <c r="Q56" s="2">
        <f t="shared" si="7"/>
        <v>6.6000000000000014</v>
      </c>
      <c r="R56" s="8">
        <f t="shared" si="8"/>
        <v>-11.399999999999999</v>
      </c>
    </row>
    <row r="57" spans="16:18">
      <c r="P57" s="2">
        <v>12</v>
      </c>
      <c r="Q57" s="2">
        <f t="shared" si="7"/>
        <v>8.0000000000000071</v>
      </c>
      <c r="R57" s="8">
        <f t="shared" si="8"/>
        <v>-9.9999999999999929</v>
      </c>
    </row>
    <row r="58" spans="16:18">
      <c r="P58" s="2">
        <v>12.01</v>
      </c>
      <c r="Q58" s="2">
        <f t="shared" si="7"/>
        <v>7.9000000000000092</v>
      </c>
      <c r="R58" s="8">
        <f t="shared" si="8"/>
        <v>-10.099999999999991</v>
      </c>
    </row>
    <row r="59" spans="16:18">
      <c r="P59" s="2">
        <v>12</v>
      </c>
      <c r="Q59" s="2">
        <f t="shared" si="7"/>
        <v>8.0000000000000071</v>
      </c>
      <c r="R59" s="8">
        <f t="shared" si="8"/>
        <v>-9.9999999999999929</v>
      </c>
    </row>
    <row r="60" spans="16:18">
      <c r="P60" s="2">
        <v>12.08</v>
      </c>
      <c r="Q60" s="2">
        <f t="shared" si="7"/>
        <v>7.2000000000000064</v>
      </c>
      <c r="R60" s="8">
        <f t="shared" si="8"/>
        <v>-10.799999999999994</v>
      </c>
    </row>
    <row r="61" spans="16:18">
      <c r="P61" s="2">
        <v>11.95</v>
      </c>
      <c r="Q61" s="2">
        <f t="shared" si="7"/>
        <v>8.5000000000000142</v>
      </c>
      <c r="R61" s="8">
        <f t="shared" si="8"/>
        <v>-9.4999999999999858</v>
      </c>
    </row>
    <row r="62" spans="16:18">
      <c r="P62" s="2">
        <v>12.07</v>
      </c>
      <c r="Q62" s="2">
        <f t="shared" si="7"/>
        <v>7.3000000000000043</v>
      </c>
      <c r="R62" s="8">
        <f t="shared" si="8"/>
        <v>-10.699999999999996</v>
      </c>
    </row>
    <row r="63" spans="16:18">
      <c r="P63" s="2">
        <v>11.99</v>
      </c>
      <c r="Q63" s="2">
        <f t="shared" si="7"/>
        <v>8.100000000000005</v>
      </c>
      <c r="R63" s="8">
        <f t="shared" si="8"/>
        <v>-9.899999999999995</v>
      </c>
    </row>
  </sheetData>
  <mergeCells count="1">
    <mergeCell ref="F1:I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B79E-B831-4B0C-9998-9B0DB475A4DC}">
  <dimension ref="A1:G106"/>
  <sheetViews>
    <sheetView workbookViewId="0">
      <selection activeCell="D3" sqref="D3"/>
    </sheetView>
  </sheetViews>
  <sheetFormatPr defaultRowHeight="15"/>
  <cols>
    <col min="1" max="1" width="5.5703125" customWidth="1"/>
    <col min="2" max="2" width="12.42578125" bestFit="1" customWidth="1"/>
    <col min="3" max="5" width="10.140625" bestFit="1" customWidth="1"/>
    <col min="6" max="6" width="15.42578125" bestFit="1" customWidth="1"/>
  </cols>
  <sheetData>
    <row r="1" spans="1:7" ht="32.65" customHeight="1">
      <c r="B1" s="10" t="s">
        <v>18</v>
      </c>
      <c r="C1" s="10" t="s">
        <v>19</v>
      </c>
      <c r="D1" s="14" t="s">
        <v>20</v>
      </c>
      <c r="E1" s="11" t="s">
        <v>13</v>
      </c>
      <c r="F1" s="18" t="s">
        <v>23</v>
      </c>
      <c r="G1" s="16" t="s">
        <v>25</v>
      </c>
    </row>
    <row r="2" spans="1:7">
      <c r="A2" s="3" t="s">
        <v>21</v>
      </c>
      <c r="B2" s="12">
        <f>MIN(B7:B1586)</f>
        <v>851</v>
      </c>
      <c r="C2" s="12">
        <f>MIN(C7:C1586)</f>
        <v>2.74</v>
      </c>
      <c r="D2" s="15">
        <f>MIN(D7:D1586)</f>
        <v>11.81</v>
      </c>
      <c r="E2" s="13">
        <f>MIN(E7:E1586)</f>
        <v>8.69</v>
      </c>
      <c r="F2" s="19">
        <v>11.7599</v>
      </c>
      <c r="G2" s="17"/>
    </row>
    <row r="3" spans="1:7">
      <c r="A3" s="3" t="s">
        <v>22</v>
      </c>
      <c r="B3" s="12">
        <f>MAX(B8:B1587)</f>
        <v>860</v>
      </c>
      <c r="C3" s="12">
        <f>MAX(C8:C1587)</f>
        <v>2.77</v>
      </c>
      <c r="D3" s="15">
        <f>MAX(D8:D1587)</f>
        <v>11.93</v>
      </c>
      <c r="E3" s="12">
        <f>MAX(E8:E1587)</f>
        <v>9.93</v>
      </c>
      <c r="F3" s="15">
        <v>11.761100000000001</v>
      </c>
      <c r="G3" s="17">
        <f>AVERAGE(capture[Column3])</f>
        <v>11.854000000000001</v>
      </c>
    </row>
    <row r="6" spans="1:7">
      <c r="B6" s="1" t="s">
        <v>14</v>
      </c>
      <c r="C6" t="s">
        <v>15</v>
      </c>
      <c r="D6" t="s">
        <v>16</v>
      </c>
      <c r="E6" t="s">
        <v>17</v>
      </c>
      <c r="F6" t="s">
        <v>24</v>
      </c>
    </row>
    <row r="7" spans="1:7">
      <c r="B7" s="1">
        <v>853</v>
      </c>
      <c r="C7" s="1">
        <v>2.75</v>
      </c>
      <c r="D7" s="1">
        <v>11.83</v>
      </c>
      <c r="E7" s="9">
        <v>9.66</v>
      </c>
      <c r="F7" s="1">
        <f>AVERAGE(capture[Column3])</f>
        <v>11.854000000000001</v>
      </c>
    </row>
    <row r="8" spans="1:7">
      <c r="B8" s="1">
        <v>856</v>
      </c>
      <c r="C8" s="1">
        <v>2.76</v>
      </c>
      <c r="D8" s="1">
        <v>11.88</v>
      </c>
      <c r="E8" s="9">
        <v>9.24</v>
      </c>
      <c r="F8" s="1">
        <f>AVERAGE(capture[Column3])</f>
        <v>11.854000000000001</v>
      </c>
    </row>
    <row r="9" spans="1:7">
      <c r="B9" s="1">
        <v>855</v>
      </c>
      <c r="C9" s="1">
        <v>2.76</v>
      </c>
      <c r="D9" s="1">
        <v>11.86</v>
      </c>
      <c r="E9" s="9">
        <v>9.3800000000000008</v>
      </c>
      <c r="F9" s="1">
        <f>AVERAGE(capture[Column3])</f>
        <v>11.854000000000001</v>
      </c>
    </row>
    <row r="10" spans="1:7">
      <c r="B10" s="1">
        <v>854</v>
      </c>
      <c r="C10" s="1">
        <v>2.75</v>
      </c>
      <c r="D10" s="1">
        <v>11.85</v>
      </c>
      <c r="E10" s="9">
        <v>9.52</v>
      </c>
      <c r="F10" s="1">
        <f>AVERAGE(capture[Column3])</f>
        <v>11.854000000000001</v>
      </c>
    </row>
    <row r="11" spans="1:7">
      <c r="B11" s="1">
        <v>854</v>
      </c>
      <c r="C11" s="1">
        <v>2.75</v>
      </c>
      <c r="D11" s="1">
        <v>11.85</v>
      </c>
      <c r="E11" s="9">
        <v>9.52</v>
      </c>
      <c r="F11" s="1">
        <f>AVERAGE(capture[Column3])</f>
        <v>11.854000000000001</v>
      </c>
    </row>
    <row r="12" spans="1:7">
      <c r="B12" s="1">
        <v>855</v>
      </c>
      <c r="C12" s="1">
        <v>2.76</v>
      </c>
      <c r="D12" s="1">
        <v>11.86</v>
      </c>
      <c r="E12" s="9">
        <v>9.3800000000000008</v>
      </c>
      <c r="F12" s="1">
        <f>AVERAGE(capture[Column3])</f>
        <v>11.854000000000001</v>
      </c>
    </row>
    <row r="13" spans="1:7">
      <c r="B13" s="1">
        <v>853</v>
      </c>
      <c r="C13" s="1">
        <v>2.75</v>
      </c>
      <c r="D13" s="1">
        <v>11.83</v>
      </c>
      <c r="E13" s="9">
        <v>9.66</v>
      </c>
      <c r="F13" s="1">
        <f>AVERAGE(capture[Column3])</f>
        <v>11.854000000000001</v>
      </c>
    </row>
    <row r="14" spans="1:7">
      <c r="B14" s="1">
        <v>854</v>
      </c>
      <c r="C14" s="1">
        <v>2.75</v>
      </c>
      <c r="D14" s="1">
        <v>11.85</v>
      </c>
      <c r="E14" s="9">
        <v>9.52</v>
      </c>
      <c r="F14" s="1">
        <f>AVERAGE(capture[Column3])</f>
        <v>11.854000000000001</v>
      </c>
    </row>
    <row r="15" spans="1:7">
      <c r="B15" s="1">
        <v>854</v>
      </c>
      <c r="C15" s="1">
        <v>2.75</v>
      </c>
      <c r="D15" s="1">
        <v>11.85</v>
      </c>
      <c r="E15" s="9">
        <v>9.52</v>
      </c>
      <c r="F15" s="1">
        <f>AVERAGE(capture[Column3])</f>
        <v>11.854000000000001</v>
      </c>
    </row>
    <row r="16" spans="1:7">
      <c r="B16" s="1">
        <v>854</v>
      </c>
      <c r="C16" s="1">
        <v>2.75</v>
      </c>
      <c r="D16" s="1">
        <v>11.85</v>
      </c>
      <c r="E16" s="9">
        <v>9.52</v>
      </c>
      <c r="F16" s="1">
        <f>AVERAGE(capture[Column3])</f>
        <v>11.854000000000001</v>
      </c>
    </row>
    <row r="17" spans="2:6">
      <c r="B17" s="1">
        <v>853</v>
      </c>
      <c r="C17" s="1">
        <v>2.75</v>
      </c>
      <c r="D17" s="1">
        <v>11.83</v>
      </c>
      <c r="E17" s="9">
        <v>9.66</v>
      </c>
      <c r="F17" s="1">
        <f>AVERAGE(capture[Column3])</f>
        <v>11.854000000000001</v>
      </c>
    </row>
    <row r="18" spans="2:6">
      <c r="B18" s="1">
        <v>854</v>
      </c>
      <c r="C18" s="1">
        <v>2.75</v>
      </c>
      <c r="D18" s="1">
        <v>11.85</v>
      </c>
      <c r="E18" s="9">
        <v>9.52</v>
      </c>
      <c r="F18" s="1">
        <f>AVERAGE(capture[Column3])</f>
        <v>11.854000000000001</v>
      </c>
    </row>
    <row r="19" spans="2:6">
      <c r="B19" s="1">
        <v>856</v>
      </c>
      <c r="C19" s="1">
        <v>2.76</v>
      </c>
      <c r="D19" s="1">
        <v>11.88</v>
      </c>
      <c r="E19" s="9">
        <v>9.24</v>
      </c>
      <c r="F19" s="1">
        <f>AVERAGE(capture[Column3])</f>
        <v>11.854000000000001</v>
      </c>
    </row>
    <row r="20" spans="2:6">
      <c r="B20" s="1">
        <v>853</v>
      </c>
      <c r="C20" s="1">
        <v>2.75</v>
      </c>
      <c r="D20" s="1">
        <v>11.83</v>
      </c>
      <c r="E20" s="9">
        <v>9.66</v>
      </c>
      <c r="F20" s="1">
        <f>AVERAGE(capture[Column3])</f>
        <v>11.854000000000001</v>
      </c>
    </row>
    <row r="21" spans="2:6">
      <c r="B21" s="1">
        <v>854</v>
      </c>
      <c r="C21" s="1">
        <v>2.75</v>
      </c>
      <c r="D21" s="1">
        <v>11.85</v>
      </c>
      <c r="E21" s="9">
        <v>9.52</v>
      </c>
      <c r="F21" s="1">
        <f>AVERAGE(capture[Column3])</f>
        <v>11.854000000000001</v>
      </c>
    </row>
    <row r="22" spans="2:6">
      <c r="B22" s="1">
        <v>854</v>
      </c>
      <c r="C22" s="1">
        <v>2.75</v>
      </c>
      <c r="D22" s="1">
        <v>11.85</v>
      </c>
      <c r="E22" s="9">
        <v>9.52</v>
      </c>
      <c r="F22" s="1">
        <f>AVERAGE(capture[Column3])</f>
        <v>11.854000000000001</v>
      </c>
    </row>
    <row r="23" spans="2:6">
      <c r="B23" s="1">
        <v>855</v>
      </c>
      <c r="C23" s="1">
        <v>2.76</v>
      </c>
      <c r="D23" s="1">
        <v>11.86</v>
      </c>
      <c r="E23" s="9">
        <v>9.3800000000000008</v>
      </c>
      <c r="F23" s="1">
        <f>AVERAGE(capture[Column3])</f>
        <v>11.854000000000001</v>
      </c>
    </row>
    <row r="24" spans="2:6">
      <c r="B24" s="1">
        <v>854</v>
      </c>
      <c r="C24" s="1">
        <v>2.75</v>
      </c>
      <c r="D24" s="1">
        <v>11.85</v>
      </c>
      <c r="E24" s="9">
        <v>9.52</v>
      </c>
      <c r="F24" s="1">
        <f>AVERAGE(capture[Column3])</f>
        <v>11.854000000000001</v>
      </c>
    </row>
    <row r="25" spans="2:6">
      <c r="B25" s="1">
        <v>854</v>
      </c>
      <c r="C25" s="1">
        <v>2.75</v>
      </c>
      <c r="D25" s="1">
        <v>11.85</v>
      </c>
      <c r="E25" s="9">
        <v>9.52</v>
      </c>
      <c r="F25" s="1">
        <f>AVERAGE(capture[Column3])</f>
        <v>11.854000000000001</v>
      </c>
    </row>
    <row r="26" spans="2:6">
      <c r="B26" s="1">
        <v>854</v>
      </c>
      <c r="C26" s="1">
        <v>2.75</v>
      </c>
      <c r="D26" s="1">
        <v>11.85</v>
      </c>
      <c r="E26" s="9">
        <v>9.52</v>
      </c>
      <c r="F26" s="1">
        <f>AVERAGE(capture[Column3])</f>
        <v>11.854000000000001</v>
      </c>
    </row>
    <row r="27" spans="2:6">
      <c r="B27" s="1">
        <v>855</v>
      </c>
      <c r="C27" s="1">
        <v>2.76</v>
      </c>
      <c r="D27" s="1">
        <v>11.86</v>
      </c>
      <c r="E27" s="9">
        <v>9.3800000000000008</v>
      </c>
      <c r="F27" s="1">
        <f>AVERAGE(capture[Column3])</f>
        <v>11.854000000000001</v>
      </c>
    </row>
    <row r="28" spans="2:6">
      <c r="B28" s="1">
        <v>856</v>
      </c>
      <c r="C28" s="1">
        <v>2.76</v>
      </c>
      <c r="D28" s="1">
        <v>11.88</v>
      </c>
      <c r="E28" s="9">
        <v>9.24</v>
      </c>
      <c r="F28" s="1">
        <f>AVERAGE(capture[Column3])</f>
        <v>11.854000000000001</v>
      </c>
    </row>
    <row r="29" spans="2:6">
      <c r="B29" s="1">
        <v>859</v>
      </c>
      <c r="C29" s="1">
        <v>2.77</v>
      </c>
      <c r="D29" s="1">
        <v>11.92</v>
      </c>
      <c r="E29" s="9">
        <v>8.82</v>
      </c>
      <c r="F29" s="1">
        <f>AVERAGE(capture[Column3])</f>
        <v>11.854000000000001</v>
      </c>
    </row>
    <row r="30" spans="2:6">
      <c r="B30" s="1">
        <v>859</v>
      </c>
      <c r="C30" s="1">
        <v>2.77</v>
      </c>
      <c r="D30" s="1">
        <v>11.92</v>
      </c>
      <c r="E30" s="9">
        <v>8.82</v>
      </c>
      <c r="F30" s="1">
        <f>AVERAGE(capture[Column3])</f>
        <v>11.854000000000001</v>
      </c>
    </row>
    <row r="31" spans="2:6">
      <c r="B31" s="1">
        <v>853</v>
      </c>
      <c r="C31" s="1">
        <v>2.75</v>
      </c>
      <c r="D31" s="1">
        <v>11.83</v>
      </c>
      <c r="E31" s="9">
        <v>9.66</v>
      </c>
      <c r="F31" s="1">
        <f>AVERAGE(capture[Column3])</f>
        <v>11.854000000000001</v>
      </c>
    </row>
    <row r="32" spans="2:6">
      <c r="B32" s="1">
        <v>854</v>
      </c>
      <c r="C32" s="1">
        <v>2.75</v>
      </c>
      <c r="D32" s="1">
        <v>11.85</v>
      </c>
      <c r="E32" s="9">
        <v>9.52</v>
      </c>
      <c r="F32" s="1">
        <f>AVERAGE(capture[Column3])</f>
        <v>11.854000000000001</v>
      </c>
    </row>
    <row r="33" spans="2:6">
      <c r="B33" s="1">
        <v>852</v>
      </c>
      <c r="C33" s="1">
        <v>2.75</v>
      </c>
      <c r="D33" s="1">
        <v>11.82</v>
      </c>
      <c r="E33" s="9">
        <v>9.8000000000000007</v>
      </c>
      <c r="F33" s="1">
        <f>AVERAGE(capture[Column3])</f>
        <v>11.854000000000001</v>
      </c>
    </row>
    <row r="34" spans="2:6">
      <c r="B34" s="1">
        <v>855</v>
      </c>
      <c r="C34" s="1">
        <v>2.76</v>
      </c>
      <c r="D34" s="1">
        <v>11.86</v>
      </c>
      <c r="E34" s="9">
        <v>9.3800000000000008</v>
      </c>
      <c r="F34" s="1">
        <f>AVERAGE(capture[Column3])</f>
        <v>11.854000000000001</v>
      </c>
    </row>
    <row r="35" spans="2:6">
      <c r="B35" s="1">
        <v>854</v>
      </c>
      <c r="C35" s="1">
        <v>2.75</v>
      </c>
      <c r="D35" s="1">
        <v>11.85</v>
      </c>
      <c r="E35" s="9">
        <v>9.52</v>
      </c>
      <c r="F35" s="1">
        <f>AVERAGE(capture[Column3])</f>
        <v>11.854000000000001</v>
      </c>
    </row>
    <row r="36" spans="2:6">
      <c r="B36" s="1">
        <v>854</v>
      </c>
      <c r="C36" s="1">
        <v>2.75</v>
      </c>
      <c r="D36" s="1">
        <v>11.85</v>
      </c>
      <c r="E36" s="9">
        <v>9.52</v>
      </c>
      <c r="F36" s="1">
        <f>AVERAGE(capture[Column3])</f>
        <v>11.854000000000001</v>
      </c>
    </row>
    <row r="37" spans="2:6">
      <c r="B37" s="1">
        <v>858</v>
      </c>
      <c r="C37" s="1">
        <v>2.77</v>
      </c>
      <c r="D37" s="1">
        <v>11.9</v>
      </c>
      <c r="E37" s="9">
        <v>8.9600000000000009</v>
      </c>
      <c r="F37" s="1">
        <f>AVERAGE(capture[Column3])</f>
        <v>11.854000000000001</v>
      </c>
    </row>
    <row r="38" spans="2:6">
      <c r="B38" s="1">
        <v>858</v>
      </c>
      <c r="C38" s="1">
        <v>2.77</v>
      </c>
      <c r="D38" s="1">
        <v>11.9</v>
      </c>
      <c r="E38" s="9">
        <v>8.9600000000000009</v>
      </c>
      <c r="F38" s="1">
        <f>AVERAGE(capture[Column3])</f>
        <v>11.854000000000001</v>
      </c>
    </row>
    <row r="39" spans="2:6">
      <c r="B39" s="1">
        <v>852</v>
      </c>
      <c r="C39" s="1">
        <v>2.75</v>
      </c>
      <c r="D39" s="1">
        <v>11.82</v>
      </c>
      <c r="E39" s="9">
        <v>9.8000000000000007</v>
      </c>
      <c r="F39" s="1">
        <f>AVERAGE(capture[Column3])</f>
        <v>11.854000000000001</v>
      </c>
    </row>
    <row r="40" spans="2:6">
      <c r="B40" s="1">
        <v>853</v>
      </c>
      <c r="C40" s="1">
        <v>2.75</v>
      </c>
      <c r="D40" s="1">
        <v>11.83</v>
      </c>
      <c r="E40" s="9">
        <v>9.66</v>
      </c>
      <c r="F40" s="1">
        <f>AVERAGE(capture[Column3])</f>
        <v>11.854000000000001</v>
      </c>
    </row>
    <row r="41" spans="2:6">
      <c r="B41" s="1">
        <v>854</v>
      </c>
      <c r="C41" s="1">
        <v>2.75</v>
      </c>
      <c r="D41" s="1">
        <v>11.85</v>
      </c>
      <c r="E41" s="9">
        <v>9.52</v>
      </c>
      <c r="F41" s="1">
        <f>AVERAGE(capture[Column3])</f>
        <v>11.854000000000001</v>
      </c>
    </row>
    <row r="42" spans="2:6">
      <c r="B42" s="1">
        <v>855</v>
      </c>
      <c r="C42" s="1">
        <v>2.76</v>
      </c>
      <c r="D42" s="1">
        <v>11.86</v>
      </c>
      <c r="E42" s="9">
        <v>9.3800000000000008</v>
      </c>
      <c r="F42" s="1">
        <f>AVERAGE(capture[Column3])</f>
        <v>11.854000000000001</v>
      </c>
    </row>
    <row r="43" spans="2:6">
      <c r="B43" s="1">
        <v>854</v>
      </c>
      <c r="C43" s="1">
        <v>2.75</v>
      </c>
      <c r="D43" s="1">
        <v>11.85</v>
      </c>
      <c r="E43" s="9">
        <v>9.52</v>
      </c>
      <c r="F43" s="1">
        <f>AVERAGE(capture[Column3])</f>
        <v>11.854000000000001</v>
      </c>
    </row>
    <row r="44" spans="2:6">
      <c r="B44" s="1">
        <v>856</v>
      </c>
      <c r="C44" s="1">
        <v>2.76</v>
      </c>
      <c r="D44" s="1">
        <v>11.88</v>
      </c>
      <c r="E44" s="9">
        <v>9.24</v>
      </c>
      <c r="F44" s="1">
        <f>AVERAGE(capture[Column3])</f>
        <v>11.854000000000001</v>
      </c>
    </row>
    <row r="45" spans="2:6">
      <c r="B45" s="1">
        <v>856</v>
      </c>
      <c r="C45" s="1">
        <v>2.76</v>
      </c>
      <c r="D45" s="1">
        <v>11.88</v>
      </c>
      <c r="E45" s="9">
        <v>9.24</v>
      </c>
      <c r="F45" s="1">
        <f>AVERAGE(capture[Column3])</f>
        <v>11.854000000000001</v>
      </c>
    </row>
    <row r="46" spans="2:6">
      <c r="B46" s="1">
        <v>855</v>
      </c>
      <c r="C46" s="1">
        <v>2.76</v>
      </c>
      <c r="D46" s="1">
        <v>11.86</v>
      </c>
      <c r="E46" s="9">
        <v>9.3800000000000008</v>
      </c>
      <c r="F46" s="1">
        <f>AVERAGE(capture[Column3])</f>
        <v>11.854000000000001</v>
      </c>
    </row>
    <row r="47" spans="2:6">
      <c r="B47" s="1">
        <v>854</v>
      </c>
      <c r="C47" s="1">
        <v>2.75</v>
      </c>
      <c r="D47" s="1">
        <v>11.85</v>
      </c>
      <c r="E47" s="9">
        <v>9.52</v>
      </c>
      <c r="F47" s="1">
        <f>AVERAGE(capture[Column3])</f>
        <v>11.854000000000001</v>
      </c>
    </row>
    <row r="48" spans="2:6">
      <c r="B48" s="1">
        <v>853</v>
      </c>
      <c r="C48" s="1">
        <v>2.75</v>
      </c>
      <c r="D48" s="1">
        <v>11.83</v>
      </c>
      <c r="E48" s="9">
        <v>9.66</v>
      </c>
      <c r="F48" s="1">
        <f>AVERAGE(capture[Column3])</f>
        <v>11.854000000000001</v>
      </c>
    </row>
    <row r="49" spans="2:6">
      <c r="B49" s="1">
        <v>854</v>
      </c>
      <c r="C49" s="1">
        <v>2.75</v>
      </c>
      <c r="D49" s="1">
        <v>11.85</v>
      </c>
      <c r="E49" s="9">
        <v>9.52</v>
      </c>
      <c r="F49" s="1">
        <f>AVERAGE(capture[Column3])</f>
        <v>11.854000000000001</v>
      </c>
    </row>
    <row r="50" spans="2:6">
      <c r="B50" s="1">
        <v>852</v>
      </c>
      <c r="C50" s="1">
        <v>2.75</v>
      </c>
      <c r="D50" s="1">
        <v>11.82</v>
      </c>
      <c r="E50" s="9">
        <v>9.8000000000000007</v>
      </c>
      <c r="F50" s="1">
        <f>AVERAGE(capture[Column3])</f>
        <v>11.854000000000001</v>
      </c>
    </row>
    <row r="51" spans="2:6">
      <c r="B51" s="1">
        <v>854</v>
      </c>
      <c r="C51" s="1">
        <v>2.75</v>
      </c>
      <c r="D51" s="1">
        <v>11.85</v>
      </c>
      <c r="E51" s="9">
        <v>9.52</v>
      </c>
      <c r="F51" s="1">
        <f>AVERAGE(capture[Column3])</f>
        <v>11.854000000000001</v>
      </c>
    </row>
    <row r="52" spans="2:6">
      <c r="B52" s="1">
        <v>853</v>
      </c>
      <c r="C52" s="1">
        <v>2.75</v>
      </c>
      <c r="D52" s="1">
        <v>11.83</v>
      </c>
      <c r="E52" s="9">
        <v>9.66</v>
      </c>
      <c r="F52" s="1">
        <f>AVERAGE(capture[Column3])</f>
        <v>11.854000000000001</v>
      </c>
    </row>
    <row r="53" spans="2:6">
      <c r="B53" s="1">
        <v>855</v>
      </c>
      <c r="C53" s="1">
        <v>2.76</v>
      </c>
      <c r="D53" s="1">
        <v>11.86</v>
      </c>
      <c r="E53" s="9">
        <v>9.3800000000000008</v>
      </c>
      <c r="F53" s="1">
        <f>AVERAGE(capture[Column3])</f>
        <v>11.854000000000001</v>
      </c>
    </row>
    <row r="54" spans="2:6">
      <c r="B54" s="1">
        <v>854</v>
      </c>
      <c r="C54" s="1">
        <v>2.75</v>
      </c>
      <c r="D54" s="1">
        <v>11.85</v>
      </c>
      <c r="E54" s="9">
        <v>9.52</v>
      </c>
      <c r="F54" s="1">
        <f>AVERAGE(capture[Column3])</f>
        <v>11.854000000000001</v>
      </c>
    </row>
    <row r="55" spans="2:6">
      <c r="B55" s="1">
        <v>860</v>
      </c>
      <c r="C55" s="1">
        <v>2.77</v>
      </c>
      <c r="D55" s="1">
        <v>11.93</v>
      </c>
      <c r="E55" s="9">
        <v>8.69</v>
      </c>
      <c r="F55" s="1">
        <f>AVERAGE(capture[Column3])</f>
        <v>11.854000000000001</v>
      </c>
    </row>
    <row r="56" spans="2:6">
      <c r="B56" s="1">
        <v>854</v>
      </c>
      <c r="C56" s="1">
        <v>2.75</v>
      </c>
      <c r="D56" s="1">
        <v>11.85</v>
      </c>
      <c r="E56" s="9">
        <v>9.52</v>
      </c>
      <c r="F56" s="1">
        <f>AVERAGE(capture[Column3])</f>
        <v>11.854000000000001</v>
      </c>
    </row>
    <row r="57" spans="2:6">
      <c r="B57" s="1">
        <v>855</v>
      </c>
      <c r="C57" s="1">
        <v>2.76</v>
      </c>
      <c r="D57" s="1">
        <v>11.86</v>
      </c>
      <c r="E57" s="9">
        <v>9.3800000000000008</v>
      </c>
      <c r="F57" s="1">
        <f>AVERAGE(capture[Column3])</f>
        <v>11.854000000000001</v>
      </c>
    </row>
    <row r="58" spans="2:6">
      <c r="B58" s="1">
        <v>855</v>
      </c>
      <c r="C58" s="1">
        <v>2.76</v>
      </c>
      <c r="D58" s="1">
        <v>11.86</v>
      </c>
      <c r="E58" s="9">
        <v>9.3800000000000008</v>
      </c>
      <c r="F58" s="1">
        <f>AVERAGE(capture[Column3])</f>
        <v>11.854000000000001</v>
      </c>
    </row>
    <row r="59" spans="2:6">
      <c r="B59" s="1">
        <v>854</v>
      </c>
      <c r="C59" s="1">
        <v>2.75</v>
      </c>
      <c r="D59" s="1">
        <v>11.85</v>
      </c>
      <c r="E59" s="9">
        <v>9.52</v>
      </c>
      <c r="F59" s="1">
        <f>AVERAGE(capture[Column3])</f>
        <v>11.854000000000001</v>
      </c>
    </row>
    <row r="60" spans="2:6">
      <c r="B60" s="1">
        <v>860</v>
      </c>
      <c r="C60" s="1">
        <v>2.77</v>
      </c>
      <c r="D60" s="1">
        <v>11.93</v>
      </c>
      <c r="E60" s="9">
        <v>8.69</v>
      </c>
      <c r="F60" s="1">
        <f>AVERAGE(capture[Column3])</f>
        <v>11.854000000000001</v>
      </c>
    </row>
    <row r="61" spans="2:6">
      <c r="B61" s="1">
        <v>855</v>
      </c>
      <c r="C61" s="1">
        <v>2.76</v>
      </c>
      <c r="D61" s="1">
        <v>11.86</v>
      </c>
      <c r="E61" s="9">
        <v>9.3800000000000008</v>
      </c>
      <c r="F61" s="1">
        <f>AVERAGE(capture[Column3])</f>
        <v>11.854000000000001</v>
      </c>
    </row>
    <row r="62" spans="2:6">
      <c r="B62" s="1">
        <v>851</v>
      </c>
      <c r="C62" s="1">
        <v>2.74</v>
      </c>
      <c r="D62" s="1">
        <v>11.81</v>
      </c>
      <c r="E62" s="9">
        <v>9.93</v>
      </c>
      <c r="F62" s="1">
        <f>AVERAGE(capture[Column3])</f>
        <v>11.854000000000001</v>
      </c>
    </row>
    <row r="63" spans="2:6">
      <c r="B63" s="1">
        <v>854</v>
      </c>
      <c r="C63" s="1">
        <v>2.75</v>
      </c>
      <c r="D63" s="1">
        <v>11.85</v>
      </c>
      <c r="E63" s="9">
        <v>9.52</v>
      </c>
      <c r="F63" s="1">
        <f>AVERAGE(capture[Column3])</f>
        <v>11.854000000000001</v>
      </c>
    </row>
    <row r="64" spans="2:6">
      <c r="B64" s="1">
        <v>854</v>
      </c>
      <c r="C64" s="1">
        <v>2.75</v>
      </c>
      <c r="D64" s="1">
        <v>11.85</v>
      </c>
      <c r="E64" s="9">
        <v>9.52</v>
      </c>
      <c r="F64" s="1">
        <f>AVERAGE(capture[Column3])</f>
        <v>11.854000000000001</v>
      </c>
    </row>
    <row r="65" spans="2:6">
      <c r="B65" s="1">
        <v>855</v>
      </c>
      <c r="C65" s="1">
        <v>2.76</v>
      </c>
      <c r="D65" s="1">
        <v>11.86</v>
      </c>
      <c r="E65" s="9">
        <v>9.3800000000000008</v>
      </c>
      <c r="F65" s="1">
        <f>AVERAGE(capture[Column3])</f>
        <v>11.854000000000001</v>
      </c>
    </row>
    <row r="66" spans="2:6">
      <c r="B66" s="1">
        <v>854</v>
      </c>
      <c r="C66" s="1">
        <v>2.75</v>
      </c>
      <c r="D66" s="1">
        <v>11.85</v>
      </c>
      <c r="E66" s="9">
        <v>9.52</v>
      </c>
      <c r="F66" s="1">
        <f>AVERAGE(capture[Column3])</f>
        <v>11.854000000000001</v>
      </c>
    </row>
    <row r="67" spans="2:6">
      <c r="B67" s="1">
        <v>855</v>
      </c>
      <c r="C67" s="1">
        <v>2.76</v>
      </c>
      <c r="D67" s="1">
        <v>11.86</v>
      </c>
      <c r="E67" s="9">
        <v>9.3800000000000008</v>
      </c>
      <c r="F67" s="1">
        <f>AVERAGE(capture[Column3])</f>
        <v>11.854000000000001</v>
      </c>
    </row>
    <row r="68" spans="2:6">
      <c r="B68" s="1">
        <v>853</v>
      </c>
      <c r="C68" s="1">
        <v>2.75</v>
      </c>
      <c r="D68" s="1">
        <v>11.83</v>
      </c>
      <c r="E68" s="9">
        <v>9.66</v>
      </c>
      <c r="F68" s="1">
        <f>AVERAGE(capture[Column3])</f>
        <v>11.854000000000001</v>
      </c>
    </row>
    <row r="69" spans="2:6">
      <c r="B69" s="1">
        <v>854</v>
      </c>
      <c r="C69" s="1">
        <v>2.75</v>
      </c>
      <c r="D69" s="1">
        <v>11.85</v>
      </c>
      <c r="E69" s="9">
        <v>9.52</v>
      </c>
      <c r="F69" s="1">
        <f>AVERAGE(capture[Column3])</f>
        <v>11.854000000000001</v>
      </c>
    </row>
    <row r="70" spans="2:6">
      <c r="B70" s="1">
        <v>853</v>
      </c>
      <c r="C70" s="1">
        <v>2.75</v>
      </c>
      <c r="D70" s="1">
        <v>11.83</v>
      </c>
      <c r="E70" s="9">
        <v>9.66</v>
      </c>
      <c r="F70" s="1">
        <f>AVERAGE(capture[Column3])</f>
        <v>11.854000000000001</v>
      </c>
    </row>
    <row r="71" spans="2:6">
      <c r="B71" s="1">
        <v>855</v>
      </c>
      <c r="C71" s="1">
        <v>2.76</v>
      </c>
      <c r="D71" s="1">
        <v>11.86</v>
      </c>
      <c r="E71" s="9">
        <v>9.3800000000000008</v>
      </c>
      <c r="F71" s="1">
        <f>AVERAGE(capture[Column3])</f>
        <v>11.854000000000001</v>
      </c>
    </row>
    <row r="72" spans="2:6">
      <c r="B72" s="1">
        <v>855</v>
      </c>
      <c r="C72" s="1">
        <v>2.76</v>
      </c>
      <c r="D72" s="1">
        <v>11.86</v>
      </c>
      <c r="E72" s="9">
        <v>9.3800000000000008</v>
      </c>
      <c r="F72" s="1">
        <f>AVERAGE(capture[Column3])</f>
        <v>11.854000000000001</v>
      </c>
    </row>
    <row r="73" spans="2:6">
      <c r="B73" s="1">
        <v>854</v>
      </c>
      <c r="C73" s="1">
        <v>2.75</v>
      </c>
      <c r="D73" s="1">
        <v>11.85</v>
      </c>
      <c r="E73" s="9">
        <v>9.52</v>
      </c>
      <c r="F73" s="1">
        <f>AVERAGE(capture[Column3])</f>
        <v>11.854000000000001</v>
      </c>
    </row>
    <row r="74" spans="2:6">
      <c r="B74" s="1">
        <v>853</v>
      </c>
      <c r="C74" s="1">
        <v>2.75</v>
      </c>
      <c r="D74" s="1">
        <v>11.83</v>
      </c>
      <c r="E74" s="9">
        <v>9.66</v>
      </c>
      <c r="F74" s="1">
        <f>AVERAGE(capture[Column3])</f>
        <v>11.854000000000001</v>
      </c>
    </row>
    <row r="75" spans="2:6">
      <c r="B75" s="1">
        <v>855</v>
      </c>
      <c r="C75" s="1">
        <v>2.76</v>
      </c>
      <c r="D75" s="1">
        <v>11.86</v>
      </c>
      <c r="E75" s="9">
        <v>9.3800000000000008</v>
      </c>
      <c r="F75" s="1">
        <f>AVERAGE(capture[Column3])</f>
        <v>11.854000000000001</v>
      </c>
    </row>
    <row r="76" spans="2:6">
      <c r="B76" s="1">
        <v>855</v>
      </c>
      <c r="C76" s="1">
        <v>2.76</v>
      </c>
      <c r="D76" s="1">
        <v>11.86</v>
      </c>
      <c r="E76" s="9">
        <v>9.3800000000000008</v>
      </c>
      <c r="F76" s="1">
        <f>AVERAGE(capture[Column3])</f>
        <v>11.854000000000001</v>
      </c>
    </row>
    <row r="77" spans="2:6">
      <c r="B77" s="1">
        <v>854</v>
      </c>
      <c r="C77" s="1">
        <v>2.75</v>
      </c>
      <c r="D77" s="1">
        <v>11.85</v>
      </c>
      <c r="E77" s="9">
        <v>9.52</v>
      </c>
      <c r="F77" s="1">
        <f>AVERAGE(capture[Column3])</f>
        <v>11.854000000000001</v>
      </c>
    </row>
    <row r="78" spans="2:6">
      <c r="B78" s="1">
        <v>860</v>
      </c>
      <c r="C78" s="1">
        <v>2.77</v>
      </c>
      <c r="D78" s="1">
        <v>11.93</v>
      </c>
      <c r="E78" s="9">
        <v>8.69</v>
      </c>
      <c r="F78" s="1">
        <f>AVERAGE(capture[Column3])</f>
        <v>11.854000000000001</v>
      </c>
    </row>
    <row r="79" spans="2:6">
      <c r="B79" s="1">
        <v>853</v>
      </c>
      <c r="C79" s="1">
        <v>2.75</v>
      </c>
      <c r="D79" s="1">
        <v>11.83</v>
      </c>
      <c r="E79" s="9">
        <v>9.66</v>
      </c>
      <c r="F79" s="1">
        <f>AVERAGE(capture[Column3])</f>
        <v>11.854000000000001</v>
      </c>
    </row>
    <row r="80" spans="2:6">
      <c r="B80" s="1">
        <v>854</v>
      </c>
      <c r="C80" s="1">
        <v>2.75</v>
      </c>
      <c r="D80" s="1">
        <v>11.85</v>
      </c>
      <c r="E80" s="9">
        <v>9.52</v>
      </c>
      <c r="F80" s="1">
        <f>AVERAGE(capture[Column3])</f>
        <v>11.854000000000001</v>
      </c>
    </row>
    <row r="81" spans="2:6">
      <c r="B81" s="1">
        <v>851</v>
      </c>
      <c r="C81" s="1">
        <v>2.74</v>
      </c>
      <c r="D81" s="1">
        <v>11.81</v>
      </c>
      <c r="E81" s="9">
        <v>9.93</v>
      </c>
      <c r="F81" s="1">
        <f>AVERAGE(capture[Column3])</f>
        <v>11.854000000000001</v>
      </c>
    </row>
    <row r="82" spans="2:6">
      <c r="B82" s="1">
        <v>855</v>
      </c>
      <c r="C82" s="1">
        <v>2.76</v>
      </c>
      <c r="D82" s="1">
        <v>11.86</v>
      </c>
      <c r="E82" s="9">
        <v>9.3800000000000008</v>
      </c>
      <c r="F82" s="1">
        <f>AVERAGE(capture[Column3])</f>
        <v>11.854000000000001</v>
      </c>
    </row>
    <row r="83" spans="2:6">
      <c r="B83" s="1">
        <v>853</v>
      </c>
      <c r="C83" s="1">
        <v>2.75</v>
      </c>
      <c r="D83" s="1">
        <v>11.83</v>
      </c>
      <c r="E83" s="9">
        <v>9.66</v>
      </c>
      <c r="F83" s="1">
        <f>AVERAGE(capture[Column3])</f>
        <v>11.854000000000001</v>
      </c>
    </row>
    <row r="84" spans="2:6">
      <c r="B84" s="1">
        <v>854</v>
      </c>
      <c r="C84" s="1">
        <v>2.75</v>
      </c>
      <c r="D84" s="1">
        <v>11.85</v>
      </c>
      <c r="E84" s="9">
        <v>9.52</v>
      </c>
      <c r="F84" s="1">
        <f>AVERAGE(capture[Column3])</f>
        <v>11.854000000000001</v>
      </c>
    </row>
    <row r="85" spans="2:6">
      <c r="B85" s="1">
        <v>855</v>
      </c>
      <c r="C85" s="1">
        <v>2.76</v>
      </c>
      <c r="D85" s="1">
        <v>11.86</v>
      </c>
      <c r="E85" s="9">
        <v>9.3800000000000008</v>
      </c>
      <c r="F85" s="1">
        <f>AVERAGE(capture[Column3])</f>
        <v>11.854000000000001</v>
      </c>
    </row>
    <row r="86" spans="2:6">
      <c r="B86" s="1">
        <v>854</v>
      </c>
      <c r="C86" s="1">
        <v>2.75</v>
      </c>
      <c r="D86" s="1">
        <v>11.85</v>
      </c>
      <c r="E86" s="9">
        <v>9.52</v>
      </c>
      <c r="F86" s="1">
        <f>AVERAGE(capture[Column3])</f>
        <v>11.854000000000001</v>
      </c>
    </row>
    <row r="87" spans="2:6">
      <c r="B87" s="1">
        <v>855</v>
      </c>
      <c r="C87" s="1">
        <v>2.76</v>
      </c>
      <c r="D87" s="1">
        <v>11.86</v>
      </c>
      <c r="E87" s="9">
        <v>9.3800000000000008</v>
      </c>
      <c r="F87" s="1">
        <f>AVERAGE(capture[Column3])</f>
        <v>11.854000000000001</v>
      </c>
    </row>
    <row r="88" spans="2:6">
      <c r="B88" s="1">
        <v>855</v>
      </c>
      <c r="C88" s="1">
        <v>2.76</v>
      </c>
      <c r="D88" s="1">
        <v>11.86</v>
      </c>
      <c r="E88" s="9">
        <v>9.3800000000000008</v>
      </c>
      <c r="F88" s="1">
        <f>AVERAGE(capture[Column3])</f>
        <v>11.854000000000001</v>
      </c>
    </row>
    <row r="89" spans="2:6">
      <c r="B89" s="1">
        <v>852</v>
      </c>
      <c r="C89" s="1">
        <v>2.75</v>
      </c>
      <c r="D89" s="1">
        <v>11.82</v>
      </c>
      <c r="E89" s="9">
        <v>9.8000000000000007</v>
      </c>
      <c r="F89" s="1">
        <f>AVERAGE(capture[Column3])</f>
        <v>11.854000000000001</v>
      </c>
    </row>
    <row r="90" spans="2:6">
      <c r="B90" s="1">
        <v>855</v>
      </c>
      <c r="C90" s="1">
        <v>2.76</v>
      </c>
      <c r="D90" s="1">
        <v>11.86</v>
      </c>
      <c r="E90" s="9">
        <v>9.3800000000000008</v>
      </c>
      <c r="F90" s="1">
        <f>AVERAGE(capture[Column3])</f>
        <v>11.854000000000001</v>
      </c>
    </row>
    <row r="91" spans="2:6">
      <c r="B91" s="1">
        <v>853</v>
      </c>
      <c r="C91" s="1">
        <v>2.75</v>
      </c>
      <c r="D91" s="1">
        <v>11.83</v>
      </c>
      <c r="E91" s="9">
        <v>9.66</v>
      </c>
      <c r="F91" s="1">
        <f>AVERAGE(capture[Column3])</f>
        <v>11.854000000000001</v>
      </c>
    </row>
    <row r="92" spans="2:6">
      <c r="B92" s="1">
        <v>853</v>
      </c>
      <c r="C92" s="1">
        <v>2.75</v>
      </c>
      <c r="D92" s="1">
        <v>11.83</v>
      </c>
      <c r="E92" s="9">
        <v>9.66</v>
      </c>
      <c r="F92" s="1">
        <f>AVERAGE(capture[Column3])</f>
        <v>11.854000000000001</v>
      </c>
    </row>
    <row r="93" spans="2:6">
      <c r="B93" s="1">
        <v>854</v>
      </c>
      <c r="C93" s="1">
        <v>2.75</v>
      </c>
      <c r="D93" s="1">
        <v>11.85</v>
      </c>
      <c r="E93" s="9">
        <v>9.52</v>
      </c>
      <c r="F93" s="1">
        <f>AVERAGE(capture[Column3])</f>
        <v>11.854000000000001</v>
      </c>
    </row>
    <row r="94" spans="2:6">
      <c r="B94" s="1">
        <v>851</v>
      </c>
      <c r="C94" s="1">
        <v>2.74</v>
      </c>
      <c r="D94" s="1">
        <v>11.81</v>
      </c>
      <c r="E94" s="9">
        <v>9.93</v>
      </c>
      <c r="F94" s="1">
        <f>AVERAGE(capture[Column3])</f>
        <v>11.854000000000001</v>
      </c>
    </row>
    <row r="95" spans="2:6">
      <c r="B95" s="1">
        <v>853</v>
      </c>
      <c r="C95" s="1">
        <v>2.75</v>
      </c>
      <c r="D95" s="1">
        <v>11.83</v>
      </c>
      <c r="E95" s="9">
        <v>9.66</v>
      </c>
      <c r="F95" s="1">
        <f>AVERAGE(capture[Column3])</f>
        <v>11.854000000000001</v>
      </c>
    </row>
    <row r="96" spans="2:6">
      <c r="B96" s="1">
        <v>854</v>
      </c>
      <c r="C96" s="1">
        <v>2.75</v>
      </c>
      <c r="D96" s="1">
        <v>11.85</v>
      </c>
      <c r="E96" s="9">
        <v>9.52</v>
      </c>
      <c r="F96" s="1">
        <f>AVERAGE(capture[Column3])</f>
        <v>11.854000000000001</v>
      </c>
    </row>
    <row r="97" spans="2:6">
      <c r="B97" s="1">
        <v>856</v>
      </c>
      <c r="C97" s="1">
        <v>2.76</v>
      </c>
      <c r="D97" s="1">
        <v>11.88</v>
      </c>
      <c r="E97" s="9">
        <v>9.24</v>
      </c>
      <c r="F97" s="1">
        <f>AVERAGE(capture[Column3])</f>
        <v>11.854000000000001</v>
      </c>
    </row>
    <row r="98" spans="2:6">
      <c r="B98" s="1">
        <v>856</v>
      </c>
      <c r="C98" s="1">
        <v>2.76</v>
      </c>
      <c r="D98" s="1">
        <v>11.88</v>
      </c>
      <c r="E98" s="9">
        <v>9.24</v>
      </c>
      <c r="F98" s="1">
        <f>AVERAGE(capture[Column3])</f>
        <v>11.854000000000001</v>
      </c>
    </row>
    <row r="99" spans="2:6">
      <c r="B99" s="1">
        <v>854</v>
      </c>
      <c r="C99" s="1">
        <v>2.75</v>
      </c>
      <c r="D99" s="1">
        <v>11.85</v>
      </c>
      <c r="E99" s="9">
        <v>9.52</v>
      </c>
      <c r="F99" s="1">
        <f>AVERAGE(capture[Column3])</f>
        <v>11.854000000000001</v>
      </c>
    </row>
    <row r="100" spans="2:6">
      <c r="B100" s="1">
        <v>854</v>
      </c>
      <c r="C100" s="1">
        <v>2.75</v>
      </c>
      <c r="D100" s="1">
        <v>11.85</v>
      </c>
      <c r="E100" s="9">
        <v>9.52</v>
      </c>
      <c r="F100" s="1">
        <f>AVERAGE(capture[Column3])</f>
        <v>11.854000000000001</v>
      </c>
    </row>
    <row r="101" spans="2:6">
      <c r="B101" s="1">
        <v>854</v>
      </c>
      <c r="C101" s="1">
        <v>2.75</v>
      </c>
      <c r="D101" s="1">
        <v>11.85</v>
      </c>
      <c r="E101" s="9">
        <v>9.52</v>
      </c>
      <c r="F101" s="1">
        <f>AVERAGE(capture[Column3])</f>
        <v>11.854000000000001</v>
      </c>
    </row>
    <row r="102" spans="2:6">
      <c r="B102" s="1">
        <v>854</v>
      </c>
      <c r="C102" s="1">
        <v>2.75</v>
      </c>
      <c r="D102" s="1">
        <v>11.85</v>
      </c>
      <c r="E102" s="9">
        <v>9.52</v>
      </c>
      <c r="F102" s="1">
        <f>AVERAGE(capture[Column3])</f>
        <v>11.854000000000001</v>
      </c>
    </row>
    <row r="103" spans="2:6">
      <c r="B103" s="1">
        <v>853</v>
      </c>
      <c r="C103" s="1">
        <v>2.75</v>
      </c>
      <c r="D103" s="1">
        <v>11.83</v>
      </c>
      <c r="E103" s="9">
        <v>9.66</v>
      </c>
      <c r="F103" s="1">
        <f>AVERAGE(capture[Column3])</f>
        <v>11.854000000000001</v>
      </c>
    </row>
    <row r="104" spans="2:6">
      <c r="B104" s="1">
        <v>854</v>
      </c>
      <c r="C104" s="1">
        <v>2.75</v>
      </c>
      <c r="D104" s="1">
        <v>11.85</v>
      </c>
      <c r="E104" s="9">
        <v>9.52</v>
      </c>
      <c r="F104" s="1">
        <f>AVERAGE(capture[Column3])</f>
        <v>11.854000000000001</v>
      </c>
    </row>
    <row r="105" spans="2:6">
      <c r="B105" s="1">
        <v>854</v>
      </c>
      <c r="C105" s="1">
        <v>2.75</v>
      </c>
      <c r="D105" s="1">
        <v>11.85</v>
      </c>
      <c r="E105" s="9">
        <v>9.52</v>
      </c>
      <c r="F105" s="1">
        <f>AVERAGE(capture[Column3])</f>
        <v>11.854000000000001</v>
      </c>
    </row>
    <row r="106" spans="2:6">
      <c r="B106" s="1">
        <v>859</v>
      </c>
      <c r="C106" s="1">
        <v>2.77</v>
      </c>
      <c r="D106" s="1">
        <v>11.92</v>
      </c>
      <c r="E106" s="9">
        <v>8.82</v>
      </c>
      <c r="F106" s="1">
        <f>AVERAGE(capture[Column3])</f>
        <v>11.854000000000001</v>
      </c>
    </row>
  </sheetData>
  <phoneticPr fontId="4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04AA-9D41-4EA3-BD2B-100DAB6BFACE}">
  <dimension ref="A1:G47"/>
  <sheetViews>
    <sheetView zoomScale="115" zoomScaleNormal="115" workbookViewId="0">
      <selection activeCell="I3" sqref="I3"/>
    </sheetView>
  </sheetViews>
  <sheetFormatPr defaultRowHeight="15"/>
  <cols>
    <col min="1" max="1" width="5.5703125" customWidth="1"/>
    <col min="2" max="2" width="13.28515625" customWidth="1"/>
    <col min="3" max="3" width="12.5703125" customWidth="1"/>
    <col min="4" max="4" width="15.42578125" bestFit="1" customWidth="1"/>
  </cols>
  <sheetData>
    <row r="1" spans="1:7" ht="45">
      <c r="B1" s="14" t="s">
        <v>20</v>
      </c>
      <c r="C1" s="11" t="s">
        <v>13</v>
      </c>
      <c r="D1" s="23" t="s">
        <v>36</v>
      </c>
      <c r="E1" s="16" t="s">
        <v>25</v>
      </c>
      <c r="F1" s="16" t="s">
        <v>37</v>
      </c>
      <c r="G1" s="16" t="s">
        <v>38</v>
      </c>
    </row>
    <row r="2" spans="1:7">
      <c r="A2" s="3" t="s">
        <v>21</v>
      </c>
      <c r="B2" s="15">
        <f>MIN(B7:B1525)</f>
        <v>13.14</v>
      </c>
      <c r="C2" s="13">
        <f>MIN(C7:C1525)</f>
        <v>-5.8999999999999986</v>
      </c>
      <c r="D2" s="15">
        <f>MIN(D7:D1525)</f>
        <v>21.4</v>
      </c>
      <c r="E2" s="25">
        <f>AVERAGE(capture3[V Measured by Arduino])</f>
        <v>13.219512195121951</v>
      </c>
      <c r="F2" s="26">
        <v>13</v>
      </c>
      <c r="G2" s="26">
        <f>E2-F2</f>
        <v>0.21951219512195053</v>
      </c>
    </row>
    <row r="3" spans="1:7">
      <c r="A3" s="3" t="s">
        <v>22</v>
      </c>
      <c r="B3" s="15">
        <f>MAX(B8:B1526)</f>
        <v>13.39</v>
      </c>
      <c r="C3" s="12">
        <f>MAX(C8:C1526)</f>
        <v>-3.3999999999999986</v>
      </c>
      <c r="D3" s="15">
        <f>MAX(D8:D1526)</f>
        <v>23.9</v>
      </c>
      <c r="E3" s="25"/>
      <c r="F3" s="26"/>
      <c r="G3" s="26"/>
    </row>
    <row r="6" spans="1:7" ht="30">
      <c r="B6" s="22" t="s">
        <v>35</v>
      </c>
      <c r="C6" t="s">
        <v>17</v>
      </c>
      <c r="D6" s="22" t="s">
        <v>36</v>
      </c>
    </row>
    <row r="7" spans="1:7">
      <c r="B7" s="2">
        <v>13.17</v>
      </c>
      <c r="C7" s="9">
        <f>10*(12.8-B7)</f>
        <v>-3.6999999999999922</v>
      </c>
      <c r="D7" s="9">
        <f t="shared" ref="D7:D47" si="0">18-C7</f>
        <v>21.699999999999992</v>
      </c>
    </row>
    <row r="8" spans="1:7">
      <c r="B8" s="2">
        <v>13.32</v>
      </c>
      <c r="C8" s="9">
        <f t="shared" ref="C8:C9" si="1">10*(12.8-B8)</f>
        <v>-5.1999999999999957</v>
      </c>
      <c r="D8" s="9">
        <f t="shared" si="0"/>
        <v>23.199999999999996</v>
      </c>
    </row>
    <row r="9" spans="1:7">
      <c r="B9" s="2">
        <v>13.19</v>
      </c>
      <c r="C9" s="9">
        <f t="shared" si="1"/>
        <v>-3.8999999999999879</v>
      </c>
      <c r="D9" s="9">
        <f t="shared" si="0"/>
        <v>21.899999999999988</v>
      </c>
    </row>
    <row r="10" spans="1:7">
      <c r="B10" s="2">
        <v>13.14</v>
      </c>
      <c r="C10" s="9">
        <f t="shared" ref="C10:C47" si="2">10*(12.8-B10)</f>
        <v>-3.3999999999999986</v>
      </c>
      <c r="D10" s="9">
        <f t="shared" si="0"/>
        <v>21.4</v>
      </c>
    </row>
    <row r="11" spans="1:7">
      <c r="B11" s="2">
        <v>13.18</v>
      </c>
      <c r="C11" s="9">
        <f t="shared" si="2"/>
        <v>-3.7999999999999901</v>
      </c>
      <c r="D11" s="9">
        <f t="shared" si="0"/>
        <v>21.79999999999999</v>
      </c>
    </row>
    <row r="12" spans="1:7">
      <c r="B12" s="2">
        <v>13.17</v>
      </c>
      <c r="C12" s="9">
        <f t="shared" si="2"/>
        <v>-3.6999999999999922</v>
      </c>
      <c r="D12" s="9">
        <f t="shared" si="0"/>
        <v>21.699999999999992</v>
      </c>
    </row>
    <row r="13" spans="1:7">
      <c r="B13" s="2">
        <v>13.22</v>
      </c>
      <c r="C13" s="9">
        <f t="shared" si="2"/>
        <v>-4.1999999999999993</v>
      </c>
      <c r="D13" s="9">
        <f t="shared" si="0"/>
        <v>22.2</v>
      </c>
    </row>
    <row r="14" spans="1:7">
      <c r="B14" s="2">
        <v>13.32</v>
      </c>
      <c r="C14" s="9">
        <f t="shared" si="2"/>
        <v>-5.1999999999999957</v>
      </c>
      <c r="D14" s="9">
        <f t="shared" si="0"/>
        <v>23.199999999999996</v>
      </c>
    </row>
    <row r="15" spans="1:7">
      <c r="B15" s="2">
        <v>13.14</v>
      </c>
      <c r="C15" s="9">
        <f t="shared" si="2"/>
        <v>-3.3999999999999986</v>
      </c>
      <c r="D15" s="9">
        <f t="shared" si="0"/>
        <v>21.4</v>
      </c>
    </row>
    <row r="16" spans="1:7">
      <c r="B16" s="2">
        <v>13.21</v>
      </c>
      <c r="C16" s="9">
        <f t="shared" si="2"/>
        <v>-4.1000000000000014</v>
      </c>
      <c r="D16" s="9">
        <f t="shared" si="0"/>
        <v>22.1</v>
      </c>
    </row>
    <row r="17" spans="2:4">
      <c r="B17" s="2">
        <v>13.18</v>
      </c>
      <c r="C17" s="9">
        <f t="shared" si="2"/>
        <v>-3.7999999999999901</v>
      </c>
      <c r="D17" s="9">
        <f t="shared" si="0"/>
        <v>21.79999999999999</v>
      </c>
    </row>
    <row r="18" spans="2:4">
      <c r="B18" s="2">
        <v>13.18</v>
      </c>
      <c r="C18" s="9">
        <f t="shared" si="2"/>
        <v>-3.7999999999999901</v>
      </c>
      <c r="D18" s="9">
        <f t="shared" si="0"/>
        <v>21.79999999999999</v>
      </c>
    </row>
    <row r="19" spans="2:4">
      <c r="B19" s="2">
        <v>13.19</v>
      </c>
      <c r="C19" s="9">
        <f t="shared" si="2"/>
        <v>-3.8999999999999879</v>
      </c>
      <c r="D19" s="9">
        <f t="shared" si="0"/>
        <v>21.899999999999988</v>
      </c>
    </row>
    <row r="20" spans="2:4">
      <c r="B20" s="2">
        <v>13.29</v>
      </c>
      <c r="C20" s="9">
        <f t="shared" si="2"/>
        <v>-4.8999999999999844</v>
      </c>
      <c r="D20" s="9">
        <f t="shared" si="0"/>
        <v>22.899999999999984</v>
      </c>
    </row>
    <row r="21" spans="2:4">
      <c r="B21" s="2">
        <v>13.32</v>
      </c>
      <c r="C21" s="9">
        <f t="shared" si="2"/>
        <v>-5.1999999999999957</v>
      </c>
      <c r="D21" s="9">
        <f t="shared" si="0"/>
        <v>23.199999999999996</v>
      </c>
    </row>
    <row r="22" spans="2:4">
      <c r="B22" s="2">
        <v>13.19</v>
      </c>
      <c r="C22" s="9">
        <f t="shared" si="2"/>
        <v>-3.8999999999999879</v>
      </c>
      <c r="D22" s="9">
        <f t="shared" si="0"/>
        <v>21.899999999999988</v>
      </c>
    </row>
    <row r="23" spans="2:4">
      <c r="B23" s="2">
        <v>13.22</v>
      </c>
      <c r="C23" s="9">
        <f t="shared" si="2"/>
        <v>-4.1999999999999993</v>
      </c>
      <c r="D23" s="9">
        <f t="shared" si="0"/>
        <v>22.2</v>
      </c>
    </row>
    <row r="24" spans="2:4">
      <c r="B24" s="2">
        <v>13.21</v>
      </c>
      <c r="C24" s="9">
        <f t="shared" si="2"/>
        <v>-4.1000000000000014</v>
      </c>
      <c r="D24" s="9">
        <f t="shared" si="0"/>
        <v>22.1</v>
      </c>
    </row>
    <row r="25" spans="2:4">
      <c r="B25" s="2">
        <v>13.26</v>
      </c>
      <c r="C25" s="9">
        <f t="shared" si="2"/>
        <v>-4.5999999999999908</v>
      </c>
      <c r="D25" s="9">
        <f t="shared" si="0"/>
        <v>22.599999999999991</v>
      </c>
    </row>
    <row r="26" spans="2:4">
      <c r="B26" s="2">
        <v>13.15</v>
      </c>
      <c r="C26" s="9">
        <f t="shared" si="2"/>
        <v>-3.4999999999999964</v>
      </c>
      <c r="D26" s="9">
        <f t="shared" si="0"/>
        <v>21.499999999999996</v>
      </c>
    </row>
    <row r="27" spans="2:4">
      <c r="B27" s="2">
        <v>13.15</v>
      </c>
      <c r="C27" s="9">
        <f t="shared" si="2"/>
        <v>-3.4999999999999964</v>
      </c>
      <c r="D27" s="9">
        <f t="shared" si="0"/>
        <v>21.499999999999996</v>
      </c>
    </row>
    <row r="28" spans="2:4">
      <c r="B28" s="2">
        <v>13.21</v>
      </c>
      <c r="C28" s="9">
        <f t="shared" si="2"/>
        <v>-4.1000000000000014</v>
      </c>
      <c r="D28" s="9">
        <f t="shared" si="0"/>
        <v>22.1</v>
      </c>
    </row>
    <row r="29" spans="2:4">
      <c r="B29" s="2">
        <v>13.22</v>
      </c>
      <c r="C29" s="9">
        <f t="shared" si="2"/>
        <v>-4.1999999999999993</v>
      </c>
      <c r="D29" s="9">
        <f t="shared" si="0"/>
        <v>22.2</v>
      </c>
    </row>
    <row r="30" spans="2:4">
      <c r="B30" s="2">
        <v>13.19</v>
      </c>
      <c r="C30" s="9">
        <f t="shared" si="2"/>
        <v>-3.8999999999999879</v>
      </c>
      <c r="D30" s="9">
        <f t="shared" si="0"/>
        <v>21.899999999999988</v>
      </c>
    </row>
    <row r="31" spans="2:4">
      <c r="B31" s="2">
        <v>13.17</v>
      </c>
      <c r="C31" s="9">
        <f t="shared" si="2"/>
        <v>-3.6999999999999922</v>
      </c>
      <c r="D31" s="9">
        <f t="shared" si="0"/>
        <v>21.699999999999992</v>
      </c>
    </row>
    <row r="32" spans="2:4">
      <c r="B32" s="2">
        <v>13.29</v>
      </c>
      <c r="C32" s="9">
        <f t="shared" si="2"/>
        <v>-4.8999999999999844</v>
      </c>
      <c r="D32" s="9">
        <f t="shared" si="0"/>
        <v>22.899999999999984</v>
      </c>
    </row>
    <row r="33" spans="2:4">
      <c r="B33" s="2">
        <v>13.22</v>
      </c>
      <c r="C33" s="9">
        <f t="shared" si="2"/>
        <v>-4.1999999999999993</v>
      </c>
      <c r="D33" s="9">
        <f t="shared" si="0"/>
        <v>22.2</v>
      </c>
    </row>
    <row r="34" spans="2:4">
      <c r="B34" s="2">
        <v>13.33</v>
      </c>
      <c r="C34" s="9">
        <f t="shared" si="2"/>
        <v>-5.2999999999999936</v>
      </c>
      <c r="D34" s="9">
        <f t="shared" si="0"/>
        <v>23.299999999999994</v>
      </c>
    </row>
    <row r="35" spans="2:4">
      <c r="B35" s="2">
        <v>13.21</v>
      </c>
      <c r="C35" s="9">
        <f t="shared" si="2"/>
        <v>-4.1000000000000014</v>
      </c>
      <c r="D35" s="9">
        <f t="shared" si="0"/>
        <v>22.1</v>
      </c>
    </row>
    <row r="36" spans="2:4">
      <c r="B36" s="2">
        <v>13.19</v>
      </c>
      <c r="C36" s="9">
        <f t="shared" si="2"/>
        <v>-3.8999999999999879</v>
      </c>
      <c r="D36" s="9">
        <f t="shared" si="0"/>
        <v>21.899999999999988</v>
      </c>
    </row>
    <row r="37" spans="2:4">
      <c r="B37" s="2">
        <v>13.24</v>
      </c>
      <c r="C37" s="9">
        <f t="shared" si="2"/>
        <v>-4.399999999999995</v>
      </c>
      <c r="D37" s="9">
        <f t="shared" si="0"/>
        <v>22.399999999999995</v>
      </c>
    </row>
    <row r="38" spans="2:4">
      <c r="B38" s="2">
        <v>13.19</v>
      </c>
      <c r="C38" s="9">
        <f t="shared" si="2"/>
        <v>-3.8999999999999879</v>
      </c>
      <c r="D38" s="9">
        <f t="shared" si="0"/>
        <v>21.899999999999988</v>
      </c>
    </row>
    <row r="39" spans="2:4">
      <c r="B39" s="2">
        <v>13.39</v>
      </c>
      <c r="C39" s="9">
        <f t="shared" si="2"/>
        <v>-5.8999999999999986</v>
      </c>
      <c r="D39" s="9">
        <f t="shared" si="0"/>
        <v>23.9</v>
      </c>
    </row>
    <row r="40" spans="2:4">
      <c r="B40" s="2">
        <v>13.18</v>
      </c>
      <c r="C40" s="9">
        <f t="shared" si="2"/>
        <v>-3.7999999999999901</v>
      </c>
      <c r="D40" s="9">
        <f t="shared" si="0"/>
        <v>21.79999999999999</v>
      </c>
    </row>
    <row r="41" spans="2:4">
      <c r="B41" s="2">
        <v>13.21</v>
      </c>
      <c r="C41" s="9">
        <f t="shared" si="2"/>
        <v>-4.1000000000000014</v>
      </c>
      <c r="D41" s="9">
        <f t="shared" si="0"/>
        <v>22.1</v>
      </c>
    </row>
    <row r="42" spans="2:4">
      <c r="B42" s="2">
        <v>13.22</v>
      </c>
      <c r="C42" s="9">
        <f t="shared" si="2"/>
        <v>-4.1999999999999993</v>
      </c>
      <c r="D42" s="9">
        <f t="shared" si="0"/>
        <v>22.2</v>
      </c>
    </row>
    <row r="43" spans="2:4">
      <c r="B43" s="2">
        <v>13.18</v>
      </c>
      <c r="C43" s="9">
        <f t="shared" si="2"/>
        <v>-3.7999999999999901</v>
      </c>
      <c r="D43" s="9">
        <f t="shared" si="0"/>
        <v>21.79999999999999</v>
      </c>
    </row>
    <row r="44" spans="2:4">
      <c r="B44" s="2">
        <v>13.33</v>
      </c>
      <c r="C44" s="9">
        <f t="shared" si="2"/>
        <v>-5.2999999999999936</v>
      </c>
      <c r="D44" s="9">
        <f t="shared" si="0"/>
        <v>23.299999999999994</v>
      </c>
    </row>
    <row r="45" spans="2:4">
      <c r="B45" s="2">
        <v>13.18</v>
      </c>
      <c r="C45" s="9">
        <f t="shared" si="2"/>
        <v>-3.7999999999999901</v>
      </c>
      <c r="D45" s="9">
        <f t="shared" si="0"/>
        <v>21.79999999999999</v>
      </c>
    </row>
    <row r="46" spans="2:4">
      <c r="B46" s="2">
        <v>13.24</v>
      </c>
      <c r="C46" s="9">
        <f t="shared" si="2"/>
        <v>-4.399999999999995</v>
      </c>
      <c r="D46" s="9">
        <f t="shared" si="0"/>
        <v>22.399999999999995</v>
      </c>
    </row>
    <row r="47" spans="2:4">
      <c r="B47" s="2">
        <v>13.21</v>
      </c>
      <c r="C47" s="9">
        <f t="shared" si="2"/>
        <v>-4.1000000000000014</v>
      </c>
      <c r="D47" s="9">
        <f t="shared" si="0"/>
        <v>22.1</v>
      </c>
    </row>
  </sheetData>
  <mergeCells count="3">
    <mergeCell ref="E2:E3"/>
    <mergeCell ref="F2:F3"/>
    <mergeCell ref="G2:G3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3611-70AC-4BD3-B76C-3DEEAC71FACC}">
  <dimension ref="A1:G48"/>
  <sheetViews>
    <sheetView zoomScale="130" zoomScaleNormal="130" workbookViewId="0">
      <selection activeCell="G1" sqref="G1:G3"/>
    </sheetView>
  </sheetViews>
  <sheetFormatPr defaultRowHeight="15"/>
  <cols>
    <col min="1" max="1" width="5.5703125" customWidth="1"/>
    <col min="2" max="2" width="13.42578125" customWidth="1"/>
    <col min="3" max="3" width="10.140625" bestFit="1" customWidth="1"/>
    <col min="4" max="4" width="15.42578125" bestFit="1" customWidth="1"/>
  </cols>
  <sheetData>
    <row r="1" spans="1:7" ht="40.5" customHeight="1">
      <c r="B1" s="14" t="s">
        <v>20</v>
      </c>
      <c r="C1" s="11" t="s">
        <v>13</v>
      </c>
      <c r="D1" s="18" t="s">
        <v>36</v>
      </c>
      <c r="E1" s="16" t="s">
        <v>25</v>
      </c>
      <c r="F1" s="16" t="s">
        <v>37</v>
      </c>
      <c r="G1" s="16" t="s">
        <v>38</v>
      </c>
    </row>
    <row r="2" spans="1:7">
      <c r="A2" s="3" t="s">
        <v>21</v>
      </c>
      <c r="B2" s="15">
        <f>MIN(B7:B1525)</f>
        <v>12.13</v>
      </c>
      <c r="C2" s="13">
        <f>MIN(C7:C1525)</f>
        <v>3.6000000000000121</v>
      </c>
      <c r="D2" s="15">
        <f>MIN(D7:D1525)</f>
        <v>11.3</v>
      </c>
      <c r="E2" s="25">
        <f>AVERAGE(capture34[V Measured by Arduino])</f>
        <v>12.227073170731707</v>
      </c>
      <c r="F2" s="26">
        <v>12</v>
      </c>
      <c r="G2" s="26">
        <f>E2-F2</f>
        <v>0.22707317073170685</v>
      </c>
    </row>
    <row r="3" spans="1:7">
      <c r="A3" s="3" t="s">
        <v>22</v>
      </c>
      <c r="B3" s="15">
        <f>MAX(B8:B1526)</f>
        <v>12.44</v>
      </c>
      <c r="C3" s="12">
        <f>MAX(C8:C1526)</f>
        <v>6.6999999999999993</v>
      </c>
      <c r="D3" s="15">
        <f>MAX(D8:D1526)</f>
        <v>14.399999999999988</v>
      </c>
      <c r="E3" s="25"/>
      <c r="F3" s="26"/>
      <c r="G3" s="26"/>
    </row>
    <row r="6" spans="1:7" ht="30">
      <c r="B6" s="22" t="s">
        <v>35</v>
      </c>
      <c r="C6" t="s">
        <v>17</v>
      </c>
      <c r="D6" s="22" t="s">
        <v>36</v>
      </c>
    </row>
    <row r="7" spans="1:7">
      <c r="B7" s="2">
        <v>12.19</v>
      </c>
      <c r="C7" s="9">
        <f>10*(12.8-B7)</f>
        <v>6.1000000000000121</v>
      </c>
      <c r="D7" s="9">
        <f t="shared" ref="D7:D47" si="0">18-C7</f>
        <v>11.899999999999988</v>
      </c>
    </row>
    <row r="8" spans="1:7">
      <c r="B8" s="2">
        <v>12.18</v>
      </c>
      <c r="C8" s="9">
        <f t="shared" ref="C8:C47" si="1">10*(12.8-B8)</f>
        <v>6.2000000000000099</v>
      </c>
      <c r="D8" s="9">
        <f t="shared" si="0"/>
        <v>11.79999999999999</v>
      </c>
    </row>
    <row r="9" spans="1:7">
      <c r="B9" s="2">
        <v>12.19</v>
      </c>
      <c r="C9" s="9">
        <f t="shared" si="1"/>
        <v>6.1000000000000121</v>
      </c>
      <c r="D9" s="9">
        <f t="shared" si="0"/>
        <v>11.899999999999988</v>
      </c>
    </row>
    <row r="10" spans="1:7">
      <c r="B10" s="2">
        <v>12.17</v>
      </c>
      <c r="C10" s="9">
        <f t="shared" si="1"/>
        <v>6.3000000000000078</v>
      </c>
      <c r="D10" s="9">
        <f t="shared" si="0"/>
        <v>11.699999999999992</v>
      </c>
    </row>
    <row r="11" spans="1:7">
      <c r="B11" s="2">
        <v>12.29</v>
      </c>
      <c r="C11" s="9">
        <f t="shared" si="1"/>
        <v>5.1000000000000156</v>
      </c>
      <c r="D11" s="9">
        <f t="shared" si="0"/>
        <v>12.899999999999984</v>
      </c>
    </row>
    <row r="12" spans="1:7">
      <c r="B12" s="2">
        <v>12.18</v>
      </c>
      <c r="C12" s="9">
        <f t="shared" si="1"/>
        <v>6.2000000000000099</v>
      </c>
      <c r="D12" s="9">
        <f t="shared" si="0"/>
        <v>11.79999999999999</v>
      </c>
    </row>
    <row r="13" spans="1:7">
      <c r="B13" s="2">
        <v>12.28</v>
      </c>
      <c r="C13" s="9">
        <f t="shared" si="1"/>
        <v>5.2000000000000135</v>
      </c>
      <c r="D13" s="9">
        <f t="shared" si="0"/>
        <v>12.799999999999986</v>
      </c>
    </row>
    <row r="14" spans="1:7">
      <c r="B14" s="2">
        <v>12.4</v>
      </c>
      <c r="C14" s="9">
        <f t="shared" si="1"/>
        <v>4.0000000000000036</v>
      </c>
      <c r="D14" s="9">
        <f t="shared" si="0"/>
        <v>13.999999999999996</v>
      </c>
    </row>
    <row r="15" spans="1:7">
      <c r="B15" s="2">
        <v>12.19</v>
      </c>
      <c r="C15" s="9">
        <f t="shared" si="1"/>
        <v>6.1000000000000121</v>
      </c>
      <c r="D15" s="9">
        <f t="shared" si="0"/>
        <v>11.899999999999988</v>
      </c>
    </row>
    <row r="16" spans="1:7">
      <c r="B16" s="2">
        <v>12.18</v>
      </c>
      <c r="C16" s="9">
        <f t="shared" si="1"/>
        <v>6.2000000000000099</v>
      </c>
      <c r="D16" s="9">
        <f t="shared" si="0"/>
        <v>11.79999999999999</v>
      </c>
    </row>
    <row r="17" spans="2:4">
      <c r="B17" s="2">
        <v>12.13</v>
      </c>
      <c r="C17" s="9">
        <f t="shared" si="1"/>
        <v>6.6999999999999993</v>
      </c>
      <c r="D17" s="9">
        <f t="shared" si="0"/>
        <v>11.3</v>
      </c>
    </row>
    <row r="18" spans="2:4">
      <c r="B18" s="2">
        <v>12.19</v>
      </c>
      <c r="C18" s="9">
        <f t="shared" si="1"/>
        <v>6.1000000000000121</v>
      </c>
      <c r="D18" s="9">
        <f t="shared" si="0"/>
        <v>11.899999999999988</v>
      </c>
    </row>
    <row r="19" spans="2:4">
      <c r="B19" s="2">
        <v>12.21</v>
      </c>
      <c r="C19" s="9">
        <f t="shared" si="1"/>
        <v>5.8999999999999986</v>
      </c>
      <c r="D19" s="9">
        <f t="shared" si="0"/>
        <v>12.100000000000001</v>
      </c>
    </row>
    <row r="20" spans="2:4">
      <c r="B20" s="2">
        <v>12.19</v>
      </c>
      <c r="C20" s="9">
        <f t="shared" si="1"/>
        <v>6.1000000000000121</v>
      </c>
      <c r="D20" s="9">
        <f t="shared" si="0"/>
        <v>11.899999999999988</v>
      </c>
    </row>
    <row r="21" spans="2:4">
      <c r="B21" s="2">
        <v>12.14</v>
      </c>
      <c r="C21" s="9">
        <f t="shared" si="1"/>
        <v>6.6000000000000014</v>
      </c>
      <c r="D21" s="9">
        <f t="shared" si="0"/>
        <v>11.399999999999999</v>
      </c>
    </row>
    <row r="22" spans="2:4">
      <c r="B22" s="2">
        <v>12.14</v>
      </c>
      <c r="C22" s="9">
        <f t="shared" si="1"/>
        <v>6.6000000000000014</v>
      </c>
      <c r="D22" s="9">
        <f t="shared" si="0"/>
        <v>11.399999999999999</v>
      </c>
    </row>
    <row r="23" spans="2:4">
      <c r="B23" s="2">
        <v>12.43</v>
      </c>
      <c r="C23" s="9">
        <f t="shared" si="1"/>
        <v>3.7000000000000099</v>
      </c>
      <c r="D23" s="9">
        <f t="shared" si="0"/>
        <v>14.29999999999999</v>
      </c>
    </row>
    <row r="24" spans="2:4">
      <c r="B24" s="2">
        <v>12.17</v>
      </c>
      <c r="C24" s="9">
        <f t="shared" si="1"/>
        <v>6.3000000000000078</v>
      </c>
      <c r="D24" s="9">
        <f t="shared" si="0"/>
        <v>11.699999999999992</v>
      </c>
    </row>
    <row r="25" spans="2:4">
      <c r="B25" s="2">
        <v>12.19</v>
      </c>
      <c r="C25" s="9">
        <f t="shared" si="1"/>
        <v>6.1000000000000121</v>
      </c>
      <c r="D25" s="9">
        <f t="shared" si="0"/>
        <v>11.899999999999988</v>
      </c>
    </row>
    <row r="26" spans="2:4">
      <c r="B26" s="2">
        <v>12.18</v>
      </c>
      <c r="C26" s="9">
        <f t="shared" si="1"/>
        <v>6.2000000000000099</v>
      </c>
      <c r="D26" s="9">
        <f t="shared" si="0"/>
        <v>11.79999999999999</v>
      </c>
    </row>
    <row r="27" spans="2:4">
      <c r="B27" s="2">
        <v>12.18</v>
      </c>
      <c r="C27" s="9">
        <f t="shared" si="1"/>
        <v>6.2000000000000099</v>
      </c>
      <c r="D27" s="9">
        <f t="shared" si="0"/>
        <v>11.79999999999999</v>
      </c>
    </row>
    <row r="28" spans="2:4">
      <c r="B28" s="2">
        <v>12.17</v>
      </c>
      <c r="C28" s="9">
        <f t="shared" si="1"/>
        <v>6.3000000000000078</v>
      </c>
      <c r="D28" s="9">
        <f t="shared" si="0"/>
        <v>11.699999999999992</v>
      </c>
    </row>
    <row r="29" spans="2:4">
      <c r="B29" s="2">
        <v>12.24</v>
      </c>
      <c r="C29" s="9">
        <f t="shared" si="1"/>
        <v>5.600000000000005</v>
      </c>
      <c r="D29" s="9">
        <f t="shared" si="0"/>
        <v>12.399999999999995</v>
      </c>
    </row>
    <row r="30" spans="2:4">
      <c r="B30" s="2">
        <v>12.18</v>
      </c>
      <c r="C30" s="9">
        <f t="shared" si="1"/>
        <v>6.2000000000000099</v>
      </c>
      <c r="D30" s="9">
        <f t="shared" si="0"/>
        <v>11.79999999999999</v>
      </c>
    </row>
    <row r="31" spans="2:4">
      <c r="B31" s="2">
        <v>12.25</v>
      </c>
      <c r="C31" s="9">
        <f t="shared" si="1"/>
        <v>5.5000000000000071</v>
      </c>
      <c r="D31" s="9">
        <f t="shared" si="0"/>
        <v>12.499999999999993</v>
      </c>
    </row>
    <row r="32" spans="2:4">
      <c r="B32" s="2">
        <v>12.19</v>
      </c>
      <c r="C32" s="9">
        <f t="shared" si="1"/>
        <v>6.1000000000000121</v>
      </c>
      <c r="D32" s="9">
        <f t="shared" si="0"/>
        <v>11.899999999999988</v>
      </c>
    </row>
    <row r="33" spans="2:4">
      <c r="B33" s="2">
        <v>12.19</v>
      </c>
      <c r="C33" s="9">
        <f t="shared" si="1"/>
        <v>6.1000000000000121</v>
      </c>
      <c r="D33" s="9">
        <f t="shared" si="0"/>
        <v>11.899999999999988</v>
      </c>
    </row>
    <row r="34" spans="2:4">
      <c r="B34" s="2">
        <v>12.18</v>
      </c>
      <c r="C34" s="9">
        <f t="shared" si="1"/>
        <v>6.2000000000000099</v>
      </c>
      <c r="D34" s="9">
        <f t="shared" si="0"/>
        <v>11.79999999999999</v>
      </c>
    </row>
    <row r="35" spans="2:4">
      <c r="B35" s="2">
        <v>12.26</v>
      </c>
      <c r="C35" s="9">
        <f t="shared" si="1"/>
        <v>5.4000000000000092</v>
      </c>
      <c r="D35" s="9">
        <f t="shared" si="0"/>
        <v>12.599999999999991</v>
      </c>
    </row>
    <row r="36" spans="2:4">
      <c r="B36" s="2">
        <v>12.18</v>
      </c>
      <c r="C36" s="9">
        <f t="shared" si="1"/>
        <v>6.2000000000000099</v>
      </c>
      <c r="D36" s="9">
        <f t="shared" si="0"/>
        <v>11.79999999999999</v>
      </c>
    </row>
    <row r="37" spans="2:4">
      <c r="B37" s="2">
        <v>12.17</v>
      </c>
      <c r="C37" s="9">
        <f t="shared" si="1"/>
        <v>6.3000000000000078</v>
      </c>
      <c r="D37" s="9">
        <f t="shared" si="0"/>
        <v>11.699999999999992</v>
      </c>
    </row>
    <row r="38" spans="2:4">
      <c r="B38" s="2">
        <v>12.33</v>
      </c>
      <c r="C38" s="9">
        <f t="shared" si="1"/>
        <v>4.7000000000000064</v>
      </c>
      <c r="D38" s="9">
        <f t="shared" si="0"/>
        <v>13.299999999999994</v>
      </c>
    </row>
    <row r="39" spans="2:4">
      <c r="B39" s="2">
        <v>12.21</v>
      </c>
      <c r="C39" s="9">
        <f t="shared" si="1"/>
        <v>5.8999999999999986</v>
      </c>
      <c r="D39" s="9">
        <f t="shared" si="0"/>
        <v>12.100000000000001</v>
      </c>
    </row>
    <row r="40" spans="2:4">
      <c r="B40" s="2">
        <v>12.44</v>
      </c>
      <c r="C40" s="9">
        <f t="shared" si="1"/>
        <v>3.6000000000000121</v>
      </c>
      <c r="D40" s="9">
        <f t="shared" si="0"/>
        <v>14.399999999999988</v>
      </c>
    </row>
    <row r="41" spans="2:4">
      <c r="B41" s="2">
        <v>12.4</v>
      </c>
      <c r="C41" s="9">
        <f t="shared" si="1"/>
        <v>4.0000000000000036</v>
      </c>
      <c r="D41" s="9">
        <f t="shared" si="0"/>
        <v>13.999999999999996</v>
      </c>
    </row>
    <row r="42" spans="2:4">
      <c r="B42" s="2">
        <v>12.19</v>
      </c>
      <c r="C42" s="9">
        <f t="shared" si="1"/>
        <v>6.1000000000000121</v>
      </c>
      <c r="D42" s="9">
        <f t="shared" si="0"/>
        <v>11.899999999999988</v>
      </c>
    </row>
    <row r="43" spans="2:4">
      <c r="B43" s="2">
        <v>12.19</v>
      </c>
      <c r="C43" s="9">
        <f t="shared" si="1"/>
        <v>6.1000000000000121</v>
      </c>
      <c r="D43" s="9">
        <f t="shared" si="0"/>
        <v>11.899999999999988</v>
      </c>
    </row>
    <row r="44" spans="2:4">
      <c r="B44" s="2">
        <v>12.38</v>
      </c>
      <c r="C44" s="9">
        <f t="shared" si="1"/>
        <v>4.1999999999999993</v>
      </c>
      <c r="D44" s="9">
        <f t="shared" si="0"/>
        <v>13.8</v>
      </c>
    </row>
    <row r="45" spans="2:4">
      <c r="B45" s="2">
        <v>12.32</v>
      </c>
      <c r="C45" s="9">
        <f t="shared" si="1"/>
        <v>4.8000000000000043</v>
      </c>
      <c r="D45" s="9">
        <f t="shared" si="0"/>
        <v>13.199999999999996</v>
      </c>
    </row>
    <row r="46" spans="2:4">
      <c r="B46" s="2">
        <v>12.26</v>
      </c>
      <c r="C46" s="9">
        <f t="shared" si="1"/>
        <v>5.4000000000000092</v>
      </c>
      <c r="D46" s="9">
        <f t="shared" si="0"/>
        <v>12.599999999999991</v>
      </c>
    </row>
    <row r="47" spans="2:4">
      <c r="B47" s="2">
        <v>12.18</v>
      </c>
      <c r="C47" s="9">
        <f t="shared" si="1"/>
        <v>6.2000000000000099</v>
      </c>
      <c r="D47" s="9">
        <f t="shared" si="0"/>
        <v>11.79999999999999</v>
      </c>
    </row>
    <row r="48" spans="2:4">
      <c r="B48" s="1"/>
      <c r="C48" s="9"/>
      <c r="D48" s="9"/>
    </row>
  </sheetData>
  <mergeCells count="3">
    <mergeCell ref="F2:F3"/>
    <mergeCell ref="G2:G3"/>
    <mergeCell ref="E2:E3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DBF0-FEE0-415B-A479-371BDEBE7AD1}">
  <dimension ref="A1:G47"/>
  <sheetViews>
    <sheetView zoomScale="115" zoomScaleNormal="115" workbookViewId="0">
      <selection activeCell="Q18" sqref="Q18"/>
    </sheetView>
  </sheetViews>
  <sheetFormatPr defaultRowHeight="15"/>
  <cols>
    <col min="1" max="1" width="5.5703125" customWidth="1"/>
    <col min="2" max="2" width="13.42578125" customWidth="1"/>
    <col min="3" max="3" width="10.140625" bestFit="1" customWidth="1"/>
    <col min="4" max="4" width="15.42578125" bestFit="1" customWidth="1"/>
  </cols>
  <sheetData>
    <row r="1" spans="1:7" ht="41.25" customHeight="1">
      <c r="B1" s="14" t="s">
        <v>20</v>
      </c>
      <c r="C1" s="11" t="s">
        <v>13</v>
      </c>
      <c r="D1" s="18" t="s">
        <v>36</v>
      </c>
      <c r="E1" s="16" t="s">
        <v>25</v>
      </c>
      <c r="F1" s="16" t="s">
        <v>37</v>
      </c>
      <c r="G1" s="16" t="s">
        <v>38</v>
      </c>
    </row>
    <row r="2" spans="1:7">
      <c r="A2" s="3" t="s">
        <v>21</v>
      </c>
      <c r="B2" s="15">
        <f>MIN(B6:B1524)</f>
        <v>11.92</v>
      </c>
      <c r="C2" s="13">
        <f>MIN(C6:C1524)</f>
        <v>5.4000000000000092</v>
      </c>
      <c r="D2" s="15">
        <f>MIN(D6:D1524)</f>
        <v>9.1999999999999922</v>
      </c>
      <c r="E2" s="25">
        <f>AVERAGE(capture346[V Measured by Arduino])</f>
        <v>12.037073170731706</v>
      </c>
      <c r="F2" s="26">
        <v>11.8</v>
      </c>
      <c r="G2" s="26">
        <f>E2-F2</f>
        <v>0.23707317073170486</v>
      </c>
    </row>
    <row r="3" spans="1:7">
      <c r="A3" s="3" t="s">
        <v>22</v>
      </c>
      <c r="B3" s="15">
        <f>MAX(B7:B1525)</f>
        <v>12.26</v>
      </c>
      <c r="C3" s="12">
        <f>MAX(C7:C1525)</f>
        <v>8.8000000000000078</v>
      </c>
      <c r="D3" s="15">
        <f>MAX(D7:D1525)</f>
        <v>12.599999999999991</v>
      </c>
      <c r="E3" s="25"/>
      <c r="F3" s="26"/>
      <c r="G3" s="26"/>
    </row>
    <row r="5" spans="1:7" ht="30">
      <c r="B5" s="22" t="s">
        <v>35</v>
      </c>
      <c r="C5" t="s">
        <v>17</v>
      </c>
      <c r="D5" s="22" t="s">
        <v>36</v>
      </c>
    </row>
    <row r="6" spans="1:7">
      <c r="B6" s="2">
        <v>11.95</v>
      </c>
      <c r="C6" s="9">
        <f>10*(12.8-B6)</f>
        <v>8.5000000000000142</v>
      </c>
      <c r="D6" s="9">
        <f t="shared" ref="D6:D46" si="0">18-C6</f>
        <v>9.4999999999999858</v>
      </c>
    </row>
    <row r="7" spans="1:7">
      <c r="B7" s="2">
        <v>11.97</v>
      </c>
      <c r="C7" s="9">
        <f t="shared" ref="C7:C46" si="1">10*(12.8-B7)</f>
        <v>8.3000000000000007</v>
      </c>
      <c r="D7" s="9">
        <f t="shared" si="0"/>
        <v>9.6999999999999993</v>
      </c>
    </row>
    <row r="8" spans="1:7">
      <c r="B8" s="2">
        <v>11.97</v>
      </c>
      <c r="C8" s="9">
        <f t="shared" si="1"/>
        <v>8.3000000000000007</v>
      </c>
      <c r="D8" s="9">
        <f t="shared" si="0"/>
        <v>9.6999999999999993</v>
      </c>
    </row>
    <row r="9" spans="1:7">
      <c r="B9" s="2">
        <v>12.18</v>
      </c>
      <c r="C9" s="9">
        <f t="shared" si="1"/>
        <v>6.2000000000000099</v>
      </c>
      <c r="D9" s="9">
        <f t="shared" si="0"/>
        <v>11.79999999999999</v>
      </c>
    </row>
    <row r="10" spans="1:7">
      <c r="B10" s="2">
        <v>11.96</v>
      </c>
      <c r="C10" s="9">
        <f t="shared" si="1"/>
        <v>8.3999999999999986</v>
      </c>
      <c r="D10" s="9">
        <f t="shared" si="0"/>
        <v>9.6000000000000014</v>
      </c>
    </row>
    <row r="11" spans="1:7">
      <c r="B11" s="2">
        <v>12</v>
      </c>
      <c r="C11" s="9">
        <f t="shared" si="1"/>
        <v>8.0000000000000071</v>
      </c>
      <c r="D11" s="9">
        <f t="shared" si="0"/>
        <v>9.9999999999999929</v>
      </c>
    </row>
    <row r="12" spans="1:7">
      <c r="B12" s="2">
        <v>12.03</v>
      </c>
      <c r="C12" s="9">
        <f t="shared" si="1"/>
        <v>7.7000000000000135</v>
      </c>
      <c r="D12" s="9">
        <f t="shared" si="0"/>
        <v>10.299999999999986</v>
      </c>
    </row>
    <row r="13" spans="1:7">
      <c r="B13" s="2">
        <v>12.1</v>
      </c>
      <c r="C13" s="9">
        <f t="shared" si="1"/>
        <v>7.0000000000000107</v>
      </c>
      <c r="D13" s="9">
        <f t="shared" si="0"/>
        <v>10.999999999999989</v>
      </c>
    </row>
    <row r="14" spans="1:7">
      <c r="B14" s="2">
        <v>12</v>
      </c>
      <c r="C14" s="9">
        <f t="shared" si="1"/>
        <v>8.0000000000000071</v>
      </c>
      <c r="D14" s="9">
        <f t="shared" si="0"/>
        <v>9.9999999999999929</v>
      </c>
    </row>
    <row r="15" spans="1:7">
      <c r="B15" s="2">
        <v>11.99</v>
      </c>
      <c r="C15" s="9">
        <f t="shared" si="1"/>
        <v>8.100000000000005</v>
      </c>
      <c r="D15" s="9">
        <f t="shared" si="0"/>
        <v>9.899999999999995</v>
      </c>
    </row>
    <row r="16" spans="1:7">
      <c r="B16" s="2">
        <v>11.99</v>
      </c>
      <c r="C16" s="9">
        <f t="shared" si="1"/>
        <v>8.100000000000005</v>
      </c>
      <c r="D16" s="9">
        <f t="shared" si="0"/>
        <v>9.899999999999995</v>
      </c>
    </row>
    <row r="17" spans="2:4">
      <c r="B17" s="2">
        <v>11.95</v>
      </c>
      <c r="C17" s="9">
        <f t="shared" si="1"/>
        <v>8.5000000000000142</v>
      </c>
      <c r="D17" s="9">
        <f t="shared" si="0"/>
        <v>9.4999999999999858</v>
      </c>
    </row>
    <row r="18" spans="2:4">
      <c r="B18" s="2">
        <v>12.07</v>
      </c>
      <c r="C18" s="9">
        <f t="shared" si="1"/>
        <v>7.3000000000000043</v>
      </c>
      <c r="D18" s="9">
        <f t="shared" si="0"/>
        <v>10.699999999999996</v>
      </c>
    </row>
    <row r="19" spans="2:4">
      <c r="B19" s="2">
        <v>11.96</v>
      </c>
      <c r="C19" s="9">
        <f t="shared" si="1"/>
        <v>8.3999999999999986</v>
      </c>
      <c r="D19" s="9">
        <f t="shared" si="0"/>
        <v>9.6000000000000014</v>
      </c>
    </row>
    <row r="20" spans="2:4">
      <c r="B20" s="2">
        <v>12.03</v>
      </c>
      <c r="C20" s="9">
        <f t="shared" si="1"/>
        <v>7.7000000000000135</v>
      </c>
      <c r="D20" s="9">
        <f t="shared" si="0"/>
        <v>10.299999999999986</v>
      </c>
    </row>
    <row r="21" spans="2:4">
      <c r="B21" s="2">
        <v>11.97</v>
      </c>
      <c r="C21" s="9">
        <f t="shared" si="1"/>
        <v>8.3000000000000007</v>
      </c>
      <c r="D21" s="9">
        <f t="shared" si="0"/>
        <v>9.6999999999999993</v>
      </c>
    </row>
    <row r="22" spans="2:4">
      <c r="B22" s="2">
        <v>12</v>
      </c>
      <c r="C22" s="9">
        <f t="shared" si="1"/>
        <v>8.0000000000000071</v>
      </c>
      <c r="D22" s="9">
        <f t="shared" si="0"/>
        <v>9.9999999999999929</v>
      </c>
    </row>
    <row r="23" spans="2:4">
      <c r="B23" s="2">
        <v>12.01</v>
      </c>
      <c r="C23" s="9">
        <f t="shared" si="1"/>
        <v>7.9000000000000092</v>
      </c>
      <c r="D23" s="9">
        <f t="shared" si="0"/>
        <v>10.099999999999991</v>
      </c>
    </row>
    <row r="24" spans="2:4">
      <c r="B24" s="2">
        <v>12.07</v>
      </c>
      <c r="C24" s="9">
        <f t="shared" si="1"/>
        <v>7.3000000000000043</v>
      </c>
      <c r="D24" s="9">
        <f t="shared" si="0"/>
        <v>10.699999999999996</v>
      </c>
    </row>
    <row r="25" spans="2:4">
      <c r="B25" s="2">
        <v>12.19</v>
      </c>
      <c r="C25" s="9">
        <f t="shared" si="1"/>
        <v>6.1000000000000121</v>
      </c>
      <c r="D25" s="9">
        <f t="shared" si="0"/>
        <v>11.899999999999988</v>
      </c>
    </row>
    <row r="26" spans="2:4">
      <c r="B26" s="2">
        <v>12.26</v>
      </c>
      <c r="C26" s="9">
        <f t="shared" si="1"/>
        <v>5.4000000000000092</v>
      </c>
      <c r="D26" s="9">
        <f t="shared" si="0"/>
        <v>12.599999999999991</v>
      </c>
    </row>
    <row r="27" spans="2:4">
      <c r="B27" s="2">
        <v>11.93</v>
      </c>
      <c r="C27" s="9">
        <f t="shared" si="1"/>
        <v>8.7000000000000099</v>
      </c>
      <c r="D27" s="9">
        <f t="shared" si="0"/>
        <v>9.2999999999999901</v>
      </c>
    </row>
    <row r="28" spans="2:4">
      <c r="B28" s="2">
        <v>12.08</v>
      </c>
      <c r="C28" s="9">
        <f t="shared" si="1"/>
        <v>7.2000000000000064</v>
      </c>
      <c r="D28" s="9">
        <f t="shared" si="0"/>
        <v>10.799999999999994</v>
      </c>
    </row>
    <row r="29" spans="2:4">
      <c r="B29" s="2">
        <v>12.21</v>
      </c>
      <c r="C29" s="9">
        <f t="shared" si="1"/>
        <v>5.8999999999999986</v>
      </c>
      <c r="D29" s="9">
        <f t="shared" si="0"/>
        <v>12.100000000000001</v>
      </c>
    </row>
    <row r="30" spans="2:4">
      <c r="B30" s="2">
        <v>12</v>
      </c>
      <c r="C30" s="9">
        <f t="shared" si="1"/>
        <v>8.0000000000000071</v>
      </c>
      <c r="D30" s="9">
        <f t="shared" si="0"/>
        <v>9.9999999999999929</v>
      </c>
    </row>
    <row r="31" spans="2:4">
      <c r="B31" s="2">
        <v>11.99</v>
      </c>
      <c r="C31" s="9">
        <f t="shared" si="1"/>
        <v>8.100000000000005</v>
      </c>
      <c r="D31" s="9">
        <f t="shared" si="0"/>
        <v>9.899999999999995</v>
      </c>
    </row>
    <row r="32" spans="2:4">
      <c r="B32" s="2">
        <v>12.18</v>
      </c>
      <c r="C32" s="9">
        <f t="shared" si="1"/>
        <v>6.2000000000000099</v>
      </c>
      <c r="D32" s="9">
        <f t="shared" si="0"/>
        <v>11.79999999999999</v>
      </c>
    </row>
    <row r="33" spans="2:4">
      <c r="B33" s="2">
        <v>12.21</v>
      </c>
      <c r="C33" s="9">
        <f t="shared" si="1"/>
        <v>5.8999999999999986</v>
      </c>
      <c r="D33" s="9">
        <f t="shared" si="0"/>
        <v>12.100000000000001</v>
      </c>
    </row>
    <row r="34" spans="2:4">
      <c r="B34" s="2">
        <v>11.99</v>
      </c>
      <c r="C34" s="9">
        <f t="shared" si="1"/>
        <v>8.100000000000005</v>
      </c>
      <c r="D34" s="9">
        <f t="shared" si="0"/>
        <v>9.899999999999995</v>
      </c>
    </row>
    <row r="35" spans="2:4">
      <c r="B35" s="2">
        <v>12.11</v>
      </c>
      <c r="C35" s="9">
        <f t="shared" si="1"/>
        <v>6.9000000000000128</v>
      </c>
      <c r="D35" s="9">
        <f t="shared" si="0"/>
        <v>11.099999999999987</v>
      </c>
    </row>
    <row r="36" spans="2:4">
      <c r="B36" s="2">
        <v>11.95</v>
      </c>
      <c r="C36" s="9">
        <f t="shared" si="1"/>
        <v>8.5000000000000142</v>
      </c>
      <c r="D36" s="9">
        <f t="shared" si="0"/>
        <v>9.4999999999999858</v>
      </c>
    </row>
    <row r="37" spans="2:4">
      <c r="B37" s="2">
        <v>11.99</v>
      </c>
      <c r="C37" s="9">
        <f t="shared" si="1"/>
        <v>8.100000000000005</v>
      </c>
      <c r="D37" s="9">
        <f t="shared" si="0"/>
        <v>9.899999999999995</v>
      </c>
    </row>
    <row r="38" spans="2:4">
      <c r="B38" s="2">
        <v>12.06</v>
      </c>
      <c r="C38" s="9">
        <f t="shared" si="1"/>
        <v>7.4000000000000021</v>
      </c>
      <c r="D38" s="9">
        <f t="shared" si="0"/>
        <v>10.599999999999998</v>
      </c>
    </row>
    <row r="39" spans="2:4">
      <c r="B39" s="2">
        <v>12.21</v>
      </c>
      <c r="C39" s="9">
        <f t="shared" si="1"/>
        <v>5.8999999999999986</v>
      </c>
      <c r="D39" s="9">
        <f t="shared" si="0"/>
        <v>12.100000000000001</v>
      </c>
    </row>
    <row r="40" spans="2:4">
      <c r="B40" s="2">
        <v>11.97</v>
      </c>
      <c r="C40" s="9">
        <f t="shared" si="1"/>
        <v>8.3000000000000007</v>
      </c>
      <c r="D40" s="9">
        <f t="shared" si="0"/>
        <v>9.6999999999999993</v>
      </c>
    </row>
    <row r="41" spans="2:4">
      <c r="B41" s="2">
        <v>12.08</v>
      </c>
      <c r="C41" s="9">
        <f t="shared" si="1"/>
        <v>7.2000000000000064</v>
      </c>
      <c r="D41" s="9">
        <f t="shared" si="0"/>
        <v>10.799999999999994</v>
      </c>
    </row>
    <row r="42" spans="2:4">
      <c r="B42" s="2">
        <v>11.92</v>
      </c>
      <c r="C42" s="9">
        <f t="shared" si="1"/>
        <v>8.8000000000000078</v>
      </c>
      <c r="D42" s="9">
        <f t="shared" si="0"/>
        <v>9.1999999999999922</v>
      </c>
    </row>
    <row r="43" spans="2:4">
      <c r="B43" s="2">
        <v>11.97</v>
      </c>
      <c r="C43" s="9">
        <f t="shared" si="1"/>
        <v>8.3000000000000007</v>
      </c>
      <c r="D43" s="9">
        <f t="shared" si="0"/>
        <v>9.6999999999999993</v>
      </c>
    </row>
    <row r="44" spans="2:4">
      <c r="B44" s="2">
        <v>12.08</v>
      </c>
      <c r="C44" s="9">
        <f t="shared" si="1"/>
        <v>7.2000000000000064</v>
      </c>
      <c r="D44" s="9">
        <f t="shared" si="0"/>
        <v>10.799999999999994</v>
      </c>
    </row>
    <row r="45" spans="2:4">
      <c r="B45" s="2">
        <v>11.99</v>
      </c>
      <c r="C45" s="9">
        <f t="shared" si="1"/>
        <v>8.100000000000005</v>
      </c>
      <c r="D45" s="9">
        <f t="shared" si="0"/>
        <v>9.899999999999995</v>
      </c>
    </row>
    <row r="46" spans="2:4">
      <c r="B46" s="2">
        <v>11.95</v>
      </c>
      <c r="C46" s="9">
        <f t="shared" si="1"/>
        <v>8.5000000000000142</v>
      </c>
      <c r="D46" s="9">
        <f t="shared" si="0"/>
        <v>9.4999999999999858</v>
      </c>
    </row>
    <row r="47" spans="2:4">
      <c r="B47" s="1"/>
      <c r="C47" s="9"/>
      <c r="D47" s="9"/>
    </row>
  </sheetData>
  <mergeCells count="3">
    <mergeCell ref="F2:F3"/>
    <mergeCell ref="E2:E3"/>
    <mergeCell ref="G2:G3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5B8D-5E3A-40DA-9EFA-032C86F39224}">
  <dimension ref="A1:D99"/>
  <sheetViews>
    <sheetView topLeftCell="A10" workbookViewId="0">
      <selection activeCell="I12" sqref="I12:I13"/>
    </sheetView>
  </sheetViews>
  <sheetFormatPr defaultRowHeight="15"/>
  <sheetData>
    <row r="1" spans="1:4">
      <c r="A1" t="s">
        <v>18</v>
      </c>
      <c r="B1" t="s">
        <v>19</v>
      </c>
      <c r="C1" t="s">
        <v>20</v>
      </c>
      <c r="D1" t="s">
        <v>13</v>
      </c>
    </row>
    <row r="2" spans="1:4">
      <c r="A2">
        <v>847</v>
      </c>
      <c r="B2">
        <v>2.73</v>
      </c>
      <c r="C2">
        <v>11.75</v>
      </c>
      <c r="D2">
        <v>7.72</v>
      </c>
    </row>
    <row r="3" spans="1:4">
      <c r="A3">
        <v>867</v>
      </c>
      <c r="B3">
        <v>2.79</v>
      </c>
      <c r="C3">
        <v>12.03</v>
      </c>
      <c r="D3">
        <v>10.49</v>
      </c>
    </row>
    <row r="6" spans="1:4">
      <c r="A6" t="s">
        <v>14</v>
      </c>
      <c r="B6" t="s">
        <v>15</v>
      </c>
      <c r="C6" t="s">
        <v>16</v>
      </c>
      <c r="D6" t="s">
        <v>17</v>
      </c>
    </row>
    <row r="7" spans="1:4">
      <c r="A7">
        <v>855</v>
      </c>
      <c r="B7">
        <v>2.76</v>
      </c>
      <c r="C7">
        <v>11.86</v>
      </c>
      <c r="D7">
        <v>9.3800000000000008</v>
      </c>
    </row>
    <row r="8" spans="1:4">
      <c r="A8">
        <v>854</v>
      </c>
      <c r="B8">
        <v>2.75</v>
      </c>
      <c r="C8">
        <v>11.85</v>
      </c>
      <c r="D8">
        <v>9.52</v>
      </c>
    </row>
    <row r="9" spans="1:4">
      <c r="A9">
        <v>853</v>
      </c>
      <c r="B9">
        <v>2.75</v>
      </c>
      <c r="C9">
        <v>11.83</v>
      </c>
      <c r="D9">
        <v>9.66</v>
      </c>
    </row>
    <row r="10" spans="1:4">
      <c r="A10">
        <v>854</v>
      </c>
      <c r="B10">
        <v>2.75</v>
      </c>
      <c r="C10">
        <v>11.85</v>
      </c>
      <c r="D10">
        <v>9.52</v>
      </c>
    </row>
    <row r="11" spans="1:4">
      <c r="A11">
        <v>856</v>
      </c>
      <c r="B11">
        <v>2.76</v>
      </c>
      <c r="C11">
        <v>11.88</v>
      </c>
      <c r="D11">
        <v>9.24</v>
      </c>
    </row>
    <row r="12" spans="1:4">
      <c r="A12">
        <v>852</v>
      </c>
      <c r="B12">
        <v>2.75</v>
      </c>
      <c r="C12">
        <v>11.82</v>
      </c>
      <c r="D12">
        <v>9.8000000000000007</v>
      </c>
    </row>
    <row r="13" spans="1:4">
      <c r="A13">
        <v>854</v>
      </c>
      <c r="B13">
        <v>2.75</v>
      </c>
      <c r="C13">
        <v>11.85</v>
      </c>
      <c r="D13">
        <v>9.52</v>
      </c>
    </row>
    <row r="14" spans="1:4">
      <c r="A14">
        <v>856</v>
      </c>
      <c r="B14">
        <v>2.76</v>
      </c>
      <c r="C14">
        <v>11.88</v>
      </c>
      <c r="D14">
        <v>9.24</v>
      </c>
    </row>
    <row r="15" spans="1:4">
      <c r="A15">
        <v>853</v>
      </c>
      <c r="B15">
        <v>2.75</v>
      </c>
      <c r="C15">
        <v>11.83</v>
      </c>
      <c r="D15">
        <v>9.66</v>
      </c>
    </row>
    <row r="16" spans="1:4">
      <c r="A16">
        <v>853</v>
      </c>
      <c r="B16">
        <v>2.75</v>
      </c>
      <c r="C16">
        <v>11.83</v>
      </c>
      <c r="D16">
        <v>9.66</v>
      </c>
    </row>
    <row r="17" spans="1:4">
      <c r="A17">
        <v>856</v>
      </c>
      <c r="B17">
        <v>2.76</v>
      </c>
      <c r="C17">
        <v>11.88</v>
      </c>
      <c r="D17">
        <v>9.24</v>
      </c>
    </row>
    <row r="18" spans="1:4">
      <c r="A18">
        <v>856</v>
      </c>
      <c r="B18">
        <v>2.76</v>
      </c>
      <c r="C18">
        <v>11.88</v>
      </c>
      <c r="D18">
        <v>9.24</v>
      </c>
    </row>
    <row r="19" spans="1:4">
      <c r="A19">
        <v>858</v>
      </c>
      <c r="B19">
        <v>2.77</v>
      </c>
      <c r="C19">
        <v>11.9</v>
      </c>
      <c r="D19">
        <v>8.9600000000000009</v>
      </c>
    </row>
    <row r="20" spans="1:4">
      <c r="A20">
        <v>854</v>
      </c>
      <c r="B20">
        <v>2.75</v>
      </c>
      <c r="C20">
        <v>11.85</v>
      </c>
      <c r="D20">
        <v>9.52</v>
      </c>
    </row>
    <row r="21" spans="1:4">
      <c r="A21">
        <v>854</v>
      </c>
      <c r="B21">
        <v>2.75</v>
      </c>
      <c r="C21">
        <v>11.85</v>
      </c>
      <c r="D21">
        <v>9.52</v>
      </c>
    </row>
    <row r="22" spans="1:4">
      <c r="A22">
        <v>854</v>
      </c>
      <c r="B22">
        <v>2.75</v>
      </c>
      <c r="C22">
        <v>11.85</v>
      </c>
      <c r="D22">
        <v>9.52</v>
      </c>
    </row>
    <row r="23" spans="1:4">
      <c r="A23">
        <v>853</v>
      </c>
      <c r="B23">
        <v>2.75</v>
      </c>
      <c r="C23">
        <v>11.83</v>
      </c>
      <c r="D23">
        <v>9.66</v>
      </c>
    </row>
    <row r="24" spans="1:4">
      <c r="A24">
        <v>856</v>
      </c>
      <c r="B24">
        <v>2.76</v>
      </c>
      <c r="C24">
        <v>11.88</v>
      </c>
      <c r="D24">
        <v>9.24</v>
      </c>
    </row>
    <row r="25" spans="1:4">
      <c r="A25">
        <v>853</v>
      </c>
      <c r="B25">
        <v>2.75</v>
      </c>
      <c r="C25">
        <v>11.83</v>
      </c>
      <c r="D25">
        <v>9.66</v>
      </c>
    </row>
    <row r="26" spans="1:4">
      <c r="A26">
        <v>859</v>
      </c>
      <c r="B26">
        <v>2.77</v>
      </c>
      <c r="C26">
        <v>11.92</v>
      </c>
      <c r="D26">
        <v>8.82</v>
      </c>
    </row>
    <row r="27" spans="1:4">
      <c r="A27">
        <v>853</v>
      </c>
      <c r="B27">
        <v>2.75</v>
      </c>
      <c r="C27">
        <v>11.83</v>
      </c>
      <c r="D27">
        <v>9.66</v>
      </c>
    </row>
    <row r="28" spans="1:4">
      <c r="A28">
        <v>855</v>
      </c>
      <c r="B28">
        <v>2.76</v>
      </c>
      <c r="C28">
        <v>11.86</v>
      </c>
      <c r="D28">
        <v>9.3800000000000008</v>
      </c>
    </row>
    <row r="29" spans="1:4">
      <c r="A29">
        <v>860</v>
      </c>
      <c r="B29">
        <v>2.77</v>
      </c>
      <c r="C29">
        <v>11.93</v>
      </c>
      <c r="D29">
        <v>8.69</v>
      </c>
    </row>
    <row r="30" spans="1:4">
      <c r="A30">
        <v>847</v>
      </c>
      <c r="B30">
        <v>2.73</v>
      </c>
      <c r="C30">
        <v>11.75</v>
      </c>
      <c r="D30">
        <v>10.49</v>
      </c>
    </row>
    <row r="31" spans="1:4">
      <c r="A31">
        <v>854</v>
      </c>
      <c r="B31">
        <v>2.75</v>
      </c>
      <c r="C31">
        <v>11.85</v>
      </c>
      <c r="D31">
        <v>9.52</v>
      </c>
    </row>
    <row r="32" spans="1:4">
      <c r="A32">
        <v>854</v>
      </c>
      <c r="B32">
        <v>2.75</v>
      </c>
      <c r="C32">
        <v>11.85</v>
      </c>
      <c r="D32">
        <v>9.52</v>
      </c>
    </row>
    <row r="33" spans="1:4">
      <c r="A33">
        <v>855</v>
      </c>
      <c r="B33">
        <v>2.76</v>
      </c>
      <c r="C33">
        <v>11.86</v>
      </c>
      <c r="D33">
        <v>9.3800000000000008</v>
      </c>
    </row>
    <row r="34" spans="1:4">
      <c r="A34">
        <v>857</v>
      </c>
      <c r="B34">
        <v>2.76</v>
      </c>
      <c r="C34">
        <v>11.89</v>
      </c>
      <c r="D34">
        <v>9.1</v>
      </c>
    </row>
    <row r="35" spans="1:4">
      <c r="A35">
        <v>853</v>
      </c>
      <c r="B35">
        <v>2.75</v>
      </c>
      <c r="C35">
        <v>11.83</v>
      </c>
      <c r="D35">
        <v>9.66</v>
      </c>
    </row>
    <row r="36" spans="1:4">
      <c r="A36">
        <v>855</v>
      </c>
      <c r="B36">
        <v>2.76</v>
      </c>
      <c r="C36">
        <v>11.86</v>
      </c>
      <c r="D36">
        <v>9.3800000000000008</v>
      </c>
    </row>
    <row r="37" spans="1:4">
      <c r="A37">
        <v>853</v>
      </c>
      <c r="B37">
        <v>2.75</v>
      </c>
      <c r="C37">
        <v>11.83</v>
      </c>
      <c r="D37">
        <v>9.66</v>
      </c>
    </row>
    <row r="38" spans="1:4">
      <c r="A38">
        <v>853</v>
      </c>
      <c r="B38">
        <v>2.75</v>
      </c>
      <c r="C38">
        <v>11.83</v>
      </c>
      <c r="D38">
        <v>9.66</v>
      </c>
    </row>
    <row r="39" spans="1:4">
      <c r="A39">
        <v>867</v>
      </c>
      <c r="B39">
        <v>2.79</v>
      </c>
      <c r="C39">
        <v>12.03</v>
      </c>
      <c r="D39">
        <v>7.72</v>
      </c>
    </row>
    <row r="40" spans="1:4">
      <c r="A40">
        <v>854</v>
      </c>
      <c r="B40">
        <v>2.75</v>
      </c>
      <c r="C40">
        <v>11.85</v>
      </c>
      <c r="D40">
        <v>9.52</v>
      </c>
    </row>
    <row r="41" spans="1:4">
      <c r="A41">
        <v>856</v>
      </c>
      <c r="B41">
        <v>2.76</v>
      </c>
      <c r="C41">
        <v>11.88</v>
      </c>
      <c r="D41">
        <v>9.24</v>
      </c>
    </row>
    <row r="42" spans="1:4">
      <c r="A42">
        <v>856</v>
      </c>
      <c r="B42">
        <v>2.76</v>
      </c>
      <c r="C42">
        <v>11.88</v>
      </c>
      <c r="D42">
        <v>9.24</v>
      </c>
    </row>
    <row r="43" spans="1:4">
      <c r="A43">
        <v>855</v>
      </c>
      <c r="B43">
        <v>2.76</v>
      </c>
      <c r="C43">
        <v>11.86</v>
      </c>
      <c r="D43">
        <v>9.3800000000000008</v>
      </c>
    </row>
    <row r="44" spans="1:4">
      <c r="A44">
        <v>853</v>
      </c>
      <c r="B44">
        <v>2.75</v>
      </c>
      <c r="C44">
        <v>11.83</v>
      </c>
      <c r="D44">
        <v>9.66</v>
      </c>
    </row>
    <row r="45" spans="1:4">
      <c r="A45">
        <v>852</v>
      </c>
      <c r="B45">
        <v>2.75</v>
      </c>
      <c r="C45">
        <v>11.82</v>
      </c>
      <c r="D45">
        <v>9.8000000000000007</v>
      </c>
    </row>
    <row r="46" spans="1:4">
      <c r="A46">
        <v>860</v>
      </c>
      <c r="B46">
        <v>2.77</v>
      </c>
      <c r="C46">
        <v>11.93</v>
      </c>
      <c r="D46">
        <v>8.69</v>
      </c>
    </row>
    <row r="47" spans="1:4">
      <c r="A47">
        <v>853</v>
      </c>
      <c r="B47">
        <v>2.75</v>
      </c>
      <c r="C47">
        <v>11.83</v>
      </c>
      <c r="D47">
        <v>9.66</v>
      </c>
    </row>
    <row r="48" spans="1:4">
      <c r="A48">
        <v>853</v>
      </c>
      <c r="B48">
        <v>2.75</v>
      </c>
      <c r="C48">
        <v>11.83</v>
      </c>
      <c r="D48">
        <v>9.66</v>
      </c>
    </row>
    <row r="49" spans="1:4">
      <c r="A49">
        <v>859</v>
      </c>
      <c r="B49">
        <v>2.77</v>
      </c>
      <c r="C49">
        <v>11.92</v>
      </c>
      <c r="D49">
        <v>8.82</v>
      </c>
    </row>
    <row r="50" spans="1:4">
      <c r="A50">
        <v>854</v>
      </c>
      <c r="B50">
        <v>2.75</v>
      </c>
      <c r="C50">
        <v>11.85</v>
      </c>
      <c r="D50">
        <v>9.52</v>
      </c>
    </row>
    <row r="51" spans="1:4">
      <c r="A51">
        <v>858</v>
      </c>
      <c r="B51">
        <v>2.77</v>
      </c>
      <c r="C51">
        <v>11.9</v>
      </c>
      <c r="D51">
        <v>8.9600000000000009</v>
      </c>
    </row>
    <row r="52" spans="1:4">
      <c r="A52">
        <v>851</v>
      </c>
      <c r="B52">
        <v>2.74</v>
      </c>
      <c r="C52">
        <v>11.81</v>
      </c>
      <c r="D52">
        <v>9.93</v>
      </c>
    </row>
    <row r="53" spans="1:4">
      <c r="A53">
        <v>862</v>
      </c>
      <c r="B53">
        <v>2.78</v>
      </c>
      <c r="C53">
        <v>11.96</v>
      </c>
      <c r="D53">
        <v>8.41</v>
      </c>
    </row>
    <row r="54" spans="1:4">
      <c r="A54">
        <v>849</v>
      </c>
      <c r="B54">
        <v>2.74</v>
      </c>
      <c r="C54">
        <v>11.78</v>
      </c>
      <c r="D54">
        <v>10.210000000000001</v>
      </c>
    </row>
    <row r="55" spans="1:4">
      <c r="A55">
        <v>855</v>
      </c>
      <c r="B55">
        <v>2.76</v>
      </c>
      <c r="C55">
        <v>11.86</v>
      </c>
      <c r="D55">
        <v>9.3800000000000008</v>
      </c>
    </row>
    <row r="56" spans="1:4">
      <c r="A56">
        <v>854</v>
      </c>
      <c r="B56">
        <v>2.75</v>
      </c>
      <c r="C56">
        <v>11.85</v>
      </c>
      <c r="D56">
        <v>9.52</v>
      </c>
    </row>
    <row r="57" spans="1:4">
      <c r="A57">
        <v>856</v>
      </c>
      <c r="B57">
        <v>2.76</v>
      </c>
      <c r="C57">
        <v>11.88</v>
      </c>
      <c r="D57">
        <v>9.24</v>
      </c>
    </row>
    <row r="58" spans="1:4">
      <c r="A58">
        <v>852</v>
      </c>
      <c r="B58">
        <v>2.75</v>
      </c>
      <c r="C58">
        <v>11.82</v>
      </c>
      <c r="D58">
        <v>9.8000000000000007</v>
      </c>
    </row>
    <row r="59" spans="1:4">
      <c r="A59">
        <v>854</v>
      </c>
      <c r="B59">
        <v>2.75</v>
      </c>
      <c r="C59">
        <v>11.85</v>
      </c>
      <c r="D59">
        <v>9.52</v>
      </c>
    </row>
    <row r="60" spans="1:4">
      <c r="A60">
        <v>854</v>
      </c>
      <c r="B60">
        <v>2.75</v>
      </c>
      <c r="C60">
        <v>11.85</v>
      </c>
      <c r="D60">
        <v>9.52</v>
      </c>
    </row>
    <row r="61" spans="1:4">
      <c r="A61">
        <v>853</v>
      </c>
      <c r="B61">
        <v>2.75</v>
      </c>
      <c r="C61">
        <v>11.83</v>
      </c>
      <c r="D61">
        <v>9.66</v>
      </c>
    </row>
    <row r="62" spans="1:4">
      <c r="A62">
        <v>855</v>
      </c>
      <c r="B62">
        <v>2.76</v>
      </c>
      <c r="C62">
        <v>11.86</v>
      </c>
      <c r="D62">
        <v>9.3800000000000008</v>
      </c>
    </row>
    <row r="63" spans="1:4">
      <c r="A63">
        <v>854</v>
      </c>
      <c r="B63">
        <v>2.75</v>
      </c>
      <c r="C63">
        <v>11.85</v>
      </c>
      <c r="D63">
        <v>9.52</v>
      </c>
    </row>
    <row r="64" spans="1:4">
      <c r="A64">
        <v>856</v>
      </c>
      <c r="B64">
        <v>2.76</v>
      </c>
      <c r="C64">
        <v>11.88</v>
      </c>
      <c r="D64">
        <v>9.24</v>
      </c>
    </row>
    <row r="65" spans="1:4">
      <c r="A65">
        <v>854</v>
      </c>
      <c r="B65">
        <v>2.75</v>
      </c>
      <c r="C65">
        <v>11.85</v>
      </c>
      <c r="D65">
        <v>9.52</v>
      </c>
    </row>
    <row r="66" spans="1:4">
      <c r="A66">
        <v>855</v>
      </c>
      <c r="B66">
        <v>2.76</v>
      </c>
      <c r="C66">
        <v>11.86</v>
      </c>
      <c r="D66">
        <v>9.3800000000000008</v>
      </c>
    </row>
    <row r="67" spans="1:4">
      <c r="A67">
        <v>856</v>
      </c>
      <c r="B67">
        <v>2.76</v>
      </c>
      <c r="C67">
        <v>11.88</v>
      </c>
      <c r="D67">
        <v>9.24</v>
      </c>
    </row>
    <row r="68" spans="1:4">
      <c r="A68">
        <v>856</v>
      </c>
      <c r="B68">
        <v>2.76</v>
      </c>
      <c r="C68">
        <v>11.88</v>
      </c>
      <c r="D68">
        <v>9.24</v>
      </c>
    </row>
    <row r="69" spans="1:4">
      <c r="A69">
        <v>854</v>
      </c>
      <c r="B69">
        <v>2.75</v>
      </c>
      <c r="C69">
        <v>11.85</v>
      </c>
      <c r="D69">
        <v>9.52</v>
      </c>
    </row>
    <row r="70" spans="1:4">
      <c r="A70">
        <v>855</v>
      </c>
      <c r="B70">
        <v>2.76</v>
      </c>
      <c r="C70">
        <v>11.86</v>
      </c>
      <c r="D70">
        <v>9.3800000000000008</v>
      </c>
    </row>
    <row r="71" spans="1:4">
      <c r="A71">
        <v>861</v>
      </c>
      <c r="B71">
        <v>2.77</v>
      </c>
      <c r="C71">
        <v>11.95</v>
      </c>
      <c r="D71">
        <v>8.5500000000000007</v>
      </c>
    </row>
    <row r="72" spans="1:4">
      <c r="A72">
        <v>867</v>
      </c>
      <c r="B72">
        <v>2.79</v>
      </c>
      <c r="C72">
        <v>12.03</v>
      </c>
      <c r="D72">
        <v>7.72</v>
      </c>
    </row>
    <row r="73" spans="1:4">
      <c r="A73">
        <v>854</v>
      </c>
      <c r="B73">
        <v>2.75</v>
      </c>
      <c r="C73">
        <v>11.85</v>
      </c>
      <c r="D73">
        <v>9.52</v>
      </c>
    </row>
    <row r="74" spans="1:4">
      <c r="A74">
        <v>853</v>
      </c>
      <c r="B74">
        <v>2.75</v>
      </c>
      <c r="C74">
        <v>11.83</v>
      </c>
      <c r="D74">
        <v>9.66</v>
      </c>
    </row>
    <row r="75" spans="1:4">
      <c r="A75">
        <v>853</v>
      </c>
      <c r="B75">
        <v>2.75</v>
      </c>
      <c r="C75">
        <v>11.83</v>
      </c>
      <c r="D75">
        <v>9.66</v>
      </c>
    </row>
    <row r="76" spans="1:4">
      <c r="A76">
        <v>854</v>
      </c>
      <c r="B76">
        <v>2.75</v>
      </c>
      <c r="C76">
        <v>11.85</v>
      </c>
      <c r="D76">
        <v>9.52</v>
      </c>
    </row>
    <row r="77" spans="1:4">
      <c r="A77">
        <v>854</v>
      </c>
      <c r="B77">
        <v>2.75</v>
      </c>
      <c r="C77">
        <v>11.85</v>
      </c>
      <c r="D77">
        <v>9.52</v>
      </c>
    </row>
    <row r="78" spans="1:4">
      <c r="A78">
        <v>856</v>
      </c>
      <c r="B78">
        <v>2.76</v>
      </c>
      <c r="C78">
        <v>11.88</v>
      </c>
      <c r="D78">
        <v>9.24</v>
      </c>
    </row>
    <row r="79" spans="1:4">
      <c r="A79">
        <v>854</v>
      </c>
      <c r="B79">
        <v>2.75</v>
      </c>
      <c r="C79">
        <v>11.85</v>
      </c>
      <c r="D79">
        <v>9.52</v>
      </c>
    </row>
    <row r="80" spans="1:4">
      <c r="A80">
        <v>854</v>
      </c>
      <c r="B80">
        <v>2.75</v>
      </c>
      <c r="C80">
        <v>11.85</v>
      </c>
      <c r="D80">
        <v>9.52</v>
      </c>
    </row>
    <row r="81" spans="1:4">
      <c r="A81">
        <v>855</v>
      </c>
      <c r="B81">
        <v>2.76</v>
      </c>
      <c r="C81">
        <v>11.86</v>
      </c>
      <c r="D81">
        <v>9.3800000000000008</v>
      </c>
    </row>
    <row r="82" spans="1:4">
      <c r="A82">
        <v>859</v>
      </c>
      <c r="B82">
        <v>2.77</v>
      </c>
      <c r="C82">
        <v>11.92</v>
      </c>
      <c r="D82">
        <v>8.82</v>
      </c>
    </row>
    <row r="83" spans="1:4">
      <c r="A83">
        <v>855</v>
      </c>
      <c r="B83">
        <v>2.76</v>
      </c>
      <c r="C83">
        <v>11.86</v>
      </c>
      <c r="D83">
        <v>9.3800000000000008</v>
      </c>
    </row>
    <row r="84" spans="1:4">
      <c r="A84">
        <v>855</v>
      </c>
      <c r="B84">
        <v>2.76</v>
      </c>
      <c r="C84">
        <v>11.86</v>
      </c>
      <c r="D84">
        <v>9.3800000000000008</v>
      </c>
    </row>
    <row r="85" spans="1:4">
      <c r="A85">
        <v>854</v>
      </c>
      <c r="B85">
        <v>2.75</v>
      </c>
      <c r="C85">
        <v>11.85</v>
      </c>
      <c r="D85">
        <v>9.52</v>
      </c>
    </row>
    <row r="86" spans="1:4">
      <c r="A86">
        <v>853</v>
      </c>
      <c r="B86">
        <v>2.75</v>
      </c>
      <c r="C86">
        <v>11.83</v>
      </c>
      <c r="D86">
        <v>9.66</v>
      </c>
    </row>
    <row r="87" spans="1:4">
      <c r="A87">
        <v>853</v>
      </c>
      <c r="B87">
        <v>2.75</v>
      </c>
      <c r="C87">
        <v>11.83</v>
      </c>
      <c r="D87">
        <v>9.66</v>
      </c>
    </row>
    <row r="88" spans="1:4">
      <c r="A88">
        <v>854</v>
      </c>
      <c r="B88">
        <v>2.75</v>
      </c>
      <c r="C88">
        <v>11.85</v>
      </c>
      <c r="D88">
        <v>9.52</v>
      </c>
    </row>
    <row r="89" spans="1:4">
      <c r="A89">
        <v>853</v>
      </c>
      <c r="B89">
        <v>2.75</v>
      </c>
      <c r="C89">
        <v>11.83</v>
      </c>
      <c r="D89">
        <v>9.66</v>
      </c>
    </row>
    <row r="90" spans="1:4">
      <c r="A90">
        <v>853</v>
      </c>
      <c r="B90">
        <v>2.75</v>
      </c>
      <c r="C90">
        <v>11.83</v>
      </c>
      <c r="D90">
        <v>9.66</v>
      </c>
    </row>
    <row r="91" spans="1:4">
      <c r="A91">
        <v>856</v>
      </c>
      <c r="B91">
        <v>2.76</v>
      </c>
      <c r="C91">
        <v>11.88</v>
      </c>
      <c r="D91">
        <v>9.24</v>
      </c>
    </row>
    <row r="92" spans="1:4">
      <c r="A92">
        <v>853</v>
      </c>
      <c r="B92">
        <v>2.75</v>
      </c>
      <c r="C92">
        <v>11.83</v>
      </c>
      <c r="D92">
        <v>9.66</v>
      </c>
    </row>
    <row r="93" spans="1:4">
      <c r="A93">
        <v>854</v>
      </c>
      <c r="B93">
        <v>2.75</v>
      </c>
      <c r="C93">
        <v>11.85</v>
      </c>
      <c r="D93">
        <v>9.52</v>
      </c>
    </row>
    <row r="94" spans="1:4">
      <c r="A94">
        <v>854</v>
      </c>
      <c r="B94">
        <v>2.75</v>
      </c>
      <c r="C94">
        <v>11.85</v>
      </c>
      <c r="D94">
        <v>9.52</v>
      </c>
    </row>
    <row r="95" spans="1:4">
      <c r="A95">
        <v>856</v>
      </c>
      <c r="B95">
        <v>2.76</v>
      </c>
      <c r="C95">
        <v>11.88</v>
      </c>
      <c r="D95">
        <v>9.24</v>
      </c>
    </row>
    <row r="96" spans="1:4">
      <c r="A96">
        <v>854</v>
      </c>
      <c r="B96">
        <v>2.75</v>
      </c>
      <c r="C96">
        <v>11.85</v>
      </c>
      <c r="D96">
        <v>9.52</v>
      </c>
    </row>
    <row r="97" spans="1:4">
      <c r="A97">
        <v>856</v>
      </c>
      <c r="B97">
        <v>2.76</v>
      </c>
      <c r="C97">
        <v>11.88</v>
      </c>
      <c r="D97">
        <v>9.24</v>
      </c>
    </row>
    <row r="98" spans="1:4">
      <c r="A98">
        <v>853</v>
      </c>
      <c r="B98">
        <v>2.75</v>
      </c>
      <c r="C98">
        <v>11.83</v>
      </c>
      <c r="D98">
        <v>9.66</v>
      </c>
    </row>
    <row r="99" spans="1:4">
      <c r="A99">
        <v>855</v>
      </c>
      <c r="B99">
        <v>2.76</v>
      </c>
      <c r="C99">
        <v>11.86</v>
      </c>
      <c r="D99">
        <v>9.3800000000000008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3DCD-2571-490F-A24A-CFC749ABF86C}">
  <dimension ref="A1:G4"/>
  <sheetViews>
    <sheetView workbookViewId="0">
      <selection activeCell="I15" sqref="I15"/>
    </sheetView>
  </sheetViews>
  <sheetFormatPr defaultRowHeight="15"/>
  <cols>
    <col min="1" max="1" width="17.140625" customWidth="1"/>
    <col min="2" max="3" width="15.140625" customWidth="1"/>
    <col min="4" max="4" width="13.140625" customWidth="1"/>
    <col min="6" max="6" width="10.5703125" bestFit="1" customWidth="1"/>
  </cols>
  <sheetData>
    <row r="1" spans="1:7">
      <c r="A1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</row>
    <row r="2" spans="1:7">
      <c r="A2" t="s">
        <v>11</v>
      </c>
      <c r="C2">
        <v>320</v>
      </c>
      <c r="D2">
        <v>0</v>
      </c>
      <c r="F2" s="6">
        <f>G2/C2*1000000</f>
        <v>10312.499999999998</v>
      </c>
      <c r="G2">
        <v>3.3</v>
      </c>
    </row>
    <row r="3" spans="1:7">
      <c r="A3" t="s">
        <v>12</v>
      </c>
      <c r="C3" s="6">
        <f>G3/F3*1000000</f>
        <v>330</v>
      </c>
      <c r="F3" s="7">
        <v>10000</v>
      </c>
      <c r="G3">
        <v>3.3</v>
      </c>
    </row>
    <row r="4" spans="1:7">
      <c r="A4" t="s">
        <v>11</v>
      </c>
      <c r="B4">
        <v>14</v>
      </c>
      <c r="F4" s="7">
        <v>10000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9 f 7 4 7 5 - a a 8 8 - 4 3 5 8 - a a 8 1 - 3 f 8 1 4 5 d 2 6 3 a 6 "   x m l n s = " h t t p : / / s c h e m a s . m i c r o s o f t . c o m / D a t a M a s h u p " > A A A A A B I E A A B Q S w M E F A A C A A g A b a 2 a V o L e b K W k A A A A 9 g A A A B I A H A B D b 2 5 m a W c v U G F j a 2 F n Z S 5 4 b W w g o h g A K K A U A A A A A A A A A A A A A A A A A A A A A A A A A A A A h Y 9 B D o I w F E S v Q r q n L U U T Q 0 q J Y S u J i Y l x 2 5 Q K j f A x t F j u 5 s I j e Q U x i r p z O W / e Y u Z + v f F s b J v g o n t r O k h R h C k K N K i u N F C l a H D H c I U y w b d S n W S l g 0 k G m 4 y 2 T F H t 3 D k h x H u P f Y y 7 v i K M 0 o g c i s 1 O 1 b q V 6 C O b / 3 J o w D o J S i P B 9 6 8 x g u E o W m K 2 i D H l Z I a 8 M P A V 2 L T 3 2 f 5 A n g + N G 3 o t N I T 5 m p M 5 c v L + I B 5 Q S w M E F A A C A A g A b a 2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t m l Z q m Q 3 9 D A E A A F Y I A A A T A B w A R m 9 y b X V s Y X M v U 2 V j d G l v b j E u b S C i G A A o o B Q A A A A A A A A A A A A A A A A A A A A A A A A A A A D t k L 1 q w z A U R n e D 3 0 E o i w 3 C Y M f J 0 O L J a a F L o d h b 0 8 F x b h O B d W W k q 9 I Q 8 u 5 V c E N D a b d 4 s x Z J 3 9 H P x 7 H Q k t T I q m F O 7 8 M g D O y + M b B l b d O T M 8 A K 1 g G F A f O j 0 s 6 0 5 6 S 0 H 8 l K t 0 4 B U v Q o O 0 h K j e Q 3 N u L l 3 Z p U v / 6 + n t A n 8 V i 8 r q C T S h K Y g g s u W K k 7 p 9 A W u W A P 2 O q t x F 2 R Z o t M s B e n C S o 6 d F D 8 L J N n j f A W i 6 H G j J f 7 B n e + Y 3 3 o g f s + d b P x h 2 r T o H 3 X R g 2 v n 6 G N h s 7 i e O R D m v r f n 5 C W e X L m J 8 E u I P O A f M T Q q Q 2 Y K z L / l + S / y C k O A 4 l / t r x W O + M X u V E W 8 8 n w q I b n k + G R D e e T 4 Z E N L y b D I x t e T o Z v Z v g L U E s B A i 0 A F A A C A A g A b a 2 a V o L e b K W k A A A A 9 g A A A B I A A A A A A A A A A A A A A A A A A A A A A E N v b m Z p Z y 9 Q Y W N r Y W d l L n h t b F B L A Q I t A B Q A A g A I A G 2 t m l Y P y u m r p A A A A O k A A A A T A A A A A A A A A A A A A A A A A P A A A A B b Q 2 9 u d G V u d F 9 U e X B l c 1 0 u e G 1 s U E s B A i 0 A F A A C A A g A b a 2 a V m q Z D f 0 M A Q A A V g g A A B M A A A A A A A A A A A A A A A A A 4 Q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D I A A A A A A A C 6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w d H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X B 0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F Q x O T o w N D o z M S 4 1 N j A 5 M j Q 4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d X J l L 0 N o Y W 5 n Z W Q g V H l w Z S 5 7 Q 2 9 s d W 1 u M S w w f S Z x d W 9 0 O y w m c X V v d D t T Z W N 0 a W 9 u M S 9 j Y X B 0 d X J l L 0 N o Y W 5 n Z W Q g V H l w Z S 5 7 Q 2 9 s d W 1 u M i w x f S Z x d W 9 0 O y w m c X V v d D t T Z W N 0 a W 9 u M S 9 j Y X B 0 d X J l L 0 N o Y W 5 n Z W Q g V H l w Z S 5 7 Q 2 9 s d W 1 u M y w y f S Z x d W 9 0 O y w m c X V v d D t T Z W N 0 a W 9 u M S 9 j Y X B 0 d X J l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d X J l L 0 N o Y W 5 n Z W Q g V H l w Z S 5 7 Q 2 9 s d W 1 u M S w w f S Z x d W 9 0 O y w m c X V v d D t T Z W N 0 a W 9 u M S 9 j Y X B 0 d X J l L 0 N o Y W 5 n Z W Q g V H l w Z S 5 7 Q 2 9 s d W 1 u M i w x f S Z x d W 9 0 O y w m c X V v d D t T Z W N 0 a W 9 u M S 9 j Y X B 0 d X J l L 0 N o Y W 5 n Z W Q g V H l w Z S 5 7 Q 2 9 s d W 1 u M y w y f S Z x d W 9 0 O y w m c X V v d D t T Z W N 0 a W 9 u M S 9 j Y X B 0 d X J l L 0 N o Y W 5 n Z W Q g V H l w Z S 5 7 Q 2 9 s d W 1 u N C w z f S Z x d W 9 0 O 1 0 s J n F 1 b 3 Q 7 U m V s Y X R p b 2 5 z a G l w S W 5 m b y Z x d W 9 0 O z p b X X 0 i I C 8 + P E V u d H J 5 I F R 5 c G U 9 I l F 1 Z X J 5 S U Q i I F Z h b H V l P S J z Y m Y z Z T M x N T k t Y j k 1 N y 0 0 N D g 4 L W I 0 Y T k t Y T l k N z R j O D R i O G M 4 I i A v P j w v U 3 R h Y m x l R W 5 0 c m l l c z 4 8 L 0 l 0 Z W 0 + P E l 0 Z W 0 + P E l 0 Z W 1 M b 2 N h d G l v b j 4 8 S X R l b V R 5 c G U + R m 9 y b X V s Y T w v S X R l b V R 5 c G U + P E l 0 Z W 1 Q Y X R o P l N l Y 3 R p b 2 4 x L 2 N h c H R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H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1 c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h U M T g 6 N T A 6 M T A u N z E y M T E 1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H V y Z S 9 D a G F u Z 2 V k I F R 5 c G U u e 0 N v b H V t b j E s M H 0 m c X V v d D s s J n F 1 b 3 Q 7 U 2 V j d G l v b j E v Y 2 F w d H V y Z S 9 D a G F u Z 2 V k I F R 5 c G U u e 0 N v b H V t b j I s M X 0 m c X V v d D s s J n F 1 b 3 Q 7 U 2 V j d G l v b j E v Y 2 F w d H V y Z S 9 D a G F u Z 2 V k I F R 5 c G U u e 0 N v b H V t b j M s M n 0 m c X V v d D s s J n F 1 b 3 Q 7 U 2 V j d G l v b j E v Y 2 F w d H V y Z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H V y Z S 9 D a G F u Z 2 V k I F R 5 c G U u e 0 N v b H V t b j E s M H 0 m c X V v d D s s J n F 1 b 3 Q 7 U 2 V j d G l v b j E v Y 2 F w d H V y Z S 9 D a G F u Z 2 V k I F R 5 c G U u e 0 N v b H V t b j I s M X 0 m c X V v d D s s J n F 1 b 3 Q 7 U 2 V j d G l v b j E v Y 2 F w d H V y Z S 9 D a G F u Z 2 V k I F R 5 c G U u e 0 N v b H V t b j M s M n 0 m c X V v d D s s J n F 1 b 3 Q 7 U 2 V j d G l v b j E v Y 2 F w d H V y Z S 9 D a G F u Z 2 V k I F R 5 c G U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B 0 d X J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1 c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d X J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H R 1 c m U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h U M T k 6 M D Q 6 M z E u N T Y w O T I 0 O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H V y Z S 9 D a G F u Z 2 V k I F R 5 c G U u e 0 N v b H V t b j E s M H 0 m c X V v d D s s J n F 1 b 3 Q 7 U 2 V j d G l v b j E v Y 2 F w d H V y Z S 9 D a G F u Z 2 V k I F R 5 c G U u e 0 N v b H V t b j I s M X 0 m c X V v d D s s J n F 1 b 3 Q 7 U 2 V j d G l v b j E v Y 2 F w d H V y Z S 9 D a G F u Z 2 V k I F R 5 c G U u e 0 N v b H V t b j M s M n 0 m c X V v d D s s J n F 1 b 3 Q 7 U 2 V j d G l v b j E v Y 2 F w d H V y Z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H V y Z S 9 D a G F u Z 2 V k I F R 5 c G U u e 0 N v b H V t b j E s M H 0 m c X V v d D s s J n F 1 b 3 Q 7 U 2 V j d G l v b j E v Y 2 F w d H V y Z S 9 D a G F u Z 2 V k I F R 5 c G U u e 0 N v b H V t b j I s M X 0 m c X V v d D s s J n F 1 b 3 Q 7 U 2 V j d G l v b j E v Y 2 F w d H V y Z S 9 D a G F u Z 2 V k I F R 5 c G U u e 0 N v b H V t b j M s M n 0 m c X V v d D s s J n F 1 b 3 Q 7 U 2 V j d G l v b j E v Y 2 F w d H V y Z S 9 D a G F u Z 2 V k I F R 5 c G U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H R 1 c m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H V y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1 c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w d H V y Z T M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x L T A 4 V D E 5 O j A 0 O j M x L j U 2 M D k y N D h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H V y Z S 9 D a G F u Z 2 V k I F R 5 c G U u e 0 N v b H V t b j E s M H 0 m c X V v d D s s J n F 1 b 3 Q 7 U 2 V j d G l v b j E v Y 2 F w d H V y Z S 9 D a G F u Z 2 V k I F R 5 c G U u e 0 N v b H V t b j I s M X 0 m c X V v d D s s J n F 1 b 3 Q 7 U 2 V j d G l v b j E v Y 2 F w d H V y Z S 9 D a G F u Z 2 V k I F R 5 c G U u e 0 N v b H V t b j M s M n 0 m c X V v d D s s J n F 1 b 3 Q 7 U 2 V j d G l v b j E v Y 2 F w d H V y Z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H V y Z S 9 D a G F u Z 2 V k I F R 5 c G U u e 0 N v b H V t b j E s M H 0 m c X V v d D s s J n F 1 b 3 Q 7 U 2 V j d G l v b j E v Y 2 F w d H V y Z S 9 D a G F u Z 2 V k I F R 5 c G U u e 0 N v b H V t b j I s M X 0 m c X V v d D s s J n F 1 b 3 Q 7 U 2 V j d G l v b j E v Y 2 F w d H V y Z S 9 D a G F u Z 2 V k I F R 5 c G U u e 0 N v b H V t b j M s M n 0 m c X V v d D s s J n F 1 b 3 Q 7 U 2 V j d G l v b j E v Y 2 F w d H V y Z S 9 D a G F u Z 2 V k I F R 5 c G U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H R 1 c m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H V y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1 c m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E t M D h U M T k 6 M D Q 6 M z E u N T Y w O T I 0 O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d X J l L 0 N o Y W 5 n Z W Q g V H l w Z S 5 7 Q 2 9 s d W 1 u M S w w f S Z x d W 9 0 O y w m c X V v d D t T Z W N 0 a W 9 u M S 9 j Y X B 0 d X J l L 0 N o Y W 5 n Z W Q g V H l w Z S 5 7 Q 2 9 s d W 1 u M i w x f S Z x d W 9 0 O y w m c X V v d D t T Z W N 0 a W 9 u M S 9 j Y X B 0 d X J l L 0 N o Y W 5 n Z W Q g V H l w Z S 5 7 Q 2 9 s d W 1 u M y w y f S Z x d W 9 0 O y w m c X V v d D t T Z W N 0 a W 9 u M S 9 j Y X B 0 d X J l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d X J l L 0 N o Y W 5 n Z W Q g V H l w Z S 5 7 Q 2 9 s d W 1 u M S w w f S Z x d W 9 0 O y w m c X V v d D t T Z W N 0 a W 9 u M S 9 j Y X B 0 d X J l L 0 N o Y W 5 n Z W Q g V H l w Z S 5 7 Q 2 9 s d W 1 u M i w x f S Z x d W 9 0 O y w m c X V v d D t T Z W N 0 a W 9 u M S 9 j Y X B 0 d X J l L 0 N o Y W 5 n Z W Q g V H l w Z S 5 7 Q 2 9 s d W 1 u M y w y f S Z x d W 9 0 O y w m c X V v d D t T Z W N 0 a W 9 u M S 9 j Y X B 0 d X J l L 0 N o Y W 5 n Z W Q g V H l w Z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w d H V y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d X J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H V y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X B 0 d X J l M z Q 2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x L T A 4 V D E 5 O j A 0 O j M x L j U 2 M D k y N D h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H V y Z S 9 D a G F u Z 2 V k I F R 5 c G U u e 0 N v b H V t b j E s M H 0 m c X V v d D s s J n F 1 b 3 Q 7 U 2 V j d G l v b j E v Y 2 F w d H V y Z S 9 D a G F u Z 2 V k I F R 5 c G U u e 0 N v b H V t b j I s M X 0 m c X V v d D s s J n F 1 b 3 Q 7 U 2 V j d G l v b j E v Y 2 F w d H V y Z S 9 D a G F u Z 2 V k I F R 5 c G U u e 0 N v b H V t b j M s M n 0 m c X V v d D s s J n F 1 b 3 Q 7 U 2 V j d G l v b j E v Y 2 F w d H V y Z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H V y Z S 9 D a G F u Z 2 V k I F R 5 c G U u e 0 N v b H V t b j E s M H 0 m c X V v d D s s J n F 1 b 3 Q 7 U 2 V j d G l v b j E v Y 2 F w d H V y Z S 9 D a G F u Z 2 V k I F R 5 c G U u e 0 N v b H V t b j I s M X 0 m c X V v d D s s J n F 1 b 3 Q 7 U 2 V j d G l v b j E v Y 2 F w d H V y Z S 9 D a G F u Z 2 V k I F R 5 c G U u e 0 N v b H V t b j M s M n 0 m c X V v d D s s J n F 1 b 3 Q 7 U 2 V j d G l v b j E v Y 2 F w d H V y Z S 9 D a G F u Z 2 V k I F R 5 c G U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H R 1 c m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H V y Z S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+ l S T L 5 / 7 S r q L s Y T d b + 1 + A A A A A A I A A A A A A A N m A A D A A A A A E A A A A E T K I a A E d 9 j / d k Y f s v 7 l H x M A A A A A B I A A A K A A A A A Q A A A A V W 3 7 A 8 + 3 K 5 h J E D Z G A i v a m l A A A A A A D H j 9 8 T H A M w C g h s v i 7 x W u x K 1 P q G f o K o f 8 E O D f A g D F b G 1 G N p G 3 z M 8 S r G u v u s S A l b A s 0 + T / 6 B H l 1 z K p Q f / 1 n j 6 c R V 1 / V B y m h C 2 C R y i y + Y 1 1 B h Q A A A C 1 e x X N w g v Q M y f h J E 8 K y X g b o q I 1 7 A = = < / D a t a M a s h u p > 
</file>

<file path=customXml/itemProps1.xml><?xml version="1.0" encoding="utf-8"?>
<ds:datastoreItem xmlns:ds="http://schemas.openxmlformats.org/officeDocument/2006/customXml" ds:itemID="{E5E87010-9BC0-4D31-8BF4-62E3F08BF9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Taken from Battery</vt:lpstr>
      <vt:lpstr>supply 13V</vt:lpstr>
      <vt:lpstr>supply 12V</vt:lpstr>
      <vt:lpstr>supply 11.8V</vt:lpstr>
      <vt:lpstr>Sheet4</vt:lpstr>
      <vt:lpstr>Voltage Divider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Benavides</dc:creator>
  <cp:keywords/>
  <dc:description/>
  <cp:lastModifiedBy>Mauricio Benavides</cp:lastModifiedBy>
  <cp:revision/>
  <dcterms:created xsi:type="dcterms:W3CDTF">2022-11-23T14:18:13Z</dcterms:created>
  <dcterms:modified xsi:type="dcterms:W3CDTF">2023-04-27T15:20:45Z</dcterms:modified>
  <cp:category/>
  <cp:contentStatus/>
</cp:coreProperties>
</file>